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ldD\a.zhumabekova\Desktop\1  ГУЛЬБАРШЫН\Отчет перед потреб-за 2025 год\"/>
    </mc:Choice>
  </mc:AlternateContent>
  <xr:revisionPtr revIDLastSave="0" documentId="13_ncr:1_{74763488-B134-4D7F-B39B-92E5C015694B}" xr6:coauthVersionLast="47" xr6:coauthVersionMax="47" xr10:uidLastSave="{00000000-0000-0000-0000-000000000000}"/>
  <bookViews>
    <workbookView xWindow="2805" yWindow="825" windowWidth="31425" windowHeight="18720" activeTab="2" xr2:uid="{00000000-000D-0000-FFFF-FFFF00000000}"/>
  </bookViews>
  <sheets>
    <sheet name="сокр.ВОДА" sheetId="3" r:id="rId1"/>
    <sheet name="сокр.КАН" sheetId="4" r:id="rId2"/>
    <sheet name="ИП Вода " sheetId="5" r:id="rId3"/>
    <sheet name="ИП Кан" sheetId="6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hidden="1">#REF!</definedName>
    <definedName name="Бланки">[1]TARIF2!$A$1:$CQ$27</definedName>
    <definedName name="БЛРаздел1">[2]Форма2!$C$19:$C$24,[2]Форма2!$E$19:$F$24,[2]Форма2!$D$26:$F$31,[2]Форма2!$C$33:$C$38,[2]Форма2!$E$33:$F$38,[2]Форма2!$D$40:$F$43,[2]Форма2!$C$45:$C$48,[2]Форма2!$E$45:$F$48,[2]Форма2!$C$19</definedName>
    <definedName name="БЛРаздел2">[2]Форма2!$C$51:$C$58,[2]Форма2!$E$51:$F$58,[2]Форма2!$C$60:$C$63,[2]Форма2!$E$60:$F$63,[2]Форма2!$C$65:$C$67,[2]Форма2!$E$65:$F$67,[2]Форма2!$C$51</definedName>
    <definedName name="БЛРаздел3">[2]Форма2!$C$70:$C$72,[2]Форма2!$D$73:$F$73,[2]Форма2!$E$70:$F$72,[2]Форма2!$C$75:$C$77,[2]Форма2!$E$75:$F$77,[2]Форма2!$C$79:$C$82,[2]Форма2!$E$79:$F$82,[2]Форма2!$C$84:$C$86,[2]Форма2!$E$84:$F$86,[2]Форма2!$C$88:$C$89,[2]Форма2!$E$88:$F$89,[2]Форма2!$C$70</definedName>
    <definedName name="БЛРаздел4">[2]Форма2!$E$106:$F$107,[2]Форма2!$C$106:$C$107,[2]Форма2!$E$102:$F$104,[2]Форма2!$C$102:$C$104,[2]Форма2!$C$97:$C$100,[2]Форма2!$E$97:$F$100,[2]Форма2!$E$92:$F$95,[2]Форма2!$C$92:$C$95,[2]Форма2!$C$92</definedName>
    <definedName name="БЛРаздел5">[2]Форма2!$C$113:$C$114,[2]Форма2!$D$110:$F$112,[2]Форма2!$E$113:$F$114,[2]Форма2!$D$115:$F$115,[2]Форма2!$D$117:$F$119,[2]Форма2!$D$121:$F$122,[2]Форма2!$D$124:$F$126,[2]Форма2!$D$110</definedName>
    <definedName name="БЛРаздел6">[2]Форма2!$D$129:$F$132,[2]Форма2!$D$134:$F$135,[2]Форма2!$D$137:$F$140,[2]Форма2!$D$142:$F$144,[2]Форма2!$D$146:$F$150,[2]Форма2!$D$152:$F$154,[2]Форма2!$D$156:$F$162,[2]Форма2!$D$129</definedName>
    <definedName name="БЛРаздел7">[2]Форма2!$D$179:$F$185,[2]Форма2!$D$175:$F$177,[2]Форма2!$D$165:$F$173,[2]Форма2!$D$165</definedName>
    <definedName name="БЛРаздел8">[2]Форма2!$E$200:$F$207,[2]Форма2!$C$200:$C$207,[2]Форма2!$E$189:$F$198,[2]Форма2!$C$189:$C$198,[2]Форма2!$E$188:$F$188,[2]Форма2!$C$188</definedName>
    <definedName name="БЛРаздел9">[2]Форма2!$E$234:$F$237,[2]Форма2!$C$234:$C$237,[2]Форма2!$E$224:$F$232,[2]Форма2!$C$224:$C$232,[2]Форма2!$E$223:$F$223,[2]Форма2!$C$223,[2]Форма2!$E$217:$F$221,[2]Форма2!$C$217:$C$221,[2]Форма2!$E$210:$F$215,[2]Форма2!$C$210:$C$215,[2]Форма2!$C$210</definedName>
    <definedName name="БПДанные">[2]Форма1!$C$22:$D$33,[2]Форма1!$C$36:$D$48,[2]Форма1!$C$22</definedName>
    <definedName name="ГСМ">[3]TARIF2!$A$1:$CQ$27</definedName>
    <definedName name="_xlnm.Print_Area" localSheetId="2">'ИП Вода '!$1:$78</definedName>
    <definedName name="таб1">[4]ПропорцМетод!$A$4:$AH$4637</definedName>
    <definedName name="тариф2001">[3]TARIF2!$A$1:$CQ$27</definedName>
    <definedName name="фтн">[5]Форма2!$C$70:$C$72,[5]Форма2!$D$73:$F$73,[5]Форма2!$E$70:$F$72,[5]Форма2!$C$75:$C$77,[5]Форма2!$E$75:$F$77,[5]Форма2!$C$79:$C$82,[5]Форма2!$E$79:$F$82,[5]Форма2!$C$84:$C$86,[5]Форма2!$E$84:$F$86,[5]Форма2!$C$88:$C$89,[5]Форма2!$E$88:$F$89,[5]Форма2!$C$70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1" i="6" l="1"/>
  <c r="J90" i="6"/>
  <c r="J89" i="6"/>
  <c r="J88" i="6"/>
  <c r="J87" i="6"/>
  <c r="J86" i="6"/>
  <c r="J85" i="6"/>
  <c r="J84" i="6"/>
  <c r="J83" i="6"/>
  <c r="J82" i="6"/>
  <c r="J81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F58" i="6"/>
  <c r="J57" i="6"/>
  <c r="J56" i="6"/>
  <c r="F56" i="6"/>
  <c r="J52" i="6"/>
  <c r="I52" i="6"/>
  <c r="J51" i="6"/>
  <c r="I51" i="6"/>
  <c r="D51" i="6"/>
  <c r="D52" i="6" s="1"/>
  <c r="J50" i="6"/>
  <c r="K50" i="6" s="1"/>
  <c r="I49" i="6"/>
  <c r="E49" i="6"/>
  <c r="X48" i="6"/>
  <c r="L48" i="6"/>
  <c r="K48" i="6"/>
  <c r="K47" i="6"/>
  <c r="J46" i="6"/>
  <c r="K46" i="6" s="1"/>
  <c r="I46" i="6"/>
  <c r="J45" i="6"/>
  <c r="K45" i="6" s="1"/>
  <c r="F45" i="6"/>
  <c r="J44" i="6"/>
  <c r="K44" i="6" s="1"/>
  <c r="F44" i="6"/>
  <c r="J43" i="6"/>
  <c r="K43" i="6" s="1"/>
  <c r="F43" i="6"/>
  <c r="J42" i="6"/>
  <c r="K42" i="6" s="1"/>
  <c r="F42" i="6"/>
  <c r="J41" i="6"/>
  <c r="K41" i="6" s="1"/>
  <c r="F41" i="6"/>
  <c r="J40" i="6"/>
  <c r="K40" i="6" s="1"/>
  <c r="F40" i="6"/>
  <c r="J39" i="6"/>
  <c r="K39" i="6" s="1"/>
  <c r="F39" i="6"/>
  <c r="J38" i="6"/>
  <c r="K38" i="6" s="1"/>
  <c r="F38" i="6"/>
  <c r="J37" i="6"/>
  <c r="K37" i="6" s="1"/>
  <c r="F37" i="6"/>
  <c r="J36" i="6"/>
  <c r="K36" i="6" s="1"/>
  <c r="F36" i="6"/>
  <c r="J35" i="6"/>
  <c r="K35" i="6" s="1"/>
  <c r="F35" i="6"/>
  <c r="J34" i="6"/>
  <c r="K34" i="6" s="1"/>
  <c r="F34" i="6"/>
  <c r="J33" i="6"/>
  <c r="K33" i="6" s="1"/>
  <c r="F33" i="6"/>
  <c r="J32" i="6"/>
  <c r="K32" i="6" s="1"/>
  <c r="F32" i="6"/>
  <c r="J31" i="6"/>
  <c r="K31" i="6" s="1"/>
  <c r="F31" i="6"/>
  <c r="J30" i="6"/>
  <c r="K30" i="6" s="1"/>
  <c r="F30" i="6"/>
  <c r="J29" i="6"/>
  <c r="K29" i="6" s="1"/>
  <c r="F29" i="6"/>
  <c r="J28" i="6"/>
  <c r="K28" i="6" s="1"/>
  <c r="F28" i="6"/>
  <c r="J27" i="6"/>
  <c r="K27" i="6" s="1"/>
  <c r="F27" i="6"/>
  <c r="J26" i="6"/>
  <c r="F26" i="6"/>
  <c r="J25" i="6"/>
  <c r="K25" i="6" s="1"/>
  <c r="J24" i="6"/>
  <c r="K24" i="6" s="1"/>
  <c r="F24" i="6"/>
  <c r="I23" i="6"/>
  <c r="I22" i="6" s="1"/>
  <c r="E23" i="6"/>
  <c r="D23" i="6"/>
  <c r="K21" i="6"/>
  <c r="F21" i="6"/>
  <c r="J20" i="6"/>
  <c r="K20" i="6" s="1"/>
  <c r="J19" i="6"/>
  <c r="K19" i="6" s="1"/>
  <c r="J18" i="6"/>
  <c r="K18" i="6" s="1"/>
  <c r="F18" i="6"/>
  <c r="J17" i="6"/>
  <c r="K17" i="6" s="1"/>
  <c r="F17" i="6"/>
  <c r="J16" i="6"/>
  <c r="K16" i="6" s="1"/>
  <c r="F16" i="6"/>
  <c r="J15" i="6"/>
  <c r="F15" i="6"/>
  <c r="K14" i="6"/>
  <c r="J13" i="6"/>
  <c r="K13" i="6" s="1"/>
  <c r="F13" i="6"/>
  <c r="I12" i="6"/>
  <c r="E12" i="6"/>
  <c r="D12" i="6"/>
  <c r="I11" i="6"/>
  <c r="E11" i="6"/>
  <c r="I93" i="6" l="1"/>
  <c r="N93" i="6" s="1"/>
  <c r="J55" i="6"/>
  <c r="J54" i="6" s="1"/>
  <c r="F23" i="6"/>
  <c r="J23" i="6"/>
  <c r="F12" i="6"/>
  <c r="J49" i="6"/>
  <c r="K49" i="6" s="1"/>
  <c r="J12" i="6"/>
  <c r="K51" i="6"/>
  <c r="F11" i="6"/>
  <c r="J22" i="6"/>
  <c r="K22" i="6" s="1"/>
  <c r="K23" i="6"/>
  <c r="J11" i="6"/>
  <c r="K12" i="6"/>
  <c r="K52" i="6"/>
  <c r="K15" i="6"/>
  <c r="K26" i="6"/>
  <c r="J93" i="6" l="1"/>
  <c r="K93" i="6" s="1"/>
  <c r="K11" i="6"/>
  <c r="J76" i="5" l="1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F41" i="5"/>
  <c r="J40" i="5"/>
  <c r="J39" i="5"/>
  <c r="J35" i="5"/>
  <c r="K35" i="5" s="1"/>
  <c r="J34" i="5"/>
  <c r="I34" i="5"/>
  <c r="K33" i="5"/>
  <c r="D33" i="5"/>
  <c r="D39" i="5" s="1"/>
  <c r="D40" i="5" s="1"/>
  <c r="K32" i="5"/>
  <c r="J31" i="5"/>
  <c r="K31" i="5" s="1"/>
  <c r="J30" i="5"/>
  <c r="I30" i="5"/>
  <c r="F30" i="5"/>
  <c r="E30" i="5"/>
  <c r="K29" i="5"/>
  <c r="F29" i="5"/>
  <c r="K28" i="5"/>
  <c r="K27" i="5"/>
  <c r="F27" i="5"/>
  <c r="K26" i="5"/>
  <c r="K25" i="5"/>
  <c r="F25" i="5"/>
  <c r="J24" i="5"/>
  <c r="I24" i="5"/>
  <c r="I15" i="5" s="1"/>
  <c r="I14" i="5" s="1"/>
  <c r="E24" i="5"/>
  <c r="E15" i="5" s="1"/>
  <c r="K23" i="5"/>
  <c r="F23" i="5"/>
  <c r="D23" i="5"/>
  <c r="K22" i="5"/>
  <c r="F22" i="5"/>
  <c r="C22" i="5"/>
  <c r="K21" i="5"/>
  <c r="F21" i="5"/>
  <c r="K20" i="5"/>
  <c r="F20" i="5"/>
  <c r="K19" i="5"/>
  <c r="F19" i="5"/>
  <c r="K18" i="5"/>
  <c r="F18" i="5"/>
  <c r="K17" i="5"/>
  <c r="F17" i="5"/>
  <c r="K16" i="5"/>
  <c r="D15" i="5"/>
  <c r="K13" i="5"/>
  <c r="I12" i="5"/>
  <c r="K12" i="5" s="1"/>
  <c r="K11" i="5"/>
  <c r="J10" i="5"/>
  <c r="J9" i="5" s="1"/>
  <c r="I10" i="5"/>
  <c r="I9" i="5" s="1"/>
  <c r="F10" i="5"/>
  <c r="E10" i="5"/>
  <c r="D10" i="5"/>
  <c r="J38" i="5" l="1"/>
  <c r="J37" i="5" s="1"/>
  <c r="J78" i="5" s="1"/>
  <c r="K78" i="5" s="1"/>
  <c r="K24" i="5"/>
  <c r="K34" i="5"/>
  <c r="F24" i="5"/>
  <c r="F15" i="5" s="1"/>
  <c r="J15" i="5"/>
  <c r="J14" i="5" s="1"/>
  <c r="K9" i="5"/>
  <c r="D44" i="5"/>
  <c r="D50" i="5" s="1"/>
  <c r="D56" i="5" s="1"/>
  <c r="D62" i="5" s="1"/>
  <c r="D68" i="5" s="1"/>
  <c r="D41" i="5"/>
  <c r="I78" i="5"/>
  <c r="N78" i="5" s="1"/>
  <c r="K14" i="5"/>
  <c r="K15" i="5"/>
  <c r="K10" i="5"/>
  <c r="K30" i="5"/>
  <c r="D42" i="5" l="1"/>
  <c r="D45" i="5"/>
  <c r="D51" i="5" s="1"/>
  <c r="D57" i="5" s="1"/>
  <c r="D63" i="5" s="1"/>
  <c r="D69" i="5" s="1"/>
  <c r="D43" i="5" l="1"/>
  <c r="D47" i="5" s="1"/>
  <c r="D46" i="5"/>
  <c r="D52" i="5" s="1"/>
  <c r="D58" i="5" s="1"/>
  <c r="D64" i="5" s="1"/>
  <c r="D70" i="5" s="1"/>
  <c r="D49" i="5" l="1"/>
  <c r="D55" i="5" s="1"/>
  <c r="D61" i="5" s="1"/>
  <c r="D67" i="5" s="1"/>
  <c r="D48" i="5"/>
  <c r="D54" i="5" s="1"/>
  <c r="D60" i="5" s="1"/>
  <c r="D66" i="5" s="1"/>
  <c r="D53" i="5"/>
  <c r="D59" i="5" s="1"/>
  <c r="D65" i="5" s="1"/>
  <c r="D71" i="5" s="1"/>
</calcChain>
</file>

<file path=xl/sharedStrings.xml><?xml version="1.0" encoding="utf-8"?>
<sst xmlns="http://schemas.openxmlformats.org/spreadsheetml/2006/main" count="620" uniqueCount="395">
  <si>
    <t>1.1.</t>
  </si>
  <si>
    <t>1.2.</t>
  </si>
  <si>
    <t>1.3.</t>
  </si>
  <si>
    <t>1.4.</t>
  </si>
  <si>
    <t>1.5.</t>
  </si>
  <si>
    <t>Нормативные потери</t>
  </si>
  <si>
    <t>Тариф без НДС</t>
  </si>
  <si>
    <t>Материалы на очистку сточных вод</t>
  </si>
  <si>
    <t xml:space="preserve">№ </t>
  </si>
  <si>
    <t xml:space="preserve">Наименование статей тарифной сметы </t>
  </si>
  <si>
    <t>Причины отклонений</t>
  </si>
  <si>
    <t xml:space="preserve">Утверждено </t>
  </si>
  <si>
    <t xml:space="preserve">Факт </t>
  </si>
  <si>
    <t xml:space="preserve">Откл., % </t>
  </si>
  <si>
    <t xml:space="preserve"> Материальные затраты, в т.ч.</t>
  </si>
  <si>
    <t xml:space="preserve"> 1.1</t>
  </si>
  <si>
    <t xml:space="preserve"> материалы на очистку воды</t>
  </si>
  <si>
    <t xml:space="preserve"> 1.2</t>
  </si>
  <si>
    <t xml:space="preserve"> запчасти на автотранспорт и спец.технику</t>
  </si>
  <si>
    <t xml:space="preserve"> 1.3</t>
  </si>
  <si>
    <t xml:space="preserve"> ГСМ </t>
  </si>
  <si>
    <t xml:space="preserve"> 1.4</t>
  </si>
  <si>
    <t xml:space="preserve"> топливо </t>
  </si>
  <si>
    <t xml:space="preserve"> 1.5</t>
  </si>
  <si>
    <t xml:space="preserve"> электроэнергия покупная  </t>
  </si>
  <si>
    <t xml:space="preserve"> 1.6</t>
  </si>
  <si>
    <t xml:space="preserve"> покупная вода</t>
  </si>
  <si>
    <t xml:space="preserve"> Затраты на оплату труда с налогами и отчислениями</t>
  </si>
  <si>
    <t xml:space="preserve"> Амортизация </t>
  </si>
  <si>
    <t xml:space="preserve"> Ремонт </t>
  </si>
  <si>
    <t xml:space="preserve"> Прочие затраты</t>
  </si>
  <si>
    <t xml:space="preserve"> Общие и административные расходы </t>
  </si>
  <si>
    <t xml:space="preserve"> Расходы на содержание службы сбыта</t>
  </si>
  <si>
    <t xml:space="preserve"> Расходы на выплату вознаграждений </t>
  </si>
  <si>
    <t xml:space="preserve"> Всего затрат</t>
  </si>
  <si>
    <t xml:space="preserve"> Прибыль </t>
  </si>
  <si>
    <t xml:space="preserve"> Всего доходов</t>
  </si>
  <si>
    <t xml:space="preserve"> Объемы оказанных услуг</t>
  </si>
  <si>
    <t xml:space="preserve">Утверждено  </t>
  </si>
  <si>
    <t>Факт</t>
  </si>
  <si>
    <t xml:space="preserve"> энергия покупная</t>
  </si>
  <si>
    <t xml:space="preserve"> запчасти  </t>
  </si>
  <si>
    <t xml:space="preserve">Общие и административные расходы  </t>
  </si>
  <si>
    <t xml:space="preserve"> Расходы на выплату вознаграждений</t>
  </si>
  <si>
    <t>№ п/п</t>
  </si>
  <si>
    <t>Информация о плановых и фактических объемах предоставления регулируемых услуг (товаров, работ)</t>
  </si>
  <si>
    <t>Отчет о прибылях и убытках*</t>
  </si>
  <si>
    <t>Сумма инвестиционной программы (проекта)</t>
  </si>
  <si>
    <t>Информация о фактических условиях и размерах финансирования инвестиционной программы (проекта), тыс. тенге</t>
  </si>
  <si>
    <t>Информация о сопоставлении фактических показателей исполнения инвестиционной программы (проекта) с показателями, утвержденными в инвестиционной программе (проекте)**</t>
  </si>
  <si>
    <t>Разъяснение причин отклонения достигнутых фактических показателей от показателей в утвержденной инвестиционной программе (проекте)</t>
  </si>
  <si>
    <t>Оценка повышения качества и надежности предоставляемых регулируемых услуг (товаров, работ)</t>
  </si>
  <si>
    <t>Наименование регулируемых услуг (товаров, работ) и обслуживаемая территория</t>
  </si>
  <si>
    <t>Наименование мероприятий</t>
  </si>
  <si>
    <t>Количество в натуральных показателях</t>
  </si>
  <si>
    <t>Период предоставления услуги в рамках инвестиционной программы (проекта)</t>
  </si>
  <si>
    <t>План</t>
  </si>
  <si>
    <t>отклонение</t>
  </si>
  <si>
    <t>причины отклонения</t>
  </si>
  <si>
    <t>собственные средства</t>
  </si>
  <si>
    <t>Заемные средства</t>
  </si>
  <si>
    <t>Бюджетные средства</t>
  </si>
  <si>
    <t>Снижение износа (физического) основных фондов (активов), %, по годам реализации в зависимости от утвержденной инвестиционной программы</t>
  </si>
  <si>
    <t>Снижение потерь, %, по годам реализации в зависимости от утвержденной инвестиционной программы (проекта)</t>
  </si>
  <si>
    <t>Снижение аварийности, по годам реализации в зависимости от утвержденной инвестиционной программы (проекта)</t>
  </si>
  <si>
    <t>АО</t>
  </si>
  <si>
    <t>Прибыль</t>
  </si>
  <si>
    <t>план</t>
  </si>
  <si>
    <t>факт</t>
  </si>
  <si>
    <t>факт прошлого года</t>
  </si>
  <si>
    <t>факт текущего года</t>
  </si>
  <si>
    <t>Водоснабжение</t>
  </si>
  <si>
    <t>м</t>
  </si>
  <si>
    <t>1.1.2.</t>
  </si>
  <si>
    <t>1.1.3.</t>
  </si>
  <si>
    <t>II</t>
  </si>
  <si>
    <t>раб</t>
  </si>
  <si>
    <t>III</t>
  </si>
  <si>
    <t>3.1.</t>
  </si>
  <si>
    <t>шт</t>
  </si>
  <si>
    <t>IV</t>
  </si>
  <si>
    <t>4.1.</t>
  </si>
  <si>
    <t>бюджетные средства</t>
  </si>
  <si>
    <t>заемные  средства</t>
  </si>
  <si>
    <t>Амортизация</t>
  </si>
  <si>
    <t>Водоотведение</t>
  </si>
  <si>
    <t>I</t>
  </si>
  <si>
    <t>Раздел 1. Реконструкция канализационных сетей</t>
  </si>
  <si>
    <t xml:space="preserve">Капитальный ремонт канализационных сетей </t>
  </si>
  <si>
    <t xml:space="preserve"> 1.1.1</t>
  </si>
  <si>
    <t xml:space="preserve"> 1.1.2</t>
  </si>
  <si>
    <t xml:space="preserve"> 1.1.3</t>
  </si>
  <si>
    <t xml:space="preserve"> 1.1.4</t>
  </si>
  <si>
    <t xml:space="preserve"> 1.1.5</t>
  </si>
  <si>
    <t xml:space="preserve"> 1.1.6</t>
  </si>
  <si>
    <t xml:space="preserve"> 1.1.7</t>
  </si>
  <si>
    <t xml:space="preserve"> 1.1.8</t>
  </si>
  <si>
    <t xml:space="preserve"> 1.1.9</t>
  </si>
  <si>
    <t>V</t>
  </si>
  <si>
    <t>Всего по предприятию 
услуги канализационной системы</t>
  </si>
  <si>
    <t>Исполнение тарифной сметы по водоснабжению за 2025 год</t>
  </si>
  <si>
    <t>2025 г</t>
  </si>
  <si>
    <t>Увеличение объема оказанных услуг и цен реагентов</t>
  </si>
  <si>
    <t>Рост цен на ГСМ</t>
  </si>
  <si>
    <t>Рост цен на уголь</t>
  </si>
  <si>
    <t>Экономия в связи с переходом с ЕЗ на ЭСО</t>
  </si>
  <si>
    <t>Экономия сложилась за счет утверждения Каналу ВКТ</t>
  </si>
  <si>
    <t>Увеличение заработной платы производственного персонала</t>
  </si>
  <si>
    <t>Увеличение ремонтных работ</t>
  </si>
  <si>
    <t>Рост тарифа на теплоэнергию</t>
  </si>
  <si>
    <t>Увеличение расходов на оформление зем.участков, тех.паспортов, регистрацию имущества, содержание и обслуживание вычислительной техники, увеличение заработной платы адм. персонала</t>
  </si>
  <si>
    <t>Увеличение амортизации, расходов на содержание и обслуживание вычислительной техники</t>
  </si>
  <si>
    <t>Новый кредитный договор по Нацпроекту МЭКС</t>
  </si>
  <si>
    <t>Рост расходов на зарплату ПП, ремонты, теплоэнергию, вознаграждение по кредиту</t>
  </si>
  <si>
    <t>Увеличение объема услуг по КЭЦ</t>
  </si>
  <si>
    <t>Исполнение тарифной сметы по водоотведению за 2025 год</t>
  </si>
  <si>
    <t>Экономия в связи с применением более эффективного метода - нового флокулянта</t>
  </si>
  <si>
    <t>Рост цен на запчасти</t>
  </si>
  <si>
    <t>Рост цены на электроэнергию</t>
  </si>
  <si>
    <t>Рост тарифа ТОО «Капиталстрой» и тарифа на теплоэнергию</t>
  </si>
  <si>
    <t>Рост расходов на зарплату ПП</t>
  </si>
  <si>
    <t>По причине роста расходов</t>
  </si>
  <si>
    <t>В связи с ростом объема услуг</t>
  </si>
  <si>
    <t>Приложение № 1 Форма 21 к Правилам формирования тарифов</t>
  </si>
  <si>
    <t>ИСПОЛНЕНИЕ УТВЕРЖДЕННОЙ ИНВЕСТИЦИОННОЙ ПРОГРАММЫ ПО УСЛУГЕ  ВОДОСНАБЖЕНИЯ ЗА 2025  ГОД</t>
  </si>
  <si>
    <t>Ед. изм.</t>
  </si>
  <si>
    <t>План
приказ № 104-ОД от 30.10.2025 г.</t>
  </si>
  <si>
    <t xml:space="preserve">Снижение расхода сырья, материалов, топлива и энергии в натуральном выражении в зависимости от утвержденной инвестиционной программы </t>
  </si>
  <si>
    <t>Услуги водоснабжения города Караганда, поселок Актас</t>
  </si>
  <si>
    <t>Раздел 1 Служба водоснабжения и очистки
Модернизация Водоочистных сооружений</t>
  </si>
  <si>
    <t>2025 г.</t>
  </si>
  <si>
    <t>Блок основных сооружений</t>
  </si>
  <si>
    <t>1.1.1.</t>
  </si>
  <si>
    <t>Замена запорной арматуры на БОС 1 оч.:
- задвижки чуг. д-1000 мм с эл/прив - 2 шт.;
- гидрозатворы д-600 мм с эл/прив - 2 шт.;
- гидрозатворы д-400 мм с эл/прив - 6 шт.</t>
  </si>
  <si>
    <t>Экономия в результате конкурсных процедур.</t>
  </si>
  <si>
    <t>Реконструкция объектов водоснабжения и водоотведения в г. Караганда. Насосная станция № 2</t>
  </si>
  <si>
    <t xml:space="preserve">Экономия в результате конкурсных процедур;  экономия затрат на проведение технического и авторского надзора </t>
  </si>
  <si>
    <t>Капитальный ремонт резервуара чистой воды №3 комплекса водоочистных сооружеий г. Караганды</t>
  </si>
  <si>
    <t>Раздел 2 Реконструкция и капитальный ремонт сетей</t>
  </si>
  <si>
    <t xml:space="preserve"> 2.1</t>
  </si>
  <si>
    <t>Реконструкция и капитальный ремонт сетей</t>
  </si>
  <si>
    <t xml:space="preserve">Повышение качества оказываемых услуг по водоснабжению, снижению нормативных потерь на 0,2%, снижение аварийности на водопроводных сетях на 55., Обновление оборудования подкачивающих насосных станций, обновление механизмов для бестраншейной прокладки водопроводных сетей. </t>
  </si>
  <si>
    <t xml:space="preserve"> 2.1.1</t>
  </si>
  <si>
    <t xml:space="preserve">Водопровод Ул.40 лет ВЛКСМ от д 1 до д 43, Д -110 </t>
  </si>
  <si>
    <t>Экономия в результате конкурсных процедур;  экономия затрат на проведение технического надзора согласно протокола.</t>
  </si>
  <si>
    <t xml:space="preserve"> 2.1.2</t>
  </si>
  <si>
    <t>Водопровод от ул. Московской по ул.Олимпийской, Охотской, Путейской (ул.Толепова (Олимпийская)-ул.Челябинская-ул.Охотская), Д-315 мм</t>
  </si>
  <si>
    <t>Экономия в результате конкурсных процедур; экономия затрат на проведение технического надзора согласно протокола; экономия затрат на использование строительных машин и механизмов в результате применения более эффективных методов и технологий</t>
  </si>
  <si>
    <t xml:space="preserve"> 2.1.3</t>
  </si>
  <si>
    <t>Водоровод пос. Федоровка (Водопровод по ул. Зональная 15 - 77), Д-315 мм</t>
  </si>
  <si>
    <t>Экономия в результате конкурсных процедур;  экономия затрат на проведение технического надзора</t>
  </si>
  <si>
    <t xml:space="preserve"> 2.1.4</t>
  </si>
  <si>
    <t>Водопровод по ул. Пахотная, Карабасская до КОС,водопровод пос. Федоровка,Водопровод по ул.Молокова реконст. от т. «А» до т. «Б»(ул.Вагонная,ул.Цеховая до п.Береговой), Д-315 мм</t>
  </si>
  <si>
    <t xml:space="preserve"> 2.1.5</t>
  </si>
  <si>
    <t>Водопровод по ул. Крылова (ул. Ипподромная - Крылова, до ул. С. Сейфуллина), Д-315 мм</t>
  </si>
  <si>
    <t xml:space="preserve"> 2.1.6</t>
  </si>
  <si>
    <t xml:space="preserve">Водопроводные сети "Кировский район от УЖКХ", Водопровод по ул. Хабаровской (ул. Хабаровская, 1а-49), Д-110 мм   </t>
  </si>
  <si>
    <t xml:space="preserve"> 2.1.7</t>
  </si>
  <si>
    <t xml:space="preserve"> 2.1.8</t>
  </si>
  <si>
    <t>Реконструкция водовода от н/ст "Западная" г. Караганда до мкр. 1, д. 7 пос. Актас, Д-315 мм</t>
  </si>
  <si>
    <t>Дополнительные мероприятия в рамках программы "Тариф в обмен на инвестиции"</t>
  </si>
  <si>
    <t xml:space="preserve"> 2.1.9</t>
  </si>
  <si>
    <t>Водопровод внутри м-на 4 Н. Город,Ержанова, вод-д по ул.Интернационалистов,вод-д по ул.Связи (ул.В.Интернационалистов (от ул. Алиханова до ул. Ермекова), Д-160 мм, 315 мм</t>
  </si>
  <si>
    <t xml:space="preserve"> 2.1.10</t>
  </si>
  <si>
    <t xml:space="preserve"> Водопровод от скв. 115 до н/ст 5 узел (Водопровод по ул. Балхашская 1- 75), Д-315 мм</t>
  </si>
  <si>
    <t xml:space="preserve"> 2.1.11</t>
  </si>
  <si>
    <t>Водопровод по ул. Кривогуза(водопровод по ул. Аманжолова, 29/2-189), Д-315 мм</t>
  </si>
  <si>
    <t xml:space="preserve"> 2.1.12</t>
  </si>
  <si>
    <t xml:space="preserve">Водопровод по ул. Ишимской (ул. Ишимская, 1-50), Д-110 мм   </t>
  </si>
  <si>
    <t>2.1.13</t>
  </si>
  <si>
    <t xml:space="preserve">Водопровод по ул. Ильича (Ильича 23-147), Д-110 мм    </t>
  </si>
  <si>
    <t>Раздел 3. СГЭ</t>
  </si>
  <si>
    <t>Приобретение дизельной электростанции на  водопроводную н/ст магистральную "Западная" мощностью 400 кВт с монтажем</t>
  </si>
  <si>
    <t>3.2.</t>
  </si>
  <si>
    <t>Приобретение дизельной электростанции на водопроводную Н/ст магистральную "6 узел" мощностью 400 кВт с монтажем</t>
  </si>
  <si>
    <t>3.3.</t>
  </si>
  <si>
    <t>Трансформатор напряжения ЗНОГ - 110</t>
  </si>
  <si>
    <t xml:space="preserve">Раздел 4. Погашение основного долга </t>
  </si>
  <si>
    <t>Дополнительное соглашение № 03/2 от 08.06.2018 г. к Кредитному договору № 3 от 07.06.2016 г.по бюджетной программе 053 "Кредитование на реконструкцию и строительство систем тепло-,водоснабжения и водоотведения" по подпрограмме 033 "за счет кредитования из средств целевого транфера из Национального фонда РК".</t>
  </si>
  <si>
    <t>исполнено 100%</t>
  </si>
  <si>
    <t>В счет экономии по капитальным ремонтам сетей</t>
  </si>
  <si>
    <t>Раздел 5. Мероприятия в счет экономии</t>
  </si>
  <si>
    <t>5.1</t>
  </si>
  <si>
    <t>Приобретение ОС</t>
  </si>
  <si>
    <t>5.1.1</t>
  </si>
  <si>
    <t>Насос Д 2500-62-2 (ЭМС-ЭМЦ водоснабжения
на НС 2 зона)</t>
  </si>
  <si>
    <t>5.1.2</t>
  </si>
  <si>
    <t>Насос горизонтальный центробежный 1,5 кВт (ЭМС-ЭМЦ водоснабжения на ПНС Гоголя 52 /2)</t>
  </si>
  <si>
    <t>5.1.3</t>
  </si>
  <si>
    <t>Кондиционер (сплит-система) (для испытательной лаборатории контроля качества питьевой воды и водоисточников (СВиО), ЭМС-ЭМЦ водоснабжения и комплекс очистки воды (СВиО)</t>
  </si>
  <si>
    <t>5.1.4</t>
  </si>
  <si>
    <t>Станция компрессорная РСА Power ASDM 310 Прицеп (в цех по стр-ву и рем. внутр. сетей ЦСиРВС)</t>
  </si>
  <si>
    <t>5.1.5</t>
  </si>
  <si>
    <t>Аппарат для сварки пластмассовых труб ( в ЭМС-ЭМЦ водоснабжения)</t>
  </si>
  <si>
    <t>5.1.6</t>
  </si>
  <si>
    <t>Автомобиль специализированный автокран (в АТЦ управления)</t>
  </si>
  <si>
    <t>5.1.7</t>
  </si>
  <si>
    <t>Комплект мебели (в кабинеты Зам. ген.директора по развитию и инновациям и в Отдел кадров)</t>
  </si>
  <si>
    <t>5.1.8</t>
  </si>
  <si>
    <t>Ноутбук (для административного управления процессами)</t>
  </si>
  <si>
    <t>5.1.9</t>
  </si>
  <si>
    <t>Расходомер-счетчик ультразвук"Взлет-МР" УРСВ-510 ц (для технологического учёта)</t>
  </si>
  <si>
    <t>5.1.10</t>
  </si>
  <si>
    <t>Устройство многофункциональное (печать лазерная)  (обновление компьютерной техники)</t>
  </si>
  <si>
    <t>5.1.11</t>
  </si>
  <si>
    <t>Кондиционер (сплит-система) (в Отдел главного технолога)</t>
  </si>
  <si>
    <t>5.1.12</t>
  </si>
  <si>
    <t>Компьютер офисный (универсальный) (обновление компьютерной техники)</t>
  </si>
  <si>
    <t>5.1.13</t>
  </si>
  <si>
    <t>Телевизор LED (для системы видеонаблюдения в ЦДС)</t>
  </si>
  <si>
    <t>5.1.14</t>
  </si>
  <si>
    <t>Ретранслятор PR900 U (для производственной связи)</t>
  </si>
  <si>
    <t>5.1.15</t>
  </si>
  <si>
    <t>Насос для перекачки топлива (для работы на участках)</t>
  </si>
  <si>
    <t>5.1.16</t>
  </si>
  <si>
    <t>Телевизор DLED  (для системы видеонаблюдения на участке Балкантау)</t>
  </si>
  <si>
    <t>5.1.17</t>
  </si>
  <si>
    <t>Телевизор LED  (для системы видеонаблюдения)</t>
  </si>
  <si>
    <t>5.1.18</t>
  </si>
  <si>
    <t>Расходомер Kamstrup ДУ 25 мм ( в железнодорожный цех водоснабжения водоотведения)</t>
  </si>
  <si>
    <t>5.1.19</t>
  </si>
  <si>
    <t>Система хранения данных IBM Storage FlashSystem (надежное хранение с функциями защиты)</t>
  </si>
  <si>
    <t>5.1.20</t>
  </si>
  <si>
    <t>Система регистрации и записи разговоров AUPRO (на участках предприятия для обеспечения контроля качества обслуживания и повышение доверия со стороны потребителей)</t>
  </si>
  <si>
    <t>5.1.21</t>
  </si>
  <si>
    <t>Устройство многофункциональное цветное Xerox VersaLink B7101V_D (обновление компьютерной техники)</t>
  </si>
  <si>
    <t>5.1.22</t>
  </si>
  <si>
    <t>Монитор ASUS (для работы ОПРиСП)</t>
  </si>
  <si>
    <t>5.1.23</t>
  </si>
  <si>
    <t xml:space="preserve">Проектор Epson CO-W01 (для показа презентаций) </t>
  </si>
  <si>
    <t>5.1.24</t>
  </si>
  <si>
    <t>Радиостанция PH600  (для обеспечения производственной связи)</t>
  </si>
  <si>
    <t>5.1.25</t>
  </si>
  <si>
    <t>Модульный LED экран RGB Khytech P4 3*2 (для показа презентаций)</t>
  </si>
  <si>
    <t>5.1.26</t>
  </si>
  <si>
    <t>Активный сабвуфер Audiocenter S3118A ( для качественного звукового усиления)</t>
  </si>
  <si>
    <t>5.1.27</t>
  </si>
  <si>
    <t>Активная акустическая система Audiocenter SА315+ (колонка)  ( для качественного звукового усиления)</t>
  </si>
  <si>
    <t>5.1.28</t>
  </si>
  <si>
    <t>Станция телефонная автоматическая,цифровая IP-ATC  (для эффективной системы связи)</t>
  </si>
  <si>
    <t>5.1.29</t>
  </si>
  <si>
    <t>Стиральная машина Yasin (для спецодежды Юго-Восточного цеха службы водоснабжения и механического цеха СВиО)</t>
  </si>
  <si>
    <t>5.1.30</t>
  </si>
  <si>
    <t>Стиральная машина Konka (для испытательной лаборатории контроля качества питьевой воды и водоисточников (СВиО)</t>
  </si>
  <si>
    <t>5.1.31</t>
  </si>
  <si>
    <t>Кресло офисное (на объекты предприятия)</t>
  </si>
  <si>
    <t>5.1.32</t>
  </si>
  <si>
    <t>Стул ИЗО (на объекты предприятия)</t>
  </si>
  <si>
    <t>5.1.33</t>
  </si>
  <si>
    <t>Смартфон Tecno Pova 7 Neo (для обеспечения работы диспетчеров на участках и отдела договоров)</t>
  </si>
  <si>
    <t>5.2</t>
  </si>
  <si>
    <t>Капитальный ремонт АБК и мехмастерские на базе Горводоканал</t>
  </si>
  <si>
    <t>раб.</t>
  </si>
  <si>
    <t>5.3</t>
  </si>
  <si>
    <t>Капитальные ремонты электродвигателей СВИО</t>
  </si>
  <si>
    <t>5.4</t>
  </si>
  <si>
    <t>Капитальный ремонт узела насосных станций 2 зоны</t>
  </si>
  <si>
    <t>5.5</t>
  </si>
  <si>
    <t xml:space="preserve">Предпроектные, проектные работы (инженерно-геологические работы, техническое обследование, ПСД, экспертиза) </t>
  </si>
  <si>
    <t>5.6</t>
  </si>
  <si>
    <t>Выплаты по договору финансового лизинга</t>
  </si>
  <si>
    <t>5.7</t>
  </si>
  <si>
    <t>Повышение заработной платы сотрудникам сверх учтенных в тарифной смете</t>
  </si>
  <si>
    <t xml:space="preserve">Всего по предприятию 
на услуги водоснабжения </t>
  </si>
  <si>
    <t>ИСПОЛНЕНИЕ УТВЕРЖДЕННОЙ ИНВЕСТИЦИОННОЙ ПРОГРАММЫ ПО УСЛУГЕ ВОДООТВЕДЕНИЯ ЗА 2025 ГОД</t>
  </si>
  <si>
    <t>Ед.изм.</t>
  </si>
  <si>
    <t>План
приказ 
№ 104-ОД от 30.10.2025 г.</t>
  </si>
  <si>
    <t>Услуги водоотведения города Караганда, поселок Актас</t>
  </si>
  <si>
    <t>Повышение качества оказываемых услуг по водоотведению, снижение аварийности  канализационных сетей на 479, экономия потребления электроэнергии, снижение расходов ГСМ и запасных частей.</t>
  </si>
  <si>
    <t>Канализация от д.1-1а, 3-3а, 2-2а ул.Сталелитейная</t>
  </si>
  <si>
    <t>Канализационные сети по Кировскому  району от Карагандинского  УЖКХ  (мкр.23 д.16-19)</t>
  </si>
  <si>
    <t>Коллектор по пр.Б.Мира (пр.Н.Назарбаев) от  К-20 до К-69 (от д.46 до д.38)</t>
  </si>
  <si>
    <t>Главный коллектор по ул.Магнитогорская</t>
  </si>
  <si>
    <t>Канализационная линия к дому 48-49 пр.Н.Абдирова
(пр.Н.Абдирова 25)</t>
  </si>
  <si>
    <t xml:space="preserve">Канализация от жилых домов по ул.Штурманской  </t>
  </si>
  <si>
    <t xml:space="preserve">Канализация от дом 4-5 ул. Гапеева (ул.Гапеева 14) </t>
  </si>
  <si>
    <t>Экономия в результате конкурсных процедур;  экономия затрат на проведение технического надзора соглано протокола.</t>
  </si>
  <si>
    <t>Канализация к д.20-21, 21а, 24, 25, 46, 29,мкр.23 Пришахт-к (23 мкр. д.27-46)</t>
  </si>
  <si>
    <t>Канализационные сети по Кировскому  району от Карагандинского  УЖКХ (ул. Металлистов д.26/4)</t>
  </si>
  <si>
    <t>Реконструкция канализационных сетей в рамках программы "Тариф в обмен на инвестиции"</t>
  </si>
  <si>
    <t>1.1.10.</t>
  </si>
  <si>
    <t>Реконструкция Коллектора М-на 28, Канализации мкр. 1-2 Юго-Востока (коллектор по пр.Шахтеров)</t>
  </si>
  <si>
    <t>1.1.11.</t>
  </si>
  <si>
    <t>Реконструкция Канализационных сетей от домов по ул.Штурманская</t>
  </si>
  <si>
    <t>1.1.12.</t>
  </si>
  <si>
    <t>Реконструкция Канализация к дому 33, 30 мкр. "Орбита"</t>
  </si>
  <si>
    <t>1.1.13.</t>
  </si>
  <si>
    <t>Реконструкция Коллектора м-на 28, Канализационного коллектора по ул. Сатыбалдина</t>
  </si>
  <si>
    <t>1.1.14.</t>
  </si>
  <si>
    <t>Реконструкция Канализационного коллектора М-29 (по ул.Муканова от д.18 до ул.Университетская)</t>
  </si>
  <si>
    <t>1.1.15.</t>
  </si>
  <si>
    <t>Реконструкция Канализации от д/у 5 Н.Майкудук;  Коллектора 2 очереди в М-не 1 (ул.Кузембаева 40-46, 56, 58, 72, 84)</t>
  </si>
  <si>
    <t>1.1.16.</t>
  </si>
  <si>
    <t>Реконструкция Канализационных сетей по Октябрьскому  району от Карагандинского УЖКХ (ул.Архитектурная 3, 5, 7, 9, 11, 16 ул.Гвардейская 3)</t>
  </si>
  <si>
    <t>1.1.17.</t>
  </si>
  <si>
    <t>Реконструкция канализации от дома 12  М-18; Канализация к дому 11 в М-не 18; Канализация от дома 30, 31 по ул.Бабушкина; Канализация к  д.14, 17, 18 Майкудук 18 м-он  (мкр.18 д.11, 12, 13, 14)</t>
  </si>
  <si>
    <t>1.1.18.</t>
  </si>
  <si>
    <t>Реконструкция Канализационных сетей по Кировскому  району от Карагандинского УЖКХ (ул.Сводная 1, 3, 7, 17, 19; ул.Зелинского 2, 4, 6, 8, 10, 16, 18, 20)</t>
  </si>
  <si>
    <t>1.1.19.</t>
  </si>
  <si>
    <t>Реконструкция Канализационных сетей по Кировскому  району от Карагандинского УЖКХ (ул.Восточная 4, 6, 8, 12, 14, 18, 22, 24; ул.Зелинского 1, 3, 5, 7, 7а, 9а, 9, 11, 13, 15, 17, 19, 21)</t>
  </si>
  <si>
    <t>1.1.20.</t>
  </si>
  <si>
    <t>Реконструкция Канализационных сетей по Кировскому  району от Карагандинского УЖКХ (ул.Мирная 4, 6, 8, 14а, 16а, 18; ул.Библиотечная 2, 4, 6, 7, 26а, 31а, 30, 32; ул.Аптечная 1)</t>
  </si>
  <si>
    <t>1.1.21.</t>
  </si>
  <si>
    <t>Реконструкция Канализационных сетей по Кировскому  району от Карагандинского УЖКХ (ул.Стахановская  17, 24, 22)</t>
  </si>
  <si>
    <t>1.1.22.</t>
  </si>
  <si>
    <t>Реконструкция Канализационных сетей по Кировскому  району от Карагандинского УЖКХ (мкр. 23 д.30-34, 37-39)</t>
  </si>
  <si>
    <t>1.1.23.</t>
  </si>
  <si>
    <t xml:space="preserve">Реконструкция Канализации д/управления 3 Пришахтинск    (ул.Зелинского 24/4, 24/5, 26/2, 28/1, 28/2, 30/1, 30/2, 32) </t>
  </si>
  <si>
    <t>1.1.24.</t>
  </si>
  <si>
    <t>Реконструкция Канализационной линии по ул.Медицинская   (ул.Медицинская 32, 34, 36, 38, 40)</t>
  </si>
  <si>
    <t>1.1.25.</t>
  </si>
  <si>
    <t xml:space="preserve">Реконструкция Канализационных сетей ст.Караганда-Сортировочная от ВОДЧ-7 (Коллектор по ул.Локомотивная от д.2/2 до д.104) </t>
  </si>
  <si>
    <t>1.1.26.</t>
  </si>
  <si>
    <t>Реконструкция Канализации к домам 42, 46  М-на 5 (пр.Н.Абдирова 19 до Ермекова 5/1)</t>
  </si>
  <si>
    <t>1.1.27.</t>
  </si>
  <si>
    <t>Реконструкция Коллектора от 50 кв Н.Города до гл. коллектора (пр.Б.Жырау 33, 35, ул.В.Интернационалистов 22а)</t>
  </si>
  <si>
    <t>1.1.28.</t>
  </si>
  <si>
    <t>Реконструкция Канализации в кв. 26, 39, 41-56 Ленина, Б-Мира, Гоголя (ул. Гоголя 56/3, Н.Абдирова 46/3, 46/2, 44/2, 44/1 до врезки в ул.Гоголя 68)</t>
  </si>
  <si>
    <t>1.1.29.</t>
  </si>
  <si>
    <t>Реконструкция Канализации пр. Н.Абдирова 36, ул.Гоголя 58, ул.Ерубаева 54, ул.Алиханова, пр.Н.Абдирова 26, Канализации к дому1 кв. 57-58 Н.Город (от пр.Н.Абдирова 38, ул.Гоголя 55,57 до коллектора, от пр.Н.Абдирова 26/1 до коллектора)</t>
  </si>
  <si>
    <t>1.1.30.</t>
  </si>
  <si>
    <t xml:space="preserve">Реконструкция канализационных сетей по ул.Гражданская п.Актас; от контрольных колодцев кв.18,17,15 п.Актас; коллектор Актаса и очистных сооружений по ул.Городской (ул.Гражданская 10-мкр.1д.2) </t>
  </si>
  <si>
    <t>1.1.31.</t>
  </si>
  <si>
    <t>Реконструкция Канализационных сетей по Октябрьскому р-ну от Карагандинского УЖКХ (перенос 2024 года на 2025 год)</t>
  </si>
  <si>
    <t xml:space="preserve">Раздел 2. Погашение основного долга </t>
  </si>
  <si>
    <t>2.1</t>
  </si>
  <si>
    <t>2.2</t>
  </si>
  <si>
    <t>Дополнительное соглашение № 04/01 от 29.12.2017 г. к Кредитному договору № 4 от 26.04.2017 г.по бюджетной программе 053 "Кредитование на реконструкцию и строительство систем тепло-,водоснабжения и водоотведения" по подпрограмме 033 "за счет кредитования из средств целевого транфера из Национального фонда РК".</t>
  </si>
  <si>
    <t>Раздел 3. Энерго-механическая служба</t>
  </si>
  <si>
    <t>Замена насосных агрегатов на КНС</t>
  </si>
  <si>
    <t>Экономия в результате конкурсных процедур</t>
  </si>
  <si>
    <t>Строительство воздушно-кабельной линии 6 кВ от ЗРУ-6 кВ ПС "Костенко" до РУ-6 кВ КНС-13 г.Караганда</t>
  </si>
  <si>
    <t>Реконструкция канализационной насосной станции №13 в г. Караганда</t>
  </si>
  <si>
    <t>Раздел 4. Мероприятия в счет экономии</t>
  </si>
  <si>
    <t>4.1</t>
  </si>
  <si>
    <t>4.1.1</t>
  </si>
  <si>
    <t>Шкаф металлический (для участка  по строительству и ремонту канализационных сетей и Майкудукского цеха водоотведения)</t>
  </si>
  <si>
    <t>шт.</t>
  </si>
  <si>
    <t>4.1.2</t>
  </si>
  <si>
    <t>Кондиционер (сплит-система) (для ЭМС-ЭМЦ водоотведения)</t>
  </si>
  <si>
    <t>4.1.3</t>
  </si>
  <si>
    <t>Вентилятор вытяжной ВСП-500М (на производственные участки водоотведения)</t>
  </si>
  <si>
    <t>4.1.4</t>
  </si>
  <si>
    <t>Станция компрессорная РСА Power ASDM 309 Прицеп (на участок по капитальному ремонту и строительству кан.сетей)</t>
  </si>
  <si>
    <t>4.1.5</t>
  </si>
  <si>
    <t>4.1.6</t>
  </si>
  <si>
    <t>Кондиционер (сплит-система) (для Испытательной лаборатории станции Аэрации )</t>
  </si>
  <si>
    <t>4.1.7</t>
  </si>
  <si>
    <t>Установка буровая УПК-40М ( на участок по капитальному ремонту и строительству кан.сетей)</t>
  </si>
  <si>
    <t>4.1.8</t>
  </si>
  <si>
    <t>Насос погружной для сточных вод  (на участок ЭМС-ЭМЦ водоотведения)</t>
  </si>
  <si>
    <t>4.1.9</t>
  </si>
  <si>
    <t>Погружной насос для сточных вод (на участок ЭМС-ЭМЦ водоотведения)</t>
  </si>
  <si>
    <t>4.1.10</t>
  </si>
  <si>
    <t>4.1.11</t>
  </si>
  <si>
    <t>4.1.12</t>
  </si>
  <si>
    <t>Устройство многофункциональное (печать лазерная) (обновление компьютерной техники)</t>
  </si>
  <si>
    <t>4.1.13</t>
  </si>
  <si>
    <t>Кондиционер (сплит-система) (в Отдел главного эколога)</t>
  </si>
  <si>
    <t>4.1.14</t>
  </si>
  <si>
    <t>Компьютер офисный (универсальный)  (обновление компьютерной техники)</t>
  </si>
  <si>
    <t>4.1.15</t>
  </si>
  <si>
    <t>4.1.16</t>
  </si>
  <si>
    <t>4.1.17</t>
  </si>
  <si>
    <t>4.1.18</t>
  </si>
  <si>
    <t>4.1.19</t>
  </si>
  <si>
    <t>4.1.20</t>
  </si>
  <si>
    <t>4.1.21</t>
  </si>
  <si>
    <t>4.1.22</t>
  </si>
  <si>
    <t>4.1.23</t>
  </si>
  <si>
    <t>4.1.24</t>
  </si>
  <si>
    <t>4.1.25</t>
  </si>
  <si>
    <t>Радиостанция PH600 (для обеспечения производственной связи)</t>
  </si>
  <si>
    <t>4.1.26</t>
  </si>
  <si>
    <t xml:space="preserve">Модульный LED экран RGB Khytech P4 3*2 (для показа презентаций) </t>
  </si>
  <si>
    <t>4.1.27</t>
  </si>
  <si>
    <t>Активный сабвуфер Audiocenter S3118A  ( для качественного звукового усиления)</t>
  </si>
  <si>
    <t>4.1.28</t>
  </si>
  <si>
    <t>4.1.29</t>
  </si>
  <si>
    <t>Станция телефонная автоматическая,цифровая IP-ATC (для эффективной системы связи)</t>
  </si>
  <si>
    <t>4.1.30</t>
  </si>
  <si>
    <t>Стиральная машина Yasin (для спецодежды Юго-восточного цеха водоотведения)</t>
  </si>
  <si>
    <t>4.1.31</t>
  </si>
  <si>
    <t>Кресло офисное  (на объекты предприятия)</t>
  </si>
  <si>
    <t>4.1.32</t>
  </si>
  <si>
    <t>Стул ИЗО  (на объекты предприятия)</t>
  </si>
  <si>
    <t>4.1.33</t>
  </si>
  <si>
    <t>Смартфон Tecno Pova 7 Neo  (для обеспечения работы диспетчеров на участках и отдела договоров)</t>
  </si>
  <si>
    <t>4.2</t>
  </si>
  <si>
    <t>4.3</t>
  </si>
  <si>
    <t>Капитальные ремонты электродвигателей КНС -13</t>
  </si>
  <si>
    <t>4.4</t>
  </si>
  <si>
    <t>Капитальный ремонт КНС 10 Сортировка</t>
  </si>
  <si>
    <t>4.5</t>
  </si>
  <si>
    <t>4.6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</si>
</sst>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2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%"/>
    <numFmt numFmtId="168" formatCode="#,##0.0"/>
    <numFmt numFmtId="169" formatCode="_-* #,##0_р_._-;\-* #,##0_р_._-;_-* &quot;-&quot;??_р_._-;_-@_-"/>
    <numFmt numFmtId="170" formatCode="_ * #,##0_ ;_ * \-#,##0_ ;_ * &quot;-&quot;_ ;_ @_ "/>
    <numFmt numFmtId="171" formatCode="0.000000"/>
    <numFmt numFmtId="172" formatCode="#,##0.0_);\(#,##0.0\)"/>
    <numFmt numFmtId="173" formatCode="&quot;£&quot;_(#,##0.00_);&quot;£&quot;\(#,##0.00\)"/>
    <numFmt numFmtId="174" formatCode="&quot;$&quot;_(#,##0.00_);&quot;$&quot;\(#,##0.00\)"/>
    <numFmt numFmtId="175" formatCode="#,##0.0_)\x;\(#,##0.0\)\x"/>
    <numFmt numFmtId="176" formatCode="#,##0.0_)_x;\(#,##0.0\)_x"/>
    <numFmt numFmtId="177" formatCode="0.0_)\%;\(0.0\)\%"/>
    <numFmt numFmtId="178" formatCode="#,##0.0_)_%;\(#,##0.0\)_%"/>
    <numFmt numFmtId="179" formatCode="\£\ #,##0_);[Red]\(\£\ #,##0\)"/>
    <numFmt numFmtId="180" formatCode="\¥\ #,##0_);[Red]\(\¥\ #,##0\)"/>
    <numFmt numFmtId="181" formatCode="#,##0_);\(#,##0\);&quot;- &quot;"/>
    <numFmt numFmtId="182" formatCode="#,##0.0_);\(#,##0.0\);&quot;- &quot;"/>
    <numFmt numFmtId="183" formatCode="#,##0.00_);\(#,##0.00\);&quot;- &quot;"/>
    <numFmt numFmtId="184" formatCode="General_)"/>
    <numFmt numFmtId="185" formatCode="\•\ \ @"/>
    <numFmt numFmtId="186" formatCode="0.000_)"/>
    <numFmt numFmtId="187" formatCode="0.00000"/>
    <numFmt numFmtId="188" formatCode="_(&quot;р.&quot;* #,##0.00_);_(&quot;р.&quot;* \(#,##0.00\);_(&quot;р.&quot;* &quot;-&quot;??_);_(@_)"/>
    <numFmt numFmtId="189" formatCode="##,#0_;\(#,##0\);&quot;-&quot;??_);@"/>
    <numFmt numFmtId="190" formatCode="*(#,##0\);*#\,##0_);&quot;-&quot;??_);@"/>
    <numFmt numFmtId="191" formatCode="_*\(#,##0\);_*#,##0_);&quot;-&quot;??_);@"/>
    <numFmt numFmtId="192" formatCode="_ * #,##0.00_ ;_ * \-#,##0.00_ ;_ * &quot;-&quot;??_ ;_ @_ "/>
    <numFmt numFmtId="193" formatCode="_(* #,##0.00_);_(* \(#,##0.00\);_(* &quot;-&quot;??_);_(@_)"/>
    <numFmt numFmtId="194" formatCode="&quot;$&quot;\ #,##0;[Red]&quot;$&quot;\ \-#,##0"/>
    <numFmt numFmtId="195" formatCode="_-* #,##0.00_р_-;\-* #,##0.00_р_-;_-* &quot;-&quot;??_р_-;_-@_-"/>
    <numFmt numFmtId="196" formatCode="_(&quot;$&quot;* #,##0_);_(&quot;$&quot;* \(#,##0\);_(&quot;$&quot;* &quot;-&quot;_);_(@_)"/>
    <numFmt numFmtId="197" formatCode="_(* #,##0_);_(* \(#,##0\);_(* &quot;-&quot;_);_(@_)"/>
    <numFmt numFmtId="198" formatCode="_(* #,##0.0_);_(* \(#,##0.0\);_(* &quot;-&quot;?_);_(@_)"/>
    <numFmt numFmtId="199" formatCode="_(&quot;$&quot;* #,##0.00_);_(&quot;$&quot;* \(#,##0.00\);_(&quot;$&quot;* &quot;-&quot;??_);_(@_)"/>
    <numFmt numFmtId="200" formatCode="* \(#,##0\);* #,##0_);&quot;-&quot;??_);@"/>
    <numFmt numFmtId="201" formatCode="_(&quot;Rp.&quot;* #,##0_);_(&quot;Rp.&quot;* \(#,##0\);_(&quot;Rp.&quot;* &quot;-&quot;_);_(@_)"/>
    <numFmt numFmtId="202" formatCode="00000"/>
    <numFmt numFmtId="203" formatCode="&quot;$&quot;#,##0_);[Red]\(&quot;$&quot;#,##0\)"/>
    <numFmt numFmtId="204" formatCode="#,##0_);\(#,##0\);&quot;-&quot;??_);@"/>
    <numFmt numFmtId="205" formatCode="* #,##0_);* \(#,##0\);&quot;-&quot;??_);@"/>
    <numFmt numFmtId="206" formatCode="\ \ _•\–\ \ \ \ @"/>
    <numFmt numFmtId="207" formatCode="mmmm\ d\,\ yyyy"/>
    <numFmt numFmtId="208" formatCode="&quot;$&quot;* #,##0.00_);\(#,##0.00\);&quot;- &quot;"/>
    <numFmt numFmtId="209" formatCode="&quot;$&quot;#,##0_);\(&quot;$&quot;#,##0\)"/>
    <numFmt numFmtId="210" formatCode="_(* #,##0_);_(* \(#,##0\);_(* &quot;₽&quot;_);_(@_)"/>
    <numFmt numFmtId="211" formatCode="_(* #,##0_);_(* \(#,##0\);_(* &quot;-&quot;??_);_(@_)"/>
    <numFmt numFmtId="212" formatCode="&quot;Rp.&quot;#,##0.00_);\(&quot;Rp.&quot;#,##0.00\)"/>
    <numFmt numFmtId="213" formatCode="&quot;FRF&quot;* #,##0.00_);\(#,##0.00\);&quot;- &quot;"/>
    <numFmt numFmtId="214" formatCode="&quot;$&quot;#,##0\ ;\-&quot;$&quot;#,##0"/>
    <numFmt numFmtId="215" formatCode="&quot;$&quot;#,##0.00\ ;\(&quot;$&quot;#,##0.00\)"/>
    <numFmt numFmtId="216" formatCode="#,##0;[Red]&quot;-&quot;#,##0"/>
    <numFmt numFmtId="217" formatCode="&quot;N$&quot;#,##0_);[Red]\(&quot;N$&quot;#,##0\)"/>
    <numFmt numFmtId="218" formatCode="&quot;N$&quot;#,##0.00_);[Red]\(&quot;N$&quot;#,##0.00\)"/>
    <numFmt numFmtId="219" formatCode="_(&quot;R$ &quot;* #,##0_);_(&quot;R$ &quot;* \(#,##0\);_(&quot;R$ &quot;* &quot;-&quot;_);_(@_)"/>
    <numFmt numFmtId="220" formatCode="_(&quot;R$ &quot;* #,##0.00_);_(&quot;R$ &quot;* \(#,##0.00\);_(&quot;R$ &quot;* &quot;-&quot;??_);_(@_)"/>
    <numFmt numFmtId="221" formatCode="#,##0.0\x_);\(#,##0.0\x\);#,##0.0\x_);@_)"/>
    <numFmt numFmtId="222" formatCode="\(#,##0.0\)"/>
    <numFmt numFmtId="223" formatCode="#,##0\ &quot;?.&quot;;\-#,##0\ &quot;?.&quot;"/>
    <numFmt numFmtId="224" formatCode="0.0_)%;\(0.0\)%"/>
    <numFmt numFmtId="225" formatCode="0.00_)%;\(0.00\)%"/>
    <numFmt numFmtId="226" formatCode="0%_);\(0%\)"/>
    <numFmt numFmtId="227" formatCode="* \(#,##0.0\);* #,##0.0_);&quot;-&quot;??_);@"/>
    <numFmt numFmtId="228" formatCode="* \(#,##0.00\);* #,##0.00_);&quot;-&quot;??_);@"/>
    <numFmt numFmtId="229" formatCode="_(* \(#,##0.0\);_(* #,##0.0_);_(* &quot;-&quot;_);_(@_)"/>
    <numFmt numFmtId="230" formatCode="_(* \(#,##0.00\);_(* #,##0.00_);_(* &quot;-&quot;_);_(@_)"/>
    <numFmt numFmtId="231" formatCode="_(* \(#,##0.000\);_(* #,##0.000_);_(* &quot;-&quot;_);_(@_)"/>
    <numFmt numFmtId="232" formatCode="#,##0.000000;[Red]#,##0.000000"/>
    <numFmt numFmtId="233" formatCode="0.00%_);\(0.00%\)"/>
    <numFmt numFmtId="234" formatCode="#,##0.0\%_);\(#,##0.0\%\);#,##0.0\%_);@_)"/>
    <numFmt numFmtId="235" formatCode="_(#,##0_);_(\(#,##0\);_(\ &quot;₽&quot;_);_(@_)"/>
    <numFmt numFmtId="236" formatCode="_(#,##0_);_(\(#,##0\);_(&quot;₽&quot;_);_(@_)"/>
    <numFmt numFmtId="237" formatCode="&quot;TRL&quot;* #,##0.0_);\(\T\R\L#,##0.0\);&quot;- &quot;\ "/>
    <numFmt numFmtId="238" formatCode="_ * #,##0_ ;_ * \(#,##0_ ;_ * &quot;-&quot;_ ;_ @_ "/>
    <numFmt numFmtId="239" formatCode="&quot;$&quot;#,##0.000000;[Red]&quot;$&quot;#,##0.000000"/>
    <numFmt numFmtId="240" formatCode="#,##0.0000000_$"/>
    <numFmt numFmtId="241" formatCode="&quot;$&quot;\ #,##0.00"/>
    <numFmt numFmtId="242" formatCode="_ * #,##0_ ;_ * \(#,##0_)\ ;_ * &quot;-&quot;_ ;_ @_ "/>
    <numFmt numFmtId="243" formatCode="&quot;$&quot;\ #,##0"/>
    <numFmt numFmtId="244" formatCode="&quot;$&quot;"/>
    <numFmt numFmtId="245" formatCode="_._.* #,##0_)_%;_._.* \(#,##0\)_%;_._.* \ _)_%"/>
    <numFmt numFmtId="246" formatCode="_-* #,##0\ _$_-;\-* #,##0\ _$_-;_-* &quot;-&quot;\ _$_-;_-@_-"/>
    <numFmt numFmtId="247" formatCode="_-* #,##0.00\ _$_-;\-* #,##0.00\ _$_-;_-* &quot;-&quot;??\ _$_-;_-@_-"/>
    <numFmt numFmtId="248" formatCode="#,##0.0000000"/>
    <numFmt numFmtId="249" formatCode="_-* #,##0.00_Т_._-;\-* #,##0.00_Т_._-;_-* &quot;-&quot;??_Т_._-;_-@_-"/>
    <numFmt numFmtId="250" formatCode="&quot;\&quot;#,##0.00;[Red]&quot;\&quot;\-#,##0.00"/>
    <numFmt numFmtId="251" formatCode="&quot;\&quot;#,##0;[Red]&quot;\&quot;\-#,##0"/>
    <numFmt numFmtId="252" formatCode="0.0"/>
    <numFmt numFmtId="253" formatCode="#,##0.00000"/>
  </numFmts>
  <fonts count="166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Helv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10"/>
      <name val="???"/>
      <family val="3"/>
      <charset val="129"/>
    </font>
    <font>
      <sz val="10"/>
      <name val="Helv"/>
    </font>
    <font>
      <sz val="10"/>
      <name val="Helv"/>
      <family val="2"/>
    </font>
    <font>
      <sz val="10"/>
      <name val="Arial"/>
      <family val="2"/>
    </font>
    <font>
      <sz val="12"/>
      <name val="Times New Roman"/>
      <family val="1"/>
    </font>
    <font>
      <sz val="12"/>
      <name val="Times New Roman"/>
      <family val="1"/>
      <charset val="204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9"/>
      <name val="Calibri"/>
      <family val="2"/>
      <charset val="204"/>
    </font>
    <font>
      <sz val="8"/>
      <name val="MS Sans Serif"/>
      <family val="2"/>
      <charset val="204"/>
    </font>
    <font>
      <sz val="10"/>
      <name val="Courier"/>
      <family val="1"/>
      <charset val="204"/>
    </font>
    <font>
      <sz val="12"/>
      <name val="¹UAAA¼"/>
      <family val="3"/>
      <charset val="129"/>
    </font>
    <font>
      <sz val="12"/>
      <name val="Times"/>
      <family val="1"/>
    </font>
    <font>
      <b/>
      <sz val="12"/>
      <name val="Times New Roman"/>
      <family val="1"/>
    </font>
    <font>
      <sz val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9"/>
      <name val="Times New Roman"/>
      <family val="1"/>
    </font>
    <font>
      <b/>
      <sz val="11"/>
      <name val="Comic Sans MS"/>
      <family val="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1"/>
      <name val="Times"/>
      <family val="1"/>
    </font>
    <font>
      <sz val="10"/>
      <name val="Times New Roman"/>
      <family val="1"/>
      <charset val="204"/>
    </font>
    <font>
      <sz val="10"/>
      <color indexed="24"/>
      <name val="Arial"/>
      <family val="2"/>
      <charset val="204"/>
    </font>
    <font>
      <i/>
      <sz val="8"/>
      <color indexed="17"/>
      <name val="Arial"/>
      <family val="2"/>
    </font>
    <font>
      <b/>
      <sz val="13"/>
      <name val="Arial"/>
      <family val="2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11"/>
      <name val="Book Antiqua"/>
      <family val="1"/>
      <charset val="204"/>
    </font>
    <font>
      <sz val="12"/>
      <name val="Helv"/>
    </font>
    <font>
      <sz val="10"/>
      <name val="StoneSerif"/>
      <charset val="204"/>
    </font>
    <font>
      <b/>
      <sz val="9"/>
      <name val="UniversCond"/>
    </font>
    <font>
      <sz val="12"/>
      <name val="Tms Rmn"/>
      <charset val="204"/>
    </font>
    <font>
      <sz val="11"/>
      <name val="Arial"/>
      <family val="2"/>
    </font>
    <font>
      <b/>
      <sz val="10"/>
      <name val="Arial"/>
      <family val="2"/>
    </font>
    <font>
      <sz val="10"/>
      <color indexed="20"/>
      <name val="Arial"/>
      <family val="2"/>
    </font>
    <font>
      <b/>
      <vertAlign val="superscript"/>
      <sz val="8"/>
      <name val="Comic Sans MS"/>
      <family val="4"/>
    </font>
    <font>
      <b/>
      <sz val="11"/>
      <color indexed="12"/>
      <name val="Comic Sans MS"/>
      <family val="4"/>
    </font>
    <font>
      <sz val="8"/>
      <name val="Arial"/>
      <family val="2"/>
    </font>
    <font>
      <b/>
      <sz val="12"/>
      <name val="Arial"/>
      <family val="2"/>
      <charset val="204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u/>
      <sz val="10"/>
      <color indexed="14"/>
      <name val="MS Sans Serif"/>
      <family val="2"/>
      <charset val="204"/>
    </font>
    <font>
      <u/>
      <sz val="5"/>
      <color indexed="12"/>
      <name val="Arial"/>
      <family val="2"/>
      <charset val="204"/>
    </font>
    <font>
      <sz val="10"/>
      <color indexed="14"/>
      <name val="Times New Roman"/>
      <family val="1"/>
    </font>
    <font>
      <b/>
      <sz val="9"/>
      <color indexed="48"/>
      <name val="Arial"/>
      <family val="2"/>
    </font>
    <font>
      <b/>
      <sz val="9"/>
      <color indexed="12"/>
      <name val="Arial"/>
      <family val="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b/>
      <sz val="8"/>
      <color indexed="9"/>
      <name val="Arial"/>
      <family val="2"/>
      <charset val="204"/>
    </font>
    <font>
      <b/>
      <sz val="8"/>
      <color indexed="55"/>
      <name val="Comic Sans MS"/>
      <family val="4"/>
    </font>
    <font>
      <sz val="10"/>
      <name val="Arial CYR"/>
    </font>
    <font>
      <sz val="8"/>
      <name val="Palatino"/>
      <family val="1"/>
    </font>
    <font>
      <sz val="7"/>
      <name val="Small Fonts"/>
      <family val="2"/>
      <charset val="204"/>
    </font>
    <font>
      <b/>
      <i/>
      <sz val="16"/>
      <name val="Helv"/>
    </font>
    <font>
      <b/>
      <sz val="26"/>
      <name val="Times New Roman"/>
      <family val="1"/>
    </font>
    <font>
      <b/>
      <sz val="18"/>
      <name val="Times New Roman"/>
      <family val="1"/>
    </font>
    <font>
      <sz val="8"/>
      <name val="Times New Roman"/>
      <family val="1"/>
      <charset val="204"/>
    </font>
    <font>
      <b/>
      <sz val="10"/>
      <name val="MS Sans Serif"/>
      <family val="2"/>
      <charset val="204"/>
    </font>
    <font>
      <b/>
      <sz val="8"/>
      <color indexed="9"/>
      <name val="MS Sans Serif"/>
      <family val="2"/>
    </font>
    <font>
      <sz val="10"/>
      <name val="NewtonCTT"/>
    </font>
    <font>
      <b/>
      <i/>
      <sz val="10"/>
      <color indexed="34"/>
      <name val="Arial"/>
      <family val="2"/>
    </font>
    <font>
      <sz val="7"/>
      <name val="Times New Roman"/>
      <family val="1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0"/>
      <color indexed="13"/>
      <name val="Arial"/>
      <family val="2"/>
    </font>
    <font>
      <b/>
      <u/>
      <sz val="18"/>
      <color indexed="9"/>
      <name val="Arial Narrow"/>
      <family val="2"/>
    </font>
    <font>
      <b/>
      <sz val="13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7.5"/>
      <color indexed="12"/>
      <name val="Arial Cyr"/>
      <charset val="204"/>
    </font>
    <font>
      <u/>
      <sz val="8.5"/>
      <color indexed="12"/>
      <name val="Arial"/>
      <family val="2"/>
      <charset val="204"/>
    </font>
    <font>
      <sz val="10"/>
      <name val="Times New Roman Cyr"/>
      <charset val="204"/>
    </font>
    <font>
      <b/>
      <sz val="15"/>
      <color indexed="62"/>
      <name val="Calibri"/>
      <family val="2"/>
      <charset val="204"/>
    </font>
    <font>
      <b/>
      <sz val="15"/>
      <color indexed="23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3"/>
      <color indexed="23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23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color indexed="0"/>
      <name val="Helv"/>
      <charset val="204"/>
    </font>
    <font>
      <sz val="10"/>
      <name val="Arial Cyr"/>
      <family val="2"/>
      <charset val="204"/>
    </font>
    <font>
      <sz val="11"/>
      <color indexed="10"/>
      <name val="Calibri"/>
      <family val="2"/>
      <charset val="204"/>
    </font>
    <font>
      <sz val="10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17"/>
      <name val="Calibri"/>
      <family val="2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b/>
      <sz val="14"/>
      <color theme="1"/>
      <name val="Calibri"/>
      <family val="2"/>
      <charset val="204"/>
      <scheme val="minor"/>
    </font>
    <font>
      <b/>
      <sz val="12"/>
      <color rgb="FF000000"/>
      <name val="Open Sans"/>
    </font>
    <font>
      <b/>
      <sz val="10.5"/>
      <color rgb="FF000000"/>
      <name val="Open Sans"/>
    </font>
    <font>
      <b/>
      <sz val="11"/>
      <color rgb="FF000000"/>
      <name val="Open Sans"/>
    </font>
    <font>
      <sz val="11"/>
      <color rgb="FF000000"/>
      <name val="Open Sans"/>
    </font>
    <font>
      <sz val="10.5"/>
      <color rgb="FF000000"/>
      <name val="Open Sans"/>
    </font>
    <font>
      <sz val="11"/>
      <color rgb="FF000000"/>
      <name val="Open Sans"/>
      <charset val="204"/>
    </font>
    <font>
      <b/>
      <sz val="11"/>
      <color rgb="FF000000"/>
      <name val="Open Sans"/>
      <charset val="204"/>
    </font>
    <font>
      <sz val="12"/>
      <color rgb="FF000000"/>
      <name val="Open Sans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rgb="FF000000"/>
      <name val="Open Sans"/>
      <family val="2"/>
    </font>
    <font>
      <i/>
      <sz val="16"/>
      <color theme="1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4"/>
      <color theme="8" tint="0.59999389629810485"/>
      <name val="Times New Roman"/>
      <family val="1"/>
      <charset val="204"/>
    </font>
    <font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4"/>
      <name val="Times New Roman"/>
      <family val="1"/>
      <charset val="204"/>
    </font>
    <font>
      <i/>
      <sz val="18"/>
      <name val="Times New Roman"/>
      <family val="1"/>
      <charset val="204"/>
    </font>
  </fonts>
  <fills count="5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lightGray">
        <fgColor indexed="22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14"/>
      </patternFill>
    </fill>
    <fill>
      <patternFill patternType="solid">
        <fgColor indexed="36"/>
      </patternFill>
    </fill>
    <fill>
      <patternFill patternType="solid">
        <fgColor indexed="48"/>
      </patternFill>
    </fill>
    <fill>
      <patternFill patternType="solid">
        <fgColor indexed="52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lightTrellis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18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DBEEF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medium">
        <color indexed="64"/>
      </left>
      <right style="thin">
        <color theme="2"/>
      </right>
      <top style="medium">
        <color indexed="64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medium">
        <color indexed="64"/>
      </top>
      <bottom/>
      <diagonal/>
    </border>
    <border>
      <left style="thin">
        <color theme="2"/>
      </left>
      <right style="thin">
        <color theme="2"/>
      </right>
      <top style="medium">
        <color indexed="64"/>
      </top>
      <bottom style="thin">
        <color theme="2"/>
      </bottom>
      <diagonal/>
    </border>
    <border>
      <left style="thin">
        <color theme="2"/>
      </left>
      <right style="medium">
        <color indexed="64"/>
      </right>
      <top style="medium">
        <color indexed="64"/>
      </top>
      <bottom style="thin">
        <color theme="2"/>
      </bottom>
      <diagonal/>
    </border>
    <border>
      <left style="medium">
        <color indexed="64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medium">
        <color indexed="64"/>
      </right>
      <top style="thin">
        <color theme="2"/>
      </top>
      <bottom style="thin">
        <color theme="2"/>
      </bottom>
      <diagonal/>
    </border>
    <border>
      <left style="medium">
        <color indexed="64"/>
      </left>
      <right style="thin">
        <color theme="2"/>
      </right>
      <top style="thin">
        <color theme="2"/>
      </top>
      <bottom style="medium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medium">
        <color indexed="64"/>
      </bottom>
      <diagonal/>
    </border>
    <border>
      <left style="thin">
        <color theme="2"/>
      </left>
      <right style="thin">
        <color theme="2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2"/>
      </left>
      <right style="medium">
        <color indexed="64"/>
      </right>
      <top style="thin">
        <color theme="2"/>
      </top>
      <bottom/>
      <diagonal/>
    </border>
    <border>
      <left style="thin">
        <color theme="2"/>
      </left>
      <right style="medium">
        <color indexed="64"/>
      </right>
      <top/>
      <bottom style="thin">
        <color theme="2"/>
      </bottom>
      <diagonal/>
    </border>
    <border>
      <left style="thin">
        <color theme="2"/>
      </left>
      <right style="medium">
        <color indexed="64"/>
      </right>
      <top style="thin">
        <color theme="2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8168">
    <xf numFmtId="0" fontId="0" fillId="0" borderId="0"/>
    <xf numFmtId="9" fontId="4" fillId="0" borderId="0" applyFont="0" applyFill="0" applyBorder="0" applyAlignment="0" applyProtection="0"/>
    <xf numFmtId="0" fontId="3" fillId="0" borderId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7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7" fillId="0" borderId="0" applyFont="0" applyFill="0" applyBorder="0" applyAlignment="0" applyProtection="0"/>
    <xf numFmtId="40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0" fontId="9" fillId="0" borderId="0"/>
    <xf numFmtId="171" fontId="3" fillId="0" borderId="0">
      <alignment horizontal="left" wrapText="1"/>
    </xf>
    <xf numFmtId="0" fontId="10" fillId="0" borderId="0"/>
    <xf numFmtId="0" fontId="3" fillId="0" borderId="0"/>
    <xf numFmtId="171" fontId="3" fillId="0" borderId="0">
      <alignment horizontal="left" wrapText="1"/>
    </xf>
    <xf numFmtId="0" fontId="11" fillId="0" borderId="0"/>
    <xf numFmtId="0" fontId="10" fillId="0" borderId="0"/>
    <xf numFmtId="171" fontId="12" fillId="0" borderId="0">
      <alignment horizontal="left" wrapText="1"/>
    </xf>
    <xf numFmtId="0" fontId="3" fillId="0" borderId="0"/>
    <xf numFmtId="172" fontId="3" fillId="0" borderId="0" applyFont="0" applyFill="0" applyBorder="0" applyAlignment="0" applyProtection="0"/>
    <xf numFmtId="0" fontId="10" fillId="0" borderId="0"/>
    <xf numFmtId="17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4" fontId="12" fillId="2" borderId="0"/>
    <xf numFmtId="171" fontId="12" fillId="0" borderId="0">
      <alignment horizontal="left" wrapText="1"/>
    </xf>
    <xf numFmtId="171" fontId="12" fillId="0" borderId="0">
      <alignment horizontal="left" wrapText="1"/>
    </xf>
    <xf numFmtId="171" fontId="3" fillId="0" borderId="0">
      <alignment horizontal="left" wrapText="1"/>
    </xf>
    <xf numFmtId="171" fontId="12" fillId="0" borderId="0">
      <alignment horizontal="left" wrapText="1"/>
    </xf>
    <xf numFmtId="171" fontId="3" fillId="0" borderId="0">
      <alignment horizontal="left" wrapText="1"/>
    </xf>
    <xf numFmtId="171" fontId="3" fillId="0" borderId="0">
      <alignment horizontal="left" wrapText="1"/>
    </xf>
    <xf numFmtId="171" fontId="3" fillId="0" borderId="0">
      <alignment horizontal="left" wrapText="1"/>
    </xf>
    <xf numFmtId="171" fontId="3" fillId="0" borderId="0">
      <alignment horizontal="left" wrapText="1"/>
    </xf>
    <xf numFmtId="171" fontId="3" fillId="0" borderId="0">
      <alignment horizontal="left" wrapText="1"/>
    </xf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1" fontId="3" fillId="0" borderId="0">
      <alignment horizontal="left" wrapText="1"/>
    </xf>
    <xf numFmtId="171" fontId="3" fillId="0" borderId="0">
      <alignment horizontal="left" wrapText="1"/>
    </xf>
    <xf numFmtId="171" fontId="3" fillId="0" borderId="0">
      <alignment horizontal="left" wrapText="1"/>
    </xf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3" fillId="0" borderId="0"/>
    <xf numFmtId="0" fontId="6" fillId="0" borderId="0"/>
    <xf numFmtId="0" fontId="10" fillId="0" borderId="0"/>
    <xf numFmtId="0" fontId="6" fillId="0" borderId="0"/>
    <xf numFmtId="0" fontId="3" fillId="0" borderId="0"/>
    <xf numFmtId="0" fontId="6" fillId="0" borderId="0"/>
    <xf numFmtId="0" fontId="10" fillId="0" borderId="0"/>
    <xf numFmtId="0" fontId="13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17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181" fontId="3" fillId="0" borderId="0"/>
    <xf numFmtId="181" fontId="3" fillId="0" borderId="0" applyFont="0" applyFill="0" applyBorder="0" applyProtection="0"/>
    <xf numFmtId="181" fontId="3" fillId="0" borderId="0" applyFont="0" applyFill="0" applyBorder="0" applyProtection="0"/>
    <xf numFmtId="0" fontId="3" fillId="0" borderId="0"/>
    <xf numFmtId="181" fontId="3" fillId="0" borderId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0" fontId="3" fillId="0" borderId="0"/>
    <xf numFmtId="181" fontId="3" fillId="0" borderId="0" applyFont="0" applyFill="0" applyBorder="0" applyProtection="0"/>
    <xf numFmtId="181" fontId="3" fillId="0" borderId="0" applyFont="0" applyFill="0" applyBorder="0" applyProtection="0"/>
    <xf numFmtId="181" fontId="3" fillId="0" borderId="0" applyFont="0" applyFill="0" applyBorder="0" applyProtection="0"/>
    <xf numFmtId="2" fontId="15" fillId="0" borderId="0" applyNumberFormat="0" applyFill="0" applyBorder="0" applyAlignment="0" applyProtection="0"/>
    <xf numFmtId="2" fontId="16" fillId="0" borderId="0" applyNumberFormat="0" applyFill="0" applyBorder="0" applyAlignment="0" applyProtection="0"/>
    <xf numFmtId="182" fontId="3" fillId="0" borderId="0"/>
    <xf numFmtId="0" fontId="3" fillId="0" borderId="0"/>
    <xf numFmtId="0" fontId="17" fillId="3" borderId="0"/>
    <xf numFmtId="183" fontId="3" fillId="0" borderId="0"/>
    <xf numFmtId="0" fontId="3" fillId="0" borderId="0"/>
    <xf numFmtId="183" fontId="3" fillId="0" borderId="0" applyFont="0" applyFill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8" borderId="0" applyNumberFormat="0" applyBorder="0" applyAlignment="0" applyProtection="0"/>
    <xf numFmtId="0" fontId="5" fillId="1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3" borderId="0" applyNumberFormat="0" applyBorder="0" applyAlignment="0" applyProtection="0"/>
    <xf numFmtId="0" fontId="5" fillId="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16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" borderId="0" applyNumberFormat="0" applyBorder="0" applyAlignment="0" applyProtection="0"/>
    <xf numFmtId="0" fontId="18" fillId="1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7" borderId="0" applyNumberFormat="0" applyBorder="0" applyAlignment="0" applyProtection="0"/>
    <xf numFmtId="0" fontId="18" fillId="2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7" borderId="0" applyNumberFormat="0" applyBorder="0" applyAlignment="0" applyProtection="0"/>
    <xf numFmtId="0" fontId="19" fillId="0" borderId="0"/>
    <xf numFmtId="0" fontId="20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3" applyNumberFormat="0" applyFill="0" applyAlignment="0" applyProtection="0"/>
    <xf numFmtId="0" fontId="24" fillId="0" borderId="4" applyNumberFormat="0" applyFont="0" applyFill="0" applyAlignment="0" applyProtection="0"/>
    <xf numFmtId="0" fontId="24" fillId="0" borderId="5" applyNumberFormat="0" applyFont="0" applyFill="0" applyAlignment="0" applyProtection="0"/>
    <xf numFmtId="49" fontId="25" fillId="0" borderId="0" applyFill="0" applyBorder="0">
      <alignment horizontal="left"/>
    </xf>
    <xf numFmtId="184" fontId="26" fillId="0" borderId="0" applyFill="0" applyBorder="0">
      <alignment horizontal="left"/>
    </xf>
    <xf numFmtId="49" fontId="27" fillId="0" borderId="0" applyFill="0" applyBorder="0">
      <alignment horizontal="left"/>
    </xf>
    <xf numFmtId="2" fontId="28" fillId="0" borderId="0" applyFill="0" applyBorder="0">
      <alignment horizontal="left"/>
    </xf>
    <xf numFmtId="185" fontId="14" fillId="0" borderId="0" applyFont="0" applyFill="0" applyBorder="0" applyAlignment="0" applyProtection="0"/>
    <xf numFmtId="0" fontId="21" fillId="0" borderId="0"/>
    <xf numFmtId="40" fontId="29" fillId="2" borderId="2">
      <alignment vertical="center"/>
    </xf>
    <xf numFmtId="38" fontId="26" fillId="0" borderId="0">
      <alignment horizontal="left"/>
    </xf>
    <xf numFmtId="184" fontId="30" fillId="0" borderId="0"/>
    <xf numFmtId="0" fontId="31" fillId="0" borderId="0" applyFill="0" applyBorder="0" applyProtection="0">
      <alignment horizontal="center"/>
      <protection locked="0"/>
    </xf>
    <xf numFmtId="0" fontId="32" fillId="22" borderId="6" applyFont="0" applyFill="0" applyBorder="0"/>
    <xf numFmtId="0" fontId="33" fillId="0" borderId="7"/>
    <xf numFmtId="0" fontId="32" fillId="0" borderId="1">
      <alignment horizontal="center"/>
    </xf>
    <xf numFmtId="186" fontId="34" fillId="0" borderId="0"/>
    <xf numFmtId="186" fontId="34" fillId="0" borderId="0"/>
    <xf numFmtId="186" fontId="34" fillId="0" borderId="0"/>
    <xf numFmtId="186" fontId="34" fillId="0" borderId="0"/>
    <xf numFmtId="186" fontId="34" fillId="0" borderId="0"/>
    <xf numFmtId="186" fontId="34" fillId="0" borderId="0"/>
    <xf numFmtId="186" fontId="34" fillId="0" borderId="0"/>
    <xf numFmtId="186" fontId="34" fillId="0" borderId="0"/>
    <xf numFmtId="187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92" fontId="35" fillId="0" borderId="0" applyFont="0" applyFill="0" applyBorder="0" applyAlignment="0" applyProtection="0"/>
    <xf numFmtId="166" fontId="4" fillId="0" borderId="0" applyFont="0" applyFill="0" applyBorder="0" applyAlignment="0" applyProtection="0"/>
    <xf numFmtId="192" fontId="35" fillId="0" borderId="0" applyFont="0" applyFill="0" applyBorder="0" applyAlignment="0" applyProtection="0"/>
    <xf numFmtId="192" fontId="35" fillId="0" borderId="0" applyFont="0" applyFill="0" applyBorder="0" applyAlignment="0" applyProtection="0"/>
    <xf numFmtId="192" fontId="3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93" fontId="3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/>
    <xf numFmtId="0" fontId="38" fillId="0" borderId="0" applyFill="0" applyBorder="0" applyAlignment="0" applyProtection="0">
      <protection locked="0"/>
    </xf>
    <xf numFmtId="196" fontId="39" fillId="23" borderId="0" applyBorder="0"/>
    <xf numFmtId="197" fontId="39" fillId="23" borderId="7" applyBorder="0"/>
    <xf numFmtId="198" fontId="39" fillId="23" borderId="7" applyBorder="0"/>
    <xf numFmtId="9" fontId="39" fillId="23" borderId="8" applyBorder="0"/>
    <xf numFmtId="199" fontId="39" fillId="23" borderId="0" applyBorder="0"/>
    <xf numFmtId="193" fontId="39" fillId="23" borderId="9" applyBorder="0"/>
    <xf numFmtId="200" fontId="40" fillId="0" borderId="0" applyFill="0" applyBorder="0" applyProtection="0"/>
    <xf numFmtId="200" fontId="40" fillId="0" borderId="10" applyFill="0" applyProtection="0"/>
    <xf numFmtId="200" fontId="40" fillId="0" borderId="11" applyFill="0" applyProtection="0"/>
    <xf numFmtId="201" fontId="3" fillId="0" borderId="0" applyFont="0" applyFill="0" applyBorder="0" applyAlignment="0" applyProtection="0"/>
    <xf numFmtId="202" fontId="41" fillId="0" borderId="0" applyFont="0" applyFill="0" applyBorder="0" applyAlignment="0" applyProtection="0"/>
    <xf numFmtId="203" fontId="17" fillId="0" borderId="0" applyFont="0" applyFill="0" applyBorder="0" applyAlignment="0" applyProtection="0"/>
    <xf numFmtId="203" fontId="17" fillId="0" borderId="0" applyFont="0" applyFill="0" applyBorder="0" applyAlignment="0" applyProtection="0"/>
    <xf numFmtId="0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42" fillId="0" borderId="0" applyFont="0" applyFill="0" applyBorder="0" applyAlignment="0" applyProtection="0"/>
    <xf numFmtId="184" fontId="25" fillId="23" borderId="1" applyNumberFormat="0" applyBorder="0" applyProtection="0">
      <alignment horizontal="right"/>
    </xf>
    <xf numFmtId="206" fontId="14" fillId="0" borderId="0" applyFont="0" applyFill="0" applyBorder="0" applyAlignment="0" applyProtection="0"/>
    <xf numFmtId="207" fontId="43" fillId="0" borderId="0" applyFont="0" applyFill="0" applyBorder="0" applyAlignment="0" applyProtection="0"/>
    <xf numFmtId="205" fontId="40" fillId="0" borderId="0" applyFill="0" applyBorder="0" applyProtection="0"/>
    <xf numFmtId="205" fontId="40" fillId="0" borderId="10" applyFill="0" applyProtection="0"/>
    <xf numFmtId="205" fontId="40" fillId="0" borderId="11" applyFill="0" applyProtection="0"/>
    <xf numFmtId="205" fontId="35" fillId="0" borderId="0" applyFill="0" applyBorder="0" applyProtection="0"/>
    <xf numFmtId="181" fontId="17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8" fontId="3" fillId="0" borderId="0" applyFont="0" applyFill="0" applyBorder="0" applyProtection="0">
      <alignment horizontal="right"/>
    </xf>
    <xf numFmtId="209" fontId="44" fillId="0" borderId="12" applyFont="0" applyBorder="0"/>
    <xf numFmtId="0" fontId="45" fillId="0" borderId="0" applyNumberFormat="0" applyFill="0" applyBorder="0" applyAlignment="0" applyProtection="0"/>
    <xf numFmtId="210" fontId="46" fillId="24" borderId="0">
      <alignment horizontal="left"/>
      <protection hidden="1"/>
    </xf>
    <xf numFmtId="37" fontId="3" fillId="0" borderId="0"/>
    <xf numFmtId="3" fontId="47" fillId="0" borderId="13" applyFill="0" applyBorder="0"/>
    <xf numFmtId="197" fontId="33" fillId="0" borderId="0" applyFont="0" applyFill="0" applyBorder="0" applyAlignment="0" applyProtection="0"/>
    <xf numFmtId="0" fontId="48" fillId="0" borderId="0"/>
    <xf numFmtId="2" fontId="36" fillId="0" borderId="0" applyFont="0" applyFill="0" applyBorder="0" applyAlignment="0" applyProtection="0"/>
    <xf numFmtId="197" fontId="49" fillId="0" borderId="0" applyFill="0" applyBorder="0">
      <alignment horizontal="left"/>
    </xf>
    <xf numFmtId="211" fontId="41" fillId="0" borderId="0" applyFont="0" applyFill="0" applyBorder="0" applyAlignment="0" applyProtection="0"/>
    <xf numFmtId="212" fontId="3" fillId="0" borderId="0" applyFont="0" applyFill="0" applyBorder="0" applyAlignment="0" applyProtection="0">
      <alignment horizontal="center"/>
    </xf>
    <xf numFmtId="213" fontId="3" fillId="0" borderId="0" applyFont="0" applyFill="0" applyBorder="0" applyProtection="0">
      <alignment horizontal="right"/>
    </xf>
    <xf numFmtId="49" fontId="50" fillId="0" borderId="0">
      <alignment horizontal="left"/>
    </xf>
    <xf numFmtId="193" fontId="28" fillId="0" borderId="0" applyFill="0" applyBorder="0"/>
    <xf numFmtId="197" fontId="28" fillId="0" borderId="14" applyFill="0" applyBorder="0"/>
    <xf numFmtId="196" fontId="28" fillId="0" borderId="0" applyFill="0" applyBorder="0"/>
    <xf numFmtId="38" fontId="51" fillId="25" borderId="0" applyNumberFormat="0" applyBorder="0" applyAlignment="0" applyProtection="0"/>
    <xf numFmtId="181" fontId="3" fillId="0" borderId="0" applyFill="0" applyBorder="0" applyProtection="0">
      <alignment horizontal="left"/>
    </xf>
    <xf numFmtId="181" fontId="3" fillId="0" borderId="0">
      <alignment horizontal="right"/>
    </xf>
    <xf numFmtId="0" fontId="52" fillId="0" borderId="15" applyNumberFormat="0" applyAlignment="0" applyProtection="0">
      <alignment horizontal="left" vertical="center"/>
    </xf>
    <xf numFmtId="0" fontId="52" fillId="0" borderId="16">
      <alignment horizontal="left" vertical="center"/>
    </xf>
    <xf numFmtId="14" fontId="47" fillId="26" borderId="4">
      <alignment horizontal="center" vertical="center" wrapText="1"/>
    </xf>
    <xf numFmtId="0" fontId="31" fillId="0" borderId="0" applyFill="0" applyAlignment="0" applyProtection="0">
      <protection locked="0"/>
    </xf>
    <xf numFmtId="0" fontId="31" fillId="0" borderId="3" applyFill="0" applyAlignment="0" applyProtection="0">
      <protection locked="0"/>
    </xf>
    <xf numFmtId="0" fontId="53" fillId="27" borderId="0"/>
    <xf numFmtId="0" fontId="54" fillId="28" borderId="0"/>
    <xf numFmtId="0" fontId="55" fillId="27" borderId="0" applyNumberFormat="0"/>
    <xf numFmtId="0" fontId="47" fillId="0" borderId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3" fillId="0" borderId="0"/>
    <xf numFmtId="10" fontId="51" fillId="2" borderId="2" applyNumberFormat="0" applyBorder="0" applyAlignment="0" applyProtection="0"/>
    <xf numFmtId="0" fontId="58" fillId="0" borderId="2"/>
    <xf numFmtId="211" fontId="59" fillId="29" borderId="4"/>
    <xf numFmtId="15" fontId="60" fillId="29" borderId="2">
      <alignment horizontal="center"/>
    </xf>
    <xf numFmtId="10" fontId="60" fillId="29" borderId="2">
      <alignment horizontal="center"/>
    </xf>
    <xf numFmtId="214" fontId="61" fillId="0" borderId="0" applyFont="0" applyFill="0" applyBorder="0" applyAlignment="0" applyProtection="0"/>
    <xf numFmtId="215" fontId="62" fillId="0" borderId="0" applyFont="0" applyFill="0" applyBorder="0" applyAlignment="0" applyProtection="0"/>
    <xf numFmtId="0" fontId="63" fillId="30" borderId="0" applyNumberFormat="0" applyBorder="0" applyAlignment="0" applyProtection="0"/>
    <xf numFmtId="184" fontId="64" fillId="0" borderId="17" applyFill="0" applyBorder="0">
      <alignment horizontal="left"/>
    </xf>
    <xf numFmtId="216" fontId="17" fillId="0" borderId="0" applyFont="0" applyFill="0" applyBorder="0" applyAlignment="0" applyProtection="0"/>
    <xf numFmtId="217" fontId="3" fillId="0" borderId="0" applyFont="0" applyFill="0" applyProtection="0"/>
    <xf numFmtId="218" fontId="3" fillId="0" borderId="0" applyFont="0" applyFill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219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221" fontId="66" fillId="0" borderId="0" applyFont="0" applyFill="0" applyBorder="0" applyProtection="0">
      <alignment horizontal="right"/>
    </xf>
    <xf numFmtId="37" fontId="67" fillId="0" borderId="0"/>
    <xf numFmtId="0" fontId="17" fillId="0" borderId="18"/>
    <xf numFmtId="0" fontId="68" fillId="0" borderId="0"/>
    <xf numFmtId="0" fontId="51" fillId="0" borderId="0"/>
    <xf numFmtId="37" fontId="3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37" fontId="3" fillId="0" borderId="0"/>
    <xf numFmtId="0" fontId="4" fillId="0" borderId="0"/>
    <xf numFmtId="0" fontId="3" fillId="0" borderId="0"/>
    <xf numFmtId="0" fontId="3" fillId="0" borderId="0"/>
    <xf numFmtId="0" fontId="12" fillId="0" borderId="0"/>
    <xf numFmtId="0" fontId="4" fillId="0" borderId="0"/>
    <xf numFmtId="0" fontId="51" fillId="0" borderId="0"/>
    <xf numFmtId="0" fontId="3" fillId="0" borderId="0"/>
    <xf numFmtId="0" fontId="3" fillId="0" borderId="0"/>
    <xf numFmtId="198" fontId="28" fillId="0" borderId="0" applyFill="0" applyBorder="0"/>
    <xf numFmtId="222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0" fontId="69" fillId="0" borderId="0" applyFill="0" applyBorder="0" applyProtection="0">
      <alignment horizontal="left"/>
    </xf>
    <xf numFmtId="0" fontId="70" fillId="0" borderId="0" applyFill="0" applyBorder="0" applyProtection="0">
      <alignment horizontal="left"/>
    </xf>
    <xf numFmtId="197" fontId="33" fillId="0" borderId="0" applyFont="0" applyFill="0" applyBorder="0" applyAlignment="0" applyProtection="0"/>
    <xf numFmtId="224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227" fontId="3" fillId="0" borderId="0" applyFont="0" applyFill="0" applyBorder="0" applyAlignment="0" applyProtection="0"/>
    <xf numFmtId="228" fontId="3" fillId="0" borderId="0" applyFont="0" applyFill="0" applyBorder="0" applyAlignment="0" applyProtection="0"/>
    <xf numFmtId="229" fontId="3" fillId="0" borderId="0" applyFont="0" applyFill="0" applyBorder="0" applyAlignment="0" applyProtection="0"/>
    <xf numFmtId="230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3" fontId="12" fillId="0" borderId="0" applyFont="0" applyFill="0" applyBorder="0" applyAlignment="0" applyProtection="0"/>
    <xf numFmtId="233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234" fontId="71" fillId="0" borderId="0" applyFont="0" applyFill="0" applyBorder="0" applyProtection="0">
      <alignment horizontal="right"/>
    </xf>
    <xf numFmtId="0" fontId="33" fillId="0" borderId="0" applyFont="0" applyFill="0" applyBorder="0" applyAlignment="0" applyProtection="0"/>
    <xf numFmtId="9" fontId="28" fillId="0" borderId="14" applyFill="0" applyBorder="0"/>
    <xf numFmtId="199" fontId="28" fillId="0" borderId="0" applyFill="0" applyBorder="0"/>
    <xf numFmtId="193" fontId="28" fillId="0" borderId="0" applyFill="0" applyBorder="0"/>
    <xf numFmtId="13" fontId="3" fillId="0" borderId="0" applyFont="0" applyFill="0" applyProtection="0"/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72" fillId="0" borderId="4">
      <alignment horizontal="center"/>
    </xf>
    <xf numFmtId="3" fontId="17" fillId="0" borderId="0" applyFont="0" applyFill="0" applyBorder="0" applyAlignment="0" applyProtection="0"/>
    <xf numFmtId="0" fontId="17" fillId="22" borderId="0" applyNumberFormat="0" applyFont="0" applyBorder="0" applyAlignment="0" applyProtection="0"/>
    <xf numFmtId="0" fontId="73" fillId="31" borderId="0"/>
    <xf numFmtId="0" fontId="74" fillId="0" borderId="0"/>
    <xf numFmtId="3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" fillId="32" borderId="0" applyNumberFormat="0" applyFont="0" applyBorder="0" applyAlignment="0" applyProtection="0"/>
    <xf numFmtId="0" fontId="75" fillId="31" borderId="0" applyNumberFormat="0" applyBorder="0" applyAlignment="0" applyProtection="0">
      <alignment horizontal="centerContinuous"/>
    </xf>
    <xf numFmtId="0" fontId="40" fillId="33" borderId="0" applyNumberFormat="0" applyFont="0" applyBorder="0" applyAlignment="0" applyProtection="0"/>
    <xf numFmtId="0" fontId="3" fillId="0" borderId="0"/>
    <xf numFmtId="0" fontId="35" fillId="0" borderId="19"/>
    <xf numFmtId="0" fontId="10" fillId="0" borderId="0"/>
    <xf numFmtId="0" fontId="3" fillId="0" borderId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7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5" fillId="0" borderId="0" applyFill="0" applyBorder="0" applyProtection="0">
      <alignment horizontal="center" vertical="center"/>
    </xf>
    <xf numFmtId="0" fontId="55" fillId="0" borderId="0" applyFill="0" applyBorder="0" applyProtection="0"/>
    <xf numFmtId="0" fontId="47" fillId="0" borderId="0" applyFill="0" applyBorder="0" applyProtection="0">
      <alignment horizontal="left"/>
    </xf>
    <xf numFmtId="0" fontId="76" fillId="0" borderId="0" applyFill="0" applyBorder="0" applyProtection="0">
      <alignment horizontal="left" vertical="top"/>
    </xf>
    <xf numFmtId="210" fontId="12" fillId="2" borderId="20" applyNumberFormat="0">
      <alignment horizontal="right"/>
      <protection hidden="1"/>
    </xf>
    <xf numFmtId="0" fontId="77" fillId="0" borderId="0" applyFill="0" applyBorder="0" applyProtection="0">
      <alignment horizontal="left" vertical="top"/>
    </xf>
    <xf numFmtId="184" fontId="30" fillId="0" borderId="0" applyNumberFormat="0" applyFill="0" applyBorder="0"/>
    <xf numFmtId="40" fontId="78" fillId="0" borderId="0"/>
    <xf numFmtId="0" fontId="79" fillId="0" borderId="0"/>
    <xf numFmtId="0" fontId="80" fillId="0" borderId="0"/>
    <xf numFmtId="0" fontId="81" fillId="0" borderId="0"/>
    <xf numFmtId="0" fontId="4" fillId="0" borderId="0"/>
    <xf numFmtId="0" fontId="82" fillId="34" borderId="21" applyNumberFormat="0" applyBorder="0" applyAlignment="0" applyProtection="0"/>
    <xf numFmtId="210" fontId="83" fillId="35" borderId="22">
      <alignment horizontal="left" vertical="top"/>
      <protection hidden="1"/>
    </xf>
    <xf numFmtId="0" fontId="32" fillId="36" borderId="15" applyNumberFormat="0" applyAlignment="0">
      <alignment vertical="center"/>
    </xf>
    <xf numFmtId="235" fontId="84" fillId="37" borderId="23">
      <protection hidden="1"/>
    </xf>
    <xf numFmtId="235" fontId="85" fillId="38" borderId="11" applyAlignment="0">
      <alignment horizontal="left"/>
      <protection hidden="1"/>
    </xf>
    <xf numFmtId="235" fontId="86" fillId="39" borderId="16" applyAlignment="0">
      <alignment horizontal="left" indent="1"/>
      <protection hidden="1"/>
    </xf>
    <xf numFmtId="236" fontId="87" fillId="40" borderId="0" applyAlignment="0">
      <alignment horizontal="left" indent="2"/>
      <protection hidden="1"/>
    </xf>
    <xf numFmtId="235" fontId="88" fillId="41" borderId="0" applyAlignment="0">
      <alignment horizontal="left" indent="3"/>
      <protection hidden="1"/>
    </xf>
    <xf numFmtId="237" fontId="3" fillId="0" borderId="0" applyFont="0" applyFill="0" applyBorder="0" applyAlignment="0" applyProtection="0"/>
    <xf numFmtId="203" fontId="17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40" fontId="3" fillId="0" borderId="0" applyFont="0" applyFill="0" applyBorder="0" applyAlignment="0" applyProtection="0"/>
    <xf numFmtId="241" fontId="3" fillId="0" borderId="0" applyFont="0" applyFill="0" applyBorder="0" applyAlignment="0" applyProtection="0"/>
    <xf numFmtId="242" fontId="3" fillId="0" borderId="0" applyFont="0" applyFill="0" applyBorder="0" applyAlignment="0" applyProtection="0"/>
    <xf numFmtId="243" fontId="3" fillId="0" borderId="0" applyFont="0" applyFill="0" applyBorder="0" applyAlignment="0" applyProtection="0"/>
    <xf numFmtId="244" fontId="3" fillId="0" borderId="0" applyFont="0" applyFill="0" applyBorder="0" applyAlignment="0" applyProtection="0"/>
    <xf numFmtId="245" fontId="3" fillId="0" borderId="0" applyFont="0" applyFill="0" applyBorder="0" applyAlignment="0" applyProtection="0"/>
    <xf numFmtId="0" fontId="25" fillId="23" borderId="1" applyFill="0" applyBorder="0">
      <alignment horizontal="right"/>
    </xf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1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6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6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6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4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46" borderId="0" applyNumberFormat="0" applyBorder="0" applyAlignment="0" applyProtection="0"/>
    <xf numFmtId="0" fontId="18" fillId="45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89" fillId="13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13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4" borderId="24" applyNumberFormat="0" applyAlignment="0" applyProtection="0"/>
    <xf numFmtId="0" fontId="89" fillId="13" borderId="24" applyNumberFormat="0" applyAlignment="0" applyProtection="0"/>
    <xf numFmtId="0" fontId="89" fillId="49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13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49" borderId="24" applyNumberFormat="0" applyAlignment="0" applyProtection="0"/>
    <xf numFmtId="0" fontId="89" fillId="13" borderId="24" applyNumberFormat="0" applyAlignment="0" applyProtection="0"/>
    <xf numFmtId="0" fontId="90" fillId="50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50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50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50" borderId="25" applyNumberFormat="0" applyAlignment="0" applyProtection="0"/>
    <xf numFmtId="0" fontId="90" fillId="4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50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4" borderId="25" applyNumberFormat="0" applyAlignment="0" applyProtection="0"/>
    <xf numFmtId="0" fontId="90" fillId="50" borderId="25" applyNumberFormat="0" applyAlignment="0" applyProtection="0"/>
    <xf numFmtId="0" fontId="91" fillId="50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50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50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50" borderId="24" applyNumberFormat="0" applyAlignment="0" applyProtection="0"/>
    <xf numFmtId="0" fontId="91" fillId="4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50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4" borderId="24" applyNumberFormat="0" applyAlignment="0" applyProtection="0"/>
    <xf numFmtId="0" fontId="91" fillId="50" borderId="24" applyNumberFormat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168" fontId="9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95" fillId="0" borderId="26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5" fillId="0" borderId="26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7" fillId="0" borderId="28" applyNumberFormat="0" applyFill="0" applyAlignment="0" applyProtection="0"/>
    <xf numFmtId="0" fontId="95" fillId="0" borderId="26" applyNumberFormat="0" applyFill="0" applyAlignment="0" applyProtection="0"/>
    <xf numFmtId="0" fontId="96" fillId="0" borderId="27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5" fillId="0" borderId="26" applyNumberFormat="0" applyFill="0" applyAlignment="0" applyProtection="0"/>
    <xf numFmtId="0" fontId="98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8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99" fillId="0" borderId="30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98" fillId="0" borderId="29" applyNumberFormat="0" applyFill="0" applyAlignment="0" applyProtection="0"/>
    <xf numFmtId="0" fontId="99" fillId="0" borderId="30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8" fillId="0" borderId="29" applyNumberFormat="0" applyFill="0" applyAlignment="0" applyProtection="0"/>
    <xf numFmtId="0" fontId="101" fillId="0" borderId="31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1" fillId="0" borderId="31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1" fillId="0" borderId="31" applyNumberFormat="0" applyFill="0" applyAlignment="0" applyProtection="0"/>
    <xf numFmtId="0" fontId="102" fillId="0" borderId="32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1" fillId="0" borderId="31" applyNumberFormat="0" applyFill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4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0" fontId="105" fillId="51" borderId="37" applyNumberFormat="0" applyAlignment="0" applyProtection="0"/>
    <xf numFmtId="3" fontId="4" fillId="0" borderId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111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5" fillId="0" borderId="0"/>
    <xf numFmtId="0" fontId="5" fillId="0" borderId="0"/>
    <xf numFmtId="0" fontId="65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5" fillId="0" borderId="0"/>
    <xf numFmtId="0" fontId="5" fillId="0" borderId="0"/>
    <xf numFmtId="0" fontId="65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65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4" fillId="0" borderId="0"/>
    <xf numFmtId="0" fontId="4" fillId="0" borderId="0" applyNumberFormat="0" applyFont="0" applyFill="0" applyBorder="0" applyAlignment="0" applyProtection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4" fillId="0" borderId="0" applyNumberFormat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4" fillId="0" borderId="0"/>
    <xf numFmtId="0" fontId="65" fillId="0" borderId="0"/>
    <xf numFmtId="0" fontId="5" fillId="0" borderId="0"/>
    <xf numFmtId="0" fontId="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4" fillId="0" borderId="0"/>
    <xf numFmtId="0" fontId="4" fillId="0" borderId="0" applyNumberFormat="0" applyFont="0" applyFill="0" applyBorder="0" applyAlignment="0" applyProtection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 applyNumberFormat="0" applyFont="0" applyFill="0" applyBorder="0" applyAlignment="0" applyProtection="0"/>
    <xf numFmtId="0" fontId="5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5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1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" fillId="0" borderId="0"/>
    <xf numFmtId="0" fontId="4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1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4" fillId="5" borderId="0" applyNumberFormat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4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3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4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5" fillId="8" borderId="38" applyNumberFormat="0" applyFont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6" fillId="0" borderId="39" applyNumberFormat="0" applyFill="0" applyAlignment="0" applyProtection="0"/>
    <xf numFmtId="0" fontId="65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17" fillId="0" borderId="0"/>
    <xf numFmtId="49" fontId="118" fillId="0" borderId="40" applyNumberFormat="0" applyFill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246" fontId="3" fillId="0" borderId="0" applyFont="0" applyFill="0" applyBorder="0" applyAlignment="0" applyProtection="0"/>
    <xf numFmtId="247" fontId="3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2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110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8" fontId="4" fillId="0" borderId="0" applyFont="0" applyFill="0" applyBorder="0" applyAlignment="0" applyProtection="0"/>
    <xf numFmtId="248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166" fontId="12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Font="0" applyFill="0" applyBorder="0" applyAlignment="0" applyProtection="0"/>
    <xf numFmtId="166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69" fontId="6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5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6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 applyNumberFormat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122" fillId="9" borderId="0" applyNumberFormat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122" fillId="9" borderId="0" applyNumberFormat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0" fontId="123" fillId="0" borderId="0" applyFont="0" applyFill="0" applyBorder="0" applyAlignment="0" applyProtection="0"/>
    <xf numFmtId="0" fontId="123" fillId="0" borderId="0" applyFont="0" applyFill="0" applyBorder="0" applyAlignment="0" applyProtection="0"/>
    <xf numFmtId="0" fontId="124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50" fontId="125" fillId="0" borderId="0" applyFont="0" applyFill="0" applyBorder="0" applyAlignment="0" applyProtection="0"/>
    <xf numFmtId="251" fontId="125" fillId="0" borderId="0" applyFont="0" applyFill="0" applyBorder="0" applyAlignment="0" applyProtection="0"/>
    <xf numFmtId="0" fontId="126" fillId="0" borderId="0"/>
    <xf numFmtId="166" fontId="4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96">
    <xf numFmtId="0" fontId="0" fillId="0" borderId="0" xfId="0"/>
    <xf numFmtId="0" fontId="128" fillId="52" borderId="41" xfId="0" applyFont="1" applyFill="1" applyBorder="1" applyAlignment="1">
      <alignment horizontal="center" vertical="center" wrapText="1" readingOrder="1"/>
    </xf>
    <xf numFmtId="0" fontId="130" fillId="0" borderId="41" xfId="0" applyFont="1" applyBorder="1" applyAlignment="1">
      <alignment horizontal="left" vertical="center" wrapText="1" readingOrder="1"/>
    </xf>
    <xf numFmtId="3" fontId="130" fillId="0" borderId="41" xfId="0" applyNumberFormat="1" applyFont="1" applyBorder="1" applyAlignment="1">
      <alignment horizontal="center" vertical="center" wrapText="1" readingOrder="1"/>
    </xf>
    <xf numFmtId="9" fontId="131" fillId="0" borderId="41" xfId="0" applyNumberFormat="1" applyFont="1" applyBorder="1" applyAlignment="1">
      <alignment horizontal="center" vertical="center" wrapText="1" readingOrder="1"/>
    </xf>
    <xf numFmtId="0" fontId="131" fillId="0" borderId="41" xfId="0" applyFont="1" applyBorder="1" applyAlignment="1">
      <alignment horizontal="left" vertical="center" wrapText="1" readingOrder="1"/>
    </xf>
    <xf numFmtId="3" fontId="133" fillId="0" borderId="41" xfId="0" applyNumberFormat="1" applyFont="1" applyBorder="1" applyAlignment="1">
      <alignment horizontal="center" vertical="center" wrapText="1" readingOrder="1"/>
    </xf>
    <xf numFmtId="1" fontId="133" fillId="0" borderId="41" xfId="0" applyNumberFormat="1" applyFont="1" applyBorder="1" applyAlignment="1">
      <alignment horizontal="center" vertical="center" wrapText="1" readingOrder="1"/>
    </xf>
    <xf numFmtId="3" fontId="131" fillId="0" borderId="41" xfId="0" applyNumberFormat="1" applyFont="1" applyBorder="1" applyAlignment="1">
      <alignment horizontal="center" vertical="center" wrapText="1" readingOrder="1"/>
    </xf>
    <xf numFmtId="1" fontId="131" fillId="0" borderId="41" xfId="0" applyNumberFormat="1" applyFont="1" applyBorder="1" applyAlignment="1">
      <alignment horizontal="center" vertical="center" wrapText="1" readingOrder="1"/>
    </xf>
    <xf numFmtId="0" fontId="130" fillId="0" borderId="41" xfId="0" applyFont="1" applyFill="1" applyBorder="1" applyAlignment="1">
      <alignment horizontal="left" vertical="center" wrapText="1" readingOrder="1"/>
    </xf>
    <xf numFmtId="3" fontId="130" fillId="0" borderId="41" xfId="0" applyNumberFormat="1" applyFont="1" applyFill="1" applyBorder="1" applyAlignment="1">
      <alignment horizontal="center" vertical="center" wrapText="1" readingOrder="1"/>
    </xf>
    <xf numFmtId="10" fontId="131" fillId="0" borderId="41" xfId="0" applyNumberFormat="1" applyFont="1" applyFill="1" applyBorder="1" applyAlignment="1">
      <alignment horizontal="center" vertical="center" wrapText="1" readingOrder="1"/>
    </xf>
    <xf numFmtId="0" fontId="0" fillId="0" borderId="0" xfId="0" applyFill="1"/>
    <xf numFmtId="1" fontId="130" fillId="0" borderId="41" xfId="0" applyNumberFormat="1" applyFont="1" applyFill="1" applyBorder="1" applyAlignment="1">
      <alignment horizontal="center" vertical="center" wrapText="1" readingOrder="1"/>
    </xf>
    <xf numFmtId="9" fontId="131" fillId="0" borderId="41" xfId="0" applyNumberFormat="1" applyFont="1" applyFill="1" applyBorder="1" applyAlignment="1">
      <alignment horizontal="center" vertical="center" wrapText="1" readingOrder="1"/>
    </xf>
    <xf numFmtId="168" fontId="130" fillId="0" borderId="41" xfId="0" applyNumberFormat="1" applyFont="1" applyFill="1" applyBorder="1" applyAlignment="1">
      <alignment horizontal="center" vertical="center" wrapText="1" readingOrder="1"/>
    </xf>
    <xf numFmtId="252" fontId="130" fillId="0" borderId="41" xfId="0" applyNumberFormat="1" applyFont="1" applyFill="1" applyBorder="1" applyAlignment="1">
      <alignment horizontal="center" vertical="center" wrapText="1" readingOrder="1"/>
    </xf>
    <xf numFmtId="0" fontId="130" fillId="0" borderId="42" xfId="0" applyFont="1" applyFill="1" applyBorder="1" applyAlignment="1">
      <alignment vertical="center" wrapText="1" readingOrder="1"/>
    </xf>
    <xf numFmtId="167" fontId="131" fillId="0" borderId="41" xfId="0" applyNumberFormat="1" applyFont="1" applyFill="1" applyBorder="1" applyAlignment="1">
      <alignment horizontal="center" vertical="center" wrapText="1" readingOrder="1"/>
    </xf>
    <xf numFmtId="0" fontId="128" fillId="0" borderId="41" xfId="0" applyFont="1" applyBorder="1" applyAlignment="1">
      <alignment horizontal="left" vertical="center" wrapText="1" readingOrder="1"/>
    </xf>
    <xf numFmtId="3" fontId="128" fillId="0" borderId="41" xfId="0" applyNumberFormat="1" applyFont="1" applyBorder="1" applyAlignment="1">
      <alignment horizontal="center" vertical="center" wrapText="1" readingOrder="1"/>
    </xf>
    <xf numFmtId="0" fontId="135" fillId="0" borderId="41" xfId="0" applyFont="1" applyBorder="1" applyAlignment="1">
      <alignment horizontal="left" vertical="center" wrapText="1" readingOrder="1"/>
    </xf>
    <xf numFmtId="3" fontId="135" fillId="0" borderId="41" xfId="0" applyNumberFormat="1" applyFont="1" applyBorder="1" applyAlignment="1">
      <alignment horizontal="center" vertical="center" wrapText="1" readingOrder="1"/>
    </xf>
    <xf numFmtId="1" fontId="135" fillId="0" borderId="41" xfId="0" applyNumberFormat="1" applyFont="1" applyBorder="1" applyAlignment="1">
      <alignment horizontal="center" vertical="center" wrapText="1" readingOrder="1"/>
    </xf>
    <xf numFmtId="168" fontId="135" fillId="0" borderId="41" xfId="0" applyNumberFormat="1" applyFont="1" applyBorder="1" applyAlignment="1">
      <alignment horizontal="center" vertical="center" wrapText="1" readingOrder="1"/>
    </xf>
    <xf numFmtId="252" fontId="135" fillId="0" borderId="41" xfId="0" applyNumberFormat="1" applyFont="1" applyBorder="1" applyAlignment="1">
      <alignment horizontal="center" vertical="center" wrapText="1" readingOrder="1"/>
    </xf>
    <xf numFmtId="4" fontId="135" fillId="0" borderId="41" xfId="0" applyNumberFormat="1" applyFont="1" applyBorder="1" applyAlignment="1">
      <alignment horizontal="center" vertical="center" wrapText="1" readingOrder="1"/>
    </xf>
    <xf numFmtId="0" fontId="128" fillId="0" borderId="41" xfId="0" applyFont="1" applyFill="1" applyBorder="1" applyAlignment="1">
      <alignment horizontal="left" vertical="center" wrapText="1" readingOrder="1"/>
    </xf>
    <xf numFmtId="3" fontId="128" fillId="0" borderId="41" xfId="0" applyNumberFormat="1" applyFont="1" applyFill="1" applyBorder="1" applyAlignment="1">
      <alignment horizontal="center" vertical="center" wrapText="1" readingOrder="1"/>
    </xf>
    <xf numFmtId="1" fontId="128" fillId="0" borderId="41" xfId="0" applyNumberFormat="1" applyFont="1" applyFill="1" applyBorder="1" applyAlignment="1">
      <alignment horizontal="center" vertical="center" wrapText="1" readingOrder="1"/>
    </xf>
    <xf numFmtId="4" fontId="128" fillId="0" borderId="41" xfId="0" applyNumberFormat="1" applyFont="1" applyFill="1" applyBorder="1" applyAlignment="1">
      <alignment horizontal="center" vertical="center" wrapText="1" readingOrder="1"/>
    </xf>
    <xf numFmtId="0" fontId="128" fillId="0" borderId="42" xfId="0" applyFont="1" applyFill="1" applyBorder="1" applyAlignment="1">
      <alignment vertical="center" wrapText="1" readingOrder="1"/>
    </xf>
    <xf numFmtId="168" fontId="128" fillId="0" borderId="41" xfId="0" applyNumberFormat="1" applyFont="1" applyFill="1" applyBorder="1" applyAlignment="1">
      <alignment horizontal="center" vertical="center" wrapText="1" readingOrder="1"/>
    </xf>
    <xf numFmtId="167" fontId="134" fillId="0" borderId="41" xfId="1" applyNumberFormat="1" applyFont="1" applyFill="1" applyBorder="1" applyAlignment="1">
      <alignment horizontal="center" vertical="center" wrapText="1" readingOrder="1"/>
    </xf>
    <xf numFmtId="167" fontId="131" fillId="0" borderId="41" xfId="1" applyNumberFormat="1" applyFont="1" applyFill="1" applyBorder="1" applyAlignment="1">
      <alignment horizontal="center" vertical="center" wrapText="1" readingOrder="1"/>
    </xf>
    <xf numFmtId="0" fontId="129" fillId="0" borderId="48" xfId="0" applyFont="1" applyBorder="1" applyAlignment="1">
      <alignment horizontal="center" vertical="center" wrapText="1" readingOrder="1"/>
    </xf>
    <xf numFmtId="0" fontId="131" fillId="0" borderId="49" xfId="0" applyFont="1" applyFill="1" applyBorder="1" applyAlignment="1">
      <alignment horizontal="left" vertical="center" wrapText="1" readingOrder="1"/>
    </xf>
    <xf numFmtId="16" fontId="132" fillId="0" borderId="48" xfId="0" applyNumberFormat="1" applyFont="1" applyBorder="1" applyAlignment="1">
      <alignment horizontal="center" vertical="center" wrapText="1" readingOrder="1"/>
    </xf>
    <xf numFmtId="0" fontId="131" fillId="0" borderId="49" xfId="0" applyFont="1" applyBorder="1" applyAlignment="1">
      <alignment horizontal="left" vertical="center" wrapText="1" readingOrder="1"/>
    </xf>
    <xf numFmtId="0" fontId="129" fillId="0" borderId="48" xfId="0" applyFont="1" applyFill="1" applyBorder="1" applyAlignment="1">
      <alignment horizontal="center" vertical="center" wrapText="1" readingOrder="1"/>
    </xf>
    <xf numFmtId="0" fontId="131" fillId="0" borderId="49" xfId="0" applyFont="1" applyFill="1" applyBorder="1" applyAlignment="1">
      <alignment vertical="center" wrapText="1"/>
    </xf>
    <xf numFmtId="0" fontId="129" fillId="0" borderId="50" xfId="0" applyFont="1" applyFill="1" applyBorder="1" applyAlignment="1">
      <alignment horizontal="center" vertical="center" wrapText="1" readingOrder="1"/>
    </xf>
    <xf numFmtId="0" fontId="130" fillId="0" borderId="51" xfId="0" applyFont="1" applyFill="1" applyBorder="1" applyAlignment="1">
      <alignment vertical="center" wrapText="1" readingOrder="1"/>
    </xf>
    <xf numFmtId="0" fontId="0" fillId="0" borderId="53" xfId="0" applyBorder="1"/>
    <xf numFmtId="4" fontId="130" fillId="0" borderId="51" xfId="0" applyNumberFormat="1" applyFont="1" applyFill="1" applyBorder="1" applyAlignment="1">
      <alignment horizontal="center" vertical="center" wrapText="1" readingOrder="1"/>
    </xf>
    <xf numFmtId="0" fontId="128" fillId="0" borderId="48" xfId="0" applyFont="1" applyBorder="1" applyAlignment="1">
      <alignment horizontal="center" vertical="center" wrapText="1" readingOrder="1"/>
    </xf>
    <xf numFmtId="0" fontId="135" fillId="0" borderId="49" xfId="0" applyFont="1" applyBorder="1" applyAlignment="1">
      <alignment horizontal="left" vertical="center" wrapText="1" readingOrder="1"/>
    </xf>
    <xf numFmtId="0" fontId="135" fillId="0" borderId="48" xfId="0" applyFont="1" applyBorder="1" applyAlignment="1">
      <alignment horizontal="center" vertical="center" wrapText="1" readingOrder="1"/>
    </xf>
    <xf numFmtId="0" fontId="128" fillId="0" borderId="48" xfId="0" applyFont="1" applyFill="1" applyBorder="1" applyAlignment="1">
      <alignment horizontal="center" vertical="center" wrapText="1" readingOrder="1"/>
    </xf>
    <xf numFmtId="0" fontId="135" fillId="0" borderId="49" xfId="0" applyFont="1" applyFill="1" applyBorder="1" applyAlignment="1">
      <alignment horizontal="left" vertical="center" wrapText="1" readingOrder="1"/>
    </xf>
    <xf numFmtId="0" fontId="128" fillId="0" borderId="49" xfId="0" applyFont="1" applyFill="1" applyBorder="1" applyAlignment="1">
      <alignment horizontal="left" vertical="center" wrapText="1" readingOrder="1"/>
    </xf>
    <xf numFmtId="0" fontId="131" fillId="0" borderId="54" xfId="0" applyFont="1" applyFill="1" applyBorder="1" applyAlignment="1">
      <alignment vertical="center" wrapText="1" readingOrder="1"/>
    </xf>
    <xf numFmtId="0" fontId="131" fillId="0" borderId="55" xfId="0" applyFont="1" applyFill="1" applyBorder="1" applyAlignment="1">
      <alignment vertical="center" wrapText="1" readingOrder="1"/>
    </xf>
    <xf numFmtId="0" fontId="128" fillId="0" borderId="50" xfId="0" applyFont="1" applyFill="1" applyBorder="1" applyAlignment="1">
      <alignment horizontal="center" vertical="center" wrapText="1" readingOrder="1"/>
    </xf>
    <xf numFmtId="4" fontId="128" fillId="0" borderId="51" xfId="0" applyNumberFormat="1" applyFont="1" applyFill="1" applyBorder="1" applyAlignment="1">
      <alignment horizontal="center" vertical="center" wrapText="1" readingOrder="1"/>
    </xf>
    <xf numFmtId="0" fontId="135" fillId="0" borderId="56" xfId="0" applyFont="1" applyFill="1" applyBorder="1" applyAlignment="1">
      <alignment horizontal="left" vertical="center" wrapText="1" readingOrder="1"/>
    </xf>
    <xf numFmtId="0" fontId="127" fillId="0" borderId="0" xfId="0" applyFont="1" applyBorder="1" applyAlignment="1">
      <alignment horizontal="center" vertical="center"/>
    </xf>
    <xf numFmtId="0" fontId="128" fillId="52" borderId="44" xfId="0" applyFont="1" applyFill="1" applyBorder="1" applyAlignment="1">
      <alignment horizontal="center" vertical="center" wrapText="1" readingOrder="1"/>
    </xf>
    <xf numFmtId="0" fontId="128" fillId="52" borderId="48" xfId="0" applyFont="1" applyFill="1" applyBorder="1" applyAlignment="1">
      <alignment horizontal="center" vertical="center" wrapText="1" readingOrder="1"/>
    </xf>
    <xf numFmtId="0" fontId="128" fillId="52" borderId="45" xfId="0" applyFont="1" applyFill="1" applyBorder="1" applyAlignment="1">
      <alignment horizontal="center" vertical="center" wrapText="1" readingOrder="1"/>
    </xf>
    <xf numFmtId="0" fontId="128" fillId="52" borderId="43" xfId="0" applyFont="1" applyFill="1" applyBorder="1" applyAlignment="1">
      <alignment horizontal="center" vertical="center" wrapText="1" readingOrder="1"/>
    </xf>
    <xf numFmtId="0" fontId="128" fillId="52" borderId="46" xfId="0" quotePrefix="1" applyFont="1" applyFill="1" applyBorder="1" applyAlignment="1">
      <alignment horizontal="center" vertical="center" wrapText="1" readingOrder="1"/>
    </xf>
    <xf numFmtId="0" fontId="128" fillId="52" borderId="46" xfId="0" applyFont="1" applyFill="1" applyBorder="1" applyAlignment="1">
      <alignment horizontal="center" vertical="center" wrapText="1" readingOrder="1"/>
    </xf>
    <xf numFmtId="0" fontId="128" fillId="52" borderId="47" xfId="0" applyFont="1" applyFill="1" applyBorder="1" applyAlignment="1">
      <alignment horizontal="center" vertical="center" wrapText="1" readingOrder="1"/>
    </xf>
    <xf numFmtId="0" fontId="128" fillId="52" borderId="49" xfId="0" applyFont="1" applyFill="1" applyBorder="1" applyAlignment="1">
      <alignment horizontal="center" vertical="center" wrapText="1" readingOrder="1"/>
    </xf>
    <xf numFmtId="0" fontId="128" fillId="52" borderId="41" xfId="0" applyFont="1" applyFill="1" applyBorder="1" applyAlignment="1">
      <alignment horizontal="center" vertical="center" wrapText="1" readingOrder="1"/>
    </xf>
    <xf numFmtId="167" fontId="131" fillId="0" borderId="52" xfId="0" applyNumberFormat="1" applyFont="1" applyFill="1" applyBorder="1" applyAlignment="1">
      <alignment horizontal="center" vertical="center" wrapText="1" readingOrder="1"/>
    </xf>
    <xf numFmtId="0" fontId="149" fillId="52" borderId="46" xfId="0" quotePrefix="1" applyFont="1" applyFill="1" applyBorder="1" applyAlignment="1">
      <alignment horizontal="center" vertical="center" wrapText="1" readingOrder="1"/>
    </xf>
    <xf numFmtId="167" fontId="131" fillId="0" borderId="51" xfId="0" applyNumberFormat="1" applyFont="1" applyFill="1" applyBorder="1" applyAlignment="1">
      <alignment horizontal="center" vertical="center" wrapText="1" readingOrder="1"/>
    </xf>
    <xf numFmtId="0" fontId="136" fillId="53" borderId="0" xfId="48154" applyFont="1" applyFill="1"/>
    <xf numFmtId="0" fontId="137" fillId="53" borderId="0" xfId="48154" applyFont="1" applyFill="1"/>
    <xf numFmtId="0" fontId="137" fillId="53" borderId="0" xfId="48154" applyFont="1" applyFill="1" applyAlignment="1">
      <alignment wrapText="1"/>
    </xf>
    <xf numFmtId="0" fontId="137" fillId="53" borderId="0" xfId="48154" applyFont="1" applyFill="1" applyAlignment="1">
      <alignment horizontal="center" vertical="center"/>
    </xf>
    <xf numFmtId="3" fontId="137" fillId="53" borderId="0" xfId="48154" applyNumberFormat="1" applyFont="1" applyFill="1" applyAlignment="1">
      <alignment horizontal="center" vertical="center"/>
    </xf>
    <xf numFmtId="3" fontId="137" fillId="53" borderId="0" xfId="48154" applyNumberFormat="1" applyFont="1" applyFill="1"/>
    <xf numFmtId="3" fontId="137" fillId="53" borderId="0" xfId="48154" applyNumberFormat="1" applyFont="1" applyFill="1" applyAlignment="1">
      <alignment horizontal="center" vertical="center" wrapText="1"/>
    </xf>
    <xf numFmtId="167" fontId="137" fillId="53" borderId="0" xfId="48154" applyNumberFormat="1" applyFont="1" applyFill="1" applyAlignment="1">
      <alignment horizontal="center" vertical="center"/>
    </xf>
    <xf numFmtId="167" fontId="137" fillId="53" borderId="0" xfId="48154" applyNumberFormat="1" applyFont="1" applyFill="1" applyAlignment="1">
      <alignment vertical="center"/>
    </xf>
    <xf numFmtId="167" fontId="150" fillId="53" borderId="0" xfId="48154" applyNumberFormat="1" applyFont="1" applyFill="1" applyAlignment="1">
      <alignment horizontal="right" vertical="center"/>
    </xf>
    <xf numFmtId="0" fontId="138" fillId="53" borderId="57" xfId="48154" applyFont="1" applyFill="1" applyBorder="1" applyAlignment="1">
      <alignment horizontal="center" vertical="center"/>
    </xf>
    <xf numFmtId="0" fontId="136" fillId="53" borderId="40" xfId="48154" applyFont="1" applyFill="1" applyBorder="1" applyAlignment="1">
      <alignment horizontal="center" vertical="center" wrapText="1"/>
    </xf>
    <xf numFmtId="0" fontId="139" fillId="53" borderId="40" xfId="48154" applyFont="1" applyFill="1" applyBorder="1" applyAlignment="1">
      <alignment horizontal="center" vertical="center" wrapText="1"/>
    </xf>
    <xf numFmtId="3" fontId="139" fillId="53" borderId="40" xfId="48154" applyNumberFormat="1" applyFont="1" applyFill="1" applyBorder="1" applyAlignment="1">
      <alignment horizontal="center" vertical="center" wrapText="1"/>
    </xf>
    <xf numFmtId="3" fontId="136" fillId="53" borderId="40" xfId="48154" applyNumberFormat="1" applyFont="1" applyFill="1" applyBorder="1" applyAlignment="1">
      <alignment horizontal="center" vertical="center" wrapText="1"/>
    </xf>
    <xf numFmtId="167" fontId="139" fillId="53" borderId="40" xfId="48154" applyNumberFormat="1" applyFont="1" applyFill="1" applyBorder="1" applyAlignment="1">
      <alignment horizontal="center" vertical="center" wrapText="1"/>
    </xf>
    <xf numFmtId="167" fontId="139" fillId="53" borderId="40" xfId="48154" applyNumberFormat="1" applyFont="1" applyFill="1" applyBorder="1" applyAlignment="1">
      <alignment vertical="center" wrapText="1"/>
    </xf>
    <xf numFmtId="0" fontId="137" fillId="53" borderId="0" xfId="48154" applyFont="1" applyFill="1" applyAlignment="1">
      <alignment horizontal="center" vertical="center" wrapText="1"/>
    </xf>
    <xf numFmtId="0" fontId="139" fillId="53" borderId="40" xfId="48154" applyFont="1" applyFill="1" applyBorder="1" applyAlignment="1">
      <alignment horizontal="center" vertical="center" wrapText="1"/>
    </xf>
    <xf numFmtId="167" fontId="139" fillId="53" borderId="40" xfId="48154" applyNumberFormat="1" applyFont="1" applyFill="1" applyBorder="1" applyAlignment="1">
      <alignment horizontal="center" vertical="center" wrapText="1"/>
    </xf>
    <xf numFmtId="3" fontId="139" fillId="53" borderId="40" xfId="48154" applyNumberFormat="1" applyFont="1" applyFill="1" applyBorder="1" applyAlignment="1">
      <alignment horizontal="center" vertical="center" wrapText="1"/>
    </xf>
    <xf numFmtId="0" fontId="136" fillId="53" borderId="40" xfId="48154" applyFont="1" applyFill="1" applyBorder="1" applyAlignment="1">
      <alignment horizontal="center" vertical="top" wrapText="1"/>
    </xf>
    <xf numFmtId="0" fontId="139" fillId="53" borderId="40" xfId="48154" applyFont="1" applyFill="1" applyBorder="1" applyAlignment="1">
      <alignment horizontal="center" vertical="top" wrapText="1"/>
    </xf>
    <xf numFmtId="0" fontId="151" fillId="53" borderId="40" xfId="48154" applyFont="1" applyFill="1" applyBorder="1" applyAlignment="1">
      <alignment horizontal="center" vertical="center" wrapText="1"/>
    </xf>
    <xf numFmtId="0" fontId="137" fillId="53" borderId="0" xfId="48154" applyFont="1" applyFill="1" applyAlignment="1">
      <alignment vertical="center"/>
    </xf>
    <xf numFmtId="0" fontId="136" fillId="53" borderId="40" xfId="48152" applyFont="1" applyFill="1" applyBorder="1" applyAlignment="1">
      <alignment horizontal="center" vertical="center" textRotation="90" wrapText="1"/>
    </xf>
    <xf numFmtId="0" fontId="153" fillId="0" borderId="40" xfId="48155" applyFont="1" applyBorder="1" applyAlignment="1">
      <alignment vertical="center"/>
    </xf>
    <xf numFmtId="0" fontId="136" fillId="0" borderId="40" xfId="48152" applyFont="1" applyBorder="1" applyAlignment="1">
      <alignment horizontal="center" vertical="center" textRotation="90" wrapText="1"/>
    </xf>
    <xf numFmtId="0" fontId="140" fillId="0" borderId="40" xfId="48154" applyFont="1" applyBorder="1" applyAlignment="1">
      <alignment horizontal="center" vertical="center" wrapText="1"/>
    </xf>
    <xf numFmtId="3" fontId="137" fillId="53" borderId="40" xfId="48154" applyNumberFormat="1" applyFont="1" applyFill="1" applyBorder="1" applyAlignment="1">
      <alignment horizontal="center" vertical="center"/>
    </xf>
    <xf numFmtId="0" fontId="155" fillId="53" borderId="40" xfId="48154" applyFont="1" applyFill="1" applyBorder="1" applyAlignment="1">
      <alignment horizontal="center" vertical="center" wrapText="1"/>
    </xf>
    <xf numFmtId="0" fontId="151" fillId="53" borderId="40" xfId="48154" applyFont="1" applyFill="1" applyBorder="1" applyAlignment="1">
      <alignment horizontal="center" vertical="center" wrapText="1"/>
    </xf>
    <xf numFmtId="16" fontId="144" fillId="0" borderId="40" xfId="48155" applyNumberFormat="1" applyFont="1" applyBorder="1" applyAlignment="1">
      <alignment horizontal="center" vertical="center" wrapText="1"/>
    </xf>
    <xf numFmtId="2" fontId="142" fillId="0" borderId="40" xfId="48155" applyNumberFormat="1" applyFont="1" applyBorder="1" applyAlignment="1">
      <alignment horizontal="left" vertical="center" wrapText="1"/>
    </xf>
    <xf numFmtId="3" fontId="142" fillId="0" borderId="40" xfId="48155" applyNumberFormat="1" applyFont="1" applyBorder="1" applyAlignment="1">
      <alignment horizontal="center" vertical="center"/>
    </xf>
    <xf numFmtId="3" fontId="154" fillId="0" borderId="40" xfId="48154" applyNumberFormat="1" applyFont="1" applyBorder="1" applyAlignment="1">
      <alignment horizontal="center" vertical="center" wrapText="1"/>
    </xf>
    <xf numFmtId="3" fontId="142" fillId="0" borderId="40" xfId="48155" applyNumberFormat="1" applyFont="1" applyBorder="1" applyAlignment="1">
      <alignment horizontal="center" vertical="center" wrapText="1"/>
    </xf>
    <xf numFmtId="4" fontId="142" fillId="0" borderId="40" xfId="48155" applyNumberFormat="1" applyFont="1" applyBorder="1" applyAlignment="1">
      <alignment horizontal="center" vertical="center" wrapText="1"/>
    </xf>
    <xf numFmtId="0" fontId="137" fillId="0" borderId="40" xfId="48154" applyFont="1" applyBorder="1" applyAlignment="1">
      <alignment vertical="center"/>
    </xf>
    <xf numFmtId="167" fontId="156" fillId="0" borderId="40" xfId="48156" applyNumberFormat="1" applyFont="1" applyFill="1" applyBorder="1" applyAlignment="1">
      <alignment horizontal="center" vertical="center" wrapText="1"/>
    </xf>
    <xf numFmtId="1" fontId="156" fillId="0" borderId="40" xfId="48156" applyNumberFormat="1" applyFont="1" applyFill="1" applyBorder="1" applyAlignment="1">
      <alignment horizontal="center" vertical="center" wrapText="1"/>
    </xf>
    <xf numFmtId="1" fontId="156" fillId="0" borderId="40" xfId="48154" applyNumberFormat="1" applyFont="1" applyBorder="1" applyAlignment="1">
      <alignment horizontal="center" vertical="center" wrapText="1"/>
    </xf>
    <xf numFmtId="0" fontId="14" fillId="0" borderId="40" xfId="48155" applyFont="1" applyBorder="1" applyAlignment="1">
      <alignment horizontal="center" vertical="center" wrapText="1"/>
    </xf>
    <xf numFmtId="2" fontId="137" fillId="0" borderId="40" xfId="48157" applyNumberFormat="1" applyFont="1" applyBorder="1" applyAlignment="1">
      <alignment vertical="center" wrapText="1"/>
    </xf>
    <xf numFmtId="3" fontId="136" fillId="0" borderId="40" xfId="48155" applyNumberFormat="1" applyFont="1" applyBorder="1" applyAlignment="1">
      <alignment horizontal="center" vertical="center"/>
    </xf>
    <xf numFmtId="0" fontId="139" fillId="0" borderId="40" xfId="48154" applyFont="1" applyBorder="1" applyAlignment="1">
      <alignment horizontal="center" vertical="center" wrapText="1"/>
    </xf>
    <xf numFmtId="14" fontId="14" fillId="0" borderId="40" xfId="48155" applyNumberFormat="1" applyFont="1" applyBorder="1" applyAlignment="1">
      <alignment horizontal="center" vertical="center" wrapText="1"/>
    </xf>
    <xf numFmtId="2" fontId="136" fillId="0" borderId="58" xfId="48158" applyNumberFormat="1" applyFont="1" applyBorder="1" applyAlignment="1">
      <alignment horizontal="left" vertical="center" wrapText="1"/>
    </xf>
    <xf numFmtId="3" fontId="136" fillId="0" borderId="40" xfId="31256" applyNumberFormat="1" applyFont="1" applyBorder="1" applyAlignment="1">
      <alignment horizontal="center" vertical="center" wrapText="1"/>
    </xf>
    <xf numFmtId="0" fontId="136" fillId="0" borderId="1" xfId="31256" applyFont="1" applyBorder="1" applyAlignment="1">
      <alignment horizontal="center" vertical="center"/>
    </xf>
    <xf numFmtId="3" fontId="137" fillId="0" borderId="40" xfId="48154" applyNumberFormat="1" applyFont="1" applyBorder="1" applyAlignment="1">
      <alignment horizontal="center" vertical="center" wrapText="1"/>
    </xf>
    <xf numFmtId="3" fontId="138" fillId="0" borderId="40" xfId="48154" applyNumberFormat="1" applyFont="1" applyBorder="1" applyAlignment="1">
      <alignment horizontal="center" vertical="center"/>
    </xf>
    <xf numFmtId="3" fontId="136" fillId="0" borderId="40" xfId="31256" applyNumberFormat="1" applyFont="1" applyBorder="1" applyAlignment="1">
      <alignment horizontal="center" vertical="center"/>
    </xf>
    <xf numFmtId="3" fontId="137" fillId="53" borderId="1" xfId="48154" applyNumberFormat="1" applyFont="1" applyFill="1" applyBorder="1" applyAlignment="1">
      <alignment horizontal="center" vertical="center" wrapText="1"/>
    </xf>
    <xf numFmtId="3" fontId="138" fillId="53" borderId="40" xfId="48154" applyNumberFormat="1" applyFont="1" applyFill="1" applyBorder="1" applyAlignment="1">
      <alignment horizontal="center" vertical="center"/>
    </xf>
    <xf numFmtId="9" fontId="138" fillId="53" borderId="40" xfId="48154" applyNumberFormat="1" applyFont="1" applyFill="1" applyBorder="1" applyAlignment="1">
      <alignment horizontal="center" vertical="center"/>
    </xf>
    <xf numFmtId="167" fontId="138" fillId="53" borderId="40" xfId="48154" applyNumberFormat="1" applyFont="1" applyFill="1" applyBorder="1" applyAlignment="1">
      <alignment horizontal="center" vertical="center"/>
    </xf>
    <xf numFmtId="0" fontId="137" fillId="53" borderId="40" xfId="48154" applyFont="1" applyFill="1" applyBorder="1" applyAlignment="1">
      <alignment vertical="center" wrapText="1"/>
    </xf>
    <xf numFmtId="3" fontId="137" fillId="53" borderId="58" xfId="48154" applyNumberFormat="1" applyFont="1" applyFill="1" applyBorder="1" applyAlignment="1">
      <alignment horizontal="center" vertical="center" wrapText="1"/>
    </xf>
    <xf numFmtId="167" fontId="157" fillId="53" borderId="40" xfId="48154" applyNumberFormat="1" applyFont="1" applyFill="1" applyBorder="1" applyAlignment="1">
      <alignment horizontal="center" vertical="center"/>
    </xf>
    <xf numFmtId="167" fontId="142" fillId="53" borderId="40" xfId="48154" applyNumberFormat="1" applyFont="1" applyFill="1" applyBorder="1" applyAlignment="1">
      <alignment horizontal="center" vertical="center"/>
    </xf>
    <xf numFmtId="49" fontId="142" fillId="53" borderId="40" xfId="48154" applyNumberFormat="1" applyFont="1" applyFill="1" applyBorder="1" applyAlignment="1">
      <alignment horizontal="center" vertical="center"/>
    </xf>
    <xf numFmtId="3" fontId="136" fillId="53" borderId="40" xfId="48154" applyNumberFormat="1" applyFont="1" applyFill="1" applyBorder="1" applyAlignment="1">
      <alignment horizontal="center" vertical="center" wrapText="1"/>
    </xf>
    <xf numFmtId="167" fontId="137" fillId="53" borderId="40" xfId="48154" applyNumberFormat="1" applyFont="1" applyFill="1" applyBorder="1" applyAlignment="1">
      <alignment horizontal="center" vertical="center"/>
    </xf>
    <xf numFmtId="0" fontId="153" fillId="53" borderId="40" xfId="48154" applyFont="1" applyFill="1" applyBorder="1" applyAlignment="1">
      <alignment vertical="center" wrapText="1"/>
    </xf>
    <xf numFmtId="0" fontId="144" fillId="0" borderId="40" xfId="0" applyFont="1" applyBorder="1" applyAlignment="1">
      <alignment horizontal="center" vertical="center"/>
    </xf>
    <xf numFmtId="3" fontId="138" fillId="0" borderId="40" xfId="48154" applyNumberFormat="1" applyFont="1" applyBorder="1" applyAlignment="1">
      <alignment horizontal="center" vertical="center" wrapText="1"/>
    </xf>
    <xf numFmtId="0" fontId="136" fillId="53" borderId="1" xfId="48154" applyFont="1" applyFill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/>
    </xf>
    <xf numFmtId="0" fontId="136" fillId="0" borderId="40" xfId="0" applyFont="1" applyBorder="1" applyAlignment="1">
      <alignment vertical="top" wrapText="1"/>
    </xf>
    <xf numFmtId="3" fontId="136" fillId="0" borderId="40" xfId="48159" applyNumberFormat="1" applyFont="1" applyBorder="1" applyAlignment="1">
      <alignment horizontal="center" vertical="center" wrapText="1"/>
    </xf>
    <xf numFmtId="3" fontId="136" fillId="0" borderId="40" xfId="0" applyNumberFormat="1" applyFont="1" applyBorder="1" applyAlignment="1">
      <alignment horizontal="center" vertical="center" wrapText="1"/>
    </xf>
    <xf numFmtId="0" fontId="136" fillId="53" borderId="12" xfId="48154" applyFont="1" applyFill="1" applyBorder="1" applyAlignment="1">
      <alignment horizontal="center" vertical="center" wrapText="1"/>
    </xf>
    <xf numFmtId="0" fontId="136" fillId="0" borderId="40" xfId="0" applyFont="1" applyBorder="1" applyAlignment="1">
      <alignment horizontal="left" vertical="center" wrapText="1"/>
    </xf>
    <xf numFmtId="3" fontId="136" fillId="0" borderId="40" xfId="48154" applyNumberFormat="1" applyFont="1" applyBorder="1" applyAlignment="1">
      <alignment horizontal="center" vertical="center" wrapText="1"/>
    </xf>
    <xf numFmtId="3" fontId="137" fillId="0" borderId="40" xfId="48154" applyNumberFormat="1" applyFont="1" applyBorder="1" applyAlignment="1">
      <alignment horizontal="center" vertical="center"/>
    </xf>
    <xf numFmtId="0" fontId="136" fillId="0" borderId="40" xfId="0" applyFont="1" applyBorder="1" applyAlignment="1">
      <alignment horizontal="center" vertical="center"/>
    </xf>
    <xf numFmtId="3" fontId="136" fillId="0" borderId="40" xfId="30697" applyNumberFormat="1" applyFont="1" applyBorder="1" applyAlignment="1">
      <alignment horizontal="center" vertical="center"/>
    </xf>
    <xf numFmtId="3" fontId="136" fillId="0" borderId="40" xfId="48158" applyNumberFormat="1" applyFont="1" applyBorder="1" applyAlignment="1">
      <alignment horizontal="center" vertical="center" wrapText="1"/>
    </xf>
    <xf numFmtId="3" fontId="137" fillId="53" borderId="40" xfId="48154" applyNumberFormat="1" applyFont="1" applyFill="1" applyBorder="1" applyAlignment="1">
      <alignment horizontal="center" vertical="center" wrapText="1"/>
    </xf>
    <xf numFmtId="0" fontId="137" fillId="0" borderId="40" xfId="0" applyFont="1" applyBorder="1" applyAlignment="1">
      <alignment horizontal="left" vertical="center" wrapText="1"/>
    </xf>
    <xf numFmtId="3" fontId="136" fillId="0" borderId="40" xfId="48160" applyNumberFormat="1" applyFont="1" applyBorder="1" applyAlignment="1">
      <alignment horizontal="center" vertical="center"/>
    </xf>
    <xf numFmtId="3" fontId="136" fillId="0" borderId="40" xfId="0" applyNumberFormat="1" applyFont="1" applyBorder="1" applyAlignment="1">
      <alignment horizontal="center" vertical="center"/>
    </xf>
    <xf numFmtId="3" fontId="137" fillId="0" borderId="40" xfId="48154" applyNumberFormat="1" applyFont="1" applyBorder="1"/>
    <xf numFmtId="0" fontId="137" fillId="53" borderId="1" xfId="48154" applyFont="1" applyFill="1" applyBorder="1" applyAlignment="1">
      <alignment horizontal="center" vertical="center" wrapText="1"/>
    </xf>
    <xf numFmtId="3" fontId="137" fillId="53" borderId="40" xfId="48154" applyNumberFormat="1" applyFont="1" applyFill="1" applyBorder="1"/>
    <xf numFmtId="167" fontId="136" fillId="53" borderId="40" xfId="48152" applyNumberFormat="1" applyFont="1" applyFill="1" applyBorder="1" applyAlignment="1">
      <alignment horizontal="center" vertical="center"/>
    </xf>
    <xf numFmtId="3" fontId="143" fillId="53" borderId="40" xfId="48154" applyNumberFormat="1" applyFont="1" applyFill="1" applyBorder="1" applyAlignment="1">
      <alignment horizontal="center" vertical="center"/>
    </xf>
    <xf numFmtId="49" fontId="141" fillId="0" borderId="40" xfId="0" applyNumberFormat="1" applyFont="1" applyBorder="1" applyAlignment="1">
      <alignment horizontal="center" vertical="center"/>
    </xf>
    <xf numFmtId="0" fontId="137" fillId="53" borderId="58" xfId="48154" applyFont="1" applyFill="1" applyBorder="1" applyAlignment="1">
      <alignment horizontal="center" vertical="center" wrapText="1"/>
    </xf>
    <xf numFmtId="0" fontId="136" fillId="53" borderId="58" xfId="48154" applyFont="1" applyFill="1" applyBorder="1" applyAlignment="1">
      <alignment horizontal="center" vertical="center" wrapText="1"/>
    </xf>
    <xf numFmtId="0" fontId="158" fillId="53" borderId="40" xfId="48154" applyFont="1" applyFill="1" applyBorder="1" applyAlignment="1">
      <alignment vertical="center" wrapText="1"/>
    </xf>
    <xf numFmtId="0" fontId="14" fillId="53" borderId="40" xfId="48155" applyFont="1" applyFill="1" applyBorder="1" applyAlignment="1">
      <alignment horizontal="center" vertical="center"/>
    </xf>
    <xf numFmtId="0" fontId="137" fillId="0" borderId="40" xfId="0" applyFont="1" applyBorder="1" applyAlignment="1">
      <alignment vertical="center" wrapText="1"/>
    </xf>
    <xf numFmtId="4" fontId="137" fillId="0" borderId="40" xfId="48154" applyNumberFormat="1" applyFont="1" applyBorder="1" applyAlignment="1">
      <alignment horizontal="center" vertical="center" wrapText="1"/>
    </xf>
    <xf numFmtId="3" fontId="136" fillId="53" borderId="1" xfId="48154" applyNumberFormat="1" applyFont="1" applyFill="1" applyBorder="1" applyAlignment="1">
      <alignment horizontal="center" vertical="center" wrapText="1"/>
    </xf>
    <xf numFmtId="3" fontId="136" fillId="53" borderId="12" xfId="48154" applyNumberFormat="1" applyFont="1" applyFill="1" applyBorder="1" applyAlignment="1">
      <alignment horizontal="center" vertical="center" wrapText="1"/>
    </xf>
    <xf numFmtId="0" fontId="14" fillId="0" borderId="40" xfId="48155" applyFont="1" applyBorder="1" applyAlignment="1">
      <alignment horizontal="center" vertical="center"/>
    </xf>
    <xf numFmtId="3" fontId="136" fillId="53" borderId="58" xfId="48154" applyNumberFormat="1" applyFont="1" applyFill="1" applyBorder="1" applyAlignment="1">
      <alignment horizontal="center" vertical="center" wrapText="1"/>
    </xf>
    <xf numFmtId="3" fontId="138" fillId="53" borderId="40" xfId="48154" applyNumberFormat="1" applyFont="1" applyFill="1" applyBorder="1"/>
    <xf numFmtId="0" fontId="138" fillId="53" borderId="0" xfId="48154" applyFont="1" applyFill="1"/>
    <xf numFmtId="0" fontId="14" fillId="0" borderId="40" xfId="48159" applyFont="1" applyBorder="1" applyAlignment="1">
      <alignment horizontal="center" vertical="center"/>
    </xf>
    <xf numFmtId="0" fontId="137" fillId="53" borderId="40" xfId="0" applyFont="1" applyFill="1" applyBorder="1" applyAlignment="1">
      <alignment horizontal="center" vertical="center" wrapText="1"/>
    </xf>
    <xf numFmtId="49" fontId="141" fillId="53" borderId="40" xfId="30654" applyNumberFormat="1" applyFont="1" applyFill="1" applyBorder="1" applyAlignment="1">
      <alignment horizontal="center" vertical="center"/>
    </xf>
    <xf numFmtId="0" fontId="138" fillId="0" borderId="40" xfId="30654" applyFont="1" applyBorder="1" applyAlignment="1">
      <alignment vertical="center" wrapText="1"/>
    </xf>
    <xf numFmtId="9" fontId="138" fillId="53" borderId="40" xfId="48154" applyNumberFormat="1" applyFont="1" applyFill="1" applyBorder="1" applyAlignment="1">
      <alignment vertical="center"/>
    </xf>
    <xf numFmtId="0" fontId="153" fillId="53" borderId="40" xfId="0" applyFont="1" applyFill="1" applyBorder="1" applyAlignment="1">
      <alignment vertical="center" wrapText="1"/>
    </xf>
    <xf numFmtId="168" fontId="137" fillId="0" borderId="40" xfId="48154" applyNumberFormat="1" applyFont="1" applyBorder="1" applyAlignment="1">
      <alignment horizontal="center" vertical="center"/>
    </xf>
    <xf numFmtId="49" fontId="137" fillId="53" borderId="40" xfId="48154" applyNumberFormat="1" applyFont="1" applyFill="1" applyBorder="1" applyAlignment="1">
      <alignment horizontal="center" vertical="center"/>
    </xf>
    <xf numFmtId="0" fontId="142" fillId="0" borderId="40" xfId="48161" applyFont="1" applyBorder="1" applyAlignment="1">
      <alignment horizontal="left" vertical="center" wrapText="1"/>
    </xf>
    <xf numFmtId="0" fontId="153" fillId="53" borderId="40" xfId="0" applyFont="1" applyFill="1" applyBorder="1" applyAlignment="1">
      <alignment horizontal="center" vertical="center" wrapText="1"/>
    </xf>
    <xf numFmtId="3" fontId="137" fillId="0" borderId="40" xfId="48154" applyNumberFormat="1" applyFont="1" applyBorder="1" applyAlignment="1">
      <alignment vertical="center" wrapText="1"/>
    </xf>
    <xf numFmtId="2" fontId="139" fillId="53" borderId="40" xfId="48154" applyNumberFormat="1" applyFont="1" applyFill="1" applyBorder="1" applyAlignment="1">
      <alignment horizontal="center" vertical="center" wrapText="1"/>
    </xf>
    <xf numFmtId="3" fontId="137" fillId="53" borderId="40" xfId="48154" applyNumberFormat="1" applyFont="1" applyFill="1" applyBorder="1" applyAlignment="1">
      <alignment vertical="center"/>
    </xf>
    <xf numFmtId="167" fontId="137" fillId="53" borderId="40" xfId="48154" applyNumberFormat="1" applyFont="1" applyFill="1" applyBorder="1" applyAlignment="1">
      <alignment vertical="center"/>
    </xf>
    <xf numFmtId="167" fontId="153" fillId="53" borderId="40" xfId="48154" applyNumberFormat="1" applyFont="1" applyFill="1" applyBorder="1" applyAlignment="1">
      <alignment wrapText="1"/>
    </xf>
    <xf numFmtId="3" fontId="138" fillId="53" borderId="40" xfId="48154" applyNumberFormat="1" applyFont="1" applyFill="1" applyBorder="1" applyAlignment="1">
      <alignment horizontal="center" vertical="center" wrapText="1"/>
    </xf>
    <xf numFmtId="4" fontId="137" fillId="0" borderId="40" xfId="48154" applyNumberFormat="1" applyFont="1" applyBorder="1" applyAlignment="1">
      <alignment horizontal="center" vertical="center"/>
    </xf>
    <xf numFmtId="0" fontId="137" fillId="0" borderId="40" xfId="30654" applyFont="1" applyBorder="1" applyAlignment="1">
      <alignment vertical="center" wrapText="1"/>
    </xf>
    <xf numFmtId="0" fontId="136" fillId="0" borderId="40" xfId="48161" applyFont="1" applyBorder="1" applyAlignment="1">
      <alignment horizontal="left" vertical="center" wrapText="1"/>
    </xf>
    <xf numFmtId="3" fontId="136" fillId="0" borderId="40" xfId="48161" applyNumberFormat="1" applyFont="1" applyBorder="1" applyAlignment="1">
      <alignment horizontal="center" vertical="center" wrapText="1"/>
    </xf>
    <xf numFmtId="0" fontId="136" fillId="0" borderId="40" xfId="0" applyFont="1" applyBorder="1" applyAlignment="1">
      <alignment vertical="center" wrapText="1"/>
    </xf>
    <xf numFmtId="3" fontId="142" fillId="0" borderId="40" xfId="48161" applyNumberFormat="1" applyFont="1" applyBorder="1" applyAlignment="1">
      <alignment horizontal="center" vertical="center" wrapText="1"/>
    </xf>
    <xf numFmtId="0" fontId="142" fillId="0" borderId="40" xfId="0" applyFont="1" applyBorder="1" applyAlignment="1">
      <alignment horizontal="left" vertical="center" wrapText="1"/>
    </xf>
    <xf numFmtId="0" fontId="142" fillId="0" borderId="40" xfId="0" applyFont="1" applyBorder="1" applyAlignment="1">
      <alignment vertical="center" wrapText="1"/>
    </xf>
    <xf numFmtId="0" fontId="161" fillId="0" borderId="0" xfId="48154" applyFont="1" applyAlignment="1">
      <alignment vertical="center"/>
    </xf>
    <xf numFmtId="0" fontId="136" fillId="0" borderId="0" xfId="48152" applyFont="1" applyAlignment="1">
      <alignment horizontal="center" vertical="center" textRotation="90" wrapText="1"/>
    </xf>
    <xf numFmtId="0" fontId="142" fillId="0" borderId="0" xfId="48152" applyFont="1" applyAlignment="1">
      <alignment horizontal="left" vertical="center" wrapText="1"/>
    </xf>
    <xf numFmtId="0" fontId="142" fillId="0" borderId="0" xfId="48152" applyFont="1" applyAlignment="1">
      <alignment horizontal="center" vertical="center" wrapText="1"/>
    </xf>
    <xf numFmtId="3" fontId="142" fillId="0" borderId="0" xfId="48153" applyNumberFormat="1" applyFont="1" applyAlignment="1">
      <alignment horizontal="center" vertical="center" wrapText="1"/>
    </xf>
    <xf numFmtId="3" fontId="142" fillId="0" borderId="0" xfId="48162" applyNumberFormat="1" applyFont="1" applyAlignment="1">
      <alignment horizontal="center" vertical="center" wrapText="1"/>
    </xf>
    <xf numFmtId="3" fontId="138" fillId="0" borderId="0" xfId="48154" applyNumberFormat="1" applyFont="1" applyAlignment="1">
      <alignment horizontal="center" vertical="center"/>
    </xf>
    <xf numFmtId="4" fontId="137" fillId="0" borderId="0" xfId="48154" applyNumberFormat="1" applyFont="1" applyAlignment="1">
      <alignment horizontal="center" vertical="center"/>
    </xf>
    <xf numFmtId="3" fontId="138" fillId="0" borderId="0" xfId="48154" applyNumberFormat="1" applyFont="1" applyAlignment="1">
      <alignment horizontal="center" vertical="center" wrapText="1"/>
    </xf>
    <xf numFmtId="9" fontId="138" fillId="0" borderId="0" xfId="48154" applyNumberFormat="1" applyFont="1" applyAlignment="1">
      <alignment horizontal="center" vertical="center"/>
    </xf>
    <xf numFmtId="9" fontId="138" fillId="0" borderId="0" xfId="48154" applyNumberFormat="1" applyFont="1" applyAlignment="1">
      <alignment vertical="center"/>
    </xf>
    <xf numFmtId="9" fontId="138" fillId="0" borderId="0" xfId="48154" applyNumberFormat="1" applyFont="1" applyAlignment="1">
      <alignment vertical="center" wrapText="1"/>
    </xf>
    <xf numFmtId="0" fontId="138" fillId="0" borderId="0" xfId="48154" applyFont="1" applyAlignment="1">
      <alignment vertical="center"/>
    </xf>
    <xf numFmtId="0" fontId="162" fillId="0" borderId="0" xfId="48162" applyFont="1"/>
    <xf numFmtId="0" fontId="162" fillId="0" borderId="0" xfId="48162" applyFont="1" applyAlignment="1">
      <alignment wrapText="1"/>
    </xf>
    <xf numFmtId="0" fontId="162" fillId="0" borderId="0" xfId="48162" applyFont="1" applyAlignment="1">
      <alignment horizontal="center" vertical="center"/>
    </xf>
    <xf numFmtId="3" fontId="162" fillId="0" borderId="0" xfId="48162" applyNumberFormat="1" applyFont="1" applyAlignment="1">
      <alignment horizontal="center" vertical="center"/>
    </xf>
    <xf numFmtId="3" fontId="162" fillId="0" borderId="0" xfId="48162" applyNumberFormat="1" applyFont="1"/>
    <xf numFmtId="167" fontId="162" fillId="0" borderId="0" xfId="48162" applyNumberFormat="1" applyFont="1" applyAlignment="1">
      <alignment horizontal="center" vertical="center"/>
    </xf>
    <xf numFmtId="167" fontId="162" fillId="0" borderId="0" xfId="48162" applyNumberFormat="1" applyFont="1" applyAlignment="1">
      <alignment vertical="center"/>
    </xf>
    <xf numFmtId="3" fontId="162" fillId="0" borderId="0" xfId="48163" applyNumberFormat="1" applyFont="1" applyAlignment="1">
      <alignment horizontal="center" vertical="center" wrapText="1"/>
    </xf>
    <xf numFmtId="0" fontId="162" fillId="0" borderId="0" xfId="48162" applyFont="1" applyAlignment="1">
      <alignment vertical="center"/>
    </xf>
    <xf numFmtId="0" fontId="162" fillId="0" borderId="0" xfId="48162" applyFont="1" applyAlignment="1">
      <alignment vertical="center" wrapText="1"/>
    </xf>
    <xf numFmtId="49" fontId="162" fillId="0" borderId="0" xfId="48162" applyNumberFormat="1" applyFont="1" applyAlignment="1">
      <alignment vertical="center" wrapText="1"/>
    </xf>
    <xf numFmtId="3" fontId="148" fillId="0" borderId="0" xfId="48163" applyNumberFormat="1" applyFont="1" applyAlignment="1">
      <alignment horizontal="right" vertical="center" wrapText="1"/>
    </xf>
    <xf numFmtId="3" fontId="162" fillId="0" borderId="0" xfId="48162" applyNumberFormat="1" applyFont="1" applyAlignment="1">
      <alignment horizontal="center" vertical="center" wrapText="1"/>
    </xf>
    <xf numFmtId="3" fontId="136" fillId="0" borderId="0" xfId="48162" applyNumberFormat="1" applyFont="1" applyAlignment="1">
      <alignment horizontal="center" vertical="center"/>
    </xf>
    <xf numFmtId="0" fontId="136" fillId="0" borderId="40" xfId="48152" applyFont="1" applyBorder="1" applyAlignment="1">
      <alignment horizontal="center" vertical="top" wrapText="1"/>
    </xf>
    <xf numFmtId="3" fontId="152" fillId="54" borderId="40" xfId="0" applyNumberFormat="1" applyFont="1" applyFill="1" applyBorder="1" applyAlignment="1">
      <alignment horizontal="center" vertical="center"/>
    </xf>
    <xf numFmtId="3" fontId="138" fillId="54" borderId="40" xfId="0" applyNumberFormat="1" applyFont="1" applyFill="1" applyBorder="1" applyAlignment="1">
      <alignment horizontal="left" vertical="center" wrapText="1"/>
    </xf>
    <xf numFmtId="0" fontId="153" fillId="54" borderId="40" xfId="48155" applyFont="1" applyFill="1" applyBorder="1" applyAlignment="1">
      <alignment vertical="center"/>
    </xf>
    <xf numFmtId="0" fontId="154" fillId="54" borderId="40" xfId="48154" applyFont="1" applyFill="1" applyBorder="1" applyAlignment="1">
      <alignment horizontal="center" vertical="center" wrapText="1"/>
    </xf>
    <xf numFmtId="0" fontId="140" fillId="54" borderId="40" xfId="48154" applyFont="1" applyFill="1" applyBorder="1" applyAlignment="1">
      <alignment horizontal="center" vertical="center" wrapText="1"/>
    </xf>
    <xf numFmtId="3" fontId="142" fillId="54" borderId="40" xfId="0" applyNumberFormat="1" applyFont="1" applyFill="1" applyBorder="1" applyAlignment="1">
      <alignment horizontal="center" vertical="center"/>
    </xf>
    <xf numFmtId="3" fontId="137" fillId="54" borderId="40" xfId="48154" applyNumberFormat="1" applyFont="1" applyFill="1" applyBorder="1" applyAlignment="1">
      <alignment horizontal="center" vertical="center"/>
    </xf>
    <xf numFmtId="0" fontId="155" fillId="54" borderId="40" xfId="48154" applyFont="1" applyFill="1" applyBorder="1" applyAlignment="1">
      <alignment horizontal="center" vertical="center" wrapText="1"/>
    </xf>
    <xf numFmtId="0" fontId="151" fillId="54" borderId="40" xfId="48154" applyFont="1" applyFill="1" applyBorder="1" applyAlignment="1">
      <alignment horizontal="center" vertical="center" wrapText="1"/>
    </xf>
    <xf numFmtId="3" fontId="145" fillId="54" borderId="40" xfId="48156" applyNumberFormat="1" applyFont="1" applyFill="1" applyBorder="1" applyAlignment="1">
      <alignment horizontal="center" vertical="center" wrapText="1"/>
    </xf>
    <xf numFmtId="167" fontId="145" fillId="54" borderId="40" xfId="48156" applyNumberFormat="1" applyFont="1" applyFill="1" applyBorder="1" applyAlignment="1">
      <alignment horizontal="center" vertical="center" wrapText="1"/>
    </xf>
    <xf numFmtId="1" fontId="145" fillId="54" borderId="40" xfId="48156" applyNumberFormat="1" applyFont="1" applyFill="1" applyBorder="1" applyAlignment="1">
      <alignment horizontal="center" vertical="center" wrapText="1"/>
    </xf>
    <xf numFmtId="1" fontId="145" fillId="54" borderId="40" xfId="48154" applyNumberFormat="1" applyFont="1" applyFill="1" applyBorder="1" applyAlignment="1">
      <alignment horizontal="center" vertical="center" wrapText="1"/>
    </xf>
    <xf numFmtId="0" fontId="137" fillId="54" borderId="0" xfId="48154" applyFont="1" applyFill="1" applyAlignment="1">
      <alignment vertical="center"/>
    </xf>
    <xf numFmtId="3" fontId="144" fillId="54" borderId="40" xfId="0" applyNumberFormat="1" applyFont="1" applyFill="1" applyBorder="1" applyAlignment="1">
      <alignment horizontal="center" vertical="center"/>
    </xf>
    <xf numFmtId="3" fontId="142" fillId="54" borderId="40" xfId="0" applyNumberFormat="1" applyFont="1" applyFill="1" applyBorder="1" applyAlignment="1">
      <alignment horizontal="left" vertical="center" wrapText="1"/>
    </xf>
    <xf numFmtId="0" fontId="136" fillId="54" borderId="40" xfId="48155" applyFont="1" applyFill="1" applyBorder="1" applyAlignment="1">
      <alignment vertical="center"/>
    </xf>
    <xf numFmtId="3" fontId="137" fillId="54" borderId="40" xfId="48154" applyNumberFormat="1" applyFont="1" applyFill="1" applyBorder="1" applyAlignment="1">
      <alignment horizontal="center" vertical="center" wrapText="1"/>
    </xf>
    <xf numFmtId="3" fontId="138" fillId="54" borderId="40" xfId="48154" applyNumberFormat="1" applyFont="1" applyFill="1" applyBorder="1" applyAlignment="1">
      <alignment horizontal="center" vertical="center"/>
    </xf>
    <xf numFmtId="3" fontId="136" fillId="54" borderId="40" xfId="48154" applyNumberFormat="1" applyFont="1" applyFill="1" applyBorder="1" applyAlignment="1">
      <alignment horizontal="center" vertical="center" wrapText="1"/>
    </xf>
    <xf numFmtId="167" fontId="137" fillId="54" borderId="40" xfId="48154" applyNumberFormat="1" applyFont="1" applyFill="1" applyBorder="1" applyAlignment="1">
      <alignment horizontal="center" vertical="center"/>
    </xf>
    <xf numFmtId="167" fontId="138" fillId="54" borderId="40" xfId="48154" applyNumberFormat="1" applyFont="1" applyFill="1" applyBorder="1" applyAlignment="1">
      <alignment horizontal="center" vertical="center"/>
    </xf>
    <xf numFmtId="9" fontId="138" fillId="54" borderId="40" xfId="48154" applyNumberFormat="1" applyFont="1" applyFill="1" applyBorder="1" applyAlignment="1">
      <alignment horizontal="center" vertical="center"/>
    </xf>
    <xf numFmtId="0" fontId="153" fillId="54" borderId="40" xfId="48154" applyFont="1" applyFill="1" applyBorder="1" applyAlignment="1">
      <alignment vertical="center" wrapText="1"/>
    </xf>
    <xf numFmtId="0" fontId="137" fillId="54" borderId="0" xfId="48154" applyFont="1" applyFill="1"/>
    <xf numFmtId="0" fontId="14" fillId="54" borderId="40" xfId="0" applyFont="1" applyFill="1" applyBorder="1" applyAlignment="1">
      <alignment horizontal="center" vertical="center"/>
    </xf>
    <xf numFmtId="0" fontId="138" fillId="54" borderId="40" xfId="0" applyFont="1" applyFill="1" applyBorder="1" applyAlignment="1">
      <alignment horizontal="left" vertical="center" wrapText="1"/>
    </xf>
    <xf numFmtId="3" fontId="142" fillId="54" borderId="40" xfId="48155" applyNumberFormat="1" applyFont="1" applyFill="1" applyBorder="1" applyAlignment="1">
      <alignment horizontal="center" vertical="center"/>
    </xf>
    <xf numFmtId="3" fontId="138" fillId="54" borderId="40" xfId="48154" applyNumberFormat="1" applyFont="1" applyFill="1" applyBorder="1" applyAlignment="1">
      <alignment horizontal="center" vertical="center" wrapText="1"/>
    </xf>
    <xf numFmtId="3" fontId="137" fillId="54" borderId="40" xfId="48154" applyNumberFormat="1" applyFont="1" applyFill="1" applyBorder="1" applyAlignment="1">
      <alignment vertical="center" wrapText="1"/>
    </xf>
    <xf numFmtId="3" fontId="138" fillId="54" borderId="40" xfId="0" applyNumberFormat="1" applyFont="1" applyFill="1" applyBorder="1" applyAlignment="1">
      <alignment horizontal="left" vertical="center"/>
    </xf>
    <xf numFmtId="3" fontId="137" fillId="54" borderId="40" xfId="48154" applyNumberFormat="1" applyFont="1" applyFill="1" applyBorder="1"/>
    <xf numFmtId="0" fontId="137" fillId="54" borderId="40" xfId="48154" applyFont="1" applyFill="1" applyBorder="1" applyAlignment="1">
      <alignment horizontal="center" vertical="center" wrapText="1"/>
    </xf>
    <xf numFmtId="167" fontId="136" fillId="54" borderId="40" xfId="48152" applyNumberFormat="1" applyFont="1" applyFill="1" applyBorder="1" applyAlignment="1">
      <alignment horizontal="center" vertical="center"/>
    </xf>
    <xf numFmtId="3" fontId="143" fillId="54" borderId="40" xfId="48154" applyNumberFormat="1" applyFont="1" applyFill="1" applyBorder="1" applyAlignment="1">
      <alignment horizontal="center" vertical="center"/>
    </xf>
    <xf numFmtId="0" fontId="158" fillId="54" borderId="40" xfId="48154" applyFont="1" applyFill="1" applyBorder="1" applyAlignment="1">
      <alignment vertical="center" wrapText="1"/>
    </xf>
    <xf numFmtId="0" fontId="152" fillId="54" borderId="40" xfId="0" applyFont="1" applyFill="1" applyBorder="1" applyAlignment="1">
      <alignment horizontal="center" vertical="center"/>
    </xf>
    <xf numFmtId="3" fontId="142" fillId="54" borderId="40" xfId="48159" applyNumberFormat="1" applyFont="1" applyFill="1" applyBorder="1" applyAlignment="1">
      <alignment horizontal="left" vertical="center" wrapText="1"/>
    </xf>
    <xf numFmtId="0" fontId="138" fillId="54" borderId="40" xfId="48154" applyFont="1" applyFill="1" applyBorder="1" applyAlignment="1">
      <alignment horizontal="center" vertical="center" wrapText="1"/>
    </xf>
    <xf numFmtId="3" fontId="138" fillId="54" borderId="40" xfId="48154" applyNumberFormat="1" applyFont="1" applyFill="1" applyBorder="1"/>
    <xf numFmtId="167" fontId="142" fillId="54" borderId="40" xfId="48152" applyNumberFormat="1" applyFont="1" applyFill="1" applyBorder="1" applyAlignment="1">
      <alignment horizontal="center" vertical="center"/>
    </xf>
    <xf numFmtId="3" fontId="159" fillId="54" borderId="40" xfId="48154" applyNumberFormat="1" applyFont="1" applyFill="1" applyBorder="1" applyAlignment="1">
      <alignment horizontal="center" vertical="center"/>
    </xf>
    <xf numFmtId="0" fontId="160" fillId="54" borderId="40" xfId="48154" applyFont="1" applyFill="1" applyBorder="1" applyAlignment="1">
      <alignment vertical="center" wrapText="1"/>
    </xf>
    <xf numFmtId="0" fontId="138" fillId="54" borderId="0" xfId="48154" applyFont="1" applyFill="1"/>
    <xf numFmtId="49" fontId="138" fillId="54" borderId="40" xfId="48154" applyNumberFormat="1" applyFont="1" applyFill="1" applyBorder="1" applyAlignment="1">
      <alignment horizontal="center" vertical="center"/>
    </xf>
    <xf numFmtId="3" fontId="138" fillId="54" borderId="40" xfId="48154" applyNumberFormat="1" applyFont="1" applyFill="1" applyBorder="1" applyAlignment="1">
      <alignment vertical="center" wrapText="1"/>
    </xf>
    <xf numFmtId="168" fontId="137" fillId="54" borderId="40" xfId="48154" applyNumberFormat="1" applyFont="1" applyFill="1" applyBorder="1" applyAlignment="1">
      <alignment horizontal="center" vertical="center"/>
    </xf>
    <xf numFmtId="0" fontId="137" fillId="54" borderId="40" xfId="0" applyFont="1" applyFill="1" applyBorder="1" applyAlignment="1">
      <alignment horizontal="center" vertical="center" wrapText="1"/>
    </xf>
    <xf numFmtId="0" fontId="153" fillId="54" borderId="40" xfId="0" applyFont="1" applyFill="1" applyBorder="1" applyAlignment="1">
      <alignment vertical="center" wrapText="1"/>
    </xf>
    <xf numFmtId="0" fontId="161" fillId="54" borderId="40" xfId="48154" applyFont="1" applyFill="1" applyBorder="1" applyAlignment="1">
      <alignment vertical="center"/>
    </xf>
    <xf numFmtId="0" fontId="142" fillId="54" borderId="40" xfId="48152" applyFont="1" applyFill="1" applyBorder="1" applyAlignment="1">
      <alignment horizontal="left" vertical="center" wrapText="1"/>
    </xf>
    <xf numFmtId="0" fontId="142" fillId="54" borderId="40" xfId="48152" applyFont="1" applyFill="1" applyBorder="1" applyAlignment="1">
      <alignment horizontal="center" vertical="center" wrapText="1"/>
    </xf>
    <xf numFmtId="3" fontId="142" fillId="54" borderId="40" xfId="48153" applyNumberFormat="1" applyFont="1" applyFill="1" applyBorder="1" applyAlignment="1">
      <alignment horizontal="center" vertical="center" wrapText="1"/>
    </xf>
    <xf numFmtId="3" fontId="142" fillId="54" borderId="40" xfId="48162" applyNumberFormat="1" applyFont="1" applyFill="1" applyBorder="1" applyAlignment="1">
      <alignment horizontal="center" vertical="center" wrapText="1"/>
    </xf>
    <xf numFmtId="4" fontId="137" fillId="54" borderId="40" xfId="48154" applyNumberFormat="1" applyFont="1" applyFill="1" applyBorder="1" applyAlignment="1">
      <alignment horizontal="center" vertical="center"/>
    </xf>
    <xf numFmtId="9" fontId="138" fillId="54" borderId="40" xfId="48154" applyNumberFormat="1" applyFont="1" applyFill="1" applyBorder="1" applyAlignment="1">
      <alignment vertical="center"/>
    </xf>
    <xf numFmtId="9" fontId="138" fillId="54" borderId="40" xfId="48154" applyNumberFormat="1" applyFont="1" applyFill="1" applyBorder="1" applyAlignment="1">
      <alignment vertical="center" wrapText="1"/>
    </xf>
    <xf numFmtId="0" fontId="138" fillId="54" borderId="40" xfId="48154" applyFont="1" applyFill="1" applyBorder="1" applyAlignment="1">
      <alignment vertical="center"/>
    </xf>
    <xf numFmtId="0" fontId="138" fillId="54" borderId="0" xfId="48154" applyFont="1" applyFill="1" applyAlignment="1">
      <alignment vertical="center"/>
    </xf>
    <xf numFmtId="0" fontId="136" fillId="0" borderId="0" xfId="48162" applyFont="1" applyAlignment="1">
      <alignment vertical="center"/>
    </xf>
    <xf numFmtId="0" fontId="136" fillId="0" borderId="0" xfId="48162" applyFont="1" applyAlignment="1">
      <alignment horizontal="center" vertical="center"/>
    </xf>
    <xf numFmtId="3" fontId="136" fillId="0" borderId="0" xfId="48162" applyNumberFormat="1" applyFont="1" applyAlignment="1">
      <alignment vertical="center"/>
    </xf>
    <xf numFmtId="0" fontId="136" fillId="0" borderId="0" xfId="48162" applyFont="1" applyAlignment="1">
      <alignment vertical="center" wrapText="1"/>
    </xf>
    <xf numFmtId="49" fontId="136" fillId="0" borderId="0" xfId="48162" applyNumberFormat="1" applyFont="1" applyAlignment="1">
      <alignment vertical="center" wrapText="1"/>
    </xf>
    <xf numFmtId="0" fontId="163" fillId="0" borderId="0" xfId="48162" applyFont="1" applyAlignment="1">
      <alignment horizontal="center" vertical="center"/>
    </xf>
    <xf numFmtId="0" fontId="147" fillId="0" borderId="57" xfId="48162" applyFont="1" applyBorder="1" applyAlignment="1">
      <alignment horizontal="center" vertical="center"/>
    </xf>
    <xf numFmtId="0" fontId="136" fillId="0" borderId="40" xfId="48162" applyFont="1" applyBorder="1" applyAlignment="1">
      <alignment horizontal="center" vertical="center" wrapText="1"/>
    </xf>
    <xf numFmtId="3" fontId="136" fillId="0" borderId="40" xfId="48162" applyNumberFormat="1" applyFont="1" applyBorder="1" applyAlignment="1">
      <alignment horizontal="center" vertical="center" wrapText="1"/>
    </xf>
    <xf numFmtId="49" fontId="136" fillId="0" borderId="40" xfId="48162" applyNumberFormat="1" applyFont="1" applyBorder="1" applyAlignment="1">
      <alignment horizontal="center" vertical="center" wrapText="1"/>
    </xf>
    <xf numFmtId="167" fontId="136" fillId="0" borderId="40" xfId="48162" applyNumberFormat="1" applyFont="1" applyBorder="1" applyAlignment="1">
      <alignment horizontal="center" vertical="center" wrapText="1"/>
    </xf>
    <xf numFmtId="0" fontId="136" fillId="0" borderId="0" xfId="48162" applyFont="1" applyAlignment="1">
      <alignment horizontal="center" vertical="center" wrapText="1"/>
    </xf>
    <xf numFmtId="0" fontId="136" fillId="0" borderId="40" xfId="48162" applyFont="1" applyBorder="1" applyAlignment="1">
      <alignment horizontal="center" vertical="center" wrapText="1"/>
    </xf>
    <xf numFmtId="167" fontId="136" fillId="0" borderId="40" xfId="48162" applyNumberFormat="1" applyFont="1" applyBorder="1" applyAlignment="1">
      <alignment horizontal="center" vertical="center" wrapText="1"/>
    </xf>
    <xf numFmtId="0" fontId="164" fillId="0" borderId="40" xfId="48162" applyFont="1" applyBorder="1" applyAlignment="1">
      <alignment horizontal="center" vertical="center" wrapText="1"/>
    </xf>
    <xf numFmtId="3" fontId="144" fillId="0" borderId="40" xfId="40543" applyNumberFormat="1" applyFont="1" applyBorder="1" applyAlignment="1">
      <alignment horizontal="center" vertical="center"/>
    </xf>
    <xf numFmtId="3" fontId="142" fillId="0" borderId="40" xfId="48162" applyNumberFormat="1" applyFont="1" applyBorder="1" applyAlignment="1">
      <alignment horizontal="center" vertical="center"/>
    </xf>
    <xf numFmtId="0" fontId="136" fillId="0" borderId="40" xfId="48162" applyFont="1" applyBorder="1" applyAlignment="1">
      <alignment vertical="center"/>
    </xf>
    <xf numFmtId="3" fontId="142" fillId="0" borderId="40" xfId="40543" applyNumberFormat="1" applyFont="1" applyBorder="1" applyAlignment="1">
      <alignment horizontal="center" vertical="center"/>
    </xf>
    <xf numFmtId="3" fontId="136" fillId="0" borderId="40" xfId="48162" applyNumberFormat="1" applyFont="1" applyBorder="1" applyAlignment="1">
      <alignment horizontal="center" vertical="center"/>
    </xf>
    <xf numFmtId="3" fontId="136" fillId="0" borderId="40" xfId="48162" applyNumberFormat="1" applyFont="1" applyBorder="1" applyAlignment="1">
      <alignment horizontal="center" vertical="center" wrapText="1"/>
    </xf>
    <xf numFmtId="49" fontId="136" fillId="0" borderId="40" xfId="48162" applyNumberFormat="1" applyFont="1" applyBorder="1" applyAlignment="1">
      <alignment vertical="center" wrapText="1"/>
    </xf>
    <xf numFmtId="0" fontId="136" fillId="0" borderId="1" xfId="48162" applyFont="1" applyBorder="1" applyAlignment="1">
      <alignment horizontal="center" vertical="center" wrapText="1"/>
    </xf>
    <xf numFmtId="3" fontId="144" fillId="0" borderId="40" xfId="48164" applyNumberFormat="1" applyFont="1" applyBorder="1" applyAlignment="1">
      <alignment horizontal="center" vertical="center"/>
    </xf>
    <xf numFmtId="3" fontId="142" fillId="0" borderId="40" xfId="48164" applyNumberFormat="1" applyFont="1" applyBorder="1" applyAlignment="1">
      <alignment vertical="center" wrapText="1"/>
    </xf>
    <xf numFmtId="3" fontId="142" fillId="0" borderId="40" xfId="48162" applyNumberFormat="1" applyFont="1" applyBorder="1" applyAlignment="1">
      <alignment horizontal="center" vertical="center" wrapText="1"/>
    </xf>
    <xf numFmtId="3" fontId="145" fillId="0" borderId="40" xfId="48162" applyNumberFormat="1" applyFont="1" applyBorder="1" applyAlignment="1">
      <alignment horizontal="center" vertical="center" wrapText="1"/>
    </xf>
    <xf numFmtId="167" fontId="136" fillId="0" borderId="40" xfId="48162" applyNumberFormat="1" applyFont="1" applyBorder="1" applyAlignment="1">
      <alignment horizontal="center" vertical="center"/>
    </xf>
    <xf numFmtId="0" fontId="136" fillId="0" borderId="12" xfId="48162" applyFont="1" applyBorder="1" applyAlignment="1">
      <alignment horizontal="center" vertical="center" wrapText="1"/>
    </xf>
    <xf numFmtId="0" fontId="14" fillId="0" borderId="40" xfId="31256" applyFont="1" applyBorder="1" applyAlignment="1">
      <alignment horizontal="center" vertical="center"/>
    </xf>
    <xf numFmtId="0" fontId="136" fillId="0" borderId="40" xfId="40543" applyFont="1" applyBorder="1" applyAlignment="1">
      <alignment horizontal="left" vertical="center" wrapText="1"/>
    </xf>
    <xf numFmtId="0" fontId="14" fillId="0" borderId="40" xfId="40543" applyFont="1" applyBorder="1" applyAlignment="1">
      <alignment horizontal="center" vertical="center"/>
    </xf>
    <xf numFmtId="1" fontId="136" fillId="0" borderId="40" xfId="40543" applyNumberFormat="1" applyFont="1" applyBorder="1" applyAlignment="1">
      <alignment horizontal="center" vertical="center"/>
    </xf>
    <xf numFmtId="3" fontId="136" fillId="0" borderId="40" xfId="48151" applyNumberFormat="1" applyFont="1" applyFill="1" applyBorder="1" applyAlignment="1">
      <alignment horizontal="center" vertical="center"/>
    </xf>
    <xf numFmtId="0" fontId="142" fillId="0" borderId="0" xfId="48162" applyFont="1" applyAlignment="1">
      <alignment vertical="center"/>
    </xf>
    <xf numFmtId="0" fontId="136" fillId="0" borderId="40" xfId="31256" applyFont="1" applyBorder="1" applyAlignment="1">
      <alignment horizontal="left" vertical="distributed" wrapText="1"/>
    </xf>
    <xf numFmtId="0" fontId="136" fillId="0" borderId="40" xfId="31256" applyFont="1" applyBorder="1" applyAlignment="1">
      <alignment horizontal="left" vertical="center" wrapText="1"/>
    </xf>
    <xf numFmtId="0" fontId="136" fillId="0" borderId="40" xfId="40543" applyFont="1" applyBorder="1" applyAlignment="1">
      <alignment horizontal="center" vertical="center"/>
    </xf>
    <xf numFmtId="3" fontId="136" fillId="0" borderId="1" xfId="48154" applyNumberFormat="1" applyFont="1" applyBorder="1" applyAlignment="1">
      <alignment horizontal="center" vertical="center" wrapText="1"/>
    </xf>
    <xf numFmtId="3" fontId="136" fillId="0" borderId="12" xfId="48154" applyNumberFormat="1" applyFont="1" applyBorder="1" applyAlignment="1">
      <alignment horizontal="center" vertical="center" wrapText="1"/>
    </xf>
    <xf numFmtId="14" fontId="14" fillId="0" borderId="40" xfId="31256" applyNumberFormat="1" applyFont="1" applyBorder="1" applyAlignment="1">
      <alignment horizontal="center" vertical="center"/>
    </xf>
    <xf numFmtId="3" fontId="136" fillId="0" borderId="58" xfId="48154" applyNumberFormat="1" applyFont="1" applyBorder="1" applyAlignment="1">
      <alignment horizontal="center" vertical="center" wrapText="1"/>
    </xf>
    <xf numFmtId="1" fontId="136" fillId="0" borderId="40" xfId="0" applyNumberFormat="1" applyFont="1" applyBorder="1" applyAlignment="1">
      <alignment horizontal="center" vertical="center"/>
    </xf>
    <xf numFmtId="0" fontId="136" fillId="0" borderId="40" xfId="48166" applyFont="1" applyBorder="1" applyAlignment="1">
      <alignment vertical="center" wrapText="1"/>
    </xf>
    <xf numFmtId="3" fontId="136" fillId="0" borderId="40" xfId="48166" applyNumberFormat="1" applyFont="1" applyBorder="1" applyAlignment="1">
      <alignment horizontal="center" vertical="center"/>
    </xf>
    <xf numFmtId="0" fontId="136" fillId="0" borderId="58" xfId="48162" applyFont="1" applyBorder="1" applyAlignment="1">
      <alignment horizontal="center" vertical="center" wrapText="1"/>
    </xf>
    <xf numFmtId="0" fontId="136" fillId="0" borderId="40" xfId="48162" applyFont="1" applyBorder="1" applyAlignment="1">
      <alignment horizontal="center" vertical="center"/>
    </xf>
    <xf numFmtId="167" fontId="136" fillId="0" borderId="40" xfId="48162" applyNumberFormat="1" applyFont="1" applyBorder="1" applyAlignment="1">
      <alignment vertical="center"/>
    </xf>
    <xf numFmtId="0" fontId="137" fillId="0" borderId="40" xfId="48154" applyFont="1" applyBorder="1" applyAlignment="1">
      <alignment horizontal="center" vertical="center" wrapText="1"/>
    </xf>
    <xf numFmtId="3" fontId="136" fillId="0" borderId="40" xfId="48163" applyNumberFormat="1" applyFont="1" applyBorder="1" applyAlignment="1">
      <alignment horizontal="center" vertical="center" wrapText="1"/>
    </xf>
    <xf numFmtId="167" fontId="137" fillId="53" borderId="40" xfId="48154" applyNumberFormat="1" applyFont="1" applyFill="1" applyBorder="1" applyAlignment="1">
      <alignment wrapText="1"/>
    </xf>
    <xf numFmtId="0" fontId="136" fillId="0" borderId="40" xfId="31256" applyFont="1" applyBorder="1" applyAlignment="1">
      <alignment vertical="center" wrapText="1"/>
    </xf>
    <xf numFmtId="3" fontId="137" fillId="53" borderId="12" xfId="48154" applyNumberFormat="1" applyFont="1" applyFill="1" applyBorder="1" applyAlignment="1">
      <alignment horizontal="center" vertical="center" wrapText="1"/>
    </xf>
    <xf numFmtId="3" fontId="136" fillId="0" borderId="40" xfId="31256" applyNumberFormat="1" applyFont="1" applyBorder="1" applyAlignment="1">
      <alignment vertical="center" wrapText="1"/>
    </xf>
    <xf numFmtId="3" fontId="14" fillId="0" borderId="40" xfId="40543" applyNumberFormat="1" applyFont="1" applyBorder="1" applyAlignment="1">
      <alignment horizontal="center" vertical="center"/>
    </xf>
    <xf numFmtId="3" fontId="136" fillId="0" borderId="40" xfId="40543" applyNumberFormat="1" applyFont="1" applyBorder="1" applyAlignment="1">
      <alignment horizontal="center" vertical="center"/>
    </xf>
    <xf numFmtId="0" fontId="14" fillId="0" borderId="40" xfId="40543" applyFont="1" applyBorder="1" applyAlignment="1">
      <alignment horizontal="center"/>
    </xf>
    <xf numFmtId="0" fontId="136" fillId="0" borderId="40" xfId="40543" applyFont="1" applyBorder="1"/>
    <xf numFmtId="0" fontId="145" fillId="0" borderId="40" xfId="48162" applyFont="1" applyBorder="1" applyAlignment="1">
      <alignment vertical="center" wrapText="1"/>
    </xf>
    <xf numFmtId="49" fontId="14" fillId="0" borderId="40" xfId="40543" applyNumberFormat="1" applyFont="1" applyBorder="1" applyAlignment="1">
      <alignment horizontal="center" vertical="center"/>
    </xf>
    <xf numFmtId="0" fontId="136" fillId="0" borderId="40" xfId="31256" applyFont="1" applyBorder="1" applyAlignment="1">
      <alignment horizontal="center" vertical="distributed"/>
    </xf>
    <xf numFmtId="3" fontId="136" fillId="0" borderId="40" xfId="40543" applyNumberFormat="1" applyFont="1" applyBorder="1" applyAlignment="1">
      <alignment vertical="center" wrapText="1"/>
    </xf>
    <xf numFmtId="0" fontId="137" fillId="53" borderId="40" xfId="48154" applyFont="1" applyFill="1" applyBorder="1" applyAlignment="1">
      <alignment horizontal="center"/>
    </xf>
    <xf numFmtId="168" fontId="136" fillId="0" borderId="40" xfId="48161" applyNumberFormat="1" applyFont="1" applyBorder="1" applyAlignment="1">
      <alignment horizontal="center" vertical="center" wrapText="1"/>
    </xf>
    <xf numFmtId="0" fontId="146" fillId="53" borderId="40" xfId="48154" applyFont="1" applyFill="1" applyBorder="1" applyAlignment="1">
      <alignment vertical="center" wrapText="1"/>
    </xf>
    <xf numFmtId="0" fontId="137" fillId="53" borderId="40" xfId="48154" applyFont="1" applyFill="1" applyBorder="1" applyAlignment="1">
      <alignment horizontal="center" vertical="center"/>
    </xf>
    <xf numFmtId="167" fontId="137" fillId="53" borderId="59" xfId="48154" applyNumberFormat="1" applyFont="1" applyFill="1" applyBorder="1" applyAlignment="1">
      <alignment wrapText="1"/>
    </xf>
    <xf numFmtId="0" fontId="162" fillId="0" borderId="0" xfId="48162" applyFont="1" applyAlignment="1">
      <alignment horizontal="left" vertical="center" wrapText="1"/>
    </xf>
    <xf numFmtId="1" fontId="162" fillId="0" borderId="0" xfId="48162" applyNumberFormat="1" applyFont="1" applyAlignment="1">
      <alignment horizontal="center" vertical="center" wrapText="1"/>
    </xf>
    <xf numFmtId="253" fontId="162" fillId="0" borderId="0" xfId="48162" applyNumberFormat="1" applyFont="1" applyAlignment="1">
      <alignment horizontal="center" vertical="center"/>
    </xf>
    <xf numFmtId="0" fontId="148" fillId="0" borderId="0" xfId="48162" applyFont="1" applyAlignment="1">
      <alignment horizontal="center" vertical="center" wrapText="1"/>
    </xf>
    <xf numFmtId="0" fontId="165" fillId="0" borderId="0" xfId="48162" applyFont="1" applyAlignment="1">
      <alignment vertical="center" wrapText="1"/>
    </xf>
    <xf numFmtId="49" fontId="137" fillId="54" borderId="40" xfId="48154" applyNumberFormat="1" applyFont="1" applyFill="1" applyBorder="1" applyAlignment="1">
      <alignment horizontal="center" vertical="center"/>
    </xf>
    <xf numFmtId="49" fontId="142" fillId="54" borderId="40" xfId="48152" applyNumberFormat="1" applyFont="1" applyFill="1" applyBorder="1" applyAlignment="1">
      <alignment horizontal="center" vertical="center"/>
    </xf>
    <xf numFmtId="0" fontId="142" fillId="54" borderId="59" xfId="48152" applyFont="1" applyFill="1" applyBorder="1" applyAlignment="1">
      <alignment horizontal="center" vertical="center" wrapText="1"/>
    </xf>
    <xf numFmtId="0" fontId="145" fillId="54" borderId="40" xfId="48162" applyFont="1" applyFill="1" applyBorder="1" applyAlignment="1">
      <alignment vertical="center" wrapText="1"/>
    </xf>
    <xf numFmtId="0" fontId="136" fillId="54" borderId="0" xfId="48162" applyFont="1" applyFill="1" applyAlignment="1">
      <alignment vertical="center"/>
    </xf>
    <xf numFmtId="3" fontId="144" fillId="54" borderId="40" xfId="40543" applyNumberFormat="1" applyFont="1" applyFill="1" applyBorder="1" applyAlignment="1">
      <alignment horizontal="center" vertical="center"/>
    </xf>
    <xf numFmtId="3" fontId="142" fillId="54" borderId="40" xfId="48164" applyNumberFormat="1" applyFont="1" applyFill="1" applyBorder="1" applyAlignment="1">
      <alignment horizontal="left" vertical="center" wrapText="1"/>
    </xf>
    <xf numFmtId="3" fontId="142" fillId="54" borderId="40" xfId="48162" applyNumberFormat="1" applyFont="1" applyFill="1" applyBorder="1" applyAlignment="1">
      <alignment horizontal="center" vertical="center"/>
    </xf>
    <xf numFmtId="0" fontId="136" fillId="54" borderId="40" xfId="48162" applyFont="1" applyFill="1" applyBorder="1" applyAlignment="1">
      <alignment vertical="center"/>
    </xf>
    <xf numFmtId="3" fontId="142" fillId="54" borderId="40" xfId="40543" applyNumberFormat="1" applyFont="1" applyFill="1" applyBorder="1" applyAlignment="1">
      <alignment horizontal="center" vertical="center"/>
    </xf>
    <xf numFmtId="3" fontId="136" fillId="54" borderId="40" xfId="48162" applyNumberFormat="1" applyFont="1" applyFill="1" applyBorder="1" applyAlignment="1">
      <alignment horizontal="center" vertical="center"/>
    </xf>
    <xf numFmtId="3" fontId="136" fillId="54" borderId="40" xfId="48162" applyNumberFormat="1" applyFont="1" applyFill="1" applyBorder="1" applyAlignment="1">
      <alignment horizontal="center" vertical="center" wrapText="1"/>
    </xf>
    <xf numFmtId="49" fontId="136" fillId="54" borderId="40" xfId="48162" applyNumberFormat="1" applyFont="1" applyFill="1" applyBorder="1" applyAlignment="1">
      <alignment vertical="center" wrapText="1"/>
    </xf>
    <xf numFmtId="3" fontId="145" fillId="54" borderId="40" xfId="48162" applyNumberFormat="1" applyFont="1" applyFill="1" applyBorder="1" applyAlignment="1">
      <alignment horizontal="center" vertical="center"/>
    </xf>
    <xf numFmtId="167" fontId="145" fillId="54" borderId="40" xfId="48162" applyNumberFormat="1" applyFont="1" applyFill="1" applyBorder="1" applyAlignment="1">
      <alignment horizontal="center" vertical="center"/>
    </xf>
    <xf numFmtId="0" fontId="145" fillId="54" borderId="40" xfId="48162" applyFont="1" applyFill="1" applyBorder="1" applyAlignment="1">
      <alignment vertical="center"/>
    </xf>
    <xf numFmtId="169" fontId="145" fillId="54" borderId="40" xfId="48165" applyNumberFormat="1" applyFont="1" applyFill="1" applyBorder="1" applyAlignment="1">
      <alignment horizontal="center" vertical="center"/>
    </xf>
    <xf numFmtId="0" fontId="136" fillId="54" borderId="40" xfId="31256" applyFont="1" applyFill="1" applyBorder="1" applyAlignment="1">
      <alignment horizontal="center" vertical="center"/>
    </xf>
    <xf numFmtId="0" fontId="142" fillId="54" borderId="40" xfId="31256" applyFont="1" applyFill="1" applyBorder="1" applyAlignment="1">
      <alignment horizontal="left" vertical="distributed" wrapText="1"/>
    </xf>
    <xf numFmtId="0" fontId="136" fillId="54" borderId="40" xfId="40543" applyFont="1" applyFill="1" applyBorder="1" applyAlignment="1">
      <alignment horizontal="center" vertical="center"/>
    </xf>
    <xf numFmtId="3" fontId="136" fillId="54" borderId="40" xfId="31256" applyNumberFormat="1" applyFont="1" applyFill="1" applyBorder="1" applyAlignment="1">
      <alignment horizontal="center" vertical="center"/>
    </xf>
    <xf numFmtId="3" fontId="142" fillId="54" borderId="40" xfId="48151" applyNumberFormat="1" applyFont="1" applyFill="1" applyBorder="1" applyAlignment="1">
      <alignment horizontal="center" vertical="center"/>
    </xf>
    <xf numFmtId="3" fontId="145" fillId="54" borderId="40" xfId="48154" applyNumberFormat="1" applyFont="1" applyFill="1" applyBorder="1" applyAlignment="1">
      <alignment horizontal="center" vertical="center" wrapText="1"/>
    </xf>
    <xf numFmtId="167" fontId="136" fillId="54" borderId="40" xfId="48162" applyNumberFormat="1" applyFont="1" applyFill="1" applyBorder="1" applyAlignment="1">
      <alignment horizontal="center" vertical="center"/>
    </xf>
    <xf numFmtId="0" fontId="142" fillId="54" borderId="0" xfId="48162" applyFont="1" applyFill="1" applyAlignment="1">
      <alignment vertical="center"/>
    </xf>
    <xf numFmtId="0" fontId="142" fillId="54" borderId="40" xfId="40543" applyFont="1" applyFill="1" applyBorder="1" applyAlignment="1">
      <alignment horizontal="center" vertical="center"/>
    </xf>
    <xf numFmtId="0" fontId="145" fillId="54" borderId="40" xfId="48162" applyFont="1" applyFill="1" applyBorder="1" applyAlignment="1">
      <alignment horizontal="center" vertical="center" wrapText="1"/>
    </xf>
    <xf numFmtId="1" fontId="144" fillId="54" borderId="40" xfId="48164" applyNumberFormat="1" applyFont="1" applyFill="1" applyBorder="1" applyAlignment="1">
      <alignment horizontal="center" vertical="center" wrapText="1"/>
    </xf>
    <xf numFmtId="0" fontId="14" fillId="54" borderId="40" xfId="40543" applyFont="1" applyFill="1" applyBorder="1" applyAlignment="1">
      <alignment horizontal="center"/>
    </xf>
    <xf numFmtId="0" fontId="136" fillId="54" borderId="40" xfId="40543" applyFont="1" applyFill="1" applyBorder="1"/>
    <xf numFmtId="3" fontId="136" fillId="54" borderId="40" xfId="48161" applyNumberFormat="1" applyFont="1" applyFill="1" applyBorder="1" applyAlignment="1">
      <alignment horizontal="center" vertical="center" wrapText="1"/>
    </xf>
    <xf numFmtId="3" fontId="142" fillId="54" borderId="40" xfId="48164" applyNumberFormat="1" applyFont="1" applyFill="1" applyBorder="1" applyAlignment="1">
      <alignment horizontal="center" vertical="center" wrapText="1"/>
    </xf>
    <xf numFmtId="3" fontId="137" fillId="54" borderId="40" xfId="48154" applyNumberFormat="1" applyFont="1" applyFill="1" applyBorder="1" applyAlignment="1">
      <alignment vertical="center"/>
    </xf>
    <xf numFmtId="167" fontId="137" fillId="54" borderId="40" xfId="48154" applyNumberFormat="1" applyFont="1" applyFill="1" applyBorder="1" applyAlignment="1">
      <alignment vertical="center"/>
    </xf>
    <xf numFmtId="167" fontId="137" fillId="54" borderId="40" xfId="48154" applyNumberFormat="1" applyFont="1" applyFill="1" applyBorder="1" applyAlignment="1">
      <alignment wrapText="1"/>
    </xf>
    <xf numFmtId="0" fontId="144" fillId="54" borderId="40" xfId="31256" applyFont="1" applyFill="1" applyBorder="1" applyAlignment="1">
      <alignment horizontal="center" vertical="center"/>
    </xf>
    <xf numFmtId="0" fontId="142" fillId="54" borderId="40" xfId="31256" applyFont="1" applyFill="1" applyBorder="1" applyAlignment="1">
      <alignment horizontal="center" vertical="distributed"/>
    </xf>
    <xf numFmtId="3" fontId="142" fillId="54" borderId="40" xfId="0" applyNumberFormat="1" applyFont="1" applyFill="1" applyBorder="1" applyAlignment="1">
      <alignment horizontal="center" vertical="center" wrapText="1"/>
    </xf>
    <xf numFmtId="0" fontId="137" fillId="54" borderId="40" xfId="48154" applyFont="1" applyFill="1" applyBorder="1" applyAlignment="1">
      <alignment horizontal="center"/>
    </xf>
    <xf numFmtId="3" fontId="142" fillId="54" borderId="40" xfId="48161" applyNumberFormat="1" applyFont="1" applyFill="1" applyBorder="1" applyAlignment="1">
      <alignment horizontal="center" vertical="center" wrapText="1"/>
    </xf>
    <xf numFmtId="0" fontId="146" fillId="54" borderId="40" xfId="48154" applyFont="1" applyFill="1" applyBorder="1" applyAlignment="1">
      <alignment vertical="center" wrapText="1"/>
    </xf>
    <xf numFmtId="0" fontId="142" fillId="0" borderId="40" xfId="48152" applyFont="1" applyBorder="1" applyAlignment="1">
      <alignment horizontal="center" vertical="top" textRotation="2" wrapText="1"/>
    </xf>
  </cellXfs>
  <cellStyles count="48168">
    <cellStyle name="_x0005__x001c_" xfId="2" xr:uid="{00000000-0005-0000-0000-000000000000}"/>
    <cellStyle name=" 1" xfId="5" xr:uid="{00000000-0005-0000-0000-000001000000}"/>
    <cellStyle name="_x0005__x001c_ 10" xfId="6" xr:uid="{00000000-0005-0000-0000-000002000000}"/>
    <cellStyle name="_x0005__x001c_ 11" xfId="7" xr:uid="{00000000-0005-0000-0000-000003000000}"/>
    <cellStyle name="_x0005__x001c_ 12" xfId="8" xr:uid="{00000000-0005-0000-0000-000004000000}"/>
    <cellStyle name="_x0005__x001c_ 13" xfId="9" xr:uid="{00000000-0005-0000-0000-000005000000}"/>
    <cellStyle name="_x0005__x001c_ 14" xfId="10" xr:uid="{00000000-0005-0000-0000-000006000000}"/>
    <cellStyle name="_x0005__x001c_ 15" xfId="11" xr:uid="{00000000-0005-0000-0000-000007000000}"/>
    <cellStyle name="_x0005__x001c_ 16" xfId="12" xr:uid="{00000000-0005-0000-0000-000008000000}"/>
    <cellStyle name="_x0005__x001c_ 17" xfId="13" xr:uid="{00000000-0005-0000-0000-000009000000}"/>
    <cellStyle name="_x0005__x001c_ 18" xfId="14" xr:uid="{00000000-0005-0000-0000-00000A000000}"/>
    <cellStyle name="_x0005__x001c_ 19" xfId="15" xr:uid="{00000000-0005-0000-0000-00000B000000}"/>
    <cellStyle name="_x0005__x001c_ 2" xfId="16" xr:uid="{00000000-0005-0000-0000-00000C000000}"/>
    <cellStyle name="_x0005__x001c_ 2 10" xfId="17" xr:uid="{00000000-0005-0000-0000-00000D000000}"/>
    <cellStyle name="_x0005__x001c_ 2 11" xfId="18" xr:uid="{00000000-0005-0000-0000-00000E000000}"/>
    <cellStyle name="_x0005__x001c_ 2 12" xfId="19" xr:uid="{00000000-0005-0000-0000-00000F000000}"/>
    <cellStyle name="_x0005__x001c_ 2 13" xfId="20" xr:uid="{00000000-0005-0000-0000-000010000000}"/>
    <cellStyle name="_x0005__x001c_ 2 14" xfId="21" xr:uid="{00000000-0005-0000-0000-000011000000}"/>
    <cellStyle name="_x0005__x001c_ 2 15" xfId="22" xr:uid="{00000000-0005-0000-0000-000012000000}"/>
    <cellStyle name="_x0005__x001c_ 2 16" xfId="23" xr:uid="{00000000-0005-0000-0000-000013000000}"/>
    <cellStyle name="_x0005__x001c_ 2 17" xfId="24" xr:uid="{00000000-0005-0000-0000-000014000000}"/>
    <cellStyle name="_x0005__x001c_ 2 18" xfId="25" xr:uid="{00000000-0005-0000-0000-000015000000}"/>
    <cellStyle name="_x0005__x001c_ 2 19" xfId="26" xr:uid="{00000000-0005-0000-0000-000016000000}"/>
    <cellStyle name="_x0005__x001c_ 2 2" xfId="27" xr:uid="{00000000-0005-0000-0000-000017000000}"/>
    <cellStyle name="_x0005__x001c_ 2 20" xfId="28" xr:uid="{00000000-0005-0000-0000-000018000000}"/>
    <cellStyle name="_x0005__x001c_ 2 21" xfId="29" xr:uid="{00000000-0005-0000-0000-000019000000}"/>
    <cellStyle name="_x0005__x001c_ 2 22" xfId="30" xr:uid="{00000000-0005-0000-0000-00001A000000}"/>
    <cellStyle name="_x0005__x001c_ 2 23" xfId="31" xr:uid="{00000000-0005-0000-0000-00001B000000}"/>
    <cellStyle name="_x0005__x001c_ 2 24" xfId="32" xr:uid="{00000000-0005-0000-0000-00001C000000}"/>
    <cellStyle name="_x0005__x001c_ 2 25" xfId="33" xr:uid="{00000000-0005-0000-0000-00001D000000}"/>
    <cellStyle name="_x0005__x001c_ 2 26" xfId="34" xr:uid="{00000000-0005-0000-0000-00001E000000}"/>
    <cellStyle name="_x0005__x001c_ 2 27" xfId="35" xr:uid="{00000000-0005-0000-0000-00001F000000}"/>
    <cellStyle name="_x0005__x001c_ 2 28" xfId="36" xr:uid="{00000000-0005-0000-0000-000020000000}"/>
    <cellStyle name="_x0005__x001c_ 2 29" xfId="37" xr:uid="{00000000-0005-0000-0000-000021000000}"/>
    <cellStyle name="_x0005__x001c_ 2 3" xfId="38" xr:uid="{00000000-0005-0000-0000-000022000000}"/>
    <cellStyle name="_x0005__x001c_ 2 30" xfId="39" xr:uid="{00000000-0005-0000-0000-000023000000}"/>
    <cellStyle name="_x0005__x001c_ 2 31" xfId="40" xr:uid="{00000000-0005-0000-0000-000024000000}"/>
    <cellStyle name="_x0005__x001c_ 2 32" xfId="41" xr:uid="{00000000-0005-0000-0000-000025000000}"/>
    <cellStyle name="_x0005__x001c_ 2 33" xfId="42" xr:uid="{00000000-0005-0000-0000-000026000000}"/>
    <cellStyle name="_x0005__x001c_ 2 34" xfId="43" xr:uid="{00000000-0005-0000-0000-000027000000}"/>
    <cellStyle name="_x0005__x001c_ 2 35" xfId="44" xr:uid="{00000000-0005-0000-0000-000028000000}"/>
    <cellStyle name="_x0005__x001c_ 2 36" xfId="45" xr:uid="{00000000-0005-0000-0000-000029000000}"/>
    <cellStyle name="_x0005__x001c_ 2 37" xfId="46" xr:uid="{00000000-0005-0000-0000-00002A000000}"/>
    <cellStyle name="_x0005__x001c_ 2 38" xfId="47" xr:uid="{00000000-0005-0000-0000-00002B000000}"/>
    <cellStyle name="_x0005__x001c_ 2 39" xfId="48" xr:uid="{00000000-0005-0000-0000-00002C000000}"/>
    <cellStyle name="_x0005__x001c_ 2 4" xfId="49" xr:uid="{00000000-0005-0000-0000-00002D000000}"/>
    <cellStyle name="_x0005__x001c_ 2 40" xfId="50" xr:uid="{00000000-0005-0000-0000-00002E000000}"/>
    <cellStyle name="_x0005__x001c_ 2 41" xfId="51" xr:uid="{00000000-0005-0000-0000-00002F000000}"/>
    <cellStyle name="_x0005__x001c_ 2 42" xfId="52" xr:uid="{00000000-0005-0000-0000-000030000000}"/>
    <cellStyle name="_x0005__x001c_ 2 43" xfId="53" xr:uid="{00000000-0005-0000-0000-000031000000}"/>
    <cellStyle name="_x0005__x001c_ 2 44" xfId="54" xr:uid="{00000000-0005-0000-0000-000032000000}"/>
    <cellStyle name="_x0005__x001c_ 2 45" xfId="55" xr:uid="{00000000-0005-0000-0000-000033000000}"/>
    <cellStyle name="_x0005__x001c_ 2 46" xfId="56" xr:uid="{00000000-0005-0000-0000-000034000000}"/>
    <cellStyle name="_x0005__x001c_ 2 47" xfId="57" xr:uid="{00000000-0005-0000-0000-000035000000}"/>
    <cellStyle name="_x0005__x001c_ 2 48" xfId="58" xr:uid="{00000000-0005-0000-0000-000036000000}"/>
    <cellStyle name="_x0005__x001c_ 2 49" xfId="59" xr:uid="{00000000-0005-0000-0000-000037000000}"/>
    <cellStyle name="_x0005__x001c_ 2 5" xfId="60" xr:uid="{00000000-0005-0000-0000-000038000000}"/>
    <cellStyle name="_x0005__x001c_ 2 50" xfId="61" xr:uid="{00000000-0005-0000-0000-000039000000}"/>
    <cellStyle name="_x0005__x001c_ 2 51" xfId="62" xr:uid="{00000000-0005-0000-0000-00003A000000}"/>
    <cellStyle name="_x0005__x001c_ 2 52" xfId="63" xr:uid="{00000000-0005-0000-0000-00003B000000}"/>
    <cellStyle name="_x0005__x001c_ 2 53" xfId="64" xr:uid="{00000000-0005-0000-0000-00003C000000}"/>
    <cellStyle name="_x0005__x001c_ 2 54" xfId="65" xr:uid="{00000000-0005-0000-0000-00003D000000}"/>
    <cellStyle name="_x0005__x001c_ 2 55" xfId="66" xr:uid="{00000000-0005-0000-0000-00003E000000}"/>
    <cellStyle name="_x0005__x001c_ 2 56" xfId="67" xr:uid="{00000000-0005-0000-0000-00003F000000}"/>
    <cellStyle name="_x0005__x001c_ 2 6" xfId="68" xr:uid="{00000000-0005-0000-0000-000040000000}"/>
    <cellStyle name="_x0005__x001c_ 2 7" xfId="69" xr:uid="{00000000-0005-0000-0000-000041000000}"/>
    <cellStyle name="_x0005__x001c_ 2 8" xfId="70" xr:uid="{00000000-0005-0000-0000-000042000000}"/>
    <cellStyle name="_x0005__x001c_ 2 9" xfId="71" xr:uid="{00000000-0005-0000-0000-000043000000}"/>
    <cellStyle name="_x0005__x001c_ 2_Бюджет Жарык 2010" xfId="72" xr:uid="{00000000-0005-0000-0000-000044000000}"/>
    <cellStyle name="_x0005__x001c_ 20" xfId="73" xr:uid="{00000000-0005-0000-0000-000045000000}"/>
    <cellStyle name="_x0005__x001c_ 21" xfId="74" xr:uid="{00000000-0005-0000-0000-000046000000}"/>
    <cellStyle name="_x0005__x001c_ 22" xfId="75" xr:uid="{00000000-0005-0000-0000-000047000000}"/>
    <cellStyle name="_x0005__x001c_ 23" xfId="76" xr:uid="{00000000-0005-0000-0000-000048000000}"/>
    <cellStyle name="_x0005__x001c_ 24" xfId="77" xr:uid="{00000000-0005-0000-0000-000049000000}"/>
    <cellStyle name="_x0005__x001c_ 25" xfId="78" xr:uid="{00000000-0005-0000-0000-00004A000000}"/>
    <cellStyle name="_x0005__x001c_ 26" xfId="79" xr:uid="{00000000-0005-0000-0000-00004B000000}"/>
    <cellStyle name="_x0005__x001c_ 27" xfId="80" xr:uid="{00000000-0005-0000-0000-00004C000000}"/>
    <cellStyle name="_x0005__x001c_ 28" xfId="81" xr:uid="{00000000-0005-0000-0000-00004D000000}"/>
    <cellStyle name="_x0005__x001c_ 29" xfId="82" xr:uid="{00000000-0005-0000-0000-00004E000000}"/>
    <cellStyle name="_x0005__x001c_ 3" xfId="83" xr:uid="{00000000-0005-0000-0000-00004F000000}"/>
    <cellStyle name="_x0005__x001c_ 30" xfId="84" xr:uid="{00000000-0005-0000-0000-000050000000}"/>
    <cellStyle name="_x0005__x001c_ 31" xfId="85" xr:uid="{00000000-0005-0000-0000-000051000000}"/>
    <cellStyle name="_x0005__x001c_ 32" xfId="86" xr:uid="{00000000-0005-0000-0000-000052000000}"/>
    <cellStyle name="_x0005__x001c_ 33" xfId="87" xr:uid="{00000000-0005-0000-0000-000053000000}"/>
    <cellStyle name="_x0005__x001c_ 34" xfId="88" xr:uid="{00000000-0005-0000-0000-000054000000}"/>
    <cellStyle name="_x0005__x001c_ 35" xfId="89" xr:uid="{00000000-0005-0000-0000-000055000000}"/>
    <cellStyle name="_x0005__x001c_ 36" xfId="90" xr:uid="{00000000-0005-0000-0000-000056000000}"/>
    <cellStyle name="_x0005__x001c_ 37" xfId="91" xr:uid="{00000000-0005-0000-0000-000057000000}"/>
    <cellStyle name="_x0005__x001c_ 38" xfId="92" xr:uid="{00000000-0005-0000-0000-000058000000}"/>
    <cellStyle name="_x0005__x001c_ 39" xfId="93" xr:uid="{00000000-0005-0000-0000-000059000000}"/>
    <cellStyle name="_x0005__x001c_ 4" xfId="94" xr:uid="{00000000-0005-0000-0000-00005A000000}"/>
    <cellStyle name="_x0005__x001c_ 40" xfId="95" xr:uid="{00000000-0005-0000-0000-00005B000000}"/>
    <cellStyle name="_x0005__x001c_ 41" xfId="96" xr:uid="{00000000-0005-0000-0000-00005C000000}"/>
    <cellStyle name="_x0005__x001c_ 42" xfId="97" xr:uid="{00000000-0005-0000-0000-00005D000000}"/>
    <cellStyle name="_x0005__x001c_ 43" xfId="98" xr:uid="{00000000-0005-0000-0000-00005E000000}"/>
    <cellStyle name="_x0005__x001c_ 44" xfId="99" xr:uid="{00000000-0005-0000-0000-00005F000000}"/>
    <cellStyle name="_x0005__x001c_ 45" xfId="100" xr:uid="{00000000-0005-0000-0000-000060000000}"/>
    <cellStyle name="_x0005__x001c_ 46" xfId="101" xr:uid="{00000000-0005-0000-0000-000061000000}"/>
    <cellStyle name="_x0005__x001c_ 47" xfId="102" xr:uid="{00000000-0005-0000-0000-000062000000}"/>
    <cellStyle name="_x0005__x001c_ 48" xfId="103" xr:uid="{00000000-0005-0000-0000-000063000000}"/>
    <cellStyle name="_x0005__x001c_ 49" xfId="104" xr:uid="{00000000-0005-0000-0000-000064000000}"/>
    <cellStyle name="_x0005__x001c_ 5" xfId="105" xr:uid="{00000000-0005-0000-0000-000065000000}"/>
    <cellStyle name="_x0005__x001c_ 6" xfId="106" xr:uid="{00000000-0005-0000-0000-000066000000}"/>
    <cellStyle name="_x0005__x001c_ 7" xfId="107" xr:uid="{00000000-0005-0000-0000-000067000000}"/>
    <cellStyle name="_x0005__x001c_ 8" xfId="108" xr:uid="{00000000-0005-0000-0000-000068000000}"/>
    <cellStyle name="_x0005__x001c_ 8 10" xfId="109" xr:uid="{00000000-0005-0000-0000-000069000000}"/>
    <cellStyle name="_x0005__x001c_ 8 11" xfId="110" xr:uid="{00000000-0005-0000-0000-00006A000000}"/>
    <cellStyle name="_x0005__x001c_ 8 12" xfId="111" xr:uid="{00000000-0005-0000-0000-00006B000000}"/>
    <cellStyle name="_x0005__x001c_ 8 13" xfId="112" xr:uid="{00000000-0005-0000-0000-00006C000000}"/>
    <cellStyle name="_x0005__x001c_ 8 14" xfId="113" xr:uid="{00000000-0005-0000-0000-00006D000000}"/>
    <cellStyle name="_x0005__x001c_ 8 15" xfId="114" xr:uid="{00000000-0005-0000-0000-00006E000000}"/>
    <cellStyle name="_x0005__x001c_ 8 16" xfId="115" xr:uid="{00000000-0005-0000-0000-00006F000000}"/>
    <cellStyle name="_x0005__x001c_ 8 17" xfId="116" xr:uid="{00000000-0005-0000-0000-000070000000}"/>
    <cellStyle name="_x0005__x001c_ 8 18" xfId="117" xr:uid="{00000000-0005-0000-0000-000071000000}"/>
    <cellStyle name="_x0005__x001c_ 8 2" xfId="118" xr:uid="{00000000-0005-0000-0000-000072000000}"/>
    <cellStyle name="_x0005__x001c_ 8 3" xfId="119" xr:uid="{00000000-0005-0000-0000-000073000000}"/>
    <cellStyle name="_x0005__x001c_ 8 4" xfId="120" xr:uid="{00000000-0005-0000-0000-000074000000}"/>
    <cellStyle name="_x0005__x001c_ 8 5" xfId="121" xr:uid="{00000000-0005-0000-0000-000075000000}"/>
    <cellStyle name="_x0005__x001c_ 8 6" xfId="122" xr:uid="{00000000-0005-0000-0000-000076000000}"/>
    <cellStyle name="_x0005__x001c_ 8 7" xfId="123" xr:uid="{00000000-0005-0000-0000-000077000000}"/>
    <cellStyle name="_x0005__x001c_ 8 8" xfId="124" xr:uid="{00000000-0005-0000-0000-000078000000}"/>
    <cellStyle name="_x0005__x001c_ 8 9" xfId="125" xr:uid="{00000000-0005-0000-0000-000079000000}"/>
    <cellStyle name="_x0005__x001c_ 8_Бюджет Жарык 2010" xfId="126" xr:uid="{00000000-0005-0000-0000-00007A000000}"/>
    <cellStyle name="_x0005__x001c_ 9" xfId="127" xr:uid="{00000000-0005-0000-0000-00007B000000}"/>
    <cellStyle name="??" xfId="128" xr:uid="{00000000-0005-0000-0000-00007C000000}"/>
    <cellStyle name="?? [0.00]_PRODUCT DETAIL Q1" xfId="129" xr:uid="{00000000-0005-0000-0000-00007D000000}"/>
    <cellStyle name="?? [0]_??" xfId="130" xr:uid="{00000000-0005-0000-0000-00007E000000}"/>
    <cellStyle name="???? [0.00]_PRODUCT DETAIL Q1" xfId="131" xr:uid="{00000000-0005-0000-0000-00007F000000}"/>
    <cellStyle name="????_PRODUCT DETAIL Q1" xfId="132" xr:uid="{00000000-0005-0000-0000-000080000000}"/>
    <cellStyle name="??_(????)??????" xfId="133" xr:uid="{00000000-0005-0000-0000-000081000000}"/>
    <cellStyle name="_$Rollup77" xfId="134" xr:uid="{00000000-0005-0000-0000-000082000000}"/>
    <cellStyle name="_2006 Projections (Aug.30.2006)" xfId="135" xr:uid="{00000000-0005-0000-0000-000083000000}"/>
    <cellStyle name="_x0005__x001c__2008 Бюджет ТОО Караганды Жылу 2 версия" xfId="136" xr:uid="{00000000-0005-0000-0000-000084000000}"/>
    <cellStyle name="_5-yr Pre-tax Inc011702" xfId="137" xr:uid="{00000000-0005-0000-0000-000085000000}"/>
    <cellStyle name="_9  months  BD CORRECT" xfId="138" xr:uid="{00000000-0005-0000-0000-000086000000}"/>
    <cellStyle name="_cash flows" xfId="139" xr:uid="{00000000-0005-0000-0000-000087000000}"/>
    <cellStyle name="_Cili_2003 Budget Chigen" xfId="140" xr:uid="{00000000-0005-0000-0000-000088000000}"/>
    <cellStyle name="_CIT_2007" xfId="141" xr:uid="{00000000-0005-0000-0000-000089000000}"/>
    <cellStyle name="_Comma" xfId="142" xr:uid="{00000000-0005-0000-0000-00008A000000}"/>
    <cellStyle name="_Copy of Султан Обороты внут (3)" xfId="143" xr:uid="{00000000-0005-0000-0000-00008B000000}"/>
    <cellStyle name="_Currency" xfId="144" xr:uid="{00000000-0005-0000-0000-00008C000000}"/>
    <cellStyle name="_Currency_Senior Notes April 3" xfId="145" xr:uid="{00000000-0005-0000-0000-00008D000000}"/>
    <cellStyle name="_CurrencySpace" xfId="146" xr:uid="{00000000-0005-0000-0000-00008E000000}"/>
    <cellStyle name="_Data" xfId="147" xr:uid="{00000000-0005-0000-0000-00008F000000}"/>
    <cellStyle name="_Eki Conv file Sept 06" xfId="148" xr:uid="{00000000-0005-0000-0000-000090000000}"/>
    <cellStyle name="_Eki_Budget_2006_2007 16 11 05" xfId="149" xr:uid="{00000000-0005-0000-0000-000091000000}"/>
    <cellStyle name="_EPS Oct01Bud" xfId="150" xr:uid="{00000000-0005-0000-0000-000092000000}"/>
    <cellStyle name="_FC Template" xfId="151" xr:uid="{00000000-0005-0000-0000-000093000000}"/>
    <cellStyle name="_ForecastToday v4" xfId="152" xr:uid="{00000000-0005-0000-0000-000094000000}"/>
    <cellStyle name="_Granbury-F-Machine" xfId="153" xr:uid="{00000000-0005-0000-0000-000095000000}"/>
    <cellStyle name="_Granite" xfId="154" xr:uid="{00000000-0005-0000-0000-000096000000}"/>
    <cellStyle name="_Ironwood" xfId="155" xr:uid="{00000000-0005-0000-0000-000097000000}"/>
    <cellStyle name="_Ironwood_LB36a" xfId="156" xr:uid="{00000000-0005-0000-0000-000098000000}"/>
    <cellStyle name="_Multiple" xfId="157" xr:uid="{00000000-0005-0000-0000-000099000000}"/>
    <cellStyle name="_MultipleSpace" xfId="158" xr:uid="{00000000-0005-0000-0000-00009A000000}"/>
    <cellStyle name="_NA_IS" xfId="159" xr:uid="{00000000-0005-0000-0000-00009B000000}"/>
    <cellStyle name="_Other_data022802" xfId="160" xr:uid="{00000000-0005-0000-0000-00009C000000}"/>
    <cellStyle name="_Output" xfId="161" xr:uid="{00000000-0005-0000-0000-00009D000000}"/>
    <cellStyle name="_Percent" xfId="162" xr:uid="{00000000-0005-0000-0000-00009E000000}"/>
    <cellStyle name="_PercentSpace" xfId="163" xr:uid="{00000000-0005-0000-0000-00009F000000}"/>
    <cellStyle name="_T9. Sale Details" xfId="164" xr:uid="{00000000-0005-0000-0000-0000A0000000}"/>
    <cellStyle name="_VAT test as of 2006" xfId="165" xr:uid="{00000000-0005-0000-0000-0000A1000000}"/>
    <cellStyle name="_Worksheet in (C) 1160 KTZH Client participation" xfId="166" xr:uid="{00000000-0005-0000-0000-0000A2000000}"/>
    <cellStyle name="_Worksheet in (C) 6250" xfId="167" xr:uid="{00000000-0005-0000-0000-0000A3000000}"/>
    <cellStyle name="_Worksheet in (C) 6340 Long-Term Debt testing" xfId="168" xr:uid="{00000000-0005-0000-0000-0000A4000000}"/>
    <cellStyle name="_Worksheet in (C) 8141 Sales Analytical Testing" xfId="169" xr:uid="{00000000-0005-0000-0000-0000A5000000}"/>
    <cellStyle name="_Worksheet in 6441 VAT test_old" xfId="170" xr:uid="{00000000-0005-0000-0000-0000A6000000}"/>
    <cellStyle name="_АТС хоз.способ на 2009 г." xfId="171" xr:uid="{00000000-0005-0000-0000-0000A7000000}"/>
    <cellStyle name="_БЮДЖЕТ план в ККС 2007г с  потерями с новым тарифамПанина" xfId="172" xr:uid="{00000000-0005-0000-0000-0000A8000000}"/>
    <cellStyle name="_Бюджет ТОО Энергопоток с корректировками на 2 полугодие от 04.09.07г." xfId="173" xr:uid="{00000000-0005-0000-0000-0000A9000000}"/>
    <cellStyle name="_Бюджет ТОО Энергопоток с корректировками на 2 полугодие с исправлением" xfId="174" xr:uid="{00000000-0005-0000-0000-0000AA000000}"/>
    <cellStyle name="_ВЛ-0,4 кВ ЛРЭС" xfId="175" xr:uid="{00000000-0005-0000-0000-0000AB000000}"/>
    <cellStyle name="_ВЛ-0,4 кВ ШРЭС" xfId="176" xr:uid="{00000000-0005-0000-0000-0000AC000000}"/>
    <cellStyle name="_ВЛ-0,4 кВ ЮРЭС" xfId="177" xr:uid="{00000000-0005-0000-0000-0000AD000000}"/>
    <cellStyle name="_Всего" xfId="178" xr:uid="{00000000-0005-0000-0000-0000AE000000}"/>
    <cellStyle name="_x0005__x001c__Жылу внутренние притоки 2008" xfId="179" xr:uid="{00000000-0005-0000-0000-0000AF000000}"/>
    <cellStyle name="_Испол(1).ФП за 2 квартал" xfId="180" xr:uid="{00000000-0005-0000-0000-0000B0000000}"/>
    <cellStyle name="_Исполнение 1кв  + апрель май  по всем компаниям" xfId="181" xr:uid="{00000000-0005-0000-0000-0000B1000000}"/>
    <cellStyle name="_Исполнение ФП - Жылу 2008" xfId="182" xr:uid="{00000000-0005-0000-0000-0000B2000000}"/>
    <cellStyle name="_касса" xfId="183" xr:uid="{00000000-0005-0000-0000-0000B3000000}"/>
    <cellStyle name="_x0005__x001c__Кассовая Оперативка для баланса 14.07.09г" xfId="184" xr:uid="{00000000-0005-0000-0000-0000B4000000}"/>
    <cellStyle name="_КЖС" xfId="185" xr:uid="{00000000-0005-0000-0000-0000B5000000}"/>
    <cellStyle name="_Копия Бюджет ЭП по Шаблону на 2007 чистый" xfId="186" xr:uid="{00000000-0005-0000-0000-0000B6000000}"/>
    <cellStyle name="_Копия Резерв Тарифная смета ЭП в Астане на 2007 год 6 тенге (version 1)" xfId="187" xr:uid="{00000000-0005-0000-0000-0000B7000000}"/>
    <cellStyle name="_x0005__x001c__Копия Форма Бюджета на 2009 год КарТД" xfId="188" xr:uid="{00000000-0005-0000-0000-0000B8000000}"/>
    <cellStyle name="_КР  КТП 551,555,549,88 от пс Победа" xfId="189" xr:uid="{00000000-0005-0000-0000-0000B9000000}"/>
    <cellStyle name="_Кредит" xfId="190" xr:uid="{00000000-0005-0000-0000-0000BA000000}"/>
    <cellStyle name="_мат на экс2008 г  для Алмы" xfId="191" xr:uid="{00000000-0005-0000-0000-0000BB000000}"/>
    <cellStyle name="_Материалы по ВЛ-0,4 кв тек." xfId="192" xr:uid="{00000000-0005-0000-0000-0000BC000000}"/>
    <cellStyle name="_Общий перечень материалов (правиль)" xfId="193" xr:uid="{00000000-0005-0000-0000-0000BD000000}"/>
    <cellStyle name="_Общий перечень материалов (службы) 04.09.08 г." xfId="194" xr:uid="{00000000-0005-0000-0000-0000BE000000}"/>
    <cellStyle name="_Проект бюджета на 2007 КЭГ КарагандыЖылу" xfId="195" xr:uid="{00000000-0005-0000-0000-0000BF000000}"/>
    <cellStyle name="_Проект бюджета на 2007 КЭГ КарагандыЖылу 10" xfId="196" xr:uid="{00000000-0005-0000-0000-0000C0000000}"/>
    <cellStyle name="_Проект бюджета на 2007 КЭГ КарагандыЖылу 11" xfId="197" xr:uid="{00000000-0005-0000-0000-0000C1000000}"/>
    <cellStyle name="_Проект бюджета на 2007 КЭГ КарагандыЖылу 12" xfId="198" xr:uid="{00000000-0005-0000-0000-0000C2000000}"/>
    <cellStyle name="_Проект бюджета на 2007 КЭГ КарагандыЖылу 13" xfId="199" xr:uid="{00000000-0005-0000-0000-0000C3000000}"/>
    <cellStyle name="_Проект бюджета на 2007 КЭГ КарагандыЖылу 14" xfId="200" xr:uid="{00000000-0005-0000-0000-0000C4000000}"/>
    <cellStyle name="_Проект бюджета на 2007 КЭГ КарагандыЖылу 15" xfId="201" xr:uid="{00000000-0005-0000-0000-0000C5000000}"/>
    <cellStyle name="_Проект бюджета на 2007 КЭГ КарагандыЖылу 16" xfId="202" xr:uid="{00000000-0005-0000-0000-0000C6000000}"/>
    <cellStyle name="_Проект бюджета на 2007 КЭГ КарагандыЖылу 17" xfId="203" xr:uid="{00000000-0005-0000-0000-0000C7000000}"/>
    <cellStyle name="_Проект бюджета на 2007 КЭГ КарагандыЖылу 18" xfId="204" xr:uid="{00000000-0005-0000-0000-0000C8000000}"/>
    <cellStyle name="_Проект бюджета на 2007 КЭГ КарагандыЖылу 2" xfId="205" xr:uid="{00000000-0005-0000-0000-0000C9000000}"/>
    <cellStyle name="_Проект бюджета на 2007 КЭГ КарагандыЖылу 3" xfId="206" xr:uid="{00000000-0005-0000-0000-0000CA000000}"/>
    <cellStyle name="_Проект бюджета на 2007 КЭГ КарагандыЖылу 4" xfId="207" xr:uid="{00000000-0005-0000-0000-0000CB000000}"/>
    <cellStyle name="_Проект бюджета на 2007 КЭГ КарагандыЖылу 5" xfId="208" xr:uid="{00000000-0005-0000-0000-0000CC000000}"/>
    <cellStyle name="_Проект бюджета на 2007 КЭГ КарагандыЖылу 6" xfId="209" xr:uid="{00000000-0005-0000-0000-0000CD000000}"/>
    <cellStyle name="_Проект бюджета на 2007 КЭГ КарагандыЖылу 7" xfId="210" xr:uid="{00000000-0005-0000-0000-0000CE000000}"/>
    <cellStyle name="_Проект бюджета на 2007 КЭГ КарагандыЖылу 8" xfId="211" xr:uid="{00000000-0005-0000-0000-0000CF000000}"/>
    <cellStyle name="_Проект бюджета на 2007 КЭГ КарагандыЖылу 9" xfId="212" xr:uid="{00000000-0005-0000-0000-0000D0000000}"/>
    <cellStyle name="_Проект бюджета на 2007 КЭГ КарагандыЖылу_Бюджет Жарык 2010" xfId="213" xr:uid="{00000000-0005-0000-0000-0000D1000000}"/>
    <cellStyle name="_Проект бюджета на 2007 КЭГ КарагандыЖылу_Бюджет Жарык на 2009" xfId="214" xr:uid="{00000000-0005-0000-0000-0000D2000000}"/>
    <cellStyle name="_Проект бюджета на 2007 КЭГ КарагандыЖылу_Бюджет Жарык на 2009 - Администрация" xfId="215" xr:uid="{00000000-0005-0000-0000-0000D3000000}"/>
    <cellStyle name="_Проект бюджета на 2007 КЭГ КарагандыЖылу_Бюджет УПР на 2009" xfId="216" xr:uid="{00000000-0005-0000-0000-0000D4000000}"/>
    <cellStyle name="_Проект бюджета на 2007 КЭГ КарагандыЖылу_Бюджет УПР на 2009 для ККС 13.07.09г" xfId="217" xr:uid="{00000000-0005-0000-0000-0000D5000000}"/>
    <cellStyle name="_Проект бюджета на 2007 ЮКЭГ ЭнергоПоток" xfId="218" xr:uid="{00000000-0005-0000-0000-0000D6000000}"/>
    <cellStyle name="_Проект бюджета на 2007 ЮКЭГ ЭнергоПоток 10" xfId="219" xr:uid="{00000000-0005-0000-0000-0000D7000000}"/>
    <cellStyle name="_Проект бюджета на 2007 ЮКЭГ ЭнергоПоток 11" xfId="220" xr:uid="{00000000-0005-0000-0000-0000D8000000}"/>
    <cellStyle name="_Проект бюджета на 2007 ЮКЭГ ЭнергоПоток 12" xfId="221" xr:uid="{00000000-0005-0000-0000-0000D9000000}"/>
    <cellStyle name="_Проект бюджета на 2007 ЮКЭГ ЭнергоПоток 13" xfId="222" xr:uid="{00000000-0005-0000-0000-0000DA000000}"/>
    <cellStyle name="_Проект бюджета на 2007 ЮКЭГ ЭнергоПоток 14" xfId="223" xr:uid="{00000000-0005-0000-0000-0000DB000000}"/>
    <cellStyle name="_Проект бюджета на 2007 ЮКЭГ ЭнергоПоток 15" xfId="224" xr:uid="{00000000-0005-0000-0000-0000DC000000}"/>
    <cellStyle name="_Проект бюджета на 2007 ЮКЭГ ЭнергоПоток 16" xfId="225" xr:uid="{00000000-0005-0000-0000-0000DD000000}"/>
    <cellStyle name="_Проект бюджета на 2007 ЮКЭГ ЭнергоПоток 17" xfId="226" xr:uid="{00000000-0005-0000-0000-0000DE000000}"/>
    <cellStyle name="_Проект бюджета на 2007 ЮКЭГ ЭнергоПоток 18" xfId="227" xr:uid="{00000000-0005-0000-0000-0000DF000000}"/>
    <cellStyle name="_Проект бюджета на 2007 ЮКЭГ ЭнергоПоток 2" xfId="228" xr:uid="{00000000-0005-0000-0000-0000E0000000}"/>
    <cellStyle name="_Проект бюджета на 2007 ЮКЭГ ЭнергоПоток 3" xfId="229" xr:uid="{00000000-0005-0000-0000-0000E1000000}"/>
    <cellStyle name="_Проект бюджета на 2007 ЮКЭГ ЭнергоПоток 4" xfId="230" xr:uid="{00000000-0005-0000-0000-0000E2000000}"/>
    <cellStyle name="_Проект бюджета на 2007 ЮКЭГ ЭнергоПоток 5" xfId="231" xr:uid="{00000000-0005-0000-0000-0000E3000000}"/>
    <cellStyle name="_Проект бюджета на 2007 ЮКЭГ ЭнергоПоток 6" xfId="232" xr:uid="{00000000-0005-0000-0000-0000E4000000}"/>
    <cellStyle name="_Проект бюджета на 2007 ЮКЭГ ЭнергоПоток 7" xfId="233" xr:uid="{00000000-0005-0000-0000-0000E5000000}"/>
    <cellStyle name="_Проект бюджета на 2007 ЮКЭГ ЭнергоПоток 8" xfId="234" xr:uid="{00000000-0005-0000-0000-0000E6000000}"/>
    <cellStyle name="_Проект бюджета на 2007 ЮКЭГ ЭнергоПоток 9" xfId="235" xr:uid="{00000000-0005-0000-0000-0000E7000000}"/>
    <cellStyle name="_Проект бюджета на 2007 ЮКЭГ ЭнергоПоток_Бюджет Жарык 2010" xfId="236" xr:uid="{00000000-0005-0000-0000-0000E8000000}"/>
    <cellStyle name="_Проект бюджета на 2007 ЮКЭГ ЭнергоПоток_Бюджет Жарык на 2009" xfId="237" xr:uid="{00000000-0005-0000-0000-0000E9000000}"/>
    <cellStyle name="_Проект бюджета на 2007 ЮКЭГ ЭнергоПоток_Бюджет Жарык на 2009 - Администрация" xfId="238" xr:uid="{00000000-0005-0000-0000-0000EA000000}"/>
    <cellStyle name="_Проект бюджета на 2007 ЮКЭГ ЭнергоПоток_Бюджет УПР на 2009" xfId="239" xr:uid="{00000000-0005-0000-0000-0000EB000000}"/>
    <cellStyle name="_Проект бюджета на 2007 ЮКЭГ ЭнергоПоток_Бюджет УПР на 2009 для ККС 13.07.09г" xfId="240" xr:uid="{00000000-0005-0000-0000-0000EC000000}"/>
    <cellStyle name="_Проект бюджета ТОО Караганды Жарык на 2007 год111" xfId="241" xr:uid="{00000000-0005-0000-0000-0000ED000000}"/>
    <cellStyle name="_Проект бюджета ТОО Караганды Жарык на 2007 год111 10" xfId="242" xr:uid="{00000000-0005-0000-0000-0000EE000000}"/>
    <cellStyle name="_Проект бюджета ТОО Караганды Жарык на 2007 год111 11" xfId="243" xr:uid="{00000000-0005-0000-0000-0000EF000000}"/>
    <cellStyle name="_Проект бюджета ТОО Караганды Жарык на 2007 год111 12" xfId="244" xr:uid="{00000000-0005-0000-0000-0000F0000000}"/>
    <cellStyle name="_Проект бюджета ТОО Караганды Жарык на 2007 год111 12 2" xfId="245" xr:uid="{00000000-0005-0000-0000-0000F1000000}"/>
    <cellStyle name="_Проект бюджета ТОО Караганды Жарык на 2007 год111 13" xfId="246" xr:uid="{00000000-0005-0000-0000-0000F2000000}"/>
    <cellStyle name="_Проект бюджета ТОО Караганды Жарык на 2007 год111 14" xfId="247" xr:uid="{00000000-0005-0000-0000-0000F3000000}"/>
    <cellStyle name="_Проект бюджета ТОО Караганды Жарык на 2007 год111 14 2" xfId="248" xr:uid="{00000000-0005-0000-0000-0000F4000000}"/>
    <cellStyle name="_Проект бюджета ТОО Караганды Жарык на 2007 год111 14 2 2" xfId="249" xr:uid="{00000000-0005-0000-0000-0000F5000000}"/>
    <cellStyle name="_Проект бюджета ТОО Караганды Жарык на 2007 год111 14 2 3" xfId="250" xr:uid="{00000000-0005-0000-0000-0000F6000000}"/>
    <cellStyle name="_Проект бюджета ТОО Караганды Жарык на 2007 год111 14 3" xfId="251" xr:uid="{00000000-0005-0000-0000-0000F7000000}"/>
    <cellStyle name="_Проект бюджета ТОО Караганды Жарык на 2007 год111 15" xfId="252" xr:uid="{00000000-0005-0000-0000-0000F8000000}"/>
    <cellStyle name="_Проект бюджета ТОО Караганды Жарык на 2007 год111 16" xfId="253" xr:uid="{00000000-0005-0000-0000-0000F9000000}"/>
    <cellStyle name="_Проект бюджета ТОО Караганды Жарык на 2007 год111 16 2" xfId="254" xr:uid="{00000000-0005-0000-0000-0000FA000000}"/>
    <cellStyle name="_Проект бюджета ТОО Караганды Жарык на 2007 год111 17" xfId="255" xr:uid="{00000000-0005-0000-0000-0000FB000000}"/>
    <cellStyle name="_Проект бюджета ТОО Караганды Жарык на 2007 год111 18" xfId="256" xr:uid="{00000000-0005-0000-0000-0000FC000000}"/>
    <cellStyle name="_Проект бюджета ТОО Караганды Жарык на 2007 год111 19" xfId="257" xr:uid="{00000000-0005-0000-0000-0000FD000000}"/>
    <cellStyle name="_Проект бюджета ТОО Караганды Жарык на 2007 год111 2" xfId="258" xr:uid="{00000000-0005-0000-0000-0000FE000000}"/>
    <cellStyle name="_Проект бюджета ТОО Караганды Жарык на 2007 год111 2 10" xfId="259" xr:uid="{00000000-0005-0000-0000-0000FF000000}"/>
    <cellStyle name="_Проект бюджета ТОО Караганды Жарык на 2007 год111 2 11" xfId="260" xr:uid="{00000000-0005-0000-0000-000000010000}"/>
    <cellStyle name="_Проект бюджета ТОО Караганды Жарык на 2007 год111 2 12" xfId="261" xr:uid="{00000000-0005-0000-0000-000001010000}"/>
    <cellStyle name="_Проект бюджета ТОО Караганды Жарык на 2007 год111 2 13" xfId="262" xr:uid="{00000000-0005-0000-0000-000002010000}"/>
    <cellStyle name="_Проект бюджета ТОО Караганды Жарык на 2007 год111 2 14" xfId="263" xr:uid="{00000000-0005-0000-0000-000003010000}"/>
    <cellStyle name="_Проект бюджета ТОО Караганды Жарык на 2007 год111 2 15" xfId="264" xr:uid="{00000000-0005-0000-0000-000004010000}"/>
    <cellStyle name="_Проект бюджета ТОО Караганды Жарык на 2007 год111 2 16" xfId="265" xr:uid="{00000000-0005-0000-0000-000005010000}"/>
    <cellStyle name="_Проект бюджета ТОО Караганды Жарык на 2007 год111 2 16 2" xfId="266" xr:uid="{00000000-0005-0000-0000-000006010000}"/>
    <cellStyle name="_Проект бюджета ТОО Караганды Жарык на 2007 год111 2 16 3" xfId="267" xr:uid="{00000000-0005-0000-0000-000007010000}"/>
    <cellStyle name="_Проект бюджета ТОО Караганды Жарык на 2007 год111 2 17" xfId="268" xr:uid="{00000000-0005-0000-0000-000008010000}"/>
    <cellStyle name="_Проект бюджета ТОО Караганды Жарык на 2007 год111 2 18" xfId="269" xr:uid="{00000000-0005-0000-0000-000009010000}"/>
    <cellStyle name="_Проект бюджета ТОО Караганды Жарык на 2007 год111 2 2" xfId="270" xr:uid="{00000000-0005-0000-0000-00000A010000}"/>
    <cellStyle name="_Проект бюджета ТОО Караганды Жарык на 2007 год111 2 2 2" xfId="271" xr:uid="{00000000-0005-0000-0000-00000B010000}"/>
    <cellStyle name="_Проект бюджета ТОО Караганды Жарык на 2007 год111 2 2 2 10" xfId="272" xr:uid="{00000000-0005-0000-0000-00000C010000}"/>
    <cellStyle name="_Проект бюджета ТОО Караганды Жарык на 2007 год111 2 2 2 2" xfId="273" xr:uid="{00000000-0005-0000-0000-00000D010000}"/>
    <cellStyle name="_Проект бюджета ТОО Караганды Жарык на 2007 год111 2 2 2 3" xfId="274" xr:uid="{00000000-0005-0000-0000-00000E010000}"/>
    <cellStyle name="_Проект бюджета ТОО Караганды Жарык на 2007 год111 2 2 2 4" xfId="275" xr:uid="{00000000-0005-0000-0000-00000F010000}"/>
    <cellStyle name="_Проект бюджета ТОО Караганды Жарык на 2007 год111 2 2 2 5" xfId="276" xr:uid="{00000000-0005-0000-0000-000010010000}"/>
    <cellStyle name="_Проект бюджета ТОО Караганды Жарык на 2007 год111 2 2 2 6" xfId="277" xr:uid="{00000000-0005-0000-0000-000011010000}"/>
    <cellStyle name="_Проект бюджета ТОО Караганды Жарык на 2007 год111 2 2 2 7" xfId="278" xr:uid="{00000000-0005-0000-0000-000012010000}"/>
    <cellStyle name="_Проект бюджета ТОО Караганды Жарык на 2007 год111 2 2 2 8" xfId="279" xr:uid="{00000000-0005-0000-0000-000013010000}"/>
    <cellStyle name="_Проект бюджета ТОО Караганды Жарык на 2007 год111 2 2 2 8 2" xfId="280" xr:uid="{00000000-0005-0000-0000-000014010000}"/>
    <cellStyle name="_Проект бюджета ТОО Караганды Жарык на 2007 год111 2 2 2 8 3" xfId="281" xr:uid="{00000000-0005-0000-0000-000015010000}"/>
    <cellStyle name="_Проект бюджета ТОО Караганды Жарык на 2007 год111 2 2 2 9" xfId="282" xr:uid="{00000000-0005-0000-0000-000016010000}"/>
    <cellStyle name="_Проект бюджета ТОО Караганды Жарык на 2007 год111 2 2 2_амортизация" xfId="283" xr:uid="{00000000-0005-0000-0000-000017010000}"/>
    <cellStyle name="_Проект бюджета ТОО Караганды Жарык на 2007 год111 2 2 2_Бюджет Жарык 2010" xfId="284" xr:uid="{00000000-0005-0000-0000-000018010000}"/>
    <cellStyle name="_Проект бюджета ТОО Караганды Жарык на 2007 год111 2 2 2_Бюджет Жарык на 2008 (факт 6мес) ККС" xfId="285" xr:uid="{00000000-0005-0000-0000-000019010000}"/>
    <cellStyle name="_Проект бюджета ТОО Караганды Жарык на 2007 год111 2 2 2_Бюджет Жарык на 2009" xfId="286" xr:uid="{00000000-0005-0000-0000-00001A010000}"/>
    <cellStyle name="_Проект бюджета ТОО Караганды Жарык на 2007 год111 2 2 2_Бюджет Жарык на 2009 - Администрация" xfId="287" xr:uid="{00000000-0005-0000-0000-00001B010000}"/>
    <cellStyle name="_Проект бюджета ТОО Караганды Жарык на 2007 год111 2 2 2_Бюджет УПР на 2009" xfId="288" xr:uid="{00000000-0005-0000-0000-00001C010000}"/>
    <cellStyle name="_Проект бюджета ТОО Караганды Жарык на 2007 год111 2 2 2_Бюджет УПР на 2009 для ККС 13.07.09г" xfId="289" xr:uid="{00000000-0005-0000-0000-00001D010000}"/>
    <cellStyle name="_Проект бюджета ТОО Караганды Жарык на 2007 год111 2 2 2_заработная плата" xfId="290" xr:uid="{00000000-0005-0000-0000-00001E010000}"/>
    <cellStyle name="_Проект бюджета ТОО Караганды Жарык на 2007 год111 2 2 2_Кассовая Оперативка для баланса 14.07.09г" xfId="291" xr:uid="{00000000-0005-0000-0000-00001F010000}"/>
    <cellStyle name="_Проект бюджета ТОО Караганды Жарык на 2007 год111 2 2 2_потери (version 1)" xfId="292" xr:uid="{00000000-0005-0000-0000-000020010000}"/>
    <cellStyle name="_Проект бюджета ТОО Караганды Жарык на 2007 год111 2 2 2_транспортировка" xfId="293" xr:uid="{00000000-0005-0000-0000-000021010000}"/>
    <cellStyle name="_Проект бюджета ТОО Караганды Жарык на 2007 год111 2 2 3" xfId="294" xr:uid="{00000000-0005-0000-0000-000022010000}"/>
    <cellStyle name="_Проект бюджета ТОО Караганды Жарык на 2007 год111 2 2 4" xfId="295" xr:uid="{00000000-0005-0000-0000-000023010000}"/>
    <cellStyle name="_Проект бюджета ТОО Караганды Жарык на 2007 год111 2 2 5" xfId="296" xr:uid="{00000000-0005-0000-0000-000024010000}"/>
    <cellStyle name="_Проект бюджета ТОО Караганды Жарык на 2007 год111 2 2 6" xfId="297" xr:uid="{00000000-0005-0000-0000-000025010000}"/>
    <cellStyle name="_Проект бюджета ТОО Караганды Жарык на 2007 год111 2 2 7" xfId="298" xr:uid="{00000000-0005-0000-0000-000026010000}"/>
    <cellStyle name="_Проект бюджета ТОО Караганды Жарык на 2007 год111 2 2 8" xfId="299" xr:uid="{00000000-0005-0000-0000-000027010000}"/>
    <cellStyle name="_Проект бюджета ТОО Караганды Жарык на 2007 год111 2 3" xfId="300" xr:uid="{00000000-0005-0000-0000-000028010000}"/>
    <cellStyle name="_Проект бюджета ТОО Караганды Жарык на 2007 год111 2 3 2" xfId="301" xr:uid="{00000000-0005-0000-0000-000029010000}"/>
    <cellStyle name="_Проект бюджета ТОО Караганды Жарык на 2007 год111 2 3 2 2" xfId="302" xr:uid="{00000000-0005-0000-0000-00002A010000}"/>
    <cellStyle name="_Проект бюджета ТОО Караганды Жарык на 2007 год111 2 3 2 3" xfId="303" xr:uid="{00000000-0005-0000-0000-00002B010000}"/>
    <cellStyle name="_Проект бюджета ТОО Караганды Жарык на 2007 год111 2 3 2 4" xfId="304" xr:uid="{00000000-0005-0000-0000-00002C010000}"/>
    <cellStyle name="_Проект бюджета ТОО Караганды Жарык на 2007 год111 2 3 2 5" xfId="305" xr:uid="{00000000-0005-0000-0000-00002D010000}"/>
    <cellStyle name="_Проект бюджета ТОО Караганды Жарык на 2007 год111 2 3 2 6" xfId="306" xr:uid="{00000000-0005-0000-0000-00002E010000}"/>
    <cellStyle name="_Проект бюджета ТОО Караганды Жарык на 2007 год111 2 3 2 7" xfId="307" xr:uid="{00000000-0005-0000-0000-00002F010000}"/>
    <cellStyle name="_Проект бюджета ТОО Караганды Жарык на 2007 год111 2 3 2 7 2" xfId="308" xr:uid="{00000000-0005-0000-0000-000030010000}"/>
    <cellStyle name="_Проект бюджета ТОО Караганды Жарык на 2007 год111 2 3 2 7 3" xfId="309" xr:uid="{00000000-0005-0000-0000-000031010000}"/>
    <cellStyle name="_Проект бюджета ТОО Караганды Жарык на 2007 год111 2 3 2 8" xfId="310" xr:uid="{00000000-0005-0000-0000-000032010000}"/>
    <cellStyle name="_Проект бюджета ТОО Караганды Жарык на 2007 год111 2 3 2 9" xfId="311" xr:uid="{00000000-0005-0000-0000-000033010000}"/>
    <cellStyle name="_Проект бюджета ТОО Караганды Жарык на 2007 год111 2 3 2_амортизация" xfId="312" xr:uid="{00000000-0005-0000-0000-000034010000}"/>
    <cellStyle name="_Проект бюджета ТОО Караганды Жарык на 2007 год111 2 3 2_Бюджет Жарык 2010" xfId="313" xr:uid="{00000000-0005-0000-0000-000035010000}"/>
    <cellStyle name="_Проект бюджета ТОО Караганды Жарык на 2007 год111 2 3 2_Бюджет Жарык на 2008 (факт 6мес) ККС" xfId="314" xr:uid="{00000000-0005-0000-0000-000036010000}"/>
    <cellStyle name="_Проект бюджета ТОО Караганды Жарык на 2007 год111 2 3 2_Бюджет Жарык на 2009" xfId="315" xr:uid="{00000000-0005-0000-0000-000037010000}"/>
    <cellStyle name="_Проект бюджета ТОО Караганды Жарык на 2007 год111 2 3 2_Бюджет Жарык на 2009 - Администрация" xfId="316" xr:uid="{00000000-0005-0000-0000-000038010000}"/>
    <cellStyle name="_Проект бюджета ТОО Караганды Жарык на 2007 год111 2 3 2_Бюджет УПР на 2009" xfId="317" xr:uid="{00000000-0005-0000-0000-000039010000}"/>
    <cellStyle name="_Проект бюджета ТОО Караганды Жарык на 2007 год111 2 3 2_Бюджет УПР на 2009 для ККС 13.07.09г" xfId="318" xr:uid="{00000000-0005-0000-0000-00003A010000}"/>
    <cellStyle name="_Проект бюджета ТОО Караганды Жарык на 2007 год111 2 3 2_заработная плата" xfId="319" xr:uid="{00000000-0005-0000-0000-00003B010000}"/>
    <cellStyle name="_Проект бюджета ТОО Караганды Жарык на 2007 год111 2 3 2_Кассовая Оперативка для баланса 14.07.09г" xfId="320" xr:uid="{00000000-0005-0000-0000-00003C010000}"/>
    <cellStyle name="_Проект бюджета ТОО Караганды Жарык на 2007 год111 2 3 2_потери (version 1)" xfId="321" xr:uid="{00000000-0005-0000-0000-00003D010000}"/>
    <cellStyle name="_Проект бюджета ТОО Караганды Жарык на 2007 год111 2 3 2_транспортировка" xfId="322" xr:uid="{00000000-0005-0000-0000-00003E010000}"/>
    <cellStyle name="_Проект бюджета ТОО Караганды Жарык на 2007 год111 2 4" xfId="323" xr:uid="{00000000-0005-0000-0000-00003F010000}"/>
    <cellStyle name="_Проект бюджета ТОО Караганды Жарык на 2007 год111 2 4 2" xfId="324" xr:uid="{00000000-0005-0000-0000-000040010000}"/>
    <cellStyle name="_Проект бюджета ТОО Караганды Жарык на 2007 год111 2 4 3" xfId="325" xr:uid="{00000000-0005-0000-0000-000041010000}"/>
    <cellStyle name="_Проект бюджета ТОО Караганды Жарык на 2007 год111 2 4 4" xfId="326" xr:uid="{00000000-0005-0000-0000-000042010000}"/>
    <cellStyle name="_Проект бюджета ТОО Караганды Жарык на 2007 год111 2 4 5" xfId="327" xr:uid="{00000000-0005-0000-0000-000043010000}"/>
    <cellStyle name="_Проект бюджета ТОО Караганды Жарык на 2007 год111 2 4 6" xfId="328" xr:uid="{00000000-0005-0000-0000-000044010000}"/>
    <cellStyle name="_Проект бюджета ТОО Караганды Жарык на 2007 год111 2 4 7" xfId="329" xr:uid="{00000000-0005-0000-0000-000045010000}"/>
    <cellStyle name="_Проект бюджета ТОО Караганды Жарык на 2007 год111 2 4 7 2" xfId="330" xr:uid="{00000000-0005-0000-0000-000046010000}"/>
    <cellStyle name="_Проект бюджета ТОО Караганды Жарык на 2007 год111 2 4 7 3" xfId="331" xr:uid="{00000000-0005-0000-0000-000047010000}"/>
    <cellStyle name="_Проект бюджета ТОО Караганды Жарык на 2007 год111 2 4 8" xfId="332" xr:uid="{00000000-0005-0000-0000-000048010000}"/>
    <cellStyle name="_Проект бюджета ТОО Караганды Жарык на 2007 год111 2 4 9" xfId="333" xr:uid="{00000000-0005-0000-0000-000049010000}"/>
    <cellStyle name="_Проект бюджета ТОО Караганды Жарык на 2007 год111 2 4_амортизация" xfId="334" xr:uid="{00000000-0005-0000-0000-00004A010000}"/>
    <cellStyle name="_Проект бюджета ТОО Караганды Жарык на 2007 год111 2 4_Бюджет Жарык 2010" xfId="335" xr:uid="{00000000-0005-0000-0000-00004B010000}"/>
    <cellStyle name="_Проект бюджета ТОО Караганды Жарык на 2007 год111 2 4_Бюджет Жарык на 2008 (факт 6мес) ККС" xfId="336" xr:uid="{00000000-0005-0000-0000-00004C010000}"/>
    <cellStyle name="_Проект бюджета ТОО Караганды Жарык на 2007 год111 2 4_Бюджет Жарык на 2009" xfId="337" xr:uid="{00000000-0005-0000-0000-00004D010000}"/>
    <cellStyle name="_Проект бюджета ТОО Караганды Жарык на 2007 год111 2 4_Бюджет Жарык на 2009 - Администрация" xfId="338" xr:uid="{00000000-0005-0000-0000-00004E010000}"/>
    <cellStyle name="_Проект бюджета ТОО Караганды Жарык на 2007 год111 2 4_Бюджет УПР на 2009" xfId="339" xr:uid="{00000000-0005-0000-0000-00004F010000}"/>
    <cellStyle name="_Проект бюджета ТОО Караганды Жарык на 2007 год111 2 4_Бюджет УПР на 2009 для ККС 13.07.09г" xfId="340" xr:uid="{00000000-0005-0000-0000-000050010000}"/>
    <cellStyle name="_Проект бюджета ТОО Караганды Жарык на 2007 год111 2 4_заработная плата" xfId="341" xr:uid="{00000000-0005-0000-0000-000051010000}"/>
    <cellStyle name="_Проект бюджета ТОО Караганды Жарык на 2007 год111 2 4_Кассовая Оперативка для баланса 14.07.09г" xfId="342" xr:uid="{00000000-0005-0000-0000-000052010000}"/>
    <cellStyle name="_Проект бюджета ТОО Караганды Жарык на 2007 год111 2 4_потери (version 1)" xfId="343" xr:uid="{00000000-0005-0000-0000-000053010000}"/>
    <cellStyle name="_Проект бюджета ТОО Караганды Жарык на 2007 год111 2 4_транспортировка" xfId="344" xr:uid="{00000000-0005-0000-0000-000054010000}"/>
    <cellStyle name="_Проект бюджета ТОО Караганды Жарык на 2007 год111 2 5" xfId="345" xr:uid="{00000000-0005-0000-0000-000055010000}"/>
    <cellStyle name="_Проект бюджета ТОО Караганды Жарык на 2007 год111 2 5 2" xfId="346" xr:uid="{00000000-0005-0000-0000-000056010000}"/>
    <cellStyle name="_Проект бюджета ТОО Караганды Жарык на 2007 год111 2 5 3" xfId="347" xr:uid="{00000000-0005-0000-0000-000057010000}"/>
    <cellStyle name="_Проект бюджета ТОО Караганды Жарык на 2007 год111 2 5 4" xfId="348" xr:uid="{00000000-0005-0000-0000-000058010000}"/>
    <cellStyle name="_Проект бюджета ТОО Караганды Жарык на 2007 год111 2 5 5" xfId="349" xr:uid="{00000000-0005-0000-0000-000059010000}"/>
    <cellStyle name="_Проект бюджета ТОО Караганды Жарык на 2007 год111 2 5 6" xfId="350" xr:uid="{00000000-0005-0000-0000-00005A010000}"/>
    <cellStyle name="_Проект бюджета ТОО Караганды Жарык на 2007 год111 2 5 7" xfId="351" xr:uid="{00000000-0005-0000-0000-00005B010000}"/>
    <cellStyle name="_Проект бюджета ТОО Караганды Жарык на 2007 год111 2 5 7 2" xfId="352" xr:uid="{00000000-0005-0000-0000-00005C010000}"/>
    <cellStyle name="_Проект бюджета ТОО Караганды Жарык на 2007 год111 2 5 7 3" xfId="353" xr:uid="{00000000-0005-0000-0000-00005D010000}"/>
    <cellStyle name="_Проект бюджета ТОО Караганды Жарык на 2007 год111 2 5 8" xfId="354" xr:uid="{00000000-0005-0000-0000-00005E010000}"/>
    <cellStyle name="_Проект бюджета ТОО Караганды Жарык на 2007 год111 2 5 9" xfId="355" xr:uid="{00000000-0005-0000-0000-00005F010000}"/>
    <cellStyle name="_Проект бюджета ТОО Караганды Жарык на 2007 год111 2 5_амортизация" xfId="356" xr:uid="{00000000-0005-0000-0000-000060010000}"/>
    <cellStyle name="_Проект бюджета ТОО Караганды Жарык на 2007 год111 2 5_Бюджет Жарык 2010" xfId="357" xr:uid="{00000000-0005-0000-0000-000061010000}"/>
    <cellStyle name="_Проект бюджета ТОО Караганды Жарык на 2007 год111 2 5_Бюджет Жарык на 2008 (факт 6мес) ККС" xfId="358" xr:uid="{00000000-0005-0000-0000-000062010000}"/>
    <cellStyle name="_Проект бюджета ТОО Караганды Жарык на 2007 год111 2 5_Бюджет Жарык на 2009" xfId="359" xr:uid="{00000000-0005-0000-0000-000063010000}"/>
    <cellStyle name="_Проект бюджета ТОО Караганды Жарык на 2007 год111 2 5_Бюджет Жарык на 2009 - Администрация" xfId="360" xr:uid="{00000000-0005-0000-0000-000064010000}"/>
    <cellStyle name="_Проект бюджета ТОО Караганды Жарык на 2007 год111 2 5_Бюджет УПР на 2009" xfId="361" xr:uid="{00000000-0005-0000-0000-000065010000}"/>
    <cellStyle name="_Проект бюджета ТОО Караганды Жарык на 2007 год111 2 5_Бюджет УПР на 2009 для ККС 13.07.09г" xfId="362" xr:uid="{00000000-0005-0000-0000-000066010000}"/>
    <cellStyle name="_Проект бюджета ТОО Караганды Жарык на 2007 год111 2 5_заработная плата" xfId="363" xr:uid="{00000000-0005-0000-0000-000067010000}"/>
    <cellStyle name="_Проект бюджета ТОО Караганды Жарык на 2007 год111 2 5_Кассовая Оперативка для баланса 14.07.09г" xfId="364" xr:uid="{00000000-0005-0000-0000-000068010000}"/>
    <cellStyle name="_Проект бюджета ТОО Караганды Жарык на 2007 год111 2 5_потери (version 1)" xfId="365" xr:uid="{00000000-0005-0000-0000-000069010000}"/>
    <cellStyle name="_Проект бюджета ТОО Караганды Жарык на 2007 год111 2 5_транспортировка" xfId="366" xr:uid="{00000000-0005-0000-0000-00006A010000}"/>
    <cellStyle name="_Проект бюджета ТОО Караганды Жарык на 2007 год111 2 6" xfId="367" xr:uid="{00000000-0005-0000-0000-00006B010000}"/>
    <cellStyle name="_Проект бюджета ТОО Караганды Жарык на 2007 год111 2 6 2" xfId="368" xr:uid="{00000000-0005-0000-0000-00006C010000}"/>
    <cellStyle name="_Проект бюджета ТОО Караганды Жарык на 2007 год111 2 6 3" xfId="369" xr:uid="{00000000-0005-0000-0000-00006D010000}"/>
    <cellStyle name="_Проект бюджета ТОО Караганды Жарык на 2007 год111 2 6 4" xfId="370" xr:uid="{00000000-0005-0000-0000-00006E010000}"/>
    <cellStyle name="_Проект бюджета ТОО Караганды Жарык на 2007 год111 2 6 5" xfId="371" xr:uid="{00000000-0005-0000-0000-00006F010000}"/>
    <cellStyle name="_Проект бюджета ТОО Караганды Жарык на 2007 год111 2 6 6" xfId="372" xr:uid="{00000000-0005-0000-0000-000070010000}"/>
    <cellStyle name="_Проект бюджета ТОО Караганды Жарык на 2007 год111 2 6 7" xfId="373" xr:uid="{00000000-0005-0000-0000-000071010000}"/>
    <cellStyle name="_Проект бюджета ТОО Караганды Жарык на 2007 год111 2 6 7 2" xfId="374" xr:uid="{00000000-0005-0000-0000-000072010000}"/>
    <cellStyle name="_Проект бюджета ТОО Караганды Жарык на 2007 год111 2 6 7 3" xfId="375" xr:uid="{00000000-0005-0000-0000-000073010000}"/>
    <cellStyle name="_Проект бюджета ТОО Караганды Жарык на 2007 год111 2 6 8" xfId="376" xr:uid="{00000000-0005-0000-0000-000074010000}"/>
    <cellStyle name="_Проект бюджета ТОО Караганды Жарык на 2007 год111 2 6 9" xfId="377" xr:uid="{00000000-0005-0000-0000-000075010000}"/>
    <cellStyle name="_Проект бюджета ТОО Караганды Жарык на 2007 год111 2 6_амортизация" xfId="378" xr:uid="{00000000-0005-0000-0000-000076010000}"/>
    <cellStyle name="_Проект бюджета ТОО Караганды Жарык на 2007 год111 2 6_Бюджет Жарык 2010" xfId="379" xr:uid="{00000000-0005-0000-0000-000077010000}"/>
    <cellStyle name="_Проект бюджета ТОО Караганды Жарык на 2007 год111 2 6_Бюджет Жарык на 2008 (факт 6мес) ККС" xfId="380" xr:uid="{00000000-0005-0000-0000-000078010000}"/>
    <cellStyle name="_Проект бюджета ТОО Караганды Жарык на 2007 год111 2 6_Бюджет Жарык на 2009" xfId="381" xr:uid="{00000000-0005-0000-0000-000079010000}"/>
    <cellStyle name="_Проект бюджета ТОО Караганды Жарык на 2007 год111 2 6_Бюджет Жарык на 2009 - Администрация" xfId="382" xr:uid="{00000000-0005-0000-0000-00007A010000}"/>
    <cellStyle name="_Проект бюджета ТОО Караганды Жарык на 2007 год111 2 6_Бюджет УПР на 2009" xfId="383" xr:uid="{00000000-0005-0000-0000-00007B010000}"/>
    <cellStyle name="_Проект бюджета ТОО Караганды Жарык на 2007 год111 2 6_Бюджет УПР на 2009 для ККС 13.07.09г" xfId="384" xr:uid="{00000000-0005-0000-0000-00007C010000}"/>
    <cellStyle name="_Проект бюджета ТОО Караганды Жарык на 2007 год111 2 6_заработная плата" xfId="385" xr:uid="{00000000-0005-0000-0000-00007D010000}"/>
    <cellStyle name="_Проект бюджета ТОО Караганды Жарык на 2007 год111 2 6_Кассовая Оперативка для баланса 14.07.09г" xfId="386" xr:uid="{00000000-0005-0000-0000-00007E010000}"/>
    <cellStyle name="_Проект бюджета ТОО Караганды Жарык на 2007 год111 2 6_потери (version 1)" xfId="387" xr:uid="{00000000-0005-0000-0000-00007F010000}"/>
    <cellStyle name="_Проект бюджета ТОО Караганды Жарык на 2007 год111 2 6_транспортировка" xfId="388" xr:uid="{00000000-0005-0000-0000-000080010000}"/>
    <cellStyle name="_Проект бюджета ТОО Караганды Жарык на 2007 год111 2 7" xfId="389" xr:uid="{00000000-0005-0000-0000-000081010000}"/>
    <cellStyle name="_Проект бюджета ТОО Караганды Жарык на 2007 год111 2 7 2" xfId="390" xr:uid="{00000000-0005-0000-0000-000082010000}"/>
    <cellStyle name="_Проект бюджета ТОО Караганды Жарык на 2007 год111 2 7 3" xfId="391" xr:uid="{00000000-0005-0000-0000-000083010000}"/>
    <cellStyle name="_Проект бюджета ТОО Караганды Жарык на 2007 год111 2 7 4" xfId="392" xr:uid="{00000000-0005-0000-0000-000084010000}"/>
    <cellStyle name="_Проект бюджета ТОО Караганды Жарык на 2007 год111 2 7 5" xfId="393" xr:uid="{00000000-0005-0000-0000-000085010000}"/>
    <cellStyle name="_Проект бюджета ТОО Караганды Жарык на 2007 год111 2 7 6" xfId="394" xr:uid="{00000000-0005-0000-0000-000086010000}"/>
    <cellStyle name="_Проект бюджета ТОО Караганды Жарык на 2007 год111 2 7 7" xfId="395" xr:uid="{00000000-0005-0000-0000-000087010000}"/>
    <cellStyle name="_Проект бюджета ТОО Караганды Жарык на 2007 год111 2 7 7 2" xfId="396" xr:uid="{00000000-0005-0000-0000-000088010000}"/>
    <cellStyle name="_Проект бюджета ТОО Караганды Жарык на 2007 год111 2 7 7 3" xfId="397" xr:uid="{00000000-0005-0000-0000-000089010000}"/>
    <cellStyle name="_Проект бюджета ТОО Караганды Жарык на 2007 год111 2 7 8" xfId="398" xr:uid="{00000000-0005-0000-0000-00008A010000}"/>
    <cellStyle name="_Проект бюджета ТОО Караганды Жарык на 2007 год111 2 7 9" xfId="399" xr:uid="{00000000-0005-0000-0000-00008B010000}"/>
    <cellStyle name="_Проект бюджета ТОО Караганды Жарык на 2007 год111 2 7_амортизация" xfId="400" xr:uid="{00000000-0005-0000-0000-00008C010000}"/>
    <cellStyle name="_Проект бюджета ТОО Караганды Жарык на 2007 год111 2 7_Бюджет Жарык 2010" xfId="401" xr:uid="{00000000-0005-0000-0000-00008D010000}"/>
    <cellStyle name="_Проект бюджета ТОО Караганды Жарык на 2007 год111 2 7_Бюджет Жарык на 2008 (факт 6мес) ККС" xfId="402" xr:uid="{00000000-0005-0000-0000-00008E010000}"/>
    <cellStyle name="_Проект бюджета ТОО Караганды Жарык на 2007 год111 2 7_Бюджет Жарык на 2009" xfId="403" xr:uid="{00000000-0005-0000-0000-00008F010000}"/>
    <cellStyle name="_Проект бюджета ТОО Караганды Жарык на 2007 год111 2 7_Бюджет Жарык на 2009 - Администрация" xfId="404" xr:uid="{00000000-0005-0000-0000-000090010000}"/>
    <cellStyle name="_Проект бюджета ТОО Караганды Жарык на 2007 год111 2 7_Бюджет УПР на 2009" xfId="405" xr:uid="{00000000-0005-0000-0000-000091010000}"/>
    <cellStyle name="_Проект бюджета ТОО Караганды Жарык на 2007 год111 2 7_Бюджет УПР на 2009 для ККС 13.07.09г" xfId="406" xr:uid="{00000000-0005-0000-0000-000092010000}"/>
    <cellStyle name="_Проект бюджета ТОО Караганды Жарык на 2007 год111 2 7_заработная плата" xfId="407" xr:uid="{00000000-0005-0000-0000-000093010000}"/>
    <cellStyle name="_Проект бюджета ТОО Караганды Жарык на 2007 год111 2 7_Кассовая Оперативка для баланса 14.07.09г" xfId="408" xr:uid="{00000000-0005-0000-0000-000094010000}"/>
    <cellStyle name="_Проект бюджета ТОО Караганды Жарык на 2007 год111 2 7_потери (version 1)" xfId="409" xr:uid="{00000000-0005-0000-0000-000095010000}"/>
    <cellStyle name="_Проект бюджета ТОО Караганды Жарык на 2007 год111 2 7_транспортировка" xfId="410" xr:uid="{00000000-0005-0000-0000-000096010000}"/>
    <cellStyle name="_Проект бюджета ТОО Караганды Жарык на 2007 год111 2 8" xfId="411" xr:uid="{00000000-0005-0000-0000-000097010000}"/>
    <cellStyle name="_Проект бюджета ТОО Караганды Жарык на 2007 год111 2 8 2" xfId="412" xr:uid="{00000000-0005-0000-0000-000098010000}"/>
    <cellStyle name="_Проект бюджета ТОО Караганды Жарык на 2007 год111 2 8 3" xfId="413" xr:uid="{00000000-0005-0000-0000-000099010000}"/>
    <cellStyle name="_Проект бюджета ТОО Караганды Жарык на 2007 год111 2 8 4" xfId="414" xr:uid="{00000000-0005-0000-0000-00009A010000}"/>
    <cellStyle name="_Проект бюджета ТОО Караганды Жарык на 2007 год111 2 8 5" xfId="415" xr:uid="{00000000-0005-0000-0000-00009B010000}"/>
    <cellStyle name="_Проект бюджета ТОО Караганды Жарык на 2007 год111 2 8 6" xfId="416" xr:uid="{00000000-0005-0000-0000-00009C010000}"/>
    <cellStyle name="_Проект бюджета ТОО Караганды Жарык на 2007 год111 2 8 7" xfId="417" xr:uid="{00000000-0005-0000-0000-00009D010000}"/>
    <cellStyle name="_Проект бюджета ТОО Караганды Жарык на 2007 год111 2 8 7 2" xfId="418" xr:uid="{00000000-0005-0000-0000-00009E010000}"/>
    <cellStyle name="_Проект бюджета ТОО Караганды Жарык на 2007 год111 2 8 7 3" xfId="419" xr:uid="{00000000-0005-0000-0000-00009F010000}"/>
    <cellStyle name="_Проект бюджета ТОО Караганды Жарык на 2007 год111 2 8 8" xfId="420" xr:uid="{00000000-0005-0000-0000-0000A0010000}"/>
    <cellStyle name="_Проект бюджета ТОО Караганды Жарык на 2007 год111 2 8 9" xfId="421" xr:uid="{00000000-0005-0000-0000-0000A1010000}"/>
    <cellStyle name="_Проект бюджета ТОО Караганды Жарык на 2007 год111 2 8_амортизация" xfId="422" xr:uid="{00000000-0005-0000-0000-0000A2010000}"/>
    <cellStyle name="_Проект бюджета ТОО Караганды Жарык на 2007 год111 2 8_Бюджет Жарык 2010" xfId="423" xr:uid="{00000000-0005-0000-0000-0000A3010000}"/>
    <cellStyle name="_Проект бюджета ТОО Караганды Жарык на 2007 год111 2 8_Бюджет Жарык на 2008 (факт 6мес) ККС" xfId="424" xr:uid="{00000000-0005-0000-0000-0000A4010000}"/>
    <cellStyle name="_Проект бюджета ТОО Караганды Жарык на 2007 год111 2 8_Бюджет Жарык на 2009" xfId="425" xr:uid="{00000000-0005-0000-0000-0000A5010000}"/>
    <cellStyle name="_Проект бюджета ТОО Караганды Жарык на 2007 год111 2 8_Бюджет Жарык на 2009 - Администрация" xfId="426" xr:uid="{00000000-0005-0000-0000-0000A6010000}"/>
    <cellStyle name="_Проект бюджета ТОО Караганды Жарык на 2007 год111 2 8_Бюджет УПР на 2009" xfId="427" xr:uid="{00000000-0005-0000-0000-0000A7010000}"/>
    <cellStyle name="_Проект бюджета ТОО Караганды Жарык на 2007 год111 2 8_Бюджет УПР на 2009 для ККС 13.07.09г" xfId="428" xr:uid="{00000000-0005-0000-0000-0000A8010000}"/>
    <cellStyle name="_Проект бюджета ТОО Караганды Жарык на 2007 год111 2 8_заработная плата" xfId="429" xr:uid="{00000000-0005-0000-0000-0000A9010000}"/>
    <cellStyle name="_Проект бюджета ТОО Караганды Жарык на 2007 год111 2 8_Кассовая Оперативка для баланса 14.07.09г" xfId="430" xr:uid="{00000000-0005-0000-0000-0000AA010000}"/>
    <cellStyle name="_Проект бюджета ТОО Караганды Жарык на 2007 год111 2 8_потери (version 1)" xfId="431" xr:uid="{00000000-0005-0000-0000-0000AB010000}"/>
    <cellStyle name="_Проект бюджета ТОО Караганды Жарык на 2007 год111 2 8_транспортировка" xfId="432" xr:uid="{00000000-0005-0000-0000-0000AC010000}"/>
    <cellStyle name="_Проект бюджета ТОО Караганды Жарык на 2007 год111 2 9" xfId="433" xr:uid="{00000000-0005-0000-0000-0000AD010000}"/>
    <cellStyle name="_Проект бюджета ТОО Караганды Жарык на 2007 год111 2_амортизация" xfId="434" xr:uid="{00000000-0005-0000-0000-0000AE010000}"/>
    <cellStyle name="_Проект бюджета ТОО Караганды Жарык на 2007 год111 2_Бюджет Жарык 2010" xfId="435" xr:uid="{00000000-0005-0000-0000-0000AF010000}"/>
    <cellStyle name="_Проект бюджета ТОО Караганды Жарык на 2007 год111 2_Бюджет Жарык на 2008 (факт 6мес) ККС" xfId="436" xr:uid="{00000000-0005-0000-0000-0000B0010000}"/>
    <cellStyle name="_Проект бюджета ТОО Караганды Жарык на 2007 год111 2_Бюджет Жарык на 2009" xfId="437" xr:uid="{00000000-0005-0000-0000-0000B1010000}"/>
    <cellStyle name="_Проект бюджета ТОО Караганды Жарык на 2007 год111 2_Бюджет Жарык на 2009 - Администрация" xfId="438" xr:uid="{00000000-0005-0000-0000-0000B2010000}"/>
    <cellStyle name="_Проект бюджета ТОО Караганды Жарык на 2007 год111 2_Бюджет УПР на 2009" xfId="439" xr:uid="{00000000-0005-0000-0000-0000B3010000}"/>
    <cellStyle name="_Проект бюджета ТОО Караганды Жарык на 2007 год111 2_Бюджет УПР на 2009 для ККС 13.07.09г" xfId="440" xr:uid="{00000000-0005-0000-0000-0000B4010000}"/>
    <cellStyle name="_Проект бюджета ТОО Караганды Жарык на 2007 год111 2_заработная плата" xfId="441" xr:uid="{00000000-0005-0000-0000-0000B5010000}"/>
    <cellStyle name="_Проект бюджета ТОО Караганды Жарык на 2007 год111 2_Кассовая Оперативка для баланса 14.07.09г" xfId="442" xr:uid="{00000000-0005-0000-0000-0000B6010000}"/>
    <cellStyle name="_Проект бюджета ТОО Караганды Жарык на 2007 год111 2_потери (version 1)" xfId="443" xr:uid="{00000000-0005-0000-0000-0000B7010000}"/>
    <cellStyle name="_Проект бюджета ТОО Караганды Жарык на 2007 год111 2_транспортировка" xfId="444" xr:uid="{00000000-0005-0000-0000-0000B8010000}"/>
    <cellStyle name="_Проект бюджета ТОО Караганды Жарык на 2007 год111 20" xfId="445" xr:uid="{00000000-0005-0000-0000-0000B9010000}"/>
    <cellStyle name="_Проект бюджета ТОО Караганды Жарык на 2007 год111 21" xfId="446" xr:uid="{00000000-0005-0000-0000-0000BA010000}"/>
    <cellStyle name="_Проект бюджета ТОО Караганды Жарык на 2007 год111 22" xfId="447" xr:uid="{00000000-0005-0000-0000-0000BB010000}"/>
    <cellStyle name="_Проект бюджета ТОО Караганды Жарык на 2007 год111 23" xfId="448" xr:uid="{00000000-0005-0000-0000-0000BC010000}"/>
    <cellStyle name="_Проект бюджета ТОО Караганды Жарык на 2007 год111 3" xfId="449" xr:uid="{00000000-0005-0000-0000-0000BD010000}"/>
    <cellStyle name="_Проект бюджета ТОО Караганды Жарык на 2007 год111 4" xfId="450" xr:uid="{00000000-0005-0000-0000-0000BE010000}"/>
    <cellStyle name="_Проект бюджета ТОО Караганды Жарык на 2007 год111 5" xfId="451" xr:uid="{00000000-0005-0000-0000-0000BF010000}"/>
    <cellStyle name="_Проект бюджета ТОО Караганды Жарык на 2007 год111 5 10" xfId="452" xr:uid="{00000000-0005-0000-0000-0000C0010000}"/>
    <cellStyle name="_Проект бюджета ТОО Караганды Жарык на 2007 год111 5 2" xfId="453" xr:uid="{00000000-0005-0000-0000-0000C1010000}"/>
    <cellStyle name="_Проект бюджета ТОО Караганды Жарык на 2007 год111 5 3" xfId="454" xr:uid="{00000000-0005-0000-0000-0000C2010000}"/>
    <cellStyle name="_Проект бюджета ТОО Караганды Жарык на 2007 год111 5 4" xfId="455" xr:uid="{00000000-0005-0000-0000-0000C3010000}"/>
    <cellStyle name="_Проект бюджета ТОО Караганды Жарык на 2007 год111 5 5" xfId="456" xr:uid="{00000000-0005-0000-0000-0000C4010000}"/>
    <cellStyle name="_Проект бюджета ТОО Караганды Жарык на 2007 год111 5 6" xfId="457" xr:uid="{00000000-0005-0000-0000-0000C5010000}"/>
    <cellStyle name="_Проект бюджета ТОО Караганды Жарык на 2007 год111 5 7" xfId="458" xr:uid="{00000000-0005-0000-0000-0000C6010000}"/>
    <cellStyle name="_Проект бюджета ТОО Караганды Жарык на 2007 год111 5 8" xfId="459" xr:uid="{00000000-0005-0000-0000-0000C7010000}"/>
    <cellStyle name="_Проект бюджета ТОО Караганды Жарык на 2007 год111 5 8 2" xfId="460" xr:uid="{00000000-0005-0000-0000-0000C8010000}"/>
    <cellStyle name="_Проект бюджета ТОО Караганды Жарык на 2007 год111 5 8 3" xfId="461" xr:uid="{00000000-0005-0000-0000-0000C9010000}"/>
    <cellStyle name="_Проект бюджета ТОО Караганды Жарык на 2007 год111 5 9" xfId="462" xr:uid="{00000000-0005-0000-0000-0000CA010000}"/>
    <cellStyle name="_Проект бюджета ТОО Караганды Жарык на 2007 год111 5_амортизация" xfId="463" xr:uid="{00000000-0005-0000-0000-0000CB010000}"/>
    <cellStyle name="_Проект бюджета ТОО Караганды Жарык на 2007 год111 5_Бюджет Жарык 2010" xfId="464" xr:uid="{00000000-0005-0000-0000-0000CC010000}"/>
    <cellStyle name="_Проект бюджета ТОО Караганды Жарык на 2007 год111 5_Бюджет Жарык на 2008 (факт 6мес) ККС" xfId="465" xr:uid="{00000000-0005-0000-0000-0000CD010000}"/>
    <cellStyle name="_Проект бюджета ТОО Караганды Жарык на 2007 год111 5_Бюджет Жарык на 2009" xfId="466" xr:uid="{00000000-0005-0000-0000-0000CE010000}"/>
    <cellStyle name="_Проект бюджета ТОО Караганды Жарык на 2007 год111 5_Бюджет Жарык на 2009 - Администрация" xfId="467" xr:uid="{00000000-0005-0000-0000-0000CF010000}"/>
    <cellStyle name="_Проект бюджета ТОО Караганды Жарык на 2007 год111 5_Бюджет УПР на 2009" xfId="468" xr:uid="{00000000-0005-0000-0000-0000D0010000}"/>
    <cellStyle name="_Проект бюджета ТОО Караганды Жарык на 2007 год111 5_Бюджет УПР на 2009 для ККС 13.07.09г" xfId="469" xr:uid="{00000000-0005-0000-0000-0000D1010000}"/>
    <cellStyle name="_Проект бюджета ТОО Караганды Жарык на 2007 год111 5_заработная плата" xfId="470" xr:uid="{00000000-0005-0000-0000-0000D2010000}"/>
    <cellStyle name="_Проект бюджета ТОО Караганды Жарык на 2007 год111 5_Кассовая Оперативка для баланса 14.07.09г" xfId="471" xr:uid="{00000000-0005-0000-0000-0000D3010000}"/>
    <cellStyle name="_Проект бюджета ТОО Караганды Жарык на 2007 год111 5_потери (version 1)" xfId="472" xr:uid="{00000000-0005-0000-0000-0000D4010000}"/>
    <cellStyle name="_Проект бюджета ТОО Караганды Жарык на 2007 год111 5_транспортировка" xfId="473" xr:uid="{00000000-0005-0000-0000-0000D5010000}"/>
    <cellStyle name="_Проект бюджета ТОО Караганды Жарык на 2007 год111 6" xfId="474" xr:uid="{00000000-0005-0000-0000-0000D6010000}"/>
    <cellStyle name="_Проект бюджета ТОО Караганды Жарык на 2007 год111 7" xfId="475" xr:uid="{00000000-0005-0000-0000-0000D7010000}"/>
    <cellStyle name="_Проект бюджета ТОО Караганды Жарык на 2007 год111 8" xfId="476" xr:uid="{00000000-0005-0000-0000-0000D8010000}"/>
    <cellStyle name="_Проект бюджета ТОО Караганды Жарык на 2007 год111 9" xfId="477" xr:uid="{00000000-0005-0000-0000-0000D9010000}"/>
    <cellStyle name="_Проект бюджета ТОО Караганды Жарык на 2007 год111_Бюджет Жарык на 2008 на 08.02.08 (0.92)-2,53 для ККСex95" xfId="478" xr:uid="{00000000-0005-0000-0000-0000DA010000}"/>
    <cellStyle name="_Проект бюджета ТОО Караганды Жарык на 2007 год111_Бюджет Жарык на 2008 с фактом 7 мес" xfId="479" xr:uid="{00000000-0005-0000-0000-0000DB010000}"/>
    <cellStyle name="_Проект бюджета ТОО Караганды Жарык на 2007 год111_план 6 мес" xfId="480" xr:uid="{00000000-0005-0000-0000-0000DC010000}"/>
    <cellStyle name="_Проект бюджета ТОО Караганды Жарык на 2007 год111_Приборы" xfId="481" xr:uid="{00000000-0005-0000-0000-0000DD010000}"/>
    <cellStyle name="_Проект бюджета ТОО Караганды Жарык на 2007 год111_Прогнозный баланс 2009" xfId="482" xr:uid="{00000000-0005-0000-0000-0000DE010000}"/>
    <cellStyle name="_Проект бюджета ТОО Караганды Жарык на 2007 год111_СДТУ" xfId="483" xr:uid="{00000000-0005-0000-0000-0000DF010000}"/>
    <cellStyle name="_Проект бюджета ТОО Караганды Жарык на 2007 год111_транспортировка  2008г" xfId="484" xr:uid="{00000000-0005-0000-0000-0000E0010000}"/>
    <cellStyle name="_Проект бюджета ТОО Караганды Жарык на 2007 год111_ФП 2008 по факту 8 месяцев" xfId="485" xr:uid="{00000000-0005-0000-0000-0000E1010000}"/>
    <cellStyle name="_Проект финансового плана Жарык 2008г 14.11.07" xfId="486" xr:uid="{00000000-0005-0000-0000-0000E2010000}"/>
    <cellStyle name="_Разница между утвержденным и скорректированным бюджетом" xfId="487" xr:uid="{00000000-0005-0000-0000-0000E3010000}"/>
    <cellStyle name="_Разница между утвержденным и скорректированным бюджетом 10" xfId="488" xr:uid="{00000000-0005-0000-0000-0000E4010000}"/>
    <cellStyle name="_Разница между утвержденным и скорректированным бюджетом 11" xfId="489" xr:uid="{00000000-0005-0000-0000-0000E5010000}"/>
    <cellStyle name="_Разница между утвержденным и скорректированным бюджетом 12" xfId="490" xr:uid="{00000000-0005-0000-0000-0000E6010000}"/>
    <cellStyle name="_Разница между утвержденным и скорректированным бюджетом 13" xfId="491" xr:uid="{00000000-0005-0000-0000-0000E7010000}"/>
    <cellStyle name="_Разница между утвержденным и скорректированным бюджетом 14" xfId="492" xr:uid="{00000000-0005-0000-0000-0000E8010000}"/>
    <cellStyle name="_Разница между утвержденным и скорректированным бюджетом 15" xfId="493" xr:uid="{00000000-0005-0000-0000-0000E9010000}"/>
    <cellStyle name="_Разница между утвержденным и скорректированным бюджетом 16" xfId="494" xr:uid="{00000000-0005-0000-0000-0000EA010000}"/>
    <cellStyle name="_Разница между утвержденным и скорректированным бюджетом 17" xfId="495" xr:uid="{00000000-0005-0000-0000-0000EB010000}"/>
    <cellStyle name="_Разница между утвержденным и скорректированным бюджетом 18" xfId="496" xr:uid="{00000000-0005-0000-0000-0000EC010000}"/>
    <cellStyle name="_Разница между утвержденным и скорректированным бюджетом 2" xfId="497" xr:uid="{00000000-0005-0000-0000-0000ED010000}"/>
    <cellStyle name="_Разница между утвержденным и скорректированным бюджетом 3" xfId="498" xr:uid="{00000000-0005-0000-0000-0000EE010000}"/>
    <cellStyle name="_Разница между утвержденным и скорректированным бюджетом 4" xfId="499" xr:uid="{00000000-0005-0000-0000-0000EF010000}"/>
    <cellStyle name="_Разница между утвержденным и скорректированным бюджетом 5" xfId="500" xr:uid="{00000000-0005-0000-0000-0000F0010000}"/>
    <cellStyle name="_Разница между утвержденным и скорректированным бюджетом 6" xfId="501" xr:uid="{00000000-0005-0000-0000-0000F1010000}"/>
    <cellStyle name="_Разница между утвержденным и скорректированным бюджетом 7" xfId="502" xr:uid="{00000000-0005-0000-0000-0000F2010000}"/>
    <cellStyle name="_Разница между утвержденным и скорректированным бюджетом 8" xfId="503" xr:uid="{00000000-0005-0000-0000-0000F3010000}"/>
    <cellStyle name="_Разница между утвержденным и скорректированным бюджетом 9" xfId="504" xr:uid="{00000000-0005-0000-0000-0000F4010000}"/>
    <cellStyle name="_Разница между утвержденным и скорректированным бюджетом_Бюджет Жарык 2010" xfId="505" xr:uid="{00000000-0005-0000-0000-0000F5010000}"/>
    <cellStyle name="_Разница между утвержденным и скорректированным бюджетом_Бюджет Жарык на 2009" xfId="506" xr:uid="{00000000-0005-0000-0000-0000F6010000}"/>
    <cellStyle name="_Разница между утвержденным и скорректированным бюджетом_Бюджет Жарык на 2009 - Администрация" xfId="507" xr:uid="{00000000-0005-0000-0000-0000F7010000}"/>
    <cellStyle name="_Разница между утвержденным и скорректированным бюджетом_Бюджет УПР на 2009" xfId="508" xr:uid="{00000000-0005-0000-0000-0000F8010000}"/>
    <cellStyle name="_Разница между утвержденным и скорректированным бюджетом_Бюджет УПР на 2009 для ККС 13.07.09г" xfId="509" xr:uid="{00000000-0005-0000-0000-0000F9010000}"/>
    <cellStyle name="_Резерв Тарифная смета ЭП в Астане на 2007 год 6 тенге (version 1)" xfId="510" xr:uid="{00000000-0005-0000-0000-0000FA010000}"/>
    <cellStyle name="_x0005__x001c__С коректировками 33333" xfId="511" xr:uid="{00000000-0005-0000-0000-0000FB010000}"/>
    <cellStyle name="_Сметы по ЛРЭС" xfId="512" xr:uid="{00000000-0005-0000-0000-0000FC010000}"/>
    <cellStyle name="_Тариф ЭП от 29 августа" xfId="513" xr:uid="{00000000-0005-0000-0000-0000FD010000}"/>
    <cellStyle name="_Факт июня 2008" xfId="514" xr:uid="{00000000-0005-0000-0000-0000FE010000}"/>
    <cellStyle name="_Факт января 2008г" xfId="515" xr:uid="{00000000-0005-0000-0000-0000FF010000}"/>
    <cellStyle name="_x0005__x001c__Финплан Ганчевой для Цхай11 12 09" xfId="516" xr:uid="{00000000-0005-0000-0000-000000020000}"/>
    <cellStyle name="_хоз способ" xfId="517" xr:uid="{00000000-0005-0000-0000-000001020000}"/>
    <cellStyle name="_хоз способ (перечень 2007)скор" xfId="518" xr:uid="{00000000-0005-0000-0000-000002020000}"/>
    <cellStyle name="_хоз способ (перечень 2007)скор 10" xfId="519" xr:uid="{00000000-0005-0000-0000-000003020000}"/>
    <cellStyle name="_хоз способ (перечень 2007)скор 11" xfId="520" xr:uid="{00000000-0005-0000-0000-000004020000}"/>
    <cellStyle name="_хоз способ (перечень 2007)скор 12" xfId="521" xr:uid="{00000000-0005-0000-0000-000005020000}"/>
    <cellStyle name="_хоз способ (перечень 2007)скор 13" xfId="522" xr:uid="{00000000-0005-0000-0000-000006020000}"/>
    <cellStyle name="_хоз способ (перечень 2007)скор 14" xfId="523" xr:uid="{00000000-0005-0000-0000-000007020000}"/>
    <cellStyle name="_хоз способ (перечень 2007)скор 15" xfId="524" xr:uid="{00000000-0005-0000-0000-000008020000}"/>
    <cellStyle name="_хоз способ (перечень 2007)скор 16" xfId="525" xr:uid="{00000000-0005-0000-0000-000009020000}"/>
    <cellStyle name="_хоз способ (перечень 2007)скор 17" xfId="526" xr:uid="{00000000-0005-0000-0000-00000A020000}"/>
    <cellStyle name="_хоз способ (перечень 2007)скор 18" xfId="527" xr:uid="{00000000-0005-0000-0000-00000B020000}"/>
    <cellStyle name="_хоз способ (перечень 2007)скор 2" xfId="528" xr:uid="{00000000-0005-0000-0000-00000C020000}"/>
    <cellStyle name="_хоз способ (перечень 2007)скор 3" xfId="529" xr:uid="{00000000-0005-0000-0000-00000D020000}"/>
    <cellStyle name="_хоз способ (перечень 2007)скор 4" xfId="530" xr:uid="{00000000-0005-0000-0000-00000E020000}"/>
    <cellStyle name="_хоз способ (перечень 2007)скор 5" xfId="531" xr:uid="{00000000-0005-0000-0000-00000F020000}"/>
    <cellStyle name="_хоз способ (перечень 2007)скор 6" xfId="532" xr:uid="{00000000-0005-0000-0000-000010020000}"/>
    <cellStyle name="_хоз способ (перечень 2007)скор 7" xfId="533" xr:uid="{00000000-0005-0000-0000-000011020000}"/>
    <cellStyle name="_хоз способ (перечень 2007)скор 8" xfId="534" xr:uid="{00000000-0005-0000-0000-000012020000}"/>
    <cellStyle name="_хоз способ (перечень 2007)скор 9" xfId="535" xr:uid="{00000000-0005-0000-0000-000013020000}"/>
    <cellStyle name="_хоз способ (перечень 2007)скор_Бюджет Жарык 2010" xfId="536" xr:uid="{00000000-0005-0000-0000-000014020000}"/>
    <cellStyle name="_хоз способ (перечень 2007)скор_Бюджет Жарык на 2009" xfId="537" xr:uid="{00000000-0005-0000-0000-000015020000}"/>
    <cellStyle name="_хоз способ (перечень 2007)скор_Бюджет Жарык на 2009 - Администрация" xfId="538" xr:uid="{00000000-0005-0000-0000-000016020000}"/>
    <cellStyle name="_хоз способ (перечень 2007)скор_Бюджет УПР на 2009" xfId="539" xr:uid="{00000000-0005-0000-0000-000017020000}"/>
    <cellStyle name="_хоз способ (перечень 2007)скор_Бюджет УПР на 2009 для ККС 13.07.09г" xfId="540" xr:uid="{00000000-0005-0000-0000-000018020000}"/>
    <cellStyle name="_хоз способ 10" xfId="541" xr:uid="{00000000-0005-0000-0000-000019020000}"/>
    <cellStyle name="_хоз способ 11" xfId="542" xr:uid="{00000000-0005-0000-0000-00001A020000}"/>
    <cellStyle name="_хоз способ 12" xfId="543" xr:uid="{00000000-0005-0000-0000-00001B020000}"/>
    <cellStyle name="_хоз способ 13" xfId="544" xr:uid="{00000000-0005-0000-0000-00001C020000}"/>
    <cellStyle name="_хоз способ 14" xfId="545" xr:uid="{00000000-0005-0000-0000-00001D020000}"/>
    <cellStyle name="_хоз способ 15" xfId="546" xr:uid="{00000000-0005-0000-0000-00001E020000}"/>
    <cellStyle name="_хоз способ 16" xfId="547" xr:uid="{00000000-0005-0000-0000-00001F020000}"/>
    <cellStyle name="_хоз способ 17" xfId="548" xr:uid="{00000000-0005-0000-0000-000020020000}"/>
    <cellStyle name="_хоз способ 18" xfId="549" xr:uid="{00000000-0005-0000-0000-000021020000}"/>
    <cellStyle name="_хоз способ 19" xfId="550" xr:uid="{00000000-0005-0000-0000-000022020000}"/>
    <cellStyle name="_хоз способ 2" xfId="551" xr:uid="{00000000-0005-0000-0000-000023020000}"/>
    <cellStyle name="_хоз способ 20" xfId="552" xr:uid="{00000000-0005-0000-0000-000024020000}"/>
    <cellStyle name="_хоз способ 21" xfId="553" xr:uid="{00000000-0005-0000-0000-000025020000}"/>
    <cellStyle name="_хоз способ 22" xfId="554" xr:uid="{00000000-0005-0000-0000-000026020000}"/>
    <cellStyle name="_хоз способ 23" xfId="555" xr:uid="{00000000-0005-0000-0000-000027020000}"/>
    <cellStyle name="_хоз способ 3" xfId="556" xr:uid="{00000000-0005-0000-0000-000028020000}"/>
    <cellStyle name="_хоз способ 4" xfId="557" xr:uid="{00000000-0005-0000-0000-000029020000}"/>
    <cellStyle name="_хоз способ 5" xfId="558" xr:uid="{00000000-0005-0000-0000-00002A020000}"/>
    <cellStyle name="_хоз способ 6" xfId="559" xr:uid="{00000000-0005-0000-0000-00002B020000}"/>
    <cellStyle name="_хоз способ 7" xfId="560" xr:uid="{00000000-0005-0000-0000-00002C020000}"/>
    <cellStyle name="_хоз способ 8" xfId="561" xr:uid="{00000000-0005-0000-0000-00002D020000}"/>
    <cellStyle name="_хоз способ 9" xfId="562" xr:uid="{00000000-0005-0000-0000-00002E020000}"/>
    <cellStyle name="_хоз способ_Бюджет Жарык 2010" xfId="563" xr:uid="{00000000-0005-0000-0000-00002F020000}"/>
    <cellStyle name="_хоз способ_Бюджет Жарык на 2009" xfId="564" xr:uid="{00000000-0005-0000-0000-000030020000}"/>
    <cellStyle name="_хоз способ_Бюджет Жарык на 2009 - Администрация" xfId="565" xr:uid="{00000000-0005-0000-0000-000031020000}"/>
    <cellStyle name="_хоз способ_Бюджет УПР на 2009" xfId="566" xr:uid="{00000000-0005-0000-0000-000032020000}"/>
    <cellStyle name="_хоз способ_Бюджет УПР на 2009 для ККС 13.07.09г" xfId="567" xr:uid="{00000000-0005-0000-0000-000033020000}"/>
    <cellStyle name="_Хоз.способ 2008" xfId="568" xr:uid="{00000000-0005-0000-0000-000034020000}"/>
    <cellStyle name="_Штатное расписание ТОО Энергопоток с 01.03.07" xfId="569" xr:uid="{00000000-0005-0000-0000-000035020000}"/>
    <cellStyle name="_эксплуатация 2007" xfId="570" xr:uid="{00000000-0005-0000-0000-000036020000}"/>
    <cellStyle name="_эксплуатация 2007 10" xfId="571" xr:uid="{00000000-0005-0000-0000-000037020000}"/>
    <cellStyle name="_эксплуатация 2007 11" xfId="572" xr:uid="{00000000-0005-0000-0000-000038020000}"/>
    <cellStyle name="_эксплуатация 2007 12" xfId="573" xr:uid="{00000000-0005-0000-0000-000039020000}"/>
    <cellStyle name="_эксплуатация 2007 12 2" xfId="574" xr:uid="{00000000-0005-0000-0000-00003A020000}"/>
    <cellStyle name="_эксплуатация 2007 13" xfId="575" xr:uid="{00000000-0005-0000-0000-00003B020000}"/>
    <cellStyle name="_эксплуатация 2007 14" xfId="576" xr:uid="{00000000-0005-0000-0000-00003C020000}"/>
    <cellStyle name="_эксплуатация 2007 14 2" xfId="577" xr:uid="{00000000-0005-0000-0000-00003D020000}"/>
    <cellStyle name="_эксплуатация 2007 14 2 2" xfId="578" xr:uid="{00000000-0005-0000-0000-00003E020000}"/>
    <cellStyle name="_эксплуатация 2007 14 2 3" xfId="579" xr:uid="{00000000-0005-0000-0000-00003F020000}"/>
    <cellStyle name="_эксплуатация 2007 14 3" xfId="580" xr:uid="{00000000-0005-0000-0000-000040020000}"/>
    <cellStyle name="_эксплуатация 2007 15" xfId="581" xr:uid="{00000000-0005-0000-0000-000041020000}"/>
    <cellStyle name="_эксплуатация 2007 16" xfId="582" xr:uid="{00000000-0005-0000-0000-000042020000}"/>
    <cellStyle name="_эксплуатация 2007 16 2" xfId="583" xr:uid="{00000000-0005-0000-0000-000043020000}"/>
    <cellStyle name="_эксплуатация 2007 17" xfId="584" xr:uid="{00000000-0005-0000-0000-000044020000}"/>
    <cellStyle name="_эксплуатация 2007 18" xfId="585" xr:uid="{00000000-0005-0000-0000-000045020000}"/>
    <cellStyle name="_эксплуатация 2007 19" xfId="586" xr:uid="{00000000-0005-0000-0000-000046020000}"/>
    <cellStyle name="_эксплуатация 2007 2" xfId="587" xr:uid="{00000000-0005-0000-0000-000047020000}"/>
    <cellStyle name="_эксплуатация 2007 2 10" xfId="588" xr:uid="{00000000-0005-0000-0000-000048020000}"/>
    <cellStyle name="_эксплуатация 2007 2 11" xfId="589" xr:uid="{00000000-0005-0000-0000-000049020000}"/>
    <cellStyle name="_эксплуатация 2007 2 12" xfId="590" xr:uid="{00000000-0005-0000-0000-00004A020000}"/>
    <cellStyle name="_эксплуатация 2007 2 13" xfId="591" xr:uid="{00000000-0005-0000-0000-00004B020000}"/>
    <cellStyle name="_эксплуатация 2007 2 14" xfId="592" xr:uid="{00000000-0005-0000-0000-00004C020000}"/>
    <cellStyle name="_эксплуатация 2007 2 15" xfId="593" xr:uid="{00000000-0005-0000-0000-00004D020000}"/>
    <cellStyle name="_эксплуатация 2007 2 16" xfId="594" xr:uid="{00000000-0005-0000-0000-00004E020000}"/>
    <cellStyle name="_эксплуатация 2007 2 16 2" xfId="595" xr:uid="{00000000-0005-0000-0000-00004F020000}"/>
    <cellStyle name="_эксплуатация 2007 2 16 3" xfId="596" xr:uid="{00000000-0005-0000-0000-000050020000}"/>
    <cellStyle name="_эксплуатация 2007 2 17" xfId="597" xr:uid="{00000000-0005-0000-0000-000051020000}"/>
    <cellStyle name="_эксплуатация 2007 2 18" xfId="598" xr:uid="{00000000-0005-0000-0000-000052020000}"/>
    <cellStyle name="_эксплуатация 2007 2 2" xfId="599" xr:uid="{00000000-0005-0000-0000-000053020000}"/>
    <cellStyle name="_эксплуатация 2007 2 2 2" xfId="600" xr:uid="{00000000-0005-0000-0000-000054020000}"/>
    <cellStyle name="_эксплуатация 2007 2 2 2 10" xfId="601" xr:uid="{00000000-0005-0000-0000-000055020000}"/>
    <cellStyle name="_эксплуатация 2007 2 2 2 2" xfId="602" xr:uid="{00000000-0005-0000-0000-000056020000}"/>
    <cellStyle name="_эксплуатация 2007 2 2 2 3" xfId="603" xr:uid="{00000000-0005-0000-0000-000057020000}"/>
    <cellStyle name="_эксплуатация 2007 2 2 2 4" xfId="604" xr:uid="{00000000-0005-0000-0000-000058020000}"/>
    <cellStyle name="_эксплуатация 2007 2 2 2 5" xfId="605" xr:uid="{00000000-0005-0000-0000-000059020000}"/>
    <cellStyle name="_эксплуатация 2007 2 2 2 6" xfId="606" xr:uid="{00000000-0005-0000-0000-00005A020000}"/>
    <cellStyle name="_эксплуатация 2007 2 2 2 7" xfId="607" xr:uid="{00000000-0005-0000-0000-00005B020000}"/>
    <cellStyle name="_эксплуатация 2007 2 2 2 8" xfId="608" xr:uid="{00000000-0005-0000-0000-00005C020000}"/>
    <cellStyle name="_эксплуатация 2007 2 2 2 8 2" xfId="609" xr:uid="{00000000-0005-0000-0000-00005D020000}"/>
    <cellStyle name="_эксплуатация 2007 2 2 2 8 3" xfId="610" xr:uid="{00000000-0005-0000-0000-00005E020000}"/>
    <cellStyle name="_эксплуатация 2007 2 2 2 9" xfId="611" xr:uid="{00000000-0005-0000-0000-00005F020000}"/>
    <cellStyle name="_эксплуатация 2007 2 2 2_амортизация" xfId="612" xr:uid="{00000000-0005-0000-0000-000060020000}"/>
    <cellStyle name="_эксплуатация 2007 2 2 2_Бюджет Жарык 2010" xfId="613" xr:uid="{00000000-0005-0000-0000-000061020000}"/>
    <cellStyle name="_эксплуатация 2007 2 2 2_Бюджет Жарык на 2008 (факт 6мес) ККС" xfId="614" xr:uid="{00000000-0005-0000-0000-000062020000}"/>
    <cellStyle name="_эксплуатация 2007 2 2 2_Бюджет Жарык на 2009" xfId="615" xr:uid="{00000000-0005-0000-0000-000063020000}"/>
    <cellStyle name="_эксплуатация 2007 2 2 2_Бюджет Жарык на 2009 - Администрация" xfId="616" xr:uid="{00000000-0005-0000-0000-000064020000}"/>
    <cellStyle name="_эксплуатация 2007 2 2 2_Бюджет УПР на 2009" xfId="617" xr:uid="{00000000-0005-0000-0000-000065020000}"/>
    <cellStyle name="_эксплуатация 2007 2 2 2_Бюджет УПР на 2009 для ККС 13.07.09г" xfId="618" xr:uid="{00000000-0005-0000-0000-000066020000}"/>
    <cellStyle name="_эксплуатация 2007 2 2 2_заработная плата" xfId="619" xr:uid="{00000000-0005-0000-0000-000067020000}"/>
    <cellStyle name="_эксплуатация 2007 2 2 2_Кассовая Оперативка для баланса 14.07.09г" xfId="620" xr:uid="{00000000-0005-0000-0000-000068020000}"/>
    <cellStyle name="_эксплуатация 2007 2 2 2_потери (version 1)" xfId="621" xr:uid="{00000000-0005-0000-0000-000069020000}"/>
    <cellStyle name="_эксплуатация 2007 2 2 2_транспортировка" xfId="622" xr:uid="{00000000-0005-0000-0000-00006A020000}"/>
    <cellStyle name="_эксплуатация 2007 2 2 3" xfId="623" xr:uid="{00000000-0005-0000-0000-00006B020000}"/>
    <cellStyle name="_эксплуатация 2007 2 2 4" xfId="624" xr:uid="{00000000-0005-0000-0000-00006C020000}"/>
    <cellStyle name="_эксплуатация 2007 2 2 5" xfId="625" xr:uid="{00000000-0005-0000-0000-00006D020000}"/>
    <cellStyle name="_эксплуатация 2007 2 2 6" xfId="626" xr:uid="{00000000-0005-0000-0000-00006E020000}"/>
    <cellStyle name="_эксплуатация 2007 2 2 7" xfId="627" xr:uid="{00000000-0005-0000-0000-00006F020000}"/>
    <cellStyle name="_эксплуатация 2007 2 2 8" xfId="628" xr:uid="{00000000-0005-0000-0000-000070020000}"/>
    <cellStyle name="_эксплуатация 2007 2 3" xfId="629" xr:uid="{00000000-0005-0000-0000-000071020000}"/>
    <cellStyle name="_эксплуатация 2007 2 3 2" xfId="630" xr:uid="{00000000-0005-0000-0000-000072020000}"/>
    <cellStyle name="_эксплуатация 2007 2 3 2 2" xfId="631" xr:uid="{00000000-0005-0000-0000-000073020000}"/>
    <cellStyle name="_эксплуатация 2007 2 3 2 3" xfId="632" xr:uid="{00000000-0005-0000-0000-000074020000}"/>
    <cellStyle name="_эксплуатация 2007 2 3 2 4" xfId="633" xr:uid="{00000000-0005-0000-0000-000075020000}"/>
    <cellStyle name="_эксплуатация 2007 2 3 2 5" xfId="634" xr:uid="{00000000-0005-0000-0000-000076020000}"/>
    <cellStyle name="_эксплуатация 2007 2 3 2 6" xfId="635" xr:uid="{00000000-0005-0000-0000-000077020000}"/>
    <cellStyle name="_эксплуатация 2007 2 3 2 7" xfId="636" xr:uid="{00000000-0005-0000-0000-000078020000}"/>
    <cellStyle name="_эксплуатация 2007 2 3 2 7 2" xfId="637" xr:uid="{00000000-0005-0000-0000-000079020000}"/>
    <cellStyle name="_эксплуатация 2007 2 3 2 7 3" xfId="638" xr:uid="{00000000-0005-0000-0000-00007A020000}"/>
    <cellStyle name="_эксплуатация 2007 2 3 2 8" xfId="639" xr:uid="{00000000-0005-0000-0000-00007B020000}"/>
    <cellStyle name="_эксплуатация 2007 2 3 2 9" xfId="640" xr:uid="{00000000-0005-0000-0000-00007C020000}"/>
    <cellStyle name="_эксплуатация 2007 2 3 2_амортизация" xfId="641" xr:uid="{00000000-0005-0000-0000-00007D020000}"/>
    <cellStyle name="_эксплуатация 2007 2 3 2_Бюджет Жарык 2010" xfId="642" xr:uid="{00000000-0005-0000-0000-00007E020000}"/>
    <cellStyle name="_эксплуатация 2007 2 3 2_Бюджет Жарык на 2008 (факт 6мес) ККС" xfId="643" xr:uid="{00000000-0005-0000-0000-00007F020000}"/>
    <cellStyle name="_эксплуатация 2007 2 3 2_Бюджет Жарык на 2009" xfId="644" xr:uid="{00000000-0005-0000-0000-000080020000}"/>
    <cellStyle name="_эксплуатация 2007 2 3 2_Бюджет Жарык на 2009 - Администрация" xfId="645" xr:uid="{00000000-0005-0000-0000-000081020000}"/>
    <cellStyle name="_эксплуатация 2007 2 3 2_Бюджет УПР на 2009" xfId="646" xr:uid="{00000000-0005-0000-0000-000082020000}"/>
    <cellStyle name="_эксплуатация 2007 2 3 2_Бюджет УПР на 2009 для ККС 13.07.09г" xfId="647" xr:uid="{00000000-0005-0000-0000-000083020000}"/>
    <cellStyle name="_эксплуатация 2007 2 3 2_заработная плата" xfId="648" xr:uid="{00000000-0005-0000-0000-000084020000}"/>
    <cellStyle name="_эксплуатация 2007 2 3 2_Кассовая Оперативка для баланса 14.07.09г" xfId="649" xr:uid="{00000000-0005-0000-0000-000085020000}"/>
    <cellStyle name="_эксплуатация 2007 2 3 2_потери (version 1)" xfId="650" xr:uid="{00000000-0005-0000-0000-000086020000}"/>
    <cellStyle name="_эксплуатация 2007 2 3 2_транспортировка" xfId="651" xr:uid="{00000000-0005-0000-0000-000087020000}"/>
    <cellStyle name="_эксплуатация 2007 2 4" xfId="652" xr:uid="{00000000-0005-0000-0000-000088020000}"/>
    <cellStyle name="_эксплуатация 2007 2 4 2" xfId="653" xr:uid="{00000000-0005-0000-0000-000089020000}"/>
    <cellStyle name="_эксплуатация 2007 2 4 3" xfId="654" xr:uid="{00000000-0005-0000-0000-00008A020000}"/>
    <cellStyle name="_эксплуатация 2007 2 4 4" xfId="655" xr:uid="{00000000-0005-0000-0000-00008B020000}"/>
    <cellStyle name="_эксплуатация 2007 2 4 5" xfId="656" xr:uid="{00000000-0005-0000-0000-00008C020000}"/>
    <cellStyle name="_эксплуатация 2007 2 4 6" xfId="657" xr:uid="{00000000-0005-0000-0000-00008D020000}"/>
    <cellStyle name="_эксплуатация 2007 2 4 7" xfId="658" xr:uid="{00000000-0005-0000-0000-00008E020000}"/>
    <cellStyle name="_эксплуатация 2007 2 4 7 2" xfId="659" xr:uid="{00000000-0005-0000-0000-00008F020000}"/>
    <cellStyle name="_эксплуатация 2007 2 4 7 3" xfId="660" xr:uid="{00000000-0005-0000-0000-000090020000}"/>
    <cellStyle name="_эксплуатация 2007 2 4 8" xfId="661" xr:uid="{00000000-0005-0000-0000-000091020000}"/>
    <cellStyle name="_эксплуатация 2007 2 4 9" xfId="662" xr:uid="{00000000-0005-0000-0000-000092020000}"/>
    <cellStyle name="_эксплуатация 2007 2 4_амортизация" xfId="663" xr:uid="{00000000-0005-0000-0000-000093020000}"/>
    <cellStyle name="_эксплуатация 2007 2 4_Бюджет Жарык 2010" xfId="664" xr:uid="{00000000-0005-0000-0000-000094020000}"/>
    <cellStyle name="_эксплуатация 2007 2 4_Бюджет Жарык на 2008 (факт 6мес) ККС" xfId="665" xr:uid="{00000000-0005-0000-0000-000095020000}"/>
    <cellStyle name="_эксплуатация 2007 2 4_Бюджет Жарык на 2009" xfId="666" xr:uid="{00000000-0005-0000-0000-000096020000}"/>
    <cellStyle name="_эксплуатация 2007 2 4_Бюджет Жарык на 2009 - Администрация" xfId="667" xr:uid="{00000000-0005-0000-0000-000097020000}"/>
    <cellStyle name="_эксплуатация 2007 2 4_Бюджет УПР на 2009" xfId="668" xr:uid="{00000000-0005-0000-0000-000098020000}"/>
    <cellStyle name="_эксплуатация 2007 2 4_Бюджет УПР на 2009 для ККС 13.07.09г" xfId="669" xr:uid="{00000000-0005-0000-0000-000099020000}"/>
    <cellStyle name="_эксплуатация 2007 2 4_заработная плата" xfId="670" xr:uid="{00000000-0005-0000-0000-00009A020000}"/>
    <cellStyle name="_эксплуатация 2007 2 4_Кассовая Оперативка для баланса 14.07.09г" xfId="671" xr:uid="{00000000-0005-0000-0000-00009B020000}"/>
    <cellStyle name="_эксплуатация 2007 2 4_потери (version 1)" xfId="672" xr:uid="{00000000-0005-0000-0000-00009C020000}"/>
    <cellStyle name="_эксплуатация 2007 2 4_транспортировка" xfId="673" xr:uid="{00000000-0005-0000-0000-00009D020000}"/>
    <cellStyle name="_эксплуатация 2007 2 5" xfId="674" xr:uid="{00000000-0005-0000-0000-00009E020000}"/>
    <cellStyle name="_эксплуатация 2007 2 5 2" xfId="675" xr:uid="{00000000-0005-0000-0000-00009F020000}"/>
    <cellStyle name="_эксплуатация 2007 2 5 3" xfId="676" xr:uid="{00000000-0005-0000-0000-0000A0020000}"/>
    <cellStyle name="_эксплуатация 2007 2 5 4" xfId="677" xr:uid="{00000000-0005-0000-0000-0000A1020000}"/>
    <cellStyle name="_эксплуатация 2007 2 5 5" xfId="678" xr:uid="{00000000-0005-0000-0000-0000A2020000}"/>
    <cellStyle name="_эксплуатация 2007 2 5 6" xfId="679" xr:uid="{00000000-0005-0000-0000-0000A3020000}"/>
    <cellStyle name="_эксплуатация 2007 2 5 7" xfId="680" xr:uid="{00000000-0005-0000-0000-0000A4020000}"/>
    <cellStyle name="_эксплуатация 2007 2 5 7 2" xfId="681" xr:uid="{00000000-0005-0000-0000-0000A5020000}"/>
    <cellStyle name="_эксплуатация 2007 2 5 7 3" xfId="682" xr:uid="{00000000-0005-0000-0000-0000A6020000}"/>
    <cellStyle name="_эксплуатация 2007 2 5 8" xfId="683" xr:uid="{00000000-0005-0000-0000-0000A7020000}"/>
    <cellStyle name="_эксплуатация 2007 2 5 9" xfId="684" xr:uid="{00000000-0005-0000-0000-0000A8020000}"/>
    <cellStyle name="_эксплуатация 2007 2 5_амортизация" xfId="685" xr:uid="{00000000-0005-0000-0000-0000A9020000}"/>
    <cellStyle name="_эксплуатация 2007 2 5_Бюджет Жарык 2010" xfId="686" xr:uid="{00000000-0005-0000-0000-0000AA020000}"/>
    <cellStyle name="_эксплуатация 2007 2 5_Бюджет Жарык на 2008 (факт 6мес) ККС" xfId="687" xr:uid="{00000000-0005-0000-0000-0000AB020000}"/>
    <cellStyle name="_эксплуатация 2007 2 5_Бюджет Жарык на 2009" xfId="688" xr:uid="{00000000-0005-0000-0000-0000AC020000}"/>
    <cellStyle name="_эксплуатация 2007 2 5_Бюджет Жарык на 2009 - Администрация" xfId="689" xr:uid="{00000000-0005-0000-0000-0000AD020000}"/>
    <cellStyle name="_эксплуатация 2007 2 5_Бюджет УПР на 2009" xfId="690" xr:uid="{00000000-0005-0000-0000-0000AE020000}"/>
    <cellStyle name="_эксплуатация 2007 2 5_Бюджет УПР на 2009 для ККС 13.07.09г" xfId="691" xr:uid="{00000000-0005-0000-0000-0000AF020000}"/>
    <cellStyle name="_эксплуатация 2007 2 5_заработная плата" xfId="692" xr:uid="{00000000-0005-0000-0000-0000B0020000}"/>
    <cellStyle name="_эксплуатация 2007 2 5_Кассовая Оперативка для баланса 14.07.09г" xfId="693" xr:uid="{00000000-0005-0000-0000-0000B1020000}"/>
    <cellStyle name="_эксплуатация 2007 2 5_потери (version 1)" xfId="694" xr:uid="{00000000-0005-0000-0000-0000B2020000}"/>
    <cellStyle name="_эксплуатация 2007 2 5_транспортировка" xfId="695" xr:uid="{00000000-0005-0000-0000-0000B3020000}"/>
    <cellStyle name="_эксплуатация 2007 2 6" xfId="696" xr:uid="{00000000-0005-0000-0000-0000B4020000}"/>
    <cellStyle name="_эксплуатация 2007 2 6 2" xfId="697" xr:uid="{00000000-0005-0000-0000-0000B5020000}"/>
    <cellStyle name="_эксплуатация 2007 2 6 3" xfId="698" xr:uid="{00000000-0005-0000-0000-0000B6020000}"/>
    <cellStyle name="_эксплуатация 2007 2 6 4" xfId="699" xr:uid="{00000000-0005-0000-0000-0000B7020000}"/>
    <cellStyle name="_эксплуатация 2007 2 6 5" xfId="700" xr:uid="{00000000-0005-0000-0000-0000B8020000}"/>
    <cellStyle name="_эксплуатация 2007 2 6 6" xfId="701" xr:uid="{00000000-0005-0000-0000-0000B9020000}"/>
    <cellStyle name="_эксплуатация 2007 2 6 7" xfId="702" xr:uid="{00000000-0005-0000-0000-0000BA020000}"/>
    <cellStyle name="_эксплуатация 2007 2 6 7 2" xfId="703" xr:uid="{00000000-0005-0000-0000-0000BB020000}"/>
    <cellStyle name="_эксплуатация 2007 2 6 7 3" xfId="704" xr:uid="{00000000-0005-0000-0000-0000BC020000}"/>
    <cellStyle name="_эксплуатация 2007 2 6 8" xfId="705" xr:uid="{00000000-0005-0000-0000-0000BD020000}"/>
    <cellStyle name="_эксплуатация 2007 2 6 9" xfId="706" xr:uid="{00000000-0005-0000-0000-0000BE020000}"/>
    <cellStyle name="_эксплуатация 2007 2 6_амортизация" xfId="707" xr:uid="{00000000-0005-0000-0000-0000BF020000}"/>
    <cellStyle name="_эксплуатация 2007 2 6_Бюджет Жарык 2010" xfId="708" xr:uid="{00000000-0005-0000-0000-0000C0020000}"/>
    <cellStyle name="_эксплуатация 2007 2 6_Бюджет Жарык на 2008 (факт 6мес) ККС" xfId="709" xr:uid="{00000000-0005-0000-0000-0000C1020000}"/>
    <cellStyle name="_эксплуатация 2007 2 6_Бюджет Жарык на 2009" xfId="710" xr:uid="{00000000-0005-0000-0000-0000C2020000}"/>
    <cellStyle name="_эксплуатация 2007 2 6_Бюджет Жарык на 2009 - Администрация" xfId="711" xr:uid="{00000000-0005-0000-0000-0000C3020000}"/>
    <cellStyle name="_эксплуатация 2007 2 6_Бюджет УПР на 2009" xfId="712" xr:uid="{00000000-0005-0000-0000-0000C4020000}"/>
    <cellStyle name="_эксплуатация 2007 2 6_Бюджет УПР на 2009 для ККС 13.07.09г" xfId="713" xr:uid="{00000000-0005-0000-0000-0000C5020000}"/>
    <cellStyle name="_эксплуатация 2007 2 6_заработная плата" xfId="714" xr:uid="{00000000-0005-0000-0000-0000C6020000}"/>
    <cellStyle name="_эксплуатация 2007 2 6_Кассовая Оперативка для баланса 14.07.09г" xfId="715" xr:uid="{00000000-0005-0000-0000-0000C7020000}"/>
    <cellStyle name="_эксплуатация 2007 2 6_потери (version 1)" xfId="716" xr:uid="{00000000-0005-0000-0000-0000C8020000}"/>
    <cellStyle name="_эксплуатация 2007 2 6_транспортировка" xfId="717" xr:uid="{00000000-0005-0000-0000-0000C9020000}"/>
    <cellStyle name="_эксплуатация 2007 2 7" xfId="718" xr:uid="{00000000-0005-0000-0000-0000CA020000}"/>
    <cellStyle name="_эксплуатация 2007 2 7 2" xfId="719" xr:uid="{00000000-0005-0000-0000-0000CB020000}"/>
    <cellStyle name="_эксплуатация 2007 2 7 3" xfId="720" xr:uid="{00000000-0005-0000-0000-0000CC020000}"/>
    <cellStyle name="_эксплуатация 2007 2 7 4" xfId="721" xr:uid="{00000000-0005-0000-0000-0000CD020000}"/>
    <cellStyle name="_эксплуатация 2007 2 7 5" xfId="722" xr:uid="{00000000-0005-0000-0000-0000CE020000}"/>
    <cellStyle name="_эксплуатация 2007 2 7 6" xfId="723" xr:uid="{00000000-0005-0000-0000-0000CF020000}"/>
    <cellStyle name="_эксплуатация 2007 2 7 7" xfId="724" xr:uid="{00000000-0005-0000-0000-0000D0020000}"/>
    <cellStyle name="_эксплуатация 2007 2 7 7 2" xfId="725" xr:uid="{00000000-0005-0000-0000-0000D1020000}"/>
    <cellStyle name="_эксплуатация 2007 2 7 7 3" xfId="726" xr:uid="{00000000-0005-0000-0000-0000D2020000}"/>
    <cellStyle name="_эксплуатация 2007 2 7 8" xfId="727" xr:uid="{00000000-0005-0000-0000-0000D3020000}"/>
    <cellStyle name="_эксплуатация 2007 2 7 9" xfId="728" xr:uid="{00000000-0005-0000-0000-0000D4020000}"/>
    <cellStyle name="_эксплуатация 2007 2 7_амортизация" xfId="729" xr:uid="{00000000-0005-0000-0000-0000D5020000}"/>
    <cellStyle name="_эксплуатация 2007 2 7_Бюджет Жарык 2010" xfId="730" xr:uid="{00000000-0005-0000-0000-0000D6020000}"/>
    <cellStyle name="_эксплуатация 2007 2 7_Бюджет Жарык на 2008 (факт 6мес) ККС" xfId="731" xr:uid="{00000000-0005-0000-0000-0000D7020000}"/>
    <cellStyle name="_эксплуатация 2007 2 7_Бюджет Жарык на 2009" xfId="732" xr:uid="{00000000-0005-0000-0000-0000D8020000}"/>
    <cellStyle name="_эксплуатация 2007 2 7_Бюджет Жарык на 2009 - Администрация" xfId="733" xr:uid="{00000000-0005-0000-0000-0000D9020000}"/>
    <cellStyle name="_эксплуатация 2007 2 7_Бюджет УПР на 2009" xfId="734" xr:uid="{00000000-0005-0000-0000-0000DA020000}"/>
    <cellStyle name="_эксплуатация 2007 2 7_Бюджет УПР на 2009 для ККС 13.07.09г" xfId="735" xr:uid="{00000000-0005-0000-0000-0000DB020000}"/>
    <cellStyle name="_эксплуатация 2007 2 7_заработная плата" xfId="736" xr:uid="{00000000-0005-0000-0000-0000DC020000}"/>
    <cellStyle name="_эксплуатация 2007 2 7_Кассовая Оперативка для баланса 14.07.09г" xfId="737" xr:uid="{00000000-0005-0000-0000-0000DD020000}"/>
    <cellStyle name="_эксплуатация 2007 2 7_потери (version 1)" xfId="738" xr:uid="{00000000-0005-0000-0000-0000DE020000}"/>
    <cellStyle name="_эксплуатация 2007 2 7_транспортировка" xfId="739" xr:uid="{00000000-0005-0000-0000-0000DF020000}"/>
    <cellStyle name="_эксплуатация 2007 2 8" xfId="740" xr:uid="{00000000-0005-0000-0000-0000E0020000}"/>
    <cellStyle name="_эксплуатация 2007 2 8 2" xfId="741" xr:uid="{00000000-0005-0000-0000-0000E1020000}"/>
    <cellStyle name="_эксплуатация 2007 2 8 3" xfId="742" xr:uid="{00000000-0005-0000-0000-0000E2020000}"/>
    <cellStyle name="_эксплуатация 2007 2 8 4" xfId="743" xr:uid="{00000000-0005-0000-0000-0000E3020000}"/>
    <cellStyle name="_эксплуатация 2007 2 8 5" xfId="744" xr:uid="{00000000-0005-0000-0000-0000E4020000}"/>
    <cellStyle name="_эксплуатация 2007 2 8 6" xfId="745" xr:uid="{00000000-0005-0000-0000-0000E5020000}"/>
    <cellStyle name="_эксплуатация 2007 2 8 7" xfId="746" xr:uid="{00000000-0005-0000-0000-0000E6020000}"/>
    <cellStyle name="_эксплуатация 2007 2 8 7 2" xfId="747" xr:uid="{00000000-0005-0000-0000-0000E7020000}"/>
    <cellStyle name="_эксплуатация 2007 2 8 7 3" xfId="748" xr:uid="{00000000-0005-0000-0000-0000E8020000}"/>
    <cellStyle name="_эксплуатация 2007 2 8 8" xfId="749" xr:uid="{00000000-0005-0000-0000-0000E9020000}"/>
    <cellStyle name="_эксплуатация 2007 2 8 9" xfId="750" xr:uid="{00000000-0005-0000-0000-0000EA020000}"/>
    <cellStyle name="_эксплуатация 2007 2 8_амортизация" xfId="751" xr:uid="{00000000-0005-0000-0000-0000EB020000}"/>
    <cellStyle name="_эксплуатация 2007 2 8_Бюджет Жарык 2010" xfId="752" xr:uid="{00000000-0005-0000-0000-0000EC020000}"/>
    <cellStyle name="_эксплуатация 2007 2 8_Бюджет Жарык на 2008 (факт 6мес) ККС" xfId="753" xr:uid="{00000000-0005-0000-0000-0000ED020000}"/>
    <cellStyle name="_эксплуатация 2007 2 8_Бюджет Жарык на 2009" xfId="754" xr:uid="{00000000-0005-0000-0000-0000EE020000}"/>
    <cellStyle name="_эксплуатация 2007 2 8_Бюджет Жарык на 2009 - Администрация" xfId="755" xr:uid="{00000000-0005-0000-0000-0000EF020000}"/>
    <cellStyle name="_эксплуатация 2007 2 8_Бюджет УПР на 2009" xfId="756" xr:uid="{00000000-0005-0000-0000-0000F0020000}"/>
    <cellStyle name="_эксплуатация 2007 2 8_Бюджет УПР на 2009 для ККС 13.07.09г" xfId="757" xr:uid="{00000000-0005-0000-0000-0000F1020000}"/>
    <cellStyle name="_эксплуатация 2007 2 8_заработная плата" xfId="758" xr:uid="{00000000-0005-0000-0000-0000F2020000}"/>
    <cellStyle name="_эксплуатация 2007 2 8_Кассовая Оперативка для баланса 14.07.09г" xfId="759" xr:uid="{00000000-0005-0000-0000-0000F3020000}"/>
    <cellStyle name="_эксплуатация 2007 2 8_потери (version 1)" xfId="760" xr:uid="{00000000-0005-0000-0000-0000F4020000}"/>
    <cellStyle name="_эксплуатация 2007 2 8_транспортировка" xfId="761" xr:uid="{00000000-0005-0000-0000-0000F5020000}"/>
    <cellStyle name="_эксплуатация 2007 2 9" xfId="762" xr:uid="{00000000-0005-0000-0000-0000F6020000}"/>
    <cellStyle name="_эксплуатация 2007 2_амортизация" xfId="763" xr:uid="{00000000-0005-0000-0000-0000F7020000}"/>
    <cellStyle name="_эксплуатация 2007 2_Бюджет Жарык 2010" xfId="764" xr:uid="{00000000-0005-0000-0000-0000F8020000}"/>
    <cellStyle name="_эксплуатация 2007 2_Бюджет Жарык на 2008 (факт 6мес) ККС" xfId="765" xr:uid="{00000000-0005-0000-0000-0000F9020000}"/>
    <cellStyle name="_эксплуатация 2007 2_Бюджет Жарык на 2009" xfId="766" xr:uid="{00000000-0005-0000-0000-0000FA020000}"/>
    <cellStyle name="_эксплуатация 2007 2_Бюджет Жарык на 2009 - Администрация" xfId="767" xr:uid="{00000000-0005-0000-0000-0000FB020000}"/>
    <cellStyle name="_эксплуатация 2007 2_Бюджет УПР на 2009" xfId="768" xr:uid="{00000000-0005-0000-0000-0000FC020000}"/>
    <cellStyle name="_эксплуатация 2007 2_Бюджет УПР на 2009 для ККС 13.07.09г" xfId="769" xr:uid="{00000000-0005-0000-0000-0000FD020000}"/>
    <cellStyle name="_эксплуатация 2007 2_заработная плата" xfId="770" xr:uid="{00000000-0005-0000-0000-0000FE020000}"/>
    <cellStyle name="_эксплуатация 2007 2_Кассовая Оперативка для баланса 14.07.09г" xfId="771" xr:uid="{00000000-0005-0000-0000-0000FF020000}"/>
    <cellStyle name="_эксплуатация 2007 2_потери (version 1)" xfId="772" xr:uid="{00000000-0005-0000-0000-000000030000}"/>
    <cellStyle name="_эксплуатация 2007 2_транспортировка" xfId="773" xr:uid="{00000000-0005-0000-0000-000001030000}"/>
    <cellStyle name="_эксплуатация 2007 20" xfId="774" xr:uid="{00000000-0005-0000-0000-000002030000}"/>
    <cellStyle name="_эксплуатация 2007 21" xfId="775" xr:uid="{00000000-0005-0000-0000-000003030000}"/>
    <cellStyle name="_эксплуатация 2007 22" xfId="776" xr:uid="{00000000-0005-0000-0000-000004030000}"/>
    <cellStyle name="_эксплуатация 2007 23" xfId="777" xr:uid="{00000000-0005-0000-0000-000005030000}"/>
    <cellStyle name="_эксплуатация 2007 3" xfId="778" xr:uid="{00000000-0005-0000-0000-000006030000}"/>
    <cellStyle name="_эксплуатация 2007 4" xfId="779" xr:uid="{00000000-0005-0000-0000-000007030000}"/>
    <cellStyle name="_эксплуатация 2007 5" xfId="780" xr:uid="{00000000-0005-0000-0000-000008030000}"/>
    <cellStyle name="_эксплуатация 2007 5 10" xfId="781" xr:uid="{00000000-0005-0000-0000-000009030000}"/>
    <cellStyle name="_эксплуатация 2007 5 2" xfId="782" xr:uid="{00000000-0005-0000-0000-00000A030000}"/>
    <cellStyle name="_эксплуатация 2007 5 3" xfId="783" xr:uid="{00000000-0005-0000-0000-00000B030000}"/>
    <cellStyle name="_эксплуатация 2007 5 4" xfId="784" xr:uid="{00000000-0005-0000-0000-00000C030000}"/>
    <cellStyle name="_эксплуатация 2007 5 5" xfId="785" xr:uid="{00000000-0005-0000-0000-00000D030000}"/>
    <cellStyle name="_эксплуатация 2007 5 6" xfId="786" xr:uid="{00000000-0005-0000-0000-00000E030000}"/>
    <cellStyle name="_эксплуатация 2007 5 7" xfId="787" xr:uid="{00000000-0005-0000-0000-00000F030000}"/>
    <cellStyle name="_эксплуатация 2007 5 8" xfId="788" xr:uid="{00000000-0005-0000-0000-000010030000}"/>
    <cellStyle name="_эксплуатация 2007 5 8 2" xfId="789" xr:uid="{00000000-0005-0000-0000-000011030000}"/>
    <cellStyle name="_эксплуатация 2007 5 8 3" xfId="790" xr:uid="{00000000-0005-0000-0000-000012030000}"/>
    <cellStyle name="_эксплуатация 2007 5 9" xfId="791" xr:uid="{00000000-0005-0000-0000-000013030000}"/>
    <cellStyle name="_эксплуатация 2007 5_амортизация" xfId="792" xr:uid="{00000000-0005-0000-0000-000014030000}"/>
    <cellStyle name="_эксплуатация 2007 5_Бюджет Жарык 2010" xfId="793" xr:uid="{00000000-0005-0000-0000-000015030000}"/>
    <cellStyle name="_эксплуатация 2007 5_Бюджет Жарык на 2008 (факт 6мес) ККС" xfId="794" xr:uid="{00000000-0005-0000-0000-000016030000}"/>
    <cellStyle name="_эксплуатация 2007 5_Бюджет Жарык на 2009" xfId="795" xr:uid="{00000000-0005-0000-0000-000017030000}"/>
    <cellStyle name="_эксплуатация 2007 5_Бюджет Жарык на 2009 - Администрация" xfId="796" xr:uid="{00000000-0005-0000-0000-000018030000}"/>
    <cellStyle name="_эксплуатация 2007 5_Бюджет УПР на 2009" xfId="797" xr:uid="{00000000-0005-0000-0000-000019030000}"/>
    <cellStyle name="_эксплуатация 2007 5_Бюджет УПР на 2009 для ККС 13.07.09г" xfId="798" xr:uid="{00000000-0005-0000-0000-00001A030000}"/>
    <cellStyle name="_эксплуатация 2007 5_заработная плата" xfId="799" xr:uid="{00000000-0005-0000-0000-00001B030000}"/>
    <cellStyle name="_эксплуатация 2007 5_Кассовая Оперативка для баланса 14.07.09г" xfId="800" xr:uid="{00000000-0005-0000-0000-00001C030000}"/>
    <cellStyle name="_эксплуатация 2007 5_потери (version 1)" xfId="801" xr:uid="{00000000-0005-0000-0000-00001D030000}"/>
    <cellStyle name="_эксплуатация 2007 5_транспортировка" xfId="802" xr:uid="{00000000-0005-0000-0000-00001E030000}"/>
    <cellStyle name="_эксплуатация 2007 6" xfId="803" xr:uid="{00000000-0005-0000-0000-00001F030000}"/>
    <cellStyle name="_эксплуатация 2007 7" xfId="804" xr:uid="{00000000-0005-0000-0000-000020030000}"/>
    <cellStyle name="_эксплуатация 2007 8" xfId="805" xr:uid="{00000000-0005-0000-0000-000021030000}"/>
    <cellStyle name="_эксплуатация 2007 9" xfId="806" xr:uid="{00000000-0005-0000-0000-000022030000}"/>
    <cellStyle name="_эксплуатация 2007_Бюджет Жарык на 2008 на 08.02.08 (0.92)-2,53 для ККСex95" xfId="807" xr:uid="{00000000-0005-0000-0000-000023030000}"/>
    <cellStyle name="_эксплуатация 2007_Бюджет Жарык на 2008 с фактом 7 мес" xfId="808" xr:uid="{00000000-0005-0000-0000-000024030000}"/>
    <cellStyle name="_эксплуатация 2007_план 6 мес" xfId="809" xr:uid="{00000000-0005-0000-0000-000025030000}"/>
    <cellStyle name="_эксплуатация 2007_Приборы" xfId="810" xr:uid="{00000000-0005-0000-0000-000026030000}"/>
    <cellStyle name="_эксплуатация 2007_Прогнозный баланс 2009" xfId="811" xr:uid="{00000000-0005-0000-0000-000027030000}"/>
    <cellStyle name="_эксплуатация 2007_СДТУ" xfId="812" xr:uid="{00000000-0005-0000-0000-000028030000}"/>
    <cellStyle name="_эксплуатация 2007_транспортировка  2008г" xfId="813" xr:uid="{00000000-0005-0000-0000-000029030000}"/>
    <cellStyle name="_эксплуатация 2007_ФП 2008 по факту 8 месяцев" xfId="814" xr:uid="{00000000-0005-0000-0000-00002A030000}"/>
    <cellStyle name="_ЭС" xfId="815" xr:uid="{00000000-0005-0000-0000-00002B030000}"/>
    <cellStyle name="£ BP" xfId="816" xr:uid="{00000000-0005-0000-0000-00002C030000}"/>
    <cellStyle name="¥ JY" xfId="817" xr:uid="{00000000-0005-0000-0000-00002D030000}"/>
    <cellStyle name="0,0_x000d__x000a_NA_x000d__x000a_" xfId="818" xr:uid="{00000000-0005-0000-0000-00002E030000}"/>
    <cellStyle name="0,0_x000d__x000a_NA_x000d__x000a_ 2" xfId="819" xr:uid="{00000000-0005-0000-0000-00002F030000}"/>
    <cellStyle name="0,0_x000d__x000a_NA_x000d__x000a_ 3" xfId="820" xr:uid="{00000000-0005-0000-0000-000030030000}"/>
    <cellStyle name="0,0_x000d__x000a_NA_x000d__x000a_ 4" xfId="821" xr:uid="{00000000-0005-0000-0000-000031030000}"/>
    <cellStyle name="0,0_x000d__x000a_NA_x000d__x000a_ 4 2" xfId="822" xr:uid="{00000000-0005-0000-0000-000032030000}"/>
    <cellStyle name="0,0_x000d__x000a_NA_x000d__x000a_ 4 3" xfId="823" xr:uid="{00000000-0005-0000-0000-000033030000}"/>
    <cellStyle name="0,0_x000d__x000a_NA_x000d__x000a_ 5" xfId="824" xr:uid="{00000000-0005-0000-0000-000034030000}"/>
    <cellStyle name="0_Decimal" xfId="825" xr:uid="{00000000-0005-0000-0000-000035030000}"/>
    <cellStyle name="0_Decimal_ MC" xfId="826" xr:uid="{00000000-0005-0000-0000-000036030000}"/>
    <cellStyle name="0_Decimal_2004OB MC" xfId="827" xr:uid="{00000000-0005-0000-0000-000037030000}"/>
    <cellStyle name="0_Decimal_financez" xfId="828" xr:uid="{00000000-0005-0000-0000-000038030000}"/>
    <cellStyle name="0_Decimal_kz_dom_versus" xfId="829" xr:uid="{00000000-0005-0000-0000-000039030000}"/>
    <cellStyle name="0_Decimal_LE curr impact" xfId="830" xr:uid="{00000000-0005-0000-0000-00003A030000}"/>
    <cellStyle name="0_Decimal_LE rev &amp; Cost" xfId="831" xr:uid="{00000000-0005-0000-0000-00003B030000}"/>
    <cellStyle name="0_Decimal_MC Vol.Mix Var" xfId="832" xr:uid="{00000000-0005-0000-0000-00003C030000}"/>
    <cellStyle name="0_Decimal_MC Vol.Mix Var LE" xfId="833" xr:uid="{00000000-0005-0000-0000-00003D030000}"/>
    <cellStyle name="0_Decimal_MC Vol.Mix Var OB" xfId="834" xr:uid="{00000000-0005-0000-0000-00003E030000}"/>
    <cellStyle name="0_Decimal_ob price impact" xfId="835" xr:uid="{00000000-0005-0000-0000-00003F030000}"/>
    <cellStyle name="0_Decimal_OCI" xfId="836" xr:uid="{00000000-0005-0000-0000-000040030000}"/>
    <cellStyle name="0_Decimal_OCI Var analys OB" xfId="837" xr:uid="{00000000-0005-0000-0000-000041030000}"/>
    <cellStyle name="0_Decimal_P&amp;L - Kazakhstan" xfId="838" xr:uid="{00000000-0005-0000-0000-000042030000}"/>
    <cellStyle name="0_Decimal_Rev" xfId="839" xr:uid="{00000000-0005-0000-0000-000043030000}"/>
    <cellStyle name="0_Decimal_Rev vs RF" xfId="840" xr:uid="{00000000-0005-0000-0000-000044030000}"/>
    <cellStyle name="0_Decimal_Rv var OB" xfId="841" xr:uid="{00000000-0005-0000-0000-000045030000}"/>
    <cellStyle name="0_Decimal_Sheet1" xfId="842" xr:uid="{00000000-0005-0000-0000-000046030000}"/>
    <cellStyle name="0_Decimal_Sheet2" xfId="843" xr:uid="{00000000-0005-0000-0000-000047030000}"/>
    <cellStyle name="0_Decimal_Sheet3" xfId="844" xr:uid="{00000000-0005-0000-0000-000048030000}"/>
    <cellStyle name="0_Decimal_Sheet4" xfId="845" xr:uid="{00000000-0005-0000-0000-000049030000}"/>
    <cellStyle name="0_Decimal_Sheet5" xfId="846" xr:uid="{00000000-0005-0000-0000-00004A030000}"/>
    <cellStyle name="0_Decimal_Sheet6" xfId="847" xr:uid="{00000000-0005-0000-0000-00004B030000}"/>
    <cellStyle name="0_Decimal_Total79082002" xfId="848" xr:uid="{00000000-0005-0000-0000-00004C030000}"/>
    <cellStyle name="0_Decimal_Volume OB" xfId="849" xr:uid="{00000000-0005-0000-0000-00004D030000}"/>
    <cellStyle name="0_Decimal_Volume, Revenue and CoS variances" xfId="850" xr:uid="{00000000-0005-0000-0000-00004E030000}"/>
    <cellStyle name="0_Decimal_Volumes and revenue, CoS total 1" xfId="851" xr:uid="{00000000-0005-0000-0000-00004F030000}"/>
    <cellStyle name="1.0 TITLE" xfId="852" xr:uid="{00000000-0005-0000-0000-000050030000}"/>
    <cellStyle name="1.1 TITLE" xfId="853" xr:uid="{00000000-0005-0000-0000-000051030000}"/>
    <cellStyle name="1_Decimal" xfId="854" xr:uid="{00000000-0005-0000-0000-000052030000}"/>
    <cellStyle name="1_Decimal_financez" xfId="855" xr:uid="{00000000-0005-0000-0000-000053030000}"/>
    <cellStyle name="1Normal" xfId="856" xr:uid="{00000000-0005-0000-0000-000054030000}"/>
    <cellStyle name="2_Decimal" xfId="857" xr:uid="{00000000-0005-0000-0000-000055030000}"/>
    <cellStyle name="2_Decimal_financez" xfId="858" xr:uid="{00000000-0005-0000-0000-000056030000}"/>
    <cellStyle name="2_Decimal_SP7908" xfId="859" xr:uid="{00000000-0005-0000-0000-000057030000}"/>
    <cellStyle name="20% - Акцент1 10" xfId="860" xr:uid="{00000000-0005-0000-0000-000058030000}"/>
    <cellStyle name="20% - Акцент1 11" xfId="861" xr:uid="{00000000-0005-0000-0000-000059030000}"/>
    <cellStyle name="20% - Акцент1 11 2" xfId="862" xr:uid="{00000000-0005-0000-0000-00005A030000}"/>
    <cellStyle name="20% - Акцент1 11 3" xfId="863" xr:uid="{00000000-0005-0000-0000-00005B030000}"/>
    <cellStyle name="20% - Акцент1 11 4" xfId="864" xr:uid="{00000000-0005-0000-0000-00005C030000}"/>
    <cellStyle name="20% - Акцент1 12" xfId="865" xr:uid="{00000000-0005-0000-0000-00005D030000}"/>
    <cellStyle name="20% - Акцент1 13" xfId="866" xr:uid="{00000000-0005-0000-0000-00005E030000}"/>
    <cellStyle name="20% - Акцент1 14" xfId="867" xr:uid="{00000000-0005-0000-0000-00005F030000}"/>
    <cellStyle name="20% - Акцент1 15" xfId="868" xr:uid="{00000000-0005-0000-0000-000060030000}"/>
    <cellStyle name="20% - Акцент1 15 2" xfId="869" xr:uid="{00000000-0005-0000-0000-000061030000}"/>
    <cellStyle name="20% - Акцент1 16" xfId="870" xr:uid="{00000000-0005-0000-0000-000062030000}"/>
    <cellStyle name="20% - Акцент1 17" xfId="871" xr:uid="{00000000-0005-0000-0000-000063030000}"/>
    <cellStyle name="20% - Акцент1 18" xfId="872" xr:uid="{00000000-0005-0000-0000-000064030000}"/>
    <cellStyle name="20% - Акцент1 19" xfId="873" xr:uid="{00000000-0005-0000-0000-000065030000}"/>
    <cellStyle name="20% - Акцент1 2" xfId="874" xr:uid="{00000000-0005-0000-0000-000066030000}"/>
    <cellStyle name="20% - Акцент1 2 10" xfId="875" xr:uid="{00000000-0005-0000-0000-000067030000}"/>
    <cellStyle name="20% - Акцент1 2 10 10" xfId="876" xr:uid="{00000000-0005-0000-0000-000068030000}"/>
    <cellStyle name="20% - Акцент1 2 10 11" xfId="877" xr:uid="{00000000-0005-0000-0000-000069030000}"/>
    <cellStyle name="20% - Акцент1 2 10 12" xfId="878" xr:uid="{00000000-0005-0000-0000-00006A030000}"/>
    <cellStyle name="20% - Акцент1 2 10 13" xfId="879" xr:uid="{00000000-0005-0000-0000-00006B030000}"/>
    <cellStyle name="20% - Акцент1 2 10 2" xfId="880" xr:uid="{00000000-0005-0000-0000-00006C030000}"/>
    <cellStyle name="20% - Акцент1 2 10 2 10" xfId="881" xr:uid="{00000000-0005-0000-0000-00006D030000}"/>
    <cellStyle name="20% - Акцент1 2 10 2 11" xfId="882" xr:uid="{00000000-0005-0000-0000-00006E030000}"/>
    <cellStyle name="20% - Акцент1 2 10 2 12" xfId="883" xr:uid="{00000000-0005-0000-0000-00006F030000}"/>
    <cellStyle name="20% - Акцент1 2 10 2 13" xfId="884" xr:uid="{00000000-0005-0000-0000-000070030000}"/>
    <cellStyle name="20% - Акцент1 2 10 2 2" xfId="885" xr:uid="{00000000-0005-0000-0000-000071030000}"/>
    <cellStyle name="20% - Акцент1 2 10 2 2 2" xfId="886" xr:uid="{00000000-0005-0000-0000-000072030000}"/>
    <cellStyle name="20% - Акцент1 2 10 2 2 2 2" xfId="887" xr:uid="{00000000-0005-0000-0000-000073030000}"/>
    <cellStyle name="20% - Акцент1 2 10 2 2 2 3" xfId="888" xr:uid="{00000000-0005-0000-0000-000074030000}"/>
    <cellStyle name="20% - Акцент1 2 10 2 2 2 4" xfId="889" xr:uid="{00000000-0005-0000-0000-000075030000}"/>
    <cellStyle name="20% - Акцент1 2 10 2 2 2 5" xfId="890" xr:uid="{00000000-0005-0000-0000-000076030000}"/>
    <cellStyle name="20% - Акцент1 2 10 2 2 2 6" xfId="891" xr:uid="{00000000-0005-0000-0000-000077030000}"/>
    <cellStyle name="20% - Акцент1 2 10 2 2 3" xfId="892" xr:uid="{00000000-0005-0000-0000-000078030000}"/>
    <cellStyle name="20% - Акцент1 2 10 2 2 4" xfId="893" xr:uid="{00000000-0005-0000-0000-000079030000}"/>
    <cellStyle name="20% - Акцент1 2 10 2 2 5" xfId="894" xr:uid="{00000000-0005-0000-0000-00007A030000}"/>
    <cellStyle name="20% - Акцент1 2 10 2 2 6" xfId="895" xr:uid="{00000000-0005-0000-0000-00007B030000}"/>
    <cellStyle name="20% - Акцент1 2 10 2 2 7" xfId="896" xr:uid="{00000000-0005-0000-0000-00007C030000}"/>
    <cellStyle name="20% - Акцент1 2 10 2 2_амортизация" xfId="897" xr:uid="{00000000-0005-0000-0000-00007D030000}"/>
    <cellStyle name="20% - Акцент1 2 10 2 3" xfId="898" xr:uid="{00000000-0005-0000-0000-00007E030000}"/>
    <cellStyle name="20% - Акцент1 2 10 2 3 2" xfId="899" xr:uid="{00000000-0005-0000-0000-00007F030000}"/>
    <cellStyle name="20% - Акцент1 2 10 2 3 3" xfId="900" xr:uid="{00000000-0005-0000-0000-000080030000}"/>
    <cellStyle name="20% - Акцент1 2 10 2 3 4" xfId="901" xr:uid="{00000000-0005-0000-0000-000081030000}"/>
    <cellStyle name="20% - Акцент1 2 10 2 3 5" xfId="902" xr:uid="{00000000-0005-0000-0000-000082030000}"/>
    <cellStyle name="20% - Акцент1 2 10 2 3 6" xfId="903" xr:uid="{00000000-0005-0000-0000-000083030000}"/>
    <cellStyle name="20% - Акцент1 2 10 2 4" xfId="904" xr:uid="{00000000-0005-0000-0000-000084030000}"/>
    <cellStyle name="20% - Акцент1 2 10 2 4 2" xfId="905" xr:uid="{00000000-0005-0000-0000-000085030000}"/>
    <cellStyle name="20% - Акцент1 2 10 2 4 3" xfId="906" xr:uid="{00000000-0005-0000-0000-000086030000}"/>
    <cellStyle name="20% - Акцент1 2 10 2 4 4" xfId="907" xr:uid="{00000000-0005-0000-0000-000087030000}"/>
    <cellStyle name="20% - Акцент1 2 10 2 4 5" xfId="908" xr:uid="{00000000-0005-0000-0000-000088030000}"/>
    <cellStyle name="20% - Акцент1 2 10 2 4 6" xfId="909" xr:uid="{00000000-0005-0000-0000-000089030000}"/>
    <cellStyle name="20% - Акцент1 2 10 2 5" xfId="910" xr:uid="{00000000-0005-0000-0000-00008A030000}"/>
    <cellStyle name="20% - Акцент1 2 10 2 5 2" xfId="911" xr:uid="{00000000-0005-0000-0000-00008B030000}"/>
    <cellStyle name="20% - Акцент1 2 10 2 5 3" xfId="912" xr:uid="{00000000-0005-0000-0000-00008C030000}"/>
    <cellStyle name="20% - Акцент1 2 10 2 5 4" xfId="913" xr:uid="{00000000-0005-0000-0000-00008D030000}"/>
    <cellStyle name="20% - Акцент1 2 10 2 5 5" xfId="914" xr:uid="{00000000-0005-0000-0000-00008E030000}"/>
    <cellStyle name="20% - Акцент1 2 10 2 5 6" xfId="915" xr:uid="{00000000-0005-0000-0000-00008F030000}"/>
    <cellStyle name="20% - Акцент1 2 10 2 6" xfId="916" xr:uid="{00000000-0005-0000-0000-000090030000}"/>
    <cellStyle name="20% - Акцент1 2 10 2 6 2" xfId="917" xr:uid="{00000000-0005-0000-0000-000091030000}"/>
    <cellStyle name="20% - Акцент1 2 10 2 6 3" xfId="918" xr:uid="{00000000-0005-0000-0000-000092030000}"/>
    <cellStyle name="20% - Акцент1 2 10 2 6 4" xfId="919" xr:uid="{00000000-0005-0000-0000-000093030000}"/>
    <cellStyle name="20% - Акцент1 2 10 2 6 5" xfId="920" xr:uid="{00000000-0005-0000-0000-000094030000}"/>
    <cellStyle name="20% - Акцент1 2 10 2 6 6" xfId="921" xr:uid="{00000000-0005-0000-0000-000095030000}"/>
    <cellStyle name="20% - Акцент1 2 10 2 7" xfId="922" xr:uid="{00000000-0005-0000-0000-000096030000}"/>
    <cellStyle name="20% - Акцент1 2 10 2 7 2" xfId="923" xr:uid="{00000000-0005-0000-0000-000097030000}"/>
    <cellStyle name="20% - Акцент1 2 10 2 7 3" xfId="924" xr:uid="{00000000-0005-0000-0000-000098030000}"/>
    <cellStyle name="20% - Акцент1 2 10 2 7 4" xfId="925" xr:uid="{00000000-0005-0000-0000-000099030000}"/>
    <cellStyle name="20% - Акцент1 2 10 2 7 5" xfId="926" xr:uid="{00000000-0005-0000-0000-00009A030000}"/>
    <cellStyle name="20% - Акцент1 2 10 2 7 6" xfId="927" xr:uid="{00000000-0005-0000-0000-00009B030000}"/>
    <cellStyle name="20% - Акцент1 2 10 2 8" xfId="928" xr:uid="{00000000-0005-0000-0000-00009C030000}"/>
    <cellStyle name="20% - Акцент1 2 10 2 8 2" xfId="929" xr:uid="{00000000-0005-0000-0000-00009D030000}"/>
    <cellStyle name="20% - Акцент1 2 10 2 8 3" xfId="930" xr:uid="{00000000-0005-0000-0000-00009E030000}"/>
    <cellStyle name="20% - Акцент1 2 10 2 8 4" xfId="931" xr:uid="{00000000-0005-0000-0000-00009F030000}"/>
    <cellStyle name="20% - Акцент1 2 10 2 8 5" xfId="932" xr:uid="{00000000-0005-0000-0000-0000A0030000}"/>
    <cellStyle name="20% - Акцент1 2 10 2 8 6" xfId="933" xr:uid="{00000000-0005-0000-0000-0000A1030000}"/>
    <cellStyle name="20% - Акцент1 2 10 2 9" xfId="934" xr:uid="{00000000-0005-0000-0000-0000A2030000}"/>
    <cellStyle name="20% - Акцент1 2 10 2_амортизация" xfId="935" xr:uid="{00000000-0005-0000-0000-0000A3030000}"/>
    <cellStyle name="20% - Акцент1 2 10 3" xfId="936" xr:uid="{00000000-0005-0000-0000-0000A4030000}"/>
    <cellStyle name="20% - Акцент1 2 10 3 2" xfId="937" xr:uid="{00000000-0005-0000-0000-0000A5030000}"/>
    <cellStyle name="20% - Акцент1 2 10 3 2 2" xfId="938" xr:uid="{00000000-0005-0000-0000-0000A6030000}"/>
    <cellStyle name="20% - Акцент1 2 10 3 2 3" xfId="939" xr:uid="{00000000-0005-0000-0000-0000A7030000}"/>
    <cellStyle name="20% - Акцент1 2 10 3 2 4" xfId="940" xr:uid="{00000000-0005-0000-0000-0000A8030000}"/>
    <cellStyle name="20% - Акцент1 2 10 3 2 5" xfId="941" xr:uid="{00000000-0005-0000-0000-0000A9030000}"/>
    <cellStyle name="20% - Акцент1 2 10 3 2 6" xfId="942" xr:uid="{00000000-0005-0000-0000-0000AA030000}"/>
    <cellStyle name="20% - Акцент1 2 10 3 3" xfId="943" xr:uid="{00000000-0005-0000-0000-0000AB030000}"/>
    <cellStyle name="20% - Акцент1 2 10 3 4" xfId="944" xr:uid="{00000000-0005-0000-0000-0000AC030000}"/>
    <cellStyle name="20% - Акцент1 2 10 3 5" xfId="945" xr:uid="{00000000-0005-0000-0000-0000AD030000}"/>
    <cellStyle name="20% - Акцент1 2 10 3 6" xfId="946" xr:uid="{00000000-0005-0000-0000-0000AE030000}"/>
    <cellStyle name="20% - Акцент1 2 10 3 7" xfId="947" xr:uid="{00000000-0005-0000-0000-0000AF030000}"/>
    <cellStyle name="20% - Акцент1 2 10 3_амортизация" xfId="948" xr:uid="{00000000-0005-0000-0000-0000B0030000}"/>
    <cellStyle name="20% - Акцент1 2 10 4" xfId="949" xr:uid="{00000000-0005-0000-0000-0000B1030000}"/>
    <cellStyle name="20% - Акцент1 2 10 4 2" xfId="950" xr:uid="{00000000-0005-0000-0000-0000B2030000}"/>
    <cellStyle name="20% - Акцент1 2 10 4 3" xfId="951" xr:uid="{00000000-0005-0000-0000-0000B3030000}"/>
    <cellStyle name="20% - Акцент1 2 10 4 4" xfId="952" xr:uid="{00000000-0005-0000-0000-0000B4030000}"/>
    <cellStyle name="20% - Акцент1 2 10 4 5" xfId="953" xr:uid="{00000000-0005-0000-0000-0000B5030000}"/>
    <cellStyle name="20% - Акцент1 2 10 4 6" xfId="954" xr:uid="{00000000-0005-0000-0000-0000B6030000}"/>
    <cellStyle name="20% - Акцент1 2 10 5" xfId="955" xr:uid="{00000000-0005-0000-0000-0000B7030000}"/>
    <cellStyle name="20% - Акцент1 2 10 5 2" xfId="956" xr:uid="{00000000-0005-0000-0000-0000B8030000}"/>
    <cellStyle name="20% - Акцент1 2 10 5 3" xfId="957" xr:uid="{00000000-0005-0000-0000-0000B9030000}"/>
    <cellStyle name="20% - Акцент1 2 10 5 4" xfId="958" xr:uid="{00000000-0005-0000-0000-0000BA030000}"/>
    <cellStyle name="20% - Акцент1 2 10 5 5" xfId="959" xr:uid="{00000000-0005-0000-0000-0000BB030000}"/>
    <cellStyle name="20% - Акцент1 2 10 5 6" xfId="960" xr:uid="{00000000-0005-0000-0000-0000BC030000}"/>
    <cellStyle name="20% - Акцент1 2 10 6" xfId="961" xr:uid="{00000000-0005-0000-0000-0000BD030000}"/>
    <cellStyle name="20% - Акцент1 2 10 6 2" xfId="962" xr:uid="{00000000-0005-0000-0000-0000BE030000}"/>
    <cellStyle name="20% - Акцент1 2 10 6 3" xfId="963" xr:uid="{00000000-0005-0000-0000-0000BF030000}"/>
    <cellStyle name="20% - Акцент1 2 10 6 4" xfId="964" xr:uid="{00000000-0005-0000-0000-0000C0030000}"/>
    <cellStyle name="20% - Акцент1 2 10 6 5" xfId="965" xr:uid="{00000000-0005-0000-0000-0000C1030000}"/>
    <cellStyle name="20% - Акцент1 2 10 6 6" xfId="966" xr:uid="{00000000-0005-0000-0000-0000C2030000}"/>
    <cellStyle name="20% - Акцент1 2 10 7" xfId="967" xr:uid="{00000000-0005-0000-0000-0000C3030000}"/>
    <cellStyle name="20% - Акцент1 2 10 7 2" xfId="968" xr:uid="{00000000-0005-0000-0000-0000C4030000}"/>
    <cellStyle name="20% - Акцент1 2 10 7 3" xfId="969" xr:uid="{00000000-0005-0000-0000-0000C5030000}"/>
    <cellStyle name="20% - Акцент1 2 10 7 4" xfId="970" xr:uid="{00000000-0005-0000-0000-0000C6030000}"/>
    <cellStyle name="20% - Акцент1 2 10 7 5" xfId="971" xr:uid="{00000000-0005-0000-0000-0000C7030000}"/>
    <cellStyle name="20% - Акцент1 2 10 7 6" xfId="972" xr:uid="{00000000-0005-0000-0000-0000C8030000}"/>
    <cellStyle name="20% - Акцент1 2 10 8" xfId="973" xr:uid="{00000000-0005-0000-0000-0000C9030000}"/>
    <cellStyle name="20% - Акцент1 2 10 8 2" xfId="974" xr:uid="{00000000-0005-0000-0000-0000CA030000}"/>
    <cellStyle name="20% - Акцент1 2 10 8 3" xfId="975" xr:uid="{00000000-0005-0000-0000-0000CB030000}"/>
    <cellStyle name="20% - Акцент1 2 10 8 4" xfId="976" xr:uid="{00000000-0005-0000-0000-0000CC030000}"/>
    <cellStyle name="20% - Акцент1 2 10 8 5" xfId="977" xr:uid="{00000000-0005-0000-0000-0000CD030000}"/>
    <cellStyle name="20% - Акцент1 2 10 8 6" xfId="978" xr:uid="{00000000-0005-0000-0000-0000CE030000}"/>
    <cellStyle name="20% - Акцент1 2 10 9" xfId="979" xr:uid="{00000000-0005-0000-0000-0000CF030000}"/>
    <cellStyle name="20% - Акцент1 2 10_амортизация" xfId="980" xr:uid="{00000000-0005-0000-0000-0000D0030000}"/>
    <cellStyle name="20% - Акцент1 2 11" xfId="981" xr:uid="{00000000-0005-0000-0000-0000D1030000}"/>
    <cellStyle name="20% - Акцент1 2 11 2" xfId="982" xr:uid="{00000000-0005-0000-0000-0000D2030000}"/>
    <cellStyle name="20% - Акцент1 2 11 3" xfId="983" xr:uid="{00000000-0005-0000-0000-0000D3030000}"/>
    <cellStyle name="20% - Акцент1 2 11 4" xfId="984" xr:uid="{00000000-0005-0000-0000-0000D4030000}"/>
    <cellStyle name="20% - Акцент1 2 11 5" xfId="985" xr:uid="{00000000-0005-0000-0000-0000D5030000}"/>
    <cellStyle name="20% - Акцент1 2 11 6" xfId="986" xr:uid="{00000000-0005-0000-0000-0000D6030000}"/>
    <cellStyle name="20% - Акцент1 2 12" xfId="987" xr:uid="{00000000-0005-0000-0000-0000D7030000}"/>
    <cellStyle name="20% - Акцент1 2 12 2" xfId="988" xr:uid="{00000000-0005-0000-0000-0000D8030000}"/>
    <cellStyle name="20% - Акцент1 2 12 2 2" xfId="989" xr:uid="{00000000-0005-0000-0000-0000D9030000}"/>
    <cellStyle name="20% - Акцент1 2 12 2 3" xfId="990" xr:uid="{00000000-0005-0000-0000-0000DA030000}"/>
    <cellStyle name="20% - Акцент1 2 12 2 4" xfId="991" xr:uid="{00000000-0005-0000-0000-0000DB030000}"/>
    <cellStyle name="20% - Акцент1 2 12 2 5" xfId="992" xr:uid="{00000000-0005-0000-0000-0000DC030000}"/>
    <cellStyle name="20% - Акцент1 2 12 2 6" xfId="993" xr:uid="{00000000-0005-0000-0000-0000DD030000}"/>
    <cellStyle name="20% - Акцент1 2 12 3" xfId="994" xr:uid="{00000000-0005-0000-0000-0000DE030000}"/>
    <cellStyle name="20% - Акцент1 2 12 4" xfId="995" xr:uid="{00000000-0005-0000-0000-0000DF030000}"/>
    <cellStyle name="20% - Акцент1 2 12 5" xfId="996" xr:uid="{00000000-0005-0000-0000-0000E0030000}"/>
    <cellStyle name="20% - Акцент1 2 12 6" xfId="997" xr:uid="{00000000-0005-0000-0000-0000E1030000}"/>
    <cellStyle name="20% - Акцент1 2 12 7" xfId="998" xr:uid="{00000000-0005-0000-0000-0000E2030000}"/>
    <cellStyle name="20% - Акцент1 2 12_амортизация" xfId="999" xr:uid="{00000000-0005-0000-0000-0000E3030000}"/>
    <cellStyle name="20% - Акцент1 2 13" xfId="1000" xr:uid="{00000000-0005-0000-0000-0000E4030000}"/>
    <cellStyle name="20% - Акцент1 2 13 2" xfId="1001" xr:uid="{00000000-0005-0000-0000-0000E5030000}"/>
    <cellStyle name="20% - Акцент1 2 13 3" xfId="1002" xr:uid="{00000000-0005-0000-0000-0000E6030000}"/>
    <cellStyle name="20% - Акцент1 2 13 4" xfId="1003" xr:uid="{00000000-0005-0000-0000-0000E7030000}"/>
    <cellStyle name="20% - Акцент1 2 13 5" xfId="1004" xr:uid="{00000000-0005-0000-0000-0000E8030000}"/>
    <cellStyle name="20% - Акцент1 2 13 6" xfId="1005" xr:uid="{00000000-0005-0000-0000-0000E9030000}"/>
    <cellStyle name="20% - Акцент1 2 14" xfId="1006" xr:uid="{00000000-0005-0000-0000-0000EA030000}"/>
    <cellStyle name="20% - Акцент1 2 14 2" xfId="1007" xr:uid="{00000000-0005-0000-0000-0000EB030000}"/>
    <cellStyle name="20% - Акцент1 2 14 3" xfId="1008" xr:uid="{00000000-0005-0000-0000-0000EC030000}"/>
    <cellStyle name="20% - Акцент1 2 14 4" xfId="1009" xr:uid="{00000000-0005-0000-0000-0000ED030000}"/>
    <cellStyle name="20% - Акцент1 2 14 5" xfId="1010" xr:uid="{00000000-0005-0000-0000-0000EE030000}"/>
    <cellStyle name="20% - Акцент1 2 14 6" xfId="1011" xr:uid="{00000000-0005-0000-0000-0000EF030000}"/>
    <cellStyle name="20% - Акцент1 2 15" xfId="1012" xr:uid="{00000000-0005-0000-0000-0000F0030000}"/>
    <cellStyle name="20% - Акцент1 2 15 2" xfId="1013" xr:uid="{00000000-0005-0000-0000-0000F1030000}"/>
    <cellStyle name="20% - Акцент1 2 15 3" xfId="1014" xr:uid="{00000000-0005-0000-0000-0000F2030000}"/>
    <cellStyle name="20% - Акцент1 2 15 4" xfId="1015" xr:uid="{00000000-0005-0000-0000-0000F3030000}"/>
    <cellStyle name="20% - Акцент1 2 15 5" xfId="1016" xr:uid="{00000000-0005-0000-0000-0000F4030000}"/>
    <cellStyle name="20% - Акцент1 2 15 6" xfId="1017" xr:uid="{00000000-0005-0000-0000-0000F5030000}"/>
    <cellStyle name="20% - Акцент1 2 16" xfId="1018" xr:uid="{00000000-0005-0000-0000-0000F6030000}"/>
    <cellStyle name="20% - Акцент1 2 16 2" xfId="1019" xr:uid="{00000000-0005-0000-0000-0000F7030000}"/>
    <cellStyle name="20% - Акцент1 2 16 3" xfId="1020" xr:uid="{00000000-0005-0000-0000-0000F8030000}"/>
    <cellStyle name="20% - Акцент1 2 16 4" xfId="1021" xr:uid="{00000000-0005-0000-0000-0000F9030000}"/>
    <cellStyle name="20% - Акцент1 2 16 5" xfId="1022" xr:uid="{00000000-0005-0000-0000-0000FA030000}"/>
    <cellStyle name="20% - Акцент1 2 16 6" xfId="1023" xr:uid="{00000000-0005-0000-0000-0000FB030000}"/>
    <cellStyle name="20% - Акцент1 2 17" xfId="1024" xr:uid="{00000000-0005-0000-0000-0000FC030000}"/>
    <cellStyle name="20% - Акцент1 2 17 2" xfId="1025" xr:uid="{00000000-0005-0000-0000-0000FD030000}"/>
    <cellStyle name="20% - Акцент1 2 17 3" xfId="1026" xr:uid="{00000000-0005-0000-0000-0000FE030000}"/>
    <cellStyle name="20% - Акцент1 2 17 4" xfId="1027" xr:uid="{00000000-0005-0000-0000-0000FF030000}"/>
    <cellStyle name="20% - Акцент1 2 17 5" xfId="1028" xr:uid="{00000000-0005-0000-0000-000000040000}"/>
    <cellStyle name="20% - Акцент1 2 17 6" xfId="1029" xr:uid="{00000000-0005-0000-0000-000001040000}"/>
    <cellStyle name="20% - Акцент1 2 18" xfId="1030" xr:uid="{00000000-0005-0000-0000-000002040000}"/>
    <cellStyle name="20% - Акцент1 2 18 2" xfId="1031" xr:uid="{00000000-0005-0000-0000-000003040000}"/>
    <cellStyle name="20% - Акцент1 2 18 3" xfId="1032" xr:uid="{00000000-0005-0000-0000-000004040000}"/>
    <cellStyle name="20% - Акцент1 2 18 4" xfId="1033" xr:uid="{00000000-0005-0000-0000-000005040000}"/>
    <cellStyle name="20% - Акцент1 2 18 5" xfId="1034" xr:uid="{00000000-0005-0000-0000-000006040000}"/>
    <cellStyle name="20% - Акцент1 2 18 6" xfId="1035" xr:uid="{00000000-0005-0000-0000-000007040000}"/>
    <cellStyle name="20% - Акцент1 2 19" xfId="1036" xr:uid="{00000000-0005-0000-0000-000008040000}"/>
    <cellStyle name="20% - Акцент1 2 19 2" xfId="1037" xr:uid="{00000000-0005-0000-0000-000009040000}"/>
    <cellStyle name="20% - Акцент1 2 19 3" xfId="1038" xr:uid="{00000000-0005-0000-0000-00000A040000}"/>
    <cellStyle name="20% - Акцент1 2 19 4" xfId="1039" xr:uid="{00000000-0005-0000-0000-00000B040000}"/>
    <cellStyle name="20% - Акцент1 2 19 4 2" xfId="1040" xr:uid="{00000000-0005-0000-0000-00000C040000}"/>
    <cellStyle name="20% - Акцент1 2 19 4 3" xfId="1041" xr:uid="{00000000-0005-0000-0000-00000D040000}"/>
    <cellStyle name="20% - Акцент1 2 19 5" xfId="1042" xr:uid="{00000000-0005-0000-0000-00000E040000}"/>
    <cellStyle name="20% - Акцент1 2 2" xfId="1043" xr:uid="{00000000-0005-0000-0000-00000F040000}"/>
    <cellStyle name="20% - Акцент1 2 2 10" xfId="1044" xr:uid="{00000000-0005-0000-0000-000010040000}"/>
    <cellStyle name="20% - Акцент1 2 2 10 2" xfId="1045" xr:uid="{00000000-0005-0000-0000-000011040000}"/>
    <cellStyle name="20% - Акцент1 2 2 10 2 2" xfId="1046" xr:uid="{00000000-0005-0000-0000-000012040000}"/>
    <cellStyle name="20% - Акцент1 2 2 10 2 2 2" xfId="1047" xr:uid="{00000000-0005-0000-0000-000013040000}"/>
    <cellStyle name="20% - Акцент1 2 2 10 2 2 2 2" xfId="1048" xr:uid="{00000000-0005-0000-0000-000014040000}"/>
    <cellStyle name="20% - Акцент1 2 2 10 2 2 2 3" xfId="1049" xr:uid="{00000000-0005-0000-0000-000015040000}"/>
    <cellStyle name="20% - Акцент1 2 2 10 2 2 3" xfId="1050" xr:uid="{00000000-0005-0000-0000-000016040000}"/>
    <cellStyle name="20% - Акцент1 2 2 10 2 2 4" xfId="1051" xr:uid="{00000000-0005-0000-0000-000017040000}"/>
    <cellStyle name="20% - Акцент1 2 2 10 2 3" xfId="1052" xr:uid="{00000000-0005-0000-0000-000018040000}"/>
    <cellStyle name="20% - Акцент1 2 2 10 2 4" xfId="1053" xr:uid="{00000000-0005-0000-0000-000019040000}"/>
    <cellStyle name="20% - Акцент1 2 2 10 3" xfId="1054" xr:uid="{00000000-0005-0000-0000-00001A040000}"/>
    <cellStyle name="20% - Акцент1 2 2 10 4" xfId="1055" xr:uid="{00000000-0005-0000-0000-00001B040000}"/>
    <cellStyle name="20% - Акцент1 2 2 10 5" xfId="1056" xr:uid="{00000000-0005-0000-0000-00001C040000}"/>
    <cellStyle name="20% - Акцент1 2 2 11" xfId="1057" xr:uid="{00000000-0005-0000-0000-00001D040000}"/>
    <cellStyle name="20% - Акцент1 2 2 12" xfId="1058" xr:uid="{00000000-0005-0000-0000-00001E040000}"/>
    <cellStyle name="20% - Акцент1 2 2 12 2" xfId="1059" xr:uid="{00000000-0005-0000-0000-00001F040000}"/>
    <cellStyle name="20% - Акцент1 2 2 12 3" xfId="1060" xr:uid="{00000000-0005-0000-0000-000020040000}"/>
    <cellStyle name="20% - Акцент1 2 2 13" xfId="1061" xr:uid="{00000000-0005-0000-0000-000021040000}"/>
    <cellStyle name="20% - Акцент1 2 2 14" xfId="1062" xr:uid="{00000000-0005-0000-0000-000022040000}"/>
    <cellStyle name="20% - Акцент1 2 2 14 2" xfId="1063" xr:uid="{00000000-0005-0000-0000-000023040000}"/>
    <cellStyle name="20% - Акцент1 2 2 15" xfId="1064" xr:uid="{00000000-0005-0000-0000-000024040000}"/>
    <cellStyle name="20% - Акцент1 2 2 15 2" xfId="1065" xr:uid="{00000000-0005-0000-0000-000025040000}"/>
    <cellStyle name="20% - Акцент1 2 2 15 2 2" xfId="1066" xr:uid="{00000000-0005-0000-0000-000026040000}"/>
    <cellStyle name="20% - Акцент1 2 2 15 2 2 2" xfId="1067" xr:uid="{00000000-0005-0000-0000-000027040000}"/>
    <cellStyle name="20% - Акцент1 2 2 15 2 3" xfId="1068" xr:uid="{00000000-0005-0000-0000-000028040000}"/>
    <cellStyle name="20% - Акцент1 2 2 15 2 4" xfId="1069" xr:uid="{00000000-0005-0000-0000-000029040000}"/>
    <cellStyle name="20% - Акцент1 2 2 15 3" xfId="1070" xr:uid="{00000000-0005-0000-0000-00002A040000}"/>
    <cellStyle name="20% - Акцент1 2 2 15 3 2" xfId="1071" xr:uid="{00000000-0005-0000-0000-00002B040000}"/>
    <cellStyle name="20% - Акцент1 2 2 15 4" xfId="1072" xr:uid="{00000000-0005-0000-0000-00002C040000}"/>
    <cellStyle name="20% - Акцент1 2 2 16" xfId="1073" xr:uid="{00000000-0005-0000-0000-00002D040000}"/>
    <cellStyle name="20% - Акцент1 2 2 16 2" xfId="1074" xr:uid="{00000000-0005-0000-0000-00002E040000}"/>
    <cellStyle name="20% - Акцент1 2 2 17" xfId="1075" xr:uid="{00000000-0005-0000-0000-00002F040000}"/>
    <cellStyle name="20% - Акцент1 2 2 18" xfId="1076" xr:uid="{00000000-0005-0000-0000-000030040000}"/>
    <cellStyle name="20% - Акцент1 2 2 19" xfId="1077" xr:uid="{00000000-0005-0000-0000-000031040000}"/>
    <cellStyle name="20% - Акцент1 2 2 19 2" xfId="1078" xr:uid="{00000000-0005-0000-0000-000032040000}"/>
    <cellStyle name="20% - Акцент1 2 2 2" xfId="1079" xr:uid="{00000000-0005-0000-0000-000033040000}"/>
    <cellStyle name="20% - Акцент1 2 2 2 10" xfId="1080" xr:uid="{00000000-0005-0000-0000-000034040000}"/>
    <cellStyle name="20% - Акцент1 2 2 2 10 2" xfId="1081" xr:uid="{00000000-0005-0000-0000-000035040000}"/>
    <cellStyle name="20% - Акцент1 2 2 2 10 2 2" xfId="1082" xr:uid="{00000000-0005-0000-0000-000036040000}"/>
    <cellStyle name="20% - Акцент1 2 2 2 10 2 2 2" xfId="1083" xr:uid="{00000000-0005-0000-0000-000037040000}"/>
    <cellStyle name="20% - Акцент1 2 2 2 10 2 3" xfId="1084" xr:uid="{00000000-0005-0000-0000-000038040000}"/>
    <cellStyle name="20% - Акцент1 2 2 2 10 2 4" xfId="1085" xr:uid="{00000000-0005-0000-0000-000039040000}"/>
    <cellStyle name="20% - Акцент1 2 2 2 10 3" xfId="1086" xr:uid="{00000000-0005-0000-0000-00003A040000}"/>
    <cellStyle name="20% - Акцент1 2 2 2 10 3 2" xfId="1087" xr:uid="{00000000-0005-0000-0000-00003B040000}"/>
    <cellStyle name="20% - Акцент1 2 2 2 10 4" xfId="1088" xr:uid="{00000000-0005-0000-0000-00003C040000}"/>
    <cellStyle name="20% - Акцент1 2 2 2 11" xfId="1089" xr:uid="{00000000-0005-0000-0000-00003D040000}"/>
    <cellStyle name="20% - Акцент1 2 2 2 11 2" xfId="1090" xr:uid="{00000000-0005-0000-0000-00003E040000}"/>
    <cellStyle name="20% - Акцент1 2 2 2 12" xfId="1091" xr:uid="{00000000-0005-0000-0000-00003F040000}"/>
    <cellStyle name="20% - Акцент1 2 2 2 13" xfId="1092" xr:uid="{00000000-0005-0000-0000-000040040000}"/>
    <cellStyle name="20% - Акцент1 2 2 2 14" xfId="1093" xr:uid="{00000000-0005-0000-0000-000041040000}"/>
    <cellStyle name="20% - Акцент1 2 2 2 15" xfId="1094" xr:uid="{00000000-0005-0000-0000-000042040000}"/>
    <cellStyle name="20% - Акцент1 2 2 2 16" xfId="1095" xr:uid="{00000000-0005-0000-0000-000043040000}"/>
    <cellStyle name="20% - Акцент1 2 2 2 17" xfId="1096" xr:uid="{00000000-0005-0000-0000-000044040000}"/>
    <cellStyle name="20% - Акцент1 2 2 2 18" xfId="1097" xr:uid="{00000000-0005-0000-0000-000045040000}"/>
    <cellStyle name="20% - Акцент1 2 2 2 19" xfId="1098" xr:uid="{00000000-0005-0000-0000-000046040000}"/>
    <cellStyle name="20% - Акцент1 2 2 2 2" xfId="1099" xr:uid="{00000000-0005-0000-0000-000047040000}"/>
    <cellStyle name="20% - Акцент1 2 2 2 2 10" xfId="1100" xr:uid="{00000000-0005-0000-0000-000048040000}"/>
    <cellStyle name="20% - Акцент1 2 2 2 2 11" xfId="1101" xr:uid="{00000000-0005-0000-0000-000049040000}"/>
    <cellStyle name="20% - Акцент1 2 2 2 2 12" xfId="1102" xr:uid="{00000000-0005-0000-0000-00004A040000}"/>
    <cellStyle name="20% - Акцент1 2 2 2 2 13" xfId="1103" xr:uid="{00000000-0005-0000-0000-00004B040000}"/>
    <cellStyle name="20% - Акцент1 2 2 2 2 14" xfId="1104" xr:uid="{00000000-0005-0000-0000-00004C040000}"/>
    <cellStyle name="20% - Акцент1 2 2 2 2 15" xfId="1105" xr:uid="{00000000-0005-0000-0000-00004D040000}"/>
    <cellStyle name="20% - Акцент1 2 2 2 2 16" xfId="1106" xr:uid="{00000000-0005-0000-0000-00004E040000}"/>
    <cellStyle name="20% - Акцент1 2 2 2 2 17" xfId="1107" xr:uid="{00000000-0005-0000-0000-00004F040000}"/>
    <cellStyle name="20% - Акцент1 2 2 2 2 18" xfId="1108" xr:uid="{00000000-0005-0000-0000-000050040000}"/>
    <cellStyle name="20% - Акцент1 2 2 2 2 19" xfId="1109" xr:uid="{00000000-0005-0000-0000-000051040000}"/>
    <cellStyle name="20% - Акцент1 2 2 2 2 2" xfId="1110" xr:uid="{00000000-0005-0000-0000-000052040000}"/>
    <cellStyle name="20% - Акцент1 2 2 2 2 2 10" xfId="1111" xr:uid="{00000000-0005-0000-0000-000053040000}"/>
    <cellStyle name="20% - Акцент1 2 2 2 2 2 11" xfId="1112" xr:uid="{00000000-0005-0000-0000-000054040000}"/>
    <cellStyle name="20% - Акцент1 2 2 2 2 2 12" xfId="1113" xr:uid="{00000000-0005-0000-0000-000055040000}"/>
    <cellStyle name="20% - Акцент1 2 2 2 2 2 13" xfId="1114" xr:uid="{00000000-0005-0000-0000-000056040000}"/>
    <cellStyle name="20% - Акцент1 2 2 2 2 2 14" xfId="1115" xr:uid="{00000000-0005-0000-0000-000057040000}"/>
    <cellStyle name="20% - Акцент1 2 2 2 2 2 15" xfId="1116" xr:uid="{00000000-0005-0000-0000-000058040000}"/>
    <cellStyle name="20% - Акцент1 2 2 2 2 2 16" xfId="1117" xr:uid="{00000000-0005-0000-0000-000059040000}"/>
    <cellStyle name="20% - Акцент1 2 2 2 2 2 17" xfId="1118" xr:uid="{00000000-0005-0000-0000-00005A040000}"/>
    <cellStyle name="20% - Акцент1 2 2 2 2 2 18" xfId="1119" xr:uid="{00000000-0005-0000-0000-00005B040000}"/>
    <cellStyle name="20% - Акцент1 2 2 2 2 2 19" xfId="1120" xr:uid="{00000000-0005-0000-0000-00005C040000}"/>
    <cellStyle name="20% - Акцент1 2 2 2 2 2 2" xfId="1121" xr:uid="{00000000-0005-0000-0000-00005D040000}"/>
    <cellStyle name="20% - Акцент1 2 2 2 2 2 2 10" xfId="1122" xr:uid="{00000000-0005-0000-0000-00005E040000}"/>
    <cellStyle name="20% - Акцент1 2 2 2 2 2 2 11" xfId="1123" xr:uid="{00000000-0005-0000-0000-00005F040000}"/>
    <cellStyle name="20% - Акцент1 2 2 2 2 2 2 12" xfId="1124" xr:uid="{00000000-0005-0000-0000-000060040000}"/>
    <cellStyle name="20% - Акцент1 2 2 2 2 2 2 13" xfId="1125" xr:uid="{00000000-0005-0000-0000-000061040000}"/>
    <cellStyle name="20% - Акцент1 2 2 2 2 2 2 14" xfId="1126" xr:uid="{00000000-0005-0000-0000-000062040000}"/>
    <cellStyle name="20% - Акцент1 2 2 2 2 2 2 15" xfId="1127" xr:uid="{00000000-0005-0000-0000-000063040000}"/>
    <cellStyle name="20% - Акцент1 2 2 2 2 2 2 16" xfId="1128" xr:uid="{00000000-0005-0000-0000-000064040000}"/>
    <cellStyle name="20% - Акцент1 2 2 2 2 2 2 17" xfId="1129" xr:uid="{00000000-0005-0000-0000-000065040000}"/>
    <cellStyle name="20% - Акцент1 2 2 2 2 2 2 18" xfId="1130" xr:uid="{00000000-0005-0000-0000-000066040000}"/>
    <cellStyle name="20% - Акцент1 2 2 2 2 2 2 19" xfId="1131" xr:uid="{00000000-0005-0000-0000-000067040000}"/>
    <cellStyle name="20% - Акцент1 2 2 2 2 2 2 2" xfId="1132" xr:uid="{00000000-0005-0000-0000-000068040000}"/>
    <cellStyle name="20% - Акцент1 2 2 2 2 2 2 2 10" xfId="1133" xr:uid="{00000000-0005-0000-0000-000069040000}"/>
    <cellStyle name="20% - Акцент1 2 2 2 2 2 2 2 11" xfId="1134" xr:uid="{00000000-0005-0000-0000-00006A040000}"/>
    <cellStyle name="20% - Акцент1 2 2 2 2 2 2 2 12" xfId="1135" xr:uid="{00000000-0005-0000-0000-00006B040000}"/>
    <cellStyle name="20% - Акцент1 2 2 2 2 2 2 2 13" xfId="1136" xr:uid="{00000000-0005-0000-0000-00006C040000}"/>
    <cellStyle name="20% - Акцент1 2 2 2 2 2 2 2 14" xfId="1137" xr:uid="{00000000-0005-0000-0000-00006D040000}"/>
    <cellStyle name="20% - Акцент1 2 2 2 2 2 2 2 15" xfId="1138" xr:uid="{00000000-0005-0000-0000-00006E040000}"/>
    <cellStyle name="20% - Акцент1 2 2 2 2 2 2 2 16" xfId="1139" xr:uid="{00000000-0005-0000-0000-00006F040000}"/>
    <cellStyle name="20% - Акцент1 2 2 2 2 2 2 2 17" xfId="1140" xr:uid="{00000000-0005-0000-0000-000070040000}"/>
    <cellStyle name="20% - Акцент1 2 2 2 2 2 2 2 18" xfId="1141" xr:uid="{00000000-0005-0000-0000-000071040000}"/>
    <cellStyle name="20% - Акцент1 2 2 2 2 2 2 2 19" xfId="1142" xr:uid="{00000000-0005-0000-0000-000072040000}"/>
    <cellStyle name="20% - Акцент1 2 2 2 2 2 2 2 2" xfId="1143" xr:uid="{00000000-0005-0000-0000-000073040000}"/>
    <cellStyle name="20% - Акцент1 2 2 2 2 2 2 2 2 10" xfId="1144" xr:uid="{00000000-0005-0000-0000-000074040000}"/>
    <cellStyle name="20% - Акцент1 2 2 2 2 2 2 2 2 11" xfId="1145" xr:uid="{00000000-0005-0000-0000-000075040000}"/>
    <cellStyle name="20% - Акцент1 2 2 2 2 2 2 2 2 12" xfId="1146" xr:uid="{00000000-0005-0000-0000-000076040000}"/>
    <cellStyle name="20% - Акцент1 2 2 2 2 2 2 2 2 13" xfId="1147" xr:uid="{00000000-0005-0000-0000-000077040000}"/>
    <cellStyle name="20% - Акцент1 2 2 2 2 2 2 2 2 14" xfId="1148" xr:uid="{00000000-0005-0000-0000-000078040000}"/>
    <cellStyle name="20% - Акцент1 2 2 2 2 2 2 2 2 15" xfId="1149" xr:uid="{00000000-0005-0000-0000-000079040000}"/>
    <cellStyle name="20% - Акцент1 2 2 2 2 2 2 2 2 16" xfId="1150" xr:uid="{00000000-0005-0000-0000-00007A040000}"/>
    <cellStyle name="20% - Акцент1 2 2 2 2 2 2 2 2 17" xfId="1151" xr:uid="{00000000-0005-0000-0000-00007B040000}"/>
    <cellStyle name="20% - Акцент1 2 2 2 2 2 2 2 2 18" xfId="1152" xr:uid="{00000000-0005-0000-0000-00007C040000}"/>
    <cellStyle name="20% - Акцент1 2 2 2 2 2 2 2 2 19" xfId="1153" xr:uid="{00000000-0005-0000-0000-00007D040000}"/>
    <cellStyle name="20% - Акцент1 2 2 2 2 2 2 2 2 2" xfId="1154" xr:uid="{00000000-0005-0000-0000-00007E040000}"/>
    <cellStyle name="20% - Акцент1 2 2 2 2 2 2 2 2 2 10" xfId="1155" xr:uid="{00000000-0005-0000-0000-00007F040000}"/>
    <cellStyle name="20% - Акцент1 2 2 2 2 2 2 2 2 2 11" xfId="1156" xr:uid="{00000000-0005-0000-0000-000080040000}"/>
    <cellStyle name="20% - Акцент1 2 2 2 2 2 2 2 2 2 12" xfId="1157" xr:uid="{00000000-0005-0000-0000-000081040000}"/>
    <cellStyle name="20% - Акцент1 2 2 2 2 2 2 2 2 2 13" xfId="1158" xr:uid="{00000000-0005-0000-0000-000082040000}"/>
    <cellStyle name="20% - Акцент1 2 2 2 2 2 2 2 2 2 14" xfId="1159" xr:uid="{00000000-0005-0000-0000-000083040000}"/>
    <cellStyle name="20% - Акцент1 2 2 2 2 2 2 2 2 2 15" xfId="1160" xr:uid="{00000000-0005-0000-0000-000084040000}"/>
    <cellStyle name="20% - Акцент1 2 2 2 2 2 2 2 2 2 16" xfId="1161" xr:uid="{00000000-0005-0000-0000-000085040000}"/>
    <cellStyle name="20% - Акцент1 2 2 2 2 2 2 2 2 2 17" xfId="1162" xr:uid="{00000000-0005-0000-0000-000086040000}"/>
    <cellStyle name="20% - Акцент1 2 2 2 2 2 2 2 2 2 18" xfId="1163" xr:uid="{00000000-0005-0000-0000-000087040000}"/>
    <cellStyle name="20% - Акцент1 2 2 2 2 2 2 2 2 2 19" xfId="1164" xr:uid="{00000000-0005-0000-0000-000088040000}"/>
    <cellStyle name="20% - Акцент1 2 2 2 2 2 2 2 2 2 2" xfId="1165" xr:uid="{00000000-0005-0000-0000-000089040000}"/>
    <cellStyle name="20% - Акцент1 2 2 2 2 2 2 2 2 2 2 10" xfId="1166" xr:uid="{00000000-0005-0000-0000-00008A040000}"/>
    <cellStyle name="20% - Акцент1 2 2 2 2 2 2 2 2 2 2 11" xfId="1167" xr:uid="{00000000-0005-0000-0000-00008B040000}"/>
    <cellStyle name="20% - Акцент1 2 2 2 2 2 2 2 2 2 2 12" xfId="1168" xr:uid="{00000000-0005-0000-0000-00008C040000}"/>
    <cellStyle name="20% - Акцент1 2 2 2 2 2 2 2 2 2 2 13" xfId="1169" xr:uid="{00000000-0005-0000-0000-00008D040000}"/>
    <cellStyle name="20% - Акцент1 2 2 2 2 2 2 2 2 2 2 14" xfId="1170" xr:uid="{00000000-0005-0000-0000-00008E040000}"/>
    <cellStyle name="20% - Акцент1 2 2 2 2 2 2 2 2 2 2 15" xfId="1171" xr:uid="{00000000-0005-0000-0000-00008F040000}"/>
    <cellStyle name="20% - Акцент1 2 2 2 2 2 2 2 2 2 2 16" xfId="1172" xr:uid="{00000000-0005-0000-0000-000090040000}"/>
    <cellStyle name="20% - Акцент1 2 2 2 2 2 2 2 2 2 2 17" xfId="1173" xr:uid="{00000000-0005-0000-0000-000091040000}"/>
    <cellStyle name="20% - Акцент1 2 2 2 2 2 2 2 2 2 2 18" xfId="1174" xr:uid="{00000000-0005-0000-0000-000092040000}"/>
    <cellStyle name="20% - Акцент1 2 2 2 2 2 2 2 2 2 2 19" xfId="1175" xr:uid="{00000000-0005-0000-0000-000093040000}"/>
    <cellStyle name="20% - Акцент1 2 2 2 2 2 2 2 2 2 2 2" xfId="1176" xr:uid="{00000000-0005-0000-0000-000094040000}"/>
    <cellStyle name="20% - Акцент1 2 2 2 2 2 2 2 2 2 2 2 10" xfId="1177" xr:uid="{00000000-0005-0000-0000-000095040000}"/>
    <cellStyle name="20% - Акцент1 2 2 2 2 2 2 2 2 2 2 2 11" xfId="1178" xr:uid="{00000000-0005-0000-0000-000096040000}"/>
    <cellStyle name="20% - Акцент1 2 2 2 2 2 2 2 2 2 2 2 12" xfId="1179" xr:uid="{00000000-0005-0000-0000-000097040000}"/>
    <cellStyle name="20% - Акцент1 2 2 2 2 2 2 2 2 2 2 2 13" xfId="1180" xr:uid="{00000000-0005-0000-0000-000098040000}"/>
    <cellStyle name="20% - Акцент1 2 2 2 2 2 2 2 2 2 2 2 14" xfId="1181" xr:uid="{00000000-0005-0000-0000-000099040000}"/>
    <cellStyle name="20% - Акцент1 2 2 2 2 2 2 2 2 2 2 2 15" xfId="1182" xr:uid="{00000000-0005-0000-0000-00009A040000}"/>
    <cellStyle name="20% - Акцент1 2 2 2 2 2 2 2 2 2 2 2 16" xfId="1183" xr:uid="{00000000-0005-0000-0000-00009B040000}"/>
    <cellStyle name="20% - Акцент1 2 2 2 2 2 2 2 2 2 2 2 17" xfId="1184" xr:uid="{00000000-0005-0000-0000-00009C040000}"/>
    <cellStyle name="20% - Акцент1 2 2 2 2 2 2 2 2 2 2 2 18" xfId="1185" xr:uid="{00000000-0005-0000-0000-00009D040000}"/>
    <cellStyle name="20% - Акцент1 2 2 2 2 2 2 2 2 2 2 2 19" xfId="1186" xr:uid="{00000000-0005-0000-0000-00009E040000}"/>
    <cellStyle name="20% - Акцент1 2 2 2 2 2 2 2 2 2 2 2 2" xfId="1187" xr:uid="{00000000-0005-0000-0000-00009F040000}"/>
    <cellStyle name="20% - Акцент1 2 2 2 2 2 2 2 2 2 2 2 2 10" xfId="1188" xr:uid="{00000000-0005-0000-0000-0000A0040000}"/>
    <cellStyle name="20% - Акцент1 2 2 2 2 2 2 2 2 2 2 2 2 11" xfId="1189" xr:uid="{00000000-0005-0000-0000-0000A1040000}"/>
    <cellStyle name="20% - Акцент1 2 2 2 2 2 2 2 2 2 2 2 2 12" xfId="1190" xr:uid="{00000000-0005-0000-0000-0000A2040000}"/>
    <cellStyle name="20% - Акцент1 2 2 2 2 2 2 2 2 2 2 2 2 13" xfId="1191" xr:uid="{00000000-0005-0000-0000-0000A3040000}"/>
    <cellStyle name="20% - Акцент1 2 2 2 2 2 2 2 2 2 2 2 2 14" xfId="1192" xr:uid="{00000000-0005-0000-0000-0000A4040000}"/>
    <cellStyle name="20% - Акцент1 2 2 2 2 2 2 2 2 2 2 2 2 15" xfId="1193" xr:uid="{00000000-0005-0000-0000-0000A5040000}"/>
    <cellStyle name="20% - Акцент1 2 2 2 2 2 2 2 2 2 2 2 2 16" xfId="1194" xr:uid="{00000000-0005-0000-0000-0000A6040000}"/>
    <cellStyle name="20% - Акцент1 2 2 2 2 2 2 2 2 2 2 2 2 17" xfId="1195" xr:uid="{00000000-0005-0000-0000-0000A7040000}"/>
    <cellStyle name="20% - Акцент1 2 2 2 2 2 2 2 2 2 2 2 2 18" xfId="1196" xr:uid="{00000000-0005-0000-0000-0000A8040000}"/>
    <cellStyle name="20% - Акцент1 2 2 2 2 2 2 2 2 2 2 2 2 19" xfId="1197" xr:uid="{00000000-0005-0000-0000-0000A9040000}"/>
    <cellStyle name="20% - Акцент1 2 2 2 2 2 2 2 2 2 2 2 2 2" xfId="1198" xr:uid="{00000000-0005-0000-0000-0000AA040000}"/>
    <cellStyle name="20% - Акцент1 2 2 2 2 2 2 2 2 2 2 2 2 2 10" xfId="1199" xr:uid="{00000000-0005-0000-0000-0000AB040000}"/>
    <cellStyle name="20% - Акцент1 2 2 2 2 2 2 2 2 2 2 2 2 2 11" xfId="1200" xr:uid="{00000000-0005-0000-0000-0000AC040000}"/>
    <cellStyle name="20% - Акцент1 2 2 2 2 2 2 2 2 2 2 2 2 2 12" xfId="1201" xr:uid="{00000000-0005-0000-0000-0000AD040000}"/>
    <cellStyle name="20% - Акцент1 2 2 2 2 2 2 2 2 2 2 2 2 2 13" xfId="1202" xr:uid="{00000000-0005-0000-0000-0000AE040000}"/>
    <cellStyle name="20% - Акцент1 2 2 2 2 2 2 2 2 2 2 2 2 2 14" xfId="1203" xr:uid="{00000000-0005-0000-0000-0000AF040000}"/>
    <cellStyle name="20% - Акцент1 2 2 2 2 2 2 2 2 2 2 2 2 2 15" xfId="1204" xr:uid="{00000000-0005-0000-0000-0000B0040000}"/>
    <cellStyle name="20% - Акцент1 2 2 2 2 2 2 2 2 2 2 2 2 2 16" xfId="1205" xr:uid="{00000000-0005-0000-0000-0000B1040000}"/>
    <cellStyle name="20% - Акцент1 2 2 2 2 2 2 2 2 2 2 2 2 2 17" xfId="1206" xr:uid="{00000000-0005-0000-0000-0000B2040000}"/>
    <cellStyle name="20% - Акцент1 2 2 2 2 2 2 2 2 2 2 2 2 2 18" xfId="1207" xr:uid="{00000000-0005-0000-0000-0000B3040000}"/>
    <cellStyle name="20% - Акцент1 2 2 2 2 2 2 2 2 2 2 2 2 2 19" xfId="1208" xr:uid="{00000000-0005-0000-0000-0000B4040000}"/>
    <cellStyle name="20% - Акцент1 2 2 2 2 2 2 2 2 2 2 2 2 2 2" xfId="1209" xr:uid="{00000000-0005-0000-0000-0000B5040000}"/>
    <cellStyle name="20% - Акцент1 2 2 2 2 2 2 2 2 2 2 2 2 2 2 10" xfId="1210" xr:uid="{00000000-0005-0000-0000-0000B6040000}"/>
    <cellStyle name="20% - Акцент1 2 2 2 2 2 2 2 2 2 2 2 2 2 2 11" xfId="1211" xr:uid="{00000000-0005-0000-0000-0000B7040000}"/>
    <cellStyle name="20% - Акцент1 2 2 2 2 2 2 2 2 2 2 2 2 2 2 12" xfId="1212" xr:uid="{00000000-0005-0000-0000-0000B8040000}"/>
    <cellStyle name="20% - Акцент1 2 2 2 2 2 2 2 2 2 2 2 2 2 2 13" xfId="1213" xr:uid="{00000000-0005-0000-0000-0000B9040000}"/>
    <cellStyle name="20% - Акцент1 2 2 2 2 2 2 2 2 2 2 2 2 2 2 14" xfId="1214" xr:uid="{00000000-0005-0000-0000-0000BA040000}"/>
    <cellStyle name="20% - Акцент1 2 2 2 2 2 2 2 2 2 2 2 2 2 2 15" xfId="1215" xr:uid="{00000000-0005-0000-0000-0000BB040000}"/>
    <cellStyle name="20% - Акцент1 2 2 2 2 2 2 2 2 2 2 2 2 2 2 16" xfId="1216" xr:uid="{00000000-0005-0000-0000-0000BC040000}"/>
    <cellStyle name="20% - Акцент1 2 2 2 2 2 2 2 2 2 2 2 2 2 2 17" xfId="1217" xr:uid="{00000000-0005-0000-0000-0000BD040000}"/>
    <cellStyle name="20% - Акцент1 2 2 2 2 2 2 2 2 2 2 2 2 2 2 18" xfId="1218" xr:uid="{00000000-0005-0000-0000-0000BE040000}"/>
    <cellStyle name="20% - Акцент1 2 2 2 2 2 2 2 2 2 2 2 2 2 2 19" xfId="1219" xr:uid="{00000000-0005-0000-0000-0000BF040000}"/>
    <cellStyle name="20% - Акцент1 2 2 2 2 2 2 2 2 2 2 2 2 2 2 2" xfId="1220" xr:uid="{00000000-0005-0000-0000-0000C0040000}"/>
    <cellStyle name="20% - Акцент1 2 2 2 2 2 2 2 2 2 2 2 2 2 2 2 10" xfId="1221" xr:uid="{00000000-0005-0000-0000-0000C1040000}"/>
    <cellStyle name="20% - Акцент1 2 2 2 2 2 2 2 2 2 2 2 2 2 2 2 11" xfId="1222" xr:uid="{00000000-0005-0000-0000-0000C2040000}"/>
    <cellStyle name="20% - Акцент1 2 2 2 2 2 2 2 2 2 2 2 2 2 2 2 12" xfId="1223" xr:uid="{00000000-0005-0000-0000-0000C3040000}"/>
    <cellStyle name="20% - Акцент1 2 2 2 2 2 2 2 2 2 2 2 2 2 2 2 13" xfId="1224" xr:uid="{00000000-0005-0000-0000-0000C4040000}"/>
    <cellStyle name="20% - Акцент1 2 2 2 2 2 2 2 2 2 2 2 2 2 2 2 14" xfId="1225" xr:uid="{00000000-0005-0000-0000-0000C5040000}"/>
    <cellStyle name="20% - Акцент1 2 2 2 2 2 2 2 2 2 2 2 2 2 2 2 15" xfId="1226" xr:uid="{00000000-0005-0000-0000-0000C6040000}"/>
    <cellStyle name="20% - Акцент1 2 2 2 2 2 2 2 2 2 2 2 2 2 2 2 16" xfId="1227" xr:uid="{00000000-0005-0000-0000-0000C7040000}"/>
    <cellStyle name="20% - Акцент1 2 2 2 2 2 2 2 2 2 2 2 2 2 2 2 17" xfId="1228" xr:uid="{00000000-0005-0000-0000-0000C8040000}"/>
    <cellStyle name="20% - Акцент1 2 2 2 2 2 2 2 2 2 2 2 2 2 2 2 18" xfId="1229" xr:uid="{00000000-0005-0000-0000-0000C9040000}"/>
    <cellStyle name="20% - Акцент1 2 2 2 2 2 2 2 2 2 2 2 2 2 2 2 19" xfId="1230" xr:uid="{00000000-0005-0000-0000-0000CA040000}"/>
    <cellStyle name="20% - Акцент1 2 2 2 2 2 2 2 2 2 2 2 2 2 2 2 2" xfId="1231" xr:uid="{00000000-0005-0000-0000-0000CB040000}"/>
    <cellStyle name="20% - Акцент1 2 2 2 2 2 2 2 2 2 2 2 2 2 2 2 2 10" xfId="1232" xr:uid="{00000000-0005-0000-0000-0000CC040000}"/>
    <cellStyle name="20% - Акцент1 2 2 2 2 2 2 2 2 2 2 2 2 2 2 2 2 11" xfId="1233" xr:uid="{00000000-0005-0000-0000-0000CD040000}"/>
    <cellStyle name="20% - Акцент1 2 2 2 2 2 2 2 2 2 2 2 2 2 2 2 2 12" xfId="1234" xr:uid="{00000000-0005-0000-0000-0000CE040000}"/>
    <cellStyle name="20% - Акцент1 2 2 2 2 2 2 2 2 2 2 2 2 2 2 2 2 13" xfId="1235" xr:uid="{00000000-0005-0000-0000-0000CF040000}"/>
    <cellStyle name="20% - Акцент1 2 2 2 2 2 2 2 2 2 2 2 2 2 2 2 2 14" xfId="1236" xr:uid="{00000000-0005-0000-0000-0000D0040000}"/>
    <cellStyle name="20% - Акцент1 2 2 2 2 2 2 2 2 2 2 2 2 2 2 2 2 15" xfId="1237" xr:uid="{00000000-0005-0000-0000-0000D1040000}"/>
    <cellStyle name="20% - Акцент1 2 2 2 2 2 2 2 2 2 2 2 2 2 2 2 2 16" xfId="1238" xr:uid="{00000000-0005-0000-0000-0000D2040000}"/>
    <cellStyle name="20% - Акцент1 2 2 2 2 2 2 2 2 2 2 2 2 2 2 2 2 17" xfId="1239" xr:uid="{00000000-0005-0000-0000-0000D3040000}"/>
    <cellStyle name="20% - Акцент1 2 2 2 2 2 2 2 2 2 2 2 2 2 2 2 2 18" xfId="1240" xr:uid="{00000000-0005-0000-0000-0000D4040000}"/>
    <cellStyle name="20% - Акцент1 2 2 2 2 2 2 2 2 2 2 2 2 2 2 2 2 19" xfId="1241" xr:uid="{00000000-0005-0000-0000-0000D5040000}"/>
    <cellStyle name="20% - Акцент1 2 2 2 2 2 2 2 2 2 2 2 2 2 2 2 2 2" xfId="1242" xr:uid="{00000000-0005-0000-0000-0000D6040000}"/>
    <cellStyle name="20% - Акцент1 2 2 2 2 2 2 2 2 2 2 2 2 2 2 2 2 2 10" xfId="1243" xr:uid="{00000000-0005-0000-0000-0000D7040000}"/>
    <cellStyle name="20% - Акцент1 2 2 2 2 2 2 2 2 2 2 2 2 2 2 2 2 2 11" xfId="1244" xr:uid="{00000000-0005-0000-0000-0000D8040000}"/>
    <cellStyle name="20% - Акцент1 2 2 2 2 2 2 2 2 2 2 2 2 2 2 2 2 2 12" xfId="1245" xr:uid="{00000000-0005-0000-0000-0000D9040000}"/>
    <cellStyle name="20% - Акцент1 2 2 2 2 2 2 2 2 2 2 2 2 2 2 2 2 2 13" xfId="1246" xr:uid="{00000000-0005-0000-0000-0000DA040000}"/>
    <cellStyle name="20% - Акцент1 2 2 2 2 2 2 2 2 2 2 2 2 2 2 2 2 2 14" xfId="1247" xr:uid="{00000000-0005-0000-0000-0000DB040000}"/>
    <cellStyle name="20% - Акцент1 2 2 2 2 2 2 2 2 2 2 2 2 2 2 2 2 2 15" xfId="1248" xr:uid="{00000000-0005-0000-0000-0000DC040000}"/>
    <cellStyle name="20% - Акцент1 2 2 2 2 2 2 2 2 2 2 2 2 2 2 2 2 2 16" xfId="1249" xr:uid="{00000000-0005-0000-0000-0000DD040000}"/>
    <cellStyle name="20% - Акцент1 2 2 2 2 2 2 2 2 2 2 2 2 2 2 2 2 2 17" xfId="1250" xr:uid="{00000000-0005-0000-0000-0000DE040000}"/>
    <cellStyle name="20% - Акцент1 2 2 2 2 2 2 2 2 2 2 2 2 2 2 2 2 2 18" xfId="1251" xr:uid="{00000000-0005-0000-0000-0000DF040000}"/>
    <cellStyle name="20% - Акцент1 2 2 2 2 2 2 2 2 2 2 2 2 2 2 2 2 2 19" xfId="1252" xr:uid="{00000000-0005-0000-0000-0000E0040000}"/>
    <cellStyle name="20% - Акцент1 2 2 2 2 2 2 2 2 2 2 2 2 2 2 2 2 2 2" xfId="1253" xr:uid="{00000000-0005-0000-0000-0000E1040000}"/>
    <cellStyle name="20% - Акцент1 2 2 2 2 2 2 2 2 2 2 2 2 2 2 2 2 2 2 10" xfId="1254" xr:uid="{00000000-0005-0000-0000-0000E2040000}"/>
    <cellStyle name="20% - Акцент1 2 2 2 2 2 2 2 2 2 2 2 2 2 2 2 2 2 2 11" xfId="1255" xr:uid="{00000000-0005-0000-0000-0000E3040000}"/>
    <cellStyle name="20% - Акцент1 2 2 2 2 2 2 2 2 2 2 2 2 2 2 2 2 2 2 12" xfId="1256" xr:uid="{00000000-0005-0000-0000-0000E4040000}"/>
    <cellStyle name="20% - Акцент1 2 2 2 2 2 2 2 2 2 2 2 2 2 2 2 2 2 2 13" xfId="1257" xr:uid="{00000000-0005-0000-0000-0000E5040000}"/>
    <cellStyle name="20% - Акцент1 2 2 2 2 2 2 2 2 2 2 2 2 2 2 2 2 2 2 14" xfId="1258" xr:uid="{00000000-0005-0000-0000-0000E6040000}"/>
    <cellStyle name="20% - Акцент1 2 2 2 2 2 2 2 2 2 2 2 2 2 2 2 2 2 2 15" xfId="1259" xr:uid="{00000000-0005-0000-0000-0000E7040000}"/>
    <cellStyle name="20% - Акцент1 2 2 2 2 2 2 2 2 2 2 2 2 2 2 2 2 2 2 16" xfId="1260" xr:uid="{00000000-0005-0000-0000-0000E8040000}"/>
    <cellStyle name="20% - Акцент1 2 2 2 2 2 2 2 2 2 2 2 2 2 2 2 2 2 2 17" xfId="1261" xr:uid="{00000000-0005-0000-0000-0000E9040000}"/>
    <cellStyle name="20% - Акцент1 2 2 2 2 2 2 2 2 2 2 2 2 2 2 2 2 2 2 18" xfId="1262" xr:uid="{00000000-0005-0000-0000-0000EA040000}"/>
    <cellStyle name="20% - Акцент1 2 2 2 2 2 2 2 2 2 2 2 2 2 2 2 2 2 2 19" xfId="1263" xr:uid="{00000000-0005-0000-0000-0000EB040000}"/>
    <cellStyle name="20% - Акцент1 2 2 2 2 2 2 2 2 2 2 2 2 2 2 2 2 2 2 2" xfId="1264" xr:uid="{00000000-0005-0000-0000-0000EC040000}"/>
    <cellStyle name="20% - Акцент1 2 2 2 2 2 2 2 2 2 2 2 2 2 2 2 2 2 2 2 10" xfId="1265" xr:uid="{00000000-0005-0000-0000-0000ED040000}"/>
    <cellStyle name="20% - Акцент1 2 2 2 2 2 2 2 2 2 2 2 2 2 2 2 2 2 2 2 11" xfId="1266" xr:uid="{00000000-0005-0000-0000-0000EE040000}"/>
    <cellStyle name="20% - Акцент1 2 2 2 2 2 2 2 2 2 2 2 2 2 2 2 2 2 2 2 12" xfId="1267" xr:uid="{00000000-0005-0000-0000-0000EF040000}"/>
    <cellStyle name="20% - Акцент1 2 2 2 2 2 2 2 2 2 2 2 2 2 2 2 2 2 2 2 13" xfId="1268" xr:uid="{00000000-0005-0000-0000-0000F0040000}"/>
    <cellStyle name="20% - Акцент1 2 2 2 2 2 2 2 2 2 2 2 2 2 2 2 2 2 2 2 14" xfId="1269" xr:uid="{00000000-0005-0000-0000-0000F1040000}"/>
    <cellStyle name="20% - Акцент1 2 2 2 2 2 2 2 2 2 2 2 2 2 2 2 2 2 2 2 15" xfId="1270" xr:uid="{00000000-0005-0000-0000-0000F2040000}"/>
    <cellStyle name="20% - Акцент1 2 2 2 2 2 2 2 2 2 2 2 2 2 2 2 2 2 2 2 16" xfId="1271" xr:uid="{00000000-0005-0000-0000-0000F3040000}"/>
    <cellStyle name="20% - Акцент1 2 2 2 2 2 2 2 2 2 2 2 2 2 2 2 2 2 2 2 17" xfId="1272" xr:uid="{00000000-0005-0000-0000-0000F4040000}"/>
    <cellStyle name="20% - Акцент1 2 2 2 2 2 2 2 2 2 2 2 2 2 2 2 2 2 2 2 18" xfId="1273" xr:uid="{00000000-0005-0000-0000-0000F5040000}"/>
    <cellStyle name="20% - Акцент1 2 2 2 2 2 2 2 2 2 2 2 2 2 2 2 2 2 2 2 19" xfId="1274" xr:uid="{00000000-0005-0000-0000-0000F6040000}"/>
    <cellStyle name="20% - Акцент1 2 2 2 2 2 2 2 2 2 2 2 2 2 2 2 2 2 2 2 2" xfId="1275" xr:uid="{00000000-0005-0000-0000-0000F7040000}"/>
    <cellStyle name="20% - Акцент1 2 2 2 2 2 2 2 2 2 2 2 2 2 2 2 2 2 2 2 2 10" xfId="1276" xr:uid="{00000000-0005-0000-0000-0000F8040000}"/>
    <cellStyle name="20% - Акцент1 2 2 2 2 2 2 2 2 2 2 2 2 2 2 2 2 2 2 2 2 11" xfId="1277" xr:uid="{00000000-0005-0000-0000-0000F9040000}"/>
    <cellStyle name="20% - Акцент1 2 2 2 2 2 2 2 2 2 2 2 2 2 2 2 2 2 2 2 2 12" xfId="1278" xr:uid="{00000000-0005-0000-0000-0000FA040000}"/>
    <cellStyle name="20% - Акцент1 2 2 2 2 2 2 2 2 2 2 2 2 2 2 2 2 2 2 2 2 13" xfId="1279" xr:uid="{00000000-0005-0000-0000-0000FB040000}"/>
    <cellStyle name="20% - Акцент1 2 2 2 2 2 2 2 2 2 2 2 2 2 2 2 2 2 2 2 2 14" xfId="1280" xr:uid="{00000000-0005-0000-0000-0000FC040000}"/>
    <cellStyle name="20% - Акцент1 2 2 2 2 2 2 2 2 2 2 2 2 2 2 2 2 2 2 2 2 15" xfId="1281" xr:uid="{00000000-0005-0000-0000-0000FD040000}"/>
    <cellStyle name="20% - Акцент1 2 2 2 2 2 2 2 2 2 2 2 2 2 2 2 2 2 2 2 2 16" xfId="1282" xr:uid="{00000000-0005-0000-0000-0000FE040000}"/>
    <cellStyle name="20% - Акцент1 2 2 2 2 2 2 2 2 2 2 2 2 2 2 2 2 2 2 2 2 17" xfId="1283" xr:uid="{00000000-0005-0000-0000-0000FF040000}"/>
    <cellStyle name="20% - Акцент1 2 2 2 2 2 2 2 2 2 2 2 2 2 2 2 2 2 2 2 2 18" xfId="1284" xr:uid="{00000000-0005-0000-0000-000000050000}"/>
    <cellStyle name="20% - Акцент1 2 2 2 2 2 2 2 2 2 2 2 2 2 2 2 2 2 2 2 2 2" xfId="1285" xr:uid="{00000000-0005-0000-0000-000001050000}"/>
    <cellStyle name="20% - Акцент1 2 2 2 2 2 2 2 2 2 2 2 2 2 2 2 2 2 2 2 2 2 10" xfId="1286" xr:uid="{00000000-0005-0000-0000-000002050000}"/>
    <cellStyle name="20% - Акцент1 2 2 2 2 2 2 2 2 2 2 2 2 2 2 2 2 2 2 2 2 2 11" xfId="1287" xr:uid="{00000000-0005-0000-0000-000003050000}"/>
    <cellStyle name="20% - Акцент1 2 2 2 2 2 2 2 2 2 2 2 2 2 2 2 2 2 2 2 2 2 12" xfId="1288" xr:uid="{00000000-0005-0000-0000-000004050000}"/>
    <cellStyle name="20% - Акцент1 2 2 2 2 2 2 2 2 2 2 2 2 2 2 2 2 2 2 2 2 2 13" xfId="1289" xr:uid="{00000000-0005-0000-0000-000005050000}"/>
    <cellStyle name="20% - Акцент1 2 2 2 2 2 2 2 2 2 2 2 2 2 2 2 2 2 2 2 2 2 14" xfId="1290" xr:uid="{00000000-0005-0000-0000-000006050000}"/>
    <cellStyle name="20% - Акцент1 2 2 2 2 2 2 2 2 2 2 2 2 2 2 2 2 2 2 2 2 2 15" xfId="1291" xr:uid="{00000000-0005-0000-0000-000007050000}"/>
    <cellStyle name="20% - Акцент1 2 2 2 2 2 2 2 2 2 2 2 2 2 2 2 2 2 2 2 2 2 16" xfId="1292" xr:uid="{00000000-0005-0000-0000-000008050000}"/>
    <cellStyle name="20% - Акцент1 2 2 2 2 2 2 2 2 2 2 2 2 2 2 2 2 2 2 2 2 2 17" xfId="1293" xr:uid="{00000000-0005-0000-0000-000009050000}"/>
    <cellStyle name="20% - Акцент1 2 2 2 2 2 2 2 2 2 2 2 2 2 2 2 2 2 2 2 2 2 18" xfId="1294" xr:uid="{00000000-0005-0000-0000-00000A050000}"/>
    <cellStyle name="20% - Акцент1 2 2 2 2 2 2 2 2 2 2 2 2 2 2 2 2 2 2 2 2 2 2" xfId="1295" xr:uid="{00000000-0005-0000-0000-00000B050000}"/>
    <cellStyle name="20% - Акцент1 2 2 2 2 2 2 2 2 2 2 2 2 2 2 2 2 2 2 2 2 2 3" xfId="1296" xr:uid="{00000000-0005-0000-0000-00000C050000}"/>
    <cellStyle name="20% - Акцент1 2 2 2 2 2 2 2 2 2 2 2 2 2 2 2 2 2 2 2 2 2 4" xfId="1297" xr:uid="{00000000-0005-0000-0000-00000D050000}"/>
    <cellStyle name="20% - Акцент1 2 2 2 2 2 2 2 2 2 2 2 2 2 2 2 2 2 2 2 2 2 5" xfId="1298" xr:uid="{00000000-0005-0000-0000-00000E050000}"/>
    <cellStyle name="20% - Акцент1 2 2 2 2 2 2 2 2 2 2 2 2 2 2 2 2 2 2 2 2 2 6" xfId="1299" xr:uid="{00000000-0005-0000-0000-00000F050000}"/>
    <cellStyle name="20% - Акцент1 2 2 2 2 2 2 2 2 2 2 2 2 2 2 2 2 2 2 2 2 2 7" xfId="1300" xr:uid="{00000000-0005-0000-0000-000010050000}"/>
    <cellStyle name="20% - Акцент1 2 2 2 2 2 2 2 2 2 2 2 2 2 2 2 2 2 2 2 2 2 8" xfId="1301" xr:uid="{00000000-0005-0000-0000-000011050000}"/>
    <cellStyle name="20% - Акцент1 2 2 2 2 2 2 2 2 2 2 2 2 2 2 2 2 2 2 2 2 2 9" xfId="1302" xr:uid="{00000000-0005-0000-0000-000012050000}"/>
    <cellStyle name="20% - Акцент1 2 2 2 2 2 2 2 2 2 2 2 2 2 2 2 2 2 2 2 2 3" xfId="1303" xr:uid="{00000000-0005-0000-0000-000013050000}"/>
    <cellStyle name="20% - Акцент1 2 2 2 2 2 2 2 2 2 2 2 2 2 2 2 2 2 2 2 2 4" xfId="1304" xr:uid="{00000000-0005-0000-0000-000014050000}"/>
    <cellStyle name="20% - Акцент1 2 2 2 2 2 2 2 2 2 2 2 2 2 2 2 2 2 2 2 2 5" xfId="1305" xr:uid="{00000000-0005-0000-0000-000015050000}"/>
    <cellStyle name="20% - Акцент1 2 2 2 2 2 2 2 2 2 2 2 2 2 2 2 2 2 2 2 2 6" xfId="1306" xr:uid="{00000000-0005-0000-0000-000016050000}"/>
    <cellStyle name="20% - Акцент1 2 2 2 2 2 2 2 2 2 2 2 2 2 2 2 2 2 2 2 2 7" xfId="1307" xr:uid="{00000000-0005-0000-0000-000017050000}"/>
    <cellStyle name="20% - Акцент1 2 2 2 2 2 2 2 2 2 2 2 2 2 2 2 2 2 2 2 2 8" xfId="1308" xr:uid="{00000000-0005-0000-0000-000018050000}"/>
    <cellStyle name="20% - Акцент1 2 2 2 2 2 2 2 2 2 2 2 2 2 2 2 2 2 2 2 2 9" xfId="1309" xr:uid="{00000000-0005-0000-0000-000019050000}"/>
    <cellStyle name="20% - Акцент1 2 2 2 2 2 2 2 2 2 2 2 2 2 2 2 2 2 2 2 20" xfId="1310" xr:uid="{00000000-0005-0000-0000-00001A050000}"/>
    <cellStyle name="20% - Акцент1 2 2 2 2 2 2 2 2 2 2 2 2 2 2 2 2 2 2 2 21" xfId="1311" xr:uid="{00000000-0005-0000-0000-00001B050000}"/>
    <cellStyle name="20% - Акцент1 2 2 2 2 2 2 2 2 2 2 2 2 2 2 2 2 2 2 2 3" xfId="1312" xr:uid="{00000000-0005-0000-0000-00001C050000}"/>
    <cellStyle name="20% - Акцент1 2 2 2 2 2 2 2 2 2 2 2 2 2 2 2 2 2 2 2 4" xfId="1313" xr:uid="{00000000-0005-0000-0000-00001D050000}"/>
    <cellStyle name="20% - Акцент1 2 2 2 2 2 2 2 2 2 2 2 2 2 2 2 2 2 2 2 5" xfId="1314" xr:uid="{00000000-0005-0000-0000-00001E050000}"/>
    <cellStyle name="20% - Акцент1 2 2 2 2 2 2 2 2 2 2 2 2 2 2 2 2 2 2 2 6" xfId="1315" xr:uid="{00000000-0005-0000-0000-00001F050000}"/>
    <cellStyle name="20% - Акцент1 2 2 2 2 2 2 2 2 2 2 2 2 2 2 2 2 2 2 2 7" xfId="1316" xr:uid="{00000000-0005-0000-0000-000020050000}"/>
    <cellStyle name="20% - Акцент1 2 2 2 2 2 2 2 2 2 2 2 2 2 2 2 2 2 2 2 8" xfId="1317" xr:uid="{00000000-0005-0000-0000-000021050000}"/>
    <cellStyle name="20% - Акцент1 2 2 2 2 2 2 2 2 2 2 2 2 2 2 2 2 2 2 2 9" xfId="1318" xr:uid="{00000000-0005-0000-0000-000022050000}"/>
    <cellStyle name="20% - Акцент1 2 2 2 2 2 2 2 2 2 2 2 2 2 2 2 2 2 2 20" xfId="1319" xr:uid="{00000000-0005-0000-0000-000023050000}"/>
    <cellStyle name="20% - Акцент1 2 2 2 2 2 2 2 2 2 2 2 2 2 2 2 2 2 2 21" xfId="1320" xr:uid="{00000000-0005-0000-0000-000024050000}"/>
    <cellStyle name="20% - Акцент1 2 2 2 2 2 2 2 2 2 2 2 2 2 2 2 2 2 2 3" xfId="1321" xr:uid="{00000000-0005-0000-0000-000025050000}"/>
    <cellStyle name="20% - Акцент1 2 2 2 2 2 2 2 2 2 2 2 2 2 2 2 2 2 2 4" xfId="1322" xr:uid="{00000000-0005-0000-0000-000026050000}"/>
    <cellStyle name="20% - Акцент1 2 2 2 2 2 2 2 2 2 2 2 2 2 2 2 2 2 2 5" xfId="1323" xr:uid="{00000000-0005-0000-0000-000027050000}"/>
    <cellStyle name="20% - Акцент1 2 2 2 2 2 2 2 2 2 2 2 2 2 2 2 2 2 2 6" xfId="1324" xr:uid="{00000000-0005-0000-0000-000028050000}"/>
    <cellStyle name="20% - Акцент1 2 2 2 2 2 2 2 2 2 2 2 2 2 2 2 2 2 2 7" xfId="1325" xr:uid="{00000000-0005-0000-0000-000029050000}"/>
    <cellStyle name="20% - Акцент1 2 2 2 2 2 2 2 2 2 2 2 2 2 2 2 2 2 2 8" xfId="1326" xr:uid="{00000000-0005-0000-0000-00002A050000}"/>
    <cellStyle name="20% - Акцент1 2 2 2 2 2 2 2 2 2 2 2 2 2 2 2 2 2 2 9" xfId="1327" xr:uid="{00000000-0005-0000-0000-00002B050000}"/>
    <cellStyle name="20% - Акцент1 2 2 2 2 2 2 2 2 2 2 2 2 2 2 2 2 2 20" xfId="1328" xr:uid="{00000000-0005-0000-0000-00002C050000}"/>
    <cellStyle name="20% - Акцент1 2 2 2 2 2 2 2 2 2 2 2 2 2 2 2 2 2 21" xfId="1329" xr:uid="{00000000-0005-0000-0000-00002D050000}"/>
    <cellStyle name="20% - Акцент1 2 2 2 2 2 2 2 2 2 2 2 2 2 2 2 2 2 22" xfId="1330" xr:uid="{00000000-0005-0000-0000-00002E050000}"/>
    <cellStyle name="20% - Акцент1 2 2 2 2 2 2 2 2 2 2 2 2 2 2 2 2 2 3" xfId="1331" xr:uid="{00000000-0005-0000-0000-00002F050000}"/>
    <cellStyle name="20% - Акцент1 2 2 2 2 2 2 2 2 2 2 2 2 2 2 2 2 2 4" xfId="1332" xr:uid="{00000000-0005-0000-0000-000030050000}"/>
    <cellStyle name="20% - Акцент1 2 2 2 2 2 2 2 2 2 2 2 2 2 2 2 2 2 5" xfId="1333" xr:uid="{00000000-0005-0000-0000-000031050000}"/>
    <cellStyle name="20% - Акцент1 2 2 2 2 2 2 2 2 2 2 2 2 2 2 2 2 2 6" xfId="1334" xr:uid="{00000000-0005-0000-0000-000032050000}"/>
    <cellStyle name="20% - Акцент1 2 2 2 2 2 2 2 2 2 2 2 2 2 2 2 2 2 7" xfId="1335" xr:uid="{00000000-0005-0000-0000-000033050000}"/>
    <cellStyle name="20% - Акцент1 2 2 2 2 2 2 2 2 2 2 2 2 2 2 2 2 2 8" xfId="1336" xr:uid="{00000000-0005-0000-0000-000034050000}"/>
    <cellStyle name="20% - Акцент1 2 2 2 2 2 2 2 2 2 2 2 2 2 2 2 2 2 9" xfId="1337" xr:uid="{00000000-0005-0000-0000-000035050000}"/>
    <cellStyle name="20% - Акцент1 2 2 2 2 2 2 2 2 2 2 2 2 2 2 2 2 20" xfId="1338" xr:uid="{00000000-0005-0000-0000-000036050000}"/>
    <cellStyle name="20% - Акцент1 2 2 2 2 2 2 2 2 2 2 2 2 2 2 2 2 21" xfId="1339" xr:uid="{00000000-0005-0000-0000-000037050000}"/>
    <cellStyle name="20% - Акцент1 2 2 2 2 2 2 2 2 2 2 2 2 2 2 2 2 22" xfId="1340" xr:uid="{00000000-0005-0000-0000-000038050000}"/>
    <cellStyle name="20% - Акцент1 2 2 2 2 2 2 2 2 2 2 2 2 2 2 2 2 3" xfId="1341" xr:uid="{00000000-0005-0000-0000-000039050000}"/>
    <cellStyle name="20% - Акцент1 2 2 2 2 2 2 2 2 2 2 2 2 2 2 2 2 4" xfId="1342" xr:uid="{00000000-0005-0000-0000-00003A050000}"/>
    <cellStyle name="20% - Акцент1 2 2 2 2 2 2 2 2 2 2 2 2 2 2 2 2 5" xfId="1343" xr:uid="{00000000-0005-0000-0000-00003B050000}"/>
    <cellStyle name="20% - Акцент1 2 2 2 2 2 2 2 2 2 2 2 2 2 2 2 2 6" xfId="1344" xr:uid="{00000000-0005-0000-0000-00003C050000}"/>
    <cellStyle name="20% - Акцент1 2 2 2 2 2 2 2 2 2 2 2 2 2 2 2 2 7" xfId="1345" xr:uid="{00000000-0005-0000-0000-00003D050000}"/>
    <cellStyle name="20% - Акцент1 2 2 2 2 2 2 2 2 2 2 2 2 2 2 2 2 8" xfId="1346" xr:uid="{00000000-0005-0000-0000-00003E050000}"/>
    <cellStyle name="20% - Акцент1 2 2 2 2 2 2 2 2 2 2 2 2 2 2 2 2 9" xfId="1347" xr:uid="{00000000-0005-0000-0000-00003F050000}"/>
    <cellStyle name="20% - Акцент1 2 2 2 2 2 2 2 2 2 2 2 2 2 2 2 20" xfId="1348" xr:uid="{00000000-0005-0000-0000-000040050000}"/>
    <cellStyle name="20% - Акцент1 2 2 2 2 2 2 2 2 2 2 2 2 2 2 2 21" xfId="1349" xr:uid="{00000000-0005-0000-0000-000041050000}"/>
    <cellStyle name="20% - Акцент1 2 2 2 2 2 2 2 2 2 2 2 2 2 2 2 22" xfId="1350" xr:uid="{00000000-0005-0000-0000-000042050000}"/>
    <cellStyle name="20% - Акцент1 2 2 2 2 2 2 2 2 2 2 2 2 2 2 2 23" xfId="1351" xr:uid="{00000000-0005-0000-0000-000043050000}"/>
    <cellStyle name="20% - Акцент1 2 2 2 2 2 2 2 2 2 2 2 2 2 2 2 3" xfId="1352" xr:uid="{00000000-0005-0000-0000-000044050000}"/>
    <cellStyle name="20% - Акцент1 2 2 2 2 2 2 2 2 2 2 2 2 2 2 2 4" xfId="1353" xr:uid="{00000000-0005-0000-0000-000045050000}"/>
    <cellStyle name="20% - Акцент1 2 2 2 2 2 2 2 2 2 2 2 2 2 2 2 5" xfId="1354" xr:uid="{00000000-0005-0000-0000-000046050000}"/>
    <cellStyle name="20% - Акцент1 2 2 2 2 2 2 2 2 2 2 2 2 2 2 2 6" xfId="1355" xr:uid="{00000000-0005-0000-0000-000047050000}"/>
    <cellStyle name="20% - Акцент1 2 2 2 2 2 2 2 2 2 2 2 2 2 2 2 7" xfId="1356" xr:uid="{00000000-0005-0000-0000-000048050000}"/>
    <cellStyle name="20% - Акцент1 2 2 2 2 2 2 2 2 2 2 2 2 2 2 2 8" xfId="1357" xr:uid="{00000000-0005-0000-0000-000049050000}"/>
    <cellStyle name="20% - Акцент1 2 2 2 2 2 2 2 2 2 2 2 2 2 2 2 9" xfId="1358" xr:uid="{00000000-0005-0000-0000-00004A050000}"/>
    <cellStyle name="20% - Акцент1 2 2 2 2 2 2 2 2 2 2 2 2 2 2 20" xfId="1359" xr:uid="{00000000-0005-0000-0000-00004B050000}"/>
    <cellStyle name="20% - Акцент1 2 2 2 2 2 2 2 2 2 2 2 2 2 2 21" xfId="1360" xr:uid="{00000000-0005-0000-0000-00004C050000}"/>
    <cellStyle name="20% - Акцент1 2 2 2 2 2 2 2 2 2 2 2 2 2 2 22" xfId="1361" xr:uid="{00000000-0005-0000-0000-00004D050000}"/>
    <cellStyle name="20% - Акцент1 2 2 2 2 2 2 2 2 2 2 2 2 2 2 23" xfId="1362" xr:uid="{00000000-0005-0000-0000-00004E050000}"/>
    <cellStyle name="20% - Акцент1 2 2 2 2 2 2 2 2 2 2 2 2 2 2 24" xfId="1363" xr:uid="{00000000-0005-0000-0000-00004F050000}"/>
    <cellStyle name="20% - Акцент1 2 2 2 2 2 2 2 2 2 2 2 2 2 2 25" xfId="1364" xr:uid="{00000000-0005-0000-0000-000050050000}"/>
    <cellStyle name="20% - Акцент1 2 2 2 2 2 2 2 2 2 2 2 2 2 2 3" xfId="1365" xr:uid="{00000000-0005-0000-0000-000051050000}"/>
    <cellStyle name="20% - Акцент1 2 2 2 2 2 2 2 2 2 2 2 2 2 2 4" xfId="1366" xr:uid="{00000000-0005-0000-0000-000052050000}"/>
    <cellStyle name="20% - Акцент1 2 2 2 2 2 2 2 2 2 2 2 2 2 2 5" xfId="1367" xr:uid="{00000000-0005-0000-0000-000053050000}"/>
    <cellStyle name="20% - Акцент1 2 2 2 2 2 2 2 2 2 2 2 2 2 2 6" xfId="1368" xr:uid="{00000000-0005-0000-0000-000054050000}"/>
    <cellStyle name="20% - Акцент1 2 2 2 2 2 2 2 2 2 2 2 2 2 2 7" xfId="1369" xr:uid="{00000000-0005-0000-0000-000055050000}"/>
    <cellStyle name="20% - Акцент1 2 2 2 2 2 2 2 2 2 2 2 2 2 2 8" xfId="1370" xr:uid="{00000000-0005-0000-0000-000056050000}"/>
    <cellStyle name="20% - Акцент1 2 2 2 2 2 2 2 2 2 2 2 2 2 2 9" xfId="1371" xr:uid="{00000000-0005-0000-0000-000057050000}"/>
    <cellStyle name="20% - Акцент1 2 2 2 2 2 2 2 2 2 2 2 2 2 20" xfId="1372" xr:uid="{00000000-0005-0000-0000-000058050000}"/>
    <cellStyle name="20% - Акцент1 2 2 2 2 2 2 2 2 2 2 2 2 2 21" xfId="1373" xr:uid="{00000000-0005-0000-0000-000059050000}"/>
    <cellStyle name="20% - Акцент1 2 2 2 2 2 2 2 2 2 2 2 2 2 22" xfId="1374" xr:uid="{00000000-0005-0000-0000-00005A050000}"/>
    <cellStyle name="20% - Акцент1 2 2 2 2 2 2 2 2 2 2 2 2 2 23" xfId="1375" xr:uid="{00000000-0005-0000-0000-00005B050000}"/>
    <cellStyle name="20% - Акцент1 2 2 2 2 2 2 2 2 2 2 2 2 2 24" xfId="1376" xr:uid="{00000000-0005-0000-0000-00005C050000}"/>
    <cellStyle name="20% - Акцент1 2 2 2 2 2 2 2 2 2 2 2 2 2 25" xfId="1377" xr:uid="{00000000-0005-0000-0000-00005D050000}"/>
    <cellStyle name="20% - Акцент1 2 2 2 2 2 2 2 2 2 2 2 2 2 3" xfId="1378" xr:uid="{00000000-0005-0000-0000-00005E050000}"/>
    <cellStyle name="20% - Акцент1 2 2 2 2 2 2 2 2 2 2 2 2 2 3 2" xfId="1379" xr:uid="{00000000-0005-0000-0000-00005F050000}"/>
    <cellStyle name="20% - Акцент1 2 2 2 2 2 2 2 2 2 2 2 2 2 4" xfId="1380" xr:uid="{00000000-0005-0000-0000-000060050000}"/>
    <cellStyle name="20% - Акцент1 2 2 2 2 2 2 2 2 2 2 2 2 2 5" xfId="1381" xr:uid="{00000000-0005-0000-0000-000061050000}"/>
    <cellStyle name="20% - Акцент1 2 2 2 2 2 2 2 2 2 2 2 2 2 6" xfId="1382" xr:uid="{00000000-0005-0000-0000-000062050000}"/>
    <cellStyle name="20% - Акцент1 2 2 2 2 2 2 2 2 2 2 2 2 2 7" xfId="1383" xr:uid="{00000000-0005-0000-0000-000063050000}"/>
    <cellStyle name="20% - Акцент1 2 2 2 2 2 2 2 2 2 2 2 2 2 8" xfId="1384" xr:uid="{00000000-0005-0000-0000-000064050000}"/>
    <cellStyle name="20% - Акцент1 2 2 2 2 2 2 2 2 2 2 2 2 2 9" xfId="1385" xr:uid="{00000000-0005-0000-0000-000065050000}"/>
    <cellStyle name="20% - Акцент1 2 2 2 2 2 2 2 2 2 2 2 2 20" xfId="1386" xr:uid="{00000000-0005-0000-0000-000066050000}"/>
    <cellStyle name="20% - Акцент1 2 2 2 2 2 2 2 2 2 2 2 2 21" xfId="1387" xr:uid="{00000000-0005-0000-0000-000067050000}"/>
    <cellStyle name="20% - Акцент1 2 2 2 2 2 2 2 2 2 2 2 2 22" xfId="1388" xr:uid="{00000000-0005-0000-0000-000068050000}"/>
    <cellStyle name="20% - Акцент1 2 2 2 2 2 2 2 2 2 2 2 2 23" xfId="1389" xr:uid="{00000000-0005-0000-0000-000069050000}"/>
    <cellStyle name="20% - Акцент1 2 2 2 2 2 2 2 2 2 2 2 2 24" xfId="1390" xr:uid="{00000000-0005-0000-0000-00006A050000}"/>
    <cellStyle name="20% - Акцент1 2 2 2 2 2 2 2 2 2 2 2 2 25" xfId="1391" xr:uid="{00000000-0005-0000-0000-00006B050000}"/>
    <cellStyle name="20% - Акцент1 2 2 2 2 2 2 2 2 2 2 2 2 26" xfId="1392" xr:uid="{00000000-0005-0000-0000-00006C050000}"/>
    <cellStyle name="20% - Акцент1 2 2 2 2 2 2 2 2 2 2 2 2 27" xfId="1393" xr:uid="{00000000-0005-0000-0000-00006D050000}"/>
    <cellStyle name="20% - Акцент1 2 2 2 2 2 2 2 2 2 2 2 2 3" xfId="1394" xr:uid="{00000000-0005-0000-0000-00006E050000}"/>
    <cellStyle name="20% - Акцент1 2 2 2 2 2 2 2 2 2 2 2 2 4" xfId="1395" xr:uid="{00000000-0005-0000-0000-00006F050000}"/>
    <cellStyle name="20% - Акцент1 2 2 2 2 2 2 2 2 2 2 2 2 4 2" xfId="1396" xr:uid="{00000000-0005-0000-0000-000070050000}"/>
    <cellStyle name="20% - Акцент1 2 2 2 2 2 2 2 2 2 2 2 2 5" xfId="1397" xr:uid="{00000000-0005-0000-0000-000071050000}"/>
    <cellStyle name="20% - Акцент1 2 2 2 2 2 2 2 2 2 2 2 2 6" xfId="1398" xr:uid="{00000000-0005-0000-0000-000072050000}"/>
    <cellStyle name="20% - Акцент1 2 2 2 2 2 2 2 2 2 2 2 2 7" xfId="1399" xr:uid="{00000000-0005-0000-0000-000073050000}"/>
    <cellStyle name="20% - Акцент1 2 2 2 2 2 2 2 2 2 2 2 2 8" xfId="1400" xr:uid="{00000000-0005-0000-0000-000074050000}"/>
    <cellStyle name="20% - Акцент1 2 2 2 2 2 2 2 2 2 2 2 2 9" xfId="1401" xr:uid="{00000000-0005-0000-0000-000075050000}"/>
    <cellStyle name="20% - Акцент1 2 2 2 2 2 2 2 2 2 2 2 20" xfId="1402" xr:uid="{00000000-0005-0000-0000-000076050000}"/>
    <cellStyle name="20% - Акцент1 2 2 2 2 2 2 2 2 2 2 2 21" xfId="1403" xr:uid="{00000000-0005-0000-0000-000077050000}"/>
    <cellStyle name="20% - Акцент1 2 2 2 2 2 2 2 2 2 2 2 22" xfId="1404" xr:uid="{00000000-0005-0000-0000-000078050000}"/>
    <cellStyle name="20% - Акцент1 2 2 2 2 2 2 2 2 2 2 2 23" xfId="1405" xr:uid="{00000000-0005-0000-0000-000079050000}"/>
    <cellStyle name="20% - Акцент1 2 2 2 2 2 2 2 2 2 2 2 24" xfId="1406" xr:uid="{00000000-0005-0000-0000-00007A050000}"/>
    <cellStyle name="20% - Акцент1 2 2 2 2 2 2 2 2 2 2 2 25" xfId="1407" xr:uid="{00000000-0005-0000-0000-00007B050000}"/>
    <cellStyle name="20% - Акцент1 2 2 2 2 2 2 2 2 2 2 2 26" xfId="1408" xr:uid="{00000000-0005-0000-0000-00007C050000}"/>
    <cellStyle name="20% - Акцент1 2 2 2 2 2 2 2 2 2 2 2 27" xfId="1409" xr:uid="{00000000-0005-0000-0000-00007D050000}"/>
    <cellStyle name="20% - Акцент1 2 2 2 2 2 2 2 2 2 2 2 3" xfId="1410" xr:uid="{00000000-0005-0000-0000-00007E050000}"/>
    <cellStyle name="20% - Акцент1 2 2 2 2 2 2 2 2 2 2 2 3 2" xfId="1411" xr:uid="{00000000-0005-0000-0000-00007F050000}"/>
    <cellStyle name="20% - Акцент1 2 2 2 2 2 2 2 2 2 2 2 3 2 2" xfId="1412" xr:uid="{00000000-0005-0000-0000-000080050000}"/>
    <cellStyle name="20% - Акцент1 2 2 2 2 2 2 2 2 2 2 2 3 2 2 2" xfId="1413" xr:uid="{00000000-0005-0000-0000-000081050000}"/>
    <cellStyle name="20% - Акцент1 2 2 2 2 2 2 2 2 2 2 2 3 2 3" xfId="1414" xr:uid="{00000000-0005-0000-0000-000082050000}"/>
    <cellStyle name="20% - Акцент1 2 2 2 2 2 2 2 2 2 2 2 3 2 4" xfId="1415" xr:uid="{00000000-0005-0000-0000-000083050000}"/>
    <cellStyle name="20% - Акцент1 2 2 2 2 2 2 2 2 2 2 2 3 3" xfId="1416" xr:uid="{00000000-0005-0000-0000-000084050000}"/>
    <cellStyle name="20% - Акцент1 2 2 2 2 2 2 2 2 2 2 2 3 3 2" xfId="1417" xr:uid="{00000000-0005-0000-0000-000085050000}"/>
    <cellStyle name="20% - Акцент1 2 2 2 2 2 2 2 2 2 2 2 3 4" xfId="1418" xr:uid="{00000000-0005-0000-0000-000086050000}"/>
    <cellStyle name="20% - Акцент1 2 2 2 2 2 2 2 2 2 2 2 4" xfId="1419" xr:uid="{00000000-0005-0000-0000-000087050000}"/>
    <cellStyle name="20% - Акцент1 2 2 2 2 2 2 2 2 2 2 2 4 2" xfId="1420" xr:uid="{00000000-0005-0000-0000-000088050000}"/>
    <cellStyle name="20% - Акцент1 2 2 2 2 2 2 2 2 2 2 2 5" xfId="1421" xr:uid="{00000000-0005-0000-0000-000089050000}"/>
    <cellStyle name="20% - Акцент1 2 2 2 2 2 2 2 2 2 2 2 6" xfId="1422" xr:uid="{00000000-0005-0000-0000-00008A050000}"/>
    <cellStyle name="20% - Акцент1 2 2 2 2 2 2 2 2 2 2 2 7" xfId="1423" xr:uid="{00000000-0005-0000-0000-00008B050000}"/>
    <cellStyle name="20% - Акцент1 2 2 2 2 2 2 2 2 2 2 2 8" xfId="1424" xr:uid="{00000000-0005-0000-0000-00008C050000}"/>
    <cellStyle name="20% - Акцент1 2 2 2 2 2 2 2 2 2 2 2 9" xfId="1425" xr:uid="{00000000-0005-0000-0000-00008D050000}"/>
    <cellStyle name="20% - Акцент1 2 2 2 2 2 2 2 2 2 2 20" xfId="1426" xr:uid="{00000000-0005-0000-0000-00008E050000}"/>
    <cellStyle name="20% - Акцент1 2 2 2 2 2 2 2 2 2 2 21" xfId="1427" xr:uid="{00000000-0005-0000-0000-00008F050000}"/>
    <cellStyle name="20% - Акцент1 2 2 2 2 2 2 2 2 2 2 22" xfId="1428" xr:uid="{00000000-0005-0000-0000-000090050000}"/>
    <cellStyle name="20% - Акцент1 2 2 2 2 2 2 2 2 2 2 23" xfId="1429" xr:uid="{00000000-0005-0000-0000-000091050000}"/>
    <cellStyle name="20% - Акцент1 2 2 2 2 2 2 2 2 2 2 24" xfId="1430" xr:uid="{00000000-0005-0000-0000-000092050000}"/>
    <cellStyle name="20% - Акцент1 2 2 2 2 2 2 2 2 2 2 25" xfId="1431" xr:uid="{00000000-0005-0000-0000-000093050000}"/>
    <cellStyle name="20% - Акцент1 2 2 2 2 2 2 2 2 2 2 26" xfId="1432" xr:uid="{00000000-0005-0000-0000-000094050000}"/>
    <cellStyle name="20% - Акцент1 2 2 2 2 2 2 2 2 2 2 27" xfId="1433" xr:uid="{00000000-0005-0000-0000-000095050000}"/>
    <cellStyle name="20% - Акцент1 2 2 2 2 2 2 2 2 2 2 28" xfId="1434" xr:uid="{00000000-0005-0000-0000-000096050000}"/>
    <cellStyle name="20% - Акцент1 2 2 2 2 2 2 2 2 2 2 3" xfId="1435" xr:uid="{00000000-0005-0000-0000-000097050000}"/>
    <cellStyle name="20% - Акцент1 2 2 2 2 2 2 2 2 2 2 4" xfId="1436" xr:uid="{00000000-0005-0000-0000-000098050000}"/>
    <cellStyle name="20% - Акцент1 2 2 2 2 2 2 2 2 2 2 4 2" xfId="1437" xr:uid="{00000000-0005-0000-0000-000099050000}"/>
    <cellStyle name="20% - Акцент1 2 2 2 2 2 2 2 2 2 2 4 2 2" xfId="1438" xr:uid="{00000000-0005-0000-0000-00009A050000}"/>
    <cellStyle name="20% - Акцент1 2 2 2 2 2 2 2 2 2 2 4 2 2 2" xfId="1439" xr:uid="{00000000-0005-0000-0000-00009B050000}"/>
    <cellStyle name="20% - Акцент1 2 2 2 2 2 2 2 2 2 2 4 2 3" xfId="1440" xr:uid="{00000000-0005-0000-0000-00009C050000}"/>
    <cellStyle name="20% - Акцент1 2 2 2 2 2 2 2 2 2 2 4 2 4" xfId="1441" xr:uid="{00000000-0005-0000-0000-00009D050000}"/>
    <cellStyle name="20% - Акцент1 2 2 2 2 2 2 2 2 2 2 4 3" xfId="1442" xr:uid="{00000000-0005-0000-0000-00009E050000}"/>
    <cellStyle name="20% - Акцент1 2 2 2 2 2 2 2 2 2 2 4 3 2" xfId="1443" xr:uid="{00000000-0005-0000-0000-00009F050000}"/>
    <cellStyle name="20% - Акцент1 2 2 2 2 2 2 2 2 2 2 4 4" xfId="1444" xr:uid="{00000000-0005-0000-0000-0000A0050000}"/>
    <cellStyle name="20% - Акцент1 2 2 2 2 2 2 2 2 2 2 5" xfId="1445" xr:uid="{00000000-0005-0000-0000-0000A1050000}"/>
    <cellStyle name="20% - Акцент1 2 2 2 2 2 2 2 2 2 2 5 2" xfId="1446" xr:uid="{00000000-0005-0000-0000-0000A2050000}"/>
    <cellStyle name="20% - Акцент1 2 2 2 2 2 2 2 2 2 2 6" xfId="1447" xr:uid="{00000000-0005-0000-0000-0000A3050000}"/>
    <cellStyle name="20% - Акцент1 2 2 2 2 2 2 2 2 2 2 7" xfId="1448" xr:uid="{00000000-0005-0000-0000-0000A4050000}"/>
    <cellStyle name="20% - Акцент1 2 2 2 2 2 2 2 2 2 2 8" xfId="1449" xr:uid="{00000000-0005-0000-0000-0000A5050000}"/>
    <cellStyle name="20% - Акцент1 2 2 2 2 2 2 2 2 2 2 9" xfId="1450" xr:uid="{00000000-0005-0000-0000-0000A6050000}"/>
    <cellStyle name="20% - Акцент1 2 2 2 2 2 2 2 2 2 20" xfId="1451" xr:uid="{00000000-0005-0000-0000-0000A7050000}"/>
    <cellStyle name="20% - Акцент1 2 2 2 2 2 2 2 2 2 21" xfId="1452" xr:uid="{00000000-0005-0000-0000-0000A8050000}"/>
    <cellStyle name="20% - Акцент1 2 2 2 2 2 2 2 2 2 22" xfId="1453" xr:uid="{00000000-0005-0000-0000-0000A9050000}"/>
    <cellStyle name="20% - Акцент1 2 2 2 2 2 2 2 2 2 23" xfId="1454" xr:uid="{00000000-0005-0000-0000-0000AA050000}"/>
    <cellStyle name="20% - Акцент1 2 2 2 2 2 2 2 2 2 24" xfId="1455" xr:uid="{00000000-0005-0000-0000-0000AB050000}"/>
    <cellStyle name="20% - Акцент1 2 2 2 2 2 2 2 2 2 25" xfId="1456" xr:uid="{00000000-0005-0000-0000-0000AC050000}"/>
    <cellStyle name="20% - Акцент1 2 2 2 2 2 2 2 2 2 26" xfId="1457" xr:uid="{00000000-0005-0000-0000-0000AD050000}"/>
    <cellStyle name="20% - Акцент1 2 2 2 2 2 2 2 2 2 27" xfId="1458" xr:uid="{00000000-0005-0000-0000-0000AE050000}"/>
    <cellStyle name="20% - Акцент1 2 2 2 2 2 2 2 2 2 28" xfId="1459" xr:uid="{00000000-0005-0000-0000-0000AF050000}"/>
    <cellStyle name="20% - Акцент1 2 2 2 2 2 2 2 2 2 29" xfId="1460" xr:uid="{00000000-0005-0000-0000-0000B0050000}"/>
    <cellStyle name="20% - Акцент1 2 2 2 2 2 2 2 2 2 3" xfId="1461" xr:uid="{00000000-0005-0000-0000-0000B1050000}"/>
    <cellStyle name="20% - Акцент1 2 2 2 2 2 2 2 2 2 4" xfId="1462" xr:uid="{00000000-0005-0000-0000-0000B2050000}"/>
    <cellStyle name="20% - Акцент1 2 2 2 2 2 2 2 2 2 4 2" xfId="1463" xr:uid="{00000000-0005-0000-0000-0000B3050000}"/>
    <cellStyle name="20% - Акцент1 2 2 2 2 2 2 2 2 2 5" xfId="1464" xr:uid="{00000000-0005-0000-0000-0000B4050000}"/>
    <cellStyle name="20% - Акцент1 2 2 2 2 2 2 2 2 2 5 2" xfId="1465" xr:uid="{00000000-0005-0000-0000-0000B5050000}"/>
    <cellStyle name="20% - Акцент1 2 2 2 2 2 2 2 2 2 5 2 2" xfId="1466" xr:uid="{00000000-0005-0000-0000-0000B6050000}"/>
    <cellStyle name="20% - Акцент1 2 2 2 2 2 2 2 2 2 5 2 2 2" xfId="1467" xr:uid="{00000000-0005-0000-0000-0000B7050000}"/>
    <cellStyle name="20% - Акцент1 2 2 2 2 2 2 2 2 2 5 2 3" xfId="1468" xr:uid="{00000000-0005-0000-0000-0000B8050000}"/>
    <cellStyle name="20% - Акцент1 2 2 2 2 2 2 2 2 2 5 2 4" xfId="1469" xr:uid="{00000000-0005-0000-0000-0000B9050000}"/>
    <cellStyle name="20% - Акцент1 2 2 2 2 2 2 2 2 2 5 3" xfId="1470" xr:uid="{00000000-0005-0000-0000-0000BA050000}"/>
    <cellStyle name="20% - Акцент1 2 2 2 2 2 2 2 2 2 5 3 2" xfId="1471" xr:uid="{00000000-0005-0000-0000-0000BB050000}"/>
    <cellStyle name="20% - Акцент1 2 2 2 2 2 2 2 2 2 5 4" xfId="1472" xr:uid="{00000000-0005-0000-0000-0000BC050000}"/>
    <cellStyle name="20% - Акцент1 2 2 2 2 2 2 2 2 2 6" xfId="1473" xr:uid="{00000000-0005-0000-0000-0000BD050000}"/>
    <cellStyle name="20% - Акцент1 2 2 2 2 2 2 2 2 2 6 2" xfId="1474" xr:uid="{00000000-0005-0000-0000-0000BE050000}"/>
    <cellStyle name="20% - Акцент1 2 2 2 2 2 2 2 2 2 7" xfId="1475" xr:uid="{00000000-0005-0000-0000-0000BF050000}"/>
    <cellStyle name="20% - Акцент1 2 2 2 2 2 2 2 2 2 8" xfId="1476" xr:uid="{00000000-0005-0000-0000-0000C0050000}"/>
    <cellStyle name="20% - Акцент1 2 2 2 2 2 2 2 2 2 9" xfId="1477" xr:uid="{00000000-0005-0000-0000-0000C1050000}"/>
    <cellStyle name="20% - Акцент1 2 2 2 2 2 2 2 2 20" xfId="1478" xr:uid="{00000000-0005-0000-0000-0000C2050000}"/>
    <cellStyle name="20% - Акцент1 2 2 2 2 2 2 2 2 21" xfId="1479" xr:uid="{00000000-0005-0000-0000-0000C3050000}"/>
    <cellStyle name="20% - Акцент1 2 2 2 2 2 2 2 2 22" xfId="1480" xr:uid="{00000000-0005-0000-0000-0000C4050000}"/>
    <cellStyle name="20% - Акцент1 2 2 2 2 2 2 2 2 23" xfId="1481" xr:uid="{00000000-0005-0000-0000-0000C5050000}"/>
    <cellStyle name="20% - Акцент1 2 2 2 2 2 2 2 2 24" xfId="1482" xr:uid="{00000000-0005-0000-0000-0000C6050000}"/>
    <cellStyle name="20% - Акцент1 2 2 2 2 2 2 2 2 25" xfId="1483" xr:uid="{00000000-0005-0000-0000-0000C7050000}"/>
    <cellStyle name="20% - Акцент1 2 2 2 2 2 2 2 2 26" xfId="1484" xr:uid="{00000000-0005-0000-0000-0000C8050000}"/>
    <cellStyle name="20% - Акцент1 2 2 2 2 2 2 2 2 27" xfId="1485" xr:uid="{00000000-0005-0000-0000-0000C9050000}"/>
    <cellStyle name="20% - Акцент1 2 2 2 2 2 2 2 2 28" xfId="1486" xr:uid="{00000000-0005-0000-0000-0000CA050000}"/>
    <cellStyle name="20% - Акцент1 2 2 2 2 2 2 2 2 29" xfId="1487" xr:uid="{00000000-0005-0000-0000-0000CB050000}"/>
    <cellStyle name="20% - Акцент1 2 2 2 2 2 2 2 2 3" xfId="1488" xr:uid="{00000000-0005-0000-0000-0000CC050000}"/>
    <cellStyle name="20% - Акцент1 2 2 2 2 2 2 2 2 4" xfId="1489" xr:uid="{00000000-0005-0000-0000-0000CD050000}"/>
    <cellStyle name="20% - Акцент1 2 2 2 2 2 2 2 2 4 2" xfId="1490" xr:uid="{00000000-0005-0000-0000-0000CE050000}"/>
    <cellStyle name="20% - Акцент1 2 2 2 2 2 2 2 2 5" xfId="1491" xr:uid="{00000000-0005-0000-0000-0000CF050000}"/>
    <cellStyle name="20% - Акцент1 2 2 2 2 2 2 2 2 5 2" xfId="1492" xr:uid="{00000000-0005-0000-0000-0000D0050000}"/>
    <cellStyle name="20% - Акцент1 2 2 2 2 2 2 2 2 5 2 2" xfId="1493" xr:uid="{00000000-0005-0000-0000-0000D1050000}"/>
    <cellStyle name="20% - Акцент1 2 2 2 2 2 2 2 2 5 2 2 2" xfId="1494" xr:uid="{00000000-0005-0000-0000-0000D2050000}"/>
    <cellStyle name="20% - Акцент1 2 2 2 2 2 2 2 2 5 2 3" xfId="1495" xr:uid="{00000000-0005-0000-0000-0000D3050000}"/>
    <cellStyle name="20% - Акцент1 2 2 2 2 2 2 2 2 5 2 4" xfId="1496" xr:uid="{00000000-0005-0000-0000-0000D4050000}"/>
    <cellStyle name="20% - Акцент1 2 2 2 2 2 2 2 2 5 3" xfId="1497" xr:uid="{00000000-0005-0000-0000-0000D5050000}"/>
    <cellStyle name="20% - Акцент1 2 2 2 2 2 2 2 2 5 3 2" xfId="1498" xr:uid="{00000000-0005-0000-0000-0000D6050000}"/>
    <cellStyle name="20% - Акцент1 2 2 2 2 2 2 2 2 5 4" xfId="1499" xr:uid="{00000000-0005-0000-0000-0000D7050000}"/>
    <cellStyle name="20% - Акцент1 2 2 2 2 2 2 2 2 6" xfId="1500" xr:uid="{00000000-0005-0000-0000-0000D8050000}"/>
    <cellStyle name="20% - Акцент1 2 2 2 2 2 2 2 2 6 2" xfId="1501" xr:uid="{00000000-0005-0000-0000-0000D9050000}"/>
    <cellStyle name="20% - Акцент1 2 2 2 2 2 2 2 2 7" xfId="1502" xr:uid="{00000000-0005-0000-0000-0000DA050000}"/>
    <cellStyle name="20% - Акцент1 2 2 2 2 2 2 2 2 8" xfId="1503" xr:uid="{00000000-0005-0000-0000-0000DB050000}"/>
    <cellStyle name="20% - Акцент1 2 2 2 2 2 2 2 2 9" xfId="1504" xr:uid="{00000000-0005-0000-0000-0000DC050000}"/>
    <cellStyle name="20% - Акцент1 2 2 2 2 2 2 2 20" xfId="1505" xr:uid="{00000000-0005-0000-0000-0000DD050000}"/>
    <cellStyle name="20% - Акцент1 2 2 2 2 2 2 2 21" xfId="1506" xr:uid="{00000000-0005-0000-0000-0000DE050000}"/>
    <cellStyle name="20% - Акцент1 2 2 2 2 2 2 2 22" xfId="1507" xr:uid="{00000000-0005-0000-0000-0000DF050000}"/>
    <cellStyle name="20% - Акцент1 2 2 2 2 2 2 2 23" xfId="1508" xr:uid="{00000000-0005-0000-0000-0000E0050000}"/>
    <cellStyle name="20% - Акцент1 2 2 2 2 2 2 2 24" xfId="1509" xr:uid="{00000000-0005-0000-0000-0000E1050000}"/>
    <cellStyle name="20% - Акцент1 2 2 2 2 2 2 2 25" xfId="1510" xr:uid="{00000000-0005-0000-0000-0000E2050000}"/>
    <cellStyle name="20% - Акцент1 2 2 2 2 2 2 2 26" xfId="1511" xr:uid="{00000000-0005-0000-0000-0000E3050000}"/>
    <cellStyle name="20% - Акцент1 2 2 2 2 2 2 2 27" xfId="1512" xr:uid="{00000000-0005-0000-0000-0000E4050000}"/>
    <cellStyle name="20% - Акцент1 2 2 2 2 2 2 2 28" xfId="1513" xr:uid="{00000000-0005-0000-0000-0000E5050000}"/>
    <cellStyle name="20% - Акцент1 2 2 2 2 2 2 2 29" xfId="1514" xr:uid="{00000000-0005-0000-0000-0000E6050000}"/>
    <cellStyle name="20% - Акцент1 2 2 2 2 2 2 2 3" xfId="1515" xr:uid="{00000000-0005-0000-0000-0000E7050000}"/>
    <cellStyle name="20% - Акцент1 2 2 2 2 2 2 2 30" xfId="1516" xr:uid="{00000000-0005-0000-0000-0000E8050000}"/>
    <cellStyle name="20% - Акцент1 2 2 2 2 2 2 2 4" xfId="1517" xr:uid="{00000000-0005-0000-0000-0000E9050000}"/>
    <cellStyle name="20% - Акцент1 2 2 2 2 2 2 2 5" xfId="1518" xr:uid="{00000000-0005-0000-0000-0000EA050000}"/>
    <cellStyle name="20% - Акцент1 2 2 2 2 2 2 2 5 2" xfId="1519" xr:uid="{00000000-0005-0000-0000-0000EB050000}"/>
    <cellStyle name="20% - Акцент1 2 2 2 2 2 2 2 6" xfId="1520" xr:uid="{00000000-0005-0000-0000-0000EC050000}"/>
    <cellStyle name="20% - Акцент1 2 2 2 2 2 2 2 6 2" xfId="1521" xr:uid="{00000000-0005-0000-0000-0000ED050000}"/>
    <cellStyle name="20% - Акцент1 2 2 2 2 2 2 2 6 2 2" xfId="1522" xr:uid="{00000000-0005-0000-0000-0000EE050000}"/>
    <cellStyle name="20% - Акцент1 2 2 2 2 2 2 2 6 2 2 2" xfId="1523" xr:uid="{00000000-0005-0000-0000-0000EF050000}"/>
    <cellStyle name="20% - Акцент1 2 2 2 2 2 2 2 6 2 3" xfId="1524" xr:uid="{00000000-0005-0000-0000-0000F0050000}"/>
    <cellStyle name="20% - Акцент1 2 2 2 2 2 2 2 6 2 4" xfId="1525" xr:uid="{00000000-0005-0000-0000-0000F1050000}"/>
    <cellStyle name="20% - Акцент1 2 2 2 2 2 2 2 6 3" xfId="1526" xr:uid="{00000000-0005-0000-0000-0000F2050000}"/>
    <cellStyle name="20% - Акцент1 2 2 2 2 2 2 2 6 3 2" xfId="1527" xr:uid="{00000000-0005-0000-0000-0000F3050000}"/>
    <cellStyle name="20% - Акцент1 2 2 2 2 2 2 2 6 4" xfId="1528" xr:uid="{00000000-0005-0000-0000-0000F4050000}"/>
    <cellStyle name="20% - Акцент1 2 2 2 2 2 2 2 7" xfId="1529" xr:uid="{00000000-0005-0000-0000-0000F5050000}"/>
    <cellStyle name="20% - Акцент1 2 2 2 2 2 2 2 7 2" xfId="1530" xr:uid="{00000000-0005-0000-0000-0000F6050000}"/>
    <cellStyle name="20% - Акцент1 2 2 2 2 2 2 2 8" xfId="1531" xr:uid="{00000000-0005-0000-0000-0000F7050000}"/>
    <cellStyle name="20% - Акцент1 2 2 2 2 2 2 2 9" xfId="1532" xr:uid="{00000000-0005-0000-0000-0000F8050000}"/>
    <cellStyle name="20% - Акцент1 2 2 2 2 2 2 20" xfId="1533" xr:uid="{00000000-0005-0000-0000-0000F9050000}"/>
    <cellStyle name="20% - Акцент1 2 2 2 2 2 2 21" xfId="1534" xr:uid="{00000000-0005-0000-0000-0000FA050000}"/>
    <cellStyle name="20% - Акцент1 2 2 2 2 2 2 22" xfId="1535" xr:uid="{00000000-0005-0000-0000-0000FB050000}"/>
    <cellStyle name="20% - Акцент1 2 2 2 2 2 2 23" xfId="1536" xr:uid="{00000000-0005-0000-0000-0000FC050000}"/>
    <cellStyle name="20% - Акцент1 2 2 2 2 2 2 24" xfId="1537" xr:uid="{00000000-0005-0000-0000-0000FD050000}"/>
    <cellStyle name="20% - Акцент1 2 2 2 2 2 2 25" xfId="1538" xr:uid="{00000000-0005-0000-0000-0000FE050000}"/>
    <cellStyle name="20% - Акцент1 2 2 2 2 2 2 26" xfId="1539" xr:uid="{00000000-0005-0000-0000-0000FF050000}"/>
    <cellStyle name="20% - Акцент1 2 2 2 2 2 2 27" xfId="1540" xr:uid="{00000000-0005-0000-0000-000000060000}"/>
    <cellStyle name="20% - Акцент1 2 2 2 2 2 2 28" xfId="1541" xr:uid="{00000000-0005-0000-0000-000001060000}"/>
    <cellStyle name="20% - Акцент1 2 2 2 2 2 2 29" xfId="1542" xr:uid="{00000000-0005-0000-0000-000002060000}"/>
    <cellStyle name="20% - Акцент1 2 2 2 2 2 2 3" xfId="1543" xr:uid="{00000000-0005-0000-0000-000003060000}"/>
    <cellStyle name="20% - Акцент1 2 2 2 2 2 2 30" xfId="1544" xr:uid="{00000000-0005-0000-0000-000004060000}"/>
    <cellStyle name="20% - Акцент1 2 2 2 2 2 2 31" xfId="1545" xr:uid="{00000000-0005-0000-0000-000005060000}"/>
    <cellStyle name="20% - Акцент1 2 2 2 2 2 2 32" xfId="1546" xr:uid="{00000000-0005-0000-0000-000006060000}"/>
    <cellStyle name="20% - Акцент1 2 2 2 2 2 2 4" xfId="1547" xr:uid="{00000000-0005-0000-0000-000007060000}"/>
    <cellStyle name="20% - Акцент1 2 2 2 2 2 2 5" xfId="1548" xr:uid="{00000000-0005-0000-0000-000008060000}"/>
    <cellStyle name="20% - Акцент1 2 2 2 2 2 2 5 2" xfId="1549" xr:uid="{00000000-0005-0000-0000-000009060000}"/>
    <cellStyle name="20% - Акцент1 2 2 2 2 2 2 5 3" xfId="1550" xr:uid="{00000000-0005-0000-0000-00000A060000}"/>
    <cellStyle name="20% - Акцент1 2 2 2 2 2 2 6" xfId="1551" xr:uid="{00000000-0005-0000-0000-00000B060000}"/>
    <cellStyle name="20% - Акцент1 2 2 2 2 2 2 7" xfId="1552" xr:uid="{00000000-0005-0000-0000-00000C060000}"/>
    <cellStyle name="20% - Акцент1 2 2 2 2 2 2 7 2" xfId="1553" xr:uid="{00000000-0005-0000-0000-00000D060000}"/>
    <cellStyle name="20% - Акцент1 2 2 2 2 2 2 8" xfId="1554" xr:uid="{00000000-0005-0000-0000-00000E060000}"/>
    <cellStyle name="20% - Акцент1 2 2 2 2 2 2 8 2" xfId="1555" xr:uid="{00000000-0005-0000-0000-00000F060000}"/>
    <cellStyle name="20% - Акцент1 2 2 2 2 2 2 8 2 2" xfId="1556" xr:uid="{00000000-0005-0000-0000-000010060000}"/>
    <cellStyle name="20% - Акцент1 2 2 2 2 2 2 8 2 2 2" xfId="1557" xr:uid="{00000000-0005-0000-0000-000011060000}"/>
    <cellStyle name="20% - Акцент1 2 2 2 2 2 2 8 2 3" xfId="1558" xr:uid="{00000000-0005-0000-0000-000012060000}"/>
    <cellStyle name="20% - Акцент1 2 2 2 2 2 2 8 2 4" xfId="1559" xr:uid="{00000000-0005-0000-0000-000013060000}"/>
    <cellStyle name="20% - Акцент1 2 2 2 2 2 2 8 3" xfId="1560" xr:uid="{00000000-0005-0000-0000-000014060000}"/>
    <cellStyle name="20% - Акцент1 2 2 2 2 2 2 8 3 2" xfId="1561" xr:uid="{00000000-0005-0000-0000-000015060000}"/>
    <cellStyle name="20% - Акцент1 2 2 2 2 2 2 8 4" xfId="1562" xr:uid="{00000000-0005-0000-0000-000016060000}"/>
    <cellStyle name="20% - Акцент1 2 2 2 2 2 2 9" xfId="1563" xr:uid="{00000000-0005-0000-0000-000017060000}"/>
    <cellStyle name="20% - Акцент1 2 2 2 2 2 2 9 2" xfId="1564" xr:uid="{00000000-0005-0000-0000-000018060000}"/>
    <cellStyle name="20% - Акцент1 2 2 2 2 2 20" xfId="1565" xr:uid="{00000000-0005-0000-0000-000019060000}"/>
    <cellStyle name="20% - Акцент1 2 2 2 2 2 21" xfId="1566" xr:uid="{00000000-0005-0000-0000-00001A060000}"/>
    <cellStyle name="20% - Акцент1 2 2 2 2 2 22" xfId="1567" xr:uid="{00000000-0005-0000-0000-00001B060000}"/>
    <cellStyle name="20% - Акцент1 2 2 2 2 2 23" xfId="1568" xr:uid="{00000000-0005-0000-0000-00001C060000}"/>
    <cellStyle name="20% - Акцент1 2 2 2 2 2 24" xfId="1569" xr:uid="{00000000-0005-0000-0000-00001D060000}"/>
    <cellStyle name="20% - Акцент1 2 2 2 2 2 25" xfId="1570" xr:uid="{00000000-0005-0000-0000-00001E060000}"/>
    <cellStyle name="20% - Акцент1 2 2 2 2 2 26" xfId="1571" xr:uid="{00000000-0005-0000-0000-00001F060000}"/>
    <cellStyle name="20% - Акцент1 2 2 2 2 2 27" xfId="1572" xr:uid="{00000000-0005-0000-0000-000020060000}"/>
    <cellStyle name="20% - Акцент1 2 2 2 2 2 28" xfId="1573" xr:uid="{00000000-0005-0000-0000-000021060000}"/>
    <cellStyle name="20% - Акцент1 2 2 2 2 2 29" xfId="1574" xr:uid="{00000000-0005-0000-0000-000022060000}"/>
    <cellStyle name="20% - Акцент1 2 2 2 2 2 3" xfId="1575" xr:uid="{00000000-0005-0000-0000-000023060000}"/>
    <cellStyle name="20% - Акцент1 2 2 2 2 2 3 2" xfId="1576" xr:uid="{00000000-0005-0000-0000-000024060000}"/>
    <cellStyle name="20% - Акцент1 2 2 2 2 2 3 2 2" xfId="1577" xr:uid="{00000000-0005-0000-0000-000025060000}"/>
    <cellStyle name="20% - Акцент1 2 2 2 2 2 3 2 2 2" xfId="1578" xr:uid="{00000000-0005-0000-0000-000026060000}"/>
    <cellStyle name="20% - Акцент1 2 2 2 2 2 3 2 2 3" xfId="1579" xr:uid="{00000000-0005-0000-0000-000027060000}"/>
    <cellStyle name="20% - Акцент1 2 2 2 2 2 3 2 3" xfId="1580" xr:uid="{00000000-0005-0000-0000-000028060000}"/>
    <cellStyle name="20% - Акцент1 2 2 2 2 2 3 3" xfId="1581" xr:uid="{00000000-0005-0000-0000-000029060000}"/>
    <cellStyle name="20% - Акцент1 2 2 2 2 2 3 4" xfId="1582" xr:uid="{00000000-0005-0000-0000-00002A060000}"/>
    <cellStyle name="20% - Акцент1 2 2 2 2 2 30" xfId="1583" xr:uid="{00000000-0005-0000-0000-00002B060000}"/>
    <cellStyle name="20% - Акцент1 2 2 2 2 2 31" xfId="1584" xr:uid="{00000000-0005-0000-0000-00002C060000}"/>
    <cellStyle name="20% - Акцент1 2 2 2 2 2 32" xfId="1585" xr:uid="{00000000-0005-0000-0000-00002D060000}"/>
    <cellStyle name="20% - Акцент1 2 2 2 2 2 4" xfId="1586" xr:uid="{00000000-0005-0000-0000-00002E060000}"/>
    <cellStyle name="20% - Акцент1 2 2 2 2 2 5" xfId="1587" xr:uid="{00000000-0005-0000-0000-00002F060000}"/>
    <cellStyle name="20% - Акцент1 2 2 2 2 2 5 2" xfId="1588" xr:uid="{00000000-0005-0000-0000-000030060000}"/>
    <cellStyle name="20% - Акцент1 2 2 2 2 2 5 3" xfId="1589" xr:uid="{00000000-0005-0000-0000-000031060000}"/>
    <cellStyle name="20% - Акцент1 2 2 2 2 2 6" xfId="1590" xr:uid="{00000000-0005-0000-0000-000032060000}"/>
    <cellStyle name="20% - Акцент1 2 2 2 2 2 7" xfId="1591" xr:uid="{00000000-0005-0000-0000-000033060000}"/>
    <cellStyle name="20% - Акцент1 2 2 2 2 2 7 2" xfId="1592" xr:uid="{00000000-0005-0000-0000-000034060000}"/>
    <cellStyle name="20% - Акцент1 2 2 2 2 2 8" xfId="1593" xr:uid="{00000000-0005-0000-0000-000035060000}"/>
    <cellStyle name="20% - Акцент1 2 2 2 2 2 8 2" xfId="1594" xr:uid="{00000000-0005-0000-0000-000036060000}"/>
    <cellStyle name="20% - Акцент1 2 2 2 2 2 8 2 2" xfId="1595" xr:uid="{00000000-0005-0000-0000-000037060000}"/>
    <cellStyle name="20% - Акцент1 2 2 2 2 2 8 2 2 2" xfId="1596" xr:uid="{00000000-0005-0000-0000-000038060000}"/>
    <cellStyle name="20% - Акцент1 2 2 2 2 2 8 2 3" xfId="1597" xr:uid="{00000000-0005-0000-0000-000039060000}"/>
    <cellStyle name="20% - Акцент1 2 2 2 2 2 8 2 4" xfId="1598" xr:uid="{00000000-0005-0000-0000-00003A060000}"/>
    <cellStyle name="20% - Акцент1 2 2 2 2 2 8 3" xfId="1599" xr:uid="{00000000-0005-0000-0000-00003B060000}"/>
    <cellStyle name="20% - Акцент1 2 2 2 2 2 8 3 2" xfId="1600" xr:uid="{00000000-0005-0000-0000-00003C060000}"/>
    <cellStyle name="20% - Акцент1 2 2 2 2 2 8 4" xfId="1601" xr:uid="{00000000-0005-0000-0000-00003D060000}"/>
    <cellStyle name="20% - Акцент1 2 2 2 2 2 9" xfId="1602" xr:uid="{00000000-0005-0000-0000-00003E060000}"/>
    <cellStyle name="20% - Акцент1 2 2 2 2 2 9 2" xfId="1603" xr:uid="{00000000-0005-0000-0000-00003F060000}"/>
    <cellStyle name="20% - Акцент1 2 2 2 2 20" xfId="1604" xr:uid="{00000000-0005-0000-0000-000040060000}"/>
    <cellStyle name="20% - Акцент1 2 2 2 2 21" xfId="1605" xr:uid="{00000000-0005-0000-0000-000041060000}"/>
    <cellStyle name="20% - Акцент1 2 2 2 2 22" xfId="1606" xr:uid="{00000000-0005-0000-0000-000042060000}"/>
    <cellStyle name="20% - Акцент1 2 2 2 2 23" xfId="1607" xr:uid="{00000000-0005-0000-0000-000043060000}"/>
    <cellStyle name="20% - Акцент1 2 2 2 2 24" xfId="1608" xr:uid="{00000000-0005-0000-0000-000044060000}"/>
    <cellStyle name="20% - Акцент1 2 2 2 2 25" xfId="1609" xr:uid="{00000000-0005-0000-0000-000045060000}"/>
    <cellStyle name="20% - Акцент1 2 2 2 2 26" xfId="1610" xr:uid="{00000000-0005-0000-0000-000046060000}"/>
    <cellStyle name="20% - Акцент1 2 2 2 2 27" xfId="1611" xr:uid="{00000000-0005-0000-0000-000047060000}"/>
    <cellStyle name="20% - Акцент1 2 2 2 2 28" xfId="1612" xr:uid="{00000000-0005-0000-0000-000048060000}"/>
    <cellStyle name="20% - Акцент1 2 2 2 2 29" xfId="1613" xr:uid="{00000000-0005-0000-0000-000049060000}"/>
    <cellStyle name="20% - Акцент1 2 2 2 2 3" xfId="1614" xr:uid="{00000000-0005-0000-0000-00004A060000}"/>
    <cellStyle name="20% - Акцент1 2 2 2 2 3 2" xfId="1615" xr:uid="{00000000-0005-0000-0000-00004B060000}"/>
    <cellStyle name="20% - Акцент1 2 2 2 2 3 2 2" xfId="1616" xr:uid="{00000000-0005-0000-0000-00004C060000}"/>
    <cellStyle name="20% - Акцент1 2 2 2 2 3 2 2 2" xfId="1617" xr:uid="{00000000-0005-0000-0000-00004D060000}"/>
    <cellStyle name="20% - Акцент1 2 2 2 2 3 2 2 3" xfId="1618" xr:uid="{00000000-0005-0000-0000-00004E060000}"/>
    <cellStyle name="20% - Акцент1 2 2 2 2 3 2 3" xfId="1619" xr:uid="{00000000-0005-0000-0000-00004F060000}"/>
    <cellStyle name="20% - Акцент1 2 2 2 2 3 3" xfId="1620" xr:uid="{00000000-0005-0000-0000-000050060000}"/>
    <cellStyle name="20% - Акцент1 2 2 2 2 3 4" xfId="1621" xr:uid="{00000000-0005-0000-0000-000051060000}"/>
    <cellStyle name="20% - Акцент1 2 2 2 2 30" xfId="1622" xr:uid="{00000000-0005-0000-0000-000052060000}"/>
    <cellStyle name="20% - Акцент1 2 2 2 2 31" xfId="1623" xr:uid="{00000000-0005-0000-0000-000053060000}"/>
    <cellStyle name="20% - Акцент1 2 2 2 2 32" xfId="1624" xr:uid="{00000000-0005-0000-0000-000054060000}"/>
    <cellStyle name="20% - Акцент1 2 2 2 2 4" xfId="1625" xr:uid="{00000000-0005-0000-0000-000055060000}"/>
    <cellStyle name="20% - Акцент1 2 2 2 2 5" xfId="1626" xr:uid="{00000000-0005-0000-0000-000056060000}"/>
    <cellStyle name="20% - Акцент1 2 2 2 2 5 2" xfId="1627" xr:uid="{00000000-0005-0000-0000-000057060000}"/>
    <cellStyle name="20% - Акцент1 2 2 2 2 5 3" xfId="1628" xr:uid="{00000000-0005-0000-0000-000058060000}"/>
    <cellStyle name="20% - Акцент1 2 2 2 2 6" xfId="1629" xr:uid="{00000000-0005-0000-0000-000059060000}"/>
    <cellStyle name="20% - Акцент1 2 2 2 2 7" xfId="1630" xr:uid="{00000000-0005-0000-0000-00005A060000}"/>
    <cellStyle name="20% - Акцент1 2 2 2 2 7 2" xfId="1631" xr:uid="{00000000-0005-0000-0000-00005B060000}"/>
    <cellStyle name="20% - Акцент1 2 2 2 2 8" xfId="1632" xr:uid="{00000000-0005-0000-0000-00005C060000}"/>
    <cellStyle name="20% - Акцент1 2 2 2 2 8 2" xfId="1633" xr:uid="{00000000-0005-0000-0000-00005D060000}"/>
    <cellStyle name="20% - Акцент1 2 2 2 2 8 2 2" xfId="1634" xr:uid="{00000000-0005-0000-0000-00005E060000}"/>
    <cellStyle name="20% - Акцент1 2 2 2 2 8 2 2 2" xfId="1635" xr:uid="{00000000-0005-0000-0000-00005F060000}"/>
    <cellStyle name="20% - Акцент1 2 2 2 2 8 2 3" xfId="1636" xr:uid="{00000000-0005-0000-0000-000060060000}"/>
    <cellStyle name="20% - Акцент1 2 2 2 2 8 2 4" xfId="1637" xr:uid="{00000000-0005-0000-0000-000061060000}"/>
    <cellStyle name="20% - Акцент1 2 2 2 2 8 3" xfId="1638" xr:uid="{00000000-0005-0000-0000-000062060000}"/>
    <cellStyle name="20% - Акцент1 2 2 2 2 8 3 2" xfId="1639" xr:uid="{00000000-0005-0000-0000-000063060000}"/>
    <cellStyle name="20% - Акцент1 2 2 2 2 8 4" xfId="1640" xr:uid="{00000000-0005-0000-0000-000064060000}"/>
    <cellStyle name="20% - Акцент1 2 2 2 2 9" xfId="1641" xr:uid="{00000000-0005-0000-0000-000065060000}"/>
    <cellStyle name="20% - Акцент1 2 2 2 2 9 2" xfId="1642" xr:uid="{00000000-0005-0000-0000-000066060000}"/>
    <cellStyle name="20% - Акцент1 2 2 2 20" xfId="1643" xr:uid="{00000000-0005-0000-0000-000067060000}"/>
    <cellStyle name="20% - Акцент1 2 2 2 21" xfId="1644" xr:uid="{00000000-0005-0000-0000-000068060000}"/>
    <cellStyle name="20% - Акцент1 2 2 2 22" xfId="1645" xr:uid="{00000000-0005-0000-0000-000069060000}"/>
    <cellStyle name="20% - Акцент1 2 2 2 23" xfId="1646" xr:uid="{00000000-0005-0000-0000-00006A060000}"/>
    <cellStyle name="20% - Акцент1 2 2 2 24" xfId="1647" xr:uid="{00000000-0005-0000-0000-00006B060000}"/>
    <cellStyle name="20% - Акцент1 2 2 2 25" xfId="1648" xr:uid="{00000000-0005-0000-0000-00006C060000}"/>
    <cellStyle name="20% - Акцент1 2 2 2 26" xfId="1649" xr:uid="{00000000-0005-0000-0000-00006D060000}"/>
    <cellStyle name="20% - Акцент1 2 2 2 27" xfId="1650" xr:uid="{00000000-0005-0000-0000-00006E060000}"/>
    <cellStyle name="20% - Акцент1 2 2 2 28" xfId="1651" xr:uid="{00000000-0005-0000-0000-00006F060000}"/>
    <cellStyle name="20% - Акцент1 2 2 2 29" xfId="1652" xr:uid="{00000000-0005-0000-0000-000070060000}"/>
    <cellStyle name="20% - Акцент1 2 2 2 3" xfId="1653" xr:uid="{00000000-0005-0000-0000-000071060000}"/>
    <cellStyle name="20% - Акцент1 2 2 2 30" xfId="1654" xr:uid="{00000000-0005-0000-0000-000072060000}"/>
    <cellStyle name="20% - Акцент1 2 2 2 31" xfId="1655" xr:uid="{00000000-0005-0000-0000-000073060000}"/>
    <cellStyle name="20% - Акцент1 2 2 2 32" xfId="1656" xr:uid="{00000000-0005-0000-0000-000074060000}"/>
    <cellStyle name="20% - Акцент1 2 2 2 33" xfId="1657" xr:uid="{00000000-0005-0000-0000-000075060000}"/>
    <cellStyle name="20% - Акцент1 2 2 2 34" xfId="1658" xr:uid="{00000000-0005-0000-0000-000076060000}"/>
    <cellStyle name="20% - Акцент1 2 2 2 4" xfId="1659" xr:uid="{00000000-0005-0000-0000-000077060000}"/>
    <cellStyle name="20% - Акцент1 2 2 2 5" xfId="1660" xr:uid="{00000000-0005-0000-0000-000078060000}"/>
    <cellStyle name="20% - Акцент1 2 2 2 5 2" xfId="1661" xr:uid="{00000000-0005-0000-0000-000079060000}"/>
    <cellStyle name="20% - Акцент1 2 2 2 5 2 2" xfId="1662" xr:uid="{00000000-0005-0000-0000-00007A060000}"/>
    <cellStyle name="20% - Акцент1 2 2 2 5 2 2 2" xfId="1663" xr:uid="{00000000-0005-0000-0000-00007B060000}"/>
    <cellStyle name="20% - Акцент1 2 2 2 5 2 2 3" xfId="1664" xr:uid="{00000000-0005-0000-0000-00007C060000}"/>
    <cellStyle name="20% - Акцент1 2 2 2 5 2 3" xfId="1665" xr:uid="{00000000-0005-0000-0000-00007D060000}"/>
    <cellStyle name="20% - Акцент1 2 2 2 5 3" xfId="1666" xr:uid="{00000000-0005-0000-0000-00007E060000}"/>
    <cellStyle name="20% - Акцент1 2 2 2 5 4" xfId="1667" xr:uid="{00000000-0005-0000-0000-00007F060000}"/>
    <cellStyle name="20% - Акцент1 2 2 2 6" xfId="1668" xr:uid="{00000000-0005-0000-0000-000080060000}"/>
    <cellStyle name="20% - Акцент1 2 2 2 7" xfId="1669" xr:uid="{00000000-0005-0000-0000-000081060000}"/>
    <cellStyle name="20% - Акцент1 2 2 2 7 2" xfId="1670" xr:uid="{00000000-0005-0000-0000-000082060000}"/>
    <cellStyle name="20% - Акцент1 2 2 2 7 3" xfId="1671" xr:uid="{00000000-0005-0000-0000-000083060000}"/>
    <cellStyle name="20% - Акцент1 2 2 2 8" xfId="1672" xr:uid="{00000000-0005-0000-0000-000084060000}"/>
    <cellStyle name="20% - Акцент1 2 2 2 9" xfId="1673" xr:uid="{00000000-0005-0000-0000-000085060000}"/>
    <cellStyle name="20% - Акцент1 2 2 2 9 2" xfId="1674" xr:uid="{00000000-0005-0000-0000-000086060000}"/>
    <cellStyle name="20% - Акцент1 2 2 2_Подряд не приводящий на 2011 г." xfId="1675" xr:uid="{00000000-0005-0000-0000-000087060000}"/>
    <cellStyle name="20% - Акцент1 2 2 20" xfId="1676" xr:uid="{00000000-0005-0000-0000-000088060000}"/>
    <cellStyle name="20% - Акцент1 2 2 21" xfId="1677" xr:uid="{00000000-0005-0000-0000-000089060000}"/>
    <cellStyle name="20% - Акцент1 2 2 22" xfId="1678" xr:uid="{00000000-0005-0000-0000-00008A060000}"/>
    <cellStyle name="20% - Акцент1 2 2 23" xfId="1679" xr:uid="{00000000-0005-0000-0000-00008B060000}"/>
    <cellStyle name="20% - Акцент1 2 2 24" xfId="1680" xr:uid="{00000000-0005-0000-0000-00008C060000}"/>
    <cellStyle name="20% - Акцент1 2 2 25" xfId="1681" xr:uid="{00000000-0005-0000-0000-00008D060000}"/>
    <cellStyle name="20% - Акцент1 2 2 26" xfId="1682" xr:uid="{00000000-0005-0000-0000-00008E060000}"/>
    <cellStyle name="20% - Акцент1 2 2 27" xfId="1683" xr:uid="{00000000-0005-0000-0000-00008F060000}"/>
    <cellStyle name="20% - Акцент1 2 2 28" xfId="1684" xr:uid="{00000000-0005-0000-0000-000090060000}"/>
    <cellStyle name="20% - Акцент1 2 2 29" xfId="1685" xr:uid="{00000000-0005-0000-0000-000091060000}"/>
    <cellStyle name="20% - Акцент1 2 2 3" xfId="1686" xr:uid="{00000000-0005-0000-0000-000092060000}"/>
    <cellStyle name="20% - Акцент1 2 2 3 10" xfId="1687" xr:uid="{00000000-0005-0000-0000-000093060000}"/>
    <cellStyle name="20% - Акцент1 2 2 3 11" xfId="1688" xr:uid="{00000000-0005-0000-0000-000094060000}"/>
    <cellStyle name="20% - Акцент1 2 2 3 12" xfId="1689" xr:uid="{00000000-0005-0000-0000-000095060000}"/>
    <cellStyle name="20% - Акцент1 2 2 3 2" xfId="1690" xr:uid="{00000000-0005-0000-0000-000096060000}"/>
    <cellStyle name="20% - Акцент1 2 2 3 3" xfId="1691" xr:uid="{00000000-0005-0000-0000-000097060000}"/>
    <cellStyle name="20% - Акцент1 2 2 3 3 2" xfId="1692" xr:uid="{00000000-0005-0000-0000-000098060000}"/>
    <cellStyle name="20% - Акцент1 2 2 3 3 2 2" xfId="1693" xr:uid="{00000000-0005-0000-0000-000099060000}"/>
    <cellStyle name="20% - Акцент1 2 2 3 3 2 3" xfId="1694" xr:uid="{00000000-0005-0000-0000-00009A060000}"/>
    <cellStyle name="20% - Акцент1 2 2 3 3 3" xfId="1695" xr:uid="{00000000-0005-0000-0000-00009B060000}"/>
    <cellStyle name="20% - Акцент1 2 2 3 4" xfId="1696" xr:uid="{00000000-0005-0000-0000-00009C060000}"/>
    <cellStyle name="20% - Акцент1 2 2 3 5" xfId="1697" xr:uid="{00000000-0005-0000-0000-00009D060000}"/>
    <cellStyle name="20% - Акцент1 2 2 3 5 2" xfId="1698" xr:uid="{00000000-0005-0000-0000-00009E060000}"/>
    <cellStyle name="20% - Акцент1 2 2 3 6" xfId="1699" xr:uid="{00000000-0005-0000-0000-00009F060000}"/>
    <cellStyle name="20% - Акцент1 2 2 3 7" xfId="1700" xr:uid="{00000000-0005-0000-0000-0000A0060000}"/>
    <cellStyle name="20% - Акцент1 2 2 3 8" xfId="1701" xr:uid="{00000000-0005-0000-0000-0000A1060000}"/>
    <cellStyle name="20% - Акцент1 2 2 3 9" xfId="1702" xr:uid="{00000000-0005-0000-0000-0000A2060000}"/>
    <cellStyle name="20% - Акцент1 2 2 30" xfId="1703" xr:uid="{00000000-0005-0000-0000-0000A3060000}"/>
    <cellStyle name="20% - Акцент1 2 2 31" xfId="1704" xr:uid="{00000000-0005-0000-0000-0000A4060000}"/>
    <cellStyle name="20% - Акцент1 2 2 32" xfId="1705" xr:uid="{00000000-0005-0000-0000-0000A5060000}"/>
    <cellStyle name="20% - Акцент1 2 2 33" xfId="1706" xr:uid="{00000000-0005-0000-0000-0000A6060000}"/>
    <cellStyle name="20% - Акцент1 2 2 34" xfId="1707" xr:uid="{00000000-0005-0000-0000-0000A7060000}"/>
    <cellStyle name="20% - Акцент1 2 2 35" xfId="1708" xr:uid="{00000000-0005-0000-0000-0000A8060000}"/>
    <cellStyle name="20% - Акцент1 2 2 36" xfId="1709" xr:uid="{00000000-0005-0000-0000-0000A9060000}"/>
    <cellStyle name="20% - Акцент1 2 2 37" xfId="1710" xr:uid="{00000000-0005-0000-0000-0000AA060000}"/>
    <cellStyle name="20% - Акцент1 2 2 38" xfId="1711" xr:uid="{00000000-0005-0000-0000-0000AB060000}"/>
    <cellStyle name="20% - Акцент1 2 2 39" xfId="1712" xr:uid="{00000000-0005-0000-0000-0000AC060000}"/>
    <cellStyle name="20% - Акцент1 2 2 4" xfId="1713" xr:uid="{00000000-0005-0000-0000-0000AD060000}"/>
    <cellStyle name="20% - Акцент1 2 2 5" xfId="1714" xr:uid="{00000000-0005-0000-0000-0000AE060000}"/>
    <cellStyle name="20% - Акцент1 2 2 6" xfId="1715" xr:uid="{00000000-0005-0000-0000-0000AF060000}"/>
    <cellStyle name="20% - Акцент1 2 2 7" xfId="1716" xr:uid="{00000000-0005-0000-0000-0000B0060000}"/>
    <cellStyle name="20% - Акцент1 2 2 8" xfId="1717" xr:uid="{00000000-0005-0000-0000-0000B1060000}"/>
    <cellStyle name="20% - Акцент1 2 2 9" xfId="1718" xr:uid="{00000000-0005-0000-0000-0000B2060000}"/>
    <cellStyle name="20% - Акцент1 2 2_Бюджет Жарык 2010" xfId="1719" xr:uid="{00000000-0005-0000-0000-0000B3060000}"/>
    <cellStyle name="20% - Акцент1 2 20" xfId="1720" xr:uid="{00000000-0005-0000-0000-0000B4060000}"/>
    <cellStyle name="20% - Акцент1 2 21" xfId="1721" xr:uid="{00000000-0005-0000-0000-0000B5060000}"/>
    <cellStyle name="20% - Акцент1 2 22" xfId="1722" xr:uid="{00000000-0005-0000-0000-0000B6060000}"/>
    <cellStyle name="20% - Акцент1 2 23" xfId="1723" xr:uid="{00000000-0005-0000-0000-0000B7060000}"/>
    <cellStyle name="20% - Акцент1 2 24" xfId="1724" xr:uid="{00000000-0005-0000-0000-0000B8060000}"/>
    <cellStyle name="20% - Акцент1 2 24 2" xfId="1725" xr:uid="{00000000-0005-0000-0000-0000B9060000}"/>
    <cellStyle name="20% - Акцент1 2 24 3" xfId="1726" xr:uid="{00000000-0005-0000-0000-0000BA060000}"/>
    <cellStyle name="20% - Акцент1 2 25" xfId="1727" xr:uid="{00000000-0005-0000-0000-0000BB060000}"/>
    <cellStyle name="20% - Акцент1 2 25 2" xfId="1728" xr:uid="{00000000-0005-0000-0000-0000BC060000}"/>
    <cellStyle name="20% - Акцент1 2 25 3" xfId="1729" xr:uid="{00000000-0005-0000-0000-0000BD060000}"/>
    <cellStyle name="20% - Акцент1 2 26" xfId="1730" xr:uid="{00000000-0005-0000-0000-0000BE060000}"/>
    <cellStyle name="20% - Акцент1 2 26 2" xfId="1731" xr:uid="{00000000-0005-0000-0000-0000BF060000}"/>
    <cellStyle name="20% - Акцент1 2 26 3" xfId="1732" xr:uid="{00000000-0005-0000-0000-0000C0060000}"/>
    <cellStyle name="20% - Акцент1 2 27" xfId="1733" xr:uid="{00000000-0005-0000-0000-0000C1060000}"/>
    <cellStyle name="20% - Акцент1 2 28" xfId="1734" xr:uid="{00000000-0005-0000-0000-0000C2060000}"/>
    <cellStyle name="20% - Акцент1 2 29" xfId="1735" xr:uid="{00000000-0005-0000-0000-0000C3060000}"/>
    <cellStyle name="20% - Акцент1 2 3" xfId="1736" xr:uid="{00000000-0005-0000-0000-0000C4060000}"/>
    <cellStyle name="20% - Акцент1 2 3 2" xfId="1737" xr:uid="{00000000-0005-0000-0000-0000C5060000}"/>
    <cellStyle name="20% - Акцент1 2 3 3" xfId="1738" xr:uid="{00000000-0005-0000-0000-0000C6060000}"/>
    <cellStyle name="20% - Акцент1 2 3 4" xfId="1739" xr:uid="{00000000-0005-0000-0000-0000C7060000}"/>
    <cellStyle name="20% - Акцент1 2 3 5" xfId="1740" xr:uid="{00000000-0005-0000-0000-0000C8060000}"/>
    <cellStyle name="20% - Акцент1 2 3 6" xfId="1741" xr:uid="{00000000-0005-0000-0000-0000C9060000}"/>
    <cellStyle name="20% - Акцент1 2 3 7" xfId="1742" xr:uid="{00000000-0005-0000-0000-0000CA060000}"/>
    <cellStyle name="20% - Акцент1 2 3 8" xfId="1743" xr:uid="{00000000-0005-0000-0000-0000CB060000}"/>
    <cellStyle name="20% - Акцент1 2 3_Бюджет Жарык 2010" xfId="1744" xr:uid="{00000000-0005-0000-0000-0000CC060000}"/>
    <cellStyle name="20% - Акцент1 2 30" xfId="1745" xr:uid="{00000000-0005-0000-0000-0000CD060000}"/>
    <cellStyle name="20% - Акцент1 2 31" xfId="1746" xr:uid="{00000000-0005-0000-0000-0000CE060000}"/>
    <cellStyle name="20% - Акцент1 2 32" xfId="1747" xr:uid="{00000000-0005-0000-0000-0000CF060000}"/>
    <cellStyle name="20% - Акцент1 2 33" xfId="1748" xr:uid="{00000000-0005-0000-0000-0000D0060000}"/>
    <cellStyle name="20% - Акцент1 2 34" xfId="1749" xr:uid="{00000000-0005-0000-0000-0000D1060000}"/>
    <cellStyle name="20% - Акцент1 2 34 2" xfId="1750" xr:uid="{00000000-0005-0000-0000-0000D2060000}"/>
    <cellStyle name="20% - Акцент1 2 35" xfId="1751" xr:uid="{00000000-0005-0000-0000-0000D3060000}"/>
    <cellStyle name="20% - Акцент1 2 36" xfId="1752" xr:uid="{00000000-0005-0000-0000-0000D4060000}"/>
    <cellStyle name="20% - Акцент1 2 37" xfId="1753" xr:uid="{00000000-0005-0000-0000-0000D5060000}"/>
    <cellStyle name="20% - Акцент1 2 38" xfId="1754" xr:uid="{00000000-0005-0000-0000-0000D6060000}"/>
    <cellStyle name="20% - Акцент1 2 39" xfId="1755" xr:uid="{00000000-0005-0000-0000-0000D7060000}"/>
    <cellStyle name="20% - Акцент1 2 4" xfId="1756" xr:uid="{00000000-0005-0000-0000-0000D8060000}"/>
    <cellStyle name="20% - Акцент1 2 4 10" xfId="1757" xr:uid="{00000000-0005-0000-0000-0000D9060000}"/>
    <cellStyle name="20% - Акцент1 2 4 10 2" xfId="1758" xr:uid="{00000000-0005-0000-0000-0000DA060000}"/>
    <cellStyle name="20% - Акцент1 2 4 11" xfId="1759" xr:uid="{00000000-0005-0000-0000-0000DB060000}"/>
    <cellStyle name="20% - Акцент1 2 4 12" xfId="1760" xr:uid="{00000000-0005-0000-0000-0000DC060000}"/>
    <cellStyle name="20% - Акцент1 2 4 13" xfId="1761" xr:uid="{00000000-0005-0000-0000-0000DD060000}"/>
    <cellStyle name="20% - Акцент1 2 4 14" xfId="1762" xr:uid="{00000000-0005-0000-0000-0000DE060000}"/>
    <cellStyle name="20% - Акцент1 2 4 15" xfId="1763" xr:uid="{00000000-0005-0000-0000-0000DF060000}"/>
    <cellStyle name="20% - Акцент1 2 4 2" xfId="1764" xr:uid="{00000000-0005-0000-0000-0000E0060000}"/>
    <cellStyle name="20% - Акцент1 2 4 2 10" xfId="1765" xr:uid="{00000000-0005-0000-0000-0000E1060000}"/>
    <cellStyle name="20% - Акцент1 2 4 2 11" xfId="1766" xr:uid="{00000000-0005-0000-0000-0000E2060000}"/>
    <cellStyle name="20% - Акцент1 2 4 2 12" xfId="1767" xr:uid="{00000000-0005-0000-0000-0000E3060000}"/>
    <cellStyle name="20% - Акцент1 2 4 2 2" xfId="1768" xr:uid="{00000000-0005-0000-0000-0000E4060000}"/>
    <cellStyle name="20% - Акцент1 2 4 2 3" xfId="1769" xr:uid="{00000000-0005-0000-0000-0000E5060000}"/>
    <cellStyle name="20% - Акцент1 2 4 2 3 2" xfId="1770" xr:uid="{00000000-0005-0000-0000-0000E6060000}"/>
    <cellStyle name="20% - Акцент1 2 4 2 3 2 2" xfId="1771" xr:uid="{00000000-0005-0000-0000-0000E7060000}"/>
    <cellStyle name="20% - Акцент1 2 4 2 3 2 3" xfId="1772" xr:uid="{00000000-0005-0000-0000-0000E8060000}"/>
    <cellStyle name="20% - Акцент1 2 4 2 3 3" xfId="1773" xr:uid="{00000000-0005-0000-0000-0000E9060000}"/>
    <cellStyle name="20% - Акцент1 2 4 2 4" xfId="1774" xr:uid="{00000000-0005-0000-0000-0000EA060000}"/>
    <cellStyle name="20% - Акцент1 2 4 2 5" xfId="1775" xr:uid="{00000000-0005-0000-0000-0000EB060000}"/>
    <cellStyle name="20% - Акцент1 2 4 2 5 2" xfId="1776" xr:uid="{00000000-0005-0000-0000-0000EC060000}"/>
    <cellStyle name="20% - Акцент1 2 4 2 6" xfId="1777" xr:uid="{00000000-0005-0000-0000-0000ED060000}"/>
    <cellStyle name="20% - Акцент1 2 4 2 7" xfId="1778" xr:uid="{00000000-0005-0000-0000-0000EE060000}"/>
    <cellStyle name="20% - Акцент1 2 4 2 8" xfId="1779" xr:uid="{00000000-0005-0000-0000-0000EF060000}"/>
    <cellStyle name="20% - Акцент1 2 4 2 9" xfId="1780" xr:uid="{00000000-0005-0000-0000-0000F0060000}"/>
    <cellStyle name="20% - Акцент1 2 4 3" xfId="1781" xr:uid="{00000000-0005-0000-0000-0000F1060000}"/>
    <cellStyle name="20% - Акцент1 2 4 4" xfId="1782" xr:uid="{00000000-0005-0000-0000-0000F2060000}"/>
    <cellStyle name="20% - Акцент1 2 4 5" xfId="1783" xr:uid="{00000000-0005-0000-0000-0000F3060000}"/>
    <cellStyle name="20% - Акцент1 2 4 6" xfId="1784" xr:uid="{00000000-0005-0000-0000-0000F4060000}"/>
    <cellStyle name="20% - Акцент1 2 4 7" xfId="1785" xr:uid="{00000000-0005-0000-0000-0000F5060000}"/>
    <cellStyle name="20% - Акцент1 2 4 8" xfId="1786" xr:uid="{00000000-0005-0000-0000-0000F6060000}"/>
    <cellStyle name="20% - Акцент1 2 4 9" xfId="1787" xr:uid="{00000000-0005-0000-0000-0000F7060000}"/>
    <cellStyle name="20% - Акцент1 2 4 9 2" xfId="1788" xr:uid="{00000000-0005-0000-0000-0000F8060000}"/>
    <cellStyle name="20% - Акцент1 2 4_Бюджет Жарык 2010" xfId="1789" xr:uid="{00000000-0005-0000-0000-0000F9060000}"/>
    <cellStyle name="20% - Акцент1 2 40" xfId="1790" xr:uid="{00000000-0005-0000-0000-0000FA060000}"/>
    <cellStyle name="20% - Акцент1 2 41" xfId="1791" xr:uid="{00000000-0005-0000-0000-0000FB060000}"/>
    <cellStyle name="20% - Акцент1 2 5" xfId="1792" xr:uid="{00000000-0005-0000-0000-0000FC060000}"/>
    <cellStyle name="20% - Акцент1 2 5 2" xfId="1793" xr:uid="{00000000-0005-0000-0000-0000FD060000}"/>
    <cellStyle name="20% - Акцент1 2 5 3" xfId="1794" xr:uid="{00000000-0005-0000-0000-0000FE060000}"/>
    <cellStyle name="20% - Акцент1 2 5 4" xfId="1795" xr:uid="{00000000-0005-0000-0000-0000FF060000}"/>
    <cellStyle name="20% - Акцент1 2 5 5" xfId="1796" xr:uid="{00000000-0005-0000-0000-000000070000}"/>
    <cellStyle name="20% - Акцент1 2 5 6" xfId="1797" xr:uid="{00000000-0005-0000-0000-000001070000}"/>
    <cellStyle name="20% - Акцент1 2 5 7" xfId="1798" xr:uid="{00000000-0005-0000-0000-000002070000}"/>
    <cellStyle name="20% - Акцент1 2 5_Бюджет Жарык 2010" xfId="1799" xr:uid="{00000000-0005-0000-0000-000003070000}"/>
    <cellStyle name="20% - Акцент1 2 6" xfId="1800" xr:uid="{00000000-0005-0000-0000-000004070000}"/>
    <cellStyle name="20% - Акцент1 2 6 2" xfId="1801" xr:uid="{00000000-0005-0000-0000-000005070000}"/>
    <cellStyle name="20% - Акцент1 2 6 3" xfId="1802" xr:uid="{00000000-0005-0000-0000-000006070000}"/>
    <cellStyle name="20% - Акцент1 2 6 4" xfId="1803" xr:uid="{00000000-0005-0000-0000-000007070000}"/>
    <cellStyle name="20% - Акцент1 2 6 5" xfId="1804" xr:uid="{00000000-0005-0000-0000-000008070000}"/>
    <cellStyle name="20% - Акцент1 2 6 6" xfId="1805" xr:uid="{00000000-0005-0000-0000-000009070000}"/>
    <cellStyle name="20% - Акцент1 2 7" xfId="1806" xr:uid="{00000000-0005-0000-0000-00000A070000}"/>
    <cellStyle name="20% - Акцент1 2 7 2" xfId="1807" xr:uid="{00000000-0005-0000-0000-00000B070000}"/>
    <cellStyle name="20% - Акцент1 2 7 3" xfId="1808" xr:uid="{00000000-0005-0000-0000-00000C070000}"/>
    <cellStyle name="20% - Акцент1 2 7 4" xfId="1809" xr:uid="{00000000-0005-0000-0000-00000D070000}"/>
    <cellStyle name="20% - Акцент1 2 7 5" xfId="1810" xr:uid="{00000000-0005-0000-0000-00000E070000}"/>
    <cellStyle name="20% - Акцент1 2 7 6" xfId="1811" xr:uid="{00000000-0005-0000-0000-00000F070000}"/>
    <cellStyle name="20% - Акцент1 2 8" xfId="1812" xr:uid="{00000000-0005-0000-0000-000010070000}"/>
    <cellStyle name="20% - Акцент1 2 8 2" xfId="1813" xr:uid="{00000000-0005-0000-0000-000011070000}"/>
    <cellStyle name="20% - Акцент1 2 8 3" xfId="1814" xr:uid="{00000000-0005-0000-0000-000012070000}"/>
    <cellStyle name="20% - Акцент1 2 8 4" xfId="1815" xr:uid="{00000000-0005-0000-0000-000013070000}"/>
    <cellStyle name="20% - Акцент1 2 8 5" xfId="1816" xr:uid="{00000000-0005-0000-0000-000014070000}"/>
    <cellStyle name="20% - Акцент1 2 8 6" xfId="1817" xr:uid="{00000000-0005-0000-0000-000015070000}"/>
    <cellStyle name="20% - Акцент1 2 9" xfId="1818" xr:uid="{00000000-0005-0000-0000-000016070000}"/>
    <cellStyle name="20% - Акцент1 2 9 2" xfId="1819" xr:uid="{00000000-0005-0000-0000-000017070000}"/>
    <cellStyle name="20% - Акцент1 2 9 3" xfId="1820" xr:uid="{00000000-0005-0000-0000-000018070000}"/>
    <cellStyle name="20% - Акцент1 2 9 4" xfId="1821" xr:uid="{00000000-0005-0000-0000-000019070000}"/>
    <cellStyle name="20% - Акцент1 2 9 5" xfId="1822" xr:uid="{00000000-0005-0000-0000-00001A070000}"/>
    <cellStyle name="20% - Акцент1 2 9 6" xfId="1823" xr:uid="{00000000-0005-0000-0000-00001B070000}"/>
    <cellStyle name="20% - Акцент1 2_амортизация" xfId="1824" xr:uid="{00000000-0005-0000-0000-00001C070000}"/>
    <cellStyle name="20% - Акцент1 3" xfId="1825" xr:uid="{00000000-0005-0000-0000-00001D070000}"/>
    <cellStyle name="20% - Акцент1 3 2" xfId="1826" xr:uid="{00000000-0005-0000-0000-00001E070000}"/>
    <cellStyle name="20% - Акцент1 3 3" xfId="1827" xr:uid="{00000000-0005-0000-0000-00001F070000}"/>
    <cellStyle name="20% - Акцент1 3 4" xfId="1828" xr:uid="{00000000-0005-0000-0000-000020070000}"/>
    <cellStyle name="20% - Акцент1 3 4 2" xfId="1829" xr:uid="{00000000-0005-0000-0000-000021070000}"/>
    <cellStyle name="20% - Акцент1 3 4 3" xfId="1830" xr:uid="{00000000-0005-0000-0000-000022070000}"/>
    <cellStyle name="20% - Акцент1 3 5" xfId="1831" xr:uid="{00000000-0005-0000-0000-000023070000}"/>
    <cellStyle name="20% - Акцент1 4" xfId="1832" xr:uid="{00000000-0005-0000-0000-000024070000}"/>
    <cellStyle name="20% - Акцент1 4 2" xfId="1833" xr:uid="{00000000-0005-0000-0000-000025070000}"/>
    <cellStyle name="20% - Акцент1 5" xfId="1834" xr:uid="{00000000-0005-0000-0000-000026070000}"/>
    <cellStyle name="20% - Акцент1 5 2" xfId="1835" xr:uid="{00000000-0005-0000-0000-000027070000}"/>
    <cellStyle name="20% - Акцент1 5 3" xfId="1836" xr:uid="{00000000-0005-0000-0000-000028070000}"/>
    <cellStyle name="20% - Акцент1 6" xfId="1837" xr:uid="{00000000-0005-0000-0000-000029070000}"/>
    <cellStyle name="20% - Акцент1 6 2" xfId="1838" xr:uid="{00000000-0005-0000-0000-00002A070000}"/>
    <cellStyle name="20% - Акцент1 7" xfId="1839" xr:uid="{00000000-0005-0000-0000-00002B070000}"/>
    <cellStyle name="20% - Акцент1 8" xfId="1840" xr:uid="{00000000-0005-0000-0000-00002C070000}"/>
    <cellStyle name="20% - Акцент1 9" xfId="1841" xr:uid="{00000000-0005-0000-0000-00002D070000}"/>
    <cellStyle name="20% - Акцент2 10" xfId="1842" xr:uid="{00000000-0005-0000-0000-00002E070000}"/>
    <cellStyle name="20% - Акцент2 11" xfId="1843" xr:uid="{00000000-0005-0000-0000-00002F070000}"/>
    <cellStyle name="20% - Акцент2 11 2" xfId="1844" xr:uid="{00000000-0005-0000-0000-000030070000}"/>
    <cellStyle name="20% - Акцент2 11 3" xfId="1845" xr:uid="{00000000-0005-0000-0000-000031070000}"/>
    <cellStyle name="20% - Акцент2 11 4" xfId="1846" xr:uid="{00000000-0005-0000-0000-000032070000}"/>
    <cellStyle name="20% - Акцент2 12" xfId="1847" xr:uid="{00000000-0005-0000-0000-000033070000}"/>
    <cellStyle name="20% - Акцент2 13" xfId="1848" xr:uid="{00000000-0005-0000-0000-000034070000}"/>
    <cellStyle name="20% - Акцент2 14" xfId="1849" xr:uid="{00000000-0005-0000-0000-000035070000}"/>
    <cellStyle name="20% - Акцент2 15" xfId="1850" xr:uid="{00000000-0005-0000-0000-000036070000}"/>
    <cellStyle name="20% - Акцент2 15 2" xfId="1851" xr:uid="{00000000-0005-0000-0000-000037070000}"/>
    <cellStyle name="20% - Акцент2 16" xfId="1852" xr:uid="{00000000-0005-0000-0000-000038070000}"/>
    <cellStyle name="20% - Акцент2 17" xfId="1853" xr:uid="{00000000-0005-0000-0000-000039070000}"/>
    <cellStyle name="20% - Акцент2 18" xfId="1854" xr:uid="{00000000-0005-0000-0000-00003A070000}"/>
    <cellStyle name="20% - Акцент2 19" xfId="1855" xr:uid="{00000000-0005-0000-0000-00003B070000}"/>
    <cellStyle name="20% - Акцент2 2" xfId="1856" xr:uid="{00000000-0005-0000-0000-00003C070000}"/>
    <cellStyle name="20% - Акцент2 2 10" xfId="1857" xr:uid="{00000000-0005-0000-0000-00003D070000}"/>
    <cellStyle name="20% - Акцент2 2 10 2" xfId="1858" xr:uid="{00000000-0005-0000-0000-00003E070000}"/>
    <cellStyle name="20% - Акцент2 2 10 3" xfId="1859" xr:uid="{00000000-0005-0000-0000-00003F070000}"/>
    <cellStyle name="20% - Акцент2 2 10 4" xfId="1860" xr:uid="{00000000-0005-0000-0000-000040070000}"/>
    <cellStyle name="20% - Акцент2 2 10 5" xfId="1861" xr:uid="{00000000-0005-0000-0000-000041070000}"/>
    <cellStyle name="20% - Акцент2 2 10 6" xfId="1862" xr:uid="{00000000-0005-0000-0000-000042070000}"/>
    <cellStyle name="20% - Акцент2 2 11" xfId="1863" xr:uid="{00000000-0005-0000-0000-000043070000}"/>
    <cellStyle name="20% - Акцент2 2 11 2" xfId="1864" xr:uid="{00000000-0005-0000-0000-000044070000}"/>
    <cellStyle name="20% - Акцент2 2 11 3" xfId="1865" xr:uid="{00000000-0005-0000-0000-000045070000}"/>
    <cellStyle name="20% - Акцент2 2 11 4" xfId="1866" xr:uid="{00000000-0005-0000-0000-000046070000}"/>
    <cellStyle name="20% - Акцент2 2 11 5" xfId="1867" xr:uid="{00000000-0005-0000-0000-000047070000}"/>
    <cellStyle name="20% - Акцент2 2 11 6" xfId="1868" xr:uid="{00000000-0005-0000-0000-000048070000}"/>
    <cellStyle name="20% - Акцент2 2 12" xfId="1869" xr:uid="{00000000-0005-0000-0000-000049070000}"/>
    <cellStyle name="20% - Акцент2 2 12 2" xfId="1870" xr:uid="{00000000-0005-0000-0000-00004A070000}"/>
    <cellStyle name="20% - Акцент2 2 12 3" xfId="1871" xr:uid="{00000000-0005-0000-0000-00004B070000}"/>
    <cellStyle name="20% - Акцент2 2 12 4" xfId="1872" xr:uid="{00000000-0005-0000-0000-00004C070000}"/>
    <cellStyle name="20% - Акцент2 2 12 5" xfId="1873" xr:uid="{00000000-0005-0000-0000-00004D070000}"/>
    <cellStyle name="20% - Акцент2 2 12 6" xfId="1874" xr:uid="{00000000-0005-0000-0000-00004E070000}"/>
    <cellStyle name="20% - Акцент2 2 13" xfId="1875" xr:uid="{00000000-0005-0000-0000-00004F070000}"/>
    <cellStyle name="20% - Акцент2 2 13 2" xfId="1876" xr:uid="{00000000-0005-0000-0000-000050070000}"/>
    <cellStyle name="20% - Акцент2 2 13 3" xfId="1877" xr:uid="{00000000-0005-0000-0000-000051070000}"/>
    <cellStyle name="20% - Акцент2 2 13 4" xfId="1878" xr:uid="{00000000-0005-0000-0000-000052070000}"/>
    <cellStyle name="20% - Акцент2 2 13 5" xfId="1879" xr:uid="{00000000-0005-0000-0000-000053070000}"/>
    <cellStyle name="20% - Акцент2 2 13 6" xfId="1880" xr:uid="{00000000-0005-0000-0000-000054070000}"/>
    <cellStyle name="20% - Акцент2 2 14" xfId="1881" xr:uid="{00000000-0005-0000-0000-000055070000}"/>
    <cellStyle name="20% - Акцент2 2 14 2" xfId="1882" xr:uid="{00000000-0005-0000-0000-000056070000}"/>
    <cellStyle name="20% - Акцент2 2 14 3" xfId="1883" xr:uid="{00000000-0005-0000-0000-000057070000}"/>
    <cellStyle name="20% - Акцент2 2 14 4" xfId="1884" xr:uid="{00000000-0005-0000-0000-000058070000}"/>
    <cellStyle name="20% - Акцент2 2 14 5" xfId="1885" xr:uid="{00000000-0005-0000-0000-000059070000}"/>
    <cellStyle name="20% - Акцент2 2 14 6" xfId="1886" xr:uid="{00000000-0005-0000-0000-00005A070000}"/>
    <cellStyle name="20% - Акцент2 2 15" xfId="1887" xr:uid="{00000000-0005-0000-0000-00005B070000}"/>
    <cellStyle name="20% - Акцент2 2 15 2" xfId="1888" xr:uid="{00000000-0005-0000-0000-00005C070000}"/>
    <cellStyle name="20% - Акцент2 2 15 3" xfId="1889" xr:uid="{00000000-0005-0000-0000-00005D070000}"/>
    <cellStyle name="20% - Акцент2 2 15 4" xfId="1890" xr:uid="{00000000-0005-0000-0000-00005E070000}"/>
    <cellStyle name="20% - Акцент2 2 15 5" xfId="1891" xr:uid="{00000000-0005-0000-0000-00005F070000}"/>
    <cellStyle name="20% - Акцент2 2 15 6" xfId="1892" xr:uid="{00000000-0005-0000-0000-000060070000}"/>
    <cellStyle name="20% - Акцент2 2 16" xfId="1893" xr:uid="{00000000-0005-0000-0000-000061070000}"/>
    <cellStyle name="20% - Акцент2 2 16 2" xfId="1894" xr:uid="{00000000-0005-0000-0000-000062070000}"/>
    <cellStyle name="20% - Акцент2 2 16 3" xfId="1895" xr:uid="{00000000-0005-0000-0000-000063070000}"/>
    <cellStyle name="20% - Акцент2 2 16 4" xfId="1896" xr:uid="{00000000-0005-0000-0000-000064070000}"/>
    <cellStyle name="20% - Акцент2 2 16 5" xfId="1897" xr:uid="{00000000-0005-0000-0000-000065070000}"/>
    <cellStyle name="20% - Акцент2 2 16 6" xfId="1898" xr:uid="{00000000-0005-0000-0000-000066070000}"/>
    <cellStyle name="20% - Акцент2 2 17" xfId="1899" xr:uid="{00000000-0005-0000-0000-000067070000}"/>
    <cellStyle name="20% - Акцент2 2 17 2" xfId="1900" xr:uid="{00000000-0005-0000-0000-000068070000}"/>
    <cellStyle name="20% - Акцент2 2 17 3" xfId="1901" xr:uid="{00000000-0005-0000-0000-000069070000}"/>
    <cellStyle name="20% - Акцент2 2 17 4" xfId="1902" xr:uid="{00000000-0005-0000-0000-00006A070000}"/>
    <cellStyle name="20% - Акцент2 2 17 5" xfId="1903" xr:uid="{00000000-0005-0000-0000-00006B070000}"/>
    <cellStyle name="20% - Акцент2 2 17 6" xfId="1904" xr:uid="{00000000-0005-0000-0000-00006C070000}"/>
    <cellStyle name="20% - Акцент2 2 18" xfId="1905" xr:uid="{00000000-0005-0000-0000-00006D070000}"/>
    <cellStyle name="20% - Акцент2 2 18 2" xfId="1906" xr:uid="{00000000-0005-0000-0000-00006E070000}"/>
    <cellStyle name="20% - Акцент2 2 18 3" xfId="1907" xr:uid="{00000000-0005-0000-0000-00006F070000}"/>
    <cellStyle name="20% - Акцент2 2 18 4" xfId="1908" xr:uid="{00000000-0005-0000-0000-000070070000}"/>
    <cellStyle name="20% - Акцент2 2 18 5" xfId="1909" xr:uid="{00000000-0005-0000-0000-000071070000}"/>
    <cellStyle name="20% - Акцент2 2 18 6" xfId="1910" xr:uid="{00000000-0005-0000-0000-000072070000}"/>
    <cellStyle name="20% - Акцент2 2 19" xfId="1911" xr:uid="{00000000-0005-0000-0000-000073070000}"/>
    <cellStyle name="20% - Акцент2 2 2" xfId="1912" xr:uid="{00000000-0005-0000-0000-000074070000}"/>
    <cellStyle name="20% - Акцент2 2 2 2" xfId="1913" xr:uid="{00000000-0005-0000-0000-000075070000}"/>
    <cellStyle name="20% - Акцент2 2 2 3" xfId="1914" xr:uid="{00000000-0005-0000-0000-000076070000}"/>
    <cellStyle name="20% - Акцент2 2 2 4" xfId="1915" xr:uid="{00000000-0005-0000-0000-000077070000}"/>
    <cellStyle name="20% - Акцент2 2 2 5" xfId="1916" xr:uid="{00000000-0005-0000-0000-000078070000}"/>
    <cellStyle name="20% - Акцент2 2 2 6" xfId="1917" xr:uid="{00000000-0005-0000-0000-000079070000}"/>
    <cellStyle name="20% - Акцент2 2 2 7" xfId="1918" xr:uid="{00000000-0005-0000-0000-00007A070000}"/>
    <cellStyle name="20% - Акцент2 2 2 8" xfId="1919" xr:uid="{00000000-0005-0000-0000-00007B070000}"/>
    <cellStyle name="20% - Акцент2 2 2_Бюджет Жарык 2010" xfId="1920" xr:uid="{00000000-0005-0000-0000-00007C070000}"/>
    <cellStyle name="20% - Акцент2 2 20" xfId="1921" xr:uid="{00000000-0005-0000-0000-00007D070000}"/>
    <cellStyle name="20% - Акцент2 2 21" xfId="1922" xr:uid="{00000000-0005-0000-0000-00007E070000}"/>
    <cellStyle name="20% - Акцент2 2 22" xfId="1923" xr:uid="{00000000-0005-0000-0000-00007F070000}"/>
    <cellStyle name="20% - Акцент2 2 23" xfId="1924" xr:uid="{00000000-0005-0000-0000-000080070000}"/>
    <cellStyle name="20% - Акцент2 2 24" xfId="1925" xr:uid="{00000000-0005-0000-0000-000081070000}"/>
    <cellStyle name="20% - Акцент2 2 25" xfId="1926" xr:uid="{00000000-0005-0000-0000-000082070000}"/>
    <cellStyle name="20% - Акцент2 2 26" xfId="1927" xr:uid="{00000000-0005-0000-0000-000083070000}"/>
    <cellStyle name="20% - Акцент2 2 27" xfId="1928" xr:uid="{00000000-0005-0000-0000-000084070000}"/>
    <cellStyle name="20% - Акцент2 2 28" xfId="1929" xr:uid="{00000000-0005-0000-0000-000085070000}"/>
    <cellStyle name="20% - Акцент2 2 29" xfId="1930" xr:uid="{00000000-0005-0000-0000-000086070000}"/>
    <cellStyle name="20% - Акцент2 2 3" xfId="1931" xr:uid="{00000000-0005-0000-0000-000087070000}"/>
    <cellStyle name="20% - Акцент2 2 3 2" xfId="1932" xr:uid="{00000000-0005-0000-0000-000088070000}"/>
    <cellStyle name="20% - Акцент2 2 3 3" xfId="1933" xr:uid="{00000000-0005-0000-0000-000089070000}"/>
    <cellStyle name="20% - Акцент2 2 3 4" xfId="1934" xr:uid="{00000000-0005-0000-0000-00008A070000}"/>
    <cellStyle name="20% - Акцент2 2 3 5" xfId="1935" xr:uid="{00000000-0005-0000-0000-00008B070000}"/>
    <cellStyle name="20% - Акцент2 2 3 6" xfId="1936" xr:uid="{00000000-0005-0000-0000-00008C070000}"/>
    <cellStyle name="20% - Акцент2 2 3 7" xfId="1937" xr:uid="{00000000-0005-0000-0000-00008D070000}"/>
    <cellStyle name="20% - Акцент2 2 3 8" xfId="1938" xr:uid="{00000000-0005-0000-0000-00008E070000}"/>
    <cellStyle name="20% - Акцент2 2 3_Бюджет Жарык 2010" xfId="1939" xr:uid="{00000000-0005-0000-0000-00008F070000}"/>
    <cellStyle name="20% - Акцент2 2 30" xfId="1940" xr:uid="{00000000-0005-0000-0000-000090070000}"/>
    <cellStyle name="20% - Акцент2 2 31" xfId="1941" xr:uid="{00000000-0005-0000-0000-000091070000}"/>
    <cellStyle name="20% - Акцент2 2 32" xfId="1942" xr:uid="{00000000-0005-0000-0000-000092070000}"/>
    <cellStyle name="20% - Акцент2 2 32 2" xfId="1943" xr:uid="{00000000-0005-0000-0000-000093070000}"/>
    <cellStyle name="20% - Акцент2 2 33" xfId="1944" xr:uid="{00000000-0005-0000-0000-000094070000}"/>
    <cellStyle name="20% - Акцент2 2 34" xfId="1945" xr:uid="{00000000-0005-0000-0000-000095070000}"/>
    <cellStyle name="20% - Акцент2 2 4" xfId="1946" xr:uid="{00000000-0005-0000-0000-000096070000}"/>
    <cellStyle name="20% - Акцент2 2 4 10" xfId="1947" xr:uid="{00000000-0005-0000-0000-000097070000}"/>
    <cellStyle name="20% - Акцент2 2 4 10 2" xfId="1948" xr:uid="{00000000-0005-0000-0000-000098070000}"/>
    <cellStyle name="20% - Акцент2 2 4 11" xfId="1949" xr:uid="{00000000-0005-0000-0000-000099070000}"/>
    <cellStyle name="20% - Акцент2 2 4 12" xfId="1950" xr:uid="{00000000-0005-0000-0000-00009A070000}"/>
    <cellStyle name="20% - Акцент2 2 4 13" xfId="1951" xr:uid="{00000000-0005-0000-0000-00009B070000}"/>
    <cellStyle name="20% - Акцент2 2 4 14" xfId="1952" xr:uid="{00000000-0005-0000-0000-00009C070000}"/>
    <cellStyle name="20% - Акцент2 2 4 15" xfId="1953" xr:uid="{00000000-0005-0000-0000-00009D070000}"/>
    <cellStyle name="20% - Акцент2 2 4 2" xfId="1954" xr:uid="{00000000-0005-0000-0000-00009E070000}"/>
    <cellStyle name="20% - Акцент2 2 4 3" xfId="1955" xr:uid="{00000000-0005-0000-0000-00009F070000}"/>
    <cellStyle name="20% - Акцент2 2 4 4" xfId="1956" xr:uid="{00000000-0005-0000-0000-0000A0070000}"/>
    <cellStyle name="20% - Акцент2 2 4 5" xfId="1957" xr:uid="{00000000-0005-0000-0000-0000A1070000}"/>
    <cellStyle name="20% - Акцент2 2 4 6" xfId="1958" xr:uid="{00000000-0005-0000-0000-0000A2070000}"/>
    <cellStyle name="20% - Акцент2 2 4 7" xfId="1959" xr:uid="{00000000-0005-0000-0000-0000A3070000}"/>
    <cellStyle name="20% - Акцент2 2 4 8" xfId="1960" xr:uid="{00000000-0005-0000-0000-0000A4070000}"/>
    <cellStyle name="20% - Акцент2 2 4 9" xfId="1961" xr:uid="{00000000-0005-0000-0000-0000A5070000}"/>
    <cellStyle name="20% - Акцент2 2 4 9 2" xfId="1962" xr:uid="{00000000-0005-0000-0000-0000A6070000}"/>
    <cellStyle name="20% - Акцент2 2 4_Бюджет Жарык 2010" xfId="1963" xr:uid="{00000000-0005-0000-0000-0000A7070000}"/>
    <cellStyle name="20% - Акцент2 2 5" xfId="1964" xr:uid="{00000000-0005-0000-0000-0000A8070000}"/>
    <cellStyle name="20% - Акцент2 2 5 2" xfId="1965" xr:uid="{00000000-0005-0000-0000-0000A9070000}"/>
    <cellStyle name="20% - Акцент2 2 5 3" xfId="1966" xr:uid="{00000000-0005-0000-0000-0000AA070000}"/>
    <cellStyle name="20% - Акцент2 2 5 4" xfId="1967" xr:uid="{00000000-0005-0000-0000-0000AB070000}"/>
    <cellStyle name="20% - Акцент2 2 5 5" xfId="1968" xr:uid="{00000000-0005-0000-0000-0000AC070000}"/>
    <cellStyle name="20% - Акцент2 2 5 6" xfId="1969" xr:uid="{00000000-0005-0000-0000-0000AD070000}"/>
    <cellStyle name="20% - Акцент2 2 5 7" xfId="1970" xr:uid="{00000000-0005-0000-0000-0000AE070000}"/>
    <cellStyle name="20% - Акцент2 2 5_Бюджет Жарык 2010" xfId="1971" xr:uid="{00000000-0005-0000-0000-0000AF070000}"/>
    <cellStyle name="20% - Акцент2 2 6" xfId="1972" xr:uid="{00000000-0005-0000-0000-0000B0070000}"/>
    <cellStyle name="20% - Акцент2 2 6 2" xfId="1973" xr:uid="{00000000-0005-0000-0000-0000B1070000}"/>
    <cellStyle name="20% - Акцент2 2 6 3" xfId="1974" xr:uid="{00000000-0005-0000-0000-0000B2070000}"/>
    <cellStyle name="20% - Акцент2 2 6 4" xfId="1975" xr:uid="{00000000-0005-0000-0000-0000B3070000}"/>
    <cellStyle name="20% - Акцент2 2 6 5" xfId="1976" xr:uid="{00000000-0005-0000-0000-0000B4070000}"/>
    <cellStyle name="20% - Акцент2 2 6 6" xfId="1977" xr:uid="{00000000-0005-0000-0000-0000B5070000}"/>
    <cellStyle name="20% - Акцент2 2 7" xfId="1978" xr:uid="{00000000-0005-0000-0000-0000B6070000}"/>
    <cellStyle name="20% - Акцент2 2 7 2" xfId="1979" xr:uid="{00000000-0005-0000-0000-0000B7070000}"/>
    <cellStyle name="20% - Акцент2 2 7 3" xfId="1980" xr:uid="{00000000-0005-0000-0000-0000B8070000}"/>
    <cellStyle name="20% - Акцент2 2 7 4" xfId="1981" xr:uid="{00000000-0005-0000-0000-0000B9070000}"/>
    <cellStyle name="20% - Акцент2 2 7 5" xfId="1982" xr:uid="{00000000-0005-0000-0000-0000BA070000}"/>
    <cellStyle name="20% - Акцент2 2 7 6" xfId="1983" xr:uid="{00000000-0005-0000-0000-0000BB070000}"/>
    <cellStyle name="20% - Акцент2 2 8" xfId="1984" xr:uid="{00000000-0005-0000-0000-0000BC070000}"/>
    <cellStyle name="20% - Акцент2 2 8 2" xfId="1985" xr:uid="{00000000-0005-0000-0000-0000BD070000}"/>
    <cellStyle name="20% - Акцент2 2 8 3" xfId="1986" xr:uid="{00000000-0005-0000-0000-0000BE070000}"/>
    <cellStyle name="20% - Акцент2 2 8 4" xfId="1987" xr:uid="{00000000-0005-0000-0000-0000BF070000}"/>
    <cellStyle name="20% - Акцент2 2 8 5" xfId="1988" xr:uid="{00000000-0005-0000-0000-0000C0070000}"/>
    <cellStyle name="20% - Акцент2 2 8 6" xfId="1989" xr:uid="{00000000-0005-0000-0000-0000C1070000}"/>
    <cellStyle name="20% - Акцент2 2 9" xfId="1990" xr:uid="{00000000-0005-0000-0000-0000C2070000}"/>
    <cellStyle name="20% - Акцент2 2 9 2" xfId="1991" xr:uid="{00000000-0005-0000-0000-0000C3070000}"/>
    <cellStyle name="20% - Акцент2 2 9 3" xfId="1992" xr:uid="{00000000-0005-0000-0000-0000C4070000}"/>
    <cellStyle name="20% - Акцент2 2 9 4" xfId="1993" xr:uid="{00000000-0005-0000-0000-0000C5070000}"/>
    <cellStyle name="20% - Акцент2 2 9 5" xfId="1994" xr:uid="{00000000-0005-0000-0000-0000C6070000}"/>
    <cellStyle name="20% - Акцент2 2 9 6" xfId="1995" xr:uid="{00000000-0005-0000-0000-0000C7070000}"/>
    <cellStyle name="20% - Акцент2 2_амортизация" xfId="1996" xr:uid="{00000000-0005-0000-0000-0000C8070000}"/>
    <cellStyle name="20% - Акцент2 3" xfId="1997" xr:uid="{00000000-0005-0000-0000-0000C9070000}"/>
    <cellStyle name="20% - Акцент2 3 2" xfId="1998" xr:uid="{00000000-0005-0000-0000-0000CA070000}"/>
    <cellStyle name="20% - Акцент2 3 3" xfId="1999" xr:uid="{00000000-0005-0000-0000-0000CB070000}"/>
    <cellStyle name="20% - Акцент2 3 4" xfId="2000" xr:uid="{00000000-0005-0000-0000-0000CC070000}"/>
    <cellStyle name="20% - Акцент2 3 4 2" xfId="2001" xr:uid="{00000000-0005-0000-0000-0000CD070000}"/>
    <cellStyle name="20% - Акцент2 3 4 3" xfId="2002" xr:uid="{00000000-0005-0000-0000-0000CE070000}"/>
    <cellStyle name="20% - Акцент2 3 5" xfId="2003" xr:uid="{00000000-0005-0000-0000-0000CF070000}"/>
    <cellStyle name="20% - Акцент2 4" xfId="2004" xr:uid="{00000000-0005-0000-0000-0000D0070000}"/>
    <cellStyle name="20% - Акцент2 4 2" xfId="2005" xr:uid="{00000000-0005-0000-0000-0000D1070000}"/>
    <cellStyle name="20% - Акцент2 5" xfId="2006" xr:uid="{00000000-0005-0000-0000-0000D2070000}"/>
    <cellStyle name="20% - Акцент2 5 2" xfId="2007" xr:uid="{00000000-0005-0000-0000-0000D3070000}"/>
    <cellStyle name="20% - Акцент2 5 3" xfId="2008" xr:uid="{00000000-0005-0000-0000-0000D4070000}"/>
    <cellStyle name="20% - Акцент2 6" xfId="2009" xr:uid="{00000000-0005-0000-0000-0000D5070000}"/>
    <cellStyle name="20% - Акцент2 6 2" xfId="2010" xr:uid="{00000000-0005-0000-0000-0000D6070000}"/>
    <cellStyle name="20% - Акцент2 7" xfId="2011" xr:uid="{00000000-0005-0000-0000-0000D7070000}"/>
    <cellStyle name="20% - Акцент2 8" xfId="2012" xr:uid="{00000000-0005-0000-0000-0000D8070000}"/>
    <cellStyle name="20% - Акцент2 9" xfId="2013" xr:uid="{00000000-0005-0000-0000-0000D9070000}"/>
    <cellStyle name="20% - Акцент3 10" xfId="2014" xr:uid="{00000000-0005-0000-0000-0000DA070000}"/>
    <cellStyle name="20% - Акцент3 11" xfId="2015" xr:uid="{00000000-0005-0000-0000-0000DB070000}"/>
    <cellStyle name="20% - Акцент3 11 2" xfId="2016" xr:uid="{00000000-0005-0000-0000-0000DC070000}"/>
    <cellStyle name="20% - Акцент3 11 3" xfId="2017" xr:uid="{00000000-0005-0000-0000-0000DD070000}"/>
    <cellStyle name="20% - Акцент3 11 4" xfId="2018" xr:uid="{00000000-0005-0000-0000-0000DE070000}"/>
    <cellStyle name="20% - Акцент3 12" xfId="2019" xr:uid="{00000000-0005-0000-0000-0000DF070000}"/>
    <cellStyle name="20% - Акцент3 13" xfId="2020" xr:uid="{00000000-0005-0000-0000-0000E0070000}"/>
    <cellStyle name="20% - Акцент3 14" xfId="2021" xr:uid="{00000000-0005-0000-0000-0000E1070000}"/>
    <cellStyle name="20% - Акцент3 15" xfId="2022" xr:uid="{00000000-0005-0000-0000-0000E2070000}"/>
    <cellStyle name="20% - Акцент3 15 2" xfId="2023" xr:uid="{00000000-0005-0000-0000-0000E3070000}"/>
    <cellStyle name="20% - Акцент3 16" xfId="2024" xr:uid="{00000000-0005-0000-0000-0000E4070000}"/>
    <cellStyle name="20% - Акцент3 17" xfId="2025" xr:uid="{00000000-0005-0000-0000-0000E5070000}"/>
    <cellStyle name="20% - Акцент3 18" xfId="2026" xr:uid="{00000000-0005-0000-0000-0000E6070000}"/>
    <cellStyle name="20% - Акцент3 19" xfId="2027" xr:uid="{00000000-0005-0000-0000-0000E7070000}"/>
    <cellStyle name="20% - Акцент3 2" xfId="2028" xr:uid="{00000000-0005-0000-0000-0000E8070000}"/>
    <cellStyle name="20% - Акцент3 2 10" xfId="2029" xr:uid="{00000000-0005-0000-0000-0000E9070000}"/>
    <cellStyle name="20% - Акцент3 2 10 10" xfId="2030" xr:uid="{00000000-0005-0000-0000-0000EA070000}"/>
    <cellStyle name="20% - Акцент3 2 10 11" xfId="2031" xr:uid="{00000000-0005-0000-0000-0000EB070000}"/>
    <cellStyle name="20% - Акцент3 2 10 12" xfId="2032" xr:uid="{00000000-0005-0000-0000-0000EC070000}"/>
    <cellStyle name="20% - Акцент3 2 10 13" xfId="2033" xr:uid="{00000000-0005-0000-0000-0000ED070000}"/>
    <cellStyle name="20% - Акцент3 2 10 2" xfId="2034" xr:uid="{00000000-0005-0000-0000-0000EE070000}"/>
    <cellStyle name="20% - Акцент3 2 10 2 10" xfId="2035" xr:uid="{00000000-0005-0000-0000-0000EF070000}"/>
    <cellStyle name="20% - Акцент3 2 10 2 11" xfId="2036" xr:uid="{00000000-0005-0000-0000-0000F0070000}"/>
    <cellStyle name="20% - Акцент3 2 10 2 12" xfId="2037" xr:uid="{00000000-0005-0000-0000-0000F1070000}"/>
    <cellStyle name="20% - Акцент3 2 10 2 13" xfId="2038" xr:uid="{00000000-0005-0000-0000-0000F2070000}"/>
    <cellStyle name="20% - Акцент3 2 10 2 2" xfId="2039" xr:uid="{00000000-0005-0000-0000-0000F3070000}"/>
    <cellStyle name="20% - Акцент3 2 10 2 2 2" xfId="2040" xr:uid="{00000000-0005-0000-0000-0000F4070000}"/>
    <cellStyle name="20% - Акцент3 2 10 2 2 2 2" xfId="2041" xr:uid="{00000000-0005-0000-0000-0000F5070000}"/>
    <cellStyle name="20% - Акцент3 2 10 2 2 2 3" xfId="2042" xr:uid="{00000000-0005-0000-0000-0000F6070000}"/>
    <cellStyle name="20% - Акцент3 2 10 2 2 2 4" xfId="2043" xr:uid="{00000000-0005-0000-0000-0000F7070000}"/>
    <cellStyle name="20% - Акцент3 2 10 2 2 2 5" xfId="2044" xr:uid="{00000000-0005-0000-0000-0000F8070000}"/>
    <cellStyle name="20% - Акцент3 2 10 2 2 2 6" xfId="2045" xr:uid="{00000000-0005-0000-0000-0000F9070000}"/>
    <cellStyle name="20% - Акцент3 2 10 2 2 3" xfId="2046" xr:uid="{00000000-0005-0000-0000-0000FA070000}"/>
    <cellStyle name="20% - Акцент3 2 10 2 2 4" xfId="2047" xr:uid="{00000000-0005-0000-0000-0000FB070000}"/>
    <cellStyle name="20% - Акцент3 2 10 2 2 5" xfId="2048" xr:uid="{00000000-0005-0000-0000-0000FC070000}"/>
    <cellStyle name="20% - Акцент3 2 10 2 2 6" xfId="2049" xr:uid="{00000000-0005-0000-0000-0000FD070000}"/>
    <cellStyle name="20% - Акцент3 2 10 2 2 7" xfId="2050" xr:uid="{00000000-0005-0000-0000-0000FE070000}"/>
    <cellStyle name="20% - Акцент3 2 10 2 2_амортизация" xfId="2051" xr:uid="{00000000-0005-0000-0000-0000FF070000}"/>
    <cellStyle name="20% - Акцент3 2 10 2 3" xfId="2052" xr:uid="{00000000-0005-0000-0000-000000080000}"/>
    <cellStyle name="20% - Акцент3 2 10 2 3 2" xfId="2053" xr:uid="{00000000-0005-0000-0000-000001080000}"/>
    <cellStyle name="20% - Акцент3 2 10 2 3 3" xfId="2054" xr:uid="{00000000-0005-0000-0000-000002080000}"/>
    <cellStyle name="20% - Акцент3 2 10 2 3 4" xfId="2055" xr:uid="{00000000-0005-0000-0000-000003080000}"/>
    <cellStyle name="20% - Акцент3 2 10 2 3 5" xfId="2056" xr:uid="{00000000-0005-0000-0000-000004080000}"/>
    <cellStyle name="20% - Акцент3 2 10 2 3 6" xfId="2057" xr:uid="{00000000-0005-0000-0000-000005080000}"/>
    <cellStyle name="20% - Акцент3 2 10 2 4" xfId="2058" xr:uid="{00000000-0005-0000-0000-000006080000}"/>
    <cellStyle name="20% - Акцент3 2 10 2 4 2" xfId="2059" xr:uid="{00000000-0005-0000-0000-000007080000}"/>
    <cellStyle name="20% - Акцент3 2 10 2 4 3" xfId="2060" xr:uid="{00000000-0005-0000-0000-000008080000}"/>
    <cellStyle name="20% - Акцент3 2 10 2 4 4" xfId="2061" xr:uid="{00000000-0005-0000-0000-000009080000}"/>
    <cellStyle name="20% - Акцент3 2 10 2 4 5" xfId="2062" xr:uid="{00000000-0005-0000-0000-00000A080000}"/>
    <cellStyle name="20% - Акцент3 2 10 2 4 6" xfId="2063" xr:uid="{00000000-0005-0000-0000-00000B080000}"/>
    <cellStyle name="20% - Акцент3 2 10 2 5" xfId="2064" xr:uid="{00000000-0005-0000-0000-00000C080000}"/>
    <cellStyle name="20% - Акцент3 2 10 2 5 2" xfId="2065" xr:uid="{00000000-0005-0000-0000-00000D080000}"/>
    <cellStyle name="20% - Акцент3 2 10 2 5 3" xfId="2066" xr:uid="{00000000-0005-0000-0000-00000E080000}"/>
    <cellStyle name="20% - Акцент3 2 10 2 5 4" xfId="2067" xr:uid="{00000000-0005-0000-0000-00000F080000}"/>
    <cellStyle name="20% - Акцент3 2 10 2 5 5" xfId="2068" xr:uid="{00000000-0005-0000-0000-000010080000}"/>
    <cellStyle name="20% - Акцент3 2 10 2 5 6" xfId="2069" xr:uid="{00000000-0005-0000-0000-000011080000}"/>
    <cellStyle name="20% - Акцент3 2 10 2 6" xfId="2070" xr:uid="{00000000-0005-0000-0000-000012080000}"/>
    <cellStyle name="20% - Акцент3 2 10 2 6 2" xfId="2071" xr:uid="{00000000-0005-0000-0000-000013080000}"/>
    <cellStyle name="20% - Акцент3 2 10 2 6 3" xfId="2072" xr:uid="{00000000-0005-0000-0000-000014080000}"/>
    <cellStyle name="20% - Акцент3 2 10 2 6 4" xfId="2073" xr:uid="{00000000-0005-0000-0000-000015080000}"/>
    <cellStyle name="20% - Акцент3 2 10 2 6 5" xfId="2074" xr:uid="{00000000-0005-0000-0000-000016080000}"/>
    <cellStyle name="20% - Акцент3 2 10 2 6 6" xfId="2075" xr:uid="{00000000-0005-0000-0000-000017080000}"/>
    <cellStyle name="20% - Акцент3 2 10 2 7" xfId="2076" xr:uid="{00000000-0005-0000-0000-000018080000}"/>
    <cellStyle name="20% - Акцент3 2 10 2 7 2" xfId="2077" xr:uid="{00000000-0005-0000-0000-000019080000}"/>
    <cellStyle name="20% - Акцент3 2 10 2 7 3" xfId="2078" xr:uid="{00000000-0005-0000-0000-00001A080000}"/>
    <cellStyle name="20% - Акцент3 2 10 2 7 4" xfId="2079" xr:uid="{00000000-0005-0000-0000-00001B080000}"/>
    <cellStyle name="20% - Акцент3 2 10 2 7 5" xfId="2080" xr:uid="{00000000-0005-0000-0000-00001C080000}"/>
    <cellStyle name="20% - Акцент3 2 10 2 7 6" xfId="2081" xr:uid="{00000000-0005-0000-0000-00001D080000}"/>
    <cellStyle name="20% - Акцент3 2 10 2 8" xfId="2082" xr:uid="{00000000-0005-0000-0000-00001E080000}"/>
    <cellStyle name="20% - Акцент3 2 10 2 8 2" xfId="2083" xr:uid="{00000000-0005-0000-0000-00001F080000}"/>
    <cellStyle name="20% - Акцент3 2 10 2 8 3" xfId="2084" xr:uid="{00000000-0005-0000-0000-000020080000}"/>
    <cellStyle name="20% - Акцент3 2 10 2 8 4" xfId="2085" xr:uid="{00000000-0005-0000-0000-000021080000}"/>
    <cellStyle name="20% - Акцент3 2 10 2 8 5" xfId="2086" xr:uid="{00000000-0005-0000-0000-000022080000}"/>
    <cellStyle name="20% - Акцент3 2 10 2 8 6" xfId="2087" xr:uid="{00000000-0005-0000-0000-000023080000}"/>
    <cellStyle name="20% - Акцент3 2 10 2 9" xfId="2088" xr:uid="{00000000-0005-0000-0000-000024080000}"/>
    <cellStyle name="20% - Акцент3 2 10 2_амортизация" xfId="2089" xr:uid="{00000000-0005-0000-0000-000025080000}"/>
    <cellStyle name="20% - Акцент3 2 10 3" xfId="2090" xr:uid="{00000000-0005-0000-0000-000026080000}"/>
    <cellStyle name="20% - Акцент3 2 10 3 2" xfId="2091" xr:uid="{00000000-0005-0000-0000-000027080000}"/>
    <cellStyle name="20% - Акцент3 2 10 3 2 2" xfId="2092" xr:uid="{00000000-0005-0000-0000-000028080000}"/>
    <cellStyle name="20% - Акцент3 2 10 3 2 3" xfId="2093" xr:uid="{00000000-0005-0000-0000-000029080000}"/>
    <cellStyle name="20% - Акцент3 2 10 3 2 4" xfId="2094" xr:uid="{00000000-0005-0000-0000-00002A080000}"/>
    <cellStyle name="20% - Акцент3 2 10 3 2 5" xfId="2095" xr:uid="{00000000-0005-0000-0000-00002B080000}"/>
    <cellStyle name="20% - Акцент3 2 10 3 2 6" xfId="2096" xr:uid="{00000000-0005-0000-0000-00002C080000}"/>
    <cellStyle name="20% - Акцент3 2 10 3 3" xfId="2097" xr:uid="{00000000-0005-0000-0000-00002D080000}"/>
    <cellStyle name="20% - Акцент3 2 10 3 4" xfId="2098" xr:uid="{00000000-0005-0000-0000-00002E080000}"/>
    <cellStyle name="20% - Акцент3 2 10 3 5" xfId="2099" xr:uid="{00000000-0005-0000-0000-00002F080000}"/>
    <cellStyle name="20% - Акцент3 2 10 3 6" xfId="2100" xr:uid="{00000000-0005-0000-0000-000030080000}"/>
    <cellStyle name="20% - Акцент3 2 10 3 7" xfId="2101" xr:uid="{00000000-0005-0000-0000-000031080000}"/>
    <cellStyle name="20% - Акцент3 2 10 3_амортизация" xfId="2102" xr:uid="{00000000-0005-0000-0000-000032080000}"/>
    <cellStyle name="20% - Акцент3 2 10 4" xfId="2103" xr:uid="{00000000-0005-0000-0000-000033080000}"/>
    <cellStyle name="20% - Акцент3 2 10 4 2" xfId="2104" xr:uid="{00000000-0005-0000-0000-000034080000}"/>
    <cellStyle name="20% - Акцент3 2 10 4 3" xfId="2105" xr:uid="{00000000-0005-0000-0000-000035080000}"/>
    <cellStyle name="20% - Акцент3 2 10 4 4" xfId="2106" xr:uid="{00000000-0005-0000-0000-000036080000}"/>
    <cellStyle name="20% - Акцент3 2 10 4 5" xfId="2107" xr:uid="{00000000-0005-0000-0000-000037080000}"/>
    <cellStyle name="20% - Акцент3 2 10 4 6" xfId="2108" xr:uid="{00000000-0005-0000-0000-000038080000}"/>
    <cellStyle name="20% - Акцент3 2 10 5" xfId="2109" xr:uid="{00000000-0005-0000-0000-000039080000}"/>
    <cellStyle name="20% - Акцент3 2 10 5 2" xfId="2110" xr:uid="{00000000-0005-0000-0000-00003A080000}"/>
    <cellStyle name="20% - Акцент3 2 10 5 3" xfId="2111" xr:uid="{00000000-0005-0000-0000-00003B080000}"/>
    <cellStyle name="20% - Акцент3 2 10 5 4" xfId="2112" xr:uid="{00000000-0005-0000-0000-00003C080000}"/>
    <cellStyle name="20% - Акцент3 2 10 5 5" xfId="2113" xr:uid="{00000000-0005-0000-0000-00003D080000}"/>
    <cellStyle name="20% - Акцент3 2 10 5 6" xfId="2114" xr:uid="{00000000-0005-0000-0000-00003E080000}"/>
    <cellStyle name="20% - Акцент3 2 10 6" xfId="2115" xr:uid="{00000000-0005-0000-0000-00003F080000}"/>
    <cellStyle name="20% - Акцент3 2 10 6 2" xfId="2116" xr:uid="{00000000-0005-0000-0000-000040080000}"/>
    <cellStyle name="20% - Акцент3 2 10 6 3" xfId="2117" xr:uid="{00000000-0005-0000-0000-000041080000}"/>
    <cellStyle name="20% - Акцент3 2 10 6 4" xfId="2118" xr:uid="{00000000-0005-0000-0000-000042080000}"/>
    <cellStyle name="20% - Акцент3 2 10 6 5" xfId="2119" xr:uid="{00000000-0005-0000-0000-000043080000}"/>
    <cellStyle name="20% - Акцент3 2 10 6 6" xfId="2120" xr:uid="{00000000-0005-0000-0000-000044080000}"/>
    <cellStyle name="20% - Акцент3 2 10 7" xfId="2121" xr:uid="{00000000-0005-0000-0000-000045080000}"/>
    <cellStyle name="20% - Акцент3 2 10 7 2" xfId="2122" xr:uid="{00000000-0005-0000-0000-000046080000}"/>
    <cellStyle name="20% - Акцент3 2 10 7 3" xfId="2123" xr:uid="{00000000-0005-0000-0000-000047080000}"/>
    <cellStyle name="20% - Акцент3 2 10 7 4" xfId="2124" xr:uid="{00000000-0005-0000-0000-000048080000}"/>
    <cellStyle name="20% - Акцент3 2 10 7 5" xfId="2125" xr:uid="{00000000-0005-0000-0000-000049080000}"/>
    <cellStyle name="20% - Акцент3 2 10 7 6" xfId="2126" xr:uid="{00000000-0005-0000-0000-00004A080000}"/>
    <cellStyle name="20% - Акцент3 2 10 8" xfId="2127" xr:uid="{00000000-0005-0000-0000-00004B080000}"/>
    <cellStyle name="20% - Акцент3 2 10 8 2" xfId="2128" xr:uid="{00000000-0005-0000-0000-00004C080000}"/>
    <cellStyle name="20% - Акцент3 2 10 8 3" xfId="2129" xr:uid="{00000000-0005-0000-0000-00004D080000}"/>
    <cellStyle name="20% - Акцент3 2 10 8 4" xfId="2130" xr:uid="{00000000-0005-0000-0000-00004E080000}"/>
    <cellStyle name="20% - Акцент3 2 10 8 5" xfId="2131" xr:uid="{00000000-0005-0000-0000-00004F080000}"/>
    <cellStyle name="20% - Акцент3 2 10 8 6" xfId="2132" xr:uid="{00000000-0005-0000-0000-000050080000}"/>
    <cellStyle name="20% - Акцент3 2 10 9" xfId="2133" xr:uid="{00000000-0005-0000-0000-000051080000}"/>
    <cellStyle name="20% - Акцент3 2 10_амортизация" xfId="2134" xr:uid="{00000000-0005-0000-0000-000052080000}"/>
    <cellStyle name="20% - Акцент3 2 11" xfId="2135" xr:uid="{00000000-0005-0000-0000-000053080000}"/>
    <cellStyle name="20% - Акцент3 2 11 2" xfId="2136" xr:uid="{00000000-0005-0000-0000-000054080000}"/>
    <cellStyle name="20% - Акцент3 2 11 3" xfId="2137" xr:uid="{00000000-0005-0000-0000-000055080000}"/>
    <cellStyle name="20% - Акцент3 2 11 4" xfId="2138" xr:uid="{00000000-0005-0000-0000-000056080000}"/>
    <cellStyle name="20% - Акцент3 2 11 5" xfId="2139" xr:uid="{00000000-0005-0000-0000-000057080000}"/>
    <cellStyle name="20% - Акцент3 2 11 6" xfId="2140" xr:uid="{00000000-0005-0000-0000-000058080000}"/>
    <cellStyle name="20% - Акцент3 2 12" xfId="2141" xr:uid="{00000000-0005-0000-0000-000059080000}"/>
    <cellStyle name="20% - Акцент3 2 12 2" xfId="2142" xr:uid="{00000000-0005-0000-0000-00005A080000}"/>
    <cellStyle name="20% - Акцент3 2 12 2 2" xfId="2143" xr:uid="{00000000-0005-0000-0000-00005B080000}"/>
    <cellStyle name="20% - Акцент3 2 12 2 3" xfId="2144" xr:uid="{00000000-0005-0000-0000-00005C080000}"/>
    <cellStyle name="20% - Акцент3 2 12 2 4" xfId="2145" xr:uid="{00000000-0005-0000-0000-00005D080000}"/>
    <cellStyle name="20% - Акцент3 2 12 2 5" xfId="2146" xr:uid="{00000000-0005-0000-0000-00005E080000}"/>
    <cellStyle name="20% - Акцент3 2 12 2 6" xfId="2147" xr:uid="{00000000-0005-0000-0000-00005F080000}"/>
    <cellStyle name="20% - Акцент3 2 12 3" xfId="2148" xr:uid="{00000000-0005-0000-0000-000060080000}"/>
    <cellStyle name="20% - Акцент3 2 12 4" xfId="2149" xr:uid="{00000000-0005-0000-0000-000061080000}"/>
    <cellStyle name="20% - Акцент3 2 12 5" xfId="2150" xr:uid="{00000000-0005-0000-0000-000062080000}"/>
    <cellStyle name="20% - Акцент3 2 12 6" xfId="2151" xr:uid="{00000000-0005-0000-0000-000063080000}"/>
    <cellStyle name="20% - Акцент3 2 12 7" xfId="2152" xr:uid="{00000000-0005-0000-0000-000064080000}"/>
    <cellStyle name="20% - Акцент3 2 12_амортизация" xfId="2153" xr:uid="{00000000-0005-0000-0000-000065080000}"/>
    <cellStyle name="20% - Акцент3 2 13" xfId="2154" xr:uid="{00000000-0005-0000-0000-000066080000}"/>
    <cellStyle name="20% - Акцент3 2 13 2" xfId="2155" xr:uid="{00000000-0005-0000-0000-000067080000}"/>
    <cellStyle name="20% - Акцент3 2 13 3" xfId="2156" xr:uid="{00000000-0005-0000-0000-000068080000}"/>
    <cellStyle name="20% - Акцент3 2 13 4" xfId="2157" xr:uid="{00000000-0005-0000-0000-000069080000}"/>
    <cellStyle name="20% - Акцент3 2 13 5" xfId="2158" xr:uid="{00000000-0005-0000-0000-00006A080000}"/>
    <cellStyle name="20% - Акцент3 2 13 6" xfId="2159" xr:uid="{00000000-0005-0000-0000-00006B080000}"/>
    <cellStyle name="20% - Акцент3 2 14" xfId="2160" xr:uid="{00000000-0005-0000-0000-00006C080000}"/>
    <cellStyle name="20% - Акцент3 2 14 2" xfId="2161" xr:uid="{00000000-0005-0000-0000-00006D080000}"/>
    <cellStyle name="20% - Акцент3 2 14 3" xfId="2162" xr:uid="{00000000-0005-0000-0000-00006E080000}"/>
    <cellStyle name="20% - Акцент3 2 14 4" xfId="2163" xr:uid="{00000000-0005-0000-0000-00006F080000}"/>
    <cellStyle name="20% - Акцент3 2 14 5" xfId="2164" xr:uid="{00000000-0005-0000-0000-000070080000}"/>
    <cellStyle name="20% - Акцент3 2 14 6" xfId="2165" xr:uid="{00000000-0005-0000-0000-000071080000}"/>
    <cellStyle name="20% - Акцент3 2 15" xfId="2166" xr:uid="{00000000-0005-0000-0000-000072080000}"/>
    <cellStyle name="20% - Акцент3 2 15 2" xfId="2167" xr:uid="{00000000-0005-0000-0000-000073080000}"/>
    <cellStyle name="20% - Акцент3 2 15 3" xfId="2168" xr:uid="{00000000-0005-0000-0000-000074080000}"/>
    <cellStyle name="20% - Акцент3 2 15 4" xfId="2169" xr:uid="{00000000-0005-0000-0000-000075080000}"/>
    <cellStyle name="20% - Акцент3 2 15 5" xfId="2170" xr:uid="{00000000-0005-0000-0000-000076080000}"/>
    <cellStyle name="20% - Акцент3 2 15 6" xfId="2171" xr:uid="{00000000-0005-0000-0000-000077080000}"/>
    <cellStyle name="20% - Акцент3 2 16" xfId="2172" xr:uid="{00000000-0005-0000-0000-000078080000}"/>
    <cellStyle name="20% - Акцент3 2 16 2" xfId="2173" xr:uid="{00000000-0005-0000-0000-000079080000}"/>
    <cellStyle name="20% - Акцент3 2 16 3" xfId="2174" xr:uid="{00000000-0005-0000-0000-00007A080000}"/>
    <cellStyle name="20% - Акцент3 2 16 4" xfId="2175" xr:uid="{00000000-0005-0000-0000-00007B080000}"/>
    <cellStyle name="20% - Акцент3 2 16 5" xfId="2176" xr:uid="{00000000-0005-0000-0000-00007C080000}"/>
    <cellStyle name="20% - Акцент3 2 16 6" xfId="2177" xr:uid="{00000000-0005-0000-0000-00007D080000}"/>
    <cellStyle name="20% - Акцент3 2 17" xfId="2178" xr:uid="{00000000-0005-0000-0000-00007E080000}"/>
    <cellStyle name="20% - Акцент3 2 17 2" xfId="2179" xr:uid="{00000000-0005-0000-0000-00007F080000}"/>
    <cellStyle name="20% - Акцент3 2 17 3" xfId="2180" xr:uid="{00000000-0005-0000-0000-000080080000}"/>
    <cellStyle name="20% - Акцент3 2 17 4" xfId="2181" xr:uid="{00000000-0005-0000-0000-000081080000}"/>
    <cellStyle name="20% - Акцент3 2 17 5" xfId="2182" xr:uid="{00000000-0005-0000-0000-000082080000}"/>
    <cellStyle name="20% - Акцент3 2 17 6" xfId="2183" xr:uid="{00000000-0005-0000-0000-000083080000}"/>
    <cellStyle name="20% - Акцент3 2 18" xfId="2184" xr:uid="{00000000-0005-0000-0000-000084080000}"/>
    <cellStyle name="20% - Акцент3 2 18 2" xfId="2185" xr:uid="{00000000-0005-0000-0000-000085080000}"/>
    <cellStyle name="20% - Акцент3 2 18 3" xfId="2186" xr:uid="{00000000-0005-0000-0000-000086080000}"/>
    <cellStyle name="20% - Акцент3 2 18 4" xfId="2187" xr:uid="{00000000-0005-0000-0000-000087080000}"/>
    <cellStyle name="20% - Акцент3 2 18 5" xfId="2188" xr:uid="{00000000-0005-0000-0000-000088080000}"/>
    <cellStyle name="20% - Акцент3 2 18 6" xfId="2189" xr:uid="{00000000-0005-0000-0000-000089080000}"/>
    <cellStyle name="20% - Акцент3 2 19" xfId="2190" xr:uid="{00000000-0005-0000-0000-00008A080000}"/>
    <cellStyle name="20% - Акцент3 2 19 2" xfId="2191" xr:uid="{00000000-0005-0000-0000-00008B080000}"/>
    <cellStyle name="20% - Акцент3 2 19 3" xfId="2192" xr:uid="{00000000-0005-0000-0000-00008C080000}"/>
    <cellStyle name="20% - Акцент3 2 19 4" xfId="2193" xr:uid="{00000000-0005-0000-0000-00008D080000}"/>
    <cellStyle name="20% - Акцент3 2 19 4 2" xfId="2194" xr:uid="{00000000-0005-0000-0000-00008E080000}"/>
    <cellStyle name="20% - Акцент3 2 19 4 3" xfId="2195" xr:uid="{00000000-0005-0000-0000-00008F080000}"/>
    <cellStyle name="20% - Акцент3 2 19 5" xfId="2196" xr:uid="{00000000-0005-0000-0000-000090080000}"/>
    <cellStyle name="20% - Акцент3 2 2" xfId="2197" xr:uid="{00000000-0005-0000-0000-000091080000}"/>
    <cellStyle name="20% - Акцент3 2 2 10" xfId="2198" xr:uid="{00000000-0005-0000-0000-000092080000}"/>
    <cellStyle name="20% - Акцент3 2 2 10 2" xfId="2199" xr:uid="{00000000-0005-0000-0000-000093080000}"/>
    <cellStyle name="20% - Акцент3 2 2 10 2 2" xfId="2200" xr:uid="{00000000-0005-0000-0000-000094080000}"/>
    <cellStyle name="20% - Акцент3 2 2 10 2 2 2" xfId="2201" xr:uid="{00000000-0005-0000-0000-000095080000}"/>
    <cellStyle name="20% - Акцент3 2 2 10 2 2 2 2" xfId="2202" xr:uid="{00000000-0005-0000-0000-000096080000}"/>
    <cellStyle name="20% - Акцент3 2 2 10 2 2 2 3" xfId="2203" xr:uid="{00000000-0005-0000-0000-000097080000}"/>
    <cellStyle name="20% - Акцент3 2 2 10 2 2 3" xfId="2204" xr:uid="{00000000-0005-0000-0000-000098080000}"/>
    <cellStyle name="20% - Акцент3 2 2 10 2 2 4" xfId="2205" xr:uid="{00000000-0005-0000-0000-000099080000}"/>
    <cellStyle name="20% - Акцент3 2 2 10 2 3" xfId="2206" xr:uid="{00000000-0005-0000-0000-00009A080000}"/>
    <cellStyle name="20% - Акцент3 2 2 10 2 4" xfId="2207" xr:uid="{00000000-0005-0000-0000-00009B080000}"/>
    <cellStyle name="20% - Акцент3 2 2 10 3" xfId="2208" xr:uid="{00000000-0005-0000-0000-00009C080000}"/>
    <cellStyle name="20% - Акцент3 2 2 10 4" xfId="2209" xr:uid="{00000000-0005-0000-0000-00009D080000}"/>
    <cellStyle name="20% - Акцент3 2 2 10 5" xfId="2210" xr:uid="{00000000-0005-0000-0000-00009E080000}"/>
    <cellStyle name="20% - Акцент3 2 2 11" xfId="2211" xr:uid="{00000000-0005-0000-0000-00009F080000}"/>
    <cellStyle name="20% - Акцент3 2 2 12" xfId="2212" xr:uid="{00000000-0005-0000-0000-0000A0080000}"/>
    <cellStyle name="20% - Акцент3 2 2 12 2" xfId="2213" xr:uid="{00000000-0005-0000-0000-0000A1080000}"/>
    <cellStyle name="20% - Акцент3 2 2 12 3" xfId="2214" xr:uid="{00000000-0005-0000-0000-0000A2080000}"/>
    <cellStyle name="20% - Акцент3 2 2 13" xfId="2215" xr:uid="{00000000-0005-0000-0000-0000A3080000}"/>
    <cellStyle name="20% - Акцент3 2 2 14" xfId="2216" xr:uid="{00000000-0005-0000-0000-0000A4080000}"/>
    <cellStyle name="20% - Акцент3 2 2 14 2" xfId="2217" xr:uid="{00000000-0005-0000-0000-0000A5080000}"/>
    <cellStyle name="20% - Акцент3 2 2 15" xfId="2218" xr:uid="{00000000-0005-0000-0000-0000A6080000}"/>
    <cellStyle name="20% - Акцент3 2 2 15 2" xfId="2219" xr:uid="{00000000-0005-0000-0000-0000A7080000}"/>
    <cellStyle name="20% - Акцент3 2 2 15 2 2" xfId="2220" xr:uid="{00000000-0005-0000-0000-0000A8080000}"/>
    <cellStyle name="20% - Акцент3 2 2 15 2 2 2" xfId="2221" xr:uid="{00000000-0005-0000-0000-0000A9080000}"/>
    <cellStyle name="20% - Акцент3 2 2 15 2 3" xfId="2222" xr:uid="{00000000-0005-0000-0000-0000AA080000}"/>
    <cellStyle name="20% - Акцент3 2 2 15 2 4" xfId="2223" xr:uid="{00000000-0005-0000-0000-0000AB080000}"/>
    <cellStyle name="20% - Акцент3 2 2 15 3" xfId="2224" xr:uid="{00000000-0005-0000-0000-0000AC080000}"/>
    <cellStyle name="20% - Акцент3 2 2 15 3 2" xfId="2225" xr:uid="{00000000-0005-0000-0000-0000AD080000}"/>
    <cellStyle name="20% - Акцент3 2 2 15 4" xfId="2226" xr:uid="{00000000-0005-0000-0000-0000AE080000}"/>
    <cellStyle name="20% - Акцент3 2 2 16" xfId="2227" xr:uid="{00000000-0005-0000-0000-0000AF080000}"/>
    <cellStyle name="20% - Акцент3 2 2 16 2" xfId="2228" xr:uid="{00000000-0005-0000-0000-0000B0080000}"/>
    <cellStyle name="20% - Акцент3 2 2 17" xfId="2229" xr:uid="{00000000-0005-0000-0000-0000B1080000}"/>
    <cellStyle name="20% - Акцент3 2 2 18" xfId="2230" xr:uid="{00000000-0005-0000-0000-0000B2080000}"/>
    <cellStyle name="20% - Акцент3 2 2 19" xfId="2231" xr:uid="{00000000-0005-0000-0000-0000B3080000}"/>
    <cellStyle name="20% - Акцент3 2 2 19 2" xfId="2232" xr:uid="{00000000-0005-0000-0000-0000B4080000}"/>
    <cellStyle name="20% - Акцент3 2 2 2" xfId="2233" xr:uid="{00000000-0005-0000-0000-0000B5080000}"/>
    <cellStyle name="20% - Акцент3 2 2 2 10" xfId="2234" xr:uid="{00000000-0005-0000-0000-0000B6080000}"/>
    <cellStyle name="20% - Акцент3 2 2 2 10 2" xfId="2235" xr:uid="{00000000-0005-0000-0000-0000B7080000}"/>
    <cellStyle name="20% - Акцент3 2 2 2 10 2 2" xfId="2236" xr:uid="{00000000-0005-0000-0000-0000B8080000}"/>
    <cellStyle name="20% - Акцент3 2 2 2 10 2 2 2" xfId="2237" xr:uid="{00000000-0005-0000-0000-0000B9080000}"/>
    <cellStyle name="20% - Акцент3 2 2 2 10 2 3" xfId="2238" xr:uid="{00000000-0005-0000-0000-0000BA080000}"/>
    <cellStyle name="20% - Акцент3 2 2 2 10 2 4" xfId="2239" xr:uid="{00000000-0005-0000-0000-0000BB080000}"/>
    <cellStyle name="20% - Акцент3 2 2 2 10 3" xfId="2240" xr:uid="{00000000-0005-0000-0000-0000BC080000}"/>
    <cellStyle name="20% - Акцент3 2 2 2 10 3 2" xfId="2241" xr:uid="{00000000-0005-0000-0000-0000BD080000}"/>
    <cellStyle name="20% - Акцент3 2 2 2 10 4" xfId="2242" xr:uid="{00000000-0005-0000-0000-0000BE080000}"/>
    <cellStyle name="20% - Акцент3 2 2 2 11" xfId="2243" xr:uid="{00000000-0005-0000-0000-0000BF080000}"/>
    <cellStyle name="20% - Акцент3 2 2 2 11 2" xfId="2244" xr:uid="{00000000-0005-0000-0000-0000C0080000}"/>
    <cellStyle name="20% - Акцент3 2 2 2 12" xfId="2245" xr:uid="{00000000-0005-0000-0000-0000C1080000}"/>
    <cellStyle name="20% - Акцент3 2 2 2 13" xfId="2246" xr:uid="{00000000-0005-0000-0000-0000C2080000}"/>
    <cellStyle name="20% - Акцент3 2 2 2 14" xfId="2247" xr:uid="{00000000-0005-0000-0000-0000C3080000}"/>
    <cellStyle name="20% - Акцент3 2 2 2 15" xfId="2248" xr:uid="{00000000-0005-0000-0000-0000C4080000}"/>
    <cellStyle name="20% - Акцент3 2 2 2 16" xfId="2249" xr:uid="{00000000-0005-0000-0000-0000C5080000}"/>
    <cellStyle name="20% - Акцент3 2 2 2 17" xfId="2250" xr:uid="{00000000-0005-0000-0000-0000C6080000}"/>
    <cellStyle name="20% - Акцент3 2 2 2 18" xfId="2251" xr:uid="{00000000-0005-0000-0000-0000C7080000}"/>
    <cellStyle name="20% - Акцент3 2 2 2 19" xfId="2252" xr:uid="{00000000-0005-0000-0000-0000C8080000}"/>
    <cellStyle name="20% - Акцент3 2 2 2 2" xfId="2253" xr:uid="{00000000-0005-0000-0000-0000C9080000}"/>
    <cellStyle name="20% - Акцент3 2 2 2 2 10" xfId="2254" xr:uid="{00000000-0005-0000-0000-0000CA080000}"/>
    <cellStyle name="20% - Акцент3 2 2 2 2 11" xfId="2255" xr:uid="{00000000-0005-0000-0000-0000CB080000}"/>
    <cellStyle name="20% - Акцент3 2 2 2 2 12" xfId="2256" xr:uid="{00000000-0005-0000-0000-0000CC080000}"/>
    <cellStyle name="20% - Акцент3 2 2 2 2 13" xfId="2257" xr:uid="{00000000-0005-0000-0000-0000CD080000}"/>
    <cellStyle name="20% - Акцент3 2 2 2 2 14" xfId="2258" xr:uid="{00000000-0005-0000-0000-0000CE080000}"/>
    <cellStyle name="20% - Акцент3 2 2 2 2 15" xfId="2259" xr:uid="{00000000-0005-0000-0000-0000CF080000}"/>
    <cellStyle name="20% - Акцент3 2 2 2 2 16" xfId="2260" xr:uid="{00000000-0005-0000-0000-0000D0080000}"/>
    <cellStyle name="20% - Акцент3 2 2 2 2 17" xfId="2261" xr:uid="{00000000-0005-0000-0000-0000D1080000}"/>
    <cellStyle name="20% - Акцент3 2 2 2 2 18" xfId="2262" xr:uid="{00000000-0005-0000-0000-0000D2080000}"/>
    <cellStyle name="20% - Акцент3 2 2 2 2 19" xfId="2263" xr:uid="{00000000-0005-0000-0000-0000D3080000}"/>
    <cellStyle name="20% - Акцент3 2 2 2 2 2" xfId="2264" xr:uid="{00000000-0005-0000-0000-0000D4080000}"/>
    <cellStyle name="20% - Акцент3 2 2 2 2 2 10" xfId="2265" xr:uid="{00000000-0005-0000-0000-0000D5080000}"/>
    <cellStyle name="20% - Акцент3 2 2 2 2 2 11" xfId="2266" xr:uid="{00000000-0005-0000-0000-0000D6080000}"/>
    <cellStyle name="20% - Акцент3 2 2 2 2 2 12" xfId="2267" xr:uid="{00000000-0005-0000-0000-0000D7080000}"/>
    <cellStyle name="20% - Акцент3 2 2 2 2 2 13" xfId="2268" xr:uid="{00000000-0005-0000-0000-0000D8080000}"/>
    <cellStyle name="20% - Акцент3 2 2 2 2 2 14" xfId="2269" xr:uid="{00000000-0005-0000-0000-0000D9080000}"/>
    <cellStyle name="20% - Акцент3 2 2 2 2 2 15" xfId="2270" xr:uid="{00000000-0005-0000-0000-0000DA080000}"/>
    <cellStyle name="20% - Акцент3 2 2 2 2 2 16" xfId="2271" xr:uid="{00000000-0005-0000-0000-0000DB080000}"/>
    <cellStyle name="20% - Акцент3 2 2 2 2 2 17" xfId="2272" xr:uid="{00000000-0005-0000-0000-0000DC080000}"/>
    <cellStyle name="20% - Акцент3 2 2 2 2 2 18" xfId="2273" xr:uid="{00000000-0005-0000-0000-0000DD080000}"/>
    <cellStyle name="20% - Акцент3 2 2 2 2 2 19" xfId="2274" xr:uid="{00000000-0005-0000-0000-0000DE080000}"/>
    <cellStyle name="20% - Акцент3 2 2 2 2 2 2" xfId="2275" xr:uid="{00000000-0005-0000-0000-0000DF080000}"/>
    <cellStyle name="20% - Акцент3 2 2 2 2 2 2 10" xfId="2276" xr:uid="{00000000-0005-0000-0000-0000E0080000}"/>
    <cellStyle name="20% - Акцент3 2 2 2 2 2 2 11" xfId="2277" xr:uid="{00000000-0005-0000-0000-0000E1080000}"/>
    <cellStyle name="20% - Акцент3 2 2 2 2 2 2 12" xfId="2278" xr:uid="{00000000-0005-0000-0000-0000E2080000}"/>
    <cellStyle name="20% - Акцент3 2 2 2 2 2 2 13" xfId="2279" xr:uid="{00000000-0005-0000-0000-0000E3080000}"/>
    <cellStyle name="20% - Акцент3 2 2 2 2 2 2 14" xfId="2280" xr:uid="{00000000-0005-0000-0000-0000E4080000}"/>
    <cellStyle name="20% - Акцент3 2 2 2 2 2 2 15" xfId="2281" xr:uid="{00000000-0005-0000-0000-0000E5080000}"/>
    <cellStyle name="20% - Акцент3 2 2 2 2 2 2 16" xfId="2282" xr:uid="{00000000-0005-0000-0000-0000E6080000}"/>
    <cellStyle name="20% - Акцент3 2 2 2 2 2 2 17" xfId="2283" xr:uid="{00000000-0005-0000-0000-0000E7080000}"/>
    <cellStyle name="20% - Акцент3 2 2 2 2 2 2 18" xfId="2284" xr:uid="{00000000-0005-0000-0000-0000E8080000}"/>
    <cellStyle name="20% - Акцент3 2 2 2 2 2 2 19" xfId="2285" xr:uid="{00000000-0005-0000-0000-0000E9080000}"/>
    <cellStyle name="20% - Акцент3 2 2 2 2 2 2 2" xfId="2286" xr:uid="{00000000-0005-0000-0000-0000EA080000}"/>
    <cellStyle name="20% - Акцент3 2 2 2 2 2 2 2 10" xfId="2287" xr:uid="{00000000-0005-0000-0000-0000EB080000}"/>
    <cellStyle name="20% - Акцент3 2 2 2 2 2 2 2 11" xfId="2288" xr:uid="{00000000-0005-0000-0000-0000EC080000}"/>
    <cellStyle name="20% - Акцент3 2 2 2 2 2 2 2 12" xfId="2289" xr:uid="{00000000-0005-0000-0000-0000ED080000}"/>
    <cellStyle name="20% - Акцент3 2 2 2 2 2 2 2 13" xfId="2290" xr:uid="{00000000-0005-0000-0000-0000EE080000}"/>
    <cellStyle name="20% - Акцент3 2 2 2 2 2 2 2 14" xfId="2291" xr:uid="{00000000-0005-0000-0000-0000EF080000}"/>
    <cellStyle name="20% - Акцент3 2 2 2 2 2 2 2 15" xfId="2292" xr:uid="{00000000-0005-0000-0000-0000F0080000}"/>
    <cellStyle name="20% - Акцент3 2 2 2 2 2 2 2 16" xfId="2293" xr:uid="{00000000-0005-0000-0000-0000F1080000}"/>
    <cellStyle name="20% - Акцент3 2 2 2 2 2 2 2 17" xfId="2294" xr:uid="{00000000-0005-0000-0000-0000F2080000}"/>
    <cellStyle name="20% - Акцент3 2 2 2 2 2 2 2 18" xfId="2295" xr:uid="{00000000-0005-0000-0000-0000F3080000}"/>
    <cellStyle name="20% - Акцент3 2 2 2 2 2 2 2 19" xfId="2296" xr:uid="{00000000-0005-0000-0000-0000F4080000}"/>
    <cellStyle name="20% - Акцент3 2 2 2 2 2 2 2 2" xfId="2297" xr:uid="{00000000-0005-0000-0000-0000F5080000}"/>
    <cellStyle name="20% - Акцент3 2 2 2 2 2 2 2 2 10" xfId="2298" xr:uid="{00000000-0005-0000-0000-0000F6080000}"/>
    <cellStyle name="20% - Акцент3 2 2 2 2 2 2 2 2 11" xfId="2299" xr:uid="{00000000-0005-0000-0000-0000F7080000}"/>
    <cellStyle name="20% - Акцент3 2 2 2 2 2 2 2 2 12" xfId="2300" xr:uid="{00000000-0005-0000-0000-0000F8080000}"/>
    <cellStyle name="20% - Акцент3 2 2 2 2 2 2 2 2 13" xfId="2301" xr:uid="{00000000-0005-0000-0000-0000F9080000}"/>
    <cellStyle name="20% - Акцент3 2 2 2 2 2 2 2 2 14" xfId="2302" xr:uid="{00000000-0005-0000-0000-0000FA080000}"/>
    <cellStyle name="20% - Акцент3 2 2 2 2 2 2 2 2 15" xfId="2303" xr:uid="{00000000-0005-0000-0000-0000FB080000}"/>
    <cellStyle name="20% - Акцент3 2 2 2 2 2 2 2 2 16" xfId="2304" xr:uid="{00000000-0005-0000-0000-0000FC080000}"/>
    <cellStyle name="20% - Акцент3 2 2 2 2 2 2 2 2 17" xfId="2305" xr:uid="{00000000-0005-0000-0000-0000FD080000}"/>
    <cellStyle name="20% - Акцент3 2 2 2 2 2 2 2 2 18" xfId="2306" xr:uid="{00000000-0005-0000-0000-0000FE080000}"/>
    <cellStyle name="20% - Акцент3 2 2 2 2 2 2 2 2 19" xfId="2307" xr:uid="{00000000-0005-0000-0000-0000FF080000}"/>
    <cellStyle name="20% - Акцент3 2 2 2 2 2 2 2 2 2" xfId="2308" xr:uid="{00000000-0005-0000-0000-000000090000}"/>
    <cellStyle name="20% - Акцент3 2 2 2 2 2 2 2 2 2 10" xfId="2309" xr:uid="{00000000-0005-0000-0000-000001090000}"/>
    <cellStyle name="20% - Акцент3 2 2 2 2 2 2 2 2 2 11" xfId="2310" xr:uid="{00000000-0005-0000-0000-000002090000}"/>
    <cellStyle name="20% - Акцент3 2 2 2 2 2 2 2 2 2 12" xfId="2311" xr:uid="{00000000-0005-0000-0000-000003090000}"/>
    <cellStyle name="20% - Акцент3 2 2 2 2 2 2 2 2 2 13" xfId="2312" xr:uid="{00000000-0005-0000-0000-000004090000}"/>
    <cellStyle name="20% - Акцент3 2 2 2 2 2 2 2 2 2 14" xfId="2313" xr:uid="{00000000-0005-0000-0000-000005090000}"/>
    <cellStyle name="20% - Акцент3 2 2 2 2 2 2 2 2 2 15" xfId="2314" xr:uid="{00000000-0005-0000-0000-000006090000}"/>
    <cellStyle name="20% - Акцент3 2 2 2 2 2 2 2 2 2 16" xfId="2315" xr:uid="{00000000-0005-0000-0000-000007090000}"/>
    <cellStyle name="20% - Акцент3 2 2 2 2 2 2 2 2 2 17" xfId="2316" xr:uid="{00000000-0005-0000-0000-000008090000}"/>
    <cellStyle name="20% - Акцент3 2 2 2 2 2 2 2 2 2 18" xfId="2317" xr:uid="{00000000-0005-0000-0000-000009090000}"/>
    <cellStyle name="20% - Акцент3 2 2 2 2 2 2 2 2 2 19" xfId="2318" xr:uid="{00000000-0005-0000-0000-00000A090000}"/>
    <cellStyle name="20% - Акцент3 2 2 2 2 2 2 2 2 2 2" xfId="2319" xr:uid="{00000000-0005-0000-0000-00000B090000}"/>
    <cellStyle name="20% - Акцент3 2 2 2 2 2 2 2 2 2 2 10" xfId="2320" xr:uid="{00000000-0005-0000-0000-00000C090000}"/>
    <cellStyle name="20% - Акцент3 2 2 2 2 2 2 2 2 2 2 11" xfId="2321" xr:uid="{00000000-0005-0000-0000-00000D090000}"/>
    <cellStyle name="20% - Акцент3 2 2 2 2 2 2 2 2 2 2 12" xfId="2322" xr:uid="{00000000-0005-0000-0000-00000E090000}"/>
    <cellStyle name="20% - Акцент3 2 2 2 2 2 2 2 2 2 2 13" xfId="2323" xr:uid="{00000000-0005-0000-0000-00000F090000}"/>
    <cellStyle name="20% - Акцент3 2 2 2 2 2 2 2 2 2 2 14" xfId="2324" xr:uid="{00000000-0005-0000-0000-000010090000}"/>
    <cellStyle name="20% - Акцент3 2 2 2 2 2 2 2 2 2 2 15" xfId="2325" xr:uid="{00000000-0005-0000-0000-000011090000}"/>
    <cellStyle name="20% - Акцент3 2 2 2 2 2 2 2 2 2 2 16" xfId="2326" xr:uid="{00000000-0005-0000-0000-000012090000}"/>
    <cellStyle name="20% - Акцент3 2 2 2 2 2 2 2 2 2 2 17" xfId="2327" xr:uid="{00000000-0005-0000-0000-000013090000}"/>
    <cellStyle name="20% - Акцент3 2 2 2 2 2 2 2 2 2 2 18" xfId="2328" xr:uid="{00000000-0005-0000-0000-000014090000}"/>
    <cellStyle name="20% - Акцент3 2 2 2 2 2 2 2 2 2 2 19" xfId="2329" xr:uid="{00000000-0005-0000-0000-000015090000}"/>
    <cellStyle name="20% - Акцент3 2 2 2 2 2 2 2 2 2 2 2" xfId="2330" xr:uid="{00000000-0005-0000-0000-000016090000}"/>
    <cellStyle name="20% - Акцент3 2 2 2 2 2 2 2 2 2 2 2 10" xfId="2331" xr:uid="{00000000-0005-0000-0000-000017090000}"/>
    <cellStyle name="20% - Акцент3 2 2 2 2 2 2 2 2 2 2 2 11" xfId="2332" xr:uid="{00000000-0005-0000-0000-000018090000}"/>
    <cellStyle name="20% - Акцент3 2 2 2 2 2 2 2 2 2 2 2 12" xfId="2333" xr:uid="{00000000-0005-0000-0000-000019090000}"/>
    <cellStyle name="20% - Акцент3 2 2 2 2 2 2 2 2 2 2 2 13" xfId="2334" xr:uid="{00000000-0005-0000-0000-00001A090000}"/>
    <cellStyle name="20% - Акцент3 2 2 2 2 2 2 2 2 2 2 2 14" xfId="2335" xr:uid="{00000000-0005-0000-0000-00001B090000}"/>
    <cellStyle name="20% - Акцент3 2 2 2 2 2 2 2 2 2 2 2 15" xfId="2336" xr:uid="{00000000-0005-0000-0000-00001C090000}"/>
    <cellStyle name="20% - Акцент3 2 2 2 2 2 2 2 2 2 2 2 16" xfId="2337" xr:uid="{00000000-0005-0000-0000-00001D090000}"/>
    <cellStyle name="20% - Акцент3 2 2 2 2 2 2 2 2 2 2 2 17" xfId="2338" xr:uid="{00000000-0005-0000-0000-00001E090000}"/>
    <cellStyle name="20% - Акцент3 2 2 2 2 2 2 2 2 2 2 2 18" xfId="2339" xr:uid="{00000000-0005-0000-0000-00001F090000}"/>
    <cellStyle name="20% - Акцент3 2 2 2 2 2 2 2 2 2 2 2 19" xfId="2340" xr:uid="{00000000-0005-0000-0000-000020090000}"/>
    <cellStyle name="20% - Акцент3 2 2 2 2 2 2 2 2 2 2 2 2" xfId="2341" xr:uid="{00000000-0005-0000-0000-000021090000}"/>
    <cellStyle name="20% - Акцент3 2 2 2 2 2 2 2 2 2 2 2 2 10" xfId="2342" xr:uid="{00000000-0005-0000-0000-000022090000}"/>
    <cellStyle name="20% - Акцент3 2 2 2 2 2 2 2 2 2 2 2 2 11" xfId="2343" xr:uid="{00000000-0005-0000-0000-000023090000}"/>
    <cellStyle name="20% - Акцент3 2 2 2 2 2 2 2 2 2 2 2 2 12" xfId="2344" xr:uid="{00000000-0005-0000-0000-000024090000}"/>
    <cellStyle name="20% - Акцент3 2 2 2 2 2 2 2 2 2 2 2 2 13" xfId="2345" xr:uid="{00000000-0005-0000-0000-000025090000}"/>
    <cellStyle name="20% - Акцент3 2 2 2 2 2 2 2 2 2 2 2 2 14" xfId="2346" xr:uid="{00000000-0005-0000-0000-000026090000}"/>
    <cellStyle name="20% - Акцент3 2 2 2 2 2 2 2 2 2 2 2 2 15" xfId="2347" xr:uid="{00000000-0005-0000-0000-000027090000}"/>
    <cellStyle name="20% - Акцент3 2 2 2 2 2 2 2 2 2 2 2 2 16" xfId="2348" xr:uid="{00000000-0005-0000-0000-000028090000}"/>
    <cellStyle name="20% - Акцент3 2 2 2 2 2 2 2 2 2 2 2 2 17" xfId="2349" xr:uid="{00000000-0005-0000-0000-000029090000}"/>
    <cellStyle name="20% - Акцент3 2 2 2 2 2 2 2 2 2 2 2 2 18" xfId="2350" xr:uid="{00000000-0005-0000-0000-00002A090000}"/>
    <cellStyle name="20% - Акцент3 2 2 2 2 2 2 2 2 2 2 2 2 19" xfId="2351" xr:uid="{00000000-0005-0000-0000-00002B090000}"/>
    <cellStyle name="20% - Акцент3 2 2 2 2 2 2 2 2 2 2 2 2 2" xfId="2352" xr:uid="{00000000-0005-0000-0000-00002C090000}"/>
    <cellStyle name="20% - Акцент3 2 2 2 2 2 2 2 2 2 2 2 2 2 10" xfId="2353" xr:uid="{00000000-0005-0000-0000-00002D090000}"/>
    <cellStyle name="20% - Акцент3 2 2 2 2 2 2 2 2 2 2 2 2 2 11" xfId="2354" xr:uid="{00000000-0005-0000-0000-00002E090000}"/>
    <cellStyle name="20% - Акцент3 2 2 2 2 2 2 2 2 2 2 2 2 2 12" xfId="2355" xr:uid="{00000000-0005-0000-0000-00002F090000}"/>
    <cellStyle name="20% - Акцент3 2 2 2 2 2 2 2 2 2 2 2 2 2 13" xfId="2356" xr:uid="{00000000-0005-0000-0000-000030090000}"/>
    <cellStyle name="20% - Акцент3 2 2 2 2 2 2 2 2 2 2 2 2 2 14" xfId="2357" xr:uid="{00000000-0005-0000-0000-000031090000}"/>
    <cellStyle name="20% - Акцент3 2 2 2 2 2 2 2 2 2 2 2 2 2 15" xfId="2358" xr:uid="{00000000-0005-0000-0000-000032090000}"/>
    <cellStyle name="20% - Акцент3 2 2 2 2 2 2 2 2 2 2 2 2 2 16" xfId="2359" xr:uid="{00000000-0005-0000-0000-000033090000}"/>
    <cellStyle name="20% - Акцент3 2 2 2 2 2 2 2 2 2 2 2 2 2 17" xfId="2360" xr:uid="{00000000-0005-0000-0000-000034090000}"/>
    <cellStyle name="20% - Акцент3 2 2 2 2 2 2 2 2 2 2 2 2 2 18" xfId="2361" xr:uid="{00000000-0005-0000-0000-000035090000}"/>
    <cellStyle name="20% - Акцент3 2 2 2 2 2 2 2 2 2 2 2 2 2 19" xfId="2362" xr:uid="{00000000-0005-0000-0000-000036090000}"/>
    <cellStyle name="20% - Акцент3 2 2 2 2 2 2 2 2 2 2 2 2 2 2" xfId="2363" xr:uid="{00000000-0005-0000-0000-000037090000}"/>
    <cellStyle name="20% - Акцент3 2 2 2 2 2 2 2 2 2 2 2 2 2 2 10" xfId="2364" xr:uid="{00000000-0005-0000-0000-000038090000}"/>
    <cellStyle name="20% - Акцент3 2 2 2 2 2 2 2 2 2 2 2 2 2 2 11" xfId="2365" xr:uid="{00000000-0005-0000-0000-000039090000}"/>
    <cellStyle name="20% - Акцент3 2 2 2 2 2 2 2 2 2 2 2 2 2 2 12" xfId="2366" xr:uid="{00000000-0005-0000-0000-00003A090000}"/>
    <cellStyle name="20% - Акцент3 2 2 2 2 2 2 2 2 2 2 2 2 2 2 13" xfId="2367" xr:uid="{00000000-0005-0000-0000-00003B090000}"/>
    <cellStyle name="20% - Акцент3 2 2 2 2 2 2 2 2 2 2 2 2 2 2 14" xfId="2368" xr:uid="{00000000-0005-0000-0000-00003C090000}"/>
    <cellStyle name="20% - Акцент3 2 2 2 2 2 2 2 2 2 2 2 2 2 2 15" xfId="2369" xr:uid="{00000000-0005-0000-0000-00003D090000}"/>
    <cellStyle name="20% - Акцент3 2 2 2 2 2 2 2 2 2 2 2 2 2 2 16" xfId="2370" xr:uid="{00000000-0005-0000-0000-00003E090000}"/>
    <cellStyle name="20% - Акцент3 2 2 2 2 2 2 2 2 2 2 2 2 2 2 17" xfId="2371" xr:uid="{00000000-0005-0000-0000-00003F090000}"/>
    <cellStyle name="20% - Акцент3 2 2 2 2 2 2 2 2 2 2 2 2 2 2 18" xfId="2372" xr:uid="{00000000-0005-0000-0000-000040090000}"/>
    <cellStyle name="20% - Акцент3 2 2 2 2 2 2 2 2 2 2 2 2 2 2 19" xfId="2373" xr:uid="{00000000-0005-0000-0000-000041090000}"/>
    <cellStyle name="20% - Акцент3 2 2 2 2 2 2 2 2 2 2 2 2 2 2 2" xfId="2374" xr:uid="{00000000-0005-0000-0000-000042090000}"/>
    <cellStyle name="20% - Акцент3 2 2 2 2 2 2 2 2 2 2 2 2 2 2 2 10" xfId="2375" xr:uid="{00000000-0005-0000-0000-000043090000}"/>
    <cellStyle name="20% - Акцент3 2 2 2 2 2 2 2 2 2 2 2 2 2 2 2 11" xfId="2376" xr:uid="{00000000-0005-0000-0000-000044090000}"/>
    <cellStyle name="20% - Акцент3 2 2 2 2 2 2 2 2 2 2 2 2 2 2 2 12" xfId="2377" xr:uid="{00000000-0005-0000-0000-000045090000}"/>
    <cellStyle name="20% - Акцент3 2 2 2 2 2 2 2 2 2 2 2 2 2 2 2 13" xfId="2378" xr:uid="{00000000-0005-0000-0000-000046090000}"/>
    <cellStyle name="20% - Акцент3 2 2 2 2 2 2 2 2 2 2 2 2 2 2 2 14" xfId="2379" xr:uid="{00000000-0005-0000-0000-000047090000}"/>
    <cellStyle name="20% - Акцент3 2 2 2 2 2 2 2 2 2 2 2 2 2 2 2 15" xfId="2380" xr:uid="{00000000-0005-0000-0000-000048090000}"/>
    <cellStyle name="20% - Акцент3 2 2 2 2 2 2 2 2 2 2 2 2 2 2 2 16" xfId="2381" xr:uid="{00000000-0005-0000-0000-000049090000}"/>
    <cellStyle name="20% - Акцент3 2 2 2 2 2 2 2 2 2 2 2 2 2 2 2 17" xfId="2382" xr:uid="{00000000-0005-0000-0000-00004A090000}"/>
    <cellStyle name="20% - Акцент3 2 2 2 2 2 2 2 2 2 2 2 2 2 2 2 18" xfId="2383" xr:uid="{00000000-0005-0000-0000-00004B090000}"/>
    <cellStyle name="20% - Акцент3 2 2 2 2 2 2 2 2 2 2 2 2 2 2 2 19" xfId="2384" xr:uid="{00000000-0005-0000-0000-00004C090000}"/>
    <cellStyle name="20% - Акцент3 2 2 2 2 2 2 2 2 2 2 2 2 2 2 2 2" xfId="2385" xr:uid="{00000000-0005-0000-0000-00004D090000}"/>
    <cellStyle name="20% - Акцент3 2 2 2 2 2 2 2 2 2 2 2 2 2 2 2 2 10" xfId="2386" xr:uid="{00000000-0005-0000-0000-00004E090000}"/>
    <cellStyle name="20% - Акцент3 2 2 2 2 2 2 2 2 2 2 2 2 2 2 2 2 11" xfId="2387" xr:uid="{00000000-0005-0000-0000-00004F090000}"/>
    <cellStyle name="20% - Акцент3 2 2 2 2 2 2 2 2 2 2 2 2 2 2 2 2 12" xfId="2388" xr:uid="{00000000-0005-0000-0000-000050090000}"/>
    <cellStyle name="20% - Акцент3 2 2 2 2 2 2 2 2 2 2 2 2 2 2 2 2 13" xfId="2389" xr:uid="{00000000-0005-0000-0000-000051090000}"/>
    <cellStyle name="20% - Акцент3 2 2 2 2 2 2 2 2 2 2 2 2 2 2 2 2 14" xfId="2390" xr:uid="{00000000-0005-0000-0000-000052090000}"/>
    <cellStyle name="20% - Акцент3 2 2 2 2 2 2 2 2 2 2 2 2 2 2 2 2 15" xfId="2391" xr:uid="{00000000-0005-0000-0000-000053090000}"/>
    <cellStyle name="20% - Акцент3 2 2 2 2 2 2 2 2 2 2 2 2 2 2 2 2 16" xfId="2392" xr:uid="{00000000-0005-0000-0000-000054090000}"/>
    <cellStyle name="20% - Акцент3 2 2 2 2 2 2 2 2 2 2 2 2 2 2 2 2 17" xfId="2393" xr:uid="{00000000-0005-0000-0000-000055090000}"/>
    <cellStyle name="20% - Акцент3 2 2 2 2 2 2 2 2 2 2 2 2 2 2 2 2 18" xfId="2394" xr:uid="{00000000-0005-0000-0000-000056090000}"/>
    <cellStyle name="20% - Акцент3 2 2 2 2 2 2 2 2 2 2 2 2 2 2 2 2 19" xfId="2395" xr:uid="{00000000-0005-0000-0000-000057090000}"/>
    <cellStyle name="20% - Акцент3 2 2 2 2 2 2 2 2 2 2 2 2 2 2 2 2 2" xfId="2396" xr:uid="{00000000-0005-0000-0000-000058090000}"/>
    <cellStyle name="20% - Акцент3 2 2 2 2 2 2 2 2 2 2 2 2 2 2 2 2 2 10" xfId="2397" xr:uid="{00000000-0005-0000-0000-000059090000}"/>
    <cellStyle name="20% - Акцент3 2 2 2 2 2 2 2 2 2 2 2 2 2 2 2 2 2 11" xfId="2398" xr:uid="{00000000-0005-0000-0000-00005A090000}"/>
    <cellStyle name="20% - Акцент3 2 2 2 2 2 2 2 2 2 2 2 2 2 2 2 2 2 12" xfId="2399" xr:uid="{00000000-0005-0000-0000-00005B090000}"/>
    <cellStyle name="20% - Акцент3 2 2 2 2 2 2 2 2 2 2 2 2 2 2 2 2 2 13" xfId="2400" xr:uid="{00000000-0005-0000-0000-00005C090000}"/>
    <cellStyle name="20% - Акцент3 2 2 2 2 2 2 2 2 2 2 2 2 2 2 2 2 2 14" xfId="2401" xr:uid="{00000000-0005-0000-0000-00005D090000}"/>
    <cellStyle name="20% - Акцент3 2 2 2 2 2 2 2 2 2 2 2 2 2 2 2 2 2 15" xfId="2402" xr:uid="{00000000-0005-0000-0000-00005E090000}"/>
    <cellStyle name="20% - Акцент3 2 2 2 2 2 2 2 2 2 2 2 2 2 2 2 2 2 16" xfId="2403" xr:uid="{00000000-0005-0000-0000-00005F090000}"/>
    <cellStyle name="20% - Акцент3 2 2 2 2 2 2 2 2 2 2 2 2 2 2 2 2 2 17" xfId="2404" xr:uid="{00000000-0005-0000-0000-000060090000}"/>
    <cellStyle name="20% - Акцент3 2 2 2 2 2 2 2 2 2 2 2 2 2 2 2 2 2 18" xfId="2405" xr:uid="{00000000-0005-0000-0000-000061090000}"/>
    <cellStyle name="20% - Акцент3 2 2 2 2 2 2 2 2 2 2 2 2 2 2 2 2 2 19" xfId="2406" xr:uid="{00000000-0005-0000-0000-000062090000}"/>
    <cellStyle name="20% - Акцент3 2 2 2 2 2 2 2 2 2 2 2 2 2 2 2 2 2 2" xfId="2407" xr:uid="{00000000-0005-0000-0000-000063090000}"/>
    <cellStyle name="20% - Акцент3 2 2 2 2 2 2 2 2 2 2 2 2 2 2 2 2 2 2 10" xfId="2408" xr:uid="{00000000-0005-0000-0000-000064090000}"/>
    <cellStyle name="20% - Акцент3 2 2 2 2 2 2 2 2 2 2 2 2 2 2 2 2 2 2 11" xfId="2409" xr:uid="{00000000-0005-0000-0000-000065090000}"/>
    <cellStyle name="20% - Акцент3 2 2 2 2 2 2 2 2 2 2 2 2 2 2 2 2 2 2 12" xfId="2410" xr:uid="{00000000-0005-0000-0000-000066090000}"/>
    <cellStyle name="20% - Акцент3 2 2 2 2 2 2 2 2 2 2 2 2 2 2 2 2 2 2 13" xfId="2411" xr:uid="{00000000-0005-0000-0000-000067090000}"/>
    <cellStyle name="20% - Акцент3 2 2 2 2 2 2 2 2 2 2 2 2 2 2 2 2 2 2 14" xfId="2412" xr:uid="{00000000-0005-0000-0000-000068090000}"/>
    <cellStyle name="20% - Акцент3 2 2 2 2 2 2 2 2 2 2 2 2 2 2 2 2 2 2 15" xfId="2413" xr:uid="{00000000-0005-0000-0000-000069090000}"/>
    <cellStyle name="20% - Акцент3 2 2 2 2 2 2 2 2 2 2 2 2 2 2 2 2 2 2 16" xfId="2414" xr:uid="{00000000-0005-0000-0000-00006A090000}"/>
    <cellStyle name="20% - Акцент3 2 2 2 2 2 2 2 2 2 2 2 2 2 2 2 2 2 2 17" xfId="2415" xr:uid="{00000000-0005-0000-0000-00006B090000}"/>
    <cellStyle name="20% - Акцент3 2 2 2 2 2 2 2 2 2 2 2 2 2 2 2 2 2 2 18" xfId="2416" xr:uid="{00000000-0005-0000-0000-00006C090000}"/>
    <cellStyle name="20% - Акцент3 2 2 2 2 2 2 2 2 2 2 2 2 2 2 2 2 2 2 19" xfId="2417" xr:uid="{00000000-0005-0000-0000-00006D090000}"/>
    <cellStyle name="20% - Акцент3 2 2 2 2 2 2 2 2 2 2 2 2 2 2 2 2 2 2 2" xfId="2418" xr:uid="{00000000-0005-0000-0000-00006E090000}"/>
    <cellStyle name="20% - Акцент3 2 2 2 2 2 2 2 2 2 2 2 2 2 2 2 2 2 2 2 10" xfId="2419" xr:uid="{00000000-0005-0000-0000-00006F090000}"/>
    <cellStyle name="20% - Акцент3 2 2 2 2 2 2 2 2 2 2 2 2 2 2 2 2 2 2 2 11" xfId="2420" xr:uid="{00000000-0005-0000-0000-000070090000}"/>
    <cellStyle name="20% - Акцент3 2 2 2 2 2 2 2 2 2 2 2 2 2 2 2 2 2 2 2 12" xfId="2421" xr:uid="{00000000-0005-0000-0000-000071090000}"/>
    <cellStyle name="20% - Акцент3 2 2 2 2 2 2 2 2 2 2 2 2 2 2 2 2 2 2 2 13" xfId="2422" xr:uid="{00000000-0005-0000-0000-000072090000}"/>
    <cellStyle name="20% - Акцент3 2 2 2 2 2 2 2 2 2 2 2 2 2 2 2 2 2 2 2 14" xfId="2423" xr:uid="{00000000-0005-0000-0000-000073090000}"/>
    <cellStyle name="20% - Акцент3 2 2 2 2 2 2 2 2 2 2 2 2 2 2 2 2 2 2 2 15" xfId="2424" xr:uid="{00000000-0005-0000-0000-000074090000}"/>
    <cellStyle name="20% - Акцент3 2 2 2 2 2 2 2 2 2 2 2 2 2 2 2 2 2 2 2 16" xfId="2425" xr:uid="{00000000-0005-0000-0000-000075090000}"/>
    <cellStyle name="20% - Акцент3 2 2 2 2 2 2 2 2 2 2 2 2 2 2 2 2 2 2 2 17" xfId="2426" xr:uid="{00000000-0005-0000-0000-000076090000}"/>
    <cellStyle name="20% - Акцент3 2 2 2 2 2 2 2 2 2 2 2 2 2 2 2 2 2 2 2 18" xfId="2427" xr:uid="{00000000-0005-0000-0000-000077090000}"/>
    <cellStyle name="20% - Акцент3 2 2 2 2 2 2 2 2 2 2 2 2 2 2 2 2 2 2 2 19" xfId="2428" xr:uid="{00000000-0005-0000-0000-000078090000}"/>
    <cellStyle name="20% - Акцент3 2 2 2 2 2 2 2 2 2 2 2 2 2 2 2 2 2 2 2 2" xfId="2429" xr:uid="{00000000-0005-0000-0000-000079090000}"/>
    <cellStyle name="20% - Акцент3 2 2 2 2 2 2 2 2 2 2 2 2 2 2 2 2 2 2 2 2 10" xfId="2430" xr:uid="{00000000-0005-0000-0000-00007A090000}"/>
    <cellStyle name="20% - Акцент3 2 2 2 2 2 2 2 2 2 2 2 2 2 2 2 2 2 2 2 2 11" xfId="2431" xr:uid="{00000000-0005-0000-0000-00007B090000}"/>
    <cellStyle name="20% - Акцент3 2 2 2 2 2 2 2 2 2 2 2 2 2 2 2 2 2 2 2 2 12" xfId="2432" xr:uid="{00000000-0005-0000-0000-00007C090000}"/>
    <cellStyle name="20% - Акцент3 2 2 2 2 2 2 2 2 2 2 2 2 2 2 2 2 2 2 2 2 13" xfId="2433" xr:uid="{00000000-0005-0000-0000-00007D090000}"/>
    <cellStyle name="20% - Акцент3 2 2 2 2 2 2 2 2 2 2 2 2 2 2 2 2 2 2 2 2 14" xfId="2434" xr:uid="{00000000-0005-0000-0000-00007E090000}"/>
    <cellStyle name="20% - Акцент3 2 2 2 2 2 2 2 2 2 2 2 2 2 2 2 2 2 2 2 2 15" xfId="2435" xr:uid="{00000000-0005-0000-0000-00007F090000}"/>
    <cellStyle name="20% - Акцент3 2 2 2 2 2 2 2 2 2 2 2 2 2 2 2 2 2 2 2 2 16" xfId="2436" xr:uid="{00000000-0005-0000-0000-000080090000}"/>
    <cellStyle name="20% - Акцент3 2 2 2 2 2 2 2 2 2 2 2 2 2 2 2 2 2 2 2 2 17" xfId="2437" xr:uid="{00000000-0005-0000-0000-000081090000}"/>
    <cellStyle name="20% - Акцент3 2 2 2 2 2 2 2 2 2 2 2 2 2 2 2 2 2 2 2 2 18" xfId="2438" xr:uid="{00000000-0005-0000-0000-000082090000}"/>
    <cellStyle name="20% - Акцент3 2 2 2 2 2 2 2 2 2 2 2 2 2 2 2 2 2 2 2 2 2" xfId="2439" xr:uid="{00000000-0005-0000-0000-000083090000}"/>
    <cellStyle name="20% - Акцент3 2 2 2 2 2 2 2 2 2 2 2 2 2 2 2 2 2 2 2 2 2 10" xfId="2440" xr:uid="{00000000-0005-0000-0000-000084090000}"/>
    <cellStyle name="20% - Акцент3 2 2 2 2 2 2 2 2 2 2 2 2 2 2 2 2 2 2 2 2 2 11" xfId="2441" xr:uid="{00000000-0005-0000-0000-000085090000}"/>
    <cellStyle name="20% - Акцент3 2 2 2 2 2 2 2 2 2 2 2 2 2 2 2 2 2 2 2 2 2 12" xfId="2442" xr:uid="{00000000-0005-0000-0000-000086090000}"/>
    <cellStyle name="20% - Акцент3 2 2 2 2 2 2 2 2 2 2 2 2 2 2 2 2 2 2 2 2 2 13" xfId="2443" xr:uid="{00000000-0005-0000-0000-000087090000}"/>
    <cellStyle name="20% - Акцент3 2 2 2 2 2 2 2 2 2 2 2 2 2 2 2 2 2 2 2 2 2 14" xfId="2444" xr:uid="{00000000-0005-0000-0000-000088090000}"/>
    <cellStyle name="20% - Акцент3 2 2 2 2 2 2 2 2 2 2 2 2 2 2 2 2 2 2 2 2 2 15" xfId="2445" xr:uid="{00000000-0005-0000-0000-000089090000}"/>
    <cellStyle name="20% - Акцент3 2 2 2 2 2 2 2 2 2 2 2 2 2 2 2 2 2 2 2 2 2 16" xfId="2446" xr:uid="{00000000-0005-0000-0000-00008A090000}"/>
    <cellStyle name="20% - Акцент3 2 2 2 2 2 2 2 2 2 2 2 2 2 2 2 2 2 2 2 2 2 17" xfId="2447" xr:uid="{00000000-0005-0000-0000-00008B090000}"/>
    <cellStyle name="20% - Акцент3 2 2 2 2 2 2 2 2 2 2 2 2 2 2 2 2 2 2 2 2 2 18" xfId="2448" xr:uid="{00000000-0005-0000-0000-00008C090000}"/>
    <cellStyle name="20% - Акцент3 2 2 2 2 2 2 2 2 2 2 2 2 2 2 2 2 2 2 2 2 2 2" xfId="2449" xr:uid="{00000000-0005-0000-0000-00008D090000}"/>
    <cellStyle name="20% - Акцент3 2 2 2 2 2 2 2 2 2 2 2 2 2 2 2 2 2 2 2 2 2 3" xfId="2450" xr:uid="{00000000-0005-0000-0000-00008E090000}"/>
    <cellStyle name="20% - Акцент3 2 2 2 2 2 2 2 2 2 2 2 2 2 2 2 2 2 2 2 2 2 4" xfId="2451" xr:uid="{00000000-0005-0000-0000-00008F090000}"/>
    <cellStyle name="20% - Акцент3 2 2 2 2 2 2 2 2 2 2 2 2 2 2 2 2 2 2 2 2 2 5" xfId="2452" xr:uid="{00000000-0005-0000-0000-000090090000}"/>
    <cellStyle name="20% - Акцент3 2 2 2 2 2 2 2 2 2 2 2 2 2 2 2 2 2 2 2 2 2 6" xfId="2453" xr:uid="{00000000-0005-0000-0000-000091090000}"/>
    <cellStyle name="20% - Акцент3 2 2 2 2 2 2 2 2 2 2 2 2 2 2 2 2 2 2 2 2 2 7" xfId="2454" xr:uid="{00000000-0005-0000-0000-000092090000}"/>
    <cellStyle name="20% - Акцент3 2 2 2 2 2 2 2 2 2 2 2 2 2 2 2 2 2 2 2 2 2 8" xfId="2455" xr:uid="{00000000-0005-0000-0000-000093090000}"/>
    <cellStyle name="20% - Акцент3 2 2 2 2 2 2 2 2 2 2 2 2 2 2 2 2 2 2 2 2 2 9" xfId="2456" xr:uid="{00000000-0005-0000-0000-000094090000}"/>
    <cellStyle name="20% - Акцент3 2 2 2 2 2 2 2 2 2 2 2 2 2 2 2 2 2 2 2 2 3" xfId="2457" xr:uid="{00000000-0005-0000-0000-000095090000}"/>
    <cellStyle name="20% - Акцент3 2 2 2 2 2 2 2 2 2 2 2 2 2 2 2 2 2 2 2 2 4" xfId="2458" xr:uid="{00000000-0005-0000-0000-000096090000}"/>
    <cellStyle name="20% - Акцент3 2 2 2 2 2 2 2 2 2 2 2 2 2 2 2 2 2 2 2 2 5" xfId="2459" xr:uid="{00000000-0005-0000-0000-000097090000}"/>
    <cellStyle name="20% - Акцент3 2 2 2 2 2 2 2 2 2 2 2 2 2 2 2 2 2 2 2 2 6" xfId="2460" xr:uid="{00000000-0005-0000-0000-000098090000}"/>
    <cellStyle name="20% - Акцент3 2 2 2 2 2 2 2 2 2 2 2 2 2 2 2 2 2 2 2 2 7" xfId="2461" xr:uid="{00000000-0005-0000-0000-000099090000}"/>
    <cellStyle name="20% - Акцент3 2 2 2 2 2 2 2 2 2 2 2 2 2 2 2 2 2 2 2 2 8" xfId="2462" xr:uid="{00000000-0005-0000-0000-00009A090000}"/>
    <cellStyle name="20% - Акцент3 2 2 2 2 2 2 2 2 2 2 2 2 2 2 2 2 2 2 2 2 9" xfId="2463" xr:uid="{00000000-0005-0000-0000-00009B090000}"/>
    <cellStyle name="20% - Акцент3 2 2 2 2 2 2 2 2 2 2 2 2 2 2 2 2 2 2 2 20" xfId="2464" xr:uid="{00000000-0005-0000-0000-00009C090000}"/>
    <cellStyle name="20% - Акцент3 2 2 2 2 2 2 2 2 2 2 2 2 2 2 2 2 2 2 2 21" xfId="2465" xr:uid="{00000000-0005-0000-0000-00009D090000}"/>
    <cellStyle name="20% - Акцент3 2 2 2 2 2 2 2 2 2 2 2 2 2 2 2 2 2 2 2 3" xfId="2466" xr:uid="{00000000-0005-0000-0000-00009E090000}"/>
    <cellStyle name="20% - Акцент3 2 2 2 2 2 2 2 2 2 2 2 2 2 2 2 2 2 2 2 4" xfId="2467" xr:uid="{00000000-0005-0000-0000-00009F090000}"/>
    <cellStyle name="20% - Акцент3 2 2 2 2 2 2 2 2 2 2 2 2 2 2 2 2 2 2 2 5" xfId="2468" xr:uid="{00000000-0005-0000-0000-0000A0090000}"/>
    <cellStyle name="20% - Акцент3 2 2 2 2 2 2 2 2 2 2 2 2 2 2 2 2 2 2 2 6" xfId="2469" xr:uid="{00000000-0005-0000-0000-0000A1090000}"/>
    <cellStyle name="20% - Акцент3 2 2 2 2 2 2 2 2 2 2 2 2 2 2 2 2 2 2 2 7" xfId="2470" xr:uid="{00000000-0005-0000-0000-0000A2090000}"/>
    <cellStyle name="20% - Акцент3 2 2 2 2 2 2 2 2 2 2 2 2 2 2 2 2 2 2 2 8" xfId="2471" xr:uid="{00000000-0005-0000-0000-0000A3090000}"/>
    <cellStyle name="20% - Акцент3 2 2 2 2 2 2 2 2 2 2 2 2 2 2 2 2 2 2 2 9" xfId="2472" xr:uid="{00000000-0005-0000-0000-0000A4090000}"/>
    <cellStyle name="20% - Акцент3 2 2 2 2 2 2 2 2 2 2 2 2 2 2 2 2 2 2 20" xfId="2473" xr:uid="{00000000-0005-0000-0000-0000A5090000}"/>
    <cellStyle name="20% - Акцент3 2 2 2 2 2 2 2 2 2 2 2 2 2 2 2 2 2 2 21" xfId="2474" xr:uid="{00000000-0005-0000-0000-0000A6090000}"/>
    <cellStyle name="20% - Акцент3 2 2 2 2 2 2 2 2 2 2 2 2 2 2 2 2 2 2 3" xfId="2475" xr:uid="{00000000-0005-0000-0000-0000A7090000}"/>
    <cellStyle name="20% - Акцент3 2 2 2 2 2 2 2 2 2 2 2 2 2 2 2 2 2 2 4" xfId="2476" xr:uid="{00000000-0005-0000-0000-0000A8090000}"/>
    <cellStyle name="20% - Акцент3 2 2 2 2 2 2 2 2 2 2 2 2 2 2 2 2 2 2 5" xfId="2477" xr:uid="{00000000-0005-0000-0000-0000A9090000}"/>
    <cellStyle name="20% - Акцент3 2 2 2 2 2 2 2 2 2 2 2 2 2 2 2 2 2 2 6" xfId="2478" xr:uid="{00000000-0005-0000-0000-0000AA090000}"/>
    <cellStyle name="20% - Акцент3 2 2 2 2 2 2 2 2 2 2 2 2 2 2 2 2 2 2 7" xfId="2479" xr:uid="{00000000-0005-0000-0000-0000AB090000}"/>
    <cellStyle name="20% - Акцент3 2 2 2 2 2 2 2 2 2 2 2 2 2 2 2 2 2 2 8" xfId="2480" xr:uid="{00000000-0005-0000-0000-0000AC090000}"/>
    <cellStyle name="20% - Акцент3 2 2 2 2 2 2 2 2 2 2 2 2 2 2 2 2 2 2 9" xfId="2481" xr:uid="{00000000-0005-0000-0000-0000AD090000}"/>
    <cellStyle name="20% - Акцент3 2 2 2 2 2 2 2 2 2 2 2 2 2 2 2 2 2 20" xfId="2482" xr:uid="{00000000-0005-0000-0000-0000AE090000}"/>
    <cellStyle name="20% - Акцент3 2 2 2 2 2 2 2 2 2 2 2 2 2 2 2 2 2 21" xfId="2483" xr:uid="{00000000-0005-0000-0000-0000AF090000}"/>
    <cellStyle name="20% - Акцент3 2 2 2 2 2 2 2 2 2 2 2 2 2 2 2 2 2 22" xfId="2484" xr:uid="{00000000-0005-0000-0000-0000B0090000}"/>
    <cellStyle name="20% - Акцент3 2 2 2 2 2 2 2 2 2 2 2 2 2 2 2 2 2 3" xfId="2485" xr:uid="{00000000-0005-0000-0000-0000B1090000}"/>
    <cellStyle name="20% - Акцент3 2 2 2 2 2 2 2 2 2 2 2 2 2 2 2 2 2 4" xfId="2486" xr:uid="{00000000-0005-0000-0000-0000B2090000}"/>
    <cellStyle name="20% - Акцент3 2 2 2 2 2 2 2 2 2 2 2 2 2 2 2 2 2 5" xfId="2487" xr:uid="{00000000-0005-0000-0000-0000B3090000}"/>
    <cellStyle name="20% - Акцент3 2 2 2 2 2 2 2 2 2 2 2 2 2 2 2 2 2 6" xfId="2488" xr:uid="{00000000-0005-0000-0000-0000B4090000}"/>
    <cellStyle name="20% - Акцент3 2 2 2 2 2 2 2 2 2 2 2 2 2 2 2 2 2 7" xfId="2489" xr:uid="{00000000-0005-0000-0000-0000B5090000}"/>
    <cellStyle name="20% - Акцент3 2 2 2 2 2 2 2 2 2 2 2 2 2 2 2 2 2 8" xfId="2490" xr:uid="{00000000-0005-0000-0000-0000B6090000}"/>
    <cellStyle name="20% - Акцент3 2 2 2 2 2 2 2 2 2 2 2 2 2 2 2 2 2 9" xfId="2491" xr:uid="{00000000-0005-0000-0000-0000B7090000}"/>
    <cellStyle name="20% - Акцент3 2 2 2 2 2 2 2 2 2 2 2 2 2 2 2 2 20" xfId="2492" xr:uid="{00000000-0005-0000-0000-0000B8090000}"/>
    <cellStyle name="20% - Акцент3 2 2 2 2 2 2 2 2 2 2 2 2 2 2 2 2 21" xfId="2493" xr:uid="{00000000-0005-0000-0000-0000B9090000}"/>
    <cellStyle name="20% - Акцент3 2 2 2 2 2 2 2 2 2 2 2 2 2 2 2 2 22" xfId="2494" xr:uid="{00000000-0005-0000-0000-0000BA090000}"/>
    <cellStyle name="20% - Акцент3 2 2 2 2 2 2 2 2 2 2 2 2 2 2 2 2 3" xfId="2495" xr:uid="{00000000-0005-0000-0000-0000BB090000}"/>
    <cellStyle name="20% - Акцент3 2 2 2 2 2 2 2 2 2 2 2 2 2 2 2 2 4" xfId="2496" xr:uid="{00000000-0005-0000-0000-0000BC090000}"/>
    <cellStyle name="20% - Акцент3 2 2 2 2 2 2 2 2 2 2 2 2 2 2 2 2 5" xfId="2497" xr:uid="{00000000-0005-0000-0000-0000BD090000}"/>
    <cellStyle name="20% - Акцент3 2 2 2 2 2 2 2 2 2 2 2 2 2 2 2 2 6" xfId="2498" xr:uid="{00000000-0005-0000-0000-0000BE090000}"/>
    <cellStyle name="20% - Акцент3 2 2 2 2 2 2 2 2 2 2 2 2 2 2 2 2 7" xfId="2499" xr:uid="{00000000-0005-0000-0000-0000BF090000}"/>
    <cellStyle name="20% - Акцент3 2 2 2 2 2 2 2 2 2 2 2 2 2 2 2 2 8" xfId="2500" xr:uid="{00000000-0005-0000-0000-0000C0090000}"/>
    <cellStyle name="20% - Акцент3 2 2 2 2 2 2 2 2 2 2 2 2 2 2 2 2 9" xfId="2501" xr:uid="{00000000-0005-0000-0000-0000C1090000}"/>
    <cellStyle name="20% - Акцент3 2 2 2 2 2 2 2 2 2 2 2 2 2 2 2 20" xfId="2502" xr:uid="{00000000-0005-0000-0000-0000C2090000}"/>
    <cellStyle name="20% - Акцент3 2 2 2 2 2 2 2 2 2 2 2 2 2 2 2 21" xfId="2503" xr:uid="{00000000-0005-0000-0000-0000C3090000}"/>
    <cellStyle name="20% - Акцент3 2 2 2 2 2 2 2 2 2 2 2 2 2 2 2 22" xfId="2504" xr:uid="{00000000-0005-0000-0000-0000C4090000}"/>
    <cellStyle name="20% - Акцент3 2 2 2 2 2 2 2 2 2 2 2 2 2 2 2 23" xfId="2505" xr:uid="{00000000-0005-0000-0000-0000C5090000}"/>
    <cellStyle name="20% - Акцент3 2 2 2 2 2 2 2 2 2 2 2 2 2 2 2 3" xfId="2506" xr:uid="{00000000-0005-0000-0000-0000C6090000}"/>
    <cellStyle name="20% - Акцент3 2 2 2 2 2 2 2 2 2 2 2 2 2 2 2 4" xfId="2507" xr:uid="{00000000-0005-0000-0000-0000C7090000}"/>
    <cellStyle name="20% - Акцент3 2 2 2 2 2 2 2 2 2 2 2 2 2 2 2 5" xfId="2508" xr:uid="{00000000-0005-0000-0000-0000C8090000}"/>
    <cellStyle name="20% - Акцент3 2 2 2 2 2 2 2 2 2 2 2 2 2 2 2 6" xfId="2509" xr:uid="{00000000-0005-0000-0000-0000C9090000}"/>
    <cellStyle name="20% - Акцент3 2 2 2 2 2 2 2 2 2 2 2 2 2 2 2 7" xfId="2510" xr:uid="{00000000-0005-0000-0000-0000CA090000}"/>
    <cellStyle name="20% - Акцент3 2 2 2 2 2 2 2 2 2 2 2 2 2 2 2 8" xfId="2511" xr:uid="{00000000-0005-0000-0000-0000CB090000}"/>
    <cellStyle name="20% - Акцент3 2 2 2 2 2 2 2 2 2 2 2 2 2 2 2 9" xfId="2512" xr:uid="{00000000-0005-0000-0000-0000CC090000}"/>
    <cellStyle name="20% - Акцент3 2 2 2 2 2 2 2 2 2 2 2 2 2 2 20" xfId="2513" xr:uid="{00000000-0005-0000-0000-0000CD090000}"/>
    <cellStyle name="20% - Акцент3 2 2 2 2 2 2 2 2 2 2 2 2 2 2 21" xfId="2514" xr:uid="{00000000-0005-0000-0000-0000CE090000}"/>
    <cellStyle name="20% - Акцент3 2 2 2 2 2 2 2 2 2 2 2 2 2 2 22" xfId="2515" xr:uid="{00000000-0005-0000-0000-0000CF090000}"/>
    <cellStyle name="20% - Акцент3 2 2 2 2 2 2 2 2 2 2 2 2 2 2 23" xfId="2516" xr:uid="{00000000-0005-0000-0000-0000D0090000}"/>
    <cellStyle name="20% - Акцент3 2 2 2 2 2 2 2 2 2 2 2 2 2 2 24" xfId="2517" xr:uid="{00000000-0005-0000-0000-0000D1090000}"/>
    <cellStyle name="20% - Акцент3 2 2 2 2 2 2 2 2 2 2 2 2 2 2 25" xfId="2518" xr:uid="{00000000-0005-0000-0000-0000D2090000}"/>
    <cellStyle name="20% - Акцент3 2 2 2 2 2 2 2 2 2 2 2 2 2 2 3" xfId="2519" xr:uid="{00000000-0005-0000-0000-0000D3090000}"/>
    <cellStyle name="20% - Акцент3 2 2 2 2 2 2 2 2 2 2 2 2 2 2 4" xfId="2520" xr:uid="{00000000-0005-0000-0000-0000D4090000}"/>
    <cellStyle name="20% - Акцент3 2 2 2 2 2 2 2 2 2 2 2 2 2 2 5" xfId="2521" xr:uid="{00000000-0005-0000-0000-0000D5090000}"/>
    <cellStyle name="20% - Акцент3 2 2 2 2 2 2 2 2 2 2 2 2 2 2 6" xfId="2522" xr:uid="{00000000-0005-0000-0000-0000D6090000}"/>
    <cellStyle name="20% - Акцент3 2 2 2 2 2 2 2 2 2 2 2 2 2 2 7" xfId="2523" xr:uid="{00000000-0005-0000-0000-0000D7090000}"/>
    <cellStyle name="20% - Акцент3 2 2 2 2 2 2 2 2 2 2 2 2 2 2 8" xfId="2524" xr:uid="{00000000-0005-0000-0000-0000D8090000}"/>
    <cellStyle name="20% - Акцент3 2 2 2 2 2 2 2 2 2 2 2 2 2 2 9" xfId="2525" xr:uid="{00000000-0005-0000-0000-0000D9090000}"/>
    <cellStyle name="20% - Акцент3 2 2 2 2 2 2 2 2 2 2 2 2 2 20" xfId="2526" xr:uid="{00000000-0005-0000-0000-0000DA090000}"/>
    <cellStyle name="20% - Акцент3 2 2 2 2 2 2 2 2 2 2 2 2 2 21" xfId="2527" xr:uid="{00000000-0005-0000-0000-0000DB090000}"/>
    <cellStyle name="20% - Акцент3 2 2 2 2 2 2 2 2 2 2 2 2 2 22" xfId="2528" xr:uid="{00000000-0005-0000-0000-0000DC090000}"/>
    <cellStyle name="20% - Акцент3 2 2 2 2 2 2 2 2 2 2 2 2 2 23" xfId="2529" xr:uid="{00000000-0005-0000-0000-0000DD090000}"/>
    <cellStyle name="20% - Акцент3 2 2 2 2 2 2 2 2 2 2 2 2 2 24" xfId="2530" xr:uid="{00000000-0005-0000-0000-0000DE090000}"/>
    <cellStyle name="20% - Акцент3 2 2 2 2 2 2 2 2 2 2 2 2 2 25" xfId="2531" xr:uid="{00000000-0005-0000-0000-0000DF090000}"/>
    <cellStyle name="20% - Акцент3 2 2 2 2 2 2 2 2 2 2 2 2 2 3" xfId="2532" xr:uid="{00000000-0005-0000-0000-0000E0090000}"/>
    <cellStyle name="20% - Акцент3 2 2 2 2 2 2 2 2 2 2 2 2 2 3 2" xfId="2533" xr:uid="{00000000-0005-0000-0000-0000E1090000}"/>
    <cellStyle name="20% - Акцент3 2 2 2 2 2 2 2 2 2 2 2 2 2 4" xfId="2534" xr:uid="{00000000-0005-0000-0000-0000E2090000}"/>
    <cellStyle name="20% - Акцент3 2 2 2 2 2 2 2 2 2 2 2 2 2 5" xfId="2535" xr:uid="{00000000-0005-0000-0000-0000E3090000}"/>
    <cellStyle name="20% - Акцент3 2 2 2 2 2 2 2 2 2 2 2 2 2 6" xfId="2536" xr:uid="{00000000-0005-0000-0000-0000E4090000}"/>
    <cellStyle name="20% - Акцент3 2 2 2 2 2 2 2 2 2 2 2 2 2 7" xfId="2537" xr:uid="{00000000-0005-0000-0000-0000E5090000}"/>
    <cellStyle name="20% - Акцент3 2 2 2 2 2 2 2 2 2 2 2 2 2 8" xfId="2538" xr:uid="{00000000-0005-0000-0000-0000E6090000}"/>
    <cellStyle name="20% - Акцент3 2 2 2 2 2 2 2 2 2 2 2 2 2 9" xfId="2539" xr:uid="{00000000-0005-0000-0000-0000E7090000}"/>
    <cellStyle name="20% - Акцент3 2 2 2 2 2 2 2 2 2 2 2 2 20" xfId="2540" xr:uid="{00000000-0005-0000-0000-0000E8090000}"/>
    <cellStyle name="20% - Акцент3 2 2 2 2 2 2 2 2 2 2 2 2 21" xfId="2541" xr:uid="{00000000-0005-0000-0000-0000E9090000}"/>
    <cellStyle name="20% - Акцент3 2 2 2 2 2 2 2 2 2 2 2 2 22" xfId="2542" xr:uid="{00000000-0005-0000-0000-0000EA090000}"/>
    <cellStyle name="20% - Акцент3 2 2 2 2 2 2 2 2 2 2 2 2 23" xfId="2543" xr:uid="{00000000-0005-0000-0000-0000EB090000}"/>
    <cellStyle name="20% - Акцент3 2 2 2 2 2 2 2 2 2 2 2 2 24" xfId="2544" xr:uid="{00000000-0005-0000-0000-0000EC090000}"/>
    <cellStyle name="20% - Акцент3 2 2 2 2 2 2 2 2 2 2 2 2 25" xfId="2545" xr:uid="{00000000-0005-0000-0000-0000ED090000}"/>
    <cellStyle name="20% - Акцент3 2 2 2 2 2 2 2 2 2 2 2 2 26" xfId="2546" xr:uid="{00000000-0005-0000-0000-0000EE090000}"/>
    <cellStyle name="20% - Акцент3 2 2 2 2 2 2 2 2 2 2 2 2 27" xfId="2547" xr:uid="{00000000-0005-0000-0000-0000EF090000}"/>
    <cellStyle name="20% - Акцент3 2 2 2 2 2 2 2 2 2 2 2 2 3" xfId="2548" xr:uid="{00000000-0005-0000-0000-0000F0090000}"/>
    <cellStyle name="20% - Акцент3 2 2 2 2 2 2 2 2 2 2 2 2 4" xfId="2549" xr:uid="{00000000-0005-0000-0000-0000F1090000}"/>
    <cellStyle name="20% - Акцент3 2 2 2 2 2 2 2 2 2 2 2 2 4 2" xfId="2550" xr:uid="{00000000-0005-0000-0000-0000F2090000}"/>
    <cellStyle name="20% - Акцент3 2 2 2 2 2 2 2 2 2 2 2 2 5" xfId="2551" xr:uid="{00000000-0005-0000-0000-0000F3090000}"/>
    <cellStyle name="20% - Акцент3 2 2 2 2 2 2 2 2 2 2 2 2 6" xfId="2552" xr:uid="{00000000-0005-0000-0000-0000F4090000}"/>
    <cellStyle name="20% - Акцент3 2 2 2 2 2 2 2 2 2 2 2 2 7" xfId="2553" xr:uid="{00000000-0005-0000-0000-0000F5090000}"/>
    <cellStyle name="20% - Акцент3 2 2 2 2 2 2 2 2 2 2 2 2 8" xfId="2554" xr:uid="{00000000-0005-0000-0000-0000F6090000}"/>
    <cellStyle name="20% - Акцент3 2 2 2 2 2 2 2 2 2 2 2 2 9" xfId="2555" xr:uid="{00000000-0005-0000-0000-0000F7090000}"/>
    <cellStyle name="20% - Акцент3 2 2 2 2 2 2 2 2 2 2 2 20" xfId="2556" xr:uid="{00000000-0005-0000-0000-0000F8090000}"/>
    <cellStyle name="20% - Акцент3 2 2 2 2 2 2 2 2 2 2 2 21" xfId="2557" xr:uid="{00000000-0005-0000-0000-0000F9090000}"/>
    <cellStyle name="20% - Акцент3 2 2 2 2 2 2 2 2 2 2 2 22" xfId="2558" xr:uid="{00000000-0005-0000-0000-0000FA090000}"/>
    <cellStyle name="20% - Акцент3 2 2 2 2 2 2 2 2 2 2 2 23" xfId="2559" xr:uid="{00000000-0005-0000-0000-0000FB090000}"/>
    <cellStyle name="20% - Акцент3 2 2 2 2 2 2 2 2 2 2 2 24" xfId="2560" xr:uid="{00000000-0005-0000-0000-0000FC090000}"/>
    <cellStyle name="20% - Акцент3 2 2 2 2 2 2 2 2 2 2 2 25" xfId="2561" xr:uid="{00000000-0005-0000-0000-0000FD090000}"/>
    <cellStyle name="20% - Акцент3 2 2 2 2 2 2 2 2 2 2 2 26" xfId="2562" xr:uid="{00000000-0005-0000-0000-0000FE090000}"/>
    <cellStyle name="20% - Акцент3 2 2 2 2 2 2 2 2 2 2 2 27" xfId="2563" xr:uid="{00000000-0005-0000-0000-0000FF090000}"/>
    <cellStyle name="20% - Акцент3 2 2 2 2 2 2 2 2 2 2 2 3" xfId="2564" xr:uid="{00000000-0005-0000-0000-0000000A0000}"/>
    <cellStyle name="20% - Акцент3 2 2 2 2 2 2 2 2 2 2 2 3 2" xfId="2565" xr:uid="{00000000-0005-0000-0000-0000010A0000}"/>
    <cellStyle name="20% - Акцент3 2 2 2 2 2 2 2 2 2 2 2 3 2 2" xfId="2566" xr:uid="{00000000-0005-0000-0000-0000020A0000}"/>
    <cellStyle name="20% - Акцент3 2 2 2 2 2 2 2 2 2 2 2 3 2 2 2" xfId="2567" xr:uid="{00000000-0005-0000-0000-0000030A0000}"/>
    <cellStyle name="20% - Акцент3 2 2 2 2 2 2 2 2 2 2 2 3 2 3" xfId="2568" xr:uid="{00000000-0005-0000-0000-0000040A0000}"/>
    <cellStyle name="20% - Акцент3 2 2 2 2 2 2 2 2 2 2 2 3 2 4" xfId="2569" xr:uid="{00000000-0005-0000-0000-0000050A0000}"/>
    <cellStyle name="20% - Акцент3 2 2 2 2 2 2 2 2 2 2 2 3 3" xfId="2570" xr:uid="{00000000-0005-0000-0000-0000060A0000}"/>
    <cellStyle name="20% - Акцент3 2 2 2 2 2 2 2 2 2 2 2 3 3 2" xfId="2571" xr:uid="{00000000-0005-0000-0000-0000070A0000}"/>
    <cellStyle name="20% - Акцент3 2 2 2 2 2 2 2 2 2 2 2 3 4" xfId="2572" xr:uid="{00000000-0005-0000-0000-0000080A0000}"/>
    <cellStyle name="20% - Акцент3 2 2 2 2 2 2 2 2 2 2 2 4" xfId="2573" xr:uid="{00000000-0005-0000-0000-0000090A0000}"/>
    <cellStyle name="20% - Акцент3 2 2 2 2 2 2 2 2 2 2 2 4 2" xfId="2574" xr:uid="{00000000-0005-0000-0000-00000A0A0000}"/>
    <cellStyle name="20% - Акцент3 2 2 2 2 2 2 2 2 2 2 2 5" xfId="2575" xr:uid="{00000000-0005-0000-0000-00000B0A0000}"/>
    <cellStyle name="20% - Акцент3 2 2 2 2 2 2 2 2 2 2 2 6" xfId="2576" xr:uid="{00000000-0005-0000-0000-00000C0A0000}"/>
    <cellStyle name="20% - Акцент3 2 2 2 2 2 2 2 2 2 2 2 7" xfId="2577" xr:uid="{00000000-0005-0000-0000-00000D0A0000}"/>
    <cellStyle name="20% - Акцент3 2 2 2 2 2 2 2 2 2 2 2 8" xfId="2578" xr:uid="{00000000-0005-0000-0000-00000E0A0000}"/>
    <cellStyle name="20% - Акцент3 2 2 2 2 2 2 2 2 2 2 2 9" xfId="2579" xr:uid="{00000000-0005-0000-0000-00000F0A0000}"/>
    <cellStyle name="20% - Акцент3 2 2 2 2 2 2 2 2 2 2 20" xfId="2580" xr:uid="{00000000-0005-0000-0000-0000100A0000}"/>
    <cellStyle name="20% - Акцент3 2 2 2 2 2 2 2 2 2 2 21" xfId="2581" xr:uid="{00000000-0005-0000-0000-0000110A0000}"/>
    <cellStyle name="20% - Акцент3 2 2 2 2 2 2 2 2 2 2 22" xfId="2582" xr:uid="{00000000-0005-0000-0000-0000120A0000}"/>
    <cellStyle name="20% - Акцент3 2 2 2 2 2 2 2 2 2 2 23" xfId="2583" xr:uid="{00000000-0005-0000-0000-0000130A0000}"/>
    <cellStyle name="20% - Акцент3 2 2 2 2 2 2 2 2 2 2 24" xfId="2584" xr:uid="{00000000-0005-0000-0000-0000140A0000}"/>
    <cellStyle name="20% - Акцент3 2 2 2 2 2 2 2 2 2 2 25" xfId="2585" xr:uid="{00000000-0005-0000-0000-0000150A0000}"/>
    <cellStyle name="20% - Акцент3 2 2 2 2 2 2 2 2 2 2 26" xfId="2586" xr:uid="{00000000-0005-0000-0000-0000160A0000}"/>
    <cellStyle name="20% - Акцент3 2 2 2 2 2 2 2 2 2 2 27" xfId="2587" xr:uid="{00000000-0005-0000-0000-0000170A0000}"/>
    <cellStyle name="20% - Акцент3 2 2 2 2 2 2 2 2 2 2 28" xfId="2588" xr:uid="{00000000-0005-0000-0000-0000180A0000}"/>
    <cellStyle name="20% - Акцент3 2 2 2 2 2 2 2 2 2 2 3" xfId="2589" xr:uid="{00000000-0005-0000-0000-0000190A0000}"/>
    <cellStyle name="20% - Акцент3 2 2 2 2 2 2 2 2 2 2 4" xfId="2590" xr:uid="{00000000-0005-0000-0000-00001A0A0000}"/>
    <cellStyle name="20% - Акцент3 2 2 2 2 2 2 2 2 2 2 4 2" xfId="2591" xr:uid="{00000000-0005-0000-0000-00001B0A0000}"/>
    <cellStyle name="20% - Акцент3 2 2 2 2 2 2 2 2 2 2 4 2 2" xfId="2592" xr:uid="{00000000-0005-0000-0000-00001C0A0000}"/>
    <cellStyle name="20% - Акцент3 2 2 2 2 2 2 2 2 2 2 4 2 2 2" xfId="2593" xr:uid="{00000000-0005-0000-0000-00001D0A0000}"/>
    <cellStyle name="20% - Акцент3 2 2 2 2 2 2 2 2 2 2 4 2 3" xfId="2594" xr:uid="{00000000-0005-0000-0000-00001E0A0000}"/>
    <cellStyle name="20% - Акцент3 2 2 2 2 2 2 2 2 2 2 4 2 4" xfId="2595" xr:uid="{00000000-0005-0000-0000-00001F0A0000}"/>
    <cellStyle name="20% - Акцент3 2 2 2 2 2 2 2 2 2 2 4 3" xfId="2596" xr:uid="{00000000-0005-0000-0000-0000200A0000}"/>
    <cellStyle name="20% - Акцент3 2 2 2 2 2 2 2 2 2 2 4 3 2" xfId="2597" xr:uid="{00000000-0005-0000-0000-0000210A0000}"/>
    <cellStyle name="20% - Акцент3 2 2 2 2 2 2 2 2 2 2 4 4" xfId="2598" xr:uid="{00000000-0005-0000-0000-0000220A0000}"/>
    <cellStyle name="20% - Акцент3 2 2 2 2 2 2 2 2 2 2 5" xfId="2599" xr:uid="{00000000-0005-0000-0000-0000230A0000}"/>
    <cellStyle name="20% - Акцент3 2 2 2 2 2 2 2 2 2 2 5 2" xfId="2600" xr:uid="{00000000-0005-0000-0000-0000240A0000}"/>
    <cellStyle name="20% - Акцент3 2 2 2 2 2 2 2 2 2 2 6" xfId="2601" xr:uid="{00000000-0005-0000-0000-0000250A0000}"/>
    <cellStyle name="20% - Акцент3 2 2 2 2 2 2 2 2 2 2 7" xfId="2602" xr:uid="{00000000-0005-0000-0000-0000260A0000}"/>
    <cellStyle name="20% - Акцент3 2 2 2 2 2 2 2 2 2 2 8" xfId="2603" xr:uid="{00000000-0005-0000-0000-0000270A0000}"/>
    <cellStyle name="20% - Акцент3 2 2 2 2 2 2 2 2 2 2 9" xfId="2604" xr:uid="{00000000-0005-0000-0000-0000280A0000}"/>
    <cellStyle name="20% - Акцент3 2 2 2 2 2 2 2 2 2 20" xfId="2605" xr:uid="{00000000-0005-0000-0000-0000290A0000}"/>
    <cellStyle name="20% - Акцент3 2 2 2 2 2 2 2 2 2 21" xfId="2606" xr:uid="{00000000-0005-0000-0000-00002A0A0000}"/>
    <cellStyle name="20% - Акцент3 2 2 2 2 2 2 2 2 2 22" xfId="2607" xr:uid="{00000000-0005-0000-0000-00002B0A0000}"/>
    <cellStyle name="20% - Акцент3 2 2 2 2 2 2 2 2 2 23" xfId="2608" xr:uid="{00000000-0005-0000-0000-00002C0A0000}"/>
    <cellStyle name="20% - Акцент3 2 2 2 2 2 2 2 2 2 24" xfId="2609" xr:uid="{00000000-0005-0000-0000-00002D0A0000}"/>
    <cellStyle name="20% - Акцент3 2 2 2 2 2 2 2 2 2 25" xfId="2610" xr:uid="{00000000-0005-0000-0000-00002E0A0000}"/>
    <cellStyle name="20% - Акцент3 2 2 2 2 2 2 2 2 2 26" xfId="2611" xr:uid="{00000000-0005-0000-0000-00002F0A0000}"/>
    <cellStyle name="20% - Акцент3 2 2 2 2 2 2 2 2 2 27" xfId="2612" xr:uid="{00000000-0005-0000-0000-0000300A0000}"/>
    <cellStyle name="20% - Акцент3 2 2 2 2 2 2 2 2 2 28" xfId="2613" xr:uid="{00000000-0005-0000-0000-0000310A0000}"/>
    <cellStyle name="20% - Акцент3 2 2 2 2 2 2 2 2 2 29" xfId="2614" xr:uid="{00000000-0005-0000-0000-0000320A0000}"/>
    <cellStyle name="20% - Акцент3 2 2 2 2 2 2 2 2 2 3" xfId="2615" xr:uid="{00000000-0005-0000-0000-0000330A0000}"/>
    <cellStyle name="20% - Акцент3 2 2 2 2 2 2 2 2 2 4" xfId="2616" xr:uid="{00000000-0005-0000-0000-0000340A0000}"/>
    <cellStyle name="20% - Акцент3 2 2 2 2 2 2 2 2 2 4 2" xfId="2617" xr:uid="{00000000-0005-0000-0000-0000350A0000}"/>
    <cellStyle name="20% - Акцент3 2 2 2 2 2 2 2 2 2 5" xfId="2618" xr:uid="{00000000-0005-0000-0000-0000360A0000}"/>
    <cellStyle name="20% - Акцент3 2 2 2 2 2 2 2 2 2 5 2" xfId="2619" xr:uid="{00000000-0005-0000-0000-0000370A0000}"/>
    <cellStyle name="20% - Акцент3 2 2 2 2 2 2 2 2 2 5 2 2" xfId="2620" xr:uid="{00000000-0005-0000-0000-0000380A0000}"/>
    <cellStyle name="20% - Акцент3 2 2 2 2 2 2 2 2 2 5 2 2 2" xfId="2621" xr:uid="{00000000-0005-0000-0000-0000390A0000}"/>
    <cellStyle name="20% - Акцент3 2 2 2 2 2 2 2 2 2 5 2 3" xfId="2622" xr:uid="{00000000-0005-0000-0000-00003A0A0000}"/>
    <cellStyle name="20% - Акцент3 2 2 2 2 2 2 2 2 2 5 2 4" xfId="2623" xr:uid="{00000000-0005-0000-0000-00003B0A0000}"/>
    <cellStyle name="20% - Акцент3 2 2 2 2 2 2 2 2 2 5 3" xfId="2624" xr:uid="{00000000-0005-0000-0000-00003C0A0000}"/>
    <cellStyle name="20% - Акцент3 2 2 2 2 2 2 2 2 2 5 3 2" xfId="2625" xr:uid="{00000000-0005-0000-0000-00003D0A0000}"/>
    <cellStyle name="20% - Акцент3 2 2 2 2 2 2 2 2 2 5 4" xfId="2626" xr:uid="{00000000-0005-0000-0000-00003E0A0000}"/>
    <cellStyle name="20% - Акцент3 2 2 2 2 2 2 2 2 2 6" xfId="2627" xr:uid="{00000000-0005-0000-0000-00003F0A0000}"/>
    <cellStyle name="20% - Акцент3 2 2 2 2 2 2 2 2 2 6 2" xfId="2628" xr:uid="{00000000-0005-0000-0000-0000400A0000}"/>
    <cellStyle name="20% - Акцент3 2 2 2 2 2 2 2 2 2 7" xfId="2629" xr:uid="{00000000-0005-0000-0000-0000410A0000}"/>
    <cellStyle name="20% - Акцент3 2 2 2 2 2 2 2 2 2 8" xfId="2630" xr:uid="{00000000-0005-0000-0000-0000420A0000}"/>
    <cellStyle name="20% - Акцент3 2 2 2 2 2 2 2 2 2 9" xfId="2631" xr:uid="{00000000-0005-0000-0000-0000430A0000}"/>
    <cellStyle name="20% - Акцент3 2 2 2 2 2 2 2 2 20" xfId="2632" xr:uid="{00000000-0005-0000-0000-0000440A0000}"/>
    <cellStyle name="20% - Акцент3 2 2 2 2 2 2 2 2 21" xfId="2633" xr:uid="{00000000-0005-0000-0000-0000450A0000}"/>
    <cellStyle name="20% - Акцент3 2 2 2 2 2 2 2 2 22" xfId="2634" xr:uid="{00000000-0005-0000-0000-0000460A0000}"/>
    <cellStyle name="20% - Акцент3 2 2 2 2 2 2 2 2 23" xfId="2635" xr:uid="{00000000-0005-0000-0000-0000470A0000}"/>
    <cellStyle name="20% - Акцент3 2 2 2 2 2 2 2 2 24" xfId="2636" xr:uid="{00000000-0005-0000-0000-0000480A0000}"/>
    <cellStyle name="20% - Акцент3 2 2 2 2 2 2 2 2 25" xfId="2637" xr:uid="{00000000-0005-0000-0000-0000490A0000}"/>
    <cellStyle name="20% - Акцент3 2 2 2 2 2 2 2 2 26" xfId="2638" xr:uid="{00000000-0005-0000-0000-00004A0A0000}"/>
    <cellStyle name="20% - Акцент3 2 2 2 2 2 2 2 2 27" xfId="2639" xr:uid="{00000000-0005-0000-0000-00004B0A0000}"/>
    <cellStyle name="20% - Акцент3 2 2 2 2 2 2 2 2 28" xfId="2640" xr:uid="{00000000-0005-0000-0000-00004C0A0000}"/>
    <cellStyle name="20% - Акцент3 2 2 2 2 2 2 2 2 29" xfId="2641" xr:uid="{00000000-0005-0000-0000-00004D0A0000}"/>
    <cellStyle name="20% - Акцент3 2 2 2 2 2 2 2 2 3" xfId="2642" xr:uid="{00000000-0005-0000-0000-00004E0A0000}"/>
    <cellStyle name="20% - Акцент3 2 2 2 2 2 2 2 2 4" xfId="2643" xr:uid="{00000000-0005-0000-0000-00004F0A0000}"/>
    <cellStyle name="20% - Акцент3 2 2 2 2 2 2 2 2 4 2" xfId="2644" xr:uid="{00000000-0005-0000-0000-0000500A0000}"/>
    <cellStyle name="20% - Акцент3 2 2 2 2 2 2 2 2 5" xfId="2645" xr:uid="{00000000-0005-0000-0000-0000510A0000}"/>
    <cellStyle name="20% - Акцент3 2 2 2 2 2 2 2 2 5 2" xfId="2646" xr:uid="{00000000-0005-0000-0000-0000520A0000}"/>
    <cellStyle name="20% - Акцент3 2 2 2 2 2 2 2 2 5 2 2" xfId="2647" xr:uid="{00000000-0005-0000-0000-0000530A0000}"/>
    <cellStyle name="20% - Акцент3 2 2 2 2 2 2 2 2 5 2 2 2" xfId="2648" xr:uid="{00000000-0005-0000-0000-0000540A0000}"/>
    <cellStyle name="20% - Акцент3 2 2 2 2 2 2 2 2 5 2 3" xfId="2649" xr:uid="{00000000-0005-0000-0000-0000550A0000}"/>
    <cellStyle name="20% - Акцент3 2 2 2 2 2 2 2 2 5 2 4" xfId="2650" xr:uid="{00000000-0005-0000-0000-0000560A0000}"/>
    <cellStyle name="20% - Акцент3 2 2 2 2 2 2 2 2 5 3" xfId="2651" xr:uid="{00000000-0005-0000-0000-0000570A0000}"/>
    <cellStyle name="20% - Акцент3 2 2 2 2 2 2 2 2 5 3 2" xfId="2652" xr:uid="{00000000-0005-0000-0000-0000580A0000}"/>
    <cellStyle name="20% - Акцент3 2 2 2 2 2 2 2 2 5 4" xfId="2653" xr:uid="{00000000-0005-0000-0000-0000590A0000}"/>
    <cellStyle name="20% - Акцент3 2 2 2 2 2 2 2 2 6" xfId="2654" xr:uid="{00000000-0005-0000-0000-00005A0A0000}"/>
    <cellStyle name="20% - Акцент3 2 2 2 2 2 2 2 2 6 2" xfId="2655" xr:uid="{00000000-0005-0000-0000-00005B0A0000}"/>
    <cellStyle name="20% - Акцент3 2 2 2 2 2 2 2 2 7" xfId="2656" xr:uid="{00000000-0005-0000-0000-00005C0A0000}"/>
    <cellStyle name="20% - Акцент3 2 2 2 2 2 2 2 2 8" xfId="2657" xr:uid="{00000000-0005-0000-0000-00005D0A0000}"/>
    <cellStyle name="20% - Акцент3 2 2 2 2 2 2 2 2 9" xfId="2658" xr:uid="{00000000-0005-0000-0000-00005E0A0000}"/>
    <cellStyle name="20% - Акцент3 2 2 2 2 2 2 2 20" xfId="2659" xr:uid="{00000000-0005-0000-0000-00005F0A0000}"/>
    <cellStyle name="20% - Акцент3 2 2 2 2 2 2 2 21" xfId="2660" xr:uid="{00000000-0005-0000-0000-0000600A0000}"/>
    <cellStyle name="20% - Акцент3 2 2 2 2 2 2 2 22" xfId="2661" xr:uid="{00000000-0005-0000-0000-0000610A0000}"/>
    <cellStyle name="20% - Акцент3 2 2 2 2 2 2 2 23" xfId="2662" xr:uid="{00000000-0005-0000-0000-0000620A0000}"/>
    <cellStyle name="20% - Акцент3 2 2 2 2 2 2 2 24" xfId="2663" xr:uid="{00000000-0005-0000-0000-0000630A0000}"/>
    <cellStyle name="20% - Акцент3 2 2 2 2 2 2 2 25" xfId="2664" xr:uid="{00000000-0005-0000-0000-0000640A0000}"/>
    <cellStyle name="20% - Акцент3 2 2 2 2 2 2 2 26" xfId="2665" xr:uid="{00000000-0005-0000-0000-0000650A0000}"/>
    <cellStyle name="20% - Акцент3 2 2 2 2 2 2 2 27" xfId="2666" xr:uid="{00000000-0005-0000-0000-0000660A0000}"/>
    <cellStyle name="20% - Акцент3 2 2 2 2 2 2 2 28" xfId="2667" xr:uid="{00000000-0005-0000-0000-0000670A0000}"/>
    <cellStyle name="20% - Акцент3 2 2 2 2 2 2 2 29" xfId="2668" xr:uid="{00000000-0005-0000-0000-0000680A0000}"/>
    <cellStyle name="20% - Акцент3 2 2 2 2 2 2 2 3" xfId="2669" xr:uid="{00000000-0005-0000-0000-0000690A0000}"/>
    <cellStyle name="20% - Акцент3 2 2 2 2 2 2 2 30" xfId="2670" xr:uid="{00000000-0005-0000-0000-00006A0A0000}"/>
    <cellStyle name="20% - Акцент3 2 2 2 2 2 2 2 4" xfId="2671" xr:uid="{00000000-0005-0000-0000-00006B0A0000}"/>
    <cellStyle name="20% - Акцент3 2 2 2 2 2 2 2 5" xfId="2672" xr:uid="{00000000-0005-0000-0000-00006C0A0000}"/>
    <cellStyle name="20% - Акцент3 2 2 2 2 2 2 2 5 2" xfId="2673" xr:uid="{00000000-0005-0000-0000-00006D0A0000}"/>
    <cellStyle name="20% - Акцент3 2 2 2 2 2 2 2 6" xfId="2674" xr:uid="{00000000-0005-0000-0000-00006E0A0000}"/>
    <cellStyle name="20% - Акцент3 2 2 2 2 2 2 2 6 2" xfId="2675" xr:uid="{00000000-0005-0000-0000-00006F0A0000}"/>
    <cellStyle name="20% - Акцент3 2 2 2 2 2 2 2 6 2 2" xfId="2676" xr:uid="{00000000-0005-0000-0000-0000700A0000}"/>
    <cellStyle name="20% - Акцент3 2 2 2 2 2 2 2 6 2 2 2" xfId="2677" xr:uid="{00000000-0005-0000-0000-0000710A0000}"/>
    <cellStyle name="20% - Акцент3 2 2 2 2 2 2 2 6 2 3" xfId="2678" xr:uid="{00000000-0005-0000-0000-0000720A0000}"/>
    <cellStyle name="20% - Акцент3 2 2 2 2 2 2 2 6 2 4" xfId="2679" xr:uid="{00000000-0005-0000-0000-0000730A0000}"/>
    <cellStyle name="20% - Акцент3 2 2 2 2 2 2 2 6 3" xfId="2680" xr:uid="{00000000-0005-0000-0000-0000740A0000}"/>
    <cellStyle name="20% - Акцент3 2 2 2 2 2 2 2 6 3 2" xfId="2681" xr:uid="{00000000-0005-0000-0000-0000750A0000}"/>
    <cellStyle name="20% - Акцент3 2 2 2 2 2 2 2 6 4" xfId="2682" xr:uid="{00000000-0005-0000-0000-0000760A0000}"/>
    <cellStyle name="20% - Акцент3 2 2 2 2 2 2 2 7" xfId="2683" xr:uid="{00000000-0005-0000-0000-0000770A0000}"/>
    <cellStyle name="20% - Акцент3 2 2 2 2 2 2 2 7 2" xfId="2684" xr:uid="{00000000-0005-0000-0000-0000780A0000}"/>
    <cellStyle name="20% - Акцент3 2 2 2 2 2 2 2 8" xfId="2685" xr:uid="{00000000-0005-0000-0000-0000790A0000}"/>
    <cellStyle name="20% - Акцент3 2 2 2 2 2 2 2 9" xfId="2686" xr:uid="{00000000-0005-0000-0000-00007A0A0000}"/>
    <cellStyle name="20% - Акцент3 2 2 2 2 2 2 20" xfId="2687" xr:uid="{00000000-0005-0000-0000-00007B0A0000}"/>
    <cellStyle name="20% - Акцент3 2 2 2 2 2 2 21" xfId="2688" xr:uid="{00000000-0005-0000-0000-00007C0A0000}"/>
    <cellStyle name="20% - Акцент3 2 2 2 2 2 2 22" xfId="2689" xr:uid="{00000000-0005-0000-0000-00007D0A0000}"/>
    <cellStyle name="20% - Акцент3 2 2 2 2 2 2 23" xfId="2690" xr:uid="{00000000-0005-0000-0000-00007E0A0000}"/>
    <cellStyle name="20% - Акцент3 2 2 2 2 2 2 24" xfId="2691" xr:uid="{00000000-0005-0000-0000-00007F0A0000}"/>
    <cellStyle name="20% - Акцент3 2 2 2 2 2 2 25" xfId="2692" xr:uid="{00000000-0005-0000-0000-0000800A0000}"/>
    <cellStyle name="20% - Акцент3 2 2 2 2 2 2 26" xfId="2693" xr:uid="{00000000-0005-0000-0000-0000810A0000}"/>
    <cellStyle name="20% - Акцент3 2 2 2 2 2 2 27" xfId="2694" xr:uid="{00000000-0005-0000-0000-0000820A0000}"/>
    <cellStyle name="20% - Акцент3 2 2 2 2 2 2 28" xfId="2695" xr:uid="{00000000-0005-0000-0000-0000830A0000}"/>
    <cellStyle name="20% - Акцент3 2 2 2 2 2 2 29" xfId="2696" xr:uid="{00000000-0005-0000-0000-0000840A0000}"/>
    <cellStyle name="20% - Акцент3 2 2 2 2 2 2 3" xfId="2697" xr:uid="{00000000-0005-0000-0000-0000850A0000}"/>
    <cellStyle name="20% - Акцент3 2 2 2 2 2 2 30" xfId="2698" xr:uid="{00000000-0005-0000-0000-0000860A0000}"/>
    <cellStyle name="20% - Акцент3 2 2 2 2 2 2 31" xfId="2699" xr:uid="{00000000-0005-0000-0000-0000870A0000}"/>
    <cellStyle name="20% - Акцент3 2 2 2 2 2 2 32" xfId="2700" xr:uid="{00000000-0005-0000-0000-0000880A0000}"/>
    <cellStyle name="20% - Акцент3 2 2 2 2 2 2 4" xfId="2701" xr:uid="{00000000-0005-0000-0000-0000890A0000}"/>
    <cellStyle name="20% - Акцент3 2 2 2 2 2 2 5" xfId="2702" xr:uid="{00000000-0005-0000-0000-00008A0A0000}"/>
    <cellStyle name="20% - Акцент3 2 2 2 2 2 2 5 2" xfId="2703" xr:uid="{00000000-0005-0000-0000-00008B0A0000}"/>
    <cellStyle name="20% - Акцент3 2 2 2 2 2 2 5 3" xfId="2704" xr:uid="{00000000-0005-0000-0000-00008C0A0000}"/>
    <cellStyle name="20% - Акцент3 2 2 2 2 2 2 6" xfId="2705" xr:uid="{00000000-0005-0000-0000-00008D0A0000}"/>
    <cellStyle name="20% - Акцент3 2 2 2 2 2 2 7" xfId="2706" xr:uid="{00000000-0005-0000-0000-00008E0A0000}"/>
    <cellStyle name="20% - Акцент3 2 2 2 2 2 2 7 2" xfId="2707" xr:uid="{00000000-0005-0000-0000-00008F0A0000}"/>
    <cellStyle name="20% - Акцент3 2 2 2 2 2 2 8" xfId="2708" xr:uid="{00000000-0005-0000-0000-0000900A0000}"/>
    <cellStyle name="20% - Акцент3 2 2 2 2 2 2 8 2" xfId="2709" xr:uid="{00000000-0005-0000-0000-0000910A0000}"/>
    <cellStyle name="20% - Акцент3 2 2 2 2 2 2 8 2 2" xfId="2710" xr:uid="{00000000-0005-0000-0000-0000920A0000}"/>
    <cellStyle name="20% - Акцент3 2 2 2 2 2 2 8 2 2 2" xfId="2711" xr:uid="{00000000-0005-0000-0000-0000930A0000}"/>
    <cellStyle name="20% - Акцент3 2 2 2 2 2 2 8 2 3" xfId="2712" xr:uid="{00000000-0005-0000-0000-0000940A0000}"/>
    <cellStyle name="20% - Акцент3 2 2 2 2 2 2 8 2 4" xfId="2713" xr:uid="{00000000-0005-0000-0000-0000950A0000}"/>
    <cellStyle name="20% - Акцент3 2 2 2 2 2 2 8 3" xfId="2714" xr:uid="{00000000-0005-0000-0000-0000960A0000}"/>
    <cellStyle name="20% - Акцент3 2 2 2 2 2 2 8 3 2" xfId="2715" xr:uid="{00000000-0005-0000-0000-0000970A0000}"/>
    <cellStyle name="20% - Акцент3 2 2 2 2 2 2 8 4" xfId="2716" xr:uid="{00000000-0005-0000-0000-0000980A0000}"/>
    <cellStyle name="20% - Акцент3 2 2 2 2 2 2 9" xfId="2717" xr:uid="{00000000-0005-0000-0000-0000990A0000}"/>
    <cellStyle name="20% - Акцент3 2 2 2 2 2 2 9 2" xfId="2718" xr:uid="{00000000-0005-0000-0000-00009A0A0000}"/>
    <cellStyle name="20% - Акцент3 2 2 2 2 2 20" xfId="2719" xr:uid="{00000000-0005-0000-0000-00009B0A0000}"/>
    <cellStyle name="20% - Акцент3 2 2 2 2 2 21" xfId="2720" xr:uid="{00000000-0005-0000-0000-00009C0A0000}"/>
    <cellStyle name="20% - Акцент3 2 2 2 2 2 22" xfId="2721" xr:uid="{00000000-0005-0000-0000-00009D0A0000}"/>
    <cellStyle name="20% - Акцент3 2 2 2 2 2 23" xfId="2722" xr:uid="{00000000-0005-0000-0000-00009E0A0000}"/>
    <cellStyle name="20% - Акцент3 2 2 2 2 2 24" xfId="2723" xr:uid="{00000000-0005-0000-0000-00009F0A0000}"/>
    <cellStyle name="20% - Акцент3 2 2 2 2 2 25" xfId="2724" xr:uid="{00000000-0005-0000-0000-0000A00A0000}"/>
    <cellStyle name="20% - Акцент3 2 2 2 2 2 26" xfId="2725" xr:uid="{00000000-0005-0000-0000-0000A10A0000}"/>
    <cellStyle name="20% - Акцент3 2 2 2 2 2 27" xfId="2726" xr:uid="{00000000-0005-0000-0000-0000A20A0000}"/>
    <cellStyle name="20% - Акцент3 2 2 2 2 2 28" xfId="2727" xr:uid="{00000000-0005-0000-0000-0000A30A0000}"/>
    <cellStyle name="20% - Акцент3 2 2 2 2 2 29" xfId="2728" xr:uid="{00000000-0005-0000-0000-0000A40A0000}"/>
    <cellStyle name="20% - Акцент3 2 2 2 2 2 3" xfId="2729" xr:uid="{00000000-0005-0000-0000-0000A50A0000}"/>
    <cellStyle name="20% - Акцент3 2 2 2 2 2 3 2" xfId="2730" xr:uid="{00000000-0005-0000-0000-0000A60A0000}"/>
    <cellStyle name="20% - Акцент3 2 2 2 2 2 3 2 2" xfId="2731" xr:uid="{00000000-0005-0000-0000-0000A70A0000}"/>
    <cellStyle name="20% - Акцент3 2 2 2 2 2 3 2 2 2" xfId="2732" xr:uid="{00000000-0005-0000-0000-0000A80A0000}"/>
    <cellStyle name="20% - Акцент3 2 2 2 2 2 3 2 2 3" xfId="2733" xr:uid="{00000000-0005-0000-0000-0000A90A0000}"/>
    <cellStyle name="20% - Акцент3 2 2 2 2 2 3 2 3" xfId="2734" xr:uid="{00000000-0005-0000-0000-0000AA0A0000}"/>
    <cellStyle name="20% - Акцент3 2 2 2 2 2 3 3" xfId="2735" xr:uid="{00000000-0005-0000-0000-0000AB0A0000}"/>
    <cellStyle name="20% - Акцент3 2 2 2 2 2 3 4" xfId="2736" xr:uid="{00000000-0005-0000-0000-0000AC0A0000}"/>
    <cellStyle name="20% - Акцент3 2 2 2 2 2 30" xfId="2737" xr:uid="{00000000-0005-0000-0000-0000AD0A0000}"/>
    <cellStyle name="20% - Акцент3 2 2 2 2 2 31" xfId="2738" xr:uid="{00000000-0005-0000-0000-0000AE0A0000}"/>
    <cellStyle name="20% - Акцент3 2 2 2 2 2 32" xfId="2739" xr:uid="{00000000-0005-0000-0000-0000AF0A0000}"/>
    <cellStyle name="20% - Акцент3 2 2 2 2 2 4" xfId="2740" xr:uid="{00000000-0005-0000-0000-0000B00A0000}"/>
    <cellStyle name="20% - Акцент3 2 2 2 2 2 5" xfId="2741" xr:uid="{00000000-0005-0000-0000-0000B10A0000}"/>
    <cellStyle name="20% - Акцент3 2 2 2 2 2 5 2" xfId="2742" xr:uid="{00000000-0005-0000-0000-0000B20A0000}"/>
    <cellStyle name="20% - Акцент3 2 2 2 2 2 5 3" xfId="2743" xr:uid="{00000000-0005-0000-0000-0000B30A0000}"/>
    <cellStyle name="20% - Акцент3 2 2 2 2 2 6" xfId="2744" xr:uid="{00000000-0005-0000-0000-0000B40A0000}"/>
    <cellStyle name="20% - Акцент3 2 2 2 2 2 7" xfId="2745" xr:uid="{00000000-0005-0000-0000-0000B50A0000}"/>
    <cellStyle name="20% - Акцент3 2 2 2 2 2 7 2" xfId="2746" xr:uid="{00000000-0005-0000-0000-0000B60A0000}"/>
    <cellStyle name="20% - Акцент3 2 2 2 2 2 8" xfId="2747" xr:uid="{00000000-0005-0000-0000-0000B70A0000}"/>
    <cellStyle name="20% - Акцент3 2 2 2 2 2 8 2" xfId="2748" xr:uid="{00000000-0005-0000-0000-0000B80A0000}"/>
    <cellStyle name="20% - Акцент3 2 2 2 2 2 8 2 2" xfId="2749" xr:uid="{00000000-0005-0000-0000-0000B90A0000}"/>
    <cellStyle name="20% - Акцент3 2 2 2 2 2 8 2 2 2" xfId="2750" xr:uid="{00000000-0005-0000-0000-0000BA0A0000}"/>
    <cellStyle name="20% - Акцент3 2 2 2 2 2 8 2 3" xfId="2751" xr:uid="{00000000-0005-0000-0000-0000BB0A0000}"/>
    <cellStyle name="20% - Акцент3 2 2 2 2 2 8 2 4" xfId="2752" xr:uid="{00000000-0005-0000-0000-0000BC0A0000}"/>
    <cellStyle name="20% - Акцент3 2 2 2 2 2 8 3" xfId="2753" xr:uid="{00000000-0005-0000-0000-0000BD0A0000}"/>
    <cellStyle name="20% - Акцент3 2 2 2 2 2 8 3 2" xfId="2754" xr:uid="{00000000-0005-0000-0000-0000BE0A0000}"/>
    <cellStyle name="20% - Акцент3 2 2 2 2 2 8 4" xfId="2755" xr:uid="{00000000-0005-0000-0000-0000BF0A0000}"/>
    <cellStyle name="20% - Акцент3 2 2 2 2 2 9" xfId="2756" xr:uid="{00000000-0005-0000-0000-0000C00A0000}"/>
    <cellStyle name="20% - Акцент3 2 2 2 2 2 9 2" xfId="2757" xr:uid="{00000000-0005-0000-0000-0000C10A0000}"/>
    <cellStyle name="20% - Акцент3 2 2 2 2 20" xfId="2758" xr:uid="{00000000-0005-0000-0000-0000C20A0000}"/>
    <cellStyle name="20% - Акцент3 2 2 2 2 21" xfId="2759" xr:uid="{00000000-0005-0000-0000-0000C30A0000}"/>
    <cellStyle name="20% - Акцент3 2 2 2 2 22" xfId="2760" xr:uid="{00000000-0005-0000-0000-0000C40A0000}"/>
    <cellStyle name="20% - Акцент3 2 2 2 2 23" xfId="2761" xr:uid="{00000000-0005-0000-0000-0000C50A0000}"/>
    <cellStyle name="20% - Акцент3 2 2 2 2 24" xfId="2762" xr:uid="{00000000-0005-0000-0000-0000C60A0000}"/>
    <cellStyle name="20% - Акцент3 2 2 2 2 25" xfId="2763" xr:uid="{00000000-0005-0000-0000-0000C70A0000}"/>
    <cellStyle name="20% - Акцент3 2 2 2 2 26" xfId="2764" xr:uid="{00000000-0005-0000-0000-0000C80A0000}"/>
    <cellStyle name="20% - Акцент3 2 2 2 2 27" xfId="2765" xr:uid="{00000000-0005-0000-0000-0000C90A0000}"/>
    <cellStyle name="20% - Акцент3 2 2 2 2 28" xfId="2766" xr:uid="{00000000-0005-0000-0000-0000CA0A0000}"/>
    <cellStyle name="20% - Акцент3 2 2 2 2 29" xfId="2767" xr:uid="{00000000-0005-0000-0000-0000CB0A0000}"/>
    <cellStyle name="20% - Акцент3 2 2 2 2 3" xfId="2768" xr:uid="{00000000-0005-0000-0000-0000CC0A0000}"/>
    <cellStyle name="20% - Акцент3 2 2 2 2 3 2" xfId="2769" xr:uid="{00000000-0005-0000-0000-0000CD0A0000}"/>
    <cellStyle name="20% - Акцент3 2 2 2 2 3 2 2" xfId="2770" xr:uid="{00000000-0005-0000-0000-0000CE0A0000}"/>
    <cellStyle name="20% - Акцент3 2 2 2 2 3 2 2 2" xfId="2771" xr:uid="{00000000-0005-0000-0000-0000CF0A0000}"/>
    <cellStyle name="20% - Акцент3 2 2 2 2 3 2 2 3" xfId="2772" xr:uid="{00000000-0005-0000-0000-0000D00A0000}"/>
    <cellStyle name="20% - Акцент3 2 2 2 2 3 2 3" xfId="2773" xr:uid="{00000000-0005-0000-0000-0000D10A0000}"/>
    <cellStyle name="20% - Акцент3 2 2 2 2 3 3" xfId="2774" xr:uid="{00000000-0005-0000-0000-0000D20A0000}"/>
    <cellStyle name="20% - Акцент3 2 2 2 2 3 4" xfId="2775" xr:uid="{00000000-0005-0000-0000-0000D30A0000}"/>
    <cellStyle name="20% - Акцент3 2 2 2 2 30" xfId="2776" xr:uid="{00000000-0005-0000-0000-0000D40A0000}"/>
    <cellStyle name="20% - Акцент3 2 2 2 2 31" xfId="2777" xr:uid="{00000000-0005-0000-0000-0000D50A0000}"/>
    <cellStyle name="20% - Акцент3 2 2 2 2 32" xfId="2778" xr:uid="{00000000-0005-0000-0000-0000D60A0000}"/>
    <cellStyle name="20% - Акцент3 2 2 2 2 4" xfId="2779" xr:uid="{00000000-0005-0000-0000-0000D70A0000}"/>
    <cellStyle name="20% - Акцент3 2 2 2 2 5" xfId="2780" xr:uid="{00000000-0005-0000-0000-0000D80A0000}"/>
    <cellStyle name="20% - Акцент3 2 2 2 2 5 2" xfId="2781" xr:uid="{00000000-0005-0000-0000-0000D90A0000}"/>
    <cellStyle name="20% - Акцент3 2 2 2 2 5 3" xfId="2782" xr:uid="{00000000-0005-0000-0000-0000DA0A0000}"/>
    <cellStyle name="20% - Акцент3 2 2 2 2 6" xfId="2783" xr:uid="{00000000-0005-0000-0000-0000DB0A0000}"/>
    <cellStyle name="20% - Акцент3 2 2 2 2 7" xfId="2784" xr:uid="{00000000-0005-0000-0000-0000DC0A0000}"/>
    <cellStyle name="20% - Акцент3 2 2 2 2 7 2" xfId="2785" xr:uid="{00000000-0005-0000-0000-0000DD0A0000}"/>
    <cellStyle name="20% - Акцент3 2 2 2 2 8" xfId="2786" xr:uid="{00000000-0005-0000-0000-0000DE0A0000}"/>
    <cellStyle name="20% - Акцент3 2 2 2 2 8 2" xfId="2787" xr:uid="{00000000-0005-0000-0000-0000DF0A0000}"/>
    <cellStyle name="20% - Акцент3 2 2 2 2 8 2 2" xfId="2788" xr:uid="{00000000-0005-0000-0000-0000E00A0000}"/>
    <cellStyle name="20% - Акцент3 2 2 2 2 8 2 2 2" xfId="2789" xr:uid="{00000000-0005-0000-0000-0000E10A0000}"/>
    <cellStyle name="20% - Акцент3 2 2 2 2 8 2 3" xfId="2790" xr:uid="{00000000-0005-0000-0000-0000E20A0000}"/>
    <cellStyle name="20% - Акцент3 2 2 2 2 8 2 4" xfId="2791" xr:uid="{00000000-0005-0000-0000-0000E30A0000}"/>
    <cellStyle name="20% - Акцент3 2 2 2 2 8 3" xfId="2792" xr:uid="{00000000-0005-0000-0000-0000E40A0000}"/>
    <cellStyle name="20% - Акцент3 2 2 2 2 8 3 2" xfId="2793" xr:uid="{00000000-0005-0000-0000-0000E50A0000}"/>
    <cellStyle name="20% - Акцент3 2 2 2 2 8 4" xfId="2794" xr:uid="{00000000-0005-0000-0000-0000E60A0000}"/>
    <cellStyle name="20% - Акцент3 2 2 2 2 9" xfId="2795" xr:uid="{00000000-0005-0000-0000-0000E70A0000}"/>
    <cellStyle name="20% - Акцент3 2 2 2 2 9 2" xfId="2796" xr:uid="{00000000-0005-0000-0000-0000E80A0000}"/>
    <cellStyle name="20% - Акцент3 2 2 2 20" xfId="2797" xr:uid="{00000000-0005-0000-0000-0000E90A0000}"/>
    <cellStyle name="20% - Акцент3 2 2 2 21" xfId="2798" xr:uid="{00000000-0005-0000-0000-0000EA0A0000}"/>
    <cellStyle name="20% - Акцент3 2 2 2 22" xfId="2799" xr:uid="{00000000-0005-0000-0000-0000EB0A0000}"/>
    <cellStyle name="20% - Акцент3 2 2 2 23" xfId="2800" xr:uid="{00000000-0005-0000-0000-0000EC0A0000}"/>
    <cellStyle name="20% - Акцент3 2 2 2 24" xfId="2801" xr:uid="{00000000-0005-0000-0000-0000ED0A0000}"/>
    <cellStyle name="20% - Акцент3 2 2 2 25" xfId="2802" xr:uid="{00000000-0005-0000-0000-0000EE0A0000}"/>
    <cellStyle name="20% - Акцент3 2 2 2 26" xfId="2803" xr:uid="{00000000-0005-0000-0000-0000EF0A0000}"/>
    <cellStyle name="20% - Акцент3 2 2 2 27" xfId="2804" xr:uid="{00000000-0005-0000-0000-0000F00A0000}"/>
    <cellStyle name="20% - Акцент3 2 2 2 28" xfId="2805" xr:uid="{00000000-0005-0000-0000-0000F10A0000}"/>
    <cellStyle name="20% - Акцент3 2 2 2 29" xfId="2806" xr:uid="{00000000-0005-0000-0000-0000F20A0000}"/>
    <cellStyle name="20% - Акцент3 2 2 2 3" xfId="2807" xr:uid="{00000000-0005-0000-0000-0000F30A0000}"/>
    <cellStyle name="20% - Акцент3 2 2 2 30" xfId="2808" xr:uid="{00000000-0005-0000-0000-0000F40A0000}"/>
    <cellStyle name="20% - Акцент3 2 2 2 31" xfId="2809" xr:uid="{00000000-0005-0000-0000-0000F50A0000}"/>
    <cellStyle name="20% - Акцент3 2 2 2 32" xfId="2810" xr:uid="{00000000-0005-0000-0000-0000F60A0000}"/>
    <cellStyle name="20% - Акцент3 2 2 2 33" xfId="2811" xr:uid="{00000000-0005-0000-0000-0000F70A0000}"/>
    <cellStyle name="20% - Акцент3 2 2 2 34" xfId="2812" xr:uid="{00000000-0005-0000-0000-0000F80A0000}"/>
    <cellStyle name="20% - Акцент3 2 2 2 4" xfId="2813" xr:uid="{00000000-0005-0000-0000-0000F90A0000}"/>
    <cellStyle name="20% - Акцент3 2 2 2 5" xfId="2814" xr:uid="{00000000-0005-0000-0000-0000FA0A0000}"/>
    <cellStyle name="20% - Акцент3 2 2 2 5 2" xfId="2815" xr:uid="{00000000-0005-0000-0000-0000FB0A0000}"/>
    <cellStyle name="20% - Акцент3 2 2 2 5 2 2" xfId="2816" xr:uid="{00000000-0005-0000-0000-0000FC0A0000}"/>
    <cellStyle name="20% - Акцент3 2 2 2 5 2 2 2" xfId="2817" xr:uid="{00000000-0005-0000-0000-0000FD0A0000}"/>
    <cellStyle name="20% - Акцент3 2 2 2 5 2 2 3" xfId="2818" xr:uid="{00000000-0005-0000-0000-0000FE0A0000}"/>
    <cellStyle name="20% - Акцент3 2 2 2 5 2 3" xfId="2819" xr:uid="{00000000-0005-0000-0000-0000FF0A0000}"/>
    <cellStyle name="20% - Акцент3 2 2 2 5 3" xfId="2820" xr:uid="{00000000-0005-0000-0000-0000000B0000}"/>
    <cellStyle name="20% - Акцент3 2 2 2 5 4" xfId="2821" xr:uid="{00000000-0005-0000-0000-0000010B0000}"/>
    <cellStyle name="20% - Акцент3 2 2 2 6" xfId="2822" xr:uid="{00000000-0005-0000-0000-0000020B0000}"/>
    <cellStyle name="20% - Акцент3 2 2 2 7" xfId="2823" xr:uid="{00000000-0005-0000-0000-0000030B0000}"/>
    <cellStyle name="20% - Акцент3 2 2 2 7 2" xfId="2824" xr:uid="{00000000-0005-0000-0000-0000040B0000}"/>
    <cellStyle name="20% - Акцент3 2 2 2 7 3" xfId="2825" xr:uid="{00000000-0005-0000-0000-0000050B0000}"/>
    <cellStyle name="20% - Акцент3 2 2 2 8" xfId="2826" xr:uid="{00000000-0005-0000-0000-0000060B0000}"/>
    <cellStyle name="20% - Акцент3 2 2 2 9" xfId="2827" xr:uid="{00000000-0005-0000-0000-0000070B0000}"/>
    <cellStyle name="20% - Акцент3 2 2 2 9 2" xfId="2828" xr:uid="{00000000-0005-0000-0000-0000080B0000}"/>
    <cellStyle name="20% - Акцент3 2 2 2_Подряд не приводящий на 2011 г." xfId="2829" xr:uid="{00000000-0005-0000-0000-0000090B0000}"/>
    <cellStyle name="20% - Акцент3 2 2 20" xfId="2830" xr:uid="{00000000-0005-0000-0000-00000A0B0000}"/>
    <cellStyle name="20% - Акцент3 2 2 21" xfId="2831" xr:uid="{00000000-0005-0000-0000-00000B0B0000}"/>
    <cellStyle name="20% - Акцент3 2 2 22" xfId="2832" xr:uid="{00000000-0005-0000-0000-00000C0B0000}"/>
    <cellStyle name="20% - Акцент3 2 2 23" xfId="2833" xr:uid="{00000000-0005-0000-0000-00000D0B0000}"/>
    <cellStyle name="20% - Акцент3 2 2 24" xfId="2834" xr:uid="{00000000-0005-0000-0000-00000E0B0000}"/>
    <cellStyle name="20% - Акцент3 2 2 25" xfId="2835" xr:uid="{00000000-0005-0000-0000-00000F0B0000}"/>
    <cellStyle name="20% - Акцент3 2 2 26" xfId="2836" xr:uid="{00000000-0005-0000-0000-0000100B0000}"/>
    <cellStyle name="20% - Акцент3 2 2 27" xfId="2837" xr:uid="{00000000-0005-0000-0000-0000110B0000}"/>
    <cellStyle name="20% - Акцент3 2 2 28" xfId="2838" xr:uid="{00000000-0005-0000-0000-0000120B0000}"/>
    <cellStyle name="20% - Акцент3 2 2 29" xfId="2839" xr:uid="{00000000-0005-0000-0000-0000130B0000}"/>
    <cellStyle name="20% - Акцент3 2 2 3" xfId="2840" xr:uid="{00000000-0005-0000-0000-0000140B0000}"/>
    <cellStyle name="20% - Акцент3 2 2 3 10" xfId="2841" xr:uid="{00000000-0005-0000-0000-0000150B0000}"/>
    <cellStyle name="20% - Акцент3 2 2 3 11" xfId="2842" xr:uid="{00000000-0005-0000-0000-0000160B0000}"/>
    <cellStyle name="20% - Акцент3 2 2 3 12" xfId="2843" xr:uid="{00000000-0005-0000-0000-0000170B0000}"/>
    <cellStyle name="20% - Акцент3 2 2 3 2" xfId="2844" xr:uid="{00000000-0005-0000-0000-0000180B0000}"/>
    <cellStyle name="20% - Акцент3 2 2 3 3" xfId="2845" xr:uid="{00000000-0005-0000-0000-0000190B0000}"/>
    <cellStyle name="20% - Акцент3 2 2 3 3 2" xfId="2846" xr:uid="{00000000-0005-0000-0000-00001A0B0000}"/>
    <cellStyle name="20% - Акцент3 2 2 3 3 2 2" xfId="2847" xr:uid="{00000000-0005-0000-0000-00001B0B0000}"/>
    <cellStyle name="20% - Акцент3 2 2 3 3 2 3" xfId="2848" xr:uid="{00000000-0005-0000-0000-00001C0B0000}"/>
    <cellStyle name="20% - Акцент3 2 2 3 3 3" xfId="2849" xr:uid="{00000000-0005-0000-0000-00001D0B0000}"/>
    <cellStyle name="20% - Акцент3 2 2 3 4" xfId="2850" xr:uid="{00000000-0005-0000-0000-00001E0B0000}"/>
    <cellStyle name="20% - Акцент3 2 2 3 5" xfId="2851" xr:uid="{00000000-0005-0000-0000-00001F0B0000}"/>
    <cellStyle name="20% - Акцент3 2 2 3 5 2" xfId="2852" xr:uid="{00000000-0005-0000-0000-0000200B0000}"/>
    <cellStyle name="20% - Акцент3 2 2 3 6" xfId="2853" xr:uid="{00000000-0005-0000-0000-0000210B0000}"/>
    <cellStyle name="20% - Акцент3 2 2 3 7" xfId="2854" xr:uid="{00000000-0005-0000-0000-0000220B0000}"/>
    <cellStyle name="20% - Акцент3 2 2 3 8" xfId="2855" xr:uid="{00000000-0005-0000-0000-0000230B0000}"/>
    <cellStyle name="20% - Акцент3 2 2 3 9" xfId="2856" xr:uid="{00000000-0005-0000-0000-0000240B0000}"/>
    <cellStyle name="20% - Акцент3 2 2 30" xfId="2857" xr:uid="{00000000-0005-0000-0000-0000250B0000}"/>
    <cellStyle name="20% - Акцент3 2 2 31" xfId="2858" xr:uid="{00000000-0005-0000-0000-0000260B0000}"/>
    <cellStyle name="20% - Акцент3 2 2 32" xfId="2859" xr:uid="{00000000-0005-0000-0000-0000270B0000}"/>
    <cellStyle name="20% - Акцент3 2 2 33" xfId="2860" xr:uid="{00000000-0005-0000-0000-0000280B0000}"/>
    <cellStyle name="20% - Акцент3 2 2 34" xfId="2861" xr:uid="{00000000-0005-0000-0000-0000290B0000}"/>
    <cellStyle name="20% - Акцент3 2 2 35" xfId="2862" xr:uid="{00000000-0005-0000-0000-00002A0B0000}"/>
    <cellStyle name="20% - Акцент3 2 2 36" xfId="2863" xr:uid="{00000000-0005-0000-0000-00002B0B0000}"/>
    <cellStyle name="20% - Акцент3 2 2 37" xfId="2864" xr:uid="{00000000-0005-0000-0000-00002C0B0000}"/>
    <cellStyle name="20% - Акцент3 2 2 38" xfId="2865" xr:uid="{00000000-0005-0000-0000-00002D0B0000}"/>
    <cellStyle name="20% - Акцент3 2 2 39" xfId="2866" xr:uid="{00000000-0005-0000-0000-00002E0B0000}"/>
    <cellStyle name="20% - Акцент3 2 2 4" xfId="2867" xr:uid="{00000000-0005-0000-0000-00002F0B0000}"/>
    <cellStyle name="20% - Акцент3 2 2 5" xfId="2868" xr:uid="{00000000-0005-0000-0000-0000300B0000}"/>
    <cellStyle name="20% - Акцент3 2 2 6" xfId="2869" xr:uid="{00000000-0005-0000-0000-0000310B0000}"/>
    <cellStyle name="20% - Акцент3 2 2 7" xfId="2870" xr:uid="{00000000-0005-0000-0000-0000320B0000}"/>
    <cellStyle name="20% - Акцент3 2 2 8" xfId="2871" xr:uid="{00000000-0005-0000-0000-0000330B0000}"/>
    <cellStyle name="20% - Акцент3 2 2 9" xfId="2872" xr:uid="{00000000-0005-0000-0000-0000340B0000}"/>
    <cellStyle name="20% - Акцент3 2 2_Бюджет Жарык 2010" xfId="2873" xr:uid="{00000000-0005-0000-0000-0000350B0000}"/>
    <cellStyle name="20% - Акцент3 2 20" xfId="2874" xr:uid="{00000000-0005-0000-0000-0000360B0000}"/>
    <cellStyle name="20% - Акцент3 2 21" xfId="2875" xr:uid="{00000000-0005-0000-0000-0000370B0000}"/>
    <cellStyle name="20% - Акцент3 2 22" xfId="2876" xr:uid="{00000000-0005-0000-0000-0000380B0000}"/>
    <cellStyle name="20% - Акцент3 2 23" xfId="2877" xr:uid="{00000000-0005-0000-0000-0000390B0000}"/>
    <cellStyle name="20% - Акцент3 2 24" xfId="2878" xr:uid="{00000000-0005-0000-0000-00003A0B0000}"/>
    <cellStyle name="20% - Акцент3 2 24 2" xfId="2879" xr:uid="{00000000-0005-0000-0000-00003B0B0000}"/>
    <cellStyle name="20% - Акцент3 2 24 3" xfId="2880" xr:uid="{00000000-0005-0000-0000-00003C0B0000}"/>
    <cellStyle name="20% - Акцент3 2 25" xfId="2881" xr:uid="{00000000-0005-0000-0000-00003D0B0000}"/>
    <cellStyle name="20% - Акцент3 2 25 2" xfId="2882" xr:uid="{00000000-0005-0000-0000-00003E0B0000}"/>
    <cellStyle name="20% - Акцент3 2 25 3" xfId="2883" xr:uid="{00000000-0005-0000-0000-00003F0B0000}"/>
    <cellStyle name="20% - Акцент3 2 26" xfId="2884" xr:uid="{00000000-0005-0000-0000-0000400B0000}"/>
    <cellStyle name="20% - Акцент3 2 26 2" xfId="2885" xr:uid="{00000000-0005-0000-0000-0000410B0000}"/>
    <cellStyle name="20% - Акцент3 2 26 3" xfId="2886" xr:uid="{00000000-0005-0000-0000-0000420B0000}"/>
    <cellStyle name="20% - Акцент3 2 27" xfId="2887" xr:uid="{00000000-0005-0000-0000-0000430B0000}"/>
    <cellStyle name="20% - Акцент3 2 28" xfId="2888" xr:uid="{00000000-0005-0000-0000-0000440B0000}"/>
    <cellStyle name="20% - Акцент3 2 29" xfId="2889" xr:uid="{00000000-0005-0000-0000-0000450B0000}"/>
    <cellStyle name="20% - Акцент3 2 3" xfId="2890" xr:uid="{00000000-0005-0000-0000-0000460B0000}"/>
    <cellStyle name="20% - Акцент3 2 3 2" xfId="2891" xr:uid="{00000000-0005-0000-0000-0000470B0000}"/>
    <cellStyle name="20% - Акцент3 2 3 3" xfId="2892" xr:uid="{00000000-0005-0000-0000-0000480B0000}"/>
    <cellStyle name="20% - Акцент3 2 3 4" xfId="2893" xr:uid="{00000000-0005-0000-0000-0000490B0000}"/>
    <cellStyle name="20% - Акцент3 2 3 5" xfId="2894" xr:uid="{00000000-0005-0000-0000-00004A0B0000}"/>
    <cellStyle name="20% - Акцент3 2 3 6" xfId="2895" xr:uid="{00000000-0005-0000-0000-00004B0B0000}"/>
    <cellStyle name="20% - Акцент3 2 3 7" xfId="2896" xr:uid="{00000000-0005-0000-0000-00004C0B0000}"/>
    <cellStyle name="20% - Акцент3 2 3 8" xfId="2897" xr:uid="{00000000-0005-0000-0000-00004D0B0000}"/>
    <cellStyle name="20% - Акцент3 2 3_Бюджет Жарык 2010" xfId="2898" xr:uid="{00000000-0005-0000-0000-00004E0B0000}"/>
    <cellStyle name="20% - Акцент3 2 30" xfId="2899" xr:uid="{00000000-0005-0000-0000-00004F0B0000}"/>
    <cellStyle name="20% - Акцент3 2 31" xfId="2900" xr:uid="{00000000-0005-0000-0000-0000500B0000}"/>
    <cellStyle name="20% - Акцент3 2 32" xfId="2901" xr:uid="{00000000-0005-0000-0000-0000510B0000}"/>
    <cellStyle name="20% - Акцент3 2 33" xfId="2902" xr:uid="{00000000-0005-0000-0000-0000520B0000}"/>
    <cellStyle name="20% - Акцент3 2 34" xfId="2903" xr:uid="{00000000-0005-0000-0000-0000530B0000}"/>
    <cellStyle name="20% - Акцент3 2 34 2" xfId="2904" xr:uid="{00000000-0005-0000-0000-0000540B0000}"/>
    <cellStyle name="20% - Акцент3 2 35" xfId="2905" xr:uid="{00000000-0005-0000-0000-0000550B0000}"/>
    <cellStyle name="20% - Акцент3 2 36" xfId="2906" xr:uid="{00000000-0005-0000-0000-0000560B0000}"/>
    <cellStyle name="20% - Акцент3 2 37" xfId="2907" xr:uid="{00000000-0005-0000-0000-0000570B0000}"/>
    <cellStyle name="20% - Акцент3 2 38" xfId="2908" xr:uid="{00000000-0005-0000-0000-0000580B0000}"/>
    <cellStyle name="20% - Акцент3 2 39" xfId="2909" xr:uid="{00000000-0005-0000-0000-0000590B0000}"/>
    <cellStyle name="20% - Акцент3 2 4" xfId="2910" xr:uid="{00000000-0005-0000-0000-00005A0B0000}"/>
    <cellStyle name="20% - Акцент3 2 4 10" xfId="2911" xr:uid="{00000000-0005-0000-0000-00005B0B0000}"/>
    <cellStyle name="20% - Акцент3 2 4 10 2" xfId="2912" xr:uid="{00000000-0005-0000-0000-00005C0B0000}"/>
    <cellStyle name="20% - Акцент3 2 4 11" xfId="2913" xr:uid="{00000000-0005-0000-0000-00005D0B0000}"/>
    <cellStyle name="20% - Акцент3 2 4 12" xfId="2914" xr:uid="{00000000-0005-0000-0000-00005E0B0000}"/>
    <cellStyle name="20% - Акцент3 2 4 13" xfId="2915" xr:uid="{00000000-0005-0000-0000-00005F0B0000}"/>
    <cellStyle name="20% - Акцент3 2 4 14" xfId="2916" xr:uid="{00000000-0005-0000-0000-0000600B0000}"/>
    <cellStyle name="20% - Акцент3 2 4 15" xfId="2917" xr:uid="{00000000-0005-0000-0000-0000610B0000}"/>
    <cellStyle name="20% - Акцент3 2 4 2" xfId="2918" xr:uid="{00000000-0005-0000-0000-0000620B0000}"/>
    <cellStyle name="20% - Акцент3 2 4 2 10" xfId="2919" xr:uid="{00000000-0005-0000-0000-0000630B0000}"/>
    <cellStyle name="20% - Акцент3 2 4 2 11" xfId="2920" xr:uid="{00000000-0005-0000-0000-0000640B0000}"/>
    <cellStyle name="20% - Акцент3 2 4 2 12" xfId="2921" xr:uid="{00000000-0005-0000-0000-0000650B0000}"/>
    <cellStyle name="20% - Акцент3 2 4 2 2" xfId="2922" xr:uid="{00000000-0005-0000-0000-0000660B0000}"/>
    <cellStyle name="20% - Акцент3 2 4 2 3" xfId="2923" xr:uid="{00000000-0005-0000-0000-0000670B0000}"/>
    <cellStyle name="20% - Акцент3 2 4 2 3 2" xfId="2924" xr:uid="{00000000-0005-0000-0000-0000680B0000}"/>
    <cellStyle name="20% - Акцент3 2 4 2 3 2 2" xfId="2925" xr:uid="{00000000-0005-0000-0000-0000690B0000}"/>
    <cellStyle name="20% - Акцент3 2 4 2 3 2 3" xfId="2926" xr:uid="{00000000-0005-0000-0000-00006A0B0000}"/>
    <cellStyle name="20% - Акцент3 2 4 2 3 3" xfId="2927" xr:uid="{00000000-0005-0000-0000-00006B0B0000}"/>
    <cellStyle name="20% - Акцент3 2 4 2 4" xfId="2928" xr:uid="{00000000-0005-0000-0000-00006C0B0000}"/>
    <cellStyle name="20% - Акцент3 2 4 2 5" xfId="2929" xr:uid="{00000000-0005-0000-0000-00006D0B0000}"/>
    <cellStyle name="20% - Акцент3 2 4 2 5 2" xfId="2930" xr:uid="{00000000-0005-0000-0000-00006E0B0000}"/>
    <cellStyle name="20% - Акцент3 2 4 2 6" xfId="2931" xr:uid="{00000000-0005-0000-0000-00006F0B0000}"/>
    <cellStyle name="20% - Акцент3 2 4 2 7" xfId="2932" xr:uid="{00000000-0005-0000-0000-0000700B0000}"/>
    <cellStyle name="20% - Акцент3 2 4 2 8" xfId="2933" xr:uid="{00000000-0005-0000-0000-0000710B0000}"/>
    <cellStyle name="20% - Акцент3 2 4 2 9" xfId="2934" xr:uid="{00000000-0005-0000-0000-0000720B0000}"/>
    <cellStyle name="20% - Акцент3 2 4 3" xfId="2935" xr:uid="{00000000-0005-0000-0000-0000730B0000}"/>
    <cellStyle name="20% - Акцент3 2 4 4" xfId="2936" xr:uid="{00000000-0005-0000-0000-0000740B0000}"/>
    <cellStyle name="20% - Акцент3 2 4 5" xfId="2937" xr:uid="{00000000-0005-0000-0000-0000750B0000}"/>
    <cellStyle name="20% - Акцент3 2 4 6" xfId="2938" xr:uid="{00000000-0005-0000-0000-0000760B0000}"/>
    <cellStyle name="20% - Акцент3 2 4 7" xfId="2939" xr:uid="{00000000-0005-0000-0000-0000770B0000}"/>
    <cellStyle name="20% - Акцент3 2 4 8" xfId="2940" xr:uid="{00000000-0005-0000-0000-0000780B0000}"/>
    <cellStyle name="20% - Акцент3 2 4 9" xfId="2941" xr:uid="{00000000-0005-0000-0000-0000790B0000}"/>
    <cellStyle name="20% - Акцент3 2 4 9 2" xfId="2942" xr:uid="{00000000-0005-0000-0000-00007A0B0000}"/>
    <cellStyle name="20% - Акцент3 2 4_Бюджет Жарык 2010" xfId="2943" xr:uid="{00000000-0005-0000-0000-00007B0B0000}"/>
    <cellStyle name="20% - Акцент3 2 40" xfId="2944" xr:uid="{00000000-0005-0000-0000-00007C0B0000}"/>
    <cellStyle name="20% - Акцент3 2 41" xfId="2945" xr:uid="{00000000-0005-0000-0000-00007D0B0000}"/>
    <cellStyle name="20% - Акцент3 2 5" xfId="2946" xr:uid="{00000000-0005-0000-0000-00007E0B0000}"/>
    <cellStyle name="20% - Акцент3 2 5 2" xfId="2947" xr:uid="{00000000-0005-0000-0000-00007F0B0000}"/>
    <cellStyle name="20% - Акцент3 2 5 3" xfId="2948" xr:uid="{00000000-0005-0000-0000-0000800B0000}"/>
    <cellStyle name="20% - Акцент3 2 5 4" xfId="2949" xr:uid="{00000000-0005-0000-0000-0000810B0000}"/>
    <cellStyle name="20% - Акцент3 2 5 5" xfId="2950" xr:uid="{00000000-0005-0000-0000-0000820B0000}"/>
    <cellStyle name="20% - Акцент3 2 5 6" xfId="2951" xr:uid="{00000000-0005-0000-0000-0000830B0000}"/>
    <cellStyle name="20% - Акцент3 2 5 7" xfId="2952" xr:uid="{00000000-0005-0000-0000-0000840B0000}"/>
    <cellStyle name="20% - Акцент3 2 5_Бюджет Жарык 2010" xfId="2953" xr:uid="{00000000-0005-0000-0000-0000850B0000}"/>
    <cellStyle name="20% - Акцент3 2 6" xfId="2954" xr:uid="{00000000-0005-0000-0000-0000860B0000}"/>
    <cellStyle name="20% - Акцент3 2 6 2" xfId="2955" xr:uid="{00000000-0005-0000-0000-0000870B0000}"/>
    <cellStyle name="20% - Акцент3 2 6 3" xfId="2956" xr:uid="{00000000-0005-0000-0000-0000880B0000}"/>
    <cellStyle name="20% - Акцент3 2 6 4" xfId="2957" xr:uid="{00000000-0005-0000-0000-0000890B0000}"/>
    <cellStyle name="20% - Акцент3 2 6 5" xfId="2958" xr:uid="{00000000-0005-0000-0000-00008A0B0000}"/>
    <cellStyle name="20% - Акцент3 2 6 6" xfId="2959" xr:uid="{00000000-0005-0000-0000-00008B0B0000}"/>
    <cellStyle name="20% - Акцент3 2 7" xfId="2960" xr:uid="{00000000-0005-0000-0000-00008C0B0000}"/>
    <cellStyle name="20% - Акцент3 2 7 2" xfId="2961" xr:uid="{00000000-0005-0000-0000-00008D0B0000}"/>
    <cellStyle name="20% - Акцент3 2 7 3" xfId="2962" xr:uid="{00000000-0005-0000-0000-00008E0B0000}"/>
    <cellStyle name="20% - Акцент3 2 7 4" xfId="2963" xr:uid="{00000000-0005-0000-0000-00008F0B0000}"/>
    <cellStyle name="20% - Акцент3 2 7 5" xfId="2964" xr:uid="{00000000-0005-0000-0000-0000900B0000}"/>
    <cellStyle name="20% - Акцент3 2 7 6" xfId="2965" xr:uid="{00000000-0005-0000-0000-0000910B0000}"/>
    <cellStyle name="20% - Акцент3 2 8" xfId="2966" xr:uid="{00000000-0005-0000-0000-0000920B0000}"/>
    <cellStyle name="20% - Акцент3 2 8 2" xfId="2967" xr:uid="{00000000-0005-0000-0000-0000930B0000}"/>
    <cellStyle name="20% - Акцент3 2 8 3" xfId="2968" xr:uid="{00000000-0005-0000-0000-0000940B0000}"/>
    <cellStyle name="20% - Акцент3 2 8 4" xfId="2969" xr:uid="{00000000-0005-0000-0000-0000950B0000}"/>
    <cellStyle name="20% - Акцент3 2 8 5" xfId="2970" xr:uid="{00000000-0005-0000-0000-0000960B0000}"/>
    <cellStyle name="20% - Акцент3 2 8 6" xfId="2971" xr:uid="{00000000-0005-0000-0000-0000970B0000}"/>
    <cellStyle name="20% - Акцент3 2 9" xfId="2972" xr:uid="{00000000-0005-0000-0000-0000980B0000}"/>
    <cellStyle name="20% - Акцент3 2 9 2" xfId="2973" xr:uid="{00000000-0005-0000-0000-0000990B0000}"/>
    <cellStyle name="20% - Акцент3 2 9 3" xfId="2974" xr:uid="{00000000-0005-0000-0000-00009A0B0000}"/>
    <cellStyle name="20% - Акцент3 2 9 4" xfId="2975" xr:uid="{00000000-0005-0000-0000-00009B0B0000}"/>
    <cellStyle name="20% - Акцент3 2 9 5" xfId="2976" xr:uid="{00000000-0005-0000-0000-00009C0B0000}"/>
    <cellStyle name="20% - Акцент3 2 9 6" xfId="2977" xr:uid="{00000000-0005-0000-0000-00009D0B0000}"/>
    <cellStyle name="20% - Акцент3 2_амортизация" xfId="2978" xr:uid="{00000000-0005-0000-0000-00009E0B0000}"/>
    <cellStyle name="20% - Акцент3 3" xfId="2979" xr:uid="{00000000-0005-0000-0000-00009F0B0000}"/>
    <cellStyle name="20% - Акцент3 3 2" xfId="2980" xr:uid="{00000000-0005-0000-0000-0000A00B0000}"/>
    <cellStyle name="20% - Акцент3 3 3" xfId="2981" xr:uid="{00000000-0005-0000-0000-0000A10B0000}"/>
    <cellStyle name="20% - Акцент3 3 4" xfId="2982" xr:uid="{00000000-0005-0000-0000-0000A20B0000}"/>
    <cellStyle name="20% - Акцент3 3 4 2" xfId="2983" xr:uid="{00000000-0005-0000-0000-0000A30B0000}"/>
    <cellStyle name="20% - Акцент3 3 4 3" xfId="2984" xr:uid="{00000000-0005-0000-0000-0000A40B0000}"/>
    <cellStyle name="20% - Акцент3 3 5" xfId="2985" xr:uid="{00000000-0005-0000-0000-0000A50B0000}"/>
    <cellStyle name="20% - Акцент3 4" xfId="2986" xr:uid="{00000000-0005-0000-0000-0000A60B0000}"/>
    <cellStyle name="20% - Акцент3 4 2" xfId="2987" xr:uid="{00000000-0005-0000-0000-0000A70B0000}"/>
    <cellStyle name="20% - Акцент3 5" xfId="2988" xr:uid="{00000000-0005-0000-0000-0000A80B0000}"/>
    <cellStyle name="20% - Акцент3 5 2" xfId="2989" xr:uid="{00000000-0005-0000-0000-0000A90B0000}"/>
    <cellStyle name="20% - Акцент3 5 3" xfId="2990" xr:uid="{00000000-0005-0000-0000-0000AA0B0000}"/>
    <cellStyle name="20% - Акцент3 6" xfId="2991" xr:uid="{00000000-0005-0000-0000-0000AB0B0000}"/>
    <cellStyle name="20% - Акцент3 6 2" xfId="2992" xr:uid="{00000000-0005-0000-0000-0000AC0B0000}"/>
    <cellStyle name="20% - Акцент3 7" xfId="2993" xr:uid="{00000000-0005-0000-0000-0000AD0B0000}"/>
    <cellStyle name="20% - Акцент3 8" xfId="2994" xr:uid="{00000000-0005-0000-0000-0000AE0B0000}"/>
    <cellStyle name="20% - Акцент3 9" xfId="2995" xr:uid="{00000000-0005-0000-0000-0000AF0B0000}"/>
    <cellStyle name="20% - Акцент4 10" xfId="2996" xr:uid="{00000000-0005-0000-0000-0000B00B0000}"/>
    <cellStyle name="20% - Акцент4 11" xfId="2997" xr:uid="{00000000-0005-0000-0000-0000B10B0000}"/>
    <cellStyle name="20% - Акцент4 11 2" xfId="2998" xr:uid="{00000000-0005-0000-0000-0000B20B0000}"/>
    <cellStyle name="20% - Акцент4 11 3" xfId="2999" xr:uid="{00000000-0005-0000-0000-0000B30B0000}"/>
    <cellStyle name="20% - Акцент4 11 4" xfId="3000" xr:uid="{00000000-0005-0000-0000-0000B40B0000}"/>
    <cellStyle name="20% - Акцент4 12" xfId="3001" xr:uid="{00000000-0005-0000-0000-0000B50B0000}"/>
    <cellStyle name="20% - Акцент4 13" xfId="3002" xr:uid="{00000000-0005-0000-0000-0000B60B0000}"/>
    <cellStyle name="20% - Акцент4 14" xfId="3003" xr:uid="{00000000-0005-0000-0000-0000B70B0000}"/>
    <cellStyle name="20% - Акцент4 15" xfId="3004" xr:uid="{00000000-0005-0000-0000-0000B80B0000}"/>
    <cellStyle name="20% - Акцент4 15 2" xfId="3005" xr:uid="{00000000-0005-0000-0000-0000B90B0000}"/>
    <cellStyle name="20% - Акцент4 16" xfId="3006" xr:uid="{00000000-0005-0000-0000-0000BA0B0000}"/>
    <cellStyle name="20% - Акцент4 17" xfId="3007" xr:uid="{00000000-0005-0000-0000-0000BB0B0000}"/>
    <cellStyle name="20% - Акцент4 18" xfId="3008" xr:uid="{00000000-0005-0000-0000-0000BC0B0000}"/>
    <cellStyle name="20% - Акцент4 19" xfId="3009" xr:uid="{00000000-0005-0000-0000-0000BD0B0000}"/>
    <cellStyle name="20% - Акцент4 2" xfId="3010" xr:uid="{00000000-0005-0000-0000-0000BE0B0000}"/>
    <cellStyle name="20% - Акцент4 2 10" xfId="3011" xr:uid="{00000000-0005-0000-0000-0000BF0B0000}"/>
    <cellStyle name="20% - Акцент4 2 10 2" xfId="3012" xr:uid="{00000000-0005-0000-0000-0000C00B0000}"/>
    <cellStyle name="20% - Акцент4 2 10 3" xfId="3013" xr:uid="{00000000-0005-0000-0000-0000C10B0000}"/>
    <cellStyle name="20% - Акцент4 2 10 4" xfId="3014" xr:uid="{00000000-0005-0000-0000-0000C20B0000}"/>
    <cellStyle name="20% - Акцент4 2 10 5" xfId="3015" xr:uid="{00000000-0005-0000-0000-0000C30B0000}"/>
    <cellStyle name="20% - Акцент4 2 10 6" xfId="3016" xr:uid="{00000000-0005-0000-0000-0000C40B0000}"/>
    <cellStyle name="20% - Акцент4 2 11" xfId="3017" xr:uid="{00000000-0005-0000-0000-0000C50B0000}"/>
    <cellStyle name="20% - Акцент4 2 11 2" xfId="3018" xr:uid="{00000000-0005-0000-0000-0000C60B0000}"/>
    <cellStyle name="20% - Акцент4 2 11 3" xfId="3019" xr:uid="{00000000-0005-0000-0000-0000C70B0000}"/>
    <cellStyle name="20% - Акцент4 2 11 4" xfId="3020" xr:uid="{00000000-0005-0000-0000-0000C80B0000}"/>
    <cellStyle name="20% - Акцент4 2 11 5" xfId="3021" xr:uid="{00000000-0005-0000-0000-0000C90B0000}"/>
    <cellStyle name="20% - Акцент4 2 11 6" xfId="3022" xr:uid="{00000000-0005-0000-0000-0000CA0B0000}"/>
    <cellStyle name="20% - Акцент4 2 12" xfId="3023" xr:uid="{00000000-0005-0000-0000-0000CB0B0000}"/>
    <cellStyle name="20% - Акцент4 2 12 2" xfId="3024" xr:uid="{00000000-0005-0000-0000-0000CC0B0000}"/>
    <cellStyle name="20% - Акцент4 2 12 3" xfId="3025" xr:uid="{00000000-0005-0000-0000-0000CD0B0000}"/>
    <cellStyle name="20% - Акцент4 2 12 4" xfId="3026" xr:uid="{00000000-0005-0000-0000-0000CE0B0000}"/>
    <cellStyle name="20% - Акцент4 2 12 5" xfId="3027" xr:uid="{00000000-0005-0000-0000-0000CF0B0000}"/>
    <cellStyle name="20% - Акцент4 2 12 6" xfId="3028" xr:uid="{00000000-0005-0000-0000-0000D00B0000}"/>
    <cellStyle name="20% - Акцент4 2 13" xfId="3029" xr:uid="{00000000-0005-0000-0000-0000D10B0000}"/>
    <cellStyle name="20% - Акцент4 2 13 2" xfId="3030" xr:uid="{00000000-0005-0000-0000-0000D20B0000}"/>
    <cellStyle name="20% - Акцент4 2 13 3" xfId="3031" xr:uid="{00000000-0005-0000-0000-0000D30B0000}"/>
    <cellStyle name="20% - Акцент4 2 13 4" xfId="3032" xr:uid="{00000000-0005-0000-0000-0000D40B0000}"/>
    <cellStyle name="20% - Акцент4 2 13 5" xfId="3033" xr:uid="{00000000-0005-0000-0000-0000D50B0000}"/>
    <cellStyle name="20% - Акцент4 2 13 6" xfId="3034" xr:uid="{00000000-0005-0000-0000-0000D60B0000}"/>
    <cellStyle name="20% - Акцент4 2 14" xfId="3035" xr:uid="{00000000-0005-0000-0000-0000D70B0000}"/>
    <cellStyle name="20% - Акцент4 2 14 2" xfId="3036" xr:uid="{00000000-0005-0000-0000-0000D80B0000}"/>
    <cellStyle name="20% - Акцент4 2 14 3" xfId="3037" xr:uid="{00000000-0005-0000-0000-0000D90B0000}"/>
    <cellStyle name="20% - Акцент4 2 14 4" xfId="3038" xr:uid="{00000000-0005-0000-0000-0000DA0B0000}"/>
    <cellStyle name="20% - Акцент4 2 14 5" xfId="3039" xr:uid="{00000000-0005-0000-0000-0000DB0B0000}"/>
    <cellStyle name="20% - Акцент4 2 14 6" xfId="3040" xr:uid="{00000000-0005-0000-0000-0000DC0B0000}"/>
    <cellStyle name="20% - Акцент4 2 15" xfId="3041" xr:uid="{00000000-0005-0000-0000-0000DD0B0000}"/>
    <cellStyle name="20% - Акцент4 2 15 2" xfId="3042" xr:uid="{00000000-0005-0000-0000-0000DE0B0000}"/>
    <cellStyle name="20% - Акцент4 2 15 3" xfId="3043" xr:uid="{00000000-0005-0000-0000-0000DF0B0000}"/>
    <cellStyle name="20% - Акцент4 2 15 4" xfId="3044" xr:uid="{00000000-0005-0000-0000-0000E00B0000}"/>
    <cellStyle name="20% - Акцент4 2 15 5" xfId="3045" xr:uid="{00000000-0005-0000-0000-0000E10B0000}"/>
    <cellStyle name="20% - Акцент4 2 15 6" xfId="3046" xr:uid="{00000000-0005-0000-0000-0000E20B0000}"/>
    <cellStyle name="20% - Акцент4 2 16" xfId="3047" xr:uid="{00000000-0005-0000-0000-0000E30B0000}"/>
    <cellStyle name="20% - Акцент4 2 16 2" xfId="3048" xr:uid="{00000000-0005-0000-0000-0000E40B0000}"/>
    <cellStyle name="20% - Акцент4 2 16 3" xfId="3049" xr:uid="{00000000-0005-0000-0000-0000E50B0000}"/>
    <cellStyle name="20% - Акцент4 2 16 4" xfId="3050" xr:uid="{00000000-0005-0000-0000-0000E60B0000}"/>
    <cellStyle name="20% - Акцент4 2 16 5" xfId="3051" xr:uid="{00000000-0005-0000-0000-0000E70B0000}"/>
    <cellStyle name="20% - Акцент4 2 16 6" xfId="3052" xr:uid="{00000000-0005-0000-0000-0000E80B0000}"/>
    <cellStyle name="20% - Акцент4 2 17" xfId="3053" xr:uid="{00000000-0005-0000-0000-0000E90B0000}"/>
    <cellStyle name="20% - Акцент4 2 17 2" xfId="3054" xr:uid="{00000000-0005-0000-0000-0000EA0B0000}"/>
    <cellStyle name="20% - Акцент4 2 17 3" xfId="3055" xr:uid="{00000000-0005-0000-0000-0000EB0B0000}"/>
    <cellStyle name="20% - Акцент4 2 17 4" xfId="3056" xr:uid="{00000000-0005-0000-0000-0000EC0B0000}"/>
    <cellStyle name="20% - Акцент4 2 17 5" xfId="3057" xr:uid="{00000000-0005-0000-0000-0000ED0B0000}"/>
    <cellStyle name="20% - Акцент4 2 17 6" xfId="3058" xr:uid="{00000000-0005-0000-0000-0000EE0B0000}"/>
    <cellStyle name="20% - Акцент4 2 18" xfId="3059" xr:uid="{00000000-0005-0000-0000-0000EF0B0000}"/>
    <cellStyle name="20% - Акцент4 2 18 2" xfId="3060" xr:uid="{00000000-0005-0000-0000-0000F00B0000}"/>
    <cellStyle name="20% - Акцент4 2 18 3" xfId="3061" xr:uid="{00000000-0005-0000-0000-0000F10B0000}"/>
    <cellStyle name="20% - Акцент4 2 18 4" xfId="3062" xr:uid="{00000000-0005-0000-0000-0000F20B0000}"/>
    <cellStyle name="20% - Акцент4 2 18 5" xfId="3063" xr:uid="{00000000-0005-0000-0000-0000F30B0000}"/>
    <cellStyle name="20% - Акцент4 2 18 6" xfId="3064" xr:uid="{00000000-0005-0000-0000-0000F40B0000}"/>
    <cellStyle name="20% - Акцент4 2 19" xfId="3065" xr:uid="{00000000-0005-0000-0000-0000F50B0000}"/>
    <cellStyle name="20% - Акцент4 2 2" xfId="3066" xr:uid="{00000000-0005-0000-0000-0000F60B0000}"/>
    <cellStyle name="20% - Акцент4 2 2 2" xfId="3067" xr:uid="{00000000-0005-0000-0000-0000F70B0000}"/>
    <cellStyle name="20% - Акцент4 2 2 3" xfId="3068" xr:uid="{00000000-0005-0000-0000-0000F80B0000}"/>
    <cellStyle name="20% - Акцент4 2 2 4" xfId="3069" xr:uid="{00000000-0005-0000-0000-0000F90B0000}"/>
    <cellStyle name="20% - Акцент4 2 2 5" xfId="3070" xr:uid="{00000000-0005-0000-0000-0000FA0B0000}"/>
    <cellStyle name="20% - Акцент4 2 2 6" xfId="3071" xr:uid="{00000000-0005-0000-0000-0000FB0B0000}"/>
    <cellStyle name="20% - Акцент4 2 2 7" xfId="3072" xr:uid="{00000000-0005-0000-0000-0000FC0B0000}"/>
    <cellStyle name="20% - Акцент4 2 2 8" xfId="3073" xr:uid="{00000000-0005-0000-0000-0000FD0B0000}"/>
    <cellStyle name="20% - Акцент4 2 2_Бюджет Жарык 2010" xfId="3074" xr:uid="{00000000-0005-0000-0000-0000FE0B0000}"/>
    <cellStyle name="20% - Акцент4 2 20" xfId="3075" xr:uid="{00000000-0005-0000-0000-0000FF0B0000}"/>
    <cellStyle name="20% - Акцент4 2 21" xfId="3076" xr:uid="{00000000-0005-0000-0000-0000000C0000}"/>
    <cellStyle name="20% - Акцент4 2 22" xfId="3077" xr:uid="{00000000-0005-0000-0000-0000010C0000}"/>
    <cellStyle name="20% - Акцент4 2 23" xfId="3078" xr:uid="{00000000-0005-0000-0000-0000020C0000}"/>
    <cellStyle name="20% - Акцент4 2 24" xfId="3079" xr:uid="{00000000-0005-0000-0000-0000030C0000}"/>
    <cellStyle name="20% - Акцент4 2 25" xfId="3080" xr:uid="{00000000-0005-0000-0000-0000040C0000}"/>
    <cellStyle name="20% - Акцент4 2 26" xfId="3081" xr:uid="{00000000-0005-0000-0000-0000050C0000}"/>
    <cellStyle name="20% - Акцент4 2 27" xfId="3082" xr:uid="{00000000-0005-0000-0000-0000060C0000}"/>
    <cellStyle name="20% - Акцент4 2 28" xfId="3083" xr:uid="{00000000-0005-0000-0000-0000070C0000}"/>
    <cellStyle name="20% - Акцент4 2 29" xfId="3084" xr:uid="{00000000-0005-0000-0000-0000080C0000}"/>
    <cellStyle name="20% - Акцент4 2 3" xfId="3085" xr:uid="{00000000-0005-0000-0000-0000090C0000}"/>
    <cellStyle name="20% - Акцент4 2 3 2" xfId="3086" xr:uid="{00000000-0005-0000-0000-00000A0C0000}"/>
    <cellStyle name="20% - Акцент4 2 3 3" xfId="3087" xr:uid="{00000000-0005-0000-0000-00000B0C0000}"/>
    <cellStyle name="20% - Акцент4 2 3 4" xfId="3088" xr:uid="{00000000-0005-0000-0000-00000C0C0000}"/>
    <cellStyle name="20% - Акцент4 2 3 5" xfId="3089" xr:uid="{00000000-0005-0000-0000-00000D0C0000}"/>
    <cellStyle name="20% - Акцент4 2 3 6" xfId="3090" xr:uid="{00000000-0005-0000-0000-00000E0C0000}"/>
    <cellStyle name="20% - Акцент4 2 3 7" xfId="3091" xr:uid="{00000000-0005-0000-0000-00000F0C0000}"/>
    <cellStyle name="20% - Акцент4 2 3 8" xfId="3092" xr:uid="{00000000-0005-0000-0000-0000100C0000}"/>
    <cellStyle name="20% - Акцент4 2 3_Бюджет Жарык 2010" xfId="3093" xr:uid="{00000000-0005-0000-0000-0000110C0000}"/>
    <cellStyle name="20% - Акцент4 2 30" xfId="3094" xr:uid="{00000000-0005-0000-0000-0000120C0000}"/>
    <cellStyle name="20% - Акцент4 2 31" xfId="3095" xr:uid="{00000000-0005-0000-0000-0000130C0000}"/>
    <cellStyle name="20% - Акцент4 2 32" xfId="3096" xr:uid="{00000000-0005-0000-0000-0000140C0000}"/>
    <cellStyle name="20% - Акцент4 2 32 2" xfId="3097" xr:uid="{00000000-0005-0000-0000-0000150C0000}"/>
    <cellStyle name="20% - Акцент4 2 33" xfId="3098" xr:uid="{00000000-0005-0000-0000-0000160C0000}"/>
    <cellStyle name="20% - Акцент4 2 34" xfId="3099" xr:uid="{00000000-0005-0000-0000-0000170C0000}"/>
    <cellStyle name="20% - Акцент4 2 4" xfId="3100" xr:uid="{00000000-0005-0000-0000-0000180C0000}"/>
    <cellStyle name="20% - Акцент4 2 4 10" xfId="3101" xr:uid="{00000000-0005-0000-0000-0000190C0000}"/>
    <cellStyle name="20% - Акцент4 2 4 10 2" xfId="3102" xr:uid="{00000000-0005-0000-0000-00001A0C0000}"/>
    <cellStyle name="20% - Акцент4 2 4 11" xfId="3103" xr:uid="{00000000-0005-0000-0000-00001B0C0000}"/>
    <cellStyle name="20% - Акцент4 2 4 12" xfId="3104" xr:uid="{00000000-0005-0000-0000-00001C0C0000}"/>
    <cellStyle name="20% - Акцент4 2 4 13" xfId="3105" xr:uid="{00000000-0005-0000-0000-00001D0C0000}"/>
    <cellStyle name="20% - Акцент4 2 4 14" xfId="3106" xr:uid="{00000000-0005-0000-0000-00001E0C0000}"/>
    <cellStyle name="20% - Акцент4 2 4 15" xfId="3107" xr:uid="{00000000-0005-0000-0000-00001F0C0000}"/>
    <cellStyle name="20% - Акцент4 2 4 2" xfId="3108" xr:uid="{00000000-0005-0000-0000-0000200C0000}"/>
    <cellStyle name="20% - Акцент4 2 4 3" xfId="3109" xr:uid="{00000000-0005-0000-0000-0000210C0000}"/>
    <cellStyle name="20% - Акцент4 2 4 4" xfId="3110" xr:uid="{00000000-0005-0000-0000-0000220C0000}"/>
    <cellStyle name="20% - Акцент4 2 4 5" xfId="3111" xr:uid="{00000000-0005-0000-0000-0000230C0000}"/>
    <cellStyle name="20% - Акцент4 2 4 6" xfId="3112" xr:uid="{00000000-0005-0000-0000-0000240C0000}"/>
    <cellStyle name="20% - Акцент4 2 4 7" xfId="3113" xr:uid="{00000000-0005-0000-0000-0000250C0000}"/>
    <cellStyle name="20% - Акцент4 2 4 8" xfId="3114" xr:uid="{00000000-0005-0000-0000-0000260C0000}"/>
    <cellStyle name="20% - Акцент4 2 4 9" xfId="3115" xr:uid="{00000000-0005-0000-0000-0000270C0000}"/>
    <cellStyle name="20% - Акцент4 2 4 9 2" xfId="3116" xr:uid="{00000000-0005-0000-0000-0000280C0000}"/>
    <cellStyle name="20% - Акцент4 2 4_Бюджет Жарык 2010" xfId="3117" xr:uid="{00000000-0005-0000-0000-0000290C0000}"/>
    <cellStyle name="20% - Акцент4 2 5" xfId="3118" xr:uid="{00000000-0005-0000-0000-00002A0C0000}"/>
    <cellStyle name="20% - Акцент4 2 5 2" xfId="3119" xr:uid="{00000000-0005-0000-0000-00002B0C0000}"/>
    <cellStyle name="20% - Акцент4 2 5 3" xfId="3120" xr:uid="{00000000-0005-0000-0000-00002C0C0000}"/>
    <cellStyle name="20% - Акцент4 2 5 4" xfId="3121" xr:uid="{00000000-0005-0000-0000-00002D0C0000}"/>
    <cellStyle name="20% - Акцент4 2 5 5" xfId="3122" xr:uid="{00000000-0005-0000-0000-00002E0C0000}"/>
    <cellStyle name="20% - Акцент4 2 5 6" xfId="3123" xr:uid="{00000000-0005-0000-0000-00002F0C0000}"/>
    <cellStyle name="20% - Акцент4 2 5 7" xfId="3124" xr:uid="{00000000-0005-0000-0000-0000300C0000}"/>
    <cellStyle name="20% - Акцент4 2 5_Бюджет Жарык 2010" xfId="3125" xr:uid="{00000000-0005-0000-0000-0000310C0000}"/>
    <cellStyle name="20% - Акцент4 2 6" xfId="3126" xr:uid="{00000000-0005-0000-0000-0000320C0000}"/>
    <cellStyle name="20% - Акцент4 2 6 2" xfId="3127" xr:uid="{00000000-0005-0000-0000-0000330C0000}"/>
    <cellStyle name="20% - Акцент4 2 6 3" xfId="3128" xr:uid="{00000000-0005-0000-0000-0000340C0000}"/>
    <cellStyle name="20% - Акцент4 2 6 4" xfId="3129" xr:uid="{00000000-0005-0000-0000-0000350C0000}"/>
    <cellStyle name="20% - Акцент4 2 6 5" xfId="3130" xr:uid="{00000000-0005-0000-0000-0000360C0000}"/>
    <cellStyle name="20% - Акцент4 2 6 6" xfId="3131" xr:uid="{00000000-0005-0000-0000-0000370C0000}"/>
    <cellStyle name="20% - Акцент4 2 7" xfId="3132" xr:uid="{00000000-0005-0000-0000-0000380C0000}"/>
    <cellStyle name="20% - Акцент4 2 7 2" xfId="3133" xr:uid="{00000000-0005-0000-0000-0000390C0000}"/>
    <cellStyle name="20% - Акцент4 2 7 3" xfId="3134" xr:uid="{00000000-0005-0000-0000-00003A0C0000}"/>
    <cellStyle name="20% - Акцент4 2 7 4" xfId="3135" xr:uid="{00000000-0005-0000-0000-00003B0C0000}"/>
    <cellStyle name="20% - Акцент4 2 7 5" xfId="3136" xr:uid="{00000000-0005-0000-0000-00003C0C0000}"/>
    <cellStyle name="20% - Акцент4 2 7 6" xfId="3137" xr:uid="{00000000-0005-0000-0000-00003D0C0000}"/>
    <cellStyle name="20% - Акцент4 2 8" xfId="3138" xr:uid="{00000000-0005-0000-0000-00003E0C0000}"/>
    <cellStyle name="20% - Акцент4 2 8 2" xfId="3139" xr:uid="{00000000-0005-0000-0000-00003F0C0000}"/>
    <cellStyle name="20% - Акцент4 2 8 3" xfId="3140" xr:uid="{00000000-0005-0000-0000-0000400C0000}"/>
    <cellStyle name="20% - Акцент4 2 8 4" xfId="3141" xr:uid="{00000000-0005-0000-0000-0000410C0000}"/>
    <cellStyle name="20% - Акцент4 2 8 5" xfId="3142" xr:uid="{00000000-0005-0000-0000-0000420C0000}"/>
    <cellStyle name="20% - Акцент4 2 8 6" xfId="3143" xr:uid="{00000000-0005-0000-0000-0000430C0000}"/>
    <cellStyle name="20% - Акцент4 2 9" xfId="3144" xr:uid="{00000000-0005-0000-0000-0000440C0000}"/>
    <cellStyle name="20% - Акцент4 2 9 2" xfId="3145" xr:uid="{00000000-0005-0000-0000-0000450C0000}"/>
    <cellStyle name="20% - Акцент4 2 9 3" xfId="3146" xr:uid="{00000000-0005-0000-0000-0000460C0000}"/>
    <cellStyle name="20% - Акцент4 2 9 4" xfId="3147" xr:uid="{00000000-0005-0000-0000-0000470C0000}"/>
    <cellStyle name="20% - Акцент4 2 9 5" xfId="3148" xr:uid="{00000000-0005-0000-0000-0000480C0000}"/>
    <cellStyle name="20% - Акцент4 2 9 6" xfId="3149" xr:uid="{00000000-0005-0000-0000-0000490C0000}"/>
    <cellStyle name="20% - Акцент4 2_амортизация" xfId="3150" xr:uid="{00000000-0005-0000-0000-00004A0C0000}"/>
    <cellStyle name="20% - Акцент4 3" xfId="3151" xr:uid="{00000000-0005-0000-0000-00004B0C0000}"/>
    <cellStyle name="20% - Акцент4 3 2" xfId="3152" xr:uid="{00000000-0005-0000-0000-00004C0C0000}"/>
    <cellStyle name="20% - Акцент4 3 3" xfId="3153" xr:uid="{00000000-0005-0000-0000-00004D0C0000}"/>
    <cellStyle name="20% - Акцент4 3 4" xfId="3154" xr:uid="{00000000-0005-0000-0000-00004E0C0000}"/>
    <cellStyle name="20% - Акцент4 3 4 2" xfId="3155" xr:uid="{00000000-0005-0000-0000-00004F0C0000}"/>
    <cellStyle name="20% - Акцент4 3 4 3" xfId="3156" xr:uid="{00000000-0005-0000-0000-0000500C0000}"/>
    <cellStyle name="20% - Акцент4 3 5" xfId="3157" xr:uid="{00000000-0005-0000-0000-0000510C0000}"/>
    <cellStyle name="20% - Акцент4 4" xfId="3158" xr:uid="{00000000-0005-0000-0000-0000520C0000}"/>
    <cellStyle name="20% - Акцент4 4 2" xfId="3159" xr:uid="{00000000-0005-0000-0000-0000530C0000}"/>
    <cellStyle name="20% - Акцент4 5" xfId="3160" xr:uid="{00000000-0005-0000-0000-0000540C0000}"/>
    <cellStyle name="20% - Акцент4 5 2" xfId="3161" xr:uid="{00000000-0005-0000-0000-0000550C0000}"/>
    <cellStyle name="20% - Акцент4 5 3" xfId="3162" xr:uid="{00000000-0005-0000-0000-0000560C0000}"/>
    <cellStyle name="20% - Акцент4 6" xfId="3163" xr:uid="{00000000-0005-0000-0000-0000570C0000}"/>
    <cellStyle name="20% - Акцент4 6 2" xfId="3164" xr:uid="{00000000-0005-0000-0000-0000580C0000}"/>
    <cellStyle name="20% - Акцент4 7" xfId="3165" xr:uid="{00000000-0005-0000-0000-0000590C0000}"/>
    <cellStyle name="20% - Акцент4 8" xfId="3166" xr:uid="{00000000-0005-0000-0000-00005A0C0000}"/>
    <cellStyle name="20% - Акцент4 9" xfId="3167" xr:uid="{00000000-0005-0000-0000-00005B0C0000}"/>
    <cellStyle name="20% - Акцент5 10" xfId="3168" xr:uid="{00000000-0005-0000-0000-00005C0C0000}"/>
    <cellStyle name="20% - Акцент5 11" xfId="3169" xr:uid="{00000000-0005-0000-0000-00005D0C0000}"/>
    <cellStyle name="20% - Акцент5 11 2" xfId="3170" xr:uid="{00000000-0005-0000-0000-00005E0C0000}"/>
    <cellStyle name="20% - Акцент5 11 3" xfId="3171" xr:uid="{00000000-0005-0000-0000-00005F0C0000}"/>
    <cellStyle name="20% - Акцент5 11 4" xfId="3172" xr:uid="{00000000-0005-0000-0000-0000600C0000}"/>
    <cellStyle name="20% - Акцент5 12" xfId="3173" xr:uid="{00000000-0005-0000-0000-0000610C0000}"/>
    <cellStyle name="20% - Акцент5 13" xfId="3174" xr:uid="{00000000-0005-0000-0000-0000620C0000}"/>
    <cellStyle name="20% - Акцент5 14" xfId="3175" xr:uid="{00000000-0005-0000-0000-0000630C0000}"/>
    <cellStyle name="20% - Акцент5 15" xfId="3176" xr:uid="{00000000-0005-0000-0000-0000640C0000}"/>
    <cellStyle name="20% - Акцент5 15 2" xfId="3177" xr:uid="{00000000-0005-0000-0000-0000650C0000}"/>
    <cellStyle name="20% - Акцент5 16" xfId="3178" xr:uid="{00000000-0005-0000-0000-0000660C0000}"/>
    <cellStyle name="20% - Акцент5 17" xfId="3179" xr:uid="{00000000-0005-0000-0000-0000670C0000}"/>
    <cellStyle name="20% - Акцент5 18" xfId="3180" xr:uid="{00000000-0005-0000-0000-0000680C0000}"/>
    <cellStyle name="20% - Акцент5 19" xfId="3181" xr:uid="{00000000-0005-0000-0000-0000690C0000}"/>
    <cellStyle name="20% - Акцент5 2" xfId="3182" xr:uid="{00000000-0005-0000-0000-00006A0C0000}"/>
    <cellStyle name="20% - Акцент5 2 10" xfId="3183" xr:uid="{00000000-0005-0000-0000-00006B0C0000}"/>
    <cellStyle name="20% - Акцент5 2 10 10" xfId="3184" xr:uid="{00000000-0005-0000-0000-00006C0C0000}"/>
    <cellStyle name="20% - Акцент5 2 10 11" xfId="3185" xr:uid="{00000000-0005-0000-0000-00006D0C0000}"/>
    <cellStyle name="20% - Акцент5 2 10 12" xfId="3186" xr:uid="{00000000-0005-0000-0000-00006E0C0000}"/>
    <cellStyle name="20% - Акцент5 2 10 13" xfId="3187" xr:uid="{00000000-0005-0000-0000-00006F0C0000}"/>
    <cellStyle name="20% - Акцент5 2 10 2" xfId="3188" xr:uid="{00000000-0005-0000-0000-0000700C0000}"/>
    <cellStyle name="20% - Акцент5 2 10 2 10" xfId="3189" xr:uid="{00000000-0005-0000-0000-0000710C0000}"/>
    <cellStyle name="20% - Акцент5 2 10 2 11" xfId="3190" xr:uid="{00000000-0005-0000-0000-0000720C0000}"/>
    <cellStyle name="20% - Акцент5 2 10 2 12" xfId="3191" xr:uid="{00000000-0005-0000-0000-0000730C0000}"/>
    <cellStyle name="20% - Акцент5 2 10 2 13" xfId="3192" xr:uid="{00000000-0005-0000-0000-0000740C0000}"/>
    <cellStyle name="20% - Акцент5 2 10 2 2" xfId="3193" xr:uid="{00000000-0005-0000-0000-0000750C0000}"/>
    <cellStyle name="20% - Акцент5 2 10 2 2 2" xfId="3194" xr:uid="{00000000-0005-0000-0000-0000760C0000}"/>
    <cellStyle name="20% - Акцент5 2 10 2 2 2 2" xfId="3195" xr:uid="{00000000-0005-0000-0000-0000770C0000}"/>
    <cellStyle name="20% - Акцент5 2 10 2 2 2 3" xfId="3196" xr:uid="{00000000-0005-0000-0000-0000780C0000}"/>
    <cellStyle name="20% - Акцент5 2 10 2 2 2 4" xfId="3197" xr:uid="{00000000-0005-0000-0000-0000790C0000}"/>
    <cellStyle name="20% - Акцент5 2 10 2 2 2 5" xfId="3198" xr:uid="{00000000-0005-0000-0000-00007A0C0000}"/>
    <cellStyle name="20% - Акцент5 2 10 2 2 2 6" xfId="3199" xr:uid="{00000000-0005-0000-0000-00007B0C0000}"/>
    <cellStyle name="20% - Акцент5 2 10 2 2 3" xfId="3200" xr:uid="{00000000-0005-0000-0000-00007C0C0000}"/>
    <cellStyle name="20% - Акцент5 2 10 2 2 4" xfId="3201" xr:uid="{00000000-0005-0000-0000-00007D0C0000}"/>
    <cellStyle name="20% - Акцент5 2 10 2 2 5" xfId="3202" xr:uid="{00000000-0005-0000-0000-00007E0C0000}"/>
    <cellStyle name="20% - Акцент5 2 10 2 2 6" xfId="3203" xr:uid="{00000000-0005-0000-0000-00007F0C0000}"/>
    <cellStyle name="20% - Акцент5 2 10 2 2 7" xfId="3204" xr:uid="{00000000-0005-0000-0000-0000800C0000}"/>
    <cellStyle name="20% - Акцент5 2 10 2 2_амортизация" xfId="3205" xr:uid="{00000000-0005-0000-0000-0000810C0000}"/>
    <cellStyle name="20% - Акцент5 2 10 2 3" xfId="3206" xr:uid="{00000000-0005-0000-0000-0000820C0000}"/>
    <cellStyle name="20% - Акцент5 2 10 2 3 2" xfId="3207" xr:uid="{00000000-0005-0000-0000-0000830C0000}"/>
    <cellStyle name="20% - Акцент5 2 10 2 3 3" xfId="3208" xr:uid="{00000000-0005-0000-0000-0000840C0000}"/>
    <cellStyle name="20% - Акцент5 2 10 2 3 4" xfId="3209" xr:uid="{00000000-0005-0000-0000-0000850C0000}"/>
    <cellStyle name="20% - Акцент5 2 10 2 3 5" xfId="3210" xr:uid="{00000000-0005-0000-0000-0000860C0000}"/>
    <cellStyle name="20% - Акцент5 2 10 2 3 6" xfId="3211" xr:uid="{00000000-0005-0000-0000-0000870C0000}"/>
    <cellStyle name="20% - Акцент5 2 10 2 4" xfId="3212" xr:uid="{00000000-0005-0000-0000-0000880C0000}"/>
    <cellStyle name="20% - Акцент5 2 10 2 4 2" xfId="3213" xr:uid="{00000000-0005-0000-0000-0000890C0000}"/>
    <cellStyle name="20% - Акцент5 2 10 2 4 3" xfId="3214" xr:uid="{00000000-0005-0000-0000-00008A0C0000}"/>
    <cellStyle name="20% - Акцент5 2 10 2 4 4" xfId="3215" xr:uid="{00000000-0005-0000-0000-00008B0C0000}"/>
    <cellStyle name="20% - Акцент5 2 10 2 4 5" xfId="3216" xr:uid="{00000000-0005-0000-0000-00008C0C0000}"/>
    <cellStyle name="20% - Акцент5 2 10 2 4 6" xfId="3217" xr:uid="{00000000-0005-0000-0000-00008D0C0000}"/>
    <cellStyle name="20% - Акцент5 2 10 2 5" xfId="3218" xr:uid="{00000000-0005-0000-0000-00008E0C0000}"/>
    <cellStyle name="20% - Акцент5 2 10 2 5 2" xfId="3219" xr:uid="{00000000-0005-0000-0000-00008F0C0000}"/>
    <cellStyle name="20% - Акцент5 2 10 2 5 3" xfId="3220" xr:uid="{00000000-0005-0000-0000-0000900C0000}"/>
    <cellStyle name="20% - Акцент5 2 10 2 5 4" xfId="3221" xr:uid="{00000000-0005-0000-0000-0000910C0000}"/>
    <cellStyle name="20% - Акцент5 2 10 2 5 5" xfId="3222" xr:uid="{00000000-0005-0000-0000-0000920C0000}"/>
    <cellStyle name="20% - Акцент5 2 10 2 5 6" xfId="3223" xr:uid="{00000000-0005-0000-0000-0000930C0000}"/>
    <cellStyle name="20% - Акцент5 2 10 2 6" xfId="3224" xr:uid="{00000000-0005-0000-0000-0000940C0000}"/>
    <cellStyle name="20% - Акцент5 2 10 2 6 2" xfId="3225" xr:uid="{00000000-0005-0000-0000-0000950C0000}"/>
    <cellStyle name="20% - Акцент5 2 10 2 6 3" xfId="3226" xr:uid="{00000000-0005-0000-0000-0000960C0000}"/>
    <cellStyle name="20% - Акцент5 2 10 2 6 4" xfId="3227" xr:uid="{00000000-0005-0000-0000-0000970C0000}"/>
    <cellStyle name="20% - Акцент5 2 10 2 6 5" xfId="3228" xr:uid="{00000000-0005-0000-0000-0000980C0000}"/>
    <cellStyle name="20% - Акцент5 2 10 2 6 6" xfId="3229" xr:uid="{00000000-0005-0000-0000-0000990C0000}"/>
    <cellStyle name="20% - Акцент5 2 10 2 7" xfId="3230" xr:uid="{00000000-0005-0000-0000-00009A0C0000}"/>
    <cellStyle name="20% - Акцент5 2 10 2 7 2" xfId="3231" xr:uid="{00000000-0005-0000-0000-00009B0C0000}"/>
    <cellStyle name="20% - Акцент5 2 10 2 7 3" xfId="3232" xr:uid="{00000000-0005-0000-0000-00009C0C0000}"/>
    <cellStyle name="20% - Акцент5 2 10 2 7 4" xfId="3233" xr:uid="{00000000-0005-0000-0000-00009D0C0000}"/>
    <cellStyle name="20% - Акцент5 2 10 2 7 5" xfId="3234" xr:uid="{00000000-0005-0000-0000-00009E0C0000}"/>
    <cellStyle name="20% - Акцент5 2 10 2 7 6" xfId="3235" xr:uid="{00000000-0005-0000-0000-00009F0C0000}"/>
    <cellStyle name="20% - Акцент5 2 10 2 8" xfId="3236" xr:uid="{00000000-0005-0000-0000-0000A00C0000}"/>
    <cellStyle name="20% - Акцент5 2 10 2 8 2" xfId="3237" xr:uid="{00000000-0005-0000-0000-0000A10C0000}"/>
    <cellStyle name="20% - Акцент5 2 10 2 8 3" xfId="3238" xr:uid="{00000000-0005-0000-0000-0000A20C0000}"/>
    <cellStyle name="20% - Акцент5 2 10 2 8 4" xfId="3239" xr:uid="{00000000-0005-0000-0000-0000A30C0000}"/>
    <cellStyle name="20% - Акцент5 2 10 2 8 5" xfId="3240" xr:uid="{00000000-0005-0000-0000-0000A40C0000}"/>
    <cellStyle name="20% - Акцент5 2 10 2 8 6" xfId="3241" xr:uid="{00000000-0005-0000-0000-0000A50C0000}"/>
    <cellStyle name="20% - Акцент5 2 10 2 9" xfId="3242" xr:uid="{00000000-0005-0000-0000-0000A60C0000}"/>
    <cellStyle name="20% - Акцент5 2 10 2_амортизация" xfId="3243" xr:uid="{00000000-0005-0000-0000-0000A70C0000}"/>
    <cellStyle name="20% - Акцент5 2 10 3" xfId="3244" xr:uid="{00000000-0005-0000-0000-0000A80C0000}"/>
    <cellStyle name="20% - Акцент5 2 10 3 2" xfId="3245" xr:uid="{00000000-0005-0000-0000-0000A90C0000}"/>
    <cellStyle name="20% - Акцент5 2 10 3 2 2" xfId="3246" xr:uid="{00000000-0005-0000-0000-0000AA0C0000}"/>
    <cellStyle name="20% - Акцент5 2 10 3 2 3" xfId="3247" xr:uid="{00000000-0005-0000-0000-0000AB0C0000}"/>
    <cellStyle name="20% - Акцент5 2 10 3 2 4" xfId="3248" xr:uid="{00000000-0005-0000-0000-0000AC0C0000}"/>
    <cellStyle name="20% - Акцент5 2 10 3 2 5" xfId="3249" xr:uid="{00000000-0005-0000-0000-0000AD0C0000}"/>
    <cellStyle name="20% - Акцент5 2 10 3 2 6" xfId="3250" xr:uid="{00000000-0005-0000-0000-0000AE0C0000}"/>
    <cellStyle name="20% - Акцент5 2 10 3 3" xfId="3251" xr:uid="{00000000-0005-0000-0000-0000AF0C0000}"/>
    <cellStyle name="20% - Акцент5 2 10 3 4" xfId="3252" xr:uid="{00000000-0005-0000-0000-0000B00C0000}"/>
    <cellStyle name="20% - Акцент5 2 10 3 5" xfId="3253" xr:uid="{00000000-0005-0000-0000-0000B10C0000}"/>
    <cellStyle name="20% - Акцент5 2 10 3 6" xfId="3254" xr:uid="{00000000-0005-0000-0000-0000B20C0000}"/>
    <cellStyle name="20% - Акцент5 2 10 3 7" xfId="3255" xr:uid="{00000000-0005-0000-0000-0000B30C0000}"/>
    <cellStyle name="20% - Акцент5 2 10 3_амортизация" xfId="3256" xr:uid="{00000000-0005-0000-0000-0000B40C0000}"/>
    <cellStyle name="20% - Акцент5 2 10 4" xfId="3257" xr:uid="{00000000-0005-0000-0000-0000B50C0000}"/>
    <cellStyle name="20% - Акцент5 2 10 4 2" xfId="3258" xr:uid="{00000000-0005-0000-0000-0000B60C0000}"/>
    <cellStyle name="20% - Акцент5 2 10 4 3" xfId="3259" xr:uid="{00000000-0005-0000-0000-0000B70C0000}"/>
    <cellStyle name="20% - Акцент5 2 10 4 4" xfId="3260" xr:uid="{00000000-0005-0000-0000-0000B80C0000}"/>
    <cellStyle name="20% - Акцент5 2 10 4 5" xfId="3261" xr:uid="{00000000-0005-0000-0000-0000B90C0000}"/>
    <cellStyle name="20% - Акцент5 2 10 4 6" xfId="3262" xr:uid="{00000000-0005-0000-0000-0000BA0C0000}"/>
    <cellStyle name="20% - Акцент5 2 10 5" xfId="3263" xr:uid="{00000000-0005-0000-0000-0000BB0C0000}"/>
    <cellStyle name="20% - Акцент5 2 10 5 2" xfId="3264" xr:uid="{00000000-0005-0000-0000-0000BC0C0000}"/>
    <cellStyle name="20% - Акцент5 2 10 5 3" xfId="3265" xr:uid="{00000000-0005-0000-0000-0000BD0C0000}"/>
    <cellStyle name="20% - Акцент5 2 10 5 4" xfId="3266" xr:uid="{00000000-0005-0000-0000-0000BE0C0000}"/>
    <cellStyle name="20% - Акцент5 2 10 5 5" xfId="3267" xr:uid="{00000000-0005-0000-0000-0000BF0C0000}"/>
    <cellStyle name="20% - Акцент5 2 10 5 6" xfId="3268" xr:uid="{00000000-0005-0000-0000-0000C00C0000}"/>
    <cellStyle name="20% - Акцент5 2 10 6" xfId="3269" xr:uid="{00000000-0005-0000-0000-0000C10C0000}"/>
    <cellStyle name="20% - Акцент5 2 10 6 2" xfId="3270" xr:uid="{00000000-0005-0000-0000-0000C20C0000}"/>
    <cellStyle name="20% - Акцент5 2 10 6 3" xfId="3271" xr:uid="{00000000-0005-0000-0000-0000C30C0000}"/>
    <cellStyle name="20% - Акцент5 2 10 6 4" xfId="3272" xr:uid="{00000000-0005-0000-0000-0000C40C0000}"/>
    <cellStyle name="20% - Акцент5 2 10 6 5" xfId="3273" xr:uid="{00000000-0005-0000-0000-0000C50C0000}"/>
    <cellStyle name="20% - Акцент5 2 10 6 6" xfId="3274" xr:uid="{00000000-0005-0000-0000-0000C60C0000}"/>
    <cellStyle name="20% - Акцент5 2 10 7" xfId="3275" xr:uid="{00000000-0005-0000-0000-0000C70C0000}"/>
    <cellStyle name="20% - Акцент5 2 10 7 2" xfId="3276" xr:uid="{00000000-0005-0000-0000-0000C80C0000}"/>
    <cellStyle name="20% - Акцент5 2 10 7 3" xfId="3277" xr:uid="{00000000-0005-0000-0000-0000C90C0000}"/>
    <cellStyle name="20% - Акцент5 2 10 7 4" xfId="3278" xr:uid="{00000000-0005-0000-0000-0000CA0C0000}"/>
    <cellStyle name="20% - Акцент5 2 10 7 5" xfId="3279" xr:uid="{00000000-0005-0000-0000-0000CB0C0000}"/>
    <cellStyle name="20% - Акцент5 2 10 7 6" xfId="3280" xr:uid="{00000000-0005-0000-0000-0000CC0C0000}"/>
    <cellStyle name="20% - Акцент5 2 10 8" xfId="3281" xr:uid="{00000000-0005-0000-0000-0000CD0C0000}"/>
    <cellStyle name="20% - Акцент5 2 10 8 2" xfId="3282" xr:uid="{00000000-0005-0000-0000-0000CE0C0000}"/>
    <cellStyle name="20% - Акцент5 2 10 8 3" xfId="3283" xr:uid="{00000000-0005-0000-0000-0000CF0C0000}"/>
    <cellStyle name="20% - Акцент5 2 10 8 4" xfId="3284" xr:uid="{00000000-0005-0000-0000-0000D00C0000}"/>
    <cellStyle name="20% - Акцент5 2 10 8 5" xfId="3285" xr:uid="{00000000-0005-0000-0000-0000D10C0000}"/>
    <cellStyle name="20% - Акцент5 2 10 8 6" xfId="3286" xr:uid="{00000000-0005-0000-0000-0000D20C0000}"/>
    <cellStyle name="20% - Акцент5 2 10 9" xfId="3287" xr:uid="{00000000-0005-0000-0000-0000D30C0000}"/>
    <cellStyle name="20% - Акцент5 2 10_амортизация" xfId="3288" xr:uid="{00000000-0005-0000-0000-0000D40C0000}"/>
    <cellStyle name="20% - Акцент5 2 11" xfId="3289" xr:uid="{00000000-0005-0000-0000-0000D50C0000}"/>
    <cellStyle name="20% - Акцент5 2 11 2" xfId="3290" xr:uid="{00000000-0005-0000-0000-0000D60C0000}"/>
    <cellStyle name="20% - Акцент5 2 11 3" xfId="3291" xr:uid="{00000000-0005-0000-0000-0000D70C0000}"/>
    <cellStyle name="20% - Акцент5 2 11 4" xfId="3292" xr:uid="{00000000-0005-0000-0000-0000D80C0000}"/>
    <cellStyle name="20% - Акцент5 2 11 5" xfId="3293" xr:uid="{00000000-0005-0000-0000-0000D90C0000}"/>
    <cellStyle name="20% - Акцент5 2 11 6" xfId="3294" xr:uid="{00000000-0005-0000-0000-0000DA0C0000}"/>
    <cellStyle name="20% - Акцент5 2 12" xfId="3295" xr:uid="{00000000-0005-0000-0000-0000DB0C0000}"/>
    <cellStyle name="20% - Акцент5 2 12 2" xfId="3296" xr:uid="{00000000-0005-0000-0000-0000DC0C0000}"/>
    <cellStyle name="20% - Акцент5 2 12 2 2" xfId="3297" xr:uid="{00000000-0005-0000-0000-0000DD0C0000}"/>
    <cellStyle name="20% - Акцент5 2 12 2 3" xfId="3298" xr:uid="{00000000-0005-0000-0000-0000DE0C0000}"/>
    <cellStyle name="20% - Акцент5 2 12 2 4" xfId="3299" xr:uid="{00000000-0005-0000-0000-0000DF0C0000}"/>
    <cellStyle name="20% - Акцент5 2 12 2 5" xfId="3300" xr:uid="{00000000-0005-0000-0000-0000E00C0000}"/>
    <cellStyle name="20% - Акцент5 2 12 2 6" xfId="3301" xr:uid="{00000000-0005-0000-0000-0000E10C0000}"/>
    <cellStyle name="20% - Акцент5 2 12 3" xfId="3302" xr:uid="{00000000-0005-0000-0000-0000E20C0000}"/>
    <cellStyle name="20% - Акцент5 2 12 4" xfId="3303" xr:uid="{00000000-0005-0000-0000-0000E30C0000}"/>
    <cellStyle name="20% - Акцент5 2 12 5" xfId="3304" xr:uid="{00000000-0005-0000-0000-0000E40C0000}"/>
    <cellStyle name="20% - Акцент5 2 12 6" xfId="3305" xr:uid="{00000000-0005-0000-0000-0000E50C0000}"/>
    <cellStyle name="20% - Акцент5 2 12 7" xfId="3306" xr:uid="{00000000-0005-0000-0000-0000E60C0000}"/>
    <cellStyle name="20% - Акцент5 2 12_амортизация" xfId="3307" xr:uid="{00000000-0005-0000-0000-0000E70C0000}"/>
    <cellStyle name="20% - Акцент5 2 13" xfId="3308" xr:uid="{00000000-0005-0000-0000-0000E80C0000}"/>
    <cellStyle name="20% - Акцент5 2 13 2" xfId="3309" xr:uid="{00000000-0005-0000-0000-0000E90C0000}"/>
    <cellStyle name="20% - Акцент5 2 13 3" xfId="3310" xr:uid="{00000000-0005-0000-0000-0000EA0C0000}"/>
    <cellStyle name="20% - Акцент5 2 13 4" xfId="3311" xr:uid="{00000000-0005-0000-0000-0000EB0C0000}"/>
    <cellStyle name="20% - Акцент5 2 13 5" xfId="3312" xr:uid="{00000000-0005-0000-0000-0000EC0C0000}"/>
    <cellStyle name="20% - Акцент5 2 13 6" xfId="3313" xr:uid="{00000000-0005-0000-0000-0000ED0C0000}"/>
    <cellStyle name="20% - Акцент5 2 14" xfId="3314" xr:uid="{00000000-0005-0000-0000-0000EE0C0000}"/>
    <cellStyle name="20% - Акцент5 2 14 2" xfId="3315" xr:uid="{00000000-0005-0000-0000-0000EF0C0000}"/>
    <cellStyle name="20% - Акцент5 2 14 3" xfId="3316" xr:uid="{00000000-0005-0000-0000-0000F00C0000}"/>
    <cellStyle name="20% - Акцент5 2 14 4" xfId="3317" xr:uid="{00000000-0005-0000-0000-0000F10C0000}"/>
    <cellStyle name="20% - Акцент5 2 14 5" xfId="3318" xr:uid="{00000000-0005-0000-0000-0000F20C0000}"/>
    <cellStyle name="20% - Акцент5 2 14 6" xfId="3319" xr:uid="{00000000-0005-0000-0000-0000F30C0000}"/>
    <cellStyle name="20% - Акцент5 2 15" xfId="3320" xr:uid="{00000000-0005-0000-0000-0000F40C0000}"/>
    <cellStyle name="20% - Акцент5 2 15 2" xfId="3321" xr:uid="{00000000-0005-0000-0000-0000F50C0000}"/>
    <cellStyle name="20% - Акцент5 2 15 3" xfId="3322" xr:uid="{00000000-0005-0000-0000-0000F60C0000}"/>
    <cellStyle name="20% - Акцент5 2 15 4" xfId="3323" xr:uid="{00000000-0005-0000-0000-0000F70C0000}"/>
    <cellStyle name="20% - Акцент5 2 15 5" xfId="3324" xr:uid="{00000000-0005-0000-0000-0000F80C0000}"/>
    <cellStyle name="20% - Акцент5 2 15 6" xfId="3325" xr:uid="{00000000-0005-0000-0000-0000F90C0000}"/>
    <cellStyle name="20% - Акцент5 2 16" xfId="3326" xr:uid="{00000000-0005-0000-0000-0000FA0C0000}"/>
    <cellStyle name="20% - Акцент5 2 16 2" xfId="3327" xr:uid="{00000000-0005-0000-0000-0000FB0C0000}"/>
    <cellStyle name="20% - Акцент5 2 16 3" xfId="3328" xr:uid="{00000000-0005-0000-0000-0000FC0C0000}"/>
    <cellStyle name="20% - Акцент5 2 16 4" xfId="3329" xr:uid="{00000000-0005-0000-0000-0000FD0C0000}"/>
    <cellStyle name="20% - Акцент5 2 16 5" xfId="3330" xr:uid="{00000000-0005-0000-0000-0000FE0C0000}"/>
    <cellStyle name="20% - Акцент5 2 16 6" xfId="3331" xr:uid="{00000000-0005-0000-0000-0000FF0C0000}"/>
    <cellStyle name="20% - Акцент5 2 17" xfId="3332" xr:uid="{00000000-0005-0000-0000-0000000D0000}"/>
    <cellStyle name="20% - Акцент5 2 17 2" xfId="3333" xr:uid="{00000000-0005-0000-0000-0000010D0000}"/>
    <cellStyle name="20% - Акцент5 2 17 3" xfId="3334" xr:uid="{00000000-0005-0000-0000-0000020D0000}"/>
    <cellStyle name="20% - Акцент5 2 17 4" xfId="3335" xr:uid="{00000000-0005-0000-0000-0000030D0000}"/>
    <cellStyle name="20% - Акцент5 2 17 5" xfId="3336" xr:uid="{00000000-0005-0000-0000-0000040D0000}"/>
    <cellStyle name="20% - Акцент5 2 17 6" xfId="3337" xr:uid="{00000000-0005-0000-0000-0000050D0000}"/>
    <cellStyle name="20% - Акцент5 2 18" xfId="3338" xr:uid="{00000000-0005-0000-0000-0000060D0000}"/>
    <cellStyle name="20% - Акцент5 2 18 2" xfId="3339" xr:uid="{00000000-0005-0000-0000-0000070D0000}"/>
    <cellStyle name="20% - Акцент5 2 18 3" xfId="3340" xr:uid="{00000000-0005-0000-0000-0000080D0000}"/>
    <cellStyle name="20% - Акцент5 2 18 4" xfId="3341" xr:uid="{00000000-0005-0000-0000-0000090D0000}"/>
    <cellStyle name="20% - Акцент5 2 18 5" xfId="3342" xr:uid="{00000000-0005-0000-0000-00000A0D0000}"/>
    <cellStyle name="20% - Акцент5 2 18 6" xfId="3343" xr:uid="{00000000-0005-0000-0000-00000B0D0000}"/>
    <cellStyle name="20% - Акцент5 2 19" xfId="3344" xr:uid="{00000000-0005-0000-0000-00000C0D0000}"/>
    <cellStyle name="20% - Акцент5 2 19 2" xfId="3345" xr:uid="{00000000-0005-0000-0000-00000D0D0000}"/>
    <cellStyle name="20% - Акцент5 2 19 3" xfId="3346" xr:uid="{00000000-0005-0000-0000-00000E0D0000}"/>
    <cellStyle name="20% - Акцент5 2 19 4" xfId="3347" xr:uid="{00000000-0005-0000-0000-00000F0D0000}"/>
    <cellStyle name="20% - Акцент5 2 19 4 2" xfId="3348" xr:uid="{00000000-0005-0000-0000-0000100D0000}"/>
    <cellStyle name="20% - Акцент5 2 19 4 3" xfId="3349" xr:uid="{00000000-0005-0000-0000-0000110D0000}"/>
    <cellStyle name="20% - Акцент5 2 19 5" xfId="3350" xr:uid="{00000000-0005-0000-0000-0000120D0000}"/>
    <cellStyle name="20% - Акцент5 2 2" xfId="3351" xr:uid="{00000000-0005-0000-0000-0000130D0000}"/>
    <cellStyle name="20% - Акцент5 2 2 10" xfId="3352" xr:uid="{00000000-0005-0000-0000-0000140D0000}"/>
    <cellStyle name="20% - Акцент5 2 2 10 2" xfId="3353" xr:uid="{00000000-0005-0000-0000-0000150D0000}"/>
    <cellStyle name="20% - Акцент5 2 2 10 2 2" xfId="3354" xr:uid="{00000000-0005-0000-0000-0000160D0000}"/>
    <cellStyle name="20% - Акцент5 2 2 10 2 2 2" xfId="3355" xr:uid="{00000000-0005-0000-0000-0000170D0000}"/>
    <cellStyle name="20% - Акцент5 2 2 10 2 2 2 2" xfId="3356" xr:uid="{00000000-0005-0000-0000-0000180D0000}"/>
    <cellStyle name="20% - Акцент5 2 2 10 2 2 2 3" xfId="3357" xr:uid="{00000000-0005-0000-0000-0000190D0000}"/>
    <cellStyle name="20% - Акцент5 2 2 10 2 2 3" xfId="3358" xr:uid="{00000000-0005-0000-0000-00001A0D0000}"/>
    <cellStyle name="20% - Акцент5 2 2 10 2 2 4" xfId="3359" xr:uid="{00000000-0005-0000-0000-00001B0D0000}"/>
    <cellStyle name="20% - Акцент5 2 2 10 2 3" xfId="3360" xr:uid="{00000000-0005-0000-0000-00001C0D0000}"/>
    <cellStyle name="20% - Акцент5 2 2 10 2 4" xfId="3361" xr:uid="{00000000-0005-0000-0000-00001D0D0000}"/>
    <cellStyle name="20% - Акцент5 2 2 10 3" xfId="3362" xr:uid="{00000000-0005-0000-0000-00001E0D0000}"/>
    <cellStyle name="20% - Акцент5 2 2 10 4" xfId="3363" xr:uid="{00000000-0005-0000-0000-00001F0D0000}"/>
    <cellStyle name="20% - Акцент5 2 2 10 5" xfId="3364" xr:uid="{00000000-0005-0000-0000-0000200D0000}"/>
    <cellStyle name="20% - Акцент5 2 2 11" xfId="3365" xr:uid="{00000000-0005-0000-0000-0000210D0000}"/>
    <cellStyle name="20% - Акцент5 2 2 12" xfId="3366" xr:uid="{00000000-0005-0000-0000-0000220D0000}"/>
    <cellStyle name="20% - Акцент5 2 2 12 2" xfId="3367" xr:uid="{00000000-0005-0000-0000-0000230D0000}"/>
    <cellStyle name="20% - Акцент5 2 2 12 3" xfId="3368" xr:uid="{00000000-0005-0000-0000-0000240D0000}"/>
    <cellStyle name="20% - Акцент5 2 2 13" xfId="3369" xr:uid="{00000000-0005-0000-0000-0000250D0000}"/>
    <cellStyle name="20% - Акцент5 2 2 14" xfId="3370" xr:uid="{00000000-0005-0000-0000-0000260D0000}"/>
    <cellStyle name="20% - Акцент5 2 2 14 2" xfId="3371" xr:uid="{00000000-0005-0000-0000-0000270D0000}"/>
    <cellStyle name="20% - Акцент5 2 2 15" xfId="3372" xr:uid="{00000000-0005-0000-0000-0000280D0000}"/>
    <cellStyle name="20% - Акцент5 2 2 15 2" xfId="3373" xr:uid="{00000000-0005-0000-0000-0000290D0000}"/>
    <cellStyle name="20% - Акцент5 2 2 15 2 2" xfId="3374" xr:uid="{00000000-0005-0000-0000-00002A0D0000}"/>
    <cellStyle name="20% - Акцент5 2 2 15 2 2 2" xfId="3375" xr:uid="{00000000-0005-0000-0000-00002B0D0000}"/>
    <cellStyle name="20% - Акцент5 2 2 15 2 3" xfId="3376" xr:uid="{00000000-0005-0000-0000-00002C0D0000}"/>
    <cellStyle name="20% - Акцент5 2 2 15 2 4" xfId="3377" xr:uid="{00000000-0005-0000-0000-00002D0D0000}"/>
    <cellStyle name="20% - Акцент5 2 2 15 3" xfId="3378" xr:uid="{00000000-0005-0000-0000-00002E0D0000}"/>
    <cellStyle name="20% - Акцент5 2 2 15 3 2" xfId="3379" xr:uid="{00000000-0005-0000-0000-00002F0D0000}"/>
    <cellStyle name="20% - Акцент5 2 2 15 4" xfId="3380" xr:uid="{00000000-0005-0000-0000-0000300D0000}"/>
    <cellStyle name="20% - Акцент5 2 2 16" xfId="3381" xr:uid="{00000000-0005-0000-0000-0000310D0000}"/>
    <cellStyle name="20% - Акцент5 2 2 16 2" xfId="3382" xr:uid="{00000000-0005-0000-0000-0000320D0000}"/>
    <cellStyle name="20% - Акцент5 2 2 17" xfId="3383" xr:uid="{00000000-0005-0000-0000-0000330D0000}"/>
    <cellStyle name="20% - Акцент5 2 2 18" xfId="3384" xr:uid="{00000000-0005-0000-0000-0000340D0000}"/>
    <cellStyle name="20% - Акцент5 2 2 19" xfId="3385" xr:uid="{00000000-0005-0000-0000-0000350D0000}"/>
    <cellStyle name="20% - Акцент5 2 2 19 2" xfId="3386" xr:uid="{00000000-0005-0000-0000-0000360D0000}"/>
    <cellStyle name="20% - Акцент5 2 2 2" xfId="3387" xr:uid="{00000000-0005-0000-0000-0000370D0000}"/>
    <cellStyle name="20% - Акцент5 2 2 2 10" xfId="3388" xr:uid="{00000000-0005-0000-0000-0000380D0000}"/>
    <cellStyle name="20% - Акцент5 2 2 2 10 2" xfId="3389" xr:uid="{00000000-0005-0000-0000-0000390D0000}"/>
    <cellStyle name="20% - Акцент5 2 2 2 10 2 2" xfId="3390" xr:uid="{00000000-0005-0000-0000-00003A0D0000}"/>
    <cellStyle name="20% - Акцент5 2 2 2 10 2 2 2" xfId="3391" xr:uid="{00000000-0005-0000-0000-00003B0D0000}"/>
    <cellStyle name="20% - Акцент5 2 2 2 10 2 3" xfId="3392" xr:uid="{00000000-0005-0000-0000-00003C0D0000}"/>
    <cellStyle name="20% - Акцент5 2 2 2 10 2 4" xfId="3393" xr:uid="{00000000-0005-0000-0000-00003D0D0000}"/>
    <cellStyle name="20% - Акцент5 2 2 2 10 3" xfId="3394" xr:uid="{00000000-0005-0000-0000-00003E0D0000}"/>
    <cellStyle name="20% - Акцент5 2 2 2 10 3 2" xfId="3395" xr:uid="{00000000-0005-0000-0000-00003F0D0000}"/>
    <cellStyle name="20% - Акцент5 2 2 2 10 4" xfId="3396" xr:uid="{00000000-0005-0000-0000-0000400D0000}"/>
    <cellStyle name="20% - Акцент5 2 2 2 11" xfId="3397" xr:uid="{00000000-0005-0000-0000-0000410D0000}"/>
    <cellStyle name="20% - Акцент5 2 2 2 11 2" xfId="3398" xr:uid="{00000000-0005-0000-0000-0000420D0000}"/>
    <cellStyle name="20% - Акцент5 2 2 2 12" xfId="3399" xr:uid="{00000000-0005-0000-0000-0000430D0000}"/>
    <cellStyle name="20% - Акцент5 2 2 2 13" xfId="3400" xr:uid="{00000000-0005-0000-0000-0000440D0000}"/>
    <cellStyle name="20% - Акцент5 2 2 2 14" xfId="3401" xr:uid="{00000000-0005-0000-0000-0000450D0000}"/>
    <cellStyle name="20% - Акцент5 2 2 2 15" xfId="3402" xr:uid="{00000000-0005-0000-0000-0000460D0000}"/>
    <cellStyle name="20% - Акцент5 2 2 2 16" xfId="3403" xr:uid="{00000000-0005-0000-0000-0000470D0000}"/>
    <cellStyle name="20% - Акцент5 2 2 2 17" xfId="3404" xr:uid="{00000000-0005-0000-0000-0000480D0000}"/>
    <cellStyle name="20% - Акцент5 2 2 2 18" xfId="3405" xr:uid="{00000000-0005-0000-0000-0000490D0000}"/>
    <cellStyle name="20% - Акцент5 2 2 2 19" xfId="3406" xr:uid="{00000000-0005-0000-0000-00004A0D0000}"/>
    <cellStyle name="20% - Акцент5 2 2 2 2" xfId="3407" xr:uid="{00000000-0005-0000-0000-00004B0D0000}"/>
    <cellStyle name="20% - Акцент5 2 2 2 2 10" xfId="3408" xr:uid="{00000000-0005-0000-0000-00004C0D0000}"/>
    <cellStyle name="20% - Акцент5 2 2 2 2 11" xfId="3409" xr:uid="{00000000-0005-0000-0000-00004D0D0000}"/>
    <cellStyle name="20% - Акцент5 2 2 2 2 12" xfId="3410" xr:uid="{00000000-0005-0000-0000-00004E0D0000}"/>
    <cellStyle name="20% - Акцент5 2 2 2 2 13" xfId="3411" xr:uid="{00000000-0005-0000-0000-00004F0D0000}"/>
    <cellStyle name="20% - Акцент5 2 2 2 2 14" xfId="3412" xr:uid="{00000000-0005-0000-0000-0000500D0000}"/>
    <cellStyle name="20% - Акцент5 2 2 2 2 15" xfId="3413" xr:uid="{00000000-0005-0000-0000-0000510D0000}"/>
    <cellStyle name="20% - Акцент5 2 2 2 2 16" xfId="3414" xr:uid="{00000000-0005-0000-0000-0000520D0000}"/>
    <cellStyle name="20% - Акцент5 2 2 2 2 17" xfId="3415" xr:uid="{00000000-0005-0000-0000-0000530D0000}"/>
    <cellStyle name="20% - Акцент5 2 2 2 2 18" xfId="3416" xr:uid="{00000000-0005-0000-0000-0000540D0000}"/>
    <cellStyle name="20% - Акцент5 2 2 2 2 19" xfId="3417" xr:uid="{00000000-0005-0000-0000-0000550D0000}"/>
    <cellStyle name="20% - Акцент5 2 2 2 2 2" xfId="3418" xr:uid="{00000000-0005-0000-0000-0000560D0000}"/>
    <cellStyle name="20% - Акцент5 2 2 2 2 2 10" xfId="3419" xr:uid="{00000000-0005-0000-0000-0000570D0000}"/>
    <cellStyle name="20% - Акцент5 2 2 2 2 2 11" xfId="3420" xr:uid="{00000000-0005-0000-0000-0000580D0000}"/>
    <cellStyle name="20% - Акцент5 2 2 2 2 2 12" xfId="3421" xr:uid="{00000000-0005-0000-0000-0000590D0000}"/>
    <cellStyle name="20% - Акцент5 2 2 2 2 2 13" xfId="3422" xr:uid="{00000000-0005-0000-0000-00005A0D0000}"/>
    <cellStyle name="20% - Акцент5 2 2 2 2 2 14" xfId="3423" xr:uid="{00000000-0005-0000-0000-00005B0D0000}"/>
    <cellStyle name="20% - Акцент5 2 2 2 2 2 15" xfId="3424" xr:uid="{00000000-0005-0000-0000-00005C0D0000}"/>
    <cellStyle name="20% - Акцент5 2 2 2 2 2 16" xfId="3425" xr:uid="{00000000-0005-0000-0000-00005D0D0000}"/>
    <cellStyle name="20% - Акцент5 2 2 2 2 2 17" xfId="3426" xr:uid="{00000000-0005-0000-0000-00005E0D0000}"/>
    <cellStyle name="20% - Акцент5 2 2 2 2 2 18" xfId="3427" xr:uid="{00000000-0005-0000-0000-00005F0D0000}"/>
    <cellStyle name="20% - Акцент5 2 2 2 2 2 19" xfId="3428" xr:uid="{00000000-0005-0000-0000-0000600D0000}"/>
    <cellStyle name="20% - Акцент5 2 2 2 2 2 2" xfId="3429" xr:uid="{00000000-0005-0000-0000-0000610D0000}"/>
    <cellStyle name="20% - Акцент5 2 2 2 2 2 2 10" xfId="3430" xr:uid="{00000000-0005-0000-0000-0000620D0000}"/>
    <cellStyle name="20% - Акцент5 2 2 2 2 2 2 11" xfId="3431" xr:uid="{00000000-0005-0000-0000-0000630D0000}"/>
    <cellStyle name="20% - Акцент5 2 2 2 2 2 2 12" xfId="3432" xr:uid="{00000000-0005-0000-0000-0000640D0000}"/>
    <cellStyle name="20% - Акцент5 2 2 2 2 2 2 13" xfId="3433" xr:uid="{00000000-0005-0000-0000-0000650D0000}"/>
    <cellStyle name="20% - Акцент5 2 2 2 2 2 2 14" xfId="3434" xr:uid="{00000000-0005-0000-0000-0000660D0000}"/>
    <cellStyle name="20% - Акцент5 2 2 2 2 2 2 15" xfId="3435" xr:uid="{00000000-0005-0000-0000-0000670D0000}"/>
    <cellStyle name="20% - Акцент5 2 2 2 2 2 2 16" xfId="3436" xr:uid="{00000000-0005-0000-0000-0000680D0000}"/>
    <cellStyle name="20% - Акцент5 2 2 2 2 2 2 17" xfId="3437" xr:uid="{00000000-0005-0000-0000-0000690D0000}"/>
    <cellStyle name="20% - Акцент5 2 2 2 2 2 2 18" xfId="3438" xr:uid="{00000000-0005-0000-0000-00006A0D0000}"/>
    <cellStyle name="20% - Акцент5 2 2 2 2 2 2 19" xfId="3439" xr:uid="{00000000-0005-0000-0000-00006B0D0000}"/>
    <cellStyle name="20% - Акцент5 2 2 2 2 2 2 2" xfId="3440" xr:uid="{00000000-0005-0000-0000-00006C0D0000}"/>
    <cellStyle name="20% - Акцент5 2 2 2 2 2 2 2 10" xfId="3441" xr:uid="{00000000-0005-0000-0000-00006D0D0000}"/>
    <cellStyle name="20% - Акцент5 2 2 2 2 2 2 2 11" xfId="3442" xr:uid="{00000000-0005-0000-0000-00006E0D0000}"/>
    <cellStyle name="20% - Акцент5 2 2 2 2 2 2 2 12" xfId="3443" xr:uid="{00000000-0005-0000-0000-00006F0D0000}"/>
    <cellStyle name="20% - Акцент5 2 2 2 2 2 2 2 13" xfId="3444" xr:uid="{00000000-0005-0000-0000-0000700D0000}"/>
    <cellStyle name="20% - Акцент5 2 2 2 2 2 2 2 14" xfId="3445" xr:uid="{00000000-0005-0000-0000-0000710D0000}"/>
    <cellStyle name="20% - Акцент5 2 2 2 2 2 2 2 15" xfId="3446" xr:uid="{00000000-0005-0000-0000-0000720D0000}"/>
    <cellStyle name="20% - Акцент5 2 2 2 2 2 2 2 16" xfId="3447" xr:uid="{00000000-0005-0000-0000-0000730D0000}"/>
    <cellStyle name="20% - Акцент5 2 2 2 2 2 2 2 17" xfId="3448" xr:uid="{00000000-0005-0000-0000-0000740D0000}"/>
    <cellStyle name="20% - Акцент5 2 2 2 2 2 2 2 18" xfId="3449" xr:uid="{00000000-0005-0000-0000-0000750D0000}"/>
    <cellStyle name="20% - Акцент5 2 2 2 2 2 2 2 19" xfId="3450" xr:uid="{00000000-0005-0000-0000-0000760D0000}"/>
    <cellStyle name="20% - Акцент5 2 2 2 2 2 2 2 2" xfId="3451" xr:uid="{00000000-0005-0000-0000-0000770D0000}"/>
    <cellStyle name="20% - Акцент5 2 2 2 2 2 2 2 2 10" xfId="3452" xr:uid="{00000000-0005-0000-0000-0000780D0000}"/>
    <cellStyle name="20% - Акцент5 2 2 2 2 2 2 2 2 11" xfId="3453" xr:uid="{00000000-0005-0000-0000-0000790D0000}"/>
    <cellStyle name="20% - Акцент5 2 2 2 2 2 2 2 2 12" xfId="3454" xr:uid="{00000000-0005-0000-0000-00007A0D0000}"/>
    <cellStyle name="20% - Акцент5 2 2 2 2 2 2 2 2 13" xfId="3455" xr:uid="{00000000-0005-0000-0000-00007B0D0000}"/>
    <cellStyle name="20% - Акцент5 2 2 2 2 2 2 2 2 14" xfId="3456" xr:uid="{00000000-0005-0000-0000-00007C0D0000}"/>
    <cellStyle name="20% - Акцент5 2 2 2 2 2 2 2 2 15" xfId="3457" xr:uid="{00000000-0005-0000-0000-00007D0D0000}"/>
    <cellStyle name="20% - Акцент5 2 2 2 2 2 2 2 2 16" xfId="3458" xr:uid="{00000000-0005-0000-0000-00007E0D0000}"/>
    <cellStyle name="20% - Акцент5 2 2 2 2 2 2 2 2 17" xfId="3459" xr:uid="{00000000-0005-0000-0000-00007F0D0000}"/>
    <cellStyle name="20% - Акцент5 2 2 2 2 2 2 2 2 18" xfId="3460" xr:uid="{00000000-0005-0000-0000-0000800D0000}"/>
    <cellStyle name="20% - Акцент5 2 2 2 2 2 2 2 2 19" xfId="3461" xr:uid="{00000000-0005-0000-0000-0000810D0000}"/>
    <cellStyle name="20% - Акцент5 2 2 2 2 2 2 2 2 2" xfId="3462" xr:uid="{00000000-0005-0000-0000-0000820D0000}"/>
    <cellStyle name="20% - Акцент5 2 2 2 2 2 2 2 2 2 10" xfId="3463" xr:uid="{00000000-0005-0000-0000-0000830D0000}"/>
    <cellStyle name="20% - Акцент5 2 2 2 2 2 2 2 2 2 11" xfId="3464" xr:uid="{00000000-0005-0000-0000-0000840D0000}"/>
    <cellStyle name="20% - Акцент5 2 2 2 2 2 2 2 2 2 12" xfId="3465" xr:uid="{00000000-0005-0000-0000-0000850D0000}"/>
    <cellStyle name="20% - Акцент5 2 2 2 2 2 2 2 2 2 13" xfId="3466" xr:uid="{00000000-0005-0000-0000-0000860D0000}"/>
    <cellStyle name="20% - Акцент5 2 2 2 2 2 2 2 2 2 14" xfId="3467" xr:uid="{00000000-0005-0000-0000-0000870D0000}"/>
    <cellStyle name="20% - Акцент5 2 2 2 2 2 2 2 2 2 15" xfId="3468" xr:uid="{00000000-0005-0000-0000-0000880D0000}"/>
    <cellStyle name="20% - Акцент5 2 2 2 2 2 2 2 2 2 16" xfId="3469" xr:uid="{00000000-0005-0000-0000-0000890D0000}"/>
    <cellStyle name="20% - Акцент5 2 2 2 2 2 2 2 2 2 17" xfId="3470" xr:uid="{00000000-0005-0000-0000-00008A0D0000}"/>
    <cellStyle name="20% - Акцент5 2 2 2 2 2 2 2 2 2 18" xfId="3471" xr:uid="{00000000-0005-0000-0000-00008B0D0000}"/>
    <cellStyle name="20% - Акцент5 2 2 2 2 2 2 2 2 2 19" xfId="3472" xr:uid="{00000000-0005-0000-0000-00008C0D0000}"/>
    <cellStyle name="20% - Акцент5 2 2 2 2 2 2 2 2 2 2" xfId="3473" xr:uid="{00000000-0005-0000-0000-00008D0D0000}"/>
    <cellStyle name="20% - Акцент5 2 2 2 2 2 2 2 2 2 2 10" xfId="3474" xr:uid="{00000000-0005-0000-0000-00008E0D0000}"/>
    <cellStyle name="20% - Акцент5 2 2 2 2 2 2 2 2 2 2 11" xfId="3475" xr:uid="{00000000-0005-0000-0000-00008F0D0000}"/>
    <cellStyle name="20% - Акцент5 2 2 2 2 2 2 2 2 2 2 12" xfId="3476" xr:uid="{00000000-0005-0000-0000-0000900D0000}"/>
    <cellStyle name="20% - Акцент5 2 2 2 2 2 2 2 2 2 2 13" xfId="3477" xr:uid="{00000000-0005-0000-0000-0000910D0000}"/>
    <cellStyle name="20% - Акцент5 2 2 2 2 2 2 2 2 2 2 14" xfId="3478" xr:uid="{00000000-0005-0000-0000-0000920D0000}"/>
    <cellStyle name="20% - Акцент5 2 2 2 2 2 2 2 2 2 2 15" xfId="3479" xr:uid="{00000000-0005-0000-0000-0000930D0000}"/>
    <cellStyle name="20% - Акцент5 2 2 2 2 2 2 2 2 2 2 16" xfId="3480" xr:uid="{00000000-0005-0000-0000-0000940D0000}"/>
    <cellStyle name="20% - Акцент5 2 2 2 2 2 2 2 2 2 2 17" xfId="3481" xr:uid="{00000000-0005-0000-0000-0000950D0000}"/>
    <cellStyle name="20% - Акцент5 2 2 2 2 2 2 2 2 2 2 18" xfId="3482" xr:uid="{00000000-0005-0000-0000-0000960D0000}"/>
    <cellStyle name="20% - Акцент5 2 2 2 2 2 2 2 2 2 2 19" xfId="3483" xr:uid="{00000000-0005-0000-0000-0000970D0000}"/>
    <cellStyle name="20% - Акцент5 2 2 2 2 2 2 2 2 2 2 2" xfId="3484" xr:uid="{00000000-0005-0000-0000-0000980D0000}"/>
    <cellStyle name="20% - Акцент5 2 2 2 2 2 2 2 2 2 2 2 10" xfId="3485" xr:uid="{00000000-0005-0000-0000-0000990D0000}"/>
    <cellStyle name="20% - Акцент5 2 2 2 2 2 2 2 2 2 2 2 11" xfId="3486" xr:uid="{00000000-0005-0000-0000-00009A0D0000}"/>
    <cellStyle name="20% - Акцент5 2 2 2 2 2 2 2 2 2 2 2 12" xfId="3487" xr:uid="{00000000-0005-0000-0000-00009B0D0000}"/>
    <cellStyle name="20% - Акцент5 2 2 2 2 2 2 2 2 2 2 2 13" xfId="3488" xr:uid="{00000000-0005-0000-0000-00009C0D0000}"/>
    <cellStyle name="20% - Акцент5 2 2 2 2 2 2 2 2 2 2 2 14" xfId="3489" xr:uid="{00000000-0005-0000-0000-00009D0D0000}"/>
    <cellStyle name="20% - Акцент5 2 2 2 2 2 2 2 2 2 2 2 15" xfId="3490" xr:uid="{00000000-0005-0000-0000-00009E0D0000}"/>
    <cellStyle name="20% - Акцент5 2 2 2 2 2 2 2 2 2 2 2 16" xfId="3491" xr:uid="{00000000-0005-0000-0000-00009F0D0000}"/>
    <cellStyle name="20% - Акцент5 2 2 2 2 2 2 2 2 2 2 2 17" xfId="3492" xr:uid="{00000000-0005-0000-0000-0000A00D0000}"/>
    <cellStyle name="20% - Акцент5 2 2 2 2 2 2 2 2 2 2 2 18" xfId="3493" xr:uid="{00000000-0005-0000-0000-0000A10D0000}"/>
    <cellStyle name="20% - Акцент5 2 2 2 2 2 2 2 2 2 2 2 19" xfId="3494" xr:uid="{00000000-0005-0000-0000-0000A20D0000}"/>
    <cellStyle name="20% - Акцент5 2 2 2 2 2 2 2 2 2 2 2 2" xfId="3495" xr:uid="{00000000-0005-0000-0000-0000A30D0000}"/>
    <cellStyle name="20% - Акцент5 2 2 2 2 2 2 2 2 2 2 2 2 10" xfId="3496" xr:uid="{00000000-0005-0000-0000-0000A40D0000}"/>
    <cellStyle name="20% - Акцент5 2 2 2 2 2 2 2 2 2 2 2 2 11" xfId="3497" xr:uid="{00000000-0005-0000-0000-0000A50D0000}"/>
    <cellStyle name="20% - Акцент5 2 2 2 2 2 2 2 2 2 2 2 2 12" xfId="3498" xr:uid="{00000000-0005-0000-0000-0000A60D0000}"/>
    <cellStyle name="20% - Акцент5 2 2 2 2 2 2 2 2 2 2 2 2 13" xfId="3499" xr:uid="{00000000-0005-0000-0000-0000A70D0000}"/>
    <cellStyle name="20% - Акцент5 2 2 2 2 2 2 2 2 2 2 2 2 14" xfId="3500" xr:uid="{00000000-0005-0000-0000-0000A80D0000}"/>
    <cellStyle name="20% - Акцент5 2 2 2 2 2 2 2 2 2 2 2 2 15" xfId="3501" xr:uid="{00000000-0005-0000-0000-0000A90D0000}"/>
    <cellStyle name="20% - Акцент5 2 2 2 2 2 2 2 2 2 2 2 2 16" xfId="3502" xr:uid="{00000000-0005-0000-0000-0000AA0D0000}"/>
    <cellStyle name="20% - Акцент5 2 2 2 2 2 2 2 2 2 2 2 2 17" xfId="3503" xr:uid="{00000000-0005-0000-0000-0000AB0D0000}"/>
    <cellStyle name="20% - Акцент5 2 2 2 2 2 2 2 2 2 2 2 2 18" xfId="3504" xr:uid="{00000000-0005-0000-0000-0000AC0D0000}"/>
    <cellStyle name="20% - Акцент5 2 2 2 2 2 2 2 2 2 2 2 2 19" xfId="3505" xr:uid="{00000000-0005-0000-0000-0000AD0D0000}"/>
    <cellStyle name="20% - Акцент5 2 2 2 2 2 2 2 2 2 2 2 2 2" xfId="3506" xr:uid="{00000000-0005-0000-0000-0000AE0D0000}"/>
    <cellStyle name="20% - Акцент5 2 2 2 2 2 2 2 2 2 2 2 2 2 10" xfId="3507" xr:uid="{00000000-0005-0000-0000-0000AF0D0000}"/>
    <cellStyle name="20% - Акцент5 2 2 2 2 2 2 2 2 2 2 2 2 2 11" xfId="3508" xr:uid="{00000000-0005-0000-0000-0000B00D0000}"/>
    <cellStyle name="20% - Акцент5 2 2 2 2 2 2 2 2 2 2 2 2 2 12" xfId="3509" xr:uid="{00000000-0005-0000-0000-0000B10D0000}"/>
    <cellStyle name="20% - Акцент5 2 2 2 2 2 2 2 2 2 2 2 2 2 13" xfId="3510" xr:uid="{00000000-0005-0000-0000-0000B20D0000}"/>
    <cellStyle name="20% - Акцент5 2 2 2 2 2 2 2 2 2 2 2 2 2 14" xfId="3511" xr:uid="{00000000-0005-0000-0000-0000B30D0000}"/>
    <cellStyle name="20% - Акцент5 2 2 2 2 2 2 2 2 2 2 2 2 2 15" xfId="3512" xr:uid="{00000000-0005-0000-0000-0000B40D0000}"/>
    <cellStyle name="20% - Акцент5 2 2 2 2 2 2 2 2 2 2 2 2 2 16" xfId="3513" xr:uid="{00000000-0005-0000-0000-0000B50D0000}"/>
    <cellStyle name="20% - Акцент5 2 2 2 2 2 2 2 2 2 2 2 2 2 17" xfId="3514" xr:uid="{00000000-0005-0000-0000-0000B60D0000}"/>
    <cellStyle name="20% - Акцент5 2 2 2 2 2 2 2 2 2 2 2 2 2 18" xfId="3515" xr:uid="{00000000-0005-0000-0000-0000B70D0000}"/>
    <cellStyle name="20% - Акцент5 2 2 2 2 2 2 2 2 2 2 2 2 2 19" xfId="3516" xr:uid="{00000000-0005-0000-0000-0000B80D0000}"/>
    <cellStyle name="20% - Акцент5 2 2 2 2 2 2 2 2 2 2 2 2 2 2" xfId="3517" xr:uid="{00000000-0005-0000-0000-0000B90D0000}"/>
    <cellStyle name="20% - Акцент5 2 2 2 2 2 2 2 2 2 2 2 2 2 2 10" xfId="3518" xr:uid="{00000000-0005-0000-0000-0000BA0D0000}"/>
    <cellStyle name="20% - Акцент5 2 2 2 2 2 2 2 2 2 2 2 2 2 2 11" xfId="3519" xr:uid="{00000000-0005-0000-0000-0000BB0D0000}"/>
    <cellStyle name="20% - Акцент5 2 2 2 2 2 2 2 2 2 2 2 2 2 2 12" xfId="3520" xr:uid="{00000000-0005-0000-0000-0000BC0D0000}"/>
    <cellStyle name="20% - Акцент5 2 2 2 2 2 2 2 2 2 2 2 2 2 2 13" xfId="3521" xr:uid="{00000000-0005-0000-0000-0000BD0D0000}"/>
    <cellStyle name="20% - Акцент5 2 2 2 2 2 2 2 2 2 2 2 2 2 2 14" xfId="3522" xr:uid="{00000000-0005-0000-0000-0000BE0D0000}"/>
    <cellStyle name="20% - Акцент5 2 2 2 2 2 2 2 2 2 2 2 2 2 2 15" xfId="3523" xr:uid="{00000000-0005-0000-0000-0000BF0D0000}"/>
    <cellStyle name="20% - Акцент5 2 2 2 2 2 2 2 2 2 2 2 2 2 2 16" xfId="3524" xr:uid="{00000000-0005-0000-0000-0000C00D0000}"/>
    <cellStyle name="20% - Акцент5 2 2 2 2 2 2 2 2 2 2 2 2 2 2 17" xfId="3525" xr:uid="{00000000-0005-0000-0000-0000C10D0000}"/>
    <cellStyle name="20% - Акцент5 2 2 2 2 2 2 2 2 2 2 2 2 2 2 18" xfId="3526" xr:uid="{00000000-0005-0000-0000-0000C20D0000}"/>
    <cellStyle name="20% - Акцент5 2 2 2 2 2 2 2 2 2 2 2 2 2 2 19" xfId="3527" xr:uid="{00000000-0005-0000-0000-0000C30D0000}"/>
    <cellStyle name="20% - Акцент5 2 2 2 2 2 2 2 2 2 2 2 2 2 2 2" xfId="3528" xr:uid="{00000000-0005-0000-0000-0000C40D0000}"/>
    <cellStyle name="20% - Акцент5 2 2 2 2 2 2 2 2 2 2 2 2 2 2 2 10" xfId="3529" xr:uid="{00000000-0005-0000-0000-0000C50D0000}"/>
    <cellStyle name="20% - Акцент5 2 2 2 2 2 2 2 2 2 2 2 2 2 2 2 11" xfId="3530" xr:uid="{00000000-0005-0000-0000-0000C60D0000}"/>
    <cellStyle name="20% - Акцент5 2 2 2 2 2 2 2 2 2 2 2 2 2 2 2 12" xfId="3531" xr:uid="{00000000-0005-0000-0000-0000C70D0000}"/>
    <cellStyle name="20% - Акцент5 2 2 2 2 2 2 2 2 2 2 2 2 2 2 2 13" xfId="3532" xr:uid="{00000000-0005-0000-0000-0000C80D0000}"/>
    <cellStyle name="20% - Акцент5 2 2 2 2 2 2 2 2 2 2 2 2 2 2 2 14" xfId="3533" xr:uid="{00000000-0005-0000-0000-0000C90D0000}"/>
    <cellStyle name="20% - Акцент5 2 2 2 2 2 2 2 2 2 2 2 2 2 2 2 15" xfId="3534" xr:uid="{00000000-0005-0000-0000-0000CA0D0000}"/>
    <cellStyle name="20% - Акцент5 2 2 2 2 2 2 2 2 2 2 2 2 2 2 2 16" xfId="3535" xr:uid="{00000000-0005-0000-0000-0000CB0D0000}"/>
    <cellStyle name="20% - Акцент5 2 2 2 2 2 2 2 2 2 2 2 2 2 2 2 17" xfId="3536" xr:uid="{00000000-0005-0000-0000-0000CC0D0000}"/>
    <cellStyle name="20% - Акцент5 2 2 2 2 2 2 2 2 2 2 2 2 2 2 2 18" xfId="3537" xr:uid="{00000000-0005-0000-0000-0000CD0D0000}"/>
    <cellStyle name="20% - Акцент5 2 2 2 2 2 2 2 2 2 2 2 2 2 2 2 19" xfId="3538" xr:uid="{00000000-0005-0000-0000-0000CE0D0000}"/>
    <cellStyle name="20% - Акцент5 2 2 2 2 2 2 2 2 2 2 2 2 2 2 2 2" xfId="3539" xr:uid="{00000000-0005-0000-0000-0000CF0D0000}"/>
    <cellStyle name="20% - Акцент5 2 2 2 2 2 2 2 2 2 2 2 2 2 2 2 2 10" xfId="3540" xr:uid="{00000000-0005-0000-0000-0000D00D0000}"/>
    <cellStyle name="20% - Акцент5 2 2 2 2 2 2 2 2 2 2 2 2 2 2 2 2 11" xfId="3541" xr:uid="{00000000-0005-0000-0000-0000D10D0000}"/>
    <cellStyle name="20% - Акцент5 2 2 2 2 2 2 2 2 2 2 2 2 2 2 2 2 12" xfId="3542" xr:uid="{00000000-0005-0000-0000-0000D20D0000}"/>
    <cellStyle name="20% - Акцент5 2 2 2 2 2 2 2 2 2 2 2 2 2 2 2 2 13" xfId="3543" xr:uid="{00000000-0005-0000-0000-0000D30D0000}"/>
    <cellStyle name="20% - Акцент5 2 2 2 2 2 2 2 2 2 2 2 2 2 2 2 2 14" xfId="3544" xr:uid="{00000000-0005-0000-0000-0000D40D0000}"/>
    <cellStyle name="20% - Акцент5 2 2 2 2 2 2 2 2 2 2 2 2 2 2 2 2 15" xfId="3545" xr:uid="{00000000-0005-0000-0000-0000D50D0000}"/>
    <cellStyle name="20% - Акцент5 2 2 2 2 2 2 2 2 2 2 2 2 2 2 2 2 16" xfId="3546" xr:uid="{00000000-0005-0000-0000-0000D60D0000}"/>
    <cellStyle name="20% - Акцент5 2 2 2 2 2 2 2 2 2 2 2 2 2 2 2 2 17" xfId="3547" xr:uid="{00000000-0005-0000-0000-0000D70D0000}"/>
    <cellStyle name="20% - Акцент5 2 2 2 2 2 2 2 2 2 2 2 2 2 2 2 2 18" xfId="3548" xr:uid="{00000000-0005-0000-0000-0000D80D0000}"/>
    <cellStyle name="20% - Акцент5 2 2 2 2 2 2 2 2 2 2 2 2 2 2 2 2 19" xfId="3549" xr:uid="{00000000-0005-0000-0000-0000D90D0000}"/>
    <cellStyle name="20% - Акцент5 2 2 2 2 2 2 2 2 2 2 2 2 2 2 2 2 2" xfId="3550" xr:uid="{00000000-0005-0000-0000-0000DA0D0000}"/>
    <cellStyle name="20% - Акцент5 2 2 2 2 2 2 2 2 2 2 2 2 2 2 2 2 2 10" xfId="3551" xr:uid="{00000000-0005-0000-0000-0000DB0D0000}"/>
    <cellStyle name="20% - Акцент5 2 2 2 2 2 2 2 2 2 2 2 2 2 2 2 2 2 11" xfId="3552" xr:uid="{00000000-0005-0000-0000-0000DC0D0000}"/>
    <cellStyle name="20% - Акцент5 2 2 2 2 2 2 2 2 2 2 2 2 2 2 2 2 2 12" xfId="3553" xr:uid="{00000000-0005-0000-0000-0000DD0D0000}"/>
    <cellStyle name="20% - Акцент5 2 2 2 2 2 2 2 2 2 2 2 2 2 2 2 2 2 13" xfId="3554" xr:uid="{00000000-0005-0000-0000-0000DE0D0000}"/>
    <cellStyle name="20% - Акцент5 2 2 2 2 2 2 2 2 2 2 2 2 2 2 2 2 2 14" xfId="3555" xr:uid="{00000000-0005-0000-0000-0000DF0D0000}"/>
    <cellStyle name="20% - Акцент5 2 2 2 2 2 2 2 2 2 2 2 2 2 2 2 2 2 15" xfId="3556" xr:uid="{00000000-0005-0000-0000-0000E00D0000}"/>
    <cellStyle name="20% - Акцент5 2 2 2 2 2 2 2 2 2 2 2 2 2 2 2 2 2 16" xfId="3557" xr:uid="{00000000-0005-0000-0000-0000E10D0000}"/>
    <cellStyle name="20% - Акцент5 2 2 2 2 2 2 2 2 2 2 2 2 2 2 2 2 2 17" xfId="3558" xr:uid="{00000000-0005-0000-0000-0000E20D0000}"/>
    <cellStyle name="20% - Акцент5 2 2 2 2 2 2 2 2 2 2 2 2 2 2 2 2 2 18" xfId="3559" xr:uid="{00000000-0005-0000-0000-0000E30D0000}"/>
    <cellStyle name="20% - Акцент5 2 2 2 2 2 2 2 2 2 2 2 2 2 2 2 2 2 19" xfId="3560" xr:uid="{00000000-0005-0000-0000-0000E40D0000}"/>
    <cellStyle name="20% - Акцент5 2 2 2 2 2 2 2 2 2 2 2 2 2 2 2 2 2 2" xfId="3561" xr:uid="{00000000-0005-0000-0000-0000E50D0000}"/>
    <cellStyle name="20% - Акцент5 2 2 2 2 2 2 2 2 2 2 2 2 2 2 2 2 2 2 10" xfId="3562" xr:uid="{00000000-0005-0000-0000-0000E60D0000}"/>
    <cellStyle name="20% - Акцент5 2 2 2 2 2 2 2 2 2 2 2 2 2 2 2 2 2 2 11" xfId="3563" xr:uid="{00000000-0005-0000-0000-0000E70D0000}"/>
    <cellStyle name="20% - Акцент5 2 2 2 2 2 2 2 2 2 2 2 2 2 2 2 2 2 2 12" xfId="3564" xr:uid="{00000000-0005-0000-0000-0000E80D0000}"/>
    <cellStyle name="20% - Акцент5 2 2 2 2 2 2 2 2 2 2 2 2 2 2 2 2 2 2 13" xfId="3565" xr:uid="{00000000-0005-0000-0000-0000E90D0000}"/>
    <cellStyle name="20% - Акцент5 2 2 2 2 2 2 2 2 2 2 2 2 2 2 2 2 2 2 14" xfId="3566" xr:uid="{00000000-0005-0000-0000-0000EA0D0000}"/>
    <cellStyle name="20% - Акцент5 2 2 2 2 2 2 2 2 2 2 2 2 2 2 2 2 2 2 15" xfId="3567" xr:uid="{00000000-0005-0000-0000-0000EB0D0000}"/>
    <cellStyle name="20% - Акцент5 2 2 2 2 2 2 2 2 2 2 2 2 2 2 2 2 2 2 16" xfId="3568" xr:uid="{00000000-0005-0000-0000-0000EC0D0000}"/>
    <cellStyle name="20% - Акцент5 2 2 2 2 2 2 2 2 2 2 2 2 2 2 2 2 2 2 17" xfId="3569" xr:uid="{00000000-0005-0000-0000-0000ED0D0000}"/>
    <cellStyle name="20% - Акцент5 2 2 2 2 2 2 2 2 2 2 2 2 2 2 2 2 2 2 18" xfId="3570" xr:uid="{00000000-0005-0000-0000-0000EE0D0000}"/>
    <cellStyle name="20% - Акцент5 2 2 2 2 2 2 2 2 2 2 2 2 2 2 2 2 2 2 19" xfId="3571" xr:uid="{00000000-0005-0000-0000-0000EF0D0000}"/>
    <cellStyle name="20% - Акцент5 2 2 2 2 2 2 2 2 2 2 2 2 2 2 2 2 2 2 2" xfId="3572" xr:uid="{00000000-0005-0000-0000-0000F00D0000}"/>
    <cellStyle name="20% - Акцент5 2 2 2 2 2 2 2 2 2 2 2 2 2 2 2 2 2 2 2 10" xfId="3573" xr:uid="{00000000-0005-0000-0000-0000F10D0000}"/>
    <cellStyle name="20% - Акцент5 2 2 2 2 2 2 2 2 2 2 2 2 2 2 2 2 2 2 2 11" xfId="3574" xr:uid="{00000000-0005-0000-0000-0000F20D0000}"/>
    <cellStyle name="20% - Акцент5 2 2 2 2 2 2 2 2 2 2 2 2 2 2 2 2 2 2 2 12" xfId="3575" xr:uid="{00000000-0005-0000-0000-0000F30D0000}"/>
    <cellStyle name="20% - Акцент5 2 2 2 2 2 2 2 2 2 2 2 2 2 2 2 2 2 2 2 13" xfId="3576" xr:uid="{00000000-0005-0000-0000-0000F40D0000}"/>
    <cellStyle name="20% - Акцент5 2 2 2 2 2 2 2 2 2 2 2 2 2 2 2 2 2 2 2 14" xfId="3577" xr:uid="{00000000-0005-0000-0000-0000F50D0000}"/>
    <cellStyle name="20% - Акцент5 2 2 2 2 2 2 2 2 2 2 2 2 2 2 2 2 2 2 2 15" xfId="3578" xr:uid="{00000000-0005-0000-0000-0000F60D0000}"/>
    <cellStyle name="20% - Акцент5 2 2 2 2 2 2 2 2 2 2 2 2 2 2 2 2 2 2 2 16" xfId="3579" xr:uid="{00000000-0005-0000-0000-0000F70D0000}"/>
    <cellStyle name="20% - Акцент5 2 2 2 2 2 2 2 2 2 2 2 2 2 2 2 2 2 2 2 17" xfId="3580" xr:uid="{00000000-0005-0000-0000-0000F80D0000}"/>
    <cellStyle name="20% - Акцент5 2 2 2 2 2 2 2 2 2 2 2 2 2 2 2 2 2 2 2 18" xfId="3581" xr:uid="{00000000-0005-0000-0000-0000F90D0000}"/>
    <cellStyle name="20% - Акцент5 2 2 2 2 2 2 2 2 2 2 2 2 2 2 2 2 2 2 2 19" xfId="3582" xr:uid="{00000000-0005-0000-0000-0000FA0D0000}"/>
    <cellStyle name="20% - Акцент5 2 2 2 2 2 2 2 2 2 2 2 2 2 2 2 2 2 2 2 2" xfId="3583" xr:uid="{00000000-0005-0000-0000-0000FB0D0000}"/>
    <cellStyle name="20% - Акцент5 2 2 2 2 2 2 2 2 2 2 2 2 2 2 2 2 2 2 2 2 10" xfId="3584" xr:uid="{00000000-0005-0000-0000-0000FC0D0000}"/>
    <cellStyle name="20% - Акцент5 2 2 2 2 2 2 2 2 2 2 2 2 2 2 2 2 2 2 2 2 11" xfId="3585" xr:uid="{00000000-0005-0000-0000-0000FD0D0000}"/>
    <cellStyle name="20% - Акцент5 2 2 2 2 2 2 2 2 2 2 2 2 2 2 2 2 2 2 2 2 12" xfId="3586" xr:uid="{00000000-0005-0000-0000-0000FE0D0000}"/>
    <cellStyle name="20% - Акцент5 2 2 2 2 2 2 2 2 2 2 2 2 2 2 2 2 2 2 2 2 13" xfId="3587" xr:uid="{00000000-0005-0000-0000-0000FF0D0000}"/>
    <cellStyle name="20% - Акцент5 2 2 2 2 2 2 2 2 2 2 2 2 2 2 2 2 2 2 2 2 14" xfId="3588" xr:uid="{00000000-0005-0000-0000-0000000E0000}"/>
    <cellStyle name="20% - Акцент5 2 2 2 2 2 2 2 2 2 2 2 2 2 2 2 2 2 2 2 2 15" xfId="3589" xr:uid="{00000000-0005-0000-0000-0000010E0000}"/>
    <cellStyle name="20% - Акцент5 2 2 2 2 2 2 2 2 2 2 2 2 2 2 2 2 2 2 2 2 16" xfId="3590" xr:uid="{00000000-0005-0000-0000-0000020E0000}"/>
    <cellStyle name="20% - Акцент5 2 2 2 2 2 2 2 2 2 2 2 2 2 2 2 2 2 2 2 2 17" xfId="3591" xr:uid="{00000000-0005-0000-0000-0000030E0000}"/>
    <cellStyle name="20% - Акцент5 2 2 2 2 2 2 2 2 2 2 2 2 2 2 2 2 2 2 2 2 18" xfId="3592" xr:uid="{00000000-0005-0000-0000-0000040E0000}"/>
    <cellStyle name="20% - Акцент5 2 2 2 2 2 2 2 2 2 2 2 2 2 2 2 2 2 2 2 2 2" xfId="3593" xr:uid="{00000000-0005-0000-0000-0000050E0000}"/>
    <cellStyle name="20% - Акцент5 2 2 2 2 2 2 2 2 2 2 2 2 2 2 2 2 2 2 2 2 2 10" xfId="3594" xr:uid="{00000000-0005-0000-0000-0000060E0000}"/>
    <cellStyle name="20% - Акцент5 2 2 2 2 2 2 2 2 2 2 2 2 2 2 2 2 2 2 2 2 2 11" xfId="3595" xr:uid="{00000000-0005-0000-0000-0000070E0000}"/>
    <cellStyle name="20% - Акцент5 2 2 2 2 2 2 2 2 2 2 2 2 2 2 2 2 2 2 2 2 2 12" xfId="3596" xr:uid="{00000000-0005-0000-0000-0000080E0000}"/>
    <cellStyle name="20% - Акцент5 2 2 2 2 2 2 2 2 2 2 2 2 2 2 2 2 2 2 2 2 2 13" xfId="3597" xr:uid="{00000000-0005-0000-0000-0000090E0000}"/>
    <cellStyle name="20% - Акцент5 2 2 2 2 2 2 2 2 2 2 2 2 2 2 2 2 2 2 2 2 2 14" xfId="3598" xr:uid="{00000000-0005-0000-0000-00000A0E0000}"/>
    <cellStyle name="20% - Акцент5 2 2 2 2 2 2 2 2 2 2 2 2 2 2 2 2 2 2 2 2 2 15" xfId="3599" xr:uid="{00000000-0005-0000-0000-00000B0E0000}"/>
    <cellStyle name="20% - Акцент5 2 2 2 2 2 2 2 2 2 2 2 2 2 2 2 2 2 2 2 2 2 16" xfId="3600" xr:uid="{00000000-0005-0000-0000-00000C0E0000}"/>
    <cellStyle name="20% - Акцент5 2 2 2 2 2 2 2 2 2 2 2 2 2 2 2 2 2 2 2 2 2 17" xfId="3601" xr:uid="{00000000-0005-0000-0000-00000D0E0000}"/>
    <cellStyle name="20% - Акцент5 2 2 2 2 2 2 2 2 2 2 2 2 2 2 2 2 2 2 2 2 2 18" xfId="3602" xr:uid="{00000000-0005-0000-0000-00000E0E0000}"/>
    <cellStyle name="20% - Акцент5 2 2 2 2 2 2 2 2 2 2 2 2 2 2 2 2 2 2 2 2 2 2" xfId="3603" xr:uid="{00000000-0005-0000-0000-00000F0E0000}"/>
    <cellStyle name="20% - Акцент5 2 2 2 2 2 2 2 2 2 2 2 2 2 2 2 2 2 2 2 2 2 3" xfId="3604" xr:uid="{00000000-0005-0000-0000-0000100E0000}"/>
    <cellStyle name="20% - Акцент5 2 2 2 2 2 2 2 2 2 2 2 2 2 2 2 2 2 2 2 2 2 4" xfId="3605" xr:uid="{00000000-0005-0000-0000-0000110E0000}"/>
    <cellStyle name="20% - Акцент5 2 2 2 2 2 2 2 2 2 2 2 2 2 2 2 2 2 2 2 2 2 5" xfId="3606" xr:uid="{00000000-0005-0000-0000-0000120E0000}"/>
    <cellStyle name="20% - Акцент5 2 2 2 2 2 2 2 2 2 2 2 2 2 2 2 2 2 2 2 2 2 6" xfId="3607" xr:uid="{00000000-0005-0000-0000-0000130E0000}"/>
    <cellStyle name="20% - Акцент5 2 2 2 2 2 2 2 2 2 2 2 2 2 2 2 2 2 2 2 2 2 7" xfId="3608" xr:uid="{00000000-0005-0000-0000-0000140E0000}"/>
    <cellStyle name="20% - Акцент5 2 2 2 2 2 2 2 2 2 2 2 2 2 2 2 2 2 2 2 2 2 8" xfId="3609" xr:uid="{00000000-0005-0000-0000-0000150E0000}"/>
    <cellStyle name="20% - Акцент5 2 2 2 2 2 2 2 2 2 2 2 2 2 2 2 2 2 2 2 2 2 9" xfId="3610" xr:uid="{00000000-0005-0000-0000-0000160E0000}"/>
    <cellStyle name="20% - Акцент5 2 2 2 2 2 2 2 2 2 2 2 2 2 2 2 2 2 2 2 2 3" xfId="3611" xr:uid="{00000000-0005-0000-0000-0000170E0000}"/>
    <cellStyle name="20% - Акцент5 2 2 2 2 2 2 2 2 2 2 2 2 2 2 2 2 2 2 2 2 4" xfId="3612" xr:uid="{00000000-0005-0000-0000-0000180E0000}"/>
    <cellStyle name="20% - Акцент5 2 2 2 2 2 2 2 2 2 2 2 2 2 2 2 2 2 2 2 2 5" xfId="3613" xr:uid="{00000000-0005-0000-0000-0000190E0000}"/>
    <cellStyle name="20% - Акцент5 2 2 2 2 2 2 2 2 2 2 2 2 2 2 2 2 2 2 2 2 6" xfId="3614" xr:uid="{00000000-0005-0000-0000-00001A0E0000}"/>
    <cellStyle name="20% - Акцент5 2 2 2 2 2 2 2 2 2 2 2 2 2 2 2 2 2 2 2 2 7" xfId="3615" xr:uid="{00000000-0005-0000-0000-00001B0E0000}"/>
    <cellStyle name="20% - Акцент5 2 2 2 2 2 2 2 2 2 2 2 2 2 2 2 2 2 2 2 2 8" xfId="3616" xr:uid="{00000000-0005-0000-0000-00001C0E0000}"/>
    <cellStyle name="20% - Акцент5 2 2 2 2 2 2 2 2 2 2 2 2 2 2 2 2 2 2 2 2 9" xfId="3617" xr:uid="{00000000-0005-0000-0000-00001D0E0000}"/>
    <cellStyle name="20% - Акцент5 2 2 2 2 2 2 2 2 2 2 2 2 2 2 2 2 2 2 2 20" xfId="3618" xr:uid="{00000000-0005-0000-0000-00001E0E0000}"/>
    <cellStyle name="20% - Акцент5 2 2 2 2 2 2 2 2 2 2 2 2 2 2 2 2 2 2 2 21" xfId="3619" xr:uid="{00000000-0005-0000-0000-00001F0E0000}"/>
    <cellStyle name="20% - Акцент5 2 2 2 2 2 2 2 2 2 2 2 2 2 2 2 2 2 2 2 3" xfId="3620" xr:uid="{00000000-0005-0000-0000-0000200E0000}"/>
    <cellStyle name="20% - Акцент5 2 2 2 2 2 2 2 2 2 2 2 2 2 2 2 2 2 2 2 4" xfId="3621" xr:uid="{00000000-0005-0000-0000-0000210E0000}"/>
    <cellStyle name="20% - Акцент5 2 2 2 2 2 2 2 2 2 2 2 2 2 2 2 2 2 2 2 5" xfId="3622" xr:uid="{00000000-0005-0000-0000-0000220E0000}"/>
    <cellStyle name="20% - Акцент5 2 2 2 2 2 2 2 2 2 2 2 2 2 2 2 2 2 2 2 6" xfId="3623" xr:uid="{00000000-0005-0000-0000-0000230E0000}"/>
    <cellStyle name="20% - Акцент5 2 2 2 2 2 2 2 2 2 2 2 2 2 2 2 2 2 2 2 7" xfId="3624" xr:uid="{00000000-0005-0000-0000-0000240E0000}"/>
    <cellStyle name="20% - Акцент5 2 2 2 2 2 2 2 2 2 2 2 2 2 2 2 2 2 2 2 8" xfId="3625" xr:uid="{00000000-0005-0000-0000-0000250E0000}"/>
    <cellStyle name="20% - Акцент5 2 2 2 2 2 2 2 2 2 2 2 2 2 2 2 2 2 2 2 9" xfId="3626" xr:uid="{00000000-0005-0000-0000-0000260E0000}"/>
    <cellStyle name="20% - Акцент5 2 2 2 2 2 2 2 2 2 2 2 2 2 2 2 2 2 2 20" xfId="3627" xr:uid="{00000000-0005-0000-0000-0000270E0000}"/>
    <cellStyle name="20% - Акцент5 2 2 2 2 2 2 2 2 2 2 2 2 2 2 2 2 2 2 21" xfId="3628" xr:uid="{00000000-0005-0000-0000-0000280E0000}"/>
    <cellStyle name="20% - Акцент5 2 2 2 2 2 2 2 2 2 2 2 2 2 2 2 2 2 2 3" xfId="3629" xr:uid="{00000000-0005-0000-0000-0000290E0000}"/>
    <cellStyle name="20% - Акцент5 2 2 2 2 2 2 2 2 2 2 2 2 2 2 2 2 2 2 4" xfId="3630" xr:uid="{00000000-0005-0000-0000-00002A0E0000}"/>
    <cellStyle name="20% - Акцент5 2 2 2 2 2 2 2 2 2 2 2 2 2 2 2 2 2 2 5" xfId="3631" xr:uid="{00000000-0005-0000-0000-00002B0E0000}"/>
    <cellStyle name="20% - Акцент5 2 2 2 2 2 2 2 2 2 2 2 2 2 2 2 2 2 2 6" xfId="3632" xr:uid="{00000000-0005-0000-0000-00002C0E0000}"/>
    <cellStyle name="20% - Акцент5 2 2 2 2 2 2 2 2 2 2 2 2 2 2 2 2 2 2 7" xfId="3633" xr:uid="{00000000-0005-0000-0000-00002D0E0000}"/>
    <cellStyle name="20% - Акцент5 2 2 2 2 2 2 2 2 2 2 2 2 2 2 2 2 2 2 8" xfId="3634" xr:uid="{00000000-0005-0000-0000-00002E0E0000}"/>
    <cellStyle name="20% - Акцент5 2 2 2 2 2 2 2 2 2 2 2 2 2 2 2 2 2 2 9" xfId="3635" xr:uid="{00000000-0005-0000-0000-00002F0E0000}"/>
    <cellStyle name="20% - Акцент5 2 2 2 2 2 2 2 2 2 2 2 2 2 2 2 2 2 20" xfId="3636" xr:uid="{00000000-0005-0000-0000-0000300E0000}"/>
    <cellStyle name="20% - Акцент5 2 2 2 2 2 2 2 2 2 2 2 2 2 2 2 2 2 21" xfId="3637" xr:uid="{00000000-0005-0000-0000-0000310E0000}"/>
    <cellStyle name="20% - Акцент5 2 2 2 2 2 2 2 2 2 2 2 2 2 2 2 2 2 22" xfId="3638" xr:uid="{00000000-0005-0000-0000-0000320E0000}"/>
    <cellStyle name="20% - Акцент5 2 2 2 2 2 2 2 2 2 2 2 2 2 2 2 2 2 3" xfId="3639" xr:uid="{00000000-0005-0000-0000-0000330E0000}"/>
    <cellStyle name="20% - Акцент5 2 2 2 2 2 2 2 2 2 2 2 2 2 2 2 2 2 4" xfId="3640" xr:uid="{00000000-0005-0000-0000-0000340E0000}"/>
    <cellStyle name="20% - Акцент5 2 2 2 2 2 2 2 2 2 2 2 2 2 2 2 2 2 5" xfId="3641" xr:uid="{00000000-0005-0000-0000-0000350E0000}"/>
    <cellStyle name="20% - Акцент5 2 2 2 2 2 2 2 2 2 2 2 2 2 2 2 2 2 6" xfId="3642" xr:uid="{00000000-0005-0000-0000-0000360E0000}"/>
    <cellStyle name="20% - Акцент5 2 2 2 2 2 2 2 2 2 2 2 2 2 2 2 2 2 7" xfId="3643" xr:uid="{00000000-0005-0000-0000-0000370E0000}"/>
    <cellStyle name="20% - Акцент5 2 2 2 2 2 2 2 2 2 2 2 2 2 2 2 2 2 8" xfId="3644" xr:uid="{00000000-0005-0000-0000-0000380E0000}"/>
    <cellStyle name="20% - Акцент5 2 2 2 2 2 2 2 2 2 2 2 2 2 2 2 2 2 9" xfId="3645" xr:uid="{00000000-0005-0000-0000-0000390E0000}"/>
    <cellStyle name="20% - Акцент5 2 2 2 2 2 2 2 2 2 2 2 2 2 2 2 2 20" xfId="3646" xr:uid="{00000000-0005-0000-0000-00003A0E0000}"/>
    <cellStyle name="20% - Акцент5 2 2 2 2 2 2 2 2 2 2 2 2 2 2 2 2 21" xfId="3647" xr:uid="{00000000-0005-0000-0000-00003B0E0000}"/>
    <cellStyle name="20% - Акцент5 2 2 2 2 2 2 2 2 2 2 2 2 2 2 2 2 22" xfId="3648" xr:uid="{00000000-0005-0000-0000-00003C0E0000}"/>
    <cellStyle name="20% - Акцент5 2 2 2 2 2 2 2 2 2 2 2 2 2 2 2 2 3" xfId="3649" xr:uid="{00000000-0005-0000-0000-00003D0E0000}"/>
    <cellStyle name="20% - Акцент5 2 2 2 2 2 2 2 2 2 2 2 2 2 2 2 2 4" xfId="3650" xr:uid="{00000000-0005-0000-0000-00003E0E0000}"/>
    <cellStyle name="20% - Акцент5 2 2 2 2 2 2 2 2 2 2 2 2 2 2 2 2 5" xfId="3651" xr:uid="{00000000-0005-0000-0000-00003F0E0000}"/>
    <cellStyle name="20% - Акцент5 2 2 2 2 2 2 2 2 2 2 2 2 2 2 2 2 6" xfId="3652" xr:uid="{00000000-0005-0000-0000-0000400E0000}"/>
    <cellStyle name="20% - Акцент5 2 2 2 2 2 2 2 2 2 2 2 2 2 2 2 2 7" xfId="3653" xr:uid="{00000000-0005-0000-0000-0000410E0000}"/>
    <cellStyle name="20% - Акцент5 2 2 2 2 2 2 2 2 2 2 2 2 2 2 2 2 8" xfId="3654" xr:uid="{00000000-0005-0000-0000-0000420E0000}"/>
    <cellStyle name="20% - Акцент5 2 2 2 2 2 2 2 2 2 2 2 2 2 2 2 2 9" xfId="3655" xr:uid="{00000000-0005-0000-0000-0000430E0000}"/>
    <cellStyle name="20% - Акцент5 2 2 2 2 2 2 2 2 2 2 2 2 2 2 2 20" xfId="3656" xr:uid="{00000000-0005-0000-0000-0000440E0000}"/>
    <cellStyle name="20% - Акцент5 2 2 2 2 2 2 2 2 2 2 2 2 2 2 2 21" xfId="3657" xr:uid="{00000000-0005-0000-0000-0000450E0000}"/>
    <cellStyle name="20% - Акцент5 2 2 2 2 2 2 2 2 2 2 2 2 2 2 2 22" xfId="3658" xr:uid="{00000000-0005-0000-0000-0000460E0000}"/>
    <cellStyle name="20% - Акцент5 2 2 2 2 2 2 2 2 2 2 2 2 2 2 2 23" xfId="3659" xr:uid="{00000000-0005-0000-0000-0000470E0000}"/>
    <cellStyle name="20% - Акцент5 2 2 2 2 2 2 2 2 2 2 2 2 2 2 2 3" xfId="3660" xr:uid="{00000000-0005-0000-0000-0000480E0000}"/>
    <cellStyle name="20% - Акцент5 2 2 2 2 2 2 2 2 2 2 2 2 2 2 2 4" xfId="3661" xr:uid="{00000000-0005-0000-0000-0000490E0000}"/>
    <cellStyle name="20% - Акцент5 2 2 2 2 2 2 2 2 2 2 2 2 2 2 2 5" xfId="3662" xr:uid="{00000000-0005-0000-0000-00004A0E0000}"/>
    <cellStyle name="20% - Акцент5 2 2 2 2 2 2 2 2 2 2 2 2 2 2 2 6" xfId="3663" xr:uid="{00000000-0005-0000-0000-00004B0E0000}"/>
    <cellStyle name="20% - Акцент5 2 2 2 2 2 2 2 2 2 2 2 2 2 2 2 7" xfId="3664" xr:uid="{00000000-0005-0000-0000-00004C0E0000}"/>
    <cellStyle name="20% - Акцент5 2 2 2 2 2 2 2 2 2 2 2 2 2 2 2 8" xfId="3665" xr:uid="{00000000-0005-0000-0000-00004D0E0000}"/>
    <cellStyle name="20% - Акцент5 2 2 2 2 2 2 2 2 2 2 2 2 2 2 2 9" xfId="3666" xr:uid="{00000000-0005-0000-0000-00004E0E0000}"/>
    <cellStyle name="20% - Акцент5 2 2 2 2 2 2 2 2 2 2 2 2 2 2 20" xfId="3667" xr:uid="{00000000-0005-0000-0000-00004F0E0000}"/>
    <cellStyle name="20% - Акцент5 2 2 2 2 2 2 2 2 2 2 2 2 2 2 21" xfId="3668" xr:uid="{00000000-0005-0000-0000-0000500E0000}"/>
    <cellStyle name="20% - Акцент5 2 2 2 2 2 2 2 2 2 2 2 2 2 2 22" xfId="3669" xr:uid="{00000000-0005-0000-0000-0000510E0000}"/>
    <cellStyle name="20% - Акцент5 2 2 2 2 2 2 2 2 2 2 2 2 2 2 23" xfId="3670" xr:uid="{00000000-0005-0000-0000-0000520E0000}"/>
    <cellStyle name="20% - Акцент5 2 2 2 2 2 2 2 2 2 2 2 2 2 2 24" xfId="3671" xr:uid="{00000000-0005-0000-0000-0000530E0000}"/>
    <cellStyle name="20% - Акцент5 2 2 2 2 2 2 2 2 2 2 2 2 2 2 25" xfId="3672" xr:uid="{00000000-0005-0000-0000-0000540E0000}"/>
    <cellStyle name="20% - Акцент5 2 2 2 2 2 2 2 2 2 2 2 2 2 2 3" xfId="3673" xr:uid="{00000000-0005-0000-0000-0000550E0000}"/>
    <cellStyle name="20% - Акцент5 2 2 2 2 2 2 2 2 2 2 2 2 2 2 4" xfId="3674" xr:uid="{00000000-0005-0000-0000-0000560E0000}"/>
    <cellStyle name="20% - Акцент5 2 2 2 2 2 2 2 2 2 2 2 2 2 2 5" xfId="3675" xr:uid="{00000000-0005-0000-0000-0000570E0000}"/>
    <cellStyle name="20% - Акцент5 2 2 2 2 2 2 2 2 2 2 2 2 2 2 6" xfId="3676" xr:uid="{00000000-0005-0000-0000-0000580E0000}"/>
    <cellStyle name="20% - Акцент5 2 2 2 2 2 2 2 2 2 2 2 2 2 2 7" xfId="3677" xr:uid="{00000000-0005-0000-0000-0000590E0000}"/>
    <cellStyle name="20% - Акцент5 2 2 2 2 2 2 2 2 2 2 2 2 2 2 8" xfId="3678" xr:uid="{00000000-0005-0000-0000-00005A0E0000}"/>
    <cellStyle name="20% - Акцент5 2 2 2 2 2 2 2 2 2 2 2 2 2 2 9" xfId="3679" xr:uid="{00000000-0005-0000-0000-00005B0E0000}"/>
    <cellStyle name="20% - Акцент5 2 2 2 2 2 2 2 2 2 2 2 2 2 20" xfId="3680" xr:uid="{00000000-0005-0000-0000-00005C0E0000}"/>
    <cellStyle name="20% - Акцент5 2 2 2 2 2 2 2 2 2 2 2 2 2 21" xfId="3681" xr:uid="{00000000-0005-0000-0000-00005D0E0000}"/>
    <cellStyle name="20% - Акцент5 2 2 2 2 2 2 2 2 2 2 2 2 2 22" xfId="3682" xr:uid="{00000000-0005-0000-0000-00005E0E0000}"/>
    <cellStyle name="20% - Акцент5 2 2 2 2 2 2 2 2 2 2 2 2 2 23" xfId="3683" xr:uid="{00000000-0005-0000-0000-00005F0E0000}"/>
    <cellStyle name="20% - Акцент5 2 2 2 2 2 2 2 2 2 2 2 2 2 24" xfId="3684" xr:uid="{00000000-0005-0000-0000-0000600E0000}"/>
    <cellStyle name="20% - Акцент5 2 2 2 2 2 2 2 2 2 2 2 2 2 25" xfId="3685" xr:uid="{00000000-0005-0000-0000-0000610E0000}"/>
    <cellStyle name="20% - Акцент5 2 2 2 2 2 2 2 2 2 2 2 2 2 3" xfId="3686" xr:uid="{00000000-0005-0000-0000-0000620E0000}"/>
    <cellStyle name="20% - Акцент5 2 2 2 2 2 2 2 2 2 2 2 2 2 3 2" xfId="3687" xr:uid="{00000000-0005-0000-0000-0000630E0000}"/>
    <cellStyle name="20% - Акцент5 2 2 2 2 2 2 2 2 2 2 2 2 2 4" xfId="3688" xr:uid="{00000000-0005-0000-0000-0000640E0000}"/>
    <cellStyle name="20% - Акцент5 2 2 2 2 2 2 2 2 2 2 2 2 2 5" xfId="3689" xr:uid="{00000000-0005-0000-0000-0000650E0000}"/>
    <cellStyle name="20% - Акцент5 2 2 2 2 2 2 2 2 2 2 2 2 2 6" xfId="3690" xr:uid="{00000000-0005-0000-0000-0000660E0000}"/>
    <cellStyle name="20% - Акцент5 2 2 2 2 2 2 2 2 2 2 2 2 2 7" xfId="3691" xr:uid="{00000000-0005-0000-0000-0000670E0000}"/>
    <cellStyle name="20% - Акцент5 2 2 2 2 2 2 2 2 2 2 2 2 2 8" xfId="3692" xr:uid="{00000000-0005-0000-0000-0000680E0000}"/>
    <cellStyle name="20% - Акцент5 2 2 2 2 2 2 2 2 2 2 2 2 2 9" xfId="3693" xr:uid="{00000000-0005-0000-0000-0000690E0000}"/>
    <cellStyle name="20% - Акцент5 2 2 2 2 2 2 2 2 2 2 2 2 20" xfId="3694" xr:uid="{00000000-0005-0000-0000-00006A0E0000}"/>
    <cellStyle name="20% - Акцент5 2 2 2 2 2 2 2 2 2 2 2 2 21" xfId="3695" xr:uid="{00000000-0005-0000-0000-00006B0E0000}"/>
    <cellStyle name="20% - Акцент5 2 2 2 2 2 2 2 2 2 2 2 2 22" xfId="3696" xr:uid="{00000000-0005-0000-0000-00006C0E0000}"/>
    <cellStyle name="20% - Акцент5 2 2 2 2 2 2 2 2 2 2 2 2 23" xfId="3697" xr:uid="{00000000-0005-0000-0000-00006D0E0000}"/>
    <cellStyle name="20% - Акцент5 2 2 2 2 2 2 2 2 2 2 2 2 24" xfId="3698" xr:uid="{00000000-0005-0000-0000-00006E0E0000}"/>
    <cellStyle name="20% - Акцент5 2 2 2 2 2 2 2 2 2 2 2 2 25" xfId="3699" xr:uid="{00000000-0005-0000-0000-00006F0E0000}"/>
    <cellStyle name="20% - Акцент5 2 2 2 2 2 2 2 2 2 2 2 2 26" xfId="3700" xr:uid="{00000000-0005-0000-0000-0000700E0000}"/>
    <cellStyle name="20% - Акцент5 2 2 2 2 2 2 2 2 2 2 2 2 27" xfId="3701" xr:uid="{00000000-0005-0000-0000-0000710E0000}"/>
    <cellStyle name="20% - Акцент5 2 2 2 2 2 2 2 2 2 2 2 2 3" xfId="3702" xr:uid="{00000000-0005-0000-0000-0000720E0000}"/>
    <cellStyle name="20% - Акцент5 2 2 2 2 2 2 2 2 2 2 2 2 4" xfId="3703" xr:uid="{00000000-0005-0000-0000-0000730E0000}"/>
    <cellStyle name="20% - Акцент5 2 2 2 2 2 2 2 2 2 2 2 2 4 2" xfId="3704" xr:uid="{00000000-0005-0000-0000-0000740E0000}"/>
    <cellStyle name="20% - Акцент5 2 2 2 2 2 2 2 2 2 2 2 2 5" xfId="3705" xr:uid="{00000000-0005-0000-0000-0000750E0000}"/>
    <cellStyle name="20% - Акцент5 2 2 2 2 2 2 2 2 2 2 2 2 6" xfId="3706" xr:uid="{00000000-0005-0000-0000-0000760E0000}"/>
    <cellStyle name="20% - Акцент5 2 2 2 2 2 2 2 2 2 2 2 2 7" xfId="3707" xr:uid="{00000000-0005-0000-0000-0000770E0000}"/>
    <cellStyle name="20% - Акцент5 2 2 2 2 2 2 2 2 2 2 2 2 8" xfId="3708" xr:uid="{00000000-0005-0000-0000-0000780E0000}"/>
    <cellStyle name="20% - Акцент5 2 2 2 2 2 2 2 2 2 2 2 2 9" xfId="3709" xr:uid="{00000000-0005-0000-0000-0000790E0000}"/>
    <cellStyle name="20% - Акцент5 2 2 2 2 2 2 2 2 2 2 2 20" xfId="3710" xr:uid="{00000000-0005-0000-0000-00007A0E0000}"/>
    <cellStyle name="20% - Акцент5 2 2 2 2 2 2 2 2 2 2 2 21" xfId="3711" xr:uid="{00000000-0005-0000-0000-00007B0E0000}"/>
    <cellStyle name="20% - Акцент5 2 2 2 2 2 2 2 2 2 2 2 22" xfId="3712" xr:uid="{00000000-0005-0000-0000-00007C0E0000}"/>
    <cellStyle name="20% - Акцент5 2 2 2 2 2 2 2 2 2 2 2 23" xfId="3713" xr:uid="{00000000-0005-0000-0000-00007D0E0000}"/>
    <cellStyle name="20% - Акцент5 2 2 2 2 2 2 2 2 2 2 2 24" xfId="3714" xr:uid="{00000000-0005-0000-0000-00007E0E0000}"/>
    <cellStyle name="20% - Акцент5 2 2 2 2 2 2 2 2 2 2 2 25" xfId="3715" xr:uid="{00000000-0005-0000-0000-00007F0E0000}"/>
    <cellStyle name="20% - Акцент5 2 2 2 2 2 2 2 2 2 2 2 26" xfId="3716" xr:uid="{00000000-0005-0000-0000-0000800E0000}"/>
    <cellStyle name="20% - Акцент5 2 2 2 2 2 2 2 2 2 2 2 27" xfId="3717" xr:uid="{00000000-0005-0000-0000-0000810E0000}"/>
    <cellStyle name="20% - Акцент5 2 2 2 2 2 2 2 2 2 2 2 3" xfId="3718" xr:uid="{00000000-0005-0000-0000-0000820E0000}"/>
    <cellStyle name="20% - Акцент5 2 2 2 2 2 2 2 2 2 2 2 3 2" xfId="3719" xr:uid="{00000000-0005-0000-0000-0000830E0000}"/>
    <cellStyle name="20% - Акцент5 2 2 2 2 2 2 2 2 2 2 2 3 2 2" xfId="3720" xr:uid="{00000000-0005-0000-0000-0000840E0000}"/>
    <cellStyle name="20% - Акцент5 2 2 2 2 2 2 2 2 2 2 2 3 2 2 2" xfId="3721" xr:uid="{00000000-0005-0000-0000-0000850E0000}"/>
    <cellStyle name="20% - Акцент5 2 2 2 2 2 2 2 2 2 2 2 3 2 3" xfId="3722" xr:uid="{00000000-0005-0000-0000-0000860E0000}"/>
    <cellStyle name="20% - Акцент5 2 2 2 2 2 2 2 2 2 2 2 3 2 4" xfId="3723" xr:uid="{00000000-0005-0000-0000-0000870E0000}"/>
    <cellStyle name="20% - Акцент5 2 2 2 2 2 2 2 2 2 2 2 3 3" xfId="3724" xr:uid="{00000000-0005-0000-0000-0000880E0000}"/>
    <cellStyle name="20% - Акцент5 2 2 2 2 2 2 2 2 2 2 2 3 3 2" xfId="3725" xr:uid="{00000000-0005-0000-0000-0000890E0000}"/>
    <cellStyle name="20% - Акцент5 2 2 2 2 2 2 2 2 2 2 2 3 4" xfId="3726" xr:uid="{00000000-0005-0000-0000-00008A0E0000}"/>
    <cellStyle name="20% - Акцент5 2 2 2 2 2 2 2 2 2 2 2 4" xfId="3727" xr:uid="{00000000-0005-0000-0000-00008B0E0000}"/>
    <cellStyle name="20% - Акцент5 2 2 2 2 2 2 2 2 2 2 2 4 2" xfId="3728" xr:uid="{00000000-0005-0000-0000-00008C0E0000}"/>
    <cellStyle name="20% - Акцент5 2 2 2 2 2 2 2 2 2 2 2 5" xfId="3729" xr:uid="{00000000-0005-0000-0000-00008D0E0000}"/>
    <cellStyle name="20% - Акцент5 2 2 2 2 2 2 2 2 2 2 2 6" xfId="3730" xr:uid="{00000000-0005-0000-0000-00008E0E0000}"/>
    <cellStyle name="20% - Акцент5 2 2 2 2 2 2 2 2 2 2 2 7" xfId="3731" xr:uid="{00000000-0005-0000-0000-00008F0E0000}"/>
    <cellStyle name="20% - Акцент5 2 2 2 2 2 2 2 2 2 2 2 8" xfId="3732" xr:uid="{00000000-0005-0000-0000-0000900E0000}"/>
    <cellStyle name="20% - Акцент5 2 2 2 2 2 2 2 2 2 2 2 9" xfId="3733" xr:uid="{00000000-0005-0000-0000-0000910E0000}"/>
    <cellStyle name="20% - Акцент5 2 2 2 2 2 2 2 2 2 2 20" xfId="3734" xr:uid="{00000000-0005-0000-0000-0000920E0000}"/>
    <cellStyle name="20% - Акцент5 2 2 2 2 2 2 2 2 2 2 21" xfId="3735" xr:uid="{00000000-0005-0000-0000-0000930E0000}"/>
    <cellStyle name="20% - Акцент5 2 2 2 2 2 2 2 2 2 2 22" xfId="3736" xr:uid="{00000000-0005-0000-0000-0000940E0000}"/>
    <cellStyle name="20% - Акцент5 2 2 2 2 2 2 2 2 2 2 23" xfId="3737" xr:uid="{00000000-0005-0000-0000-0000950E0000}"/>
    <cellStyle name="20% - Акцент5 2 2 2 2 2 2 2 2 2 2 24" xfId="3738" xr:uid="{00000000-0005-0000-0000-0000960E0000}"/>
    <cellStyle name="20% - Акцент5 2 2 2 2 2 2 2 2 2 2 25" xfId="3739" xr:uid="{00000000-0005-0000-0000-0000970E0000}"/>
    <cellStyle name="20% - Акцент5 2 2 2 2 2 2 2 2 2 2 26" xfId="3740" xr:uid="{00000000-0005-0000-0000-0000980E0000}"/>
    <cellStyle name="20% - Акцент5 2 2 2 2 2 2 2 2 2 2 27" xfId="3741" xr:uid="{00000000-0005-0000-0000-0000990E0000}"/>
    <cellStyle name="20% - Акцент5 2 2 2 2 2 2 2 2 2 2 28" xfId="3742" xr:uid="{00000000-0005-0000-0000-00009A0E0000}"/>
    <cellStyle name="20% - Акцент5 2 2 2 2 2 2 2 2 2 2 3" xfId="3743" xr:uid="{00000000-0005-0000-0000-00009B0E0000}"/>
    <cellStyle name="20% - Акцент5 2 2 2 2 2 2 2 2 2 2 4" xfId="3744" xr:uid="{00000000-0005-0000-0000-00009C0E0000}"/>
    <cellStyle name="20% - Акцент5 2 2 2 2 2 2 2 2 2 2 4 2" xfId="3745" xr:uid="{00000000-0005-0000-0000-00009D0E0000}"/>
    <cellStyle name="20% - Акцент5 2 2 2 2 2 2 2 2 2 2 4 2 2" xfId="3746" xr:uid="{00000000-0005-0000-0000-00009E0E0000}"/>
    <cellStyle name="20% - Акцент5 2 2 2 2 2 2 2 2 2 2 4 2 2 2" xfId="3747" xr:uid="{00000000-0005-0000-0000-00009F0E0000}"/>
    <cellStyle name="20% - Акцент5 2 2 2 2 2 2 2 2 2 2 4 2 3" xfId="3748" xr:uid="{00000000-0005-0000-0000-0000A00E0000}"/>
    <cellStyle name="20% - Акцент5 2 2 2 2 2 2 2 2 2 2 4 2 4" xfId="3749" xr:uid="{00000000-0005-0000-0000-0000A10E0000}"/>
    <cellStyle name="20% - Акцент5 2 2 2 2 2 2 2 2 2 2 4 3" xfId="3750" xr:uid="{00000000-0005-0000-0000-0000A20E0000}"/>
    <cellStyle name="20% - Акцент5 2 2 2 2 2 2 2 2 2 2 4 3 2" xfId="3751" xr:uid="{00000000-0005-0000-0000-0000A30E0000}"/>
    <cellStyle name="20% - Акцент5 2 2 2 2 2 2 2 2 2 2 4 4" xfId="3752" xr:uid="{00000000-0005-0000-0000-0000A40E0000}"/>
    <cellStyle name="20% - Акцент5 2 2 2 2 2 2 2 2 2 2 5" xfId="3753" xr:uid="{00000000-0005-0000-0000-0000A50E0000}"/>
    <cellStyle name="20% - Акцент5 2 2 2 2 2 2 2 2 2 2 5 2" xfId="3754" xr:uid="{00000000-0005-0000-0000-0000A60E0000}"/>
    <cellStyle name="20% - Акцент5 2 2 2 2 2 2 2 2 2 2 6" xfId="3755" xr:uid="{00000000-0005-0000-0000-0000A70E0000}"/>
    <cellStyle name="20% - Акцент5 2 2 2 2 2 2 2 2 2 2 7" xfId="3756" xr:uid="{00000000-0005-0000-0000-0000A80E0000}"/>
    <cellStyle name="20% - Акцент5 2 2 2 2 2 2 2 2 2 2 8" xfId="3757" xr:uid="{00000000-0005-0000-0000-0000A90E0000}"/>
    <cellStyle name="20% - Акцент5 2 2 2 2 2 2 2 2 2 2 9" xfId="3758" xr:uid="{00000000-0005-0000-0000-0000AA0E0000}"/>
    <cellStyle name="20% - Акцент5 2 2 2 2 2 2 2 2 2 20" xfId="3759" xr:uid="{00000000-0005-0000-0000-0000AB0E0000}"/>
    <cellStyle name="20% - Акцент5 2 2 2 2 2 2 2 2 2 21" xfId="3760" xr:uid="{00000000-0005-0000-0000-0000AC0E0000}"/>
    <cellStyle name="20% - Акцент5 2 2 2 2 2 2 2 2 2 22" xfId="3761" xr:uid="{00000000-0005-0000-0000-0000AD0E0000}"/>
    <cellStyle name="20% - Акцент5 2 2 2 2 2 2 2 2 2 23" xfId="3762" xr:uid="{00000000-0005-0000-0000-0000AE0E0000}"/>
    <cellStyle name="20% - Акцент5 2 2 2 2 2 2 2 2 2 24" xfId="3763" xr:uid="{00000000-0005-0000-0000-0000AF0E0000}"/>
    <cellStyle name="20% - Акцент5 2 2 2 2 2 2 2 2 2 25" xfId="3764" xr:uid="{00000000-0005-0000-0000-0000B00E0000}"/>
    <cellStyle name="20% - Акцент5 2 2 2 2 2 2 2 2 2 26" xfId="3765" xr:uid="{00000000-0005-0000-0000-0000B10E0000}"/>
    <cellStyle name="20% - Акцент5 2 2 2 2 2 2 2 2 2 27" xfId="3766" xr:uid="{00000000-0005-0000-0000-0000B20E0000}"/>
    <cellStyle name="20% - Акцент5 2 2 2 2 2 2 2 2 2 28" xfId="3767" xr:uid="{00000000-0005-0000-0000-0000B30E0000}"/>
    <cellStyle name="20% - Акцент5 2 2 2 2 2 2 2 2 2 29" xfId="3768" xr:uid="{00000000-0005-0000-0000-0000B40E0000}"/>
    <cellStyle name="20% - Акцент5 2 2 2 2 2 2 2 2 2 3" xfId="3769" xr:uid="{00000000-0005-0000-0000-0000B50E0000}"/>
    <cellStyle name="20% - Акцент5 2 2 2 2 2 2 2 2 2 4" xfId="3770" xr:uid="{00000000-0005-0000-0000-0000B60E0000}"/>
    <cellStyle name="20% - Акцент5 2 2 2 2 2 2 2 2 2 4 2" xfId="3771" xr:uid="{00000000-0005-0000-0000-0000B70E0000}"/>
    <cellStyle name="20% - Акцент5 2 2 2 2 2 2 2 2 2 5" xfId="3772" xr:uid="{00000000-0005-0000-0000-0000B80E0000}"/>
    <cellStyle name="20% - Акцент5 2 2 2 2 2 2 2 2 2 5 2" xfId="3773" xr:uid="{00000000-0005-0000-0000-0000B90E0000}"/>
    <cellStyle name="20% - Акцент5 2 2 2 2 2 2 2 2 2 5 2 2" xfId="3774" xr:uid="{00000000-0005-0000-0000-0000BA0E0000}"/>
    <cellStyle name="20% - Акцент5 2 2 2 2 2 2 2 2 2 5 2 2 2" xfId="3775" xr:uid="{00000000-0005-0000-0000-0000BB0E0000}"/>
    <cellStyle name="20% - Акцент5 2 2 2 2 2 2 2 2 2 5 2 3" xfId="3776" xr:uid="{00000000-0005-0000-0000-0000BC0E0000}"/>
    <cellStyle name="20% - Акцент5 2 2 2 2 2 2 2 2 2 5 2 4" xfId="3777" xr:uid="{00000000-0005-0000-0000-0000BD0E0000}"/>
    <cellStyle name="20% - Акцент5 2 2 2 2 2 2 2 2 2 5 3" xfId="3778" xr:uid="{00000000-0005-0000-0000-0000BE0E0000}"/>
    <cellStyle name="20% - Акцент5 2 2 2 2 2 2 2 2 2 5 3 2" xfId="3779" xr:uid="{00000000-0005-0000-0000-0000BF0E0000}"/>
    <cellStyle name="20% - Акцент5 2 2 2 2 2 2 2 2 2 5 4" xfId="3780" xr:uid="{00000000-0005-0000-0000-0000C00E0000}"/>
    <cellStyle name="20% - Акцент5 2 2 2 2 2 2 2 2 2 6" xfId="3781" xr:uid="{00000000-0005-0000-0000-0000C10E0000}"/>
    <cellStyle name="20% - Акцент5 2 2 2 2 2 2 2 2 2 6 2" xfId="3782" xr:uid="{00000000-0005-0000-0000-0000C20E0000}"/>
    <cellStyle name="20% - Акцент5 2 2 2 2 2 2 2 2 2 7" xfId="3783" xr:uid="{00000000-0005-0000-0000-0000C30E0000}"/>
    <cellStyle name="20% - Акцент5 2 2 2 2 2 2 2 2 2 8" xfId="3784" xr:uid="{00000000-0005-0000-0000-0000C40E0000}"/>
    <cellStyle name="20% - Акцент5 2 2 2 2 2 2 2 2 2 9" xfId="3785" xr:uid="{00000000-0005-0000-0000-0000C50E0000}"/>
    <cellStyle name="20% - Акцент5 2 2 2 2 2 2 2 2 20" xfId="3786" xr:uid="{00000000-0005-0000-0000-0000C60E0000}"/>
    <cellStyle name="20% - Акцент5 2 2 2 2 2 2 2 2 21" xfId="3787" xr:uid="{00000000-0005-0000-0000-0000C70E0000}"/>
    <cellStyle name="20% - Акцент5 2 2 2 2 2 2 2 2 22" xfId="3788" xr:uid="{00000000-0005-0000-0000-0000C80E0000}"/>
    <cellStyle name="20% - Акцент5 2 2 2 2 2 2 2 2 23" xfId="3789" xr:uid="{00000000-0005-0000-0000-0000C90E0000}"/>
    <cellStyle name="20% - Акцент5 2 2 2 2 2 2 2 2 24" xfId="3790" xr:uid="{00000000-0005-0000-0000-0000CA0E0000}"/>
    <cellStyle name="20% - Акцент5 2 2 2 2 2 2 2 2 25" xfId="3791" xr:uid="{00000000-0005-0000-0000-0000CB0E0000}"/>
    <cellStyle name="20% - Акцент5 2 2 2 2 2 2 2 2 26" xfId="3792" xr:uid="{00000000-0005-0000-0000-0000CC0E0000}"/>
    <cellStyle name="20% - Акцент5 2 2 2 2 2 2 2 2 27" xfId="3793" xr:uid="{00000000-0005-0000-0000-0000CD0E0000}"/>
    <cellStyle name="20% - Акцент5 2 2 2 2 2 2 2 2 28" xfId="3794" xr:uid="{00000000-0005-0000-0000-0000CE0E0000}"/>
    <cellStyle name="20% - Акцент5 2 2 2 2 2 2 2 2 29" xfId="3795" xr:uid="{00000000-0005-0000-0000-0000CF0E0000}"/>
    <cellStyle name="20% - Акцент5 2 2 2 2 2 2 2 2 3" xfId="3796" xr:uid="{00000000-0005-0000-0000-0000D00E0000}"/>
    <cellStyle name="20% - Акцент5 2 2 2 2 2 2 2 2 4" xfId="3797" xr:uid="{00000000-0005-0000-0000-0000D10E0000}"/>
    <cellStyle name="20% - Акцент5 2 2 2 2 2 2 2 2 4 2" xfId="3798" xr:uid="{00000000-0005-0000-0000-0000D20E0000}"/>
    <cellStyle name="20% - Акцент5 2 2 2 2 2 2 2 2 5" xfId="3799" xr:uid="{00000000-0005-0000-0000-0000D30E0000}"/>
    <cellStyle name="20% - Акцент5 2 2 2 2 2 2 2 2 5 2" xfId="3800" xr:uid="{00000000-0005-0000-0000-0000D40E0000}"/>
    <cellStyle name="20% - Акцент5 2 2 2 2 2 2 2 2 5 2 2" xfId="3801" xr:uid="{00000000-0005-0000-0000-0000D50E0000}"/>
    <cellStyle name="20% - Акцент5 2 2 2 2 2 2 2 2 5 2 2 2" xfId="3802" xr:uid="{00000000-0005-0000-0000-0000D60E0000}"/>
    <cellStyle name="20% - Акцент5 2 2 2 2 2 2 2 2 5 2 3" xfId="3803" xr:uid="{00000000-0005-0000-0000-0000D70E0000}"/>
    <cellStyle name="20% - Акцент5 2 2 2 2 2 2 2 2 5 2 4" xfId="3804" xr:uid="{00000000-0005-0000-0000-0000D80E0000}"/>
    <cellStyle name="20% - Акцент5 2 2 2 2 2 2 2 2 5 3" xfId="3805" xr:uid="{00000000-0005-0000-0000-0000D90E0000}"/>
    <cellStyle name="20% - Акцент5 2 2 2 2 2 2 2 2 5 3 2" xfId="3806" xr:uid="{00000000-0005-0000-0000-0000DA0E0000}"/>
    <cellStyle name="20% - Акцент5 2 2 2 2 2 2 2 2 5 4" xfId="3807" xr:uid="{00000000-0005-0000-0000-0000DB0E0000}"/>
    <cellStyle name="20% - Акцент5 2 2 2 2 2 2 2 2 6" xfId="3808" xr:uid="{00000000-0005-0000-0000-0000DC0E0000}"/>
    <cellStyle name="20% - Акцент5 2 2 2 2 2 2 2 2 6 2" xfId="3809" xr:uid="{00000000-0005-0000-0000-0000DD0E0000}"/>
    <cellStyle name="20% - Акцент5 2 2 2 2 2 2 2 2 7" xfId="3810" xr:uid="{00000000-0005-0000-0000-0000DE0E0000}"/>
    <cellStyle name="20% - Акцент5 2 2 2 2 2 2 2 2 8" xfId="3811" xr:uid="{00000000-0005-0000-0000-0000DF0E0000}"/>
    <cellStyle name="20% - Акцент5 2 2 2 2 2 2 2 2 9" xfId="3812" xr:uid="{00000000-0005-0000-0000-0000E00E0000}"/>
    <cellStyle name="20% - Акцент5 2 2 2 2 2 2 2 20" xfId="3813" xr:uid="{00000000-0005-0000-0000-0000E10E0000}"/>
    <cellStyle name="20% - Акцент5 2 2 2 2 2 2 2 21" xfId="3814" xr:uid="{00000000-0005-0000-0000-0000E20E0000}"/>
    <cellStyle name="20% - Акцент5 2 2 2 2 2 2 2 22" xfId="3815" xr:uid="{00000000-0005-0000-0000-0000E30E0000}"/>
    <cellStyle name="20% - Акцент5 2 2 2 2 2 2 2 23" xfId="3816" xr:uid="{00000000-0005-0000-0000-0000E40E0000}"/>
    <cellStyle name="20% - Акцент5 2 2 2 2 2 2 2 24" xfId="3817" xr:uid="{00000000-0005-0000-0000-0000E50E0000}"/>
    <cellStyle name="20% - Акцент5 2 2 2 2 2 2 2 25" xfId="3818" xr:uid="{00000000-0005-0000-0000-0000E60E0000}"/>
    <cellStyle name="20% - Акцент5 2 2 2 2 2 2 2 26" xfId="3819" xr:uid="{00000000-0005-0000-0000-0000E70E0000}"/>
    <cellStyle name="20% - Акцент5 2 2 2 2 2 2 2 27" xfId="3820" xr:uid="{00000000-0005-0000-0000-0000E80E0000}"/>
    <cellStyle name="20% - Акцент5 2 2 2 2 2 2 2 28" xfId="3821" xr:uid="{00000000-0005-0000-0000-0000E90E0000}"/>
    <cellStyle name="20% - Акцент5 2 2 2 2 2 2 2 29" xfId="3822" xr:uid="{00000000-0005-0000-0000-0000EA0E0000}"/>
    <cellStyle name="20% - Акцент5 2 2 2 2 2 2 2 3" xfId="3823" xr:uid="{00000000-0005-0000-0000-0000EB0E0000}"/>
    <cellStyle name="20% - Акцент5 2 2 2 2 2 2 2 30" xfId="3824" xr:uid="{00000000-0005-0000-0000-0000EC0E0000}"/>
    <cellStyle name="20% - Акцент5 2 2 2 2 2 2 2 4" xfId="3825" xr:uid="{00000000-0005-0000-0000-0000ED0E0000}"/>
    <cellStyle name="20% - Акцент5 2 2 2 2 2 2 2 5" xfId="3826" xr:uid="{00000000-0005-0000-0000-0000EE0E0000}"/>
    <cellStyle name="20% - Акцент5 2 2 2 2 2 2 2 5 2" xfId="3827" xr:uid="{00000000-0005-0000-0000-0000EF0E0000}"/>
    <cellStyle name="20% - Акцент5 2 2 2 2 2 2 2 6" xfId="3828" xr:uid="{00000000-0005-0000-0000-0000F00E0000}"/>
    <cellStyle name="20% - Акцент5 2 2 2 2 2 2 2 6 2" xfId="3829" xr:uid="{00000000-0005-0000-0000-0000F10E0000}"/>
    <cellStyle name="20% - Акцент5 2 2 2 2 2 2 2 6 2 2" xfId="3830" xr:uid="{00000000-0005-0000-0000-0000F20E0000}"/>
    <cellStyle name="20% - Акцент5 2 2 2 2 2 2 2 6 2 2 2" xfId="3831" xr:uid="{00000000-0005-0000-0000-0000F30E0000}"/>
    <cellStyle name="20% - Акцент5 2 2 2 2 2 2 2 6 2 3" xfId="3832" xr:uid="{00000000-0005-0000-0000-0000F40E0000}"/>
    <cellStyle name="20% - Акцент5 2 2 2 2 2 2 2 6 2 4" xfId="3833" xr:uid="{00000000-0005-0000-0000-0000F50E0000}"/>
    <cellStyle name="20% - Акцент5 2 2 2 2 2 2 2 6 3" xfId="3834" xr:uid="{00000000-0005-0000-0000-0000F60E0000}"/>
    <cellStyle name="20% - Акцент5 2 2 2 2 2 2 2 6 3 2" xfId="3835" xr:uid="{00000000-0005-0000-0000-0000F70E0000}"/>
    <cellStyle name="20% - Акцент5 2 2 2 2 2 2 2 6 4" xfId="3836" xr:uid="{00000000-0005-0000-0000-0000F80E0000}"/>
    <cellStyle name="20% - Акцент5 2 2 2 2 2 2 2 7" xfId="3837" xr:uid="{00000000-0005-0000-0000-0000F90E0000}"/>
    <cellStyle name="20% - Акцент5 2 2 2 2 2 2 2 7 2" xfId="3838" xr:uid="{00000000-0005-0000-0000-0000FA0E0000}"/>
    <cellStyle name="20% - Акцент5 2 2 2 2 2 2 2 8" xfId="3839" xr:uid="{00000000-0005-0000-0000-0000FB0E0000}"/>
    <cellStyle name="20% - Акцент5 2 2 2 2 2 2 2 9" xfId="3840" xr:uid="{00000000-0005-0000-0000-0000FC0E0000}"/>
    <cellStyle name="20% - Акцент5 2 2 2 2 2 2 20" xfId="3841" xr:uid="{00000000-0005-0000-0000-0000FD0E0000}"/>
    <cellStyle name="20% - Акцент5 2 2 2 2 2 2 21" xfId="3842" xr:uid="{00000000-0005-0000-0000-0000FE0E0000}"/>
    <cellStyle name="20% - Акцент5 2 2 2 2 2 2 22" xfId="3843" xr:uid="{00000000-0005-0000-0000-0000FF0E0000}"/>
    <cellStyle name="20% - Акцент5 2 2 2 2 2 2 23" xfId="3844" xr:uid="{00000000-0005-0000-0000-0000000F0000}"/>
    <cellStyle name="20% - Акцент5 2 2 2 2 2 2 24" xfId="3845" xr:uid="{00000000-0005-0000-0000-0000010F0000}"/>
    <cellStyle name="20% - Акцент5 2 2 2 2 2 2 25" xfId="3846" xr:uid="{00000000-0005-0000-0000-0000020F0000}"/>
    <cellStyle name="20% - Акцент5 2 2 2 2 2 2 26" xfId="3847" xr:uid="{00000000-0005-0000-0000-0000030F0000}"/>
    <cellStyle name="20% - Акцент5 2 2 2 2 2 2 27" xfId="3848" xr:uid="{00000000-0005-0000-0000-0000040F0000}"/>
    <cellStyle name="20% - Акцент5 2 2 2 2 2 2 28" xfId="3849" xr:uid="{00000000-0005-0000-0000-0000050F0000}"/>
    <cellStyle name="20% - Акцент5 2 2 2 2 2 2 29" xfId="3850" xr:uid="{00000000-0005-0000-0000-0000060F0000}"/>
    <cellStyle name="20% - Акцент5 2 2 2 2 2 2 3" xfId="3851" xr:uid="{00000000-0005-0000-0000-0000070F0000}"/>
    <cellStyle name="20% - Акцент5 2 2 2 2 2 2 30" xfId="3852" xr:uid="{00000000-0005-0000-0000-0000080F0000}"/>
    <cellStyle name="20% - Акцент5 2 2 2 2 2 2 31" xfId="3853" xr:uid="{00000000-0005-0000-0000-0000090F0000}"/>
    <cellStyle name="20% - Акцент5 2 2 2 2 2 2 32" xfId="3854" xr:uid="{00000000-0005-0000-0000-00000A0F0000}"/>
    <cellStyle name="20% - Акцент5 2 2 2 2 2 2 4" xfId="3855" xr:uid="{00000000-0005-0000-0000-00000B0F0000}"/>
    <cellStyle name="20% - Акцент5 2 2 2 2 2 2 5" xfId="3856" xr:uid="{00000000-0005-0000-0000-00000C0F0000}"/>
    <cellStyle name="20% - Акцент5 2 2 2 2 2 2 5 2" xfId="3857" xr:uid="{00000000-0005-0000-0000-00000D0F0000}"/>
    <cellStyle name="20% - Акцент5 2 2 2 2 2 2 5 3" xfId="3858" xr:uid="{00000000-0005-0000-0000-00000E0F0000}"/>
    <cellStyle name="20% - Акцент5 2 2 2 2 2 2 6" xfId="3859" xr:uid="{00000000-0005-0000-0000-00000F0F0000}"/>
    <cellStyle name="20% - Акцент5 2 2 2 2 2 2 7" xfId="3860" xr:uid="{00000000-0005-0000-0000-0000100F0000}"/>
    <cellStyle name="20% - Акцент5 2 2 2 2 2 2 7 2" xfId="3861" xr:uid="{00000000-0005-0000-0000-0000110F0000}"/>
    <cellStyle name="20% - Акцент5 2 2 2 2 2 2 8" xfId="3862" xr:uid="{00000000-0005-0000-0000-0000120F0000}"/>
    <cellStyle name="20% - Акцент5 2 2 2 2 2 2 8 2" xfId="3863" xr:uid="{00000000-0005-0000-0000-0000130F0000}"/>
    <cellStyle name="20% - Акцент5 2 2 2 2 2 2 8 2 2" xfId="3864" xr:uid="{00000000-0005-0000-0000-0000140F0000}"/>
    <cellStyle name="20% - Акцент5 2 2 2 2 2 2 8 2 2 2" xfId="3865" xr:uid="{00000000-0005-0000-0000-0000150F0000}"/>
    <cellStyle name="20% - Акцент5 2 2 2 2 2 2 8 2 3" xfId="3866" xr:uid="{00000000-0005-0000-0000-0000160F0000}"/>
    <cellStyle name="20% - Акцент5 2 2 2 2 2 2 8 2 4" xfId="3867" xr:uid="{00000000-0005-0000-0000-0000170F0000}"/>
    <cellStyle name="20% - Акцент5 2 2 2 2 2 2 8 3" xfId="3868" xr:uid="{00000000-0005-0000-0000-0000180F0000}"/>
    <cellStyle name="20% - Акцент5 2 2 2 2 2 2 8 3 2" xfId="3869" xr:uid="{00000000-0005-0000-0000-0000190F0000}"/>
    <cellStyle name="20% - Акцент5 2 2 2 2 2 2 8 4" xfId="3870" xr:uid="{00000000-0005-0000-0000-00001A0F0000}"/>
    <cellStyle name="20% - Акцент5 2 2 2 2 2 2 9" xfId="3871" xr:uid="{00000000-0005-0000-0000-00001B0F0000}"/>
    <cellStyle name="20% - Акцент5 2 2 2 2 2 2 9 2" xfId="3872" xr:uid="{00000000-0005-0000-0000-00001C0F0000}"/>
    <cellStyle name="20% - Акцент5 2 2 2 2 2 20" xfId="3873" xr:uid="{00000000-0005-0000-0000-00001D0F0000}"/>
    <cellStyle name="20% - Акцент5 2 2 2 2 2 21" xfId="3874" xr:uid="{00000000-0005-0000-0000-00001E0F0000}"/>
    <cellStyle name="20% - Акцент5 2 2 2 2 2 22" xfId="3875" xr:uid="{00000000-0005-0000-0000-00001F0F0000}"/>
    <cellStyle name="20% - Акцент5 2 2 2 2 2 23" xfId="3876" xr:uid="{00000000-0005-0000-0000-0000200F0000}"/>
    <cellStyle name="20% - Акцент5 2 2 2 2 2 24" xfId="3877" xr:uid="{00000000-0005-0000-0000-0000210F0000}"/>
    <cellStyle name="20% - Акцент5 2 2 2 2 2 25" xfId="3878" xr:uid="{00000000-0005-0000-0000-0000220F0000}"/>
    <cellStyle name="20% - Акцент5 2 2 2 2 2 26" xfId="3879" xr:uid="{00000000-0005-0000-0000-0000230F0000}"/>
    <cellStyle name="20% - Акцент5 2 2 2 2 2 27" xfId="3880" xr:uid="{00000000-0005-0000-0000-0000240F0000}"/>
    <cellStyle name="20% - Акцент5 2 2 2 2 2 28" xfId="3881" xr:uid="{00000000-0005-0000-0000-0000250F0000}"/>
    <cellStyle name="20% - Акцент5 2 2 2 2 2 29" xfId="3882" xr:uid="{00000000-0005-0000-0000-0000260F0000}"/>
    <cellStyle name="20% - Акцент5 2 2 2 2 2 3" xfId="3883" xr:uid="{00000000-0005-0000-0000-0000270F0000}"/>
    <cellStyle name="20% - Акцент5 2 2 2 2 2 3 2" xfId="3884" xr:uid="{00000000-0005-0000-0000-0000280F0000}"/>
    <cellStyle name="20% - Акцент5 2 2 2 2 2 3 2 2" xfId="3885" xr:uid="{00000000-0005-0000-0000-0000290F0000}"/>
    <cellStyle name="20% - Акцент5 2 2 2 2 2 3 2 2 2" xfId="3886" xr:uid="{00000000-0005-0000-0000-00002A0F0000}"/>
    <cellStyle name="20% - Акцент5 2 2 2 2 2 3 2 2 3" xfId="3887" xr:uid="{00000000-0005-0000-0000-00002B0F0000}"/>
    <cellStyle name="20% - Акцент5 2 2 2 2 2 3 2 3" xfId="3888" xr:uid="{00000000-0005-0000-0000-00002C0F0000}"/>
    <cellStyle name="20% - Акцент5 2 2 2 2 2 3 3" xfId="3889" xr:uid="{00000000-0005-0000-0000-00002D0F0000}"/>
    <cellStyle name="20% - Акцент5 2 2 2 2 2 3 4" xfId="3890" xr:uid="{00000000-0005-0000-0000-00002E0F0000}"/>
    <cellStyle name="20% - Акцент5 2 2 2 2 2 30" xfId="3891" xr:uid="{00000000-0005-0000-0000-00002F0F0000}"/>
    <cellStyle name="20% - Акцент5 2 2 2 2 2 31" xfId="3892" xr:uid="{00000000-0005-0000-0000-0000300F0000}"/>
    <cellStyle name="20% - Акцент5 2 2 2 2 2 32" xfId="3893" xr:uid="{00000000-0005-0000-0000-0000310F0000}"/>
    <cellStyle name="20% - Акцент5 2 2 2 2 2 4" xfId="3894" xr:uid="{00000000-0005-0000-0000-0000320F0000}"/>
    <cellStyle name="20% - Акцент5 2 2 2 2 2 5" xfId="3895" xr:uid="{00000000-0005-0000-0000-0000330F0000}"/>
    <cellStyle name="20% - Акцент5 2 2 2 2 2 5 2" xfId="3896" xr:uid="{00000000-0005-0000-0000-0000340F0000}"/>
    <cellStyle name="20% - Акцент5 2 2 2 2 2 5 3" xfId="3897" xr:uid="{00000000-0005-0000-0000-0000350F0000}"/>
    <cellStyle name="20% - Акцент5 2 2 2 2 2 6" xfId="3898" xr:uid="{00000000-0005-0000-0000-0000360F0000}"/>
    <cellStyle name="20% - Акцент5 2 2 2 2 2 7" xfId="3899" xr:uid="{00000000-0005-0000-0000-0000370F0000}"/>
    <cellStyle name="20% - Акцент5 2 2 2 2 2 7 2" xfId="3900" xr:uid="{00000000-0005-0000-0000-0000380F0000}"/>
    <cellStyle name="20% - Акцент5 2 2 2 2 2 8" xfId="3901" xr:uid="{00000000-0005-0000-0000-0000390F0000}"/>
    <cellStyle name="20% - Акцент5 2 2 2 2 2 8 2" xfId="3902" xr:uid="{00000000-0005-0000-0000-00003A0F0000}"/>
    <cellStyle name="20% - Акцент5 2 2 2 2 2 8 2 2" xfId="3903" xr:uid="{00000000-0005-0000-0000-00003B0F0000}"/>
    <cellStyle name="20% - Акцент5 2 2 2 2 2 8 2 2 2" xfId="3904" xr:uid="{00000000-0005-0000-0000-00003C0F0000}"/>
    <cellStyle name="20% - Акцент5 2 2 2 2 2 8 2 3" xfId="3905" xr:uid="{00000000-0005-0000-0000-00003D0F0000}"/>
    <cellStyle name="20% - Акцент5 2 2 2 2 2 8 2 4" xfId="3906" xr:uid="{00000000-0005-0000-0000-00003E0F0000}"/>
    <cellStyle name="20% - Акцент5 2 2 2 2 2 8 3" xfId="3907" xr:uid="{00000000-0005-0000-0000-00003F0F0000}"/>
    <cellStyle name="20% - Акцент5 2 2 2 2 2 8 3 2" xfId="3908" xr:uid="{00000000-0005-0000-0000-0000400F0000}"/>
    <cellStyle name="20% - Акцент5 2 2 2 2 2 8 4" xfId="3909" xr:uid="{00000000-0005-0000-0000-0000410F0000}"/>
    <cellStyle name="20% - Акцент5 2 2 2 2 2 9" xfId="3910" xr:uid="{00000000-0005-0000-0000-0000420F0000}"/>
    <cellStyle name="20% - Акцент5 2 2 2 2 2 9 2" xfId="3911" xr:uid="{00000000-0005-0000-0000-0000430F0000}"/>
    <cellStyle name="20% - Акцент5 2 2 2 2 20" xfId="3912" xr:uid="{00000000-0005-0000-0000-0000440F0000}"/>
    <cellStyle name="20% - Акцент5 2 2 2 2 21" xfId="3913" xr:uid="{00000000-0005-0000-0000-0000450F0000}"/>
    <cellStyle name="20% - Акцент5 2 2 2 2 22" xfId="3914" xr:uid="{00000000-0005-0000-0000-0000460F0000}"/>
    <cellStyle name="20% - Акцент5 2 2 2 2 23" xfId="3915" xr:uid="{00000000-0005-0000-0000-0000470F0000}"/>
    <cellStyle name="20% - Акцент5 2 2 2 2 24" xfId="3916" xr:uid="{00000000-0005-0000-0000-0000480F0000}"/>
    <cellStyle name="20% - Акцент5 2 2 2 2 25" xfId="3917" xr:uid="{00000000-0005-0000-0000-0000490F0000}"/>
    <cellStyle name="20% - Акцент5 2 2 2 2 26" xfId="3918" xr:uid="{00000000-0005-0000-0000-00004A0F0000}"/>
    <cellStyle name="20% - Акцент5 2 2 2 2 27" xfId="3919" xr:uid="{00000000-0005-0000-0000-00004B0F0000}"/>
    <cellStyle name="20% - Акцент5 2 2 2 2 28" xfId="3920" xr:uid="{00000000-0005-0000-0000-00004C0F0000}"/>
    <cellStyle name="20% - Акцент5 2 2 2 2 29" xfId="3921" xr:uid="{00000000-0005-0000-0000-00004D0F0000}"/>
    <cellStyle name="20% - Акцент5 2 2 2 2 3" xfId="3922" xr:uid="{00000000-0005-0000-0000-00004E0F0000}"/>
    <cellStyle name="20% - Акцент5 2 2 2 2 3 2" xfId="3923" xr:uid="{00000000-0005-0000-0000-00004F0F0000}"/>
    <cellStyle name="20% - Акцент5 2 2 2 2 3 2 2" xfId="3924" xr:uid="{00000000-0005-0000-0000-0000500F0000}"/>
    <cellStyle name="20% - Акцент5 2 2 2 2 3 2 2 2" xfId="3925" xr:uid="{00000000-0005-0000-0000-0000510F0000}"/>
    <cellStyle name="20% - Акцент5 2 2 2 2 3 2 2 3" xfId="3926" xr:uid="{00000000-0005-0000-0000-0000520F0000}"/>
    <cellStyle name="20% - Акцент5 2 2 2 2 3 2 3" xfId="3927" xr:uid="{00000000-0005-0000-0000-0000530F0000}"/>
    <cellStyle name="20% - Акцент5 2 2 2 2 3 3" xfId="3928" xr:uid="{00000000-0005-0000-0000-0000540F0000}"/>
    <cellStyle name="20% - Акцент5 2 2 2 2 3 4" xfId="3929" xr:uid="{00000000-0005-0000-0000-0000550F0000}"/>
    <cellStyle name="20% - Акцент5 2 2 2 2 30" xfId="3930" xr:uid="{00000000-0005-0000-0000-0000560F0000}"/>
    <cellStyle name="20% - Акцент5 2 2 2 2 31" xfId="3931" xr:uid="{00000000-0005-0000-0000-0000570F0000}"/>
    <cellStyle name="20% - Акцент5 2 2 2 2 32" xfId="3932" xr:uid="{00000000-0005-0000-0000-0000580F0000}"/>
    <cellStyle name="20% - Акцент5 2 2 2 2 4" xfId="3933" xr:uid="{00000000-0005-0000-0000-0000590F0000}"/>
    <cellStyle name="20% - Акцент5 2 2 2 2 5" xfId="3934" xr:uid="{00000000-0005-0000-0000-00005A0F0000}"/>
    <cellStyle name="20% - Акцент5 2 2 2 2 5 2" xfId="3935" xr:uid="{00000000-0005-0000-0000-00005B0F0000}"/>
    <cellStyle name="20% - Акцент5 2 2 2 2 5 3" xfId="3936" xr:uid="{00000000-0005-0000-0000-00005C0F0000}"/>
    <cellStyle name="20% - Акцент5 2 2 2 2 6" xfId="3937" xr:uid="{00000000-0005-0000-0000-00005D0F0000}"/>
    <cellStyle name="20% - Акцент5 2 2 2 2 7" xfId="3938" xr:uid="{00000000-0005-0000-0000-00005E0F0000}"/>
    <cellStyle name="20% - Акцент5 2 2 2 2 7 2" xfId="3939" xr:uid="{00000000-0005-0000-0000-00005F0F0000}"/>
    <cellStyle name="20% - Акцент5 2 2 2 2 8" xfId="3940" xr:uid="{00000000-0005-0000-0000-0000600F0000}"/>
    <cellStyle name="20% - Акцент5 2 2 2 2 8 2" xfId="3941" xr:uid="{00000000-0005-0000-0000-0000610F0000}"/>
    <cellStyle name="20% - Акцент5 2 2 2 2 8 2 2" xfId="3942" xr:uid="{00000000-0005-0000-0000-0000620F0000}"/>
    <cellStyle name="20% - Акцент5 2 2 2 2 8 2 2 2" xfId="3943" xr:uid="{00000000-0005-0000-0000-0000630F0000}"/>
    <cellStyle name="20% - Акцент5 2 2 2 2 8 2 3" xfId="3944" xr:uid="{00000000-0005-0000-0000-0000640F0000}"/>
    <cellStyle name="20% - Акцент5 2 2 2 2 8 2 4" xfId="3945" xr:uid="{00000000-0005-0000-0000-0000650F0000}"/>
    <cellStyle name="20% - Акцент5 2 2 2 2 8 3" xfId="3946" xr:uid="{00000000-0005-0000-0000-0000660F0000}"/>
    <cellStyle name="20% - Акцент5 2 2 2 2 8 3 2" xfId="3947" xr:uid="{00000000-0005-0000-0000-0000670F0000}"/>
    <cellStyle name="20% - Акцент5 2 2 2 2 8 4" xfId="3948" xr:uid="{00000000-0005-0000-0000-0000680F0000}"/>
    <cellStyle name="20% - Акцент5 2 2 2 2 9" xfId="3949" xr:uid="{00000000-0005-0000-0000-0000690F0000}"/>
    <cellStyle name="20% - Акцент5 2 2 2 2 9 2" xfId="3950" xr:uid="{00000000-0005-0000-0000-00006A0F0000}"/>
    <cellStyle name="20% - Акцент5 2 2 2 20" xfId="3951" xr:uid="{00000000-0005-0000-0000-00006B0F0000}"/>
    <cellStyle name="20% - Акцент5 2 2 2 21" xfId="3952" xr:uid="{00000000-0005-0000-0000-00006C0F0000}"/>
    <cellStyle name="20% - Акцент5 2 2 2 22" xfId="3953" xr:uid="{00000000-0005-0000-0000-00006D0F0000}"/>
    <cellStyle name="20% - Акцент5 2 2 2 23" xfId="3954" xr:uid="{00000000-0005-0000-0000-00006E0F0000}"/>
    <cellStyle name="20% - Акцент5 2 2 2 24" xfId="3955" xr:uid="{00000000-0005-0000-0000-00006F0F0000}"/>
    <cellStyle name="20% - Акцент5 2 2 2 25" xfId="3956" xr:uid="{00000000-0005-0000-0000-0000700F0000}"/>
    <cellStyle name="20% - Акцент5 2 2 2 26" xfId="3957" xr:uid="{00000000-0005-0000-0000-0000710F0000}"/>
    <cellStyle name="20% - Акцент5 2 2 2 27" xfId="3958" xr:uid="{00000000-0005-0000-0000-0000720F0000}"/>
    <cellStyle name="20% - Акцент5 2 2 2 28" xfId="3959" xr:uid="{00000000-0005-0000-0000-0000730F0000}"/>
    <cellStyle name="20% - Акцент5 2 2 2 29" xfId="3960" xr:uid="{00000000-0005-0000-0000-0000740F0000}"/>
    <cellStyle name="20% - Акцент5 2 2 2 3" xfId="3961" xr:uid="{00000000-0005-0000-0000-0000750F0000}"/>
    <cellStyle name="20% - Акцент5 2 2 2 30" xfId="3962" xr:uid="{00000000-0005-0000-0000-0000760F0000}"/>
    <cellStyle name="20% - Акцент5 2 2 2 31" xfId="3963" xr:uid="{00000000-0005-0000-0000-0000770F0000}"/>
    <cellStyle name="20% - Акцент5 2 2 2 32" xfId="3964" xr:uid="{00000000-0005-0000-0000-0000780F0000}"/>
    <cellStyle name="20% - Акцент5 2 2 2 33" xfId="3965" xr:uid="{00000000-0005-0000-0000-0000790F0000}"/>
    <cellStyle name="20% - Акцент5 2 2 2 34" xfId="3966" xr:uid="{00000000-0005-0000-0000-00007A0F0000}"/>
    <cellStyle name="20% - Акцент5 2 2 2 4" xfId="3967" xr:uid="{00000000-0005-0000-0000-00007B0F0000}"/>
    <cellStyle name="20% - Акцент5 2 2 2 5" xfId="3968" xr:uid="{00000000-0005-0000-0000-00007C0F0000}"/>
    <cellStyle name="20% - Акцент5 2 2 2 5 2" xfId="3969" xr:uid="{00000000-0005-0000-0000-00007D0F0000}"/>
    <cellStyle name="20% - Акцент5 2 2 2 5 2 2" xfId="3970" xr:uid="{00000000-0005-0000-0000-00007E0F0000}"/>
    <cellStyle name="20% - Акцент5 2 2 2 5 2 2 2" xfId="3971" xr:uid="{00000000-0005-0000-0000-00007F0F0000}"/>
    <cellStyle name="20% - Акцент5 2 2 2 5 2 2 3" xfId="3972" xr:uid="{00000000-0005-0000-0000-0000800F0000}"/>
    <cellStyle name="20% - Акцент5 2 2 2 5 2 3" xfId="3973" xr:uid="{00000000-0005-0000-0000-0000810F0000}"/>
    <cellStyle name="20% - Акцент5 2 2 2 5 3" xfId="3974" xr:uid="{00000000-0005-0000-0000-0000820F0000}"/>
    <cellStyle name="20% - Акцент5 2 2 2 5 4" xfId="3975" xr:uid="{00000000-0005-0000-0000-0000830F0000}"/>
    <cellStyle name="20% - Акцент5 2 2 2 6" xfId="3976" xr:uid="{00000000-0005-0000-0000-0000840F0000}"/>
    <cellStyle name="20% - Акцент5 2 2 2 7" xfId="3977" xr:uid="{00000000-0005-0000-0000-0000850F0000}"/>
    <cellStyle name="20% - Акцент5 2 2 2 7 2" xfId="3978" xr:uid="{00000000-0005-0000-0000-0000860F0000}"/>
    <cellStyle name="20% - Акцент5 2 2 2 7 3" xfId="3979" xr:uid="{00000000-0005-0000-0000-0000870F0000}"/>
    <cellStyle name="20% - Акцент5 2 2 2 8" xfId="3980" xr:uid="{00000000-0005-0000-0000-0000880F0000}"/>
    <cellStyle name="20% - Акцент5 2 2 2 9" xfId="3981" xr:uid="{00000000-0005-0000-0000-0000890F0000}"/>
    <cellStyle name="20% - Акцент5 2 2 2 9 2" xfId="3982" xr:uid="{00000000-0005-0000-0000-00008A0F0000}"/>
    <cellStyle name="20% - Акцент5 2 2 2_Подряд не приводящий на 2011 г." xfId="3983" xr:uid="{00000000-0005-0000-0000-00008B0F0000}"/>
    <cellStyle name="20% - Акцент5 2 2 20" xfId="3984" xr:uid="{00000000-0005-0000-0000-00008C0F0000}"/>
    <cellStyle name="20% - Акцент5 2 2 21" xfId="3985" xr:uid="{00000000-0005-0000-0000-00008D0F0000}"/>
    <cellStyle name="20% - Акцент5 2 2 22" xfId="3986" xr:uid="{00000000-0005-0000-0000-00008E0F0000}"/>
    <cellStyle name="20% - Акцент5 2 2 23" xfId="3987" xr:uid="{00000000-0005-0000-0000-00008F0F0000}"/>
    <cellStyle name="20% - Акцент5 2 2 24" xfId="3988" xr:uid="{00000000-0005-0000-0000-0000900F0000}"/>
    <cellStyle name="20% - Акцент5 2 2 25" xfId="3989" xr:uid="{00000000-0005-0000-0000-0000910F0000}"/>
    <cellStyle name="20% - Акцент5 2 2 26" xfId="3990" xr:uid="{00000000-0005-0000-0000-0000920F0000}"/>
    <cellStyle name="20% - Акцент5 2 2 27" xfId="3991" xr:uid="{00000000-0005-0000-0000-0000930F0000}"/>
    <cellStyle name="20% - Акцент5 2 2 28" xfId="3992" xr:uid="{00000000-0005-0000-0000-0000940F0000}"/>
    <cellStyle name="20% - Акцент5 2 2 29" xfId="3993" xr:uid="{00000000-0005-0000-0000-0000950F0000}"/>
    <cellStyle name="20% - Акцент5 2 2 3" xfId="3994" xr:uid="{00000000-0005-0000-0000-0000960F0000}"/>
    <cellStyle name="20% - Акцент5 2 2 3 10" xfId="3995" xr:uid="{00000000-0005-0000-0000-0000970F0000}"/>
    <cellStyle name="20% - Акцент5 2 2 3 11" xfId="3996" xr:uid="{00000000-0005-0000-0000-0000980F0000}"/>
    <cellStyle name="20% - Акцент5 2 2 3 12" xfId="3997" xr:uid="{00000000-0005-0000-0000-0000990F0000}"/>
    <cellStyle name="20% - Акцент5 2 2 3 2" xfId="3998" xr:uid="{00000000-0005-0000-0000-00009A0F0000}"/>
    <cellStyle name="20% - Акцент5 2 2 3 3" xfId="3999" xr:uid="{00000000-0005-0000-0000-00009B0F0000}"/>
    <cellStyle name="20% - Акцент5 2 2 3 3 2" xfId="4000" xr:uid="{00000000-0005-0000-0000-00009C0F0000}"/>
    <cellStyle name="20% - Акцент5 2 2 3 3 2 2" xfId="4001" xr:uid="{00000000-0005-0000-0000-00009D0F0000}"/>
    <cellStyle name="20% - Акцент5 2 2 3 3 2 3" xfId="4002" xr:uid="{00000000-0005-0000-0000-00009E0F0000}"/>
    <cellStyle name="20% - Акцент5 2 2 3 3 3" xfId="4003" xr:uid="{00000000-0005-0000-0000-00009F0F0000}"/>
    <cellStyle name="20% - Акцент5 2 2 3 4" xfId="4004" xr:uid="{00000000-0005-0000-0000-0000A00F0000}"/>
    <cellStyle name="20% - Акцент5 2 2 3 5" xfId="4005" xr:uid="{00000000-0005-0000-0000-0000A10F0000}"/>
    <cellStyle name="20% - Акцент5 2 2 3 5 2" xfId="4006" xr:uid="{00000000-0005-0000-0000-0000A20F0000}"/>
    <cellStyle name="20% - Акцент5 2 2 3 6" xfId="4007" xr:uid="{00000000-0005-0000-0000-0000A30F0000}"/>
    <cellStyle name="20% - Акцент5 2 2 3 7" xfId="4008" xr:uid="{00000000-0005-0000-0000-0000A40F0000}"/>
    <cellStyle name="20% - Акцент5 2 2 3 8" xfId="4009" xr:uid="{00000000-0005-0000-0000-0000A50F0000}"/>
    <cellStyle name="20% - Акцент5 2 2 3 9" xfId="4010" xr:uid="{00000000-0005-0000-0000-0000A60F0000}"/>
    <cellStyle name="20% - Акцент5 2 2 30" xfId="4011" xr:uid="{00000000-0005-0000-0000-0000A70F0000}"/>
    <cellStyle name="20% - Акцент5 2 2 31" xfId="4012" xr:uid="{00000000-0005-0000-0000-0000A80F0000}"/>
    <cellStyle name="20% - Акцент5 2 2 32" xfId="4013" xr:uid="{00000000-0005-0000-0000-0000A90F0000}"/>
    <cellStyle name="20% - Акцент5 2 2 33" xfId="4014" xr:uid="{00000000-0005-0000-0000-0000AA0F0000}"/>
    <cellStyle name="20% - Акцент5 2 2 34" xfId="4015" xr:uid="{00000000-0005-0000-0000-0000AB0F0000}"/>
    <cellStyle name="20% - Акцент5 2 2 35" xfId="4016" xr:uid="{00000000-0005-0000-0000-0000AC0F0000}"/>
    <cellStyle name="20% - Акцент5 2 2 36" xfId="4017" xr:uid="{00000000-0005-0000-0000-0000AD0F0000}"/>
    <cellStyle name="20% - Акцент5 2 2 37" xfId="4018" xr:uid="{00000000-0005-0000-0000-0000AE0F0000}"/>
    <cellStyle name="20% - Акцент5 2 2 38" xfId="4019" xr:uid="{00000000-0005-0000-0000-0000AF0F0000}"/>
    <cellStyle name="20% - Акцент5 2 2 39" xfId="4020" xr:uid="{00000000-0005-0000-0000-0000B00F0000}"/>
    <cellStyle name="20% - Акцент5 2 2 4" xfId="4021" xr:uid="{00000000-0005-0000-0000-0000B10F0000}"/>
    <cellStyle name="20% - Акцент5 2 2 5" xfId="4022" xr:uid="{00000000-0005-0000-0000-0000B20F0000}"/>
    <cellStyle name="20% - Акцент5 2 2 6" xfId="4023" xr:uid="{00000000-0005-0000-0000-0000B30F0000}"/>
    <cellStyle name="20% - Акцент5 2 2 7" xfId="4024" xr:uid="{00000000-0005-0000-0000-0000B40F0000}"/>
    <cellStyle name="20% - Акцент5 2 2 8" xfId="4025" xr:uid="{00000000-0005-0000-0000-0000B50F0000}"/>
    <cellStyle name="20% - Акцент5 2 2 9" xfId="4026" xr:uid="{00000000-0005-0000-0000-0000B60F0000}"/>
    <cellStyle name="20% - Акцент5 2 2_Бюджет Жарык 2010" xfId="4027" xr:uid="{00000000-0005-0000-0000-0000B70F0000}"/>
    <cellStyle name="20% - Акцент5 2 20" xfId="4028" xr:uid="{00000000-0005-0000-0000-0000B80F0000}"/>
    <cellStyle name="20% - Акцент5 2 21" xfId="4029" xr:uid="{00000000-0005-0000-0000-0000B90F0000}"/>
    <cellStyle name="20% - Акцент5 2 22" xfId="4030" xr:uid="{00000000-0005-0000-0000-0000BA0F0000}"/>
    <cellStyle name="20% - Акцент5 2 23" xfId="4031" xr:uid="{00000000-0005-0000-0000-0000BB0F0000}"/>
    <cellStyle name="20% - Акцент5 2 24" xfId="4032" xr:uid="{00000000-0005-0000-0000-0000BC0F0000}"/>
    <cellStyle name="20% - Акцент5 2 24 2" xfId="4033" xr:uid="{00000000-0005-0000-0000-0000BD0F0000}"/>
    <cellStyle name="20% - Акцент5 2 24 3" xfId="4034" xr:uid="{00000000-0005-0000-0000-0000BE0F0000}"/>
    <cellStyle name="20% - Акцент5 2 25" xfId="4035" xr:uid="{00000000-0005-0000-0000-0000BF0F0000}"/>
    <cellStyle name="20% - Акцент5 2 25 2" xfId="4036" xr:uid="{00000000-0005-0000-0000-0000C00F0000}"/>
    <cellStyle name="20% - Акцент5 2 25 3" xfId="4037" xr:uid="{00000000-0005-0000-0000-0000C10F0000}"/>
    <cellStyle name="20% - Акцент5 2 26" xfId="4038" xr:uid="{00000000-0005-0000-0000-0000C20F0000}"/>
    <cellStyle name="20% - Акцент5 2 26 2" xfId="4039" xr:uid="{00000000-0005-0000-0000-0000C30F0000}"/>
    <cellStyle name="20% - Акцент5 2 26 3" xfId="4040" xr:uid="{00000000-0005-0000-0000-0000C40F0000}"/>
    <cellStyle name="20% - Акцент5 2 27" xfId="4041" xr:uid="{00000000-0005-0000-0000-0000C50F0000}"/>
    <cellStyle name="20% - Акцент5 2 28" xfId="4042" xr:uid="{00000000-0005-0000-0000-0000C60F0000}"/>
    <cellStyle name="20% - Акцент5 2 29" xfId="4043" xr:uid="{00000000-0005-0000-0000-0000C70F0000}"/>
    <cellStyle name="20% - Акцент5 2 3" xfId="4044" xr:uid="{00000000-0005-0000-0000-0000C80F0000}"/>
    <cellStyle name="20% - Акцент5 2 3 2" xfId="4045" xr:uid="{00000000-0005-0000-0000-0000C90F0000}"/>
    <cellStyle name="20% - Акцент5 2 3 3" xfId="4046" xr:uid="{00000000-0005-0000-0000-0000CA0F0000}"/>
    <cellStyle name="20% - Акцент5 2 3 4" xfId="4047" xr:uid="{00000000-0005-0000-0000-0000CB0F0000}"/>
    <cellStyle name="20% - Акцент5 2 3 5" xfId="4048" xr:uid="{00000000-0005-0000-0000-0000CC0F0000}"/>
    <cellStyle name="20% - Акцент5 2 3 6" xfId="4049" xr:uid="{00000000-0005-0000-0000-0000CD0F0000}"/>
    <cellStyle name="20% - Акцент5 2 3 7" xfId="4050" xr:uid="{00000000-0005-0000-0000-0000CE0F0000}"/>
    <cellStyle name="20% - Акцент5 2 3 8" xfId="4051" xr:uid="{00000000-0005-0000-0000-0000CF0F0000}"/>
    <cellStyle name="20% - Акцент5 2 3_Бюджет Жарык 2010" xfId="4052" xr:uid="{00000000-0005-0000-0000-0000D00F0000}"/>
    <cellStyle name="20% - Акцент5 2 30" xfId="4053" xr:uid="{00000000-0005-0000-0000-0000D10F0000}"/>
    <cellStyle name="20% - Акцент5 2 31" xfId="4054" xr:uid="{00000000-0005-0000-0000-0000D20F0000}"/>
    <cellStyle name="20% - Акцент5 2 32" xfId="4055" xr:uid="{00000000-0005-0000-0000-0000D30F0000}"/>
    <cellStyle name="20% - Акцент5 2 33" xfId="4056" xr:uid="{00000000-0005-0000-0000-0000D40F0000}"/>
    <cellStyle name="20% - Акцент5 2 34" xfId="4057" xr:uid="{00000000-0005-0000-0000-0000D50F0000}"/>
    <cellStyle name="20% - Акцент5 2 34 2" xfId="4058" xr:uid="{00000000-0005-0000-0000-0000D60F0000}"/>
    <cellStyle name="20% - Акцент5 2 35" xfId="4059" xr:uid="{00000000-0005-0000-0000-0000D70F0000}"/>
    <cellStyle name="20% - Акцент5 2 36" xfId="4060" xr:uid="{00000000-0005-0000-0000-0000D80F0000}"/>
    <cellStyle name="20% - Акцент5 2 37" xfId="4061" xr:uid="{00000000-0005-0000-0000-0000D90F0000}"/>
    <cellStyle name="20% - Акцент5 2 38" xfId="4062" xr:uid="{00000000-0005-0000-0000-0000DA0F0000}"/>
    <cellStyle name="20% - Акцент5 2 39" xfId="4063" xr:uid="{00000000-0005-0000-0000-0000DB0F0000}"/>
    <cellStyle name="20% - Акцент5 2 4" xfId="4064" xr:uid="{00000000-0005-0000-0000-0000DC0F0000}"/>
    <cellStyle name="20% - Акцент5 2 4 2" xfId="4065" xr:uid="{00000000-0005-0000-0000-0000DD0F0000}"/>
    <cellStyle name="20% - Акцент5 2 4 3" xfId="4066" xr:uid="{00000000-0005-0000-0000-0000DE0F0000}"/>
    <cellStyle name="20% - Акцент5 2 4 4" xfId="4067" xr:uid="{00000000-0005-0000-0000-0000DF0F0000}"/>
    <cellStyle name="20% - Акцент5 2 4 5" xfId="4068" xr:uid="{00000000-0005-0000-0000-0000E00F0000}"/>
    <cellStyle name="20% - Акцент5 2 4 6" xfId="4069" xr:uid="{00000000-0005-0000-0000-0000E10F0000}"/>
    <cellStyle name="20% - Акцент5 2 4 7" xfId="4070" xr:uid="{00000000-0005-0000-0000-0000E20F0000}"/>
    <cellStyle name="20% - Акцент5 2 4_Бюджет Жарык 2010" xfId="4071" xr:uid="{00000000-0005-0000-0000-0000E30F0000}"/>
    <cellStyle name="20% - Акцент5 2 40" xfId="4072" xr:uid="{00000000-0005-0000-0000-0000E40F0000}"/>
    <cellStyle name="20% - Акцент5 2 41" xfId="4073" xr:uid="{00000000-0005-0000-0000-0000E50F0000}"/>
    <cellStyle name="20% - Акцент5 2 5" xfId="4074" xr:uid="{00000000-0005-0000-0000-0000E60F0000}"/>
    <cellStyle name="20% - Акцент5 2 5 2" xfId="4075" xr:uid="{00000000-0005-0000-0000-0000E70F0000}"/>
    <cellStyle name="20% - Акцент5 2 5 3" xfId="4076" xr:uid="{00000000-0005-0000-0000-0000E80F0000}"/>
    <cellStyle name="20% - Акцент5 2 5 4" xfId="4077" xr:uid="{00000000-0005-0000-0000-0000E90F0000}"/>
    <cellStyle name="20% - Акцент5 2 5 5" xfId="4078" xr:uid="{00000000-0005-0000-0000-0000EA0F0000}"/>
    <cellStyle name="20% - Акцент5 2 5 6" xfId="4079" xr:uid="{00000000-0005-0000-0000-0000EB0F0000}"/>
    <cellStyle name="20% - Акцент5 2 5 7" xfId="4080" xr:uid="{00000000-0005-0000-0000-0000EC0F0000}"/>
    <cellStyle name="20% - Акцент5 2 5_Бюджет Жарык 2010" xfId="4081" xr:uid="{00000000-0005-0000-0000-0000ED0F0000}"/>
    <cellStyle name="20% - Акцент5 2 6" xfId="4082" xr:uid="{00000000-0005-0000-0000-0000EE0F0000}"/>
    <cellStyle name="20% - Акцент5 2 6 2" xfId="4083" xr:uid="{00000000-0005-0000-0000-0000EF0F0000}"/>
    <cellStyle name="20% - Акцент5 2 6 3" xfId="4084" xr:uid="{00000000-0005-0000-0000-0000F00F0000}"/>
    <cellStyle name="20% - Акцент5 2 6 4" xfId="4085" xr:uid="{00000000-0005-0000-0000-0000F10F0000}"/>
    <cellStyle name="20% - Акцент5 2 6 5" xfId="4086" xr:uid="{00000000-0005-0000-0000-0000F20F0000}"/>
    <cellStyle name="20% - Акцент5 2 6 6" xfId="4087" xr:uid="{00000000-0005-0000-0000-0000F30F0000}"/>
    <cellStyle name="20% - Акцент5 2 7" xfId="4088" xr:uid="{00000000-0005-0000-0000-0000F40F0000}"/>
    <cellStyle name="20% - Акцент5 2 7 2" xfId="4089" xr:uid="{00000000-0005-0000-0000-0000F50F0000}"/>
    <cellStyle name="20% - Акцент5 2 7 3" xfId="4090" xr:uid="{00000000-0005-0000-0000-0000F60F0000}"/>
    <cellStyle name="20% - Акцент5 2 7 4" xfId="4091" xr:uid="{00000000-0005-0000-0000-0000F70F0000}"/>
    <cellStyle name="20% - Акцент5 2 7 5" xfId="4092" xr:uid="{00000000-0005-0000-0000-0000F80F0000}"/>
    <cellStyle name="20% - Акцент5 2 7 6" xfId="4093" xr:uid="{00000000-0005-0000-0000-0000F90F0000}"/>
    <cellStyle name="20% - Акцент5 2 8" xfId="4094" xr:uid="{00000000-0005-0000-0000-0000FA0F0000}"/>
    <cellStyle name="20% - Акцент5 2 8 2" xfId="4095" xr:uid="{00000000-0005-0000-0000-0000FB0F0000}"/>
    <cellStyle name="20% - Акцент5 2 8 3" xfId="4096" xr:uid="{00000000-0005-0000-0000-0000FC0F0000}"/>
    <cellStyle name="20% - Акцент5 2 8 4" xfId="4097" xr:uid="{00000000-0005-0000-0000-0000FD0F0000}"/>
    <cellStyle name="20% - Акцент5 2 8 5" xfId="4098" xr:uid="{00000000-0005-0000-0000-0000FE0F0000}"/>
    <cellStyle name="20% - Акцент5 2 8 6" xfId="4099" xr:uid="{00000000-0005-0000-0000-0000FF0F0000}"/>
    <cellStyle name="20% - Акцент5 2 9" xfId="4100" xr:uid="{00000000-0005-0000-0000-000000100000}"/>
    <cellStyle name="20% - Акцент5 2 9 2" xfId="4101" xr:uid="{00000000-0005-0000-0000-000001100000}"/>
    <cellStyle name="20% - Акцент5 2 9 3" xfId="4102" xr:uid="{00000000-0005-0000-0000-000002100000}"/>
    <cellStyle name="20% - Акцент5 2 9 4" xfId="4103" xr:uid="{00000000-0005-0000-0000-000003100000}"/>
    <cellStyle name="20% - Акцент5 2 9 5" xfId="4104" xr:uid="{00000000-0005-0000-0000-000004100000}"/>
    <cellStyle name="20% - Акцент5 2 9 6" xfId="4105" xr:uid="{00000000-0005-0000-0000-000005100000}"/>
    <cellStyle name="20% - Акцент5 2_амортизация" xfId="4106" xr:uid="{00000000-0005-0000-0000-000006100000}"/>
    <cellStyle name="20% - Акцент5 3" xfId="4107" xr:uid="{00000000-0005-0000-0000-000007100000}"/>
    <cellStyle name="20% - Акцент5 3 2" xfId="4108" xr:uid="{00000000-0005-0000-0000-000008100000}"/>
    <cellStyle name="20% - Акцент5 3 3" xfId="4109" xr:uid="{00000000-0005-0000-0000-000009100000}"/>
    <cellStyle name="20% - Акцент5 3 4" xfId="4110" xr:uid="{00000000-0005-0000-0000-00000A100000}"/>
    <cellStyle name="20% - Акцент5 3 4 2" xfId="4111" xr:uid="{00000000-0005-0000-0000-00000B100000}"/>
    <cellStyle name="20% - Акцент5 3 4 3" xfId="4112" xr:uid="{00000000-0005-0000-0000-00000C100000}"/>
    <cellStyle name="20% - Акцент5 3 5" xfId="4113" xr:uid="{00000000-0005-0000-0000-00000D100000}"/>
    <cellStyle name="20% - Акцент5 4" xfId="4114" xr:uid="{00000000-0005-0000-0000-00000E100000}"/>
    <cellStyle name="20% - Акцент5 5" xfId="4115" xr:uid="{00000000-0005-0000-0000-00000F100000}"/>
    <cellStyle name="20% - Акцент5 5 2" xfId="4116" xr:uid="{00000000-0005-0000-0000-000010100000}"/>
    <cellStyle name="20% - Акцент5 5 3" xfId="4117" xr:uid="{00000000-0005-0000-0000-000011100000}"/>
    <cellStyle name="20% - Акцент5 6" xfId="4118" xr:uid="{00000000-0005-0000-0000-000012100000}"/>
    <cellStyle name="20% - Акцент5 6 2" xfId="4119" xr:uid="{00000000-0005-0000-0000-000013100000}"/>
    <cellStyle name="20% - Акцент5 7" xfId="4120" xr:uid="{00000000-0005-0000-0000-000014100000}"/>
    <cellStyle name="20% - Акцент5 8" xfId="4121" xr:uid="{00000000-0005-0000-0000-000015100000}"/>
    <cellStyle name="20% - Акцент5 9" xfId="4122" xr:uid="{00000000-0005-0000-0000-000016100000}"/>
    <cellStyle name="20% - Акцент6 10" xfId="4123" xr:uid="{00000000-0005-0000-0000-000017100000}"/>
    <cellStyle name="20% - Акцент6 11" xfId="4124" xr:uid="{00000000-0005-0000-0000-000018100000}"/>
    <cellStyle name="20% - Акцент6 11 2" xfId="4125" xr:uid="{00000000-0005-0000-0000-000019100000}"/>
    <cellStyle name="20% - Акцент6 11 3" xfId="4126" xr:uid="{00000000-0005-0000-0000-00001A100000}"/>
    <cellStyle name="20% - Акцент6 11 4" xfId="4127" xr:uid="{00000000-0005-0000-0000-00001B100000}"/>
    <cellStyle name="20% - Акцент6 12" xfId="4128" xr:uid="{00000000-0005-0000-0000-00001C100000}"/>
    <cellStyle name="20% - Акцент6 13" xfId="4129" xr:uid="{00000000-0005-0000-0000-00001D100000}"/>
    <cellStyle name="20% - Акцент6 14" xfId="4130" xr:uid="{00000000-0005-0000-0000-00001E100000}"/>
    <cellStyle name="20% - Акцент6 15" xfId="4131" xr:uid="{00000000-0005-0000-0000-00001F100000}"/>
    <cellStyle name="20% - Акцент6 15 2" xfId="4132" xr:uid="{00000000-0005-0000-0000-000020100000}"/>
    <cellStyle name="20% - Акцент6 16" xfId="4133" xr:uid="{00000000-0005-0000-0000-000021100000}"/>
    <cellStyle name="20% - Акцент6 17" xfId="4134" xr:uid="{00000000-0005-0000-0000-000022100000}"/>
    <cellStyle name="20% - Акцент6 18" xfId="4135" xr:uid="{00000000-0005-0000-0000-000023100000}"/>
    <cellStyle name="20% - Акцент6 19" xfId="4136" xr:uid="{00000000-0005-0000-0000-000024100000}"/>
    <cellStyle name="20% - Акцент6 2" xfId="4137" xr:uid="{00000000-0005-0000-0000-000025100000}"/>
    <cellStyle name="20% - Акцент6 2 10" xfId="4138" xr:uid="{00000000-0005-0000-0000-000026100000}"/>
    <cellStyle name="20% - Акцент6 2 10 10" xfId="4139" xr:uid="{00000000-0005-0000-0000-000027100000}"/>
    <cellStyle name="20% - Акцент6 2 10 11" xfId="4140" xr:uid="{00000000-0005-0000-0000-000028100000}"/>
    <cellStyle name="20% - Акцент6 2 10 12" xfId="4141" xr:uid="{00000000-0005-0000-0000-000029100000}"/>
    <cellStyle name="20% - Акцент6 2 10 13" xfId="4142" xr:uid="{00000000-0005-0000-0000-00002A100000}"/>
    <cellStyle name="20% - Акцент6 2 10 2" xfId="4143" xr:uid="{00000000-0005-0000-0000-00002B100000}"/>
    <cellStyle name="20% - Акцент6 2 10 2 10" xfId="4144" xr:uid="{00000000-0005-0000-0000-00002C100000}"/>
    <cellStyle name="20% - Акцент6 2 10 2 11" xfId="4145" xr:uid="{00000000-0005-0000-0000-00002D100000}"/>
    <cellStyle name="20% - Акцент6 2 10 2 12" xfId="4146" xr:uid="{00000000-0005-0000-0000-00002E100000}"/>
    <cellStyle name="20% - Акцент6 2 10 2 13" xfId="4147" xr:uid="{00000000-0005-0000-0000-00002F100000}"/>
    <cellStyle name="20% - Акцент6 2 10 2 2" xfId="4148" xr:uid="{00000000-0005-0000-0000-000030100000}"/>
    <cellStyle name="20% - Акцент6 2 10 2 2 2" xfId="4149" xr:uid="{00000000-0005-0000-0000-000031100000}"/>
    <cellStyle name="20% - Акцент6 2 10 2 2 2 2" xfId="4150" xr:uid="{00000000-0005-0000-0000-000032100000}"/>
    <cellStyle name="20% - Акцент6 2 10 2 2 2 3" xfId="4151" xr:uid="{00000000-0005-0000-0000-000033100000}"/>
    <cellStyle name="20% - Акцент6 2 10 2 2 2 4" xfId="4152" xr:uid="{00000000-0005-0000-0000-000034100000}"/>
    <cellStyle name="20% - Акцент6 2 10 2 2 2 5" xfId="4153" xr:uid="{00000000-0005-0000-0000-000035100000}"/>
    <cellStyle name="20% - Акцент6 2 10 2 2 2 6" xfId="4154" xr:uid="{00000000-0005-0000-0000-000036100000}"/>
    <cellStyle name="20% - Акцент6 2 10 2 2 3" xfId="4155" xr:uid="{00000000-0005-0000-0000-000037100000}"/>
    <cellStyle name="20% - Акцент6 2 10 2 2 4" xfId="4156" xr:uid="{00000000-0005-0000-0000-000038100000}"/>
    <cellStyle name="20% - Акцент6 2 10 2 2 5" xfId="4157" xr:uid="{00000000-0005-0000-0000-000039100000}"/>
    <cellStyle name="20% - Акцент6 2 10 2 2 6" xfId="4158" xr:uid="{00000000-0005-0000-0000-00003A100000}"/>
    <cellStyle name="20% - Акцент6 2 10 2 2 7" xfId="4159" xr:uid="{00000000-0005-0000-0000-00003B100000}"/>
    <cellStyle name="20% - Акцент6 2 10 2 2_амортизация" xfId="4160" xr:uid="{00000000-0005-0000-0000-00003C100000}"/>
    <cellStyle name="20% - Акцент6 2 10 2 3" xfId="4161" xr:uid="{00000000-0005-0000-0000-00003D100000}"/>
    <cellStyle name="20% - Акцент6 2 10 2 3 2" xfId="4162" xr:uid="{00000000-0005-0000-0000-00003E100000}"/>
    <cellStyle name="20% - Акцент6 2 10 2 3 3" xfId="4163" xr:uid="{00000000-0005-0000-0000-00003F100000}"/>
    <cellStyle name="20% - Акцент6 2 10 2 3 4" xfId="4164" xr:uid="{00000000-0005-0000-0000-000040100000}"/>
    <cellStyle name="20% - Акцент6 2 10 2 3 5" xfId="4165" xr:uid="{00000000-0005-0000-0000-000041100000}"/>
    <cellStyle name="20% - Акцент6 2 10 2 3 6" xfId="4166" xr:uid="{00000000-0005-0000-0000-000042100000}"/>
    <cellStyle name="20% - Акцент6 2 10 2 4" xfId="4167" xr:uid="{00000000-0005-0000-0000-000043100000}"/>
    <cellStyle name="20% - Акцент6 2 10 2 4 2" xfId="4168" xr:uid="{00000000-0005-0000-0000-000044100000}"/>
    <cellStyle name="20% - Акцент6 2 10 2 4 3" xfId="4169" xr:uid="{00000000-0005-0000-0000-000045100000}"/>
    <cellStyle name="20% - Акцент6 2 10 2 4 4" xfId="4170" xr:uid="{00000000-0005-0000-0000-000046100000}"/>
    <cellStyle name="20% - Акцент6 2 10 2 4 5" xfId="4171" xr:uid="{00000000-0005-0000-0000-000047100000}"/>
    <cellStyle name="20% - Акцент6 2 10 2 4 6" xfId="4172" xr:uid="{00000000-0005-0000-0000-000048100000}"/>
    <cellStyle name="20% - Акцент6 2 10 2 5" xfId="4173" xr:uid="{00000000-0005-0000-0000-000049100000}"/>
    <cellStyle name="20% - Акцент6 2 10 2 5 2" xfId="4174" xr:uid="{00000000-0005-0000-0000-00004A100000}"/>
    <cellStyle name="20% - Акцент6 2 10 2 5 3" xfId="4175" xr:uid="{00000000-0005-0000-0000-00004B100000}"/>
    <cellStyle name="20% - Акцент6 2 10 2 5 4" xfId="4176" xr:uid="{00000000-0005-0000-0000-00004C100000}"/>
    <cellStyle name="20% - Акцент6 2 10 2 5 5" xfId="4177" xr:uid="{00000000-0005-0000-0000-00004D100000}"/>
    <cellStyle name="20% - Акцент6 2 10 2 5 6" xfId="4178" xr:uid="{00000000-0005-0000-0000-00004E100000}"/>
    <cellStyle name="20% - Акцент6 2 10 2 6" xfId="4179" xr:uid="{00000000-0005-0000-0000-00004F100000}"/>
    <cellStyle name="20% - Акцент6 2 10 2 6 2" xfId="4180" xr:uid="{00000000-0005-0000-0000-000050100000}"/>
    <cellStyle name="20% - Акцент6 2 10 2 6 3" xfId="4181" xr:uid="{00000000-0005-0000-0000-000051100000}"/>
    <cellStyle name="20% - Акцент6 2 10 2 6 4" xfId="4182" xr:uid="{00000000-0005-0000-0000-000052100000}"/>
    <cellStyle name="20% - Акцент6 2 10 2 6 5" xfId="4183" xr:uid="{00000000-0005-0000-0000-000053100000}"/>
    <cellStyle name="20% - Акцент6 2 10 2 6 6" xfId="4184" xr:uid="{00000000-0005-0000-0000-000054100000}"/>
    <cellStyle name="20% - Акцент6 2 10 2 7" xfId="4185" xr:uid="{00000000-0005-0000-0000-000055100000}"/>
    <cellStyle name="20% - Акцент6 2 10 2 7 2" xfId="4186" xr:uid="{00000000-0005-0000-0000-000056100000}"/>
    <cellStyle name="20% - Акцент6 2 10 2 7 3" xfId="4187" xr:uid="{00000000-0005-0000-0000-000057100000}"/>
    <cellStyle name="20% - Акцент6 2 10 2 7 4" xfId="4188" xr:uid="{00000000-0005-0000-0000-000058100000}"/>
    <cellStyle name="20% - Акцент6 2 10 2 7 5" xfId="4189" xr:uid="{00000000-0005-0000-0000-000059100000}"/>
    <cellStyle name="20% - Акцент6 2 10 2 7 6" xfId="4190" xr:uid="{00000000-0005-0000-0000-00005A100000}"/>
    <cellStyle name="20% - Акцент6 2 10 2 8" xfId="4191" xr:uid="{00000000-0005-0000-0000-00005B100000}"/>
    <cellStyle name="20% - Акцент6 2 10 2 8 2" xfId="4192" xr:uid="{00000000-0005-0000-0000-00005C100000}"/>
    <cellStyle name="20% - Акцент6 2 10 2 8 3" xfId="4193" xr:uid="{00000000-0005-0000-0000-00005D100000}"/>
    <cellStyle name="20% - Акцент6 2 10 2 8 4" xfId="4194" xr:uid="{00000000-0005-0000-0000-00005E100000}"/>
    <cellStyle name="20% - Акцент6 2 10 2 8 5" xfId="4195" xr:uid="{00000000-0005-0000-0000-00005F100000}"/>
    <cellStyle name="20% - Акцент6 2 10 2 8 6" xfId="4196" xr:uid="{00000000-0005-0000-0000-000060100000}"/>
    <cellStyle name="20% - Акцент6 2 10 2 9" xfId="4197" xr:uid="{00000000-0005-0000-0000-000061100000}"/>
    <cellStyle name="20% - Акцент6 2 10 2_амортизация" xfId="4198" xr:uid="{00000000-0005-0000-0000-000062100000}"/>
    <cellStyle name="20% - Акцент6 2 10 3" xfId="4199" xr:uid="{00000000-0005-0000-0000-000063100000}"/>
    <cellStyle name="20% - Акцент6 2 10 3 2" xfId="4200" xr:uid="{00000000-0005-0000-0000-000064100000}"/>
    <cellStyle name="20% - Акцент6 2 10 3 2 2" xfId="4201" xr:uid="{00000000-0005-0000-0000-000065100000}"/>
    <cellStyle name="20% - Акцент6 2 10 3 2 3" xfId="4202" xr:uid="{00000000-0005-0000-0000-000066100000}"/>
    <cellStyle name="20% - Акцент6 2 10 3 2 4" xfId="4203" xr:uid="{00000000-0005-0000-0000-000067100000}"/>
    <cellStyle name="20% - Акцент6 2 10 3 2 5" xfId="4204" xr:uid="{00000000-0005-0000-0000-000068100000}"/>
    <cellStyle name="20% - Акцент6 2 10 3 2 6" xfId="4205" xr:uid="{00000000-0005-0000-0000-000069100000}"/>
    <cellStyle name="20% - Акцент6 2 10 3 3" xfId="4206" xr:uid="{00000000-0005-0000-0000-00006A100000}"/>
    <cellStyle name="20% - Акцент6 2 10 3 4" xfId="4207" xr:uid="{00000000-0005-0000-0000-00006B100000}"/>
    <cellStyle name="20% - Акцент6 2 10 3 5" xfId="4208" xr:uid="{00000000-0005-0000-0000-00006C100000}"/>
    <cellStyle name="20% - Акцент6 2 10 3 6" xfId="4209" xr:uid="{00000000-0005-0000-0000-00006D100000}"/>
    <cellStyle name="20% - Акцент6 2 10 3 7" xfId="4210" xr:uid="{00000000-0005-0000-0000-00006E100000}"/>
    <cellStyle name="20% - Акцент6 2 10 3_амортизация" xfId="4211" xr:uid="{00000000-0005-0000-0000-00006F100000}"/>
    <cellStyle name="20% - Акцент6 2 10 4" xfId="4212" xr:uid="{00000000-0005-0000-0000-000070100000}"/>
    <cellStyle name="20% - Акцент6 2 10 4 2" xfId="4213" xr:uid="{00000000-0005-0000-0000-000071100000}"/>
    <cellStyle name="20% - Акцент6 2 10 4 3" xfId="4214" xr:uid="{00000000-0005-0000-0000-000072100000}"/>
    <cellStyle name="20% - Акцент6 2 10 4 4" xfId="4215" xr:uid="{00000000-0005-0000-0000-000073100000}"/>
    <cellStyle name="20% - Акцент6 2 10 4 5" xfId="4216" xr:uid="{00000000-0005-0000-0000-000074100000}"/>
    <cellStyle name="20% - Акцент6 2 10 4 6" xfId="4217" xr:uid="{00000000-0005-0000-0000-000075100000}"/>
    <cellStyle name="20% - Акцент6 2 10 5" xfId="4218" xr:uid="{00000000-0005-0000-0000-000076100000}"/>
    <cellStyle name="20% - Акцент6 2 10 5 2" xfId="4219" xr:uid="{00000000-0005-0000-0000-000077100000}"/>
    <cellStyle name="20% - Акцент6 2 10 5 3" xfId="4220" xr:uid="{00000000-0005-0000-0000-000078100000}"/>
    <cellStyle name="20% - Акцент6 2 10 5 4" xfId="4221" xr:uid="{00000000-0005-0000-0000-000079100000}"/>
    <cellStyle name="20% - Акцент6 2 10 5 5" xfId="4222" xr:uid="{00000000-0005-0000-0000-00007A100000}"/>
    <cellStyle name="20% - Акцент6 2 10 5 6" xfId="4223" xr:uid="{00000000-0005-0000-0000-00007B100000}"/>
    <cellStyle name="20% - Акцент6 2 10 6" xfId="4224" xr:uid="{00000000-0005-0000-0000-00007C100000}"/>
    <cellStyle name="20% - Акцент6 2 10 6 2" xfId="4225" xr:uid="{00000000-0005-0000-0000-00007D100000}"/>
    <cellStyle name="20% - Акцент6 2 10 6 3" xfId="4226" xr:uid="{00000000-0005-0000-0000-00007E100000}"/>
    <cellStyle name="20% - Акцент6 2 10 6 4" xfId="4227" xr:uid="{00000000-0005-0000-0000-00007F100000}"/>
    <cellStyle name="20% - Акцент6 2 10 6 5" xfId="4228" xr:uid="{00000000-0005-0000-0000-000080100000}"/>
    <cellStyle name="20% - Акцент6 2 10 6 6" xfId="4229" xr:uid="{00000000-0005-0000-0000-000081100000}"/>
    <cellStyle name="20% - Акцент6 2 10 7" xfId="4230" xr:uid="{00000000-0005-0000-0000-000082100000}"/>
    <cellStyle name="20% - Акцент6 2 10 7 2" xfId="4231" xr:uid="{00000000-0005-0000-0000-000083100000}"/>
    <cellStyle name="20% - Акцент6 2 10 7 3" xfId="4232" xr:uid="{00000000-0005-0000-0000-000084100000}"/>
    <cellStyle name="20% - Акцент6 2 10 7 4" xfId="4233" xr:uid="{00000000-0005-0000-0000-000085100000}"/>
    <cellStyle name="20% - Акцент6 2 10 7 5" xfId="4234" xr:uid="{00000000-0005-0000-0000-000086100000}"/>
    <cellStyle name="20% - Акцент6 2 10 7 6" xfId="4235" xr:uid="{00000000-0005-0000-0000-000087100000}"/>
    <cellStyle name="20% - Акцент6 2 10 8" xfId="4236" xr:uid="{00000000-0005-0000-0000-000088100000}"/>
    <cellStyle name="20% - Акцент6 2 10 8 2" xfId="4237" xr:uid="{00000000-0005-0000-0000-000089100000}"/>
    <cellStyle name="20% - Акцент6 2 10 8 3" xfId="4238" xr:uid="{00000000-0005-0000-0000-00008A100000}"/>
    <cellStyle name="20% - Акцент6 2 10 8 4" xfId="4239" xr:uid="{00000000-0005-0000-0000-00008B100000}"/>
    <cellStyle name="20% - Акцент6 2 10 8 5" xfId="4240" xr:uid="{00000000-0005-0000-0000-00008C100000}"/>
    <cellStyle name="20% - Акцент6 2 10 8 6" xfId="4241" xr:uid="{00000000-0005-0000-0000-00008D100000}"/>
    <cellStyle name="20% - Акцент6 2 10 9" xfId="4242" xr:uid="{00000000-0005-0000-0000-00008E100000}"/>
    <cellStyle name="20% - Акцент6 2 10_амортизация" xfId="4243" xr:uid="{00000000-0005-0000-0000-00008F100000}"/>
    <cellStyle name="20% - Акцент6 2 11" xfId="4244" xr:uid="{00000000-0005-0000-0000-000090100000}"/>
    <cellStyle name="20% - Акцент6 2 11 2" xfId="4245" xr:uid="{00000000-0005-0000-0000-000091100000}"/>
    <cellStyle name="20% - Акцент6 2 11 3" xfId="4246" xr:uid="{00000000-0005-0000-0000-000092100000}"/>
    <cellStyle name="20% - Акцент6 2 11 4" xfId="4247" xr:uid="{00000000-0005-0000-0000-000093100000}"/>
    <cellStyle name="20% - Акцент6 2 11 5" xfId="4248" xr:uid="{00000000-0005-0000-0000-000094100000}"/>
    <cellStyle name="20% - Акцент6 2 11 6" xfId="4249" xr:uid="{00000000-0005-0000-0000-000095100000}"/>
    <cellStyle name="20% - Акцент6 2 12" xfId="4250" xr:uid="{00000000-0005-0000-0000-000096100000}"/>
    <cellStyle name="20% - Акцент6 2 12 2" xfId="4251" xr:uid="{00000000-0005-0000-0000-000097100000}"/>
    <cellStyle name="20% - Акцент6 2 12 2 2" xfId="4252" xr:uid="{00000000-0005-0000-0000-000098100000}"/>
    <cellStyle name="20% - Акцент6 2 12 2 3" xfId="4253" xr:uid="{00000000-0005-0000-0000-000099100000}"/>
    <cellStyle name="20% - Акцент6 2 12 2 4" xfId="4254" xr:uid="{00000000-0005-0000-0000-00009A100000}"/>
    <cellStyle name="20% - Акцент6 2 12 2 5" xfId="4255" xr:uid="{00000000-0005-0000-0000-00009B100000}"/>
    <cellStyle name="20% - Акцент6 2 12 2 6" xfId="4256" xr:uid="{00000000-0005-0000-0000-00009C100000}"/>
    <cellStyle name="20% - Акцент6 2 12 3" xfId="4257" xr:uid="{00000000-0005-0000-0000-00009D100000}"/>
    <cellStyle name="20% - Акцент6 2 12 4" xfId="4258" xr:uid="{00000000-0005-0000-0000-00009E100000}"/>
    <cellStyle name="20% - Акцент6 2 12 5" xfId="4259" xr:uid="{00000000-0005-0000-0000-00009F100000}"/>
    <cellStyle name="20% - Акцент6 2 12 6" xfId="4260" xr:uid="{00000000-0005-0000-0000-0000A0100000}"/>
    <cellStyle name="20% - Акцент6 2 12 7" xfId="4261" xr:uid="{00000000-0005-0000-0000-0000A1100000}"/>
    <cellStyle name="20% - Акцент6 2 12_амортизация" xfId="4262" xr:uid="{00000000-0005-0000-0000-0000A2100000}"/>
    <cellStyle name="20% - Акцент6 2 13" xfId="4263" xr:uid="{00000000-0005-0000-0000-0000A3100000}"/>
    <cellStyle name="20% - Акцент6 2 13 2" xfId="4264" xr:uid="{00000000-0005-0000-0000-0000A4100000}"/>
    <cellStyle name="20% - Акцент6 2 13 3" xfId="4265" xr:uid="{00000000-0005-0000-0000-0000A5100000}"/>
    <cellStyle name="20% - Акцент6 2 13 4" xfId="4266" xr:uid="{00000000-0005-0000-0000-0000A6100000}"/>
    <cellStyle name="20% - Акцент6 2 13 5" xfId="4267" xr:uid="{00000000-0005-0000-0000-0000A7100000}"/>
    <cellStyle name="20% - Акцент6 2 13 6" xfId="4268" xr:uid="{00000000-0005-0000-0000-0000A8100000}"/>
    <cellStyle name="20% - Акцент6 2 14" xfId="4269" xr:uid="{00000000-0005-0000-0000-0000A9100000}"/>
    <cellStyle name="20% - Акцент6 2 14 2" xfId="4270" xr:uid="{00000000-0005-0000-0000-0000AA100000}"/>
    <cellStyle name="20% - Акцент6 2 14 3" xfId="4271" xr:uid="{00000000-0005-0000-0000-0000AB100000}"/>
    <cellStyle name="20% - Акцент6 2 14 4" xfId="4272" xr:uid="{00000000-0005-0000-0000-0000AC100000}"/>
    <cellStyle name="20% - Акцент6 2 14 5" xfId="4273" xr:uid="{00000000-0005-0000-0000-0000AD100000}"/>
    <cellStyle name="20% - Акцент6 2 14 6" xfId="4274" xr:uid="{00000000-0005-0000-0000-0000AE100000}"/>
    <cellStyle name="20% - Акцент6 2 15" xfId="4275" xr:uid="{00000000-0005-0000-0000-0000AF100000}"/>
    <cellStyle name="20% - Акцент6 2 15 2" xfId="4276" xr:uid="{00000000-0005-0000-0000-0000B0100000}"/>
    <cellStyle name="20% - Акцент6 2 15 3" xfId="4277" xr:uid="{00000000-0005-0000-0000-0000B1100000}"/>
    <cellStyle name="20% - Акцент6 2 15 4" xfId="4278" xr:uid="{00000000-0005-0000-0000-0000B2100000}"/>
    <cellStyle name="20% - Акцент6 2 15 5" xfId="4279" xr:uid="{00000000-0005-0000-0000-0000B3100000}"/>
    <cellStyle name="20% - Акцент6 2 15 6" xfId="4280" xr:uid="{00000000-0005-0000-0000-0000B4100000}"/>
    <cellStyle name="20% - Акцент6 2 16" xfId="4281" xr:uid="{00000000-0005-0000-0000-0000B5100000}"/>
    <cellStyle name="20% - Акцент6 2 16 2" xfId="4282" xr:uid="{00000000-0005-0000-0000-0000B6100000}"/>
    <cellStyle name="20% - Акцент6 2 16 3" xfId="4283" xr:uid="{00000000-0005-0000-0000-0000B7100000}"/>
    <cellStyle name="20% - Акцент6 2 16 4" xfId="4284" xr:uid="{00000000-0005-0000-0000-0000B8100000}"/>
    <cellStyle name="20% - Акцент6 2 16 5" xfId="4285" xr:uid="{00000000-0005-0000-0000-0000B9100000}"/>
    <cellStyle name="20% - Акцент6 2 16 6" xfId="4286" xr:uid="{00000000-0005-0000-0000-0000BA100000}"/>
    <cellStyle name="20% - Акцент6 2 17" xfId="4287" xr:uid="{00000000-0005-0000-0000-0000BB100000}"/>
    <cellStyle name="20% - Акцент6 2 17 2" xfId="4288" xr:uid="{00000000-0005-0000-0000-0000BC100000}"/>
    <cellStyle name="20% - Акцент6 2 17 3" xfId="4289" xr:uid="{00000000-0005-0000-0000-0000BD100000}"/>
    <cellStyle name="20% - Акцент6 2 17 4" xfId="4290" xr:uid="{00000000-0005-0000-0000-0000BE100000}"/>
    <cellStyle name="20% - Акцент6 2 17 5" xfId="4291" xr:uid="{00000000-0005-0000-0000-0000BF100000}"/>
    <cellStyle name="20% - Акцент6 2 17 6" xfId="4292" xr:uid="{00000000-0005-0000-0000-0000C0100000}"/>
    <cellStyle name="20% - Акцент6 2 18" xfId="4293" xr:uid="{00000000-0005-0000-0000-0000C1100000}"/>
    <cellStyle name="20% - Акцент6 2 18 2" xfId="4294" xr:uid="{00000000-0005-0000-0000-0000C2100000}"/>
    <cellStyle name="20% - Акцент6 2 18 3" xfId="4295" xr:uid="{00000000-0005-0000-0000-0000C3100000}"/>
    <cellStyle name="20% - Акцент6 2 18 4" xfId="4296" xr:uid="{00000000-0005-0000-0000-0000C4100000}"/>
    <cellStyle name="20% - Акцент6 2 18 5" xfId="4297" xr:uid="{00000000-0005-0000-0000-0000C5100000}"/>
    <cellStyle name="20% - Акцент6 2 18 6" xfId="4298" xr:uid="{00000000-0005-0000-0000-0000C6100000}"/>
    <cellStyle name="20% - Акцент6 2 19" xfId="4299" xr:uid="{00000000-0005-0000-0000-0000C7100000}"/>
    <cellStyle name="20% - Акцент6 2 19 2" xfId="4300" xr:uid="{00000000-0005-0000-0000-0000C8100000}"/>
    <cellStyle name="20% - Акцент6 2 19 3" xfId="4301" xr:uid="{00000000-0005-0000-0000-0000C9100000}"/>
    <cellStyle name="20% - Акцент6 2 19 4" xfId="4302" xr:uid="{00000000-0005-0000-0000-0000CA100000}"/>
    <cellStyle name="20% - Акцент6 2 19 4 2" xfId="4303" xr:uid="{00000000-0005-0000-0000-0000CB100000}"/>
    <cellStyle name="20% - Акцент6 2 19 4 3" xfId="4304" xr:uid="{00000000-0005-0000-0000-0000CC100000}"/>
    <cellStyle name="20% - Акцент6 2 19 5" xfId="4305" xr:uid="{00000000-0005-0000-0000-0000CD100000}"/>
    <cellStyle name="20% - Акцент6 2 2" xfId="4306" xr:uid="{00000000-0005-0000-0000-0000CE100000}"/>
    <cellStyle name="20% - Акцент6 2 2 10" xfId="4307" xr:uid="{00000000-0005-0000-0000-0000CF100000}"/>
    <cellStyle name="20% - Акцент6 2 2 10 2" xfId="4308" xr:uid="{00000000-0005-0000-0000-0000D0100000}"/>
    <cellStyle name="20% - Акцент6 2 2 10 2 2" xfId="4309" xr:uid="{00000000-0005-0000-0000-0000D1100000}"/>
    <cellStyle name="20% - Акцент6 2 2 10 2 2 2" xfId="4310" xr:uid="{00000000-0005-0000-0000-0000D2100000}"/>
    <cellStyle name="20% - Акцент6 2 2 10 2 2 2 2" xfId="4311" xr:uid="{00000000-0005-0000-0000-0000D3100000}"/>
    <cellStyle name="20% - Акцент6 2 2 10 2 2 2 3" xfId="4312" xr:uid="{00000000-0005-0000-0000-0000D4100000}"/>
    <cellStyle name="20% - Акцент6 2 2 10 2 2 3" xfId="4313" xr:uid="{00000000-0005-0000-0000-0000D5100000}"/>
    <cellStyle name="20% - Акцент6 2 2 10 2 2 4" xfId="4314" xr:uid="{00000000-0005-0000-0000-0000D6100000}"/>
    <cellStyle name="20% - Акцент6 2 2 10 2 3" xfId="4315" xr:uid="{00000000-0005-0000-0000-0000D7100000}"/>
    <cellStyle name="20% - Акцент6 2 2 10 2 4" xfId="4316" xr:uid="{00000000-0005-0000-0000-0000D8100000}"/>
    <cellStyle name="20% - Акцент6 2 2 10 3" xfId="4317" xr:uid="{00000000-0005-0000-0000-0000D9100000}"/>
    <cellStyle name="20% - Акцент6 2 2 10 4" xfId="4318" xr:uid="{00000000-0005-0000-0000-0000DA100000}"/>
    <cellStyle name="20% - Акцент6 2 2 10 5" xfId="4319" xr:uid="{00000000-0005-0000-0000-0000DB100000}"/>
    <cellStyle name="20% - Акцент6 2 2 11" xfId="4320" xr:uid="{00000000-0005-0000-0000-0000DC100000}"/>
    <cellStyle name="20% - Акцент6 2 2 12" xfId="4321" xr:uid="{00000000-0005-0000-0000-0000DD100000}"/>
    <cellStyle name="20% - Акцент6 2 2 12 2" xfId="4322" xr:uid="{00000000-0005-0000-0000-0000DE100000}"/>
    <cellStyle name="20% - Акцент6 2 2 12 3" xfId="4323" xr:uid="{00000000-0005-0000-0000-0000DF100000}"/>
    <cellStyle name="20% - Акцент6 2 2 13" xfId="4324" xr:uid="{00000000-0005-0000-0000-0000E0100000}"/>
    <cellStyle name="20% - Акцент6 2 2 14" xfId="4325" xr:uid="{00000000-0005-0000-0000-0000E1100000}"/>
    <cellStyle name="20% - Акцент6 2 2 14 2" xfId="4326" xr:uid="{00000000-0005-0000-0000-0000E2100000}"/>
    <cellStyle name="20% - Акцент6 2 2 15" xfId="4327" xr:uid="{00000000-0005-0000-0000-0000E3100000}"/>
    <cellStyle name="20% - Акцент6 2 2 15 2" xfId="4328" xr:uid="{00000000-0005-0000-0000-0000E4100000}"/>
    <cellStyle name="20% - Акцент6 2 2 15 2 2" xfId="4329" xr:uid="{00000000-0005-0000-0000-0000E5100000}"/>
    <cellStyle name="20% - Акцент6 2 2 15 2 2 2" xfId="4330" xr:uid="{00000000-0005-0000-0000-0000E6100000}"/>
    <cellStyle name="20% - Акцент6 2 2 15 2 3" xfId="4331" xr:uid="{00000000-0005-0000-0000-0000E7100000}"/>
    <cellStyle name="20% - Акцент6 2 2 15 2 4" xfId="4332" xr:uid="{00000000-0005-0000-0000-0000E8100000}"/>
    <cellStyle name="20% - Акцент6 2 2 15 3" xfId="4333" xr:uid="{00000000-0005-0000-0000-0000E9100000}"/>
    <cellStyle name="20% - Акцент6 2 2 15 3 2" xfId="4334" xr:uid="{00000000-0005-0000-0000-0000EA100000}"/>
    <cellStyle name="20% - Акцент6 2 2 15 4" xfId="4335" xr:uid="{00000000-0005-0000-0000-0000EB100000}"/>
    <cellStyle name="20% - Акцент6 2 2 16" xfId="4336" xr:uid="{00000000-0005-0000-0000-0000EC100000}"/>
    <cellStyle name="20% - Акцент6 2 2 16 2" xfId="4337" xr:uid="{00000000-0005-0000-0000-0000ED100000}"/>
    <cellStyle name="20% - Акцент6 2 2 17" xfId="4338" xr:uid="{00000000-0005-0000-0000-0000EE100000}"/>
    <cellStyle name="20% - Акцент6 2 2 18" xfId="4339" xr:uid="{00000000-0005-0000-0000-0000EF100000}"/>
    <cellStyle name="20% - Акцент6 2 2 19" xfId="4340" xr:uid="{00000000-0005-0000-0000-0000F0100000}"/>
    <cellStyle name="20% - Акцент6 2 2 19 2" xfId="4341" xr:uid="{00000000-0005-0000-0000-0000F1100000}"/>
    <cellStyle name="20% - Акцент6 2 2 2" xfId="4342" xr:uid="{00000000-0005-0000-0000-0000F2100000}"/>
    <cellStyle name="20% - Акцент6 2 2 2 10" xfId="4343" xr:uid="{00000000-0005-0000-0000-0000F3100000}"/>
    <cellStyle name="20% - Акцент6 2 2 2 10 2" xfId="4344" xr:uid="{00000000-0005-0000-0000-0000F4100000}"/>
    <cellStyle name="20% - Акцент6 2 2 2 10 2 2" xfId="4345" xr:uid="{00000000-0005-0000-0000-0000F5100000}"/>
    <cellStyle name="20% - Акцент6 2 2 2 10 2 2 2" xfId="4346" xr:uid="{00000000-0005-0000-0000-0000F6100000}"/>
    <cellStyle name="20% - Акцент6 2 2 2 10 2 3" xfId="4347" xr:uid="{00000000-0005-0000-0000-0000F7100000}"/>
    <cellStyle name="20% - Акцент6 2 2 2 10 2 4" xfId="4348" xr:uid="{00000000-0005-0000-0000-0000F8100000}"/>
    <cellStyle name="20% - Акцент6 2 2 2 10 3" xfId="4349" xr:uid="{00000000-0005-0000-0000-0000F9100000}"/>
    <cellStyle name="20% - Акцент6 2 2 2 10 3 2" xfId="4350" xr:uid="{00000000-0005-0000-0000-0000FA100000}"/>
    <cellStyle name="20% - Акцент6 2 2 2 10 4" xfId="4351" xr:uid="{00000000-0005-0000-0000-0000FB100000}"/>
    <cellStyle name="20% - Акцент6 2 2 2 11" xfId="4352" xr:uid="{00000000-0005-0000-0000-0000FC100000}"/>
    <cellStyle name="20% - Акцент6 2 2 2 11 2" xfId="4353" xr:uid="{00000000-0005-0000-0000-0000FD100000}"/>
    <cellStyle name="20% - Акцент6 2 2 2 12" xfId="4354" xr:uid="{00000000-0005-0000-0000-0000FE100000}"/>
    <cellStyle name="20% - Акцент6 2 2 2 13" xfId="4355" xr:uid="{00000000-0005-0000-0000-0000FF100000}"/>
    <cellStyle name="20% - Акцент6 2 2 2 14" xfId="4356" xr:uid="{00000000-0005-0000-0000-000000110000}"/>
    <cellStyle name="20% - Акцент6 2 2 2 15" xfId="4357" xr:uid="{00000000-0005-0000-0000-000001110000}"/>
    <cellStyle name="20% - Акцент6 2 2 2 16" xfId="4358" xr:uid="{00000000-0005-0000-0000-000002110000}"/>
    <cellStyle name="20% - Акцент6 2 2 2 17" xfId="4359" xr:uid="{00000000-0005-0000-0000-000003110000}"/>
    <cellStyle name="20% - Акцент6 2 2 2 18" xfId="4360" xr:uid="{00000000-0005-0000-0000-000004110000}"/>
    <cellStyle name="20% - Акцент6 2 2 2 19" xfId="4361" xr:uid="{00000000-0005-0000-0000-000005110000}"/>
    <cellStyle name="20% - Акцент6 2 2 2 2" xfId="4362" xr:uid="{00000000-0005-0000-0000-000006110000}"/>
    <cellStyle name="20% - Акцент6 2 2 2 2 10" xfId="4363" xr:uid="{00000000-0005-0000-0000-000007110000}"/>
    <cellStyle name="20% - Акцент6 2 2 2 2 11" xfId="4364" xr:uid="{00000000-0005-0000-0000-000008110000}"/>
    <cellStyle name="20% - Акцент6 2 2 2 2 12" xfId="4365" xr:uid="{00000000-0005-0000-0000-000009110000}"/>
    <cellStyle name="20% - Акцент6 2 2 2 2 13" xfId="4366" xr:uid="{00000000-0005-0000-0000-00000A110000}"/>
    <cellStyle name="20% - Акцент6 2 2 2 2 14" xfId="4367" xr:uid="{00000000-0005-0000-0000-00000B110000}"/>
    <cellStyle name="20% - Акцент6 2 2 2 2 15" xfId="4368" xr:uid="{00000000-0005-0000-0000-00000C110000}"/>
    <cellStyle name="20% - Акцент6 2 2 2 2 16" xfId="4369" xr:uid="{00000000-0005-0000-0000-00000D110000}"/>
    <cellStyle name="20% - Акцент6 2 2 2 2 17" xfId="4370" xr:uid="{00000000-0005-0000-0000-00000E110000}"/>
    <cellStyle name="20% - Акцент6 2 2 2 2 18" xfId="4371" xr:uid="{00000000-0005-0000-0000-00000F110000}"/>
    <cellStyle name="20% - Акцент6 2 2 2 2 19" xfId="4372" xr:uid="{00000000-0005-0000-0000-000010110000}"/>
    <cellStyle name="20% - Акцент6 2 2 2 2 2" xfId="4373" xr:uid="{00000000-0005-0000-0000-000011110000}"/>
    <cellStyle name="20% - Акцент6 2 2 2 2 2 10" xfId="4374" xr:uid="{00000000-0005-0000-0000-000012110000}"/>
    <cellStyle name="20% - Акцент6 2 2 2 2 2 11" xfId="4375" xr:uid="{00000000-0005-0000-0000-000013110000}"/>
    <cellStyle name="20% - Акцент6 2 2 2 2 2 12" xfId="4376" xr:uid="{00000000-0005-0000-0000-000014110000}"/>
    <cellStyle name="20% - Акцент6 2 2 2 2 2 13" xfId="4377" xr:uid="{00000000-0005-0000-0000-000015110000}"/>
    <cellStyle name="20% - Акцент6 2 2 2 2 2 14" xfId="4378" xr:uid="{00000000-0005-0000-0000-000016110000}"/>
    <cellStyle name="20% - Акцент6 2 2 2 2 2 15" xfId="4379" xr:uid="{00000000-0005-0000-0000-000017110000}"/>
    <cellStyle name="20% - Акцент6 2 2 2 2 2 16" xfId="4380" xr:uid="{00000000-0005-0000-0000-000018110000}"/>
    <cellStyle name="20% - Акцент6 2 2 2 2 2 17" xfId="4381" xr:uid="{00000000-0005-0000-0000-000019110000}"/>
    <cellStyle name="20% - Акцент6 2 2 2 2 2 18" xfId="4382" xr:uid="{00000000-0005-0000-0000-00001A110000}"/>
    <cellStyle name="20% - Акцент6 2 2 2 2 2 19" xfId="4383" xr:uid="{00000000-0005-0000-0000-00001B110000}"/>
    <cellStyle name="20% - Акцент6 2 2 2 2 2 2" xfId="4384" xr:uid="{00000000-0005-0000-0000-00001C110000}"/>
    <cellStyle name="20% - Акцент6 2 2 2 2 2 2 10" xfId="4385" xr:uid="{00000000-0005-0000-0000-00001D110000}"/>
    <cellStyle name="20% - Акцент6 2 2 2 2 2 2 11" xfId="4386" xr:uid="{00000000-0005-0000-0000-00001E110000}"/>
    <cellStyle name="20% - Акцент6 2 2 2 2 2 2 12" xfId="4387" xr:uid="{00000000-0005-0000-0000-00001F110000}"/>
    <cellStyle name="20% - Акцент6 2 2 2 2 2 2 13" xfId="4388" xr:uid="{00000000-0005-0000-0000-000020110000}"/>
    <cellStyle name="20% - Акцент6 2 2 2 2 2 2 14" xfId="4389" xr:uid="{00000000-0005-0000-0000-000021110000}"/>
    <cellStyle name="20% - Акцент6 2 2 2 2 2 2 15" xfId="4390" xr:uid="{00000000-0005-0000-0000-000022110000}"/>
    <cellStyle name="20% - Акцент6 2 2 2 2 2 2 16" xfId="4391" xr:uid="{00000000-0005-0000-0000-000023110000}"/>
    <cellStyle name="20% - Акцент6 2 2 2 2 2 2 17" xfId="4392" xr:uid="{00000000-0005-0000-0000-000024110000}"/>
    <cellStyle name="20% - Акцент6 2 2 2 2 2 2 18" xfId="4393" xr:uid="{00000000-0005-0000-0000-000025110000}"/>
    <cellStyle name="20% - Акцент6 2 2 2 2 2 2 19" xfId="4394" xr:uid="{00000000-0005-0000-0000-000026110000}"/>
    <cellStyle name="20% - Акцент6 2 2 2 2 2 2 2" xfId="4395" xr:uid="{00000000-0005-0000-0000-000027110000}"/>
    <cellStyle name="20% - Акцент6 2 2 2 2 2 2 2 10" xfId="4396" xr:uid="{00000000-0005-0000-0000-000028110000}"/>
    <cellStyle name="20% - Акцент6 2 2 2 2 2 2 2 11" xfId="4397" xr:uid="{00000000-0005-0000-0000-000029110000}"/>
    <cellStyle name="20% - Акцент6 2 2 2 2 2 2 2 12" xfId="4398" xr:uid="{00000000-0005-0000-0000-00002A110000}"/>
    <cellStyle name="20% - Акцент6 2 2 2 2 2 2 2 13" xfId="4399" xr:uid="{00000000-0005-0000-0000-00002B110000}"/>
    <cellStyle name="20% - Акцент6 2 2 2 2 2 2 2 14" xfId="4400" xr:uid="{00000000-0005-0000-0000-00002C110000}"/>
    <cellStyle name="20% - Акцент6 2 2 2 2 2 2 2 15" xfId="4401" xr:uid="{00000000-0005-0000-0000-00002D110000}"/>
    <cellStyle name="20% - Акцент6 2 2 2 2 2 2 2 16" xfId="4402" xr:uid="{00000000-0005-0000-0000-00002E110000}"/>
    <cellStyle name="20% - Акцент6 2 2 2 2 2 2 2 17" xfId="4403" xr:uid="{00000000-0005-0000-0000-00002F110000}"/>
    <cellStyle name="20% - Акцент6 2 2 2 2 2 2 2 18" xfId="4404" xr:uid="{00000000-0005-0000-0000-000030110000}"/>
    <cellStyle name="20% - Акцент6 2 2 2 2 2 2 2 19" xfId="4405" xr:uid="{00000000-0005-0000-0000-000031110000}"/>
    <cellStyle name="20% - Акцент6 2 2 2 2 2 2 2 2" xfId="4406" xr:uid="{00000000-0005-0000-0000-000032110000}"/>
    <cellStyle name="20% - Акцент6 2 2 2 2 2 2 2 2 10" xfId="4407" xr:uid="{00000000-0005-0000-0000-000033110000}"/>
    <cellStyle name="20% - Акцент6 2 2 2 2 2 2 2 2 11" xfId="4408" xr:uid="{00000000-0005-0000-0000-000034110000}"/>
    <cellStyle name="20% - Акцент6 2 2 2 2 2 2 2 2 12" xfId="4409" xr:uid="{00000000-0005-0000-0000-000035110000}"/>
    <cellStyle name="20% - Акцент6 2 2 2 2 2 2 2 2 13" xfId="4410" xr:uid="{00000000-0005-0000-0000-000036110000}"/>
    <cellStyle name="20% - Акцент6 2 2 2 2 2 2 2 2 14" xfId="4411" xr:uid="{00000000-0005-0000-0000-000037110000}"/>
    <cellStyle name="20% - Акцент6 2 2 2 2 2 2 2 2 15" xfId="4412" xr:uid="{00000000-0005-0000-0000-000038110000}"/>
    <cellStyle name="20% - Акцент6 2 2 2 2 2 2 2 2 16" xfId="4413" xr:uid="{00000000-0005-0000-0000-000039110000}"/>
    <cellStyle name="20% - Акцент6 2 2 2 2 2 2 2 2 17" xfId="4414" xr:uid="{00000000-0005-0000-0000-00003A110000}"/>
    <cellStyle name="20% - Акцент6 2 2 2 2 2 2 2 2 18" xfId="4415" xr:uid="{00000000-0005-0000-0000-00003B110000}"/>
    <cellStyle name="20% - Акцент6 2 2 2 2 2 2 2 2 19" xfId="4416" xr:uid="{00000000-0005-0000-0000-00003C110000}"/>
    <cellStyle name="20% - Акцент6 2 2 2 2 2 2 2 2 2" xfId="4417" xr:uid="{00000000-0005-0000-0000-00003D110000}"/>
    <cellStyle name="20% - Акцент6 2 2 2 2 2 2 2 2 2 10" xfId="4418" xr:uid="{00000000-0005-0000-0000-00003E110000}"/>
    <cellStyle name="20% - Акцент6 2 2 2 2 2 2 2 2 2 11" xfId="4419" xr:uid="{00000000-0005-0000-0000-00003F110000}"/>
    <cellStyle name="20% - Акцент6 2 2 2 2 2 2 2 2 2 12" xfId="4420" xr:uid="{00000000-0005-0000-0000-000040110000}"/>
    <cellStyle name="20% - Акцент6 2 2 2 2 2 2 2 2 2 13" xfId="4421" xr:uid="{00000000-0005-0000-0000-000041110000}"/>
    <cellStyle name="20% - Акцент6 2 2 2 2 2 2 2 2 2 14" xfId="4422" xr:uid="{00000000-0005-0000-0000-000042110000}"/>
    <cellStyle name="20% - Акцент6 2 2 2 2 2 2 2 2 2 15" xfId="4423" xr:uid="{00000000-0005-0000-0000-000043110000}"/>
    <cellStyle name="20% - Акцент6 2 2 2 2 2 2 2 2 2 16" xfId="4424" xr:uid="{00000000-0005-0000-0000-000044110000}"/>
    <cellStyle name="20% - Акцент6 2 2 2 2 2 2 2 2 2 17" xfId="4425" xr:uid="{00000000-0005-0000-0000-000045110000}"/>
    <cellStyle name="20% - Акцент6 2 2 2 2 2 2 2 2 2 18" xfId="4426" xr:uid="{00000000-0005-0000-0000-000046110000}"/>
    <cellStyle name="20% - Акцент6 2 2 2 2 2 2 2 2 2 19" xfId="4427" xr:uid="{00000000-0005-0000-0000-000047110000}"/>
    <cellStyle name="20% - Акцент6 2 2 2 2 2 2 2 2 2 2" xfId="4428" xr:uid="{00000000-0005-0000-0000-000048110000}"/>
    <cellStyle name="20% - Акцент6 2 2 2 2 2 2 2 2 2 2 10" xfId="4429" xr:uid="{00000000-0005-0000-0000-000049110000}"/>
    <cellStyle name="20% - Акцент6 2 2 2 2 2 2 2 2 2 2 11" xfId="4430" xr:uid="{00000000-0005-0000-0000-00004A110000}"/>
    <cellStyle name="20% - Акцент6 2 2 2 2 2 2 2 2 2 2 12" xfId="4431" xr:uid="{00000000-0005-0000-0000-00004B110000}"/>
    <cellStyle name="20% - Акцент6 2 2 2 2 2 2 2 2 2 2 13" xfId="4432" xr:uid="{00000000-0005-0000-0000-00004C110000}"/>
    <cellStyle name="20% - Акцент6 2 2 2 2 2 2 2 2 2 2 14" xfId="4433" xr:uid="{00000000-0005-0000-0000-00004D110000}"/>
    <cellStyle name="20% - Акцент6 2 2 2 2 2 2 2 2 2 2 15" xfId="4434" xr:uid="{00000000-0005-0000-0000-00004E110000}"/>
    <cellStyle name="20% - Акцент6 2 2 2 2 2 2 2 2 2 2 16" xfId="4435" xr:uid="{00000000-0005-0000-0000-00004F110000}"/>
    <cellStyle name="20% - Акцент6 2 2 2 2 2 2 2 2 2 2 17" xfId="4436" xr:uid="{00000000-0005-0000-0000-000050110000}"/>
    <cellStyle name="20% - Акцент6 2 2 2 2 2 2 2 2 2 2 18" xfId="4437" xr:uid="{00000000-0005-0000-0000-000051110000}"/>
    <cellStyle name="20% - Акцент6 2 2 2 2 2 2 2 2 2 2 19" xfId="4438" xr:uid="{00000000-0005-0000-0000-000052110000}"/>
    <cellStyle name="20% - Акцент6 2 2 2 2 2 2 2 2 2 2 2" xfId="4439" xr:uid="{00000000-0005-0000-0000-000053110000}"/>
    <cellStyle name="20% - Акцент6 2 2 2 2 2 2 2 2 2 2 2 10" xfId="4440" xr:uid="{00000000-0005-0000-0000-000054110000}"/>
    <cellStyle name="20% - Акцент6 2 2 2 2 2 2 2 2 2 2 2 11" xfId="4441" xr:uid="{00000000-0005-0000-0000-000055110000}"/>
    <cellStyle name="20% - Акцент6 2 2 2 2 2 2 2 2 2 2 2 12" xfId="4442" xr:uid="{00000000-0005-0000-0000-000056110000}"/>
    <cellStyle name="20% - Акцент6 2 2 2 2 2 2 2 2 2 2 2 13" xfId="4443" xr:uid="{00000000-0005-0000-0000-000057110000}"/>
    <cellStyle name="20% - Акцент6 2 2 2 2 2 2 2 2 2 2 2 14" xfId="4444" xr:uid="{00000000-0005-0000-0000-000058110000}"/>
    <cellStyle name="20% - Акцент6 2 2 2 2 2 2 2 2 2 2 2 15" xfId="4445" xr:uid="{00000000-0005-0000-0000-000059110000}"/>
    <cellStyle name="20% - Акцент6 2 2 2 2 2 2 2 2 2 2 2 16" xfId="4446" xr:uid="{00000000-0005-0000-0000-00005A110000}"/>
    <cellStyle name="20% - Акцент6 2 2 2 2 2 2 2 2 2 2 2 17" xfId="4447" xr:uid="{00000000-0005-0000-0000-00005B110000}"/>
    <cellStyle name="20% - Акцент6 2 2 2 2 2 2 2 2 2 2 2 18" xfId="4448" xr:uid="{00000000-0005-0000-0000-00005C110000}"/>
    <cellStyle name="20% - Акцент6 2 2 2 2 2 2 2 2 2 2 2 19" xfId="4449" xr:uid="{00000000-0005-0000-0000-00005D110000}"/>
    <cellStyle name="20% - Акцент6 2 2 2 2 2 2 2 2 2 2 2 2" xfId="4450" xr:uid="{00000000-0005-0000-0000-00005E110000}"/>
    <cellStyle name="20% - Акцент6 2 2 2 2 2 2 2 2 2 2 2 2 10" xfId="4451" xr:uid="{00000000-0005-0000-0000-00005F110000}"/>
    <cellStyle name="20% - Акцент6 2 2 2 2 2 2 2 2 2 2 2 2 11" xfId="4452" xr:uid="{00000000-0005-0000-0000-000060110000}"/>
    <cellStyle name="20% - Акцент6 2 2 2 2 2 2 2 2 2 2 2 2 12" xfId="4453" xr:uid="{00000000-0005-0000-0000-000061110000}"/>
    <cellStyle name="20% - Акцент6 2 2 2 2 2 2 2 2 2 2 2 2 13" xfId="4454" xr:uid="{00000000-0005-0000-0000-000062110000}"/>
    <cellStyle name="20% - Акцент6 2 2 2 2 2 2 2 2 2 2 2 2 14" xfId="4455" xr:uid="{00000000-0005-0000-0000-000063110000}"/>
    <cellStyle name="20% - Акцент6 2 2 2 2 2 2 2 2 2 2 2 2 15" xfId="4456" xr:uid="{00000000-0005-0000-0000-000064110000}"/>
    <cellStyle name="20% - Акцент6 2 2 2 2 2 2 2 2 2 2 2 2 16" xfId="4457" xr:uid="{00000000-0005-0000-0000-000065110000}"/>
    <cellStyle name="20% - Акцент6 2 2 2 2 2 2 2 2 2 2 2 2 17" xfId="4458" xr:uid="{00000000-0005-0000-0000-000066110000}"/>
    <cellStyle name="20% - Акцент6 2 2 2 2 2 2 2 2 2 2 2 2 18" xfId="4459" xr:uid="{00000000-0005-0000-0000-000067110000}"/>
    <cellStyle name="20% - Акцент6 2 2 2 2 2 2 2 2 2 2 2 2 19" xfId="4460" xr:uid="{00000000-0005-0000-0000-000068110000}"/>
    <cellStyle name="20% - Акцент6 2 2 2 2 2 2 2 2 2 2 2 2 2" xfId="4461" xr:uid="{00000000-0005-0000-0000-000069110000}"/>
    <cellStyle name="20% - Акцент6 2 2 2 2 2 2 2 2 2 2 2 2 2 10" xfId="4462" xr:uid="{00000000-0005-0000-0000-00006A110000}"/>
    <cellStyle name="20% - Акцент6 2 2 2 2 2 2 2 2 2 2 2 2 2 11" xfId="4463" xr:uid="{00000000-0005-0000-0000-00006B110000}"/>
    <cellStyle name="20% - Акцент6 2 2 2 2 2 2 2 2 2 2 2 2 2 12" xfId="4464" xr:uid="{00000000-0005-0000-0000-00006C110000}"/>
    <cellStyle name="20% - Акцент6 2 2 2 2 2 2 2 2 2 2 2 2 2 13" xfId="4465" xr:uid="{00000000-0005-0000-0000-00006D110000}"/>
    <cellStyle name="20% - Акцент6 2 2 2 2 2 2 2 2 2 2 2 2 2 14" xfId="4466" xr:uid="{00000000-0005-0000-0000-00006E110000}"/>
    <cellStyle name="20% - Акцент6 2 2 2 2 2 2 2 2 2 2 2 2 2 15" xfId="4467" xr:uid="{00000000-0005-0000-0000-00006F110000}"/>
    <cellStyle name="20% - Акцент6 2 2 2 2 2 2 2 2 2 2 2 2 2 16" xfId="4468" xr:uid="{00000000-0005-0000-0000-000070110000}"/>
    <cellStyle name="20% - Акцент6 2 2 2 2 2 2 2 2 2 2 2 2 2 17" xfId="4469" xr:uid="{00000000-0005-0000-0000-000071110000}"/>
    <cellStyle name="20% - Акцент6 2 2 2 2 2 2 2 2 2 2 2 2 2 18" xfId="4470" xr:uid="{00000000-0005-0000-0000-000072110000}"/>
    <cellStyle name="20% - Акцент6 2 2 2 2 2 2 2 2 2 2 2 2 2 19" xfId="4471" xr:uid="{00000000-0005-0000-0000-000073110000}"/>
    <cellStyle name="20% - Акцент6 2 2 2 2 2 2 2 2 2 2 2 2 2 2" xfId="4472" xr:uid="{00000000-0005-0000-0000-000074110000}"/>
    <cellStyle name="20% - Акцент6 2 2 2 2 2 2 2 2 2 2 2 2 2 2 10" xfId="4473" xr:uid="{00000000-0005-0000-0000-000075110000}"/>
    <cellStyle name="20% - Акцент6 2 2 2 2 2 2 2 2 2 2 2 2 2 2 11" xfId="4474" xr:uid="{00000000-0005-0000-0000-000076110000}"/>
    <cellStyle name="20% - Акцент6 2 2 2 2 2 2 2 2 2 2 2 2 2 2 12" xfId="4475" xr:uid="{00000000-0005-0000-0000-000077110000}"/>
    <cellStyle name="20% - Акцент6 2 2 2 2 2 2 2 2 2 2 2 2 2 2 13" xfId="4476" xr:uid="{00000000-0005-0000-0000-000078110000}"/>
    <cellStyle name="20% - Акцент6 2 2 2 2 2 2 2 2 2 2 2 2 2 2 14" xfId="4477" xr:uid="{00000000-0005-0000-0000-000079110000}"/>
    <cellStyle name="20% - Акцент6 2 2 2 2 2 2 2 2 2 2 2 2 2 2 15" xfId="4478" xr:uid="{00000000-0005-0000-0000-00007A110000}"/>
    <cellStyle name="20% - Акцент6 2 2 2 2 2 2 2 2 2 2 2 2 2 2 16" xfId="4479" xr:uid="{00000000-0005-0000-0000-00007B110000}"/>
    <cellStyle name="20% - Акцент6 2 2 2 2 2 2 2 2 2 2 2 2 2 2 17" xfId="4480" xr:uid="{00000000-0005-0000-0000-00007C110000}"/>
    <cellStyle name="20% - Акцент6 2 2 2 2 2 2 2 2 2 2 2 2 2 2 18" xfId="4481" xr:uid="{00000000-0005-0000-0000-00007D110000}"/>
    <cellStyle name="20% - Акцент6 2 2 2 2 2 2 2 2 2 2 2 2 2 2 19" xfId="4482" xr:uid="{00000000-0005-0000-0000-00007E110000}"/>
    <cellStyle name="20% - Акцент6 2 2 2 2 2 2 2 2 2 2 2 2 2 2 2" xfId="4483" xr:uid="{00000000-0005-0000-0000-00007F110000}"/>
    <cellStyle name="20% - Акцент6 2 2 2 2 2 2 2 2 2 2 2 2 2 2 2 10" xfId="4484" xr:uid="{00000000-0005-0000-0000-000080110000}"/>
    <cellStyle name="20% - Акцент6 2 2 2 2 2 2 2 2 2 2 2 2 2 2 2 11" xfId="4485" xr:uid="{00000000-0005-0000-0000-000081110000}"/>
    <cellStyle name="20% - Акцент6 2 2 2 2 2 2 2 2 2 2 2 2 2 2 2 12" xfId="4486" xr:uid="{00000000-0005-0000-0000-000082110000}"/>
    <cellStyle name="20% - Акцент6 2 2 2 2 2 2 2 2 2 2 2 2 2 2 2 13" xfId="4487" xr:uid="{00000000-0005-0000-0000-000083110000}"/>
    <cellStyle name="20% - Акцент6 2 2 2 2 2 2 2 2 2 2 2 2 2 2 2 14" xfId="4488" xr:uid="{00000000-0005-0000-0000-000084110000}"/>
    <cellStyle name="20% - Акцент6 2 2 2 2 2 2 2 2 2 2 2 2 2 2 2 15" xfId="4489" xr:uid="{00000000-0005-0000-0000-000085110000}"/>
    <cellStyle name="20% - Акцент6 2 2 2 2 2 2 2 2 2 2 2 2 2 2 2 16" xfId="4490" xr:uid="{00000000-0005-0000-0000-000086110000}"/>
    <cellStyle name="20% - Акцент6 2 2 2 2 2 2 2 2 2 2 2 2 2 2 2 17" xfId="4491" xr:uid="{00000000-0005-0000-0000-000087110000}"/>
    <cellStyle name="20% - Акцент6 2 2 2 2 2 2 2 2 2 2 2 2 2 2 2 18" xfId="4492" xr:uid="{00000000-0005-0000-0000-000088110000}"/>
    <cellStyle name="20% - Акцент6 2 2 2 2 2 2 2 2 2 2 2 2 2 2 2 19" xfId="4493" xr:uid="{00000000-0005-0000-0000-000089110000}"/>
    <cellStyle name="20% - Акцент6 2 2 2 2 2 2 2 2 2 2 2 2 2 2 2 2" xfId="4494" xr:uid="{00000000-0005-0000-0000-00008A110000}"/>
    <cellStyle name="20% - Акцент6 2 2 2 2 2 2 2 2 2 2 2 2 2 2 2 2 10" xfId="4495" xr:uid="{00000000-0005-0000-0000-00008B110000}"/>
    <cellStyle name="20% - Акцент6 2 2 2 2 2 2 2 2 2 2 2 2 2 2 2 2 11" xfId="4496" xr:uid="{00000000-0005-0000-0000-00008C110000}"/>
    <cellStyle name="20% - Акцент6 2 2 2 2 2 2 2 2 2 2 2 2 2 2 2 2 12" xfId="4497" xr:uid="{00000000-0005-0000-0000-00008D110000}"/>
    <cellStyle name="20% - Акцент6 2 2 2 2 2 2 2 2 2 2 2 2 2 2 2 2 13" xfId="4498" xr:uid="{00000000-0005-0000-0000-00008E110000}"/>
    <cellStyle name="20% - Акцент6 2 2 2 2 2 2 2 2 2 2 2 2 2 2 2 2 14" xfId="4499" xr:uid="{00000000-0005-0000-0000-00008F110000}"/>
    <cellStyle name="20% - Акцент6 2 2 2 2 2 2 2 2 2 2 2 2 2 2 2 2 15" xfId="4500" xr:uid="{00000000-0005-0000-0000-000090110000}"/>
    <cellStyle name="20% - Акцент6 2 2 2 2 2 2 2 2 2 2 2 2 2 2 2 2 16" xfId="4501" xr:uid="{00000000-0005-0000-0000-000091110000}"/>
    <cellStyle name="20% - Акцент6 2 2 2 2 2 2 2 2 2 2 2 2 2 2 2 2 17" xfId="4502" xr:uid="{00000000-0005-0000-0000-000092110000}"/>
    <cellStyle name="20% - Акцент6 2 2 2 2 2 2 2 2 2 2 2 2 2 2 2 2 18" xfId="4503" xr:uid="{00000000-0005-0000-0000-000093110000}"/>
    <cellStyle name="20% - Акцент6 2 2 2 2 2 2 2 2 2 2 2 2 2 2 2 2 19" xfId="4504" xr:uid="{00000000-0005-0000-0000-000094110000}"/>
    <cellStyle name="20% - Акцент6 2 2 2 2 2 2 2 2 2 2 2 2 2 2 2 2 2" xfId="4505" xr:uid="{00000000-0005-0000-0000-000095110000}"/>
    <cellStyle name="20% - Акцент6 2 2 2 2 2 2 2 2 2 2 2 2 2 2 2 2 2 10" xfId="4506" xr:uid="{00000000-0005-0000-0000-000096110000}"/>
    <cellStyle name="20% - Акцент6 2 2 2 2 2 2 2 2 2 2 2 2 2 2 2 2 2 11" xfId="4507" xr:uid="{00000000-0005-0000-0000-000097110000}"/>
    <cellStyle name="20% - Акцент6 2 2 2 2 2 2 2 2 2 2 2 2 2 2 2 2 2 12" xfId="4508" xr:uid="{00000000-0005-0000-0000-000098110000}"/>
    <cellStyle name="20% - Акцент6 2 2 2 2 2 2 2 2 2 2 2 2 2 2 2 2 2 13" xfId="4509" xr:uid="{00000000-0005-0000-0000-000099110000}"/>
    <cellStyle name="20% - Акцент6 2 2 2 2 2 2 2 2 2 2 2 2 2 2 2 2 2 14" xfId="4510" xr:uid="{00000000-0005-0000-0000-00009A110000}"/>
    <cellStyle name="20% - Акцент6 2 2 2 2 2 2 2 2 2 2 2 2 2 2 2 2 2 15" xfId="4511" xr:uid="{00000000-0005-0000-0000-00009B110000}"/>
    <cellStyle name="20% - Акцент6 2 2 2 2 2 2 2 2 2 2 2 2 2 2 2 2 2 16" xfId="4512" xr:uid="{00000000-0005-0000-0000-00009C110000}"/>
    <cellStyle name="20% - Акцент6 2 2 2 2 2 2 2 2 2 2 2 2 2 2 2 2 2 17" xfId="4513" xr:uid="{00000000-0005-0000-0000-00009D110000}"/>
    <cellStyle name="20% - Акцент6 2 2 2 2 2 2 2 2 2 2 2 2 2 2 2 2 2 18" xfId="4514" xr:uid="{00000000-0005-0000-0000-00009E110000}"/>
    <cellStyle name="20% - Акцент6 2 2 2 2 2 2 2 2 2 2 2 2 2 2 2 2 2 19" xfId="4515" xr:uid="{00000000-0005-0000-0000-00009F110000}"/>
    <cellStyle name="20% - Акцент6 2 2 2 2 2 2 2 2 2 2 2 2 2 2 2 2 2 2" xfId="4516" xr:uid="{00000000-0005-0000-0000-0000A0110000}"/>
    <cellStyle name="20% - Акцент6 2 2 2 2 2 2 2 2 2 2 2 2 2 2 2 2 2 2 10" xfId="4517" xr:uid="{00000000-0005-0000-0000-0000A1110000}"/>
    <cellStyle name="20% - Акцент6 2 2 2 2 2 2 2 2 2 2 2 2 2 2 2 2 2 2 11" xfId="4518" xr:uid="{00000000-0005-0000-0000-0000A2110000}"/>
    <cellStyle name="20% - Акцент6 2 2 2 2 2 2 2 2 2 2 2 2 2 2 2 2 2 2 12" xfId="4519" xr:uid="{00000000-0005-0000-0000-0000A3110000}"/>
    <cellStyle name="20% - Акцент6 2 2 2 2 2 2 2 2 2 2 2 2 2 2 2 2 2 2 13" xfId="4520" xr:uid="{00000000-0005-0000-0000-0000A4110000}"/>
    <cellStyle name="20% - Акцент6 2 2 2 2 2 2 2 2 2 2 2 2 2 2 2 2 2 2 14" xfId="4521" xr:uid="{00000000-0005-0000-0000-0000A5110000}"/>
    <cellStyle name="20% - Акцент6 2 2 2 2 2 2 2 2 2 2 2 2 2 2 2 2 2 2 15" xfId="4522" xr:uid="{00000000-0005-0000-0000-0000A6110000}"/>
    <cellStyle name="20% - Акцент6 2 2 2 2 2 2 2 2 2 2 2 2 2 2 2 2 2 2 16" xfId="4523" xr:uid="{00000000-0005-0000-0000-0000A7110000}"/>
    <cellStyle name="20% - Акцент6 2 2 2 2 2 2 2 2 2 2 2 2 2 2 2 2 2 2 17" xfId="4524" xr:uid="{00000000-0005-0000-0000-0000A8110000}"/>
    <cellStyle name="20% - Акцент6 2 2 2 2 2 2 2 2 2 2 2 2 2 2 2 2 2 2 18" xfId="4525" xr:uid="{00000000-0005-0000-0000-0000A9110000}"/>
    <cellStyle name="20% - Акцент6 2 2 2 2 2 2 2 2 2 2 2 2 2 2 2 2 2 2 19" xfId="4526" xr:uid="{00000000-0005-0000-0000-0000AA110000}"/>
    <cellStyle name="20% - Акцент6 2 2 2 2 2 2 2 2 2 2 2 2 2 2 2 2 2 2 2" xfId="4527" xr:uid="{00000000-0005-0000-0000-0000AB110000}"/>
    <cellStyle name="20% - Акцент6 2 2 2 2 2 2 2 2 2 2 2 2 2 2 2 2 2 2 2 10" xfId="4528" xr:uid="{00000000-0005-0000-0000-0000AC110000}"/>
    <cellStyle name="20% - Акцент6 2 2 2 2 2 2 2 2 2 2 2 2 2 2 2 2 2 2 2 11" xfId="4529" xr:uid="{00000000-0005-0000-0000-0000AD110000}"/>
    <cellStyle name="20% - Акцент6 2 2 2 2 2 2 2 2 2 2 2 2 2 2 2 2 2 2 2 12" xfId="4530" xr:uid="{00000000-0005-0000-0000-0000AE110000}"/>
    <cellStyle name="20% - Акцент6 2 2 2 2 2 2 2 2 2 2 2 2 2 2 2 2 2 2 2 13" xfId="4531" xr:uid="{00000000-0005-0000-0000-0000AF110000}"/>
    <cellStyle name="20% - Акцент6 2 2 2 2 2 2 2 2 2 2 2 2 2 2 2 2 2 2 2 14" xfId="4532" xr:uid="{00000000-0005-0000-0000-0000B0110000}"/>
    <cellStyle name="20% - Акцент6 2 2 2 2 2 2 2 2 2 2 2 2 2 2 2 2 2 2 2 15" xfId="4533" xr:uid="{00000000-0005-0000-0000-0000B1110000}"/>
    <cellStyle name="20% - Акцент6 2 2 2 2 2 2 2 2 2 2 2 2 2 2 2 2 2 2 2 16" xfId="4534" xr:uid="{00000000-0005-0000-0000-0000B2110000}"/>
    <cellStyle name="20% - Акцент6 2 2 2 2 2 2 2 2 2 2 2 2 2 2 2 2 2 2 2 17" xfId="4535" xr:uid="{00000000-0005-0000-0000-0000B3110000}"/>
    <cellStyle name="20% - Акцент6 2 2 2 2 2 2 2 2 2 2 2 2 2 2 2 2 2 2 2 18" xfId="4536" xr:uid="{00000000-0005-0000-0000-0000B4110000}"/>
    <cellStyle name="20% - Акцент6 2 2 2 2 2 2 2 2 2 2 2 2 2 2 2 2 2 2 2 19" xfId="4537" xr:uid="{00000000-0005-0000-0000-0000B5110000}"/>
    <cellStyle name="20% - Акцент6 2 2 2 2 2 2 2 2 2 2 2 2 2 2 2 2 2 2 2 2" xfId="4538" xr:uid="{00000000-0005-0000-0000-0000B6110000}"/>
    <cellStyle name="20% - Акцент6 2 2 2 2 2 2 2 2 2 2 2 2 2 2 2 2 2 2 2 2 10" xfId="4539" xr:uid="{00000000-0005-0000-0000-0000B7110000}"/>
    <cellStyle name="20% - Акцент6 2 2 2 2 2 2 2 2 2 2 2 2 2 2 2 2 2 2 2 2 11" xfId="4540" xr:uid="{00000000-0005-0000-0000-0000B8110000}"/>
    <cellStyle name="20% - Акцент6 2 2 2 2 2 2 2 2 2 2 2 2 2 2 2 2 2 2 2 2 12" xfId="4541" xr:uid="{00000000-0005-0000-0000-0000B9110000}"/>
    <cellStyle name="20% - Акцент6 2 2 2 2 2 2 2 2 2 2 2 2 2 2 2 2 2 2 2 2 13" xfId="4542" xr:uid="{00000000-0005-0000-0000-0000BA110000}"/>
    <cellStyle name="20% - Акцент6 2 2 2 2 2 2 2 2 2 2 2 2 2 2 2 2 2 2 2 2 14" xfId="4543" xr:uid="{00000000-0005-0000-0000-0000BB110000}"/>
    <cellStyle name="20% - Акцент6 2 2 2 2 2 2 2 2 2 2 2 2 2 2 2 2 2 2 2 2 15" xfId="4544" xr:uid="{00000000-0005-0000-0000-0000BC110000}"/>
    <cellStyle name="20% - Акцент6 2 2 2 2 2 2 2 2 2 2 2 2 2 2 2 2 2 2 2 2 16" xfId="4545" xr:uid="{00000000-0005-0000-0000-0000BD110000}"/>
    <cellStyle name="20% - Акцент6 2 2 2 2 2 2 2 2 2 2 2 2 2 2 2 2 2 2 2 2 17" xfId="4546" xr:uid="{00000000-0005-0000-0000-0000BE110000}"/>
    <cellStyle name="20% - Акцент6 2 2 2 2 2 2 2 2 2 2 2 2 2 2 2 2 2 2 2 2 18" xfId="4547" xr:uid="{00000000-0005-0000-0000-0000BF110000}"/>
    <cellStyle name="20% - Акцент6 2 2 2 2 2 2 2 2 2 2 2 2 2 2 2 2 2 2 2 2 2" xfId="4548" xr:uid="{00000000-0005-0000-0000-0000C0110000}"/>
    <cellStyle name="20% - Акцент6 2 2 2 2 2 2 2 2 2 2 2 2 2 2 2 2 2 2 2 2 2 10" xfId="4549" xr:uid="{00000000-0005-0000-0000-0000C1110000}"/>
    <cellStyle name="20% - Акцент6 2 2 2 2 2 2 2 2 2 2 2 2 2 2 2 2 2 2 2 2 2 11" xfId="4550" xr:uid="{00000000-0005-0000-0000-0000C2110000}"/>
    <cellStyle name="20% - Акцент6 2 2 2 2 2 2 2 2 2 2 2 2 2 2 2 2 2 2 2 2 2 12" xfId="4551" xr:uid="{00000000-0005-0000-0000-0000C3110000}"/>
    <cellStyle name="20% - Акцент6 2 2 2 2 2 2 2 2 2 2 2 2 2 2 2 2 2 2 2 2 2 13" xfId="4552" xr:uid="{00000000-0005-0000-0000-0000C4110000}"/>
    <cellStyle name="20% - Акцент6 2 2 2 2 2 2 2 2 2 2 2 2 2 2 2 2 2 2 2 2 2 14" xfId="4553" xr:uid="{00000000-0005-0000-0000-0000C5110000}"/>
    <cellStyle name="20% - Акцент6 2 2 2 2 2 2 2 2 2 2 2 2 2 2 2 2 2 2 2 2 2 15" xfId="4554" xr:uid="{00000000-0005-0000-0000-0000C6110000}"/>
    <cellStyle name="20% - Акцент6 2 2 2 2 2 2 2 2 2 2 2 2 2 2 2 2 2 2 2 2 2 16" xfId="4555" xr:uid="{00000000-0005-0000-0000-0000C7110000}"/>
    <cellStyle name="20% - Акцент6 2 2 2 2 2 2 2 2 2 2 2 2 2 2 2 2 2 2 2 2 2 17" xfId="4556" xr:uid="{00000000-0005-0000-0000-0000C8110000}"/>
    <cellStyle name="20% - Акцент6 2 2 2 2 2 2 2 2 2 2 2 2 2 2 2 2 2 2 2 2 2 18" xfId="4557" xr:uid="{00000000-0005-0000-0000-0000C9110000}"/>
    <cellStyle name="20% - Акцент6 2 2 2 2 2 2 2 2 2 2 2 2 2 2 2 2 2 2 2 2 2 2" xfId="4558" xr:uid="{00000000-0005-0000-0000-0000CA110000}"/>
    <cellStyle name="20% - Акцент6 2 2 2 2 2 2 2 2 2 2 2 2 2 2 2 2 2 2 2 2 2 3" xfId="4559" xr:uid="{00000000-0005-0000-0000-0000CB110000}"/>
    <cellStyle name="20% - Акцент6 2 2 2 2 2 2 2 2 2 2 2 2 2 2 2 2 2 2 2 2 2 4" xfId="4560" xr:uid="{00000000-0005-0000-0000-0000CC110000}"/>
    <cellStyle name="20% - Акцент6 2 2 2 2 2 2 2 2 2 2 2 2 2 2 2 2 2 2 2 2 2 5" xfId="4561" xr:uid="{00000000-0005-0000-0000-0000CD110000}"/>
    <cellStyle name="20% - Акцент6 2 2 2 2 2 2 2 2 2 2 2 2 2 2 2 2 2 2 2 2 2 6" xfId="4562" xr:uid="{00000000-0005-0000-0000-0000CE110000}"/>
    <cellStyle name="20% - Акцент6 2 2 2 2 2 2 2 2 2 2 2 2 2 2 2 2 2 2 2 2 2 7" xfId="4563" xr:uid="{00000000-0005-0000-0000-0000CF110000}"/>
    <cellStyle name="20% - Акцент6 2 2 2 2 2 2 2 2 2 2 2 2 2 2 2 2 2 2 2 2 2 8" xfId="4564" xr:uid="{00000000-0005-0000-0000-0000D0110000}"/>
    <cellStyle name="20% - Акцент6 2 2 2 2 2 2 2 2 2 2 2 2 2 2 2 2 2 2 2 2 2 9" xfId="4565" xr:uid="{00000000-0005-0000-0000-0000D1110000}"/>
    <cellStyle name="20% - Акцент6 2 2 2 2 2 2 2 2 2 2 2 2 2 2 2 2 2 2 2 2 3" xfId="4566" xr:uid="{00000000-0005-0000-0000-0000D2110000}"/>
    <cellStyle name="20% - Акцент6 2 2 2 2 2 2 2 2 2 2 2 2 2 2 2 2 2 2 2 2 4" xfId="4567" xr:uid="{00000000-0005-0000-0000-0000D3110000}"/>
    <cellStyle name="20% - Акцент6 2 2 2 2 2 2 2 2 2 2 2 2 2 2 2 2 2 2 2 2 5" xfId="4568" xr:uid="{00000000-0005-0000-0000-0000D4110000}"/>
    <cellStyle name="20% - Акцент6 2 2 2 2 2 2 2 2 2 2 2 2 2 2 2 2 2 2 2 2 6" xfId="4569" xr:uid="{00000000-0005-0000-0000-0000D5110000}"/>
    <cellStyle name="20% - Акцент6 2 2 2 2 2 2 2 2 2 2 2 2 2 2 2 2 2 2 2 2 7" xfId="4570" xr:uid="{00000000-0005-0000-0000-0000D6110000}"/>
    <cellStyle name="20% - Акцент6 2 2 2 2 2 2 2 2 2 2 2 2 2 2 2 2 2 2 2 2 8" xfId="4571" xr:uid="{00000000-0005-0000-0000-0000D7110000}"/>
    <cellStyle name="20% - Акцент6 2 2 2 2 2 2 2 2 2 2 2 2 2 2 2 2 2 2 2 2 9" xfId="4572" xr:uid="{00000000-0005-0000-0000-0000D8110000}"/>
    <cellStyle name="20% - Акцент6 2 2 2 2 2 2 2 2 2 2 2 2 2 2 2 2 2 2 2 20" xfId="4573" xr:uid="{00000000-0005-0000-0000-0000D9110000}"/>
    <cellStyle name="20% - Акцент6 2 2 2 2 2 2 2 2 2 2 2 2 2 2 2 2 2 2 2 21" xfId="4574" xr:uid="{00000000-0005-0000-0000-0000DA110000}"/>
    <cellStyle name="20% - Акцент6 2 2 2 2 2 2 2 2 2 2 2 2 2 2 2 2 2 2 2 3" xfId="4575" xr:uid="{00000000-0005-0000-0000-0000DB110000}"/>
    <cellStyle name="20% - Акцент6 2 2 2 2 2 2 2 2 2 2 2 2 2 2 2 2 2 2 2 4" xfId="4576" xr:uid="{00000000-0005-0000-0000-0000DC110000}"/>
    <cellStyle name="20% - Акцент6 2 2 2 2 2 2 2 2 2 2 2 2 2 2 2 2 2 2 2 5" xfId="4577" xr:uid="{00000000-0005-0000-0000-0000DD110000}"/>
    <cellStyle name="20% - Акцент6 2 2 2 2 2 2 2 2 2 2 2 2 2 2 2 2 2 2 2 6" xfId="4578" xr:uid="{00000000-0005-0000-0000-0000DE110000}"/>
    <cellStyle name="20% - Акцент6 2 2 2 2 2 2 2 2 2 2 2 2 2 2 2 2 2 2 2 7" xfId="4579" xr:uid="{00000000-0005-0000-0000-0000DF110000}"/>
    <cellStyle name="20% - Акцент6 2 2 2 2 2 2 2 2 2 2 2 2 2 2 2 2 2 2 2 8" xfId="4580" xr:uid="{00000000-0005-0000-0000-0000E0110000}"/>
    <cellStyle name="20% - Акцент6 2 2 2 2 2 2 2 2 2 2 2 2 2 2 2 2 2 2 2 9" xfId="4581" xr:uid="{00000000-0005-0000-0000-0000E1110000}"/>
    <cellStyle name="20% - Акцент6 2 2 2 2 2 2 2 2 2 2 2 2 2 2 2 2 2 2 20" xfId="4582" xr:uid="{00000000-0005-0000-0000-0000E2110000}"/>
    <cellStyle name="20% - Акцент6 2 2 2 2 2 2 2 2 2 2 2 2 2 2 2 2 2 2 21" xfId="4583" xr:uid="{00000000-0005-0000-0000-0000E3110000}"/>
    <cellStyle name="20% - Акцент6 2 2 2 2 2 2 2 2 2 2 2 2 2 2 2 2 2 2 3" xfId="4584" xr:uid="{00000000-0005-0000-0000-0000E4110000}"/>
    <cellStyle name="20% - Акцент6 2 2 2 2 2 2 2 2 2 2 2 2 2 2 2 2 2 2 4" xfId="4585" xr:uid="{00000000-0005-0000-0000-0000E5110000}"/>
    <cellStyle name="20% - Акцент6 2 2 2 2 2 2 2 2 2 2 2 2 2 2 2 2 2 2 5" xfId="4586" xr:uid="{00000000-0005-0000-0000-0000E6110000}"/>
    <cellStyle name="20% - Акцент6 2 2 2 2 2 2 2 2 2 2 2 2 2 2 2 2 2 2 6" xfId="4587" xr:uid="{00000000-0005-0000-0000-0000E7110000}"/>
    <cellStyle name="20% - Акцент6 2 2 2 2 2 2 2 2 2 2 2 2 2 2 2 2 2 2 7" xfId="4588" xr:uid="{00000000-0005-0000-0000-0000E8110000}"/>
    <cellStyle name="20% - Акцент6 2 2 2 2 2 2 2 2 2 2 2 2 2 2 2 2 2 2 8" xfId="4589" xr:uid="{00000000-0005-0000-0000-0000E9110000}"/>
    <cellStyle name="20% - Акцент6 2 2 2 2 2 2 2 2 2 2 2 2 2 2 2 2 2 2 9" xfId="4590" xr:uid="{00000000-0005-0000-0000-0000EA110000}"/>
    <cellStyle name="20% - Акцент6 2 2 2 2 2 2 2 2 2 2 2 2 2 2 2 2 2 20" xfId="4591" xr:uid="{00000000-0005-0000-0000-0000EB110000}"/>
    <cellStyle name="20% - Акцент6 2 2 2 2 2 2 2 2 2 2 2 2 2 2 2 2 2 21" xfId="4592" xr:uid="{00000000-0005-0000-0000-0000EC110000}"/>
    <cellStyle name="20% - Акцент6 2 2 2 2 2 2 2 2 2 2 2 2 2 2 2 2 2 22" xfId="4593" xr:uid="{00000000-0005-0000-0000-0000ED110000}"/>
    <cellStyle name="20% - Акцент6 2 2 2 2 2 2 2 2 2 2 2 2 2 2 2 2 2 3" xfId="4594" xr:uid="{00000000-0005-0000-0000-0000EE110000}"/>
    <cellStyle name="20% - Акцент6 2 2 2 2 2 2 2 2 2 2 2 2 2 2 2 2 2 4" xfId="4595" xr:uid="{00000000-0005-0000-0000-0000EF110000}"/>
    <cellStyle name="20% - Акцент6 2 2 2 2 2 2 2 2 2 2 2 2 2 2 2 2 2 5" xfId="4596" xr:uid="{00000000-0005-0000-0000-0000F0110000}"/>
    <cellStyle name="20% - Акцент6 2 2 2 2 2 2 2 2 2 2 2 2 2 2 2 2 2 6" xfId="4597" xr:uid="{00000000-0005-0000-0000-0000F1110000}"/>
    <cellStyle name="20% - Акцент6 2 2 2 2 2 2 2 2 2 2 2 2 2 2 2 2 2 7" xfId="4598" xr:uid="{00000000-0005-0000-0000-0000F2110000}"/>
    <cellStyle name="20% - Акцент6 2 2 2 2 2 2 2 2 2 2 2 2 2 2 2 2 2 8" xfId="4599" xr:uid="{00000000-0005-0000-0000-0000F3110000}"/>
    <cellStyle name="20% - Акцент6 2 2 2 2 2 2 2 2 2 2 2 2 2 2 2 2 2 9" xfId="4600" xr:uid="{00000000-0005-0000-0000-0000F4110000}"/>
    <cellStyle name="20% - Акцент6 2 2 2 2 2 2 2 2 2 2 2 2 2 2 2 2 20" xfId="4601" xr:uid="{00000000-0005-0000-0000-0000F5110000}"/>
    <cellStyle name="20% - Акцент6 2 2 2 2 2 2 2 2 2 2 2 2 2 2 2 2 21" xfId="4602" xr:uid="{00000000-0005-0000-0000-0000F6110000}"/>
    <cellStyle name="20% - Акцент6 2 2 2 2 2 2 2 2 2 2 2 2 2 2 2 2 22" xfId="4603" xr:uid="{00000000-0005-0000-0000-0000F7110000}"/>
    <cellStyle name="20% - Акцент6 2 2 2 2 2 2 2 2 2 2 2 2 2 2 2 2 3" xfId="4604" xr:uid="{00000000-0005-0000-0000-0000F8110000}"/>
    <cellStyle name="20% - Акцент6 2 2 2 2 2 2 2 2 2 2 2 2 2 2 2 2 4" xfId="4605" xr:uid="{00000000-0005-0000-0000-0000F9110000}"/>
    <cellStyle name="20% - Акцент6 2 2 2 2 2 2 2 2 2 2 2 2 2 2 2 2 5" xfId="4606" xr:uid="{00000000-0005-0000-0000-0000FA110000}"/>
    <cellStyle name="20% - Акцент6 2 2 2 2 2 2 2 2 2 2 2 2 2 2 2 2 6" xfId="4607" xr:uid="{00000000-0005-0000-0000-0000FB110000}"/>
    <cellStyle name="20% - Акцент6 2 2 2 2 2 2 2 2 2 2 2 2 2 2 2 2 7" xfId="4608" xr:uid="{00000000-0005-0000-0000-0000FC110000}"/>
    <cellStyle name="20% - Акцент6 2 2 2 2 2 2 2 2 2 2 2 2 2 2 2 2 8" xfId="4609" xr:uid="{00000000-0005-0000-0000-0000FD110000}"/>
    <cellStyle name="20% - Акцент6 2 2 2 2 2 2 2 2 2 2 2 2 2 2 2 2 9" xfId="4610" xr:uid="{00000000-0005-0000-0000-0000FE110000}"/>
    <cellStyle name="20% - Акцент6 2 2 2 2 2 2 2 2 2 2 2 2 2 2 2 20" xfId="4611" xr:uid="{00000000-0005-0000-0000-0000FF110000}"/>
    <cellStyle name="20% - Акцент6 2 2 2 2 2 2 2 2 2 2 2 2 2 2 2 21" xfId="4612" xr:uid="{00000000-0005-0000-0000-000000120000}"/>
    <cellStyle name="20% - Акцент6 2 2 2 2 2 2 2 2 2 2 2 2 2 2 2 22" xfId="4613" xr:uid="{00000000-0005-0000-0000-000001120000}"/>
    <cellStyle name="20% - Акцент6 2 2 2 2 2 2 2 2 2 2 2 2 2 2 2 23" xfId="4614" xr:uid="{00000000-0005-0000-0000-000002120000}"/>
    <cellStyle name="20% - Акцент6 2 2 2 2 2 2 2 2 2 2 2 2 2 2 2 3" xfId="4615" xr:uid="{00000000-0005-0000-0000-000003120000}"/>
    <cellStyle name="20% - Акцент6 2 2 2 2 2 2 2 2 2 2 2 2 2 2 2 4" xfId="4616" xr:uid="{00000000-0005-0000-0000-000004120000}"/>
    <cellStyle name="20% - Акцент6 2 2 2 2 2 2 2 2 2 2 2 2 2 2 2 5" xfId="4617" xr:uid="{00000000-0005-0000-0000-000005120000}"/>
    <cellStyle name="20% - Акцент6 2 2 2 2 2 2 2 2 2 2 2 2 2 2 2 6" xfId="4618" xr:uid="{00000000-0005-0000-0000-000006120000}"/>
    <cellStyle name="20% - Акцент6 2 2 2 2 2 2 2 2 2 2 2 2 2 2 2 7" xfId="4619" xr:uid="{00000000-0005-0000-0000-000007120000}"/>
    <cellStyle name="20% - Акцент6 2 2 2 2 2 2 2 2 2 2 2 2 2 2 2 8" xfId="4620" xr:uid="{00000000-0005-0000-0000-000008120000}"/>
    <cellStyle name="20% - Акцент6 2 2 2 2 2 2 2 2 2 2 2 2 2 2 2 9" xfId="4621" xr:uid="{00000000-0005-0000-0000-000009120000}"/>
    <cellStyle name="20% - Акцент6 2 2 2 2 2 2 2 2 2 2 2 2 2 2 20" xfId="4622" xr:uid="{00000000-0005-0000-0000-00000A120000}"/>
    <cellStyle name="20% - Акцент6 2 2 2 2 2 2 2 2 2 2 2 2 2 2 21" xfId="4623" xr:uid="{00000000-0005-0000-0000-00000B120000}"/>
    <cellStyle name="20% - Акцент6 2 2 2 2 2 2 2 2 2 2 2 2 2 2 22" xfId="4624" xr:uid="{00000000-0005-0000-0000-00000C120000}"/>
    <cellStyle name="20% - Акцент6 2 2 2 2 2 2 2 2 2 2 2 2 2 2 23" xfId="4625" xr:uid="{00000000-0005-0000-0000-00000D120000}"/>
    <cellStyle name="20% - Акцент6 2 2 2 2 2 2 2 2 2 2 2 2 2 2 24" xfId="4626" xr:uid="{00000000-0005-0000-0000-00000E120000}"/>
    <cellStyle name="20% - Акцент6 2 2 2 2 2 2 2 2 2 2 2 2 2 2 25" xfId="4627" xr:uid="{00000000-0005-0000-0000-00000F120000}"/>
    <cellStyle name="20% - Акцент6 2 2 2 2 2 2 2 2 2 2 2 2 2 2 3" xfId="4628" xr:uid="{00000000-0005-0000-0000-000010120000}"/>
    <cellStyle name="20% - Акцент6 2 2 2 2 2 2 2 2 2 2 2 2 2 2 4" xfId="4629" xr:uid="{00000000-0005-0000-0000-000011120000}"/>
    <cellStyle name="20% - Акцент6 2 2 2 2 2 2 2 2 2 2 2 2 2 2 5" xfId="4630" xr:uid="{00000000-0005-0000-0000-000012120000}"/>
    <cellStyle name="20% - Акцент6 2 2 2 2 2 2 2 2 2 2 2 2 2 2 6" xfId="4631" xr:uid="{00000000-0005-0000-0000-000013120000}"/>
    <cellStyle name="20% - Акцент6 2 2 2 2 2 2 2 2 2 2 2 2 2 2 7" xfId="4632" xr:uid="{00000000-0005-0000-0000-000014120000}"/>
    <cellStyle name="20% - Акцент6 2 2 2 2 2 2 2 2 2 2 2 2 2 2 8" xfId="4633" xr:uid="{00000000-0005-0000-0000-000015120000}"/>
    <cellStyle name="20% - Акцент6 2 2 2 2 2 2 2 2 2 2 2 2 2 2 9" xfId="4634" xr:uid="{00000000-0005-0000-0000-000016120000}"/>
    <cellStyle name="20% - Акцент6 2 2 2 2 2 2 2 2 2 2 2 2 2 20" xfId="4635" xr:uid="{00000000-0005-0000-0000-000017120000}"/>
    <cellStyle name="20% - Акцент6 2 2 2 2 2 2 2 2 2 2 2 2 2 21" xfId="4636" xr:uid="{00000000-0005-0000-0000-000018120000}"/>
    <cellStyle name="20% - Акцент6 2 2 2 2 2 2 2 2 2 2 2 2 2 22" xfId="4637" xr:uid="{00000000-0005-0000-0000-000019120000}"/>
    <cellStyle name="20% - Акцент6 2 2 2 2 2 2 2 2 2 2 2 2 2 23" xfId="4638" xr:uid="{00000000-0005-0000-0000-00001A120000}"/>
    <cellStyle name="20% - Акцент6 2 2 2 2 2 2 2 2 2 2 2 2 2 24" xfId="4639" xr:uid="{00000000-0005-0000-0000-00001B120000}"/>
    <cellStyle name="20% - Акцент6 2 2 2 2 2 2 2 2 2 2 2 2 2 25" xfId="4640" xr:uid="{00000000-0005-0000-0000-00001C120000}"/>
    <cellStyle name="20% - Акцент6 2 2 2 2 2 2 2 2 2 2 2 2 2 3" xfId="4641" xr:uid="{00000000-0005-0000-0000-00001D120000}"/>
    <cellStyle name="20% - Акцент6 2 2 2 2 2 2 2 2 2 2 2 2 2 3 2" xfId="4642" xr:uid="{00000000-0005-0000-0000-00001E120000}"/>
    <cellStyle name="20% - Акцент6 2 2 2 2 2 2 2 2 2 2 2 2 2 4" xfId="4643" xr:uid="{00000000-0005-0000-0000-00001F120000}"/>
    <cellStyle name="20% - Акцент6 2 2 2 2 2 2 2 2 2 2 2 2 2 5" xfId="4644" xr:uid="{00000000-0005-0000-0000-000020120000}"/>
    <cellStyle name="20% - Акцент6 2 2 2 2 2 2 2 2 2 2 2 2 2 6" xfId="4645" xr:uid="{00000000-0005-0000-0000-000021120000}"/>
    <cellStyle name="20% - Акцент6 2 2 2 2 2 2 2 2 2 2 2 2 2 7" xfId="4646" xr:uid="{00000000-0005-0000-0000-000022120000}"/>
    <cellStyle name="20% - Акцент6 2 2 2 2 2 2 2 2 2 2 2 2 2 8" xfId="4647" xr:uid="{00000000-0005-0000-0000-000023120000}"/>
    <cellStyle name="20% - Акцент6 2 2 2 2 2 2 2 2 2 2 2 2 2 9" xfId="4648" xr:uid="{00000000-0005-0000-0000-000024120000}"/>
    <cellStyle name="20% - Акцент6 2 2 2 2 2 2 2 2 2 2 2 2 20" xfId="4649" xr:uid="{00000000-0005-0000-0000-000025120000}"/>
    <cellStyle name="20% - Акцент6 2 2 2 2 2 2 2 2 2 2 2 2 21" xfId="4650" xr:uid="{00000000-0005-0000-0000-000026120000}"/>
    <cellStyle name="20% - Акцент6 2 2 2 2 2 2 2 2 2 2 2 2 22" xfId="4651" xr:uid="{00000000-0005-0000-0000-000027120000}"/>
    <cellStyle name="20% - Акцент6 2 2 2 2 2 2 2 2 2 2 2 2 23" xfId="4652" xr:uid="{00000000-0005-0000-0000-000028120000}"/>
    <cellStyle name="20% - Акцент6 2 2 2 2 2 2 2 2 2 2 2 2 24" xfId="4653" xr:uid="{00000000-0005-0000-0000-000029120000}"/>
    <cellStyle name="20% - Акцент6 2 2 2 2 2 2 2 2 2 2 2 2 25" xfId="4654" xr:uid="{00000000-0005-0000-0000-00002A120000}"/>
    <cellStyle name="20% - Акцент6 2 2 2 2 2 2 2 2 2 2 2 2 26" xfId="4655" xr:uid="{00000000-0005-0000-0000-00002B120000}"/>
    <cellStyle name="20% - Акцент6 2 2 2 2 2 2 2 2 2 2 2 2 27" xfId="4656" xr:uid="{00000000-0005-0000-0000-00002C120000}"/>
    <cellStyle name="20% - Акцент6 2 2 2 2 2 2 2 2 2 2 2 2 3" xfId="4657" xr:uid="{00000000-0005-0000-0000-00002D120000}"/>
    <cellStyle name="20% - Акцент6 2 2 2 2 2 2 2 2 2 2 2 2 4" xfId="4658" xr:uid="{00000000-0005-0000-0000-00002E120000}"/>
    <cellStyle name="20% - Акцент6 2 2 2 2 2 2 2 2 2 2 2 2 4 2" xfId="4659" xr:uid="{00000000-0005-0000-0000-00002F120000}"/>
    <cellStyle name="20% - Акцент6 2 2 2 2 2 2 2 2 2 2 2 2 5" xfId="4660" xr:uid="{00000000-0005-0000-0000-000030120000}"/>
    <cellStyle name="20% - Акцент6 2 2 2 2 2 2 2 2 2 2 2 2 6" xfId="4661" xr:uid="{00000000-0005-0000-0000-000031120000}"/>
    <cellStyle name="20% - Акцент6 2 2 2 2 2 2 2 2 2 2 2 2 7" xfId="4662" xr:uid="{00000000-0005-0000-0000-000032120000}"/>
    <cellStyle name="20% - Акцент6 2 2 2 2 2 2 2 2 2 2 2 2 8" xfId="4663" xr:uid="{00000000-0005-0000-0000-000033120000}"/>
    <cellStyle name="20% - Акцент6 2 2 2 2 2 2 2 2 2 2 2 2 9" xfId="4664" xr:uid="{00000000-0005-0000-0000-000034120000}"/>
    <cellStyle name="20% - Акцент6 2 2 2 2 2 2 2 2 2 2 2 20" xfId="4665" xr:uid="{00000000-0005-0000-0000-000035120000}"/>
    <cellStyle name="20% - Акцент6 2 2 2 2 2 2 2 2 2 2 2 21" xfId="4666" xr:uid="{00000000-0005-0000-0000-000036120000}"/>
    <cellStyle name="20% - Акцент6 2 2 2 2 2 2 2 2 2 2 2 22" xfId="4667" xr:uid="{00000000-0005-0000-0000-000037120000}"/>
    <cellStyle name="20% - Акцент6 2 2 2 2 2 2 2 2 2 2 2 23" xfId="4668" xr:uid="{00000000-0005-0000-0000-000038120000}"/>
    <cellStyle name="20% - Акцент6 2 2 2 2 2 2 2 2 2 2 2 24" xfId="4669" xr:uid="{00000000-0005-0000-0000-000039120000}"/>
    <cellStyle name="20% - Акцент6 2 2 2 2 2 2 2 2 2 2 2 25" xfId="4670" xr:uid="{00000000-0005-0000-0000-00003A120000}"/>
    <cellStyle name="20% - Акцент6 2 2 2 2 2 2 2 2 2 2 2 26" xfId="4671" xr:uid="{00000000-0005-0000-0000-00003B120000}"/>
    <cellStyle name="20% - Акцент6 2 2 2 2 2 2 2 2 2 2 2 27" xfId="4672" xr:uid="{00000000-0005-0000-0000-00003C120000}"/>
    <cellStyle name="20% - Акцент6 2 2 2 2 2 2 2 2 2 2 2 3" xfId="4673" xr:uid="{00000000-0005-0000-0000-00003D120000}"/>
    <cellStyle name="20% - Акцент6 2 2 2 2 2 2 2 2 2 2 2 3 2" xfId="4674" xr:uid="{00000000-0005-0000-0000-00003E120000}"/>
    <cellStyle name="20% - Акцент6 2 2 2 2 2 2 2 2 2 2 2 3 2 2" xfId="4675" xr:uid="{00000000-0005-0000-0000-00003F120000}"/>
    <cellStyle name="20% - Акцент6 2 2 2 2 2 2 2 2 2 2 2 3 2 2 2" xfId="4676" xr:uid="{00000000-0005-0000-0000-000040120000}"/>
    <cellStyle name="20% - Акцент6 2 2 2 2 2 2 2 2 2 2 2 3 2 3" xfId="4677" xr:uid="{00000000-0005-0000-0000-000041120000}"/>
    <cellStyle name="20% - Акцент6 2 2 2 2 2 2 2 2 2 2 2 3 2 4" xfId="4678" xr:uid="{00000000-0005-0000-0000-000042120000}"/>
    <cellStyle name="20% - Акцент6 2 2 2 2 2 2 2 2 2 2 2 3 3" xfId="4679" xr:uid="{00000000-0005-0000-0000-000043120000}"/>
    <cellStyle name="20% - Акцент6 2 2 2 2 2 2 2 2 2 2 2 3 3 2" xfId="4680" xr:uid="{00000000-0005-0000-0000-000044120000}"/>
    <cellStyle name="20% - Акцент6 2 2 2 2 2 2 2 2 2 2 2 3 4" xfId="4681" xr:uid="{00000000-0005-0000-0000-000045120000}"/>
    <cellStyle name="20% - Акцент6 2 2 2 2 2 2 2 2 2 2 2 4" xfId="4682" xr:uid="{00000000-0005-0000-0000-000046120000}"/>
    <cellStyle name="20% - Акцент6 2 2 2 2 2 2 2 2 2 2 2 4 2" xfId="4683" xr:uid="{00000000-0005-0000-0000-000047120000}"/>
    <cellStyle name="20% - Акцент6 2 2 2 2 2 2 2 2 2 2 2 5" xfId="4684" xr:uid="{00000000-0005-0000-0000-000048120000}"/>
    <cellStyle name="20% - Акцент6 2 2 2 2 2 2 2 2 2 2 2 6" xfId="4685" xr:uid="{00000000-0005-0000-0000-000049120000}"/>
    <cellStyle name="20% - Акцент6 2 2 2 2 2 2 2 2 2 2 2 7" xfId="4686" xr:uid="{00000000-0005-0000-0000-00004A120000}"/>
    <cellStyle name="20% - Акцент6 2 2 2 2 2 2 2 2 2 2 2 8" xfId="4687" xr:uid="{00000000-0005-0000-0000-00004B120000}"/>
    <cellStyle name="20% - Акцент6 2 2 2 2 2 2 2 2 2 2 2 9" xfId="4688" xr:uid="{00000000-0005-0000-0000-00004C120000}"/>
    <cellStyle name="20% - Акцент6 2 2 2 2 2 2 2 2 2 2 20" xfId="4689" xr:uid="{00000000-0005-0000-0000-00004D120000}"/>
    <cellStyle name="20% - Акцент6 2 2 2 2 2 2 2 2 2 2 21" xfId="4690" xr:uid="{00000000-0005-0000-0000-00004E120000}"/>
    <cellStyle name="20% - Акцент6 2 2 2 2 2 2 2 2 2 2 22" xfId="4691" xr:uid="{00000000-0005-0000-0000-00004F120000}"/>
    <cellStyle name="20% - Акцент6 2 2 2 2 2 2 2 2 2 2 23" xfId="4692" xr:uid="{00000000-0005-0000-0000-000050120000}"/>
    <cellStyle name="20% - Акцент6 2 2 2 2 2 2 2 2 2 2 24" xfId="4693" xr:uid="{00000000-0005-0000-0000-000051120000}"/>
    <cellStyle name="20% - Акцент6 2 2 2 2 2 2 2 2 2 2 25" xfId="4694" xr:uid="{00000000-0005-0000-0000-000052120000}"/>
    <cellStyle name="20% - Акцент6 2 2 2 2 2 2 2 2 2 2 26" xfId="4695" xr:uid="{00000000-0005-0000-0000-000053120000}"/>
    <cellStyle name="20% - Акцент6 2 2 2 2 2 2 2 2 2 2 27" xfId="4696" xr:uid="{00000000-0005-0000-0000-000054120000}"/>
    <cellStyle name="20% - Акцент6 2 2 2 2 2 2 2 2 2 2 28" xfId="4697" xr:uid="{00000000-0005-0000-0000-000055120000}"/>
    <cellStyle name="20% - Акцент6 2 2 2 2 2 2 2 2 2 2 3" xfId="4698" xr:uid="{00000000-0005-0000-0000-000056120000}"/>
    <cellStyle name="20% - Акцент6 2 2 2 2 2 2 2 2 2 2 4" xfId="4699" xr:uid="{00000000-0005-0000-0000-000057120000}"/>
    <cellStyle name="20% - Акцент6 2 2 2 2 2 2 2 2 2 2 4 2" xfId="4700" xr:uid="{00000000-0005-0000-0000-000058120000}"/>
    <cellStyle name="20% - Акцент6 2 2 2 2 2 2 2 2 2 2 4 2 2" xfId="4701" xr:uid="{00000000-0005-0000-0000-000059120000}"/>
    <cellStyle name="20% - Акцент6 2 2 2 2 2 2 2 2 2 2 4 2 2 2" xfId="4702" xr:uid="{00000000-0005-0000-0000-00005A120000}"/>
    <cellStyle name="20% - Акцент6 2 2 2 2 2 2 2 2 2 2 4 2 3" xfId="4703" xr:uid="{00000000-0005-0000-0000-00005B120000}"/>
    <cellStyle name="20% - Акцент6 2 2 2 2 2 2 2 2 2 2 4 2 4" xfId="4704" xr:uid="{00000000-0005-0000-0000-00005C120000}"/>
    <cellStyle name="20% - Акцент6 2 2 2 2 2 2 2 2 2 2 4 3" xfId="4705" xr:uid="{00000000-0005-0000-0000-00005D120000}"/>
    <cellStyle name="20% - Акцент6 2 2 2 2 2 2 2 2 2 2 4 3 2" xfId="4706" xr:uid="{00000000-0005-0000-0000-00005E120000}"/>
    <cellStyle name="20% - Акцент6 2 2 2 2 2 2 2 2 2 2 4 4" xfId="4707" xr:uid="{00000000-0005-0000-0000-00005F120000}"/>
    <cellStyle name="20% - Акцент6 2 2 2 2 2 2 2 2 2 2 5" xfId="4708" xr:uid="{00000000-0005-0000-0000-000060120000}"/>
    <cellStyle name="20% - Акцент6 2 2 2 2 2 2 2 2 2 2 5 2" xfId="4709" xr:uid="{00000000-0005-0000-0000-000061120000}"/>
    <cellStyle name="20% - Акцент6 2 2 2 2 2 2 2 2 2 2 6" xfId="4710" xr:uid="{00000000-0005-0000-0000-000062120000}"/>
    <cellStyle name="20% - Акцент6 2 2 2 2 2 2 2 2 2 2 7" xfId="4711" xr:uid="{00000000-0005-0000-0000-000063120000}"/>
    <cellStyle name="20% - Акцент6 2 2 2 2 2 2 2 2 2 2 8" xfId="4712" xr:uid="{00000000-0005-0000-0000-000064120000}"/>
    <cellStyle name="20% - Акцент6 2 2 2 2 2 2 2 2 2 2 9" xfId="4713" xr:uid="{00000000-0005-0000-0000-000065120000}"/>
    <cellStyle name="20% - Акцент6 2 2 2 2 2 2 2 2 2 20" xfId="4714" xr:uid="{00000000-0005-0000-0000-000066120000}"/>
    <cellStyle name="20% - Акцент6 2 2 2 2 2 2 2 2 2 21" xfId="4715" xr:uid="{00000000-0005-0000-0000-000067120000}"/>
    <cellStyle name="20% - Акцент6 2 2 2 2 2 2 2 2 2 22" xfId="4716" xr:uid="{00000000-0005-0000-0000-000068120000}"/>
    <cellStyle name="20% - Акцент6 2 2 2 2 2 2 2 2 2 23" xfId="4717" xr:uid="{00000000-0005-0000-0000-000069120000}"/>
    <cellStyle name="20% - Акцент6 2 2 2 2 2 2 2 2 2 24" xfId="4718" xr:uid="{00000000-0005-0000-0000-00006A120000}"/>
    <cellStyle name="20% - Акцент6 2 2 2 2 2 2 2 2 2 25" xfId="4719" xr:uid="{00000000-0005-0000-0000-00006B120000}"/>
    <cellStyle name="20% - Акцент6 2 2 2 2 2 2 2 2 2 26" xfId="4720" xr:uid="{00000000-0005-0000-0000-00006C120000}"/>
    <cellStyle name="20% - Акцент6 2 2 2 2 2 2 2 2 2 27" xfId="4721" xr:uid="{00000000-0005-0000-0000-00006D120000}"/>
    <cellStyle name="20% - Акцент6 2 2 2 2 2 2 2 2 2 28" xfId="4722" xr:uid="{00000000-0005-0000-0000-00006E120000}"/>
    <cellStyle name="20% - Акцент6 2 2 2 2 2 2 2 2 2 29" xfId="4723" xr:uid="{00000000-0005-0000-0000-00006F120000}"/>
    <cellStyle name="20% - Акцент6 2 2 2 2 2 2 2 2 2 3" xfId="4724" xr:uid="{00000000-0005-0000-0000-000070120000}"/>
    <cellStyle name="20% - Акцент6 2 2 2 2 2 2 2 2 2 4" xfId="4725" xr:uid="{00000000-0005-0000-0000-000071120000}"/>
    <cellStyle name="20% - Акцент6 2 2 2 2 2 2 2 2 2 4 2" xfId="4726" xr:uid="{00000000-0005-0000-0000-000072120000}"/>
    <cellStyle name="20% - Акцент6 2 2 2 2 2 2 2 2 2 5" xfId="4727" xr:uid="{00000000-0005-0000-0000-000073120000}"/>
    <cellStyle name="20% - Акцент6 2 2 2 2 2 2 2 2 2 5 2" xfId="4728" xr:uid="{00000000-0005-0000-0000-000074120000}"/>
    <cellStyle name="20% - Акцент6 2 2 2 2 2 2 2 2 2 5 2 2" xfId="4729" xr:uid="{00000000-0005-0000-0000-000075120000}"/>
    <cellStyle name="20% - Акцент6 2 2 2 2 2 2 2 2 2 5 2 2 2" xfId="4730" xr:uid="{00000000-0005-0000-0000-000076120000}"/>
    <cellStyle name="20% - Акцент6 2 2 2 2 2 2 2 2 2 5 2 3" xfId="4731" xr:uid="{00000000-0005-0000-0000-000077120000}"/>
    <cellStyle name="20% - Акцент6 2 2 2 2 2 2 2 2 2 5 2 4" xfId="4732" xr:uid="{00000000-0005-0000-0000-000078120000}"/>
    <cellStyle name="20% - Акцент6 2 2 2 2 2 2 2 2 2 5 3" xfId="4733" xr:uid="{00000000-0005-0000-0000-000079120000}"/>
    <cellStyle name="20% - Акцент6 2 2 2 2 2 2 2 2 2 5 3 2" xfId="4734" xr:uid="{00000000-0005-0000-0000-00007A120000}"/>
    <cellStyle name="20% - Акцент6 2 2 2 2 2 2 2 2 2 5 4" xfId="4735" xr:uid="{00000000-0005-0000-0000-00007B120000}"/>
    <cellStyle name="20% - Акцент6 2 2 2 2 2 2 2 2 2 6" xfId="4736" xr:uid="{00000000-0005-0000-0000-00007C120000}"/>
    <cellStyle name="20% - Акцент6 2 2 2 2 2 2 2 2 2 6 2" xfId="4737" xr:uid="{00000000-0005-0000-0000-00007D120000}"/>
    <cellStyle name="20% - Акцент6 2 2 2 2 2 2 2 2 2 7" xfId="4738" xr:uid="{00000000-0005-0000-0000-00007E120000}"/>
    <cellStyle name="20% - Акцент6 2 2 2 2 2 2 2 2 2 8" xfId="4739" xr:uid="{00000000-0005-0000-0000-00007F120000}"/>
    <cellStyle name="20% - Акцент6 2 2 2 2 2 2 2 2 2 9" xfId="4740" xr:uid="{00000000-0005-0000-0000-000080120000}"/>
    <cellStyle name="20% - Акцент6 2 2 2 2 2 2 2 2 20" xfId="4741" xr:uid="{00000000-0005-0000-0000-000081120000}"/>
    <cellStyle name="20% - Акцент6 2 2 2 2 2 2 2 2 21" xfId="4742" xr:uid="{00000000-0005-0000-0000-000082120000}"/>
    <cellStyle name="20% - Акцент6 2 2 2 2 2 2 2 2 22" xfId="4743" xr:uid="{00000000-0005-0000-0000-000083120000}"/>
    <cellStyle name="20% - Акцент6 2 2 2 2 2 2 2 2 23" xfId="4744" xr:uid="{00000000-0005-0000-0000-000084120000}"/>
    <cellStyle name="20% - Акцент6 2 2 2 2 2 2 2 2 24" xfId="4745" xr:uid="{00000000-0005-0000-0000-000085120000}"/>
    <cellStyle name="20% - Акцент6 2 2 2 2 2 2 2 2 25" xfId="4746" xr:uid="{00000000-0005-0000-0000-000086120000}"/>
    <cellStyle name="20% - Акцент6 2 2 2 2 2 2 2 2 26" xfId="4747" xr:uid="{00000000-0005-0000-0000-000087120000}"/>
    <cellStyle name="20% - Акцент6 2 2 2 2 2 2 2 2 27" xfId="4748" xr:uid="{00000000-0005-0000-0000-000088120000}"/>
    <cellStyle name="20% - Акцент6 2 2 2 2 2 2 2 2 28" xfId="4749" xr:uid="{00000000-0005-0000-0000-000089120000}"/>
    <cellStyle name="20% - Акцент6 2 2 2 2 2 2 2 2 29" xfId="4750" xr:uid="{00000000-0005-0000-0000-00008A120000}"/>
    <cellStyle name="20% - Акцент6 2 2 2 2 2 2 2 2 3" xfId="4751" xr:uid="{00000000-0005-0000-0000-00008B120000}"/>
    <cellStyle name="20% - Акцент6 2 2 2 2 2 2 2 2 4" xfId="4752" xr:uid="{00000000-0005-0000-0000-00008C120000}"/>
    <cellStyle name="20% - Акцент6 2 2 2 2 2 2 2 2 4 2" xfId="4753" xr:uid="{00000000-0005-0000-0000-00008D120000}"/>
    <cellStyle name="20% - Акцент6 2 2 2 2 2 2 2 2 5" xfId="4754" xr:uid="{00000000-0005-0000-0000-00008E120000}"/>
    <cellStyle name="20% - Акцент6 2 2 2 2 2 2 2 2 5 2" xfId="4755" xr:uid="{00000000-0005-0000-0000-00008F120000}"/>
    <cellStyle name="20% - Акцент6 2 2 2 2 2 2 2 2 5 2 2" xfId="4756" xr:uid="{00000000-0005-0000-0000-000090120000}"/>
    <cellStyle name="20% - Акцент6 2 2 2 2 2 2 2 2 5 2 2 2" xfId="4757" xr:uid="{00000000-0005-0000-0000-000091120000}"/>
    <cellStyle name="20% - Акцент6 2 2 2 2 2 2 2 2 5 2 3" xfId="4758" xr:uid="{00000000-0005-0000-0000-000092120000}"/>
    <cellStyle name="20% - Акцент6 2 2 2 2 2 2 2 2 5 2 4" xfId="4759" xr:uid="{00000000-0005-0000-0000-000093120000}"/>
    <cellStyle name="20% - Акцент6 2 2 2 2 2 2 2 2 5 3" xfId="4760" xr:uid="{00000000-0005-0000-0000-000094120000}"/>
    <cellStyle name="20% - Акцент6 2 2 2 2 2 2 2 2 5 3 2" xfId="4761" xr:uid="{00000000-0005-0000-0000-000095120000}"/>
    <cellStyle name="20% - Акцент6 2 2 2 2 2 2 2 2 5 4" xfId="4762" xr:uid="{00000000-0005-0000-0000-000096120000}"/>
    <cellStyle name="20% - Акцент6 2 2 2 2 2 2 2 2 6" xfId="4763" xr:uid="{00000000-0005-0000-0000-000097120000}"/>
    <cellStyle name="20% - Акцент6 2 2 2 2 2 2 2 2 6 2" xfId="4764" xr:uid="{00000000-0005-0000-0000-000098120000}"/>
    <cellStyle name="20% - Акцент6 2 2 2 2 2 2 2 2 7" xfId="4765" xr:uid="{00000000-0005-0000-0000-000099120000}"/>
    <cellStyle name="20% - Акцент6 2 2 2 2 2 2 2 2 8" xfId="4766" xr:uid="{00000000-0005-0000-0000-00009A120000}"/>
    <cellStyle name="20% - Акцент6 2 2 2 2 2 2 2 2 9" xfId="4767" xr:uid="{00000000-0005-0000-0000-00009B120000}"/>
    <cellStyle name="20% - Акцент6 2 2 2 2 2 2 2 20" xfId="4768" xr:uid="{00000000-0005-0000-0000-00009C120000}"/>
    <cellStyle name="20% - Акцент6 2 2 2 2 2 2 2 21" xfId="4769" xr:uid="{00000000-0005-0000-0000-00009D120000}"/>
    <cellStyle name="20% - Акцент6 2 2 2 2 2 2 2 22" xfId="4770" xr:uid="{00000000-0005-0000-0000-00009E120000}"/>
    <cellStyle name="20% - Акцент6 2 2 2 2 2 2 2 23" xfId="4771" xr:uid="{00000000-0005-0000-0000-00009F120000}"/>
    <cellStyle name="20% - Акцент6 2 2 2 2 2 2 2 24" xfId="4772" xr:uid="{00000000-0005-0000-0000-0000A0120000}"/>
    <cellStyle name="20% - Акцент6 2 2 2 2 2 2 2 25" xfId="4773" xr:uid="{00000000-0005-0000-0000-0000A1120000}"/>
    <cellStyle name="20% - Акцент6 2 2 2 2 2 2 2 26" xfId="4774" xr:uid="{00000000-0005-0000-0000-0000A2120000}"/>
    <cellStyle name="20% - Акцент6 2 2 2 2 2 2 2 27" xfId="4775" xr:uid="{00000000-0005-0000-0000-0000A3120000}"/>
    <cellStyle name="20% - Акцент6 2 2 2 2 2 2 2 28" xfId="4776" xr:uid="{00000000-0005-0000-0000-0000A4120000}"/>
    <cellStyle name="20% - Акцент6 2 2 2 2 2 2 2 29" xfId="4777" xr:uid="{00000000-0005-0000-0000-0000A5120000}"/>
    <cellStyle name="20% - Акцент6 2 2 2 2 2 2 2 3" xfId="4778" xr:uid="{00000000-0005-0000-0000-0000A6120000}"/>
    <cellStyle name="20% - Акцент6 2 2 2 2 2 2 2 30" xfId="4779" xr:uid="{00000000-0005-0000-0000-0000A7120000}"/>
    <cellStyle name="20% - Акцент6 2 2 2 2 2 2 2 4" xfId="4780" xr:uid="{00000000-0005-0000-0000-0000A8120000}"/>
    <cellStyle name="20% - Акцент6 2 2 2 2 2 2 2 5" xfId="4781" xr:uid="{00000000-0005-0000-0000-0000A9120000}"/>
    <cellStyle name="20% - Акцент6 2 2 2 2 2 2 2 5 2" xfId="4782" xr:uid="{00000000-0005-0000-0000-0000AA120000}"/>
    <cellStyle name="20% - Акцент6 2 2 2 2 2 2 2 6" xfId="4783" xr:uid="{00000000-0005-0000-0000-0000AB120000}"/>
    <cellStyle name="20% - Акцент6 2 2 2 2 2 2 2 6 2" xfId="4784" xr:uid="{00000000-0005-0000-0000-0000AC120000}"/>
    <cellStyle name="20% - Акцент6 2 2 2 2 2 2 2 6 2 2" xfId="4785" xr:uid="{00000000-0005-0000-0000-0000AD120000}"/>
    <cellStyle name="20% - Акцент6 2 2 2 2 2 2 2 6 2 2 2" xfId="4786" xr:uid="{00000000-0005-0000-0000-0000AE120000}"/>
    <cellStyle name="20% - Акцент6 2 2 2 2 2 2 2 6 2 3" xfId="4787" xr:uid="{00000000-0005-0000-0000-0000AF120000}"/>
    <cellStyle name="20% - Акцент6 2 2 2 2 2 2 2 6 2 4" xfId="4788" xr:uid="{00000000-0005-0000-0000-0000B0120000}"/>
    <cellStyle name="20% - Акцент6 2 2 2 2 2 2 2 6 3" xfId="4789" xr:uid="{00000000-0005-0000-0000-0000B1120000}"/>
    <cellStyle name="20% - Акцент6 2 2 2 2 2 2 2 6 3 2" xfId="4790" xr:uid="{00000000-0005-0000-0000-0000B2120000}"/>
    <cellStyle name="20% - Акцент6 2 2 2 2 2 2 2 6 4" xfId="4791" xr:uid="{00000000-0005-0000-0000-0000B3120000}"/>
    <cellStyle name="20% - Акцент6 2 2 2 2 2 2 2 7" xfId="4792" xr:uid="{00000000-0005-0000-0000-0000B4120000}"/>
    <cellStyle name="20% - Акцент6 2 2 2 2 2 2 2 7 2" xfId="4793" xr:uid="{00000000-0005-0000-0000-0000B5120000}"/>
    <cellStyle name="20% - Акцент6 2 2 2 2 2 2 2 8" xfId="4794" xr:uid="{00000000-0005-0000-0000-0000B6120000}"/>
    <cellStyle name="20% - Акцент6 2 2 2 2 2 2 2 9" xfId="4795" xr:uid="{00000000-0005-0000-0000-0000B7120000}"/>
    <cellStyle name="20% - Акцент6 2 2 2 2 2 2 20" xfId="4796" xr:uid="{00000000-0005-0000-0000-0000B8120000}"/>
    <cellStyle name="20% - Акцент6 2 2 2 2 2 2 21" xfId="4797" xr:uid="{00000000-0005-0000-0000-0000B9120000}"/>
    <cellStyle name="20% - Акцент6 2 2 2 2 2 2 22" xfId="4798" xr:uid="{00000000-0005-0000-0000-0000BA120000}"/>
    <cellStyle name="20% - Акцент6 2 2 2 2 2 2 23" xfId="4799" xr:uid="{00000000-0005-0000-0000-0000BB120000}"/>
    <cellStyle name="20% - Акцент6 2 2 2 2 2 2 24" xfId="4800" xr:uid="{00000000-0005-0000-0000-0000BC120000}"/>
    <cellStyle name="20% - Акцент6 2 2 2 2 2 2 25" xfId="4801" xr:uid="{00000000-0005-0000-0000-0000BD120000}"/>
    <cellStyle name="20% - Акцент6 2 2 2 2 2 2 26" xfId="4802" xr:uid="{00000000-0005-0000-0000-0000BE120000}"/>
    <cellStyle name="20% - Акцент6 2 2 2 2 2 2 27" xfId="4803" xr:uid="{00000000-0005-0000-0000-0000BF120000}"/>
    <cellStyle name="20% - Акцент6 2 2 2 2 2 2 28" xfId="4804" xr:uid="{00000000-0005-0000-0000-0000C0120000}"/>
    <cellStyle name="20% - Акцент6 2 2 2 2 2 2 29" xfId="4805" xr:uid="{00000000-0005-0000-0000-0000C1120000}"/>
    <cellStyle name="20% - Акцент6 2 2 2 2 2 2 3" xfId="4806" xr:uid="{00000000-0005-0000-0000-0000C2120000}"/>
    <cellStyle name="20% - Акцент6 2 2 2 2 2 2 30" xfId="4807" xr:uid="{00000000-0005-0000-0000-0000C3120000}"/>
    <cellStyle name="20% - Акцент6 2 2 2 2 2 2 31" xfId="4808" xr:uid="{00000000-0005-0000-0000-0000C4120000}"/>
    <cellStyle name="20% - Акцент6 2 2 2 2 2 2 32" xfId="4809" xr:uid="{00000000-0005-0000-0000-0000C5120000}"/>
    <cellStyle name="20% - Акцент6 2 2 2 2 2 2 4" xfId="4810" xr:uid="{00000000-0005-0000-0000-0000C6120000}"/>
    <cellStyle name="20% - Акцент6 2 2 2 2 2 2 5" xfId="4811" xr:uid="{00000000-0005-0000-0000-0000C7120000}"/>
    <cellStyle name="20% - Акцент6 2 2 2 2 2 2 5 2" xfId="4812" xr:uid="{00000000-0005-0000-0000-0000C8120000}"/>
    <cellStyle name="20% - Акцент6 2 2 2 2 2 2 5 3" xfId="4813" xr:uid="{00000000-0005-0000-0000-0000C9120000}"/>
    <cellStyle name="20% - Акцент6 2 2 2 2 2 2 6" xfId="4814" xr:uid="{00000000-0005-0000-0000-0000CA120000}"/>
    <cellStyle name="20% - Акцент6 2 2 2 2 2 2 7" xfId="4815" xr:uid="{00000000-0005-0000-0000-0000CB120000}"/>
    <cellStyle name="20% - Акцент6 2 2 2 2 2 2 7 2" xfId="4816" xr:uid="{00000000-0005-0000-0000-0000CC120000}"/>
    <cellStyle name="20% - Акцент6 2 2 2 2 2 2 8" xfId="4817" xr:uid="{00000000-0005-0000-0000-0000CD120000}"/>
    <cellStyle name="20% - Акцент6 2 2 2 2 2 2 8 2" xfId="4818" xr:uid="{00000000-0005-0000-0000-0000CE120000}"/>
    <cellStyle name="20% - Акцент6 2 2 2 2 2 2 8 2 2" xfId="4819" xr:uid="{00000000-0005-0000-0000-0000CF120000}"/>
    <cellStyle name="20% - Акцент6 2 2 2 2 2 2 8 2 2 2" xfId="4820" xr:uid="{00000000-0005-0000-0000-0000D0120000}"/>
    <cellStyle name="20% - Акцент6 2 2 2 2 2 2 8 2 3" xfId="4821" xr:uid="{00000000-0005-0000-0000-0000D1120000}"/>
    <cellStyle name="20% - Акцент6 2 2 2 2 2 2 8 2 4" xfId="4822" xr:uid="{00000000-0005-0000-0000-0000D2120000}"/>
    <cellStyle name="20% - Акцент6 2 2 2 2 2 2 8 3" xfId="4823" xr:uid="{00000000-0005-0000-0000-0000D3120000}"/>
    <cellStyle name="20% - Акцент6 2 2 2 2 2 2 8 3 2" xfId="4824" xr:uid="{00000000-0005-0000-0000-0000D4120000}"/>
    <cellStyle name="20% - Акцент6 2 2 2 2 2 2 8 4" xfId="4825" xr:uid="{00000000-0005-0000-0000-0000D5120000}"/>
    <cellStyle name="20% - Акцент6 2 2 2 2 2 2 9" xfId="4826" xr:uid="{00000000-0005-0000-0000-0000D6120000}"/>
    <cellStyle name="20% - Акцент6 2 2 2 2 2 2 9 2" xfId="4827" xr:uid="{00000000-0005-0000-0000-0000D7120000}"/>
    <cellStyle name="20% - Акцент6 2 2 2 2 2 20" xfId="4828" xr:uid="{00000000-0005-0000-0000-0000D8120000}"/>
    <cellStyle name="20% - Акцент6 2 2 2 2 2 21" xfId="4829" xr:uid="{00000000-0005-0000-0000-0000D9120000}"/>
    <cellStyle name="20% - Акцент6 2 2 2 2 2 22" xfId="4830" xr:uid="{00000000-0005-0000-0000-0000DA120000}"/>
    <cellStyle name="20% - Акцент6 2 2 2 2 2 23" xfId="4831" xr:uid="{00000000-0005-0000-0000-0000DB120000}"/>
    <cellStyle name="20% - Акцент6 2 2 2 2 2 24" xfId="4832" xr:uid="{00000000-0005-0000-0000-0000DC120000}"/>
    <cellStyle name="20% - Акцент6 2 2 2 2 2 25" xfId="4833" xr:uid="{00000000-0005-0000-0000-0000DD120000}"/>
    <cellStyle name="20% - Акцент6 2 2 2 2 2 26" xfId="4834" xr:uid="{00000000-0005-0000-0000-0000DE120000}"/>
    <cellStyle name="20% - Акцент6 2 2 2 2 2 27" xfId="4835" xr:uid="{00000000-0005-0000-0000-0000DF120000}"/>
    <cellStyle name="20% - Акцент6 2 2 2 2 2 28" xfId="4836" xr:uid="{00000000-0005-0000-0000-0000E0120000}"/>
    <cellStyle name="20% - Акцент6 2 2 2 2 2 29" xfId="4837" xr:uid="{00000000-0005-0000-0000-0000E1120000}"/>
    <cellStyle name="20% - Акцент6 2 2 2 2 2 3" xfId="4838" xr:uid="{00000000-0005-0000-0000-0000E2120000}"/>
    <cellStyle name="20% - Акцент6 2 2 2 2 2 3 2" xfId="4839" xr:uid="{00000000-0005-0000-0000-0000E3120000}"/>
    <cellStyle name="20% - Акцент6 2 2 2 2 2 3 2 2" xfId="4840" xr:uid="{00000000-0005-0000-0000-0000E4120000}"/>
    <cellStyle name="20% - Акцент6 2 2 2 2 2 3 2 2 2" xfId="4841" xr:uid="{00000000-0005-0000-0000-0000E5120000}"/>
    <cellStyle name="20% - Акцент6 2 2 2 2 2 3 2 2 3" xfId="4842" xr:uid="{00000000-0005-0000-0000-0000E6120000}"/>
    <cellStyle name="20% - Акцент6 2 2 2 2 2 3 2 3" xfId="4843" xr:uid="{00000000-0005-0000-0000-0000E7120000}"/>
    <cellStyle name="20% - Акцент6 2 2 2 2 2 3 3" xfId="4844" xr:uid="{00000000-0005-0000-0000-0000E8120000}"/>
    <cellStyle name="20% - Акцент6 2 2 2 2 2 3 4" xfId="4845" xr:uid="{00000000-0005-0000-0000-0000E9120000}"/>
    <cellStyle name="20% - Акцент6 2 2 2 2 2 30" xfId="4846" xr:uid="{00000000-0005-0000-0000-0000EA120000}"/>
    <cellStyle name="20% - Акцент6 2 2 2 2 2 31" xfId="4847" xr:uid="{00000000-0005-0000-0000-0000EB120000}"/>
    <cellStyle name="20% - Акцент6 2 2 2 2 2 32" xfId="4848" xr:uid="{00000000-0005-0000-0000-0000EC120000}"/>
    <cellStyle name="20% - Акцент6 2 2 2 2 2 4" xfId="4849" xr:uid="{00000000-0005-0000-0000-0000ED120000}"/>
    <cellStyle name="20% - Акцент6 2 2 2 2 2 5" xfId="4850" xr:uid="{00000000-0005-0000-0000-0000EE120000}"/>
    <cellStyle name="20% - Акцент6 2 2 2 2 2 5 2" xfId="4851" xr:uid="{00000000-0005-0000-0000-0000EF120000}"/>
    <cellStyle name="20% - Акцент6 2 2 2 2 2 5 3" xfId="4852" xr:uid="{00000000-0005-0000-0000-0000F0120000}"/>
    <cellStyle name="20% - Акцент6 2 2 2 2 2 6" xfId="4853" xr:uid="{00000000-0005-0000-0000-0000F1120000}"/>
    <cellStyle name="20% - Акцент6 2 2 2 2 2 7" xfId="4854" xr:uid="{00000000-0005-0000-0000-0000F2120000}"/>
    <cellStyle name="20% - Акцент6 2 2 2 2 2 7 2" xfId="4855" xr:uid="{00000000-0005-0000-0000-0000F3120000}"/>
    <cellStyle name="20% - Акцент6 2 2 2 2 2 8" xfId="4856" xr:uid="{00000000-0005-0000-0000-0000F4120000}"/>
    <cellStyle name="20% - Акцент6 2 2 2 2 2 8 2" xfId="4857" xr:uid="{00000000-0005-0000-0000-0000F5120000}"/>
    <cellStyle name="20% - Акцент6 2 2 2 2 2 8 2 2" xfId="4858" xr:uid="{00000000-0005-0000-0000-0000F6120000}"/>
    <cellStyle name="20% - Акцент6 2 2 2 2 2 8 2 2 2" xfId="4859" xr:uid="{00000000-0005-0000-0000-0000F7120000}"/>
    <cellStyle name="20% - Акцент6 2 2 2 2 2 8 2 3" xfId="4860" xr:uid="{00000000-0005-0000-0000-0000F8120000}"/>
    <cellStyle name="20% - Акцент6 2 2 2 2 2 8 2 4" xfId="4861" xr:uid="{00000000-0005-0000-0000-0000F9120000}"/>
    <cellStyle name="20% - Акцент6 2 2 2 2 2 8 3" xfId="4862" xr:uid="{00000000-0005-0000-0000-0000FA120000}"/>
    <cellStyle name="20% - Акцент6 2 2 2 2 2 8 3 2" xfId="4863" xr:uid="{00000000-0005-0000-0000-0000FB120000}"/>
    <cellStyle name="20% - Акцент6 2 2 2 2 2 8 4" xfId="4864" xr:uid="{00000000-0005-0000-0000-0000FC120000}"/>
    <cellStyle name="20% - Акцент6 2 2 2 2 2 9" xfId="4865" xr:uid="{00000000-0005-0000-0000-0000FD120000}"/>
    <cellStyle name="20% - Акцент6 2 2 2 2 2 9 2" xfId="4866" xr:uid="{00000000-0005-0000-0000-0000FE120000}"/>
    <cellStyle name="20% - Акцент6 2 2 2 2 20" xfId="4867" xr:uid="{00000000-0005-0000-0000-0000FF120000}"/>
    <cellStyle name="20% - Акцент6 2 2 2 2 21" xfId="4868" xr:uid="{00000000-0005-0000-0000-000000130000}"/>
    <cellStyle name="20% - Акцент6 2 2 2 2 22" xfId="4869" xr:uid="{00000000-0005-0000-0000-000001130000}"/>
    <cellStyle name="20% - Акцент6 2 2 2 2 23" xfId="4870" xr:uid="{00000000-0005-0000-0000-000002130000}"/>
    <cellStyle name="20% - Акцент6 2 2 2 2 24" xfId="4871" xr:uid="{00000000-0005-0000-0000-000003130000}"/>
    <cellStyle name="20% - Акцент6 2 2 2 2 25" xfId="4872" xr:uid="{00000000-0005-0000-0000-000004130000}"/>
    <cellStyle name="20% - Акцент6 2 2 2 2 26" xfId="4873" xr:uid="{00000000-0005-0000-0000-000005130000}"/>
    <cellStyle name="20% - Акцент6 2 2 2 2 27" xfId="4874" xr:uid="{00000000-0005-0000-0000-000006130000}"/>
    <cellStyle name="20% - Акцент6 2 2 2 2 28" xfId="4875" xr:uid="{00000000-0005-0000-0000-000007130000}"/>
    <cellStyle name="20% - Акцент6 2 2 2 2 29" xfId="4876" xr:uid="{00000000-0005-0000-0000-000008130000}"/>
    <cellStyle name="20% - Акцент6 2 2 2 2 3" xfId="4877" xr:uid="{00000000-0005-0000-0000-000009130000}"/>
    <cellStyle name="20% - Акцент6 2 2 2 2 3 2" xfId="4878" xr:uid="{00000000-0005-0000-0000-00000A130000}"/>
    <cellStyle name="20% - Акцент6 2 2 2 2 3 2 2" xfId="4879" xr:uid="{00000000-0005-0000-0000-00000B130000}"/>
    <cellStyle name="20% - Акцент6 2 2 2 2 3 2 2 2" xfId="4880" xr:uid="{00000000-0005-0000-0000-00000C130000}"/>
    <cellStyle name="20% - Акцент6 2 2 2 2 3 2 2 3" xfId="4881" xr:uid="{00000000-0005-0000-0000-00000D130000}"/>
    <cellStyle name="20% - Акцент6 2 2 2 2 3 2 3" xfId="4882" xr:uid="{00000000-0005-0000-0000-00000E130000}"/>
    <cellStyle name="20% - Акцент6 2 2 2 2 3 3" xfId="4883" xr:uid="{00000000-0005-0000-0000-00000F130000}"/>
    <cellStyle name="20% - Акцент6 2 2 2 2 3 4" xfId="4884" xr:uid="{00000000-0005-0000-0000-000010130000}"/>
    <cellStyle name="20% - Акцент6 2 2 2 2 30" xfId="4885" xr:uid="{00000000-0005-0000-0000-000011130000}"/>
    <cellStyle name="20% - Акцент6 2 2 2 2 31" xfId="4886" xr:uid="{00000000-0005-0000-0000-000012130000}"/>
    <cellStyle name="20% - Акцент6 2 2 2 2 32" xfId="4887" xr:uid="{00000000-0005-0000-0000-000013130000}"/>
    <cellStyle name="20% - Акцент6 2 2 2 2 4" xfId="4888" xr:uid="{00000000-0005-0000-0000-000014130000}"/>
    <cellStyle name="20% - Акцент6 2 2 2 2 5" xfId="4889" xr:uid="{00000000-0005-0000-0000-000015130000}"/>
    <cellStyle name="20% - Акцент6 2 2 2 2 5 2" xfId="4890" xr:uid="{00000000-0005-0000-0000-000016130000}"/>
    <cellStyle name="20% - Акцент6 2 2 2 2 5 3" xfId="4891" xr:uid="{00000000-0005-0000-0000-000017130000}"/>
    <cellStyle name="20% - Акцент6 2 2 2 2 6" xfId="4892" xr:uid="{00000000-0005-0000-0000-000018130000}"/>
    <cellStyle name="20% - Акцент6 2 2 2 2 7" xfId="4893" xr:uid="{00000000-0005-0000-0000-000019130000}"/>
    <cellStyle name="20% - Акцент6 2 2 2 2 7 2" xfId="4894" xr:uid="{00000000-0005-0000-0000-00001A130000}"/>
    <cellStyle name="20% - Акцент6 2 2 2 2 8" xfId="4895" xr:uid="{00000000-0005-0000-0000-00001B130000}"/>
    <cellStyle name="20% - Акцент6 2 2 2 2 8 2" xfId="4896" xr:uid="{00000000-0005-0000-0000-00001C130000}"/>
    <cellStyle name="20% - Акцент6 2 2 2 2 8 2 2" xfId="4897" xr:uid="{00000000-0005-0000-0000-00001D130000}"/>
    <cellStyle name="20% - Акцент6 2 2 2 2 8 2 2 2" xfId="4898" xr:uid="{00000000-0005-0000-0000-00001E130000}"/>
    <cellStyle name="20% - Акцент6 2 2 2 2 8 2 3" xfId="4899" xr:uid="{00000000-0005-0000-0000-00001F130000}"/>
    <cellStyle name="20% - Акцент6 2 2 2 2 8 2 4" xfId="4900" xr:uid="{00000000-0005-0000-0000-000020130000}"/>
    <cellStyle name="20% - Акцент6 2 2 2 2 8 3" xfId="4901" xr:uid="{00000000-0005-0000-0000-000021130000}"/>
    <cellStyle name="20% - Акцент6 2 2 2 2 8 3 2" xfId="4902" xr:uid="{00000000-0005-0000-0000-000022130000}"/>
    <cellStyle name="20% - Акцент6 2 2 2 2 8 4" xfId="4903" xr:uid="{00000000-0005-0000-0000-000023130000}"/>
    <cellStyle name="20% - Акцент6 2 2 2 2 9" xfId="4904" xr:uid="{00000000-0005-0000-0000-000024130000}"/>
    <cellStyle name="20% - Акцент6 2 2 2 2 9 2" xfId="4905" xr:uid="{00000000-0005-0000-0000-000025130000}"/>
    <cellStyle name="20% - Акцент6 2 2 2 20" xfId="4906" xr:uid="{00000000-0005-0000-0000-000026130000}"/>
    <cellStyle name="20% - Акцент6 2 2 2 21" xfId="4907" xr:uid="{00000000-0005-0000-0000-000027130000}"/>
    <cellStyle name="20% - Акцент6 2 2 2 22" xfId="4908" xr:uid="{00000000-0005-0000-0000-000028130000}"/>
    <cellStyle name="20% - Акцент6 2 2 2 23" xfId="4909" xr:uid="{00000000-0005-0000-0000-000029130000}"/>
    <cellStyle name="20% - Акцент6 2 2 2 24" xfId="4910" xr:uid="{00000000-0005-0000-0000-00002A130000}"/>
    <cellStyle name="20% - Акцент6 2 2 2 25" xfId="4911" xr:uid="{00000000-0005-0000-0000-00002B130000}"/>
    <cellStyle name="20% - Акцент6 2 2 2 26" xfId="4912" xr:uid="{00000000-0005-0000-0000-00002C130000}"/>
    <cellStyle name="20% - Акцент6 2 2 2 27" xfId="4913" xr:uid="{00000000-0005-0000-0000-00002D130000}"/>
    <cellStyle name="20% - Акцент6 2 2 2 28" xfId="4914" xr:uid="{00000000-0005-0000-0000-00002E130000}"/>
    <cellStyle name="20% - Акцент6 2 2 2 29" xfId="4915" xr:uid="{00000000-0005-0000-0000-00002F130000}"/>
    <cellStyle name="20% - Акцент6 2 2 2 3" xfId="4916" xr:uid="{00000000-0005-0000-0000-000030130000}"/>
    <cellStyle name="20% - Акцент6 2 2 2 30" xfId="4917" xr:uid="{00000000-0005-0000-0000-000031130000}"/>
    <cellStyle name="20% - Акцент6 2 2 2 31" xfId="4918" xr:uid="{00000000-0005-0000-0000-000032130000}"/>
    <cellStyle name="20% - Акцент6 2 2 2 32" xfId="4919" xr:uid="{00000000-0005-0000-0000-000033130000}"/>
    <cellStyle name="20% - Акцент6 2 2 2 33" xfId="4920" xr:uid="{00000000-0005-0000-0000-000034130000}"/>
    <cellStyle name="20% - Акцент6 2 2 2 34" xfId="4921" xr:uid="{00000000-0005-0000-0000-000035130000}"/>
    <cellStyle name="20% - Акцент6 2 2 2 4" xfId="4922" xr:uid="{00000000-0005-0000-0000-000036130000}"/>
    <cellStyle name="20% - Акцент6 2 2 2 5" xfId="4923" xr:uid="{00000000-0005-0000-0000-000037130000}"/>
    <cellStyle name="20% - Акцент6 2 2 2 5 2" xfId="4924" xr:uid="{00000000-0005-0000-0000-000038130000}"/>
    <cellStyle name="20% - Акцент6 2 2 2 5 2 2" xfId="4925" xr:uid="{00000000-0005-0000-0000-000039130000}"/>
    <cellStyle name="20% - Акцент6 2 2 2 5 2 2 2" xfId="4926" xr:uid="{00000000-0005-0000-0000-00003A130000}"/>
    <cellStyle name="20% - Акцент6 2 2 2 5 2 2 3" xfId="4927" xr:uid="{00000000-0005-0000-0000-00003B130000}"/>
    <cellStyle name="20% - Акцент6 2 2 2 5 2 3" xfId="4928" xr:uid="{00000000-0005-0000-0000-00003C130000}"/>
    <cellStyle name="20% - Акцент6 2 2 2 5 3" xfId="4929" xr:uid="{00000000-0005-0000-0000-00003D130000}"/>
    <cellStyle name="20% - Акцент6 2 2 2 5 4" xfId="4930" xr:uid="{00000000-0005-0000-0000-00003E130000}"/>
    <cellStyle name="20% - Акцент6 2 2 2 6" xfId="4931" xr:uid="{00000000-0005-0000-0000-00003F130000}"/>
    <cellStyle name="20% - Акцент6 2 2 2 7" xfId="4932" xr:uid="{00000000-0005-0000-0000-000040130000}"/>
    <cellStyle name="20% - Акцент6 2 2 2 7 2" xfId="4933" xr:uid="{00000000-0005-0000-0000-000041130000}"/>
    <cellStyle name="20% - Акцент6 2 2 2 7 3" xfId="4934" xr:uid="{00000000-0005-0000-0000-000042130000}"/>
    <cellStyle name="20% - Акцент6 2 2 2 8" xfId="4935" xr:uid="{00000000-0005-0000-0000-000043130000}"/>
    <cellStyle name="20% - Акцент6 2 2 2 9" xfId="4936" xr:uid="{00000000-0005-0000-0000-000044130000}"/>
    <cellStyle name="20% - Акцент6 2 2 2 9 2" xfId="4937" xr:uid="{00000000-0005-0000-0000-000045130000}"/>
    <cellStyle name="20% - Акцент6 2 2 2_Подряд не приводящий на 2011 г." xfId="4938" xr:uid="{00000000-0005-0000-0000-000046130000}"/>
    <cellStyle name="20% - Акцент6 2 2 20" xfId="4939" xr:uid="{00000000-0005-0000-0000-000047130000}"/>
    <cellStyle name="20% - Акцент6 2 2 21" xfId="4940" xr:uid="{00000000-0005-0000-0000-000048130000}"/>
    <cellStyle name="20% - Акцент6 2 2 22" xfId="4941" xr:uid="{00000000-0005-0000-0000-000049130000}"/>
    <cellStyle name="20% - Акцент6 2 2 23" xfId="4942" xr:uid="{00000000-0005-0000-0000-00004A130000}"/>
    <cellStyle name="20% - Акцент6 2 2 24" xfId="4943" xr:uid="{00000000-0005-0000-0000-00004B130000}"/>
    <cellStyle name="20% - Акцент6 2 2 25" xfId="4944" xr:uid="{00000000-0005-0000-0000-00004C130000}"/>
    <cellStyle name="20% - Акцент6 2 2 26" xfId="4945" xr:uid="{00000000-0005-0000-0000-00004D130000}"/>
    <cellStyle name="20% - Акцент6 2 2 27" xfId="4946" xr:uid="{00000000-0005-0000-0000-00004E130000}"/>
    <cellStyle name="20% - Акцент6 2 2 28" xfId="4947" xr:uid="{00000000-0005-0000-0000-00004F130000}"/>
    <cellStyle name="20% - Акцент6 2 2 29" xfId="4948" xr:uid="{00000000-0005-0000-0000-000050130000}"/>
    <cellStyle name="20% - Акцент6 2 2 3" xfId="4949" xr:uid="{00000000-0005-0000-0000-000051130000}"/>
    <cellStyle name="20% - Акцент6 2 2 3 10" xfId="4950" xr:uid="{00000000-0005-0000-0000-000052130000}"/>
    <cellStyle name="20% - Акцент6 2 2 3 11" xfId="4951" xr:uid="{00000000-0005-0000-0000-000053130000}"/>
    <cellStyle name="20% - Акцент6 2 2 3 12" xfId="4952" xr:uid="{00000000-0005-0000-0000-000054130000}"/>
    <cellStyle name="20% - Акцент6 2 2 3 2" xfId="4953" xr:uid="{00000000-0005-0000-0000-000055130000}"/>
    <cellStyle name="20% - Акцент6 2 2 3 3" xfId="4954" xr:uid="{00000000-0005-0000-0000-000056130000}"/>
    <cellStyle name="20% - Акцент6 2 2 3 3 2" xfId="4955" xr:uid="{00000000-0005-0000-0000-000057130000}"/>
    <cellStyle name="20% - Акцент6 2 2 3 3 2 2" xfId="4956" xr:uid="{00000000-0005-0000-0000-000058130000}"/>
    <cellStyle name="20% - Акцент6 2 2 3 3 2 3" xfId="4957" xr:uid="{00000000-0005-0000-0000-000059130000}"/>
    <cellStyle name="20% - Акцент6 2 2 3 3 3" xfId="4958" xr:uid="{00000000-0005-0000-0000-00005A130000}"/>
    <cellStyle name="20% - Акцент6 2 2 3 4" xfId="4959" xr:uid="{00000000-0005-0000-0000-00005B130000}"/>
    <cellStyle name="20% - Акцент6 2 2 3 5" xfId="4960" xr:uid="{00000000-0005-0000-0000-00005C130000}"/>
    <cellStyle name="20% - Акцент6 2 2 3 5 2" xfId="4961" xr:uid="{00000000-0005-0000-0000-00005D130000}"/>
    <cellStyle name="20% - Акцент6 2 2 3 6" xfId="4962" xr:uid="{00000000-0005-0000-0000-00005E130000}"/>
    <cellStyle name="20% - Акцент6 2 2 3 7" xfId="4963" xr:uid="{00000000-0005-0000-0000-00005F130000}"/>
    <cellStyle name="20% - Акцент6 2 2 3 8" xfId="4964" xr:uid="{00000000-0005-0000-0000-000060130000}"/>
    <cellStyle name="20% - Акцент6 2 2 3 9" xfId="4965" xr:uid="{00000000-0005-0000-0000-000061130000}"/>
    <cellStyle name="20% - Акцент6 2 2 30" xfId="4966" xr:uid="{00000000-0005-0000-0000-000062130000}"/>
    <cellStyle name="20% - Акцент6 2 2 31" xfId="4967" xr:uid="{00000000-0005-0000-0000-000063130000}"/>
    <cellStyle name="20% - Акцент6 2 2 32" xfId="4968" xr:uid="{00000000-0005-0000-0000-000064130000}"/>
    <cellStyle name="20% - Акцент6 2 2 33" xfId="4969" xr:uid="{00000000-0005-0000-0000-000065130000}"/>
    <cellStyle name="20% - Акцент6 2 2 34" xfId="4970" xr:uid="{00000000-0005-0000-0000-000066130000}"/>
    <cellStyle name="20% - Акцент6 2 2 35" xfId="4971" xr:uid="{00000000-0005-0000-0000-000067130000}"/>
    <cellStyle name="20% - Акцент6 2 2 36" xfId="4972" xr:uid="{00000000-0005-0000-0000-000068130000}"/>
    <cellStyle name="20% - Акцент6 2 2 37" xfId="4973" xr:uid="{00000000-0005-0000-0000-000069130000}"/>
    <cellStyle name="20% - Акцент6 2 2 38" xfId="4974" xr:uid="{00000000-0005-0000-0000-00006A130000}"/>
    <cellStyle name="20% - Акцент6 2 2 39" xfId="4975" xr:uid="{00000000-0005-0000-0000-00006B130000}"/>
    <cellStyle name="20% - Акцент6 2 2 4" xfId="4976" xr:uid="{00000000-0005-0000-0000-00006C130000}"/>
    <cellStyle name="20% - Акцент6 2 2 5" xfId="4977" xr:uid="{00000000-0005-0000-0000-00006D130000}"/>
    <cellStyle name="20% - Акцент6 2 2 6" xfId="4978" xr:uid="{00000000-0005-0000-0000-00006E130000}"/>
    <cellStyle name="20% - Акцент6 2 2 7" xfId="4979" xr:uid="{00000000-0005-0000-0000-00006F130000}"/>
    <cellStyle name="20% - Акцент6 2 2 8" xfId="4980" xr:uid="{00000000-0005-0000-0000-000070130000}"/>
    <cellStyle name="20% - Акцент6 2 2 9" xfId="4981" xr:uid="{00000000-0005-0000-0000-000071130000}"/>
    <cellStyle name="20% - Акцент6 2 2_Бюджет Жарык 2010" xfId="4982" xr:uid="{00000000-0005-0000-0000-000072130000}"/>
    <cellStyle name="20% - Акцент6 2 20" xfId="4983" xr:uid="{00000000-0005-0000-0000-000073130000}"/>
    <cellStyle name="20% - Акцент6 2 20 2" xfId="4984" xr:uid="{00000000-0005-0000-0000-000074130000}"/>
    <cellStyle name="20% - Акцент6 2 21" xfId="4985" xr:uid="{00000000-0005-0000-0000-000075130000}"/>
    <cellStyle name="20% - Акцент6 2 22" xfId="4986" xr:uid="{00000000-0005-0000-0000-000076130000}"/>
    <cellStyle name="20% - Акцент6 2 23" xfId="4987" xr:uid="{00000000-0005-0000-0000-000077130000}"/>
    <cellStyle name="20% - Акцент6 2 24" xfId="4988" xr:uid="{00000000-0005-0000-0000-000078130000}"/>
    <cellStyle name="20% - Акцент6 2 24 2" xfId="4989" xr:uid="{00000000-0005-0000-0000-000079130000}"/>
    <cellStyle name="20% - Акцент6 2 24 3" xfId="4990" xr:uid="{00000000-0005-0000-0000-00007A130000}"/>
    <cellStyle name="20% - Акцент6 2 25" xfId="4991" xr:uid="{00000000-0005-0000-0000-00007B130000}"/>
    <cellStyle name="20% - Акцент6 2 25 2" xfId="4992" xr:uid="{00000000-0005-0000-0000-00007C130000}"/>
    <cellStyle name="20% - Акцент6 2 25 3" xfId="4993" xr:uid="{00000000-0005-0000-0000-00007D130000}"/>
    <cellStyle name="20% - Акцент6 2 26" xfId="4994" xr:uid="{00000000-0005-0000-0000-00007E130000}"/>
    <cellStyle name="20% - Акцент6 2 26 2" xfId="4995" xr:uid="{00000000-0005-0000-0000-00007F130000}"/>
    <cellStyle name="20% - Акцент6 2 26 2 2" xfId="4996" xr:uid="{00000000-0005-0000-0000-000080130000}"/>
    <cellStyle name="20% - Акцент6 2 26 2 3" xfId="4997" xr:uid="{00000000-0005-0000-0000-000081130000}"/>
    <cellStyle name="20% - Акцент6 2 26 3" xfId="4998" xr:uid="{00000000-0005-0000-0000-000082130000}"/>
    <cellStyle name="20% - Акцент6 2 27" xfId="4999" xr:uid="{00000000-0005-0000-0000-000083130000}"/>
    <cellStyle name="20% - Акцент6 2 28" xfId="5000" xr:uid="{00000000-0005-0000-0000-000084130000}"/>
    <cellStyle name="20% - Акцент6 2 29" xfId="5001" xr:uid="{00000000-0005-0000-0000-000085130000}"/>
    <cellStyle name="20% - Акцент6 2 3" xfId="5002" xr:uid="{00000000-0005-0000-0000-000086130000}"/>
    <cellStyle name="20% - Акцент6 2 3 2" xfId="5003" xr:uid="{00000000-0005-0000-0000-000087130000}"/>
    <cellStyle name="20% - Акцент6 2 3 3" xfId="5004" xr:uid="{00000000-0005-0000-0000-000088130000}"/>
    <cellStyle name="20% - Акцент6 2 3 4" xfId="5005" xr:uid="{00000000-0005-0000-0000-000089130000}"/>
    <cellStyle name="20% - Акцент6 2 3 5" xfId="5006" xr:uid="{00000000-0005-0000-0000-00008A130000}"/>
    <cellStyle name="20% - Акцент6 2 3 6" xfId="5007" xr:uid="{00000000-0005-0000-0000-00008B130000}"/>
    <cellStyle name="20% - Акцент6 2 3 7" xfId="5008" xr:uid="{00000000-0005-0000-0000-00008C130000}"/>
    <cellStyle name="20% - Акцент6 2 3 8" xfId="5009" xr:uid="{00000000-0005-0000-0000-00008D130000}"/>
    <cellStyle name="20% - Акцент6 2 3_Бюджет Жарык 2010" xfId="5010" xr:uid="{00000000-0005-0000-0000-00008E130000}"/>
    <cellStyle name="20% - Акцент6 2 30" xfId="5011" xr:uid="{00000000-0005-0000-0000-00008F130000}"/>
    <cellStyle name="20% - Акцент6 2 31" xfId="5012" xr:uid="{00000000-0005-0000-0000-000090130000}"/>
    <cellStyle name="20% - Акцент6 2 32" xfId="5013" xr:uid="{00000000-0005-0000-0000-000091130000}"/>
    <cellStyle name="20% - Акцент6 2 33" xfId="5014" xr:uid="{00000000-0005-0000-0000-000092130000}"/>
    <cellStyle name="20% - Акцент6 2 34" xfId="5015" xr:uid="{00000000-0005-0000-0000-000093130000}"/>
    <cellStyle name="20% - Акцент6 2 34 2" xfId="5016" xr:uid="{00000000-0005-0000-0000-000094130000}"/>
    <cellStyle name="20% - Акцент6 2 35" xfId="5017" xr:uid="{00000000-0005-0000-0000-000095130000}"/>
    <cellStyle name="20% - Акцент6 2 36" xfId="5018" xr:uid="{00000000-0005-0000-0000-000096130000}"/>
    <cellStyle name="20% - Акцент6 2 37" xfId="5019" xr:uid="{00000000-0005-0000-0000-000097130000}"/>
    <cellStyle name="20% - Акцент6 2 38" xfId="5020" xr:uid="{00000000-0005-0000-0000-000098130000}"/>
    <cellStyle name="20% - Акцент6 2 39" xfId="5021" xr:uid="{00000000-0005-0000-0000-000099130000}"/>
    <cellStyle name="20% - Акцент6 2 4" xfId="5022" xr:uid="{00000000-0005-0000-0000-00009A130000}"/>
    <cellStyle name="20% - Акцент6 2 4 10" xfId="5023" xr:uid="{00000000-0005-0000-0000-00009B130000}"/>
    <cellStyle name="20% - Акцент6 2 4 10 2" xfId="5024" xr:uid="{00000000-0005-0000-0000-00009C130000}"/>
    <cellStyle name="20% - Акцент6 2 4 11" xfId="5025" xr:uid="{00000000-0005-0000-0000-00009D130000}"/>
    <cellStyle name="20% - Акцент6 2 4 12" xfId="5026" xr:uid="{00000000-0005-0000-0000-00009E130000}"/>
    <cellStyle name="20% - Акцент6 2 4 13" xfId="5027" xr:uid="{00000000-0005-0000-0000-00009F130000}"/>
    <cellStyle name="20% - Акцент6 2 4 14" xfId="5028" xr:uid="{00000000-0005-0000-0000-0000A0130000}"/>
    <cellStyle name="20% - Акцент6 2 4 15" xfId="5029" xr:uid="{00000000-0005-0000-0000-0000A1130000}"/>
    <cellStyle name="20% - Акцент6 2 4 2" xfId="5030" xr:uid="{00000000-0005-0000-0000-0000A2130000}"/>
    <cellStyle name="20% - Акцент6 2 4 2 10" xfId="5031" xr:uid="{00000000-0005-0000-0000-0000A3130000}"/>
    <cellStyle name="20% - Акцент6 2 4 2 11" xfId="5032" xr:uid="{00000000-0005-0000-0000-0000A4130000}"/>
    <cellStyle name="20% - Акцент6 2 4 2 12" xfId="5033" xr:uid="{00000000-0005-0000-0000-0000A5130000}"/>
    <cellStyle name="20% - Акцент6 2 4 2 2" xfId="5034" xr:uid="{00000000-0005-0000-0000-0000A6130000}"/>
    <cellStyle name="20% - Акцент6 2 4 2 3" xfId="5035" xr:uid="{00000000-0005-0000-0000-0000A7130000}"/>
    <cellStyle name="20% - Акцент6 2 4 2 3 2" xfId="5036" xr:uid="{00000000-0005-0000-0000-0000A8130000}"/>
    <cellStyle name="20% - Акцент6 2 4 2 3 2 2" xfId="5037" xr:uid="{00000000-0005-0000-0000-0000A9130000}"/>
    <cellStyle name="20% - Акцент6 2 4 2 3 2 3" xfId="5038" xr:uid="{00000000-0005-0000-0000-0000AA130000}"/>
    <cellStyle name="20% - Акцент6 2 4 2 3 3" xfId="5039" xr:uid="{00000000-0005-0000-0000-0000AB130000}"/>
    <cellStyle name="20% - Акцент6 2 4 2 4" xfId="5040" xr:uid="{00000000-0005-0000-0000-0000AC130000}"/>
    <cellStyle name="20% - Акцент6 2 4 2 5" xfId="5041" xr:uid="{00000000-0005-0000-0000-0000AD130000}"/>
    <cellStyle name="20% - Акцент6 2 4 2 5 2" xfId="5042" xr:uid="{00000000-0005-0000-0000-0000AE130000}"/>
    <cellStyle name="20% - Акцент6 2 4 2 6" xfId="5043" xr:uid="{00000000-0005-0000-0000-0000AF130000}"/>
    <cellStyle name="20% - Акцент6 2 4 2 7" xfId="5044" xr:uid="{00000000-0005-0000-0000-0000B0130000}"/>
    <cellStyle name="20% - Акцент6 2 4 2 8" xfId="5045" xr:uid="{00000000-0005-0000-0000-0000B1130000}"/>
    <cellStyle name="20% - Акцент6 2 4 2 9" xfId="5046" xr:uid="{00000000-0005-0000-0000-0000B2130000}"/>
    <cellStyle name="20% - Акцент6 2 4 3" xfId="5047" xr:uid="{00000000-0005-0000-0000-0000B3130000}"/>
    <cellStyle name="20% - Акцент6 2 4 4" xfId="5048" xr:uid="{00000000-0005-0000-0000-0000B4130000}"/>
    <cellStyle name="20% - Акцент6 2 4 5" xfId="5049" xr:uid="{00000000-0005-0000-0000-0000B5130000}"/>
    <cellStyle name="20% - Акцент6 2 4 6" xfId="5050" xr:uid="{00000000-0005-0000-0000-0000B6130000}"/>
    <cellStyle name="20% - Акцент6 2 4 7" xfId="5051" xr:uid="{00000000-0005-0000-0000-0000B7130000}"/>
    <cellStyle name="20% - Акцент6 2 4 8" xfId="5052" xr:uid="{00000000-0005-0000-0000-0000B8130000}"/>
    <cellStyle name="20% - Акцент6 2 4 9" xfId="5053" xr:uid="{00000000-0005-0000-0000-0000B9130000}"/>
    <cellStyle name="20% - Акцент6 2 4 9 2" xfId="5054" xr:uid="{00000000-0005-0000-0000-0000BA130000}"/>
    <cellStyle name="20% - Акцент6 2 4_Бюджет Жарык 2010" xfId="5055" xr:uid="{00000000-0005-0000-0000-0000BB130000}"/>
    <cellStyle name="20% - Акцент6 2 40" xfId="5056" xr:uid="{00000000-0005-0000-0000-0000BC130000}"/>
    <cellStyle name="20% - Акцент6 2 41" xfId="5057" xr:uid="{00000000-0005-0000-0000-0000BD130000}"/>
    <cellStyle name="20% - Акцент6 2 5" xfId="5058" xr:uid="{00000000-0005-0000-0000-0000BE130000}"/>
    <cellStyle name="20% - Акцент6 2 5 2" xfId="5059" xr:uid="{00000000-0005-0000-0000-0000BF130000}"/>
    <cellStyle name="20% - Акцент6 2 5 3" xfId="5060" xr:uid="{00000000-0005-0000-0000-0000C0130000}"/>
    <cellStyle name="20% - Акцент6 2 5 4" xfId="5061" xr:uid="{00000000-0005-0000-0000-0000C1130000}"/>
    <cellStyle name="20% - Акцент6 2 5 5" xfId="5062" xr:uid="{00000000-0005-0000-0000-0000C2130000}"/>
    <cellStyle name="20% - Акцент6 2 5 6" xfId="5063" xr:uid="{00000000-0005-0000-0000-0000C3130000}"/>
    <cellStyle name="20% - Акцент6 2 5 7" xfId="5064" xr:uid="{00000000-0005-0000-0000-0000C4130000}"/>
    <cellStyle name="20% - Акцент6 2 5_Бюджет Жарык 2010" xfId="5065" xr:uid="{00000000-0005-0000-0000-0000C5130000}"/>
    <cellStyle name="20% - Акцент6 2 6" xfId="5066" xr:uid="{00000000-0005-0000-0000-0000C6130000}"/>
    <cellStyle name="20% - Акцент6 2 6 2" xfId="5067" xr:uid="{00000000-0005-0000-0000-0000C7130000}"/>
    <cellStyle name="20% - Акцент6 2 6 3" xfId="5068" xr:uid="{00000000-0005-0000-0000-0000C8130000}"/>
    <cellStyle name="20% - Акцент6 2 6 4" xfId="5069" xr:uid="{00000000-0005-0000-0000-0000C9130000}"/>
    <cellStyle name="20% - Акцент6 2 6 5" xfId="5070" xr:uid="{00000000-0005-0000-0000-0000CA130000}"/>
    <cellStyle name="20% - Акцент6 2 6 6" xfId="5071" xr:uid="{00000000-0005-0000-0000-0000CB130000}"/>
    <cellStyle name="20% - Акцент6 2 7" xfId="5072" xr:uid="{00000000-0005-0000-0000-0000CC130000}"/>
    <cellStyle name="20% - Акцент6 2 7 2" xfId="5073" xr:uid="{00000000-0005-0000-0000-0000CD130000}"/>
    <cellStyle name="20% - Акцент6 2 7 3" xfId="5074" xr:uid="{00000000-0005-0000-0000-0000CE130000}"/>
    <cellStyle name="20% - Акцент6 2 7 4" xfId="5075" xr:uid="{00000000-0005-0000-0000-0000CF130000}"/>
    <cellStyle name="20% - Акцент6 2 7 5" xfId="5076" xr:uid="{00000000-0005-0000-0000-0000D0130000}"/>
    <cellStyle name="20% - Акцент6 2 7 6" xfId="5077" xr:uid="{00000000-0005-0000-0000-0000D1130000}"/>
    <cellStyle name="20% - Акцент6 2 8" xfId="5078" xr:uid="{00000000-0005-0000-0000-0000D2130000}"/>
    <cellStyle name="20% - Акцент6 2 8 2" xfId="5079" xr:uid="{00000000-0005-0000-0000-0000D3130000}"/>
    <cellStyle name="20% - Акцент6 2 8 3" xfId="5080" xr:uid="{00000000-0005-0000-0000-0000D4130000}"/>
    <cellStyle name="20% - Акцент6 2 8 4" xfId="5081" xr:uid="{00000000-0005-0000-0000-0000D5130000}"/>
    <cellStyle name="20% - Акцент6 2 8 5" xfId="5082" xr:uid="{00000000-0005-0000-0000-0000D6130000}"/>
    <cellStyle name="20% - Акцент6 2 8 6" xfId="5083" xr:uid="{00000000-0005-0000-0000-0000D7130000}"/>
    <cellStyle name="20% - Акцент6 2 9" xfId="5084" xr:uid="{00000000-0005-0000-0000-0000D8130000}"/>
    <cellStyle name="20% - Акцент6 2 9 2" xfId="5085" xr:uid="{00000000-0005-0000-0000-0000D9130000}"/>
    <cellStyle name="20% - Акцент6 2 9 3" xfId="5086" xr:uid="{00000000-0005-0000-0000-0000DA130000}"/>
    <cellStyle name="20% - Акцент6 2 9 4" xfId="5087" xr:uid="{00000000-0005-0000-0000-0000DB130000}"/>
    <cellStyle name="20% - Акцент6 2 9 5" xfId="5088" xr:uid="{00000000-0005-0000-0000-0000DC130000}"/>
    <cellStyle name="20% - Акцент6 2 9 6" xfId="5089" xr:uid="{00000000-0005-0000-0000-0000DD130000}"/>
    <cellStyle name="20% - Акцент6 2_амортизация" xfId="5090" xr:uid="{00000000-0005-0000-0000-0000DE130000}"/>
    <cellStyle name="20% - Акцент6 3" xfId="5091" xr:uid="{00000000-0005-0000-0000-0000DF130000}"/>
    <cellStyle name="20% - Акцент6 3 2" xfId="5092" xr:uid="{00000000-0005-0000-0000-0000E0130000}"/>
    <cellStyle name="20% - Акцент6 3 3" xfId="5093" xr:uid="{00000000-0005-0000-0000-0000E1130000}"/>
    <cellStyle name="20% - Акцент6 3 4" xfId="5094" xr:uid="{00000000-0005-0000-0000-0000E2130000}"/>
    <cellStyle name="20% - Акцент6 3 4 2" xfId="5095" xr:uid="{00000000-0005-0000-0000-0000E3130000}"/>
    <cellStyle name="20% - Акцент6 3 4 3" xfId="5096" xr:uid="{00000000-0005-0000-0000-0000E4130000}"/>
    <cellStyle name="20% - Акцент6 3 5" xfId="5097" xr:uid="{00000000-0005-0000-0000-0000E5130000}"/>
    <cellStyle name="20% - Акцент6 4" xfId="5098" xr:uid="{00000000-0005-0000-0000-0000E6130000}"/>
    <cellStyle name="20% - Акцент6 4 2" xfId="5099" xr:uid="{00000000-0005-0000-0000-0000E7130000}"/>
    <cellStyle name="20% - Акцент6 5" xfId="5100" xr:uid="{00000000-0005-0000-0000-0000E8130000}"/>
    <cellStyle name="20% - Акцент6 5 2" xfId="5101" xr:uid="{00000000-0005-0000-0000-0000E9130000}"/>
    <cellStyle name="20% - Акцент6 5 3" xfId="5102" xr:uid="{00000000-0005-0000-0000-0000EA130000}"/>
    <cellStyle name="20% - Акцент6 6" xfId="5103" xr:uid="{00000000-0005-0000-0000-0000EB130000}"/>
    <cellStyle name="20% - Акцент6 6 2" xfId="5104" xr:uid="{00000000-0005-0000-0000-0000EC130000}"/>
    <cellStyle name="20% - Акцент6 7" xfId="5105" xr:uid="{00000000-0005-0000-0000-0000ED130000}"/>
    <cellStyle name="20% - Акцент6 8" xfId="5106" xr:uid="{00000000-0005-0000-0000-0000EE130000}"/>
    <cellStyle name="20% - Акцент6 9" xfId="5107" xr:uid="{00000000-0005-0000-0000-0000EF130000}"/>
    <cellStyle name="40% - Акцент1 10" xfId="5108" xr:uid="{00000000-0005-0000-0000-0000F0130000}"/>
    <cellStyle name="40% - Акцент1 11" xfId="5109" xr:uid="{00000000-0005-0000-0000-0000F1130000}"/>
    <cellStyle name="40% - Акцент1 11 2" xfId="5110" xr:uid="{00000000-0005-0000-0000-0000F2130000}"/>
    <cellStyle name="40% - Акцент1 11 3" xfId="5111" xr:uid="{00000000-0005-0000-0000-0000F3130000}"/>
    <cellStyle name="40% - Акцент1 11 4" xfId="5112" xr:uid="{00000000-0005-0000-0000-0000F4130000}"/>
    <cellStyle name="40% - Акцент1 12" xfId="5113" xr:uid="{00000000-0005-0000-0000-0000F5130000}"/>
    <cellStyle name="40% - Акцент1 13" xfId="5114" xr:uid="{00000000-0005-0000-0000-0000F6130000}"/>
    <cellStyle name="40% - Акцент1 14" xfId="5115" xr:uid="{00000000-0005-0000-0000-0000F7130000}"/>
    <cellStyle name="40% - Акцент1 15" xfId="5116" xr:uid="{00000000-0005-0000-0000-0000F8130000}"/>
    <cellStyle name="40% - Акцент1 15 2" xfId="5117" xr:uid="{00000000-0005-0000-0000-0000F9130000}"/>
    <cellStyle name="40% - Акцент1 16" xfId="5118" xr:uid="{00000000-0005-0000-0000-0000FA130000}"/>
    <cellStyle name="40% - Акцент1 17" xfId="5119" xr:uid="{00000000-0005-0000-0000-0000FB130000}"/>
    <cellStyle name="40% - Акцент1 18" xfId="5120" xr:uid="{00000000-0005-0000-0000-0000FC130000}"/>
    <cellStyle name="40% - Акцент1 19" xfId="5121" xr:uid="{00000000-0005-0000-0000-0000FD130000}"/>
    <cellStyle name="40% - Акцент1 2" xfId="5122" xr:uid="{00000000-0005-0000-0000-0000FE130000}"/>
    <cellStyle name="40% - Акцент1 2 10" xfId="5123" xr:uid="{00000000-0005-0000-0000-0000FF130000}"/>
    <cellStyle name="40% - Акцент1 2 10 10" xfId="5124" xr:uid="{00000000-0005-0000-0000-000000140000}"/>
    <cellStyle name="40% - Акцент1 2 10 11" xfId="5125" xr:uid="{00000000-0005-0000-0000-000001140000}"/>
    <cellStyle name="40% - Акцент1 2 10 12" xfId="5126" xr:uid="{00000000-0005-0000-0000-000002140000}"/>
    <cellStyle name="40% - Акцент1 2 10 13" xfId="5127" xr:uid="{00000000-0005-0000-0000-000003140000}"/>
    <cellStyle name="40% - Акцент1 2 10 2" xfId="5128" xr:uid="{00000000-0005-0000-0000-000004140000}"/>
    <cellStyle name="40% - Акцент1 2 10 2 10" xfId="5129" xr:uid="{00000000-0005-0000-0000-000005140000}"/>
    <cellStyle name="40% - Акцент1 2 10 2 11" xfId="5130" xr:uid="{00000000-0005-0000-0000-000006140000}"/>
    <cellStyle name="40% - Акцент1 2 10 2 12" xfId="5131" xr:uid="{00000000-0005-0000-0000-000007140000}"/>
    <cellStyle name="40% - Акцент1 2 10 2 13" xfId="5132" xr:uid="{00000000-0005-0000-0000-000008140000}"/>
    <cellStyle name="40% - Акцент1 2 10 2 2" xfId="5133" xr:uid="{00000000-0005-0000-0000-000009140000}"/>
    <cellStyle name="40% - Акцент1 2 10 2 2 2" xfId="5134" xr:uid="{00000000-0005-0000-0000-00000A140000}"/>
    <cellStyle name="40% - Акцент1 2 10 2 2 2 2" xfId="5135" xr:uid="{00000000-0005-0000-0000-00000B140000}"/>
    <cellStyle name="40% - Акцент1 2 10 2 2 2 3" xfId="5136" xr:uid="{00000000-0005-0000-0000-00000C140000}"/>
    <cellStyle name="40% - Акцент1 2 10 2 2 2 4" xfId="5137" xr:uid="{00000000-0005-0000-0000-00000D140000}"/>
    <cellStyle name="40% - Акцент1 2 10 2 2 2 5" xfId="5138" xr:uid="{00000000-0005-0000-0000-00000E140000}"/>
    <cellStyle name="40% - Акцент1 2 10 2 2 2 6" xfId="5139" xr:uid="{00000000-0005-0000-0000-00000F140000}"/>
    <cellStyle name="40% - Акцент1 2 10 2 2 3" xfId="5140" xr:uid="{00000000-0005-0000-0000-000010140000}"/>
    <cellStyle name="40% - Акцент1 2 10 2 2 4" xfId="5141" xr:uid="{00000000-0005-0000-0000-000011140000}"/>
    <cellStyle name="40% - Акцент1 2 10 2 2 5" xfId="5142" xr:uid="{00000000-0005-0000-0000-000012140000}"/>
    <cellStyle name="40% - Акцент1 2 10 2 2 6" xfId="5143" xr:uid="{00000000-0005-0000-0000-000013140000}"/>
    <cellStyle name="40% - Акцент1 2 10 2 2 7" xfId="5144" xr:uid="{00000000-0005-0000-0000-000014140000}"/>
    <cellStyle name="40% - Акцент1 2 10 2 2_амортизация" xfId="5145" xr:uid="{00000000-0005-0000-0000-000015140000}"/>
    <cellStyle name="40% - Акцент1 2 10 2 3" xfId="5146" xr:uid="{00000000-0005-0000-0000-000016140000}"/>
    <cellStyle name="40% - Акцент1 2 10 2 3 2" xfId="5147" xr:uid="{00000000-0005-0000-0000-000017140000}"/>
    <cellStyle name="40% - Акцент1 2 10 2 3 3" xfId="5148" xr:uid="{00000000-0005-0000-0000-000018140000}"/>
    <cellStyle name="40% - Акцент1 2 10 2 3 4" xfId="5149" xr:uid="{00000000-0005-0000-0000-000019140000}"/>
    <cellStyle name="40% - Акцент1 2 10 2 3 5" xfId="5150" xr:uid="{00000000-0005-0000-0000-00001A140000}"/>
    <cellStyle name="40% - Акцент1 2 10 2 3 6" xfId="5151" xr:uid="{00000000-0005-0000-0000-00001B140000}"/>
    <cellStyle name="40% - Акцент1 2 10 2 4" xfId="5152" xr:uid="{00000000-0005-0000-0000-00001C140000}"/>
    <cellStyle name="40% - Акцент1 2 10 2 4 2" xfId="5153" xr:uid="{00000000-0005-0000-0000-00001D140000}"/>
    <cellStyle name="40% - Акцент1 2 10 2 4 3" xfId="5154" xr:uid="{00000000-0005-0000-0000-00001E140000}"/>
    <cellStyle name="40% - Акцент1 2 10 2 4 4" xfId="5155" xr:uid="{00000000-0005-0000-0000-00001F140000}"/>
    <cellStyle name="40% - Акцент1 2 10 2 4 5" xfId="5156" xr:uid="{00000000-0005-0000-0000-000020140000}"/>
    <cellStyle name="40% - Акцент1 2 10 2 4 6" xfId="5157" xr:uid="{00000000-0005-0000-0000-000021140000}"/>
    <cellStyle name="40% - Акцент1 2 10 2 5" xfId="5158" xr:uid="{00000000-0005-0000-0000-000022140000}"/>
    <cellStyle name="40% - Акцент1 2 10 2 5 2" xfId="5159" xr:uid="{00000000-0005-0000-0000-000023140000}"/>
    <cellStyle name="40% - Акцент1 2 10 2 5 3" xfId="5160" xr:uid="{00000000-0005-0000-0000-000024140000}"/>
    <cellStyle name="40% - Акцент1 2 10 2 5 4" xfId="5161" xr:uid="{00000000-0005-0000-0000-000025140000}"/>
    <cellStyle name="40% - Акцент1 2 10 2 5 5" xfId="5162" xr:uid="{00000000-0005-0000-0000-000026140000}"/>
    <cellStyle name="40% - Акцент1 2 10 2 5 6" xfId="5163" xr:uid="{00000000-0005-0000-0000-000027140000}"/>
    <cellStyle name="40% - Акцент1 2 10 2 6" xfId="5164" xr:uid="{00000000-0005-0000-0000-000028140000}"/>
    <cellStyle name="40% - Акцент1 2 10 2 6 2" xfId="5165" xr:uid="{00000000-0005-0000-0000-000029140000}"/>
    <cellStyle name="40% - Акцент1 2 10 2 6 3" xfId="5166" xr:uid="{00000000-0005-0000-0000-00002A140000}"/>
    <cellStyle name="40% - Акцент1 2 10 2 6 4" xfId="5167" xr:uid="{00000000-0005-0000-0000-00002B140000}"/>
    <cellStyle name="40% - Акцент1 2 10 2 6 5" xfId="5168" xr:uid="{00000000-0005-0000-0000-00002C140000}"/>
    <cellStyle name="40% - Акцент1 2 10 2 6 6" xfId="5169" xr:uid="{00000000-0005-0000-0000-00002D140000}"/>
    <cellStyle name="40% - Акцент1 2 10 2 7" xfId="5170" xr:uid="{00000000-0005-0000-0000-00002E140000}"/>
    <cellStyle name="40% - Акцент1 2 10 2 7 2" xfId="5171" xr:uid="{00000000-0005-0000-0000-00002F140000}"/>
    <cellStyle name="40% - Акцент1 2 10 2 7 3" xfId="5172" xr:uid="{00000000-0005-0000-0000-000030140000}"/>
    <cellStyle name="40% - Акцент1 2 10 2 7 4" xfId="5173" xr:uid="{00000000-0005-0000-0000-000031140000}"/>
    <cellStyle name="40% - Акцент1 2 10 2 7 5" xfId="5174" xr:uid="{00000000-0005-0000-0000-000032140000}"/>
    <cellStyle name="40% - Акцент1 2 10 2 7 6" xfId="5175" xr:uid="{00000000-0005-0000-0000-000033140000}"/>
    <cellStyle name="40% - Акцент1 2 10 2 8" xfId="5176" xr:uid="{00000000-0005-0000-0000-000034140000}"/>
    <cellStyle name="40% - Акцент1 2 10 2 8 2" xfId="5177" xr:uid="{00000000-0005-0000-0000-000035140000}"/>
    <cellStyle name="40% - Акцент1 2 10 2 8 3" xfId="5178" xr:uid="{00000000-0005-0000-0000-000036140000}"/>
    <cellStyle name="40% - Акцент1 2 10 2 8 4" xfId="5179" xr:uid="{00000000-0005-0000-0000-000037140000}"/>
    <cellStyle name="40% - Акцент1 2 10 2 8 5" xfId="5180" xr:uid="{00000000-0005-0000-0000-000038140000}"/>
    <cellStyle name="40% - Акцент1 2 10 2 8 6" xfId="5181" xr:uid="{00000000-0005-0000-0000-000039140000}"/>
    <cellStyle name="40% - Акцент1 2 10 2 9" xfId="5182" xr:uid="{00000000-0005-0000-0000-00003A140000}"/>
    <cellStyle name="40% - Акцент1 2 10 2_амортизация" xfId="5183" xr:uid="{00000000-0005-0000-0000-00003B140000}"/>
    <cellStyle name="40% - Акцент1 2 10 3" xfId="5184" xr:uid="{00000000-0005-0000-0000-00003C140000}"/>
    <cellStyle name="40% - Акцент1 2 10 3 2" xfId="5185" xr:uid="{00000000-0005-0000-0000-00003D140000}"/>
    <cellStyle name="40% - Акцент1 2 10 3 2 2" xfId="5186" xr:uid="{00000000-0005-0000-0000-00003E140000}"/>
    <cellStyle name="40% - Акцент1 2 10 3 2 3" xfId="5187" xr:uid="{00000000-0005-0000-0000-00003F140000}"/>
    <cellStyle name="40% - Акцент1 2 10 3 2 4" xfId="5188" xr:uid="{00000000-0005-0000-0000-000040140000}"/>
    <cellStyle name="40% - Акцент1 2 10 3 2 5" xfId="5189" xr:uid="{00000000-0005-0000-0000-000041140000}"/>
    <cellStyle name="40% - Акцент1 2 10 3 2 6" xfId="5190" xr:uid="{00000000-0005-0000-0000-000042140000}"/>
    <cellStyle name="40% - Акцент1 2 10 3 3" xfId="5191" xr:uid="{00000000-0005-0000-0000-000043140000}"/>
    <cellStyle name="40% - Акцент1 2 10 3 4" xfId="5192" xr:uid="{00000000-0005-0000-0000-000044140000}"/>
    <cellStyle name="40% - Акцент1 2 10 3 5" xfId="5193" xr:uid="{00000000-0005-0000-0000-000045140000}"/>
    <cellStyle name="40% - Акцент1 2 10 3 6" xfId="5194" xr:uid="{00000000-0005-0000-0000-000046140000}"/>
    <cellStyle name="40% - Акцент1 2 10 3 7" xfId="5195" xr:uid="{00000000-0005-0000-0000-000047140000}"/>
    <cellStyle name="40% - Акцент1 2 10 3_амортизация" xfId="5196" xr:uid="{00000000-0005-0000-0000-000048140000}"/>
    <cellStyle name="40% - Акцент1 2 10 4" xfId="5197" xr:uid="{00000000-0005-0000-0000-000049140000}"/>
    <cellStyle name="40% - Акцент1 2 10 4 2" xfId="5198" xr:uid="{00000000-0005-0000-0000-00004A140000}"/>
    <cellStyle name="40% - Акцент1 2 10 4 3" xfId="5199" xr:uid="{00000000-0005-0000-0000-00004B140000}"/>
    <cellStyle name="40% - Акцент1 2 10 4 4" xfId="5200" xr:uid="{00000000-0005-0000-0000-00004C140000}"/>
    <cellStyle name="40% - Акцент1 2 10 4 5" xfId="5201" xr:uid="{00000000-0005-0000-0000-00004D140000}"/>
    <cellStyle name="40% - Акцент1 2 10 4 6" xfId="5202" xr:uid="{00000000-0005-0000-0000-00004E140000}"/>
    <cellStyle name="40% - Акцент1 2 10 5" xfId="5203" xr:uid="{00000000-0005-0000-0000-00004F140000}"/>
    <cellStyle name="40% - Акцент1 2 10 5 2" xfId="5204" xr:uid="{00000000-0005-0000-0000-000050140000}"/>
    <cellStyle name="40% - Акцент1 2 10 5 3" xfId="5205" xr:uid="{00000000-0005-0000-0000-000051140000}"/>
    <cellStyle name="40% - Акцент1 2 10 5 4" xfId="5206" xr:uid="{00000000-0005-0000-0000-000052140000}"/>
    <cellStyle name="40% - Акцент1 2 10 5 5" xfId="5207" xr:uid="{00000000-0005-0000-0000-000053140000}"/>
    <cellStyle name="40% - Акцент1 2 10 5 6" xfId="5208" xr:uid="{00000000-0005-0000-0000-000054140000}"/>
    <cellStyle name="40% - Акцент1 2 10 6" xfId="5209" xr:uid="{00000000-0005-0000-0000-000055140000}"/>
    <cellStyle name="40% - Акцент1 2 10 6 2" xfId="5210" xr:uid="{00000000-0005-0000-0000-000056140000}"/>
    <cellStyle name="40% - Акцент1 2 10 6 3" xfId="5211" xr:uid="{00000000-0005-0000-0000-000057140000}"/>
    <cellStyle name="40% - Акцент1 2 10 6 4" xfId="5212" xr:uid="{00000000-0005-0000-0000-000058140000}"/>
    <cellStyle name="40% - Акцент1 2 10 6 5" xfId="5213" xr:uid="{00000000-0005-0000-0000-000059140000}"/>
    <cellStyle name="40% - Акцент1 2 10 6 6" xfId="5214" xr:uid="{00000000-0005-0000-0000-00005A140000}"/>
    <cellStyle name="40% - Акцент1 2 10 7" xfId="5215" xr:uid="{00000000-0005-0000-0000-00005B140000}"/>
    <cellStyle name="40% - Акцент1 2 10 7 2" xfId="5216" xr:uid="{00000000-0005-0000-0000-00005C140000}"/>
    <cellStyle name="40% - Акцент1 2 10 7 3" xfId="5217" xr:uid="{00000000-0005-0000-0000-00005D140000}"/>
    <cellStyle name="40% - Акцент1 2 10 7 4" xfId="5218" xr:uid="{00000000-0005-0000-0000-00005E140000}"/>
    <cellStyle name="40% - Акцент1 2 10 7 5" xfId="5219" xr:uid="{00000000-0005-0000-0000-00005F140000}"/>
    <cellStyle name="40% - Акцент1 2 10 7 6" xfId="5220" xr:uid="{00000000-0005-0000-0000-000060140000}"/>
    <cellStyle name="40% - Акцент1 2 10 8" xfId="5221" xr:uid="{00000000-0005-0000-0000-000061140000}"/>
    <cellStyle name="40% - Акцент1 2 10 8 2" xfId="5222" xr:uid="{00000000-0005-0000-0000-000062140000}"/>
    <cellStyle name="40% - Акцент1 2 10 8 3" xfId="5223" xr:uid="{00000000-0005-0000-0000-000063140000}"/>
    <cellStyle name="40% - Акцент1 2 10 8 4" xfId="5224" xr:uid="{00000000-0005-0000-0000-000064140000}"/>
    <cellStyle name="40% - Акцент1 2 10 8 5" xfId="5225" xr:uid="{00000000-0005-0000-0000-000065140000}"/>
    <cellStyle name="40% - Акцент1 2 10 8 6" xfId="5226" xr:uid="{00000000-0005-0000-0000-000066140000}"/>
    <cellStyle name="40% - Акцент1 2 10 9" xfId="5227" xr:uid="{00000000-0005-0000-0000-000067140000}"/>
    <cellStyle name="40% - Акцент1 2 10_амортизация" xfId="5228" xr:uid="{00000000-0005-0000-0000-000068140000}"/>
    <cellStyle name="40% - Акцент1 2 11" xfId="5229" xr:uid="{00000000-0005-0000-0000-000069140000}"/>
    <cellStyle name="40% - Акцент1 2 11 2" xfId="5230" xr:uid="{00000000-0005-0000-0000-00006A140000}"/>
    <cellStyle name="40% - Акцент1 2 11 3" xfId="5231" xr:uid="{00000000-0005-0000-0000-00006B140000}"/>
    <cellStyle name="40% - Акцент1 2 11 4" xfId="5232" xr:uid="{00000000-0005-0000-0000-00006C140000}"/>
    <cellStyle name="40% - Акцент1 2 11 5" xfId="5233" xr:uid="{00000000-0005-0000-0000-00006D140000}"/>
    <cellStyle name="40% - Акцент1 2 11 6" xfId="5234" xr:uid="{00000000-0005-0000-0000-00006E140000}"/>
    <cellStyle name="40% - Акцент1 2 12" xfId="5235" xr:uid="{00000000-0005-0000-0000-00006F140000}"/>
    <cellStyle name="40% - Акцент1 2 12 2" xfId="5236" xr:uid="{00000000-0005-0000-0000-000070140000}"/>
    <cellStyle name="40% - Акцент1 2 12 2 2" xfId="5237" xr:uid="{00000000-0005-0000-0000-000071140000}"/>
    <cellStyle name="40% - Акцент1 2 12 2 3" xfId="5238" xr:uid="{00000000-0005-0000-0000-000072140000}"/>
    <cellStyle name="40% - Акцент1 2 12 2 4" xfId="5239" xr:uid="{00000000-0005-0000-0000-000073140000}"/>
    <cellStyle name="40% - Акцент1 2 12 2 5" xfId="5240" xr:uid="{00000000-0005-0000-0000-000074140000}"/>
    <cellStyle name="40% - Акцент1 2 12 2 6" xfId="5241" xr:uid="{00000000-0005-0000-0000-000075140000}"/>
    <cellStyle name="40% - Акцент1 2 12 3" xfId="5242" xr:uid="{00000000-0005-0000-0000-000076140000}"/>
    <cellStyle name="40% - Акцент1 2 12 4" xfId="5243" xr:uid="{00000000-0005-0000-0000-000077140000}"/>
    <cellStyle name="40% - Акцент1 2 12 5" xfId="5244" xr:uid="{00000000-0005-0000-0000-000078140000}"/>
    <cellStyle name="40% - Акцент1 2 12 6" xfId="5245" xr:uid="{00000000-0005-0000-0000-000079140000}"/>
    <cellStyle name="40% - Акцент1 2 12 7" xfId="5246" xr:uid="{00000000-0005-0000-0000-00007A140000}"/>
    <cellStyle name="40% - Акцент1 2 12_амортизация" xfId="5247" xr:uid="{00000000-0005-0000-0000-00007B140000}"/>
    <cellStyle name="40% - Акцент1 2 13" xfId="5248" xr:uid="{00000000-0005-0000-0000-00007C140000}"/>
    <cellStyle name="40% - Акцент1 2 13 2" xfId="5249" xr:uid="{00000000-0005-0000-0000-00007D140000}"/>
    <cellStyle name="40% - Акцент1 2 13 3" xfId="5250" xr:uid="{00000000-0005-0000-0000-00007E140000}"/>
    <cellStyle name="40% - Акцент1 2 13 4" xfId="5251" xr:uid="{00000000-0005-0000-0000-00007F140000}"/>
    <cellStyle name="40% - Акцент1 2 13 5" xfId="5252" xr:uid="{00000000-0005-0000-0000-000080140000}"/>
    <cellStyle name="40% - Акцент1 2 13 6" xfId="5253" xr:uid="{00000000-0005-0000-0000-000081140000}"/>
    <cellStyle name="40% - Акцент1 2 14" xfId="5254" xr:uid="{00000000-0005-0000-0000-000082140000}"/>
    <cellStyle name="40% - Акцент1 2 14 2" xfId="5255" xr:uid="{00000000-0005-0000-0000-000083140000}"/>
    <cellStyle name="40% - Акцент1 2 14 3" xfId="5256" xr:uid="{00000000-0005-0000-0000-000084140000}"/>
    <cellStyle name="40% - Акцент1 2 14 4" xfId="5257" xr:uid="{00000000-0005-0000-0000-000085140000}"/>
    <cellStyle name="40% - Акцент1 2 14 5" xfId="5258" xr:uid="{00000000-0005-0000-0000-000086140000}"/>
    <cellStyle name="40% - Акцент1 2 14 6" xfId="5259" xr:uid="{00000000-0005-0000-0000-000087140000}"/>
    <cellStyle name="40% - Акцент1 2 15" xfId="5260" xr:uid="{00000000-0005-0000-0000-000088140000}"/>
    <cellStyle name="40% - Акцент1 2 15 2" xfId="5261" xr:uid="{00000000-0005-0000-0000-000089140000}"/>
    <cellStyle name="40% - Акцент1 2 15 3" xfId="5262" xr:uid="{00000000-0005-0000-0000-00008A140000}"/>
    <cellStyle name="40% - Акцент1 2 15 4" xfId="5263" xr:uid="{00000000-0005-0000-0000-00008B140000}"/>
    <cellStyle name="40% - Акцент1 2 15 5" xfId="5264" xr:uid="{00000000-0005-0000-0000-00008C140000}"/>
    <cellStyle name="40% - Акцент1 2 15 6" xfId="5265" xr:uid="{00000000-0005-0000-0000-00008D140000}"/>
    <cellStyle name="40% - Акцент1 2 16" xfId="5266" xr:uid="{00000000-0005-0000-0000-00008E140000}"/>
    <cellStyle name="40% - Акцент1 2 16 2" xfId="5267" xr:uid="{00000000-0005-0000-0000-00008F140000}"/>
    <cellStyle name="40% - Акцент1 2 16 3" xfId="5268" xr:uid="{00000000-0005-0000-0000-000090140000}"/>
    <cellStyle name="40% - Акцент1 2 16 4" xfId="5269" xr:uid="{00000000-0005-0000-0000-000091140000}"/>
    <cellStyle name="40% - Акцент1 2 16 5" xfId="5270" xr:uid="{00000000-0005-0000-0000-000092140000}"/>
    <cellStyle name="40% - Акцент1 2 16 6" xfId="5271" xr:uid="{00000000-0005-0000-0000-000093140000}"/>
    <cellStyle name="40% - Акцент1 2 17" xfId="5272" xr:uid="{00000000-0005-0000-0000-000094140000}"/>
    <cellStyle name="40% - Акцент1 2 17 2" xfId="5273" xr:uid="{00000000-0005-0000-0000-000095140000}"/>
    <cellStyle name="40% - Акцент1 2 17 3" xfId="5274" xr:uid="{00000000-0005-0000-0000-000096140000}"/>
    <cellStyle name="40% - Акцент1 2 17 4" xfId="5275" xr:uid="{00000000-0005-0000-0000-000097140000}"/>
    <cellStyle name="40% - Акцент1 2 17 5" xfId="5276" xr:uid="{00000000-0005-0000-0000-000098140000}"/>
    <cellStyle name="40% - Акцент1 2 17 6" xfId="5277" xr:uid="{00000000-0005-0000-0000-000099140000}"/>
    <cellStyle name="40% - Акцент1 2 18" xfId="5278" xr:uid="{00000000-0005-0000-0000-00009A140000}"/>
    <cellStyle name="40% - Акцент1 2 18 2" xfId="5279" xr:uid="{00000000-0005-0000-0000-00009B140000}"/>
    <cellStyle name="40% - Акцент1 2 18 3" xfId="5280" xr:uid="{00000000-0005-0000-0000-00009C140000}"/>
    <cellStyle name="40% - Акцент1 2 18 4" xfId="5281" xr:uid="{00000000-0005-0000-0000-00009D140000}"/>
    <cellStyle name="40% - Акцент1 2 18 5" xfId="5282" xr:uid="{00000000-0005-0000-0000-00009E140000}"/>
    <cellStyle name="40% - Акцент1 2 18 6" xfId="5283" xr:uid="{00000000-0005-0000-0000-00009F140000}"/>
    <cellStyle name="40% - Акцент1 2 19" xfId="5284" xr:uid="{00000000-0005-0000-0000-0000A0140000}"/>
    <cellStyle name="40% - Акцент1 2 19 2" xfId="5285" xr:uid="{00000000-0005-0000-0000-0000A1140000}"/>
    <cellStyle name="40% - Акцент1 2 19 3" xfId="5286" xr:uid="{00000000-0005-0000-0000-0000A2140000}"/>
    <cellStyle name="40% - Акцент1 2 19 4" xfId="5287" xr:uid="{00000000-0005-0000-0000-0000A3140000}"/>
    <cellStyle name="40% - Акцент1 2 19 4 2" xfId="5288" xr:uid="{00000000-0005-0000-0000-0000A4140000}"/>
    <cellStyle name="40% - Акцент1 2 19 4 3" xfId="5289" xr:uid="{00000000-0005-0000-0000-0000A5140000}"/>
    <cellStyle name="40% - Акцент1 2 19 5" xfId="5290" xr:uid="{00000000-0005-0000-0000-0000A6140000}"/>
    <cellStyle name="40% - Акцент1 2 2" xfId="5291" xr:uid="{00000000-0005-0000-0000-0000A7140000}"/>
    <cellStyle name="40% - Акцент1 2 2 10" xfId="5292" xr:uid="{00000000-0005-0000-0000-0000A8140000}"/>
    <cellStyle name="40% - Акцент1 2 2 10 2" xfId="5293" xr:uid="{00000000-0005-0000-0000-0000A9140000}"/>
    <cellStyle name="40% - Акцент1 2 2 10 2 2" xfId="5294" xr:uid="{00000000-0005-0000-0000-0000AA140000}"/>
    <cellStyle name="40% - Акцент1 2 2 10 2 2 2" xfId="5295" xr:uid="{00000000-0005-0000-0000-0000AB140000}"/>
    <cellStyle name="40% - Акцент1 2 2 10 2 2 2 2" xfId="5296" xr:uid="{00000000-0005-0000-0000-0000AC140000}"/>
    <cellStyle name="40% - Акцент1 2 2 10 2 2 2 3" xfId="5297" xr:uid="{00000000-0005-0000-0000-0000AD140000}"/>
    <cellStyle name="40% - Акцент1 2 2 10 2 2 3" xfId="5298" xr:uid="{00000000-0005-0000-0000-0000AE140000}"/>
    <cellStyle name="40% - Акцент1 2 2 10 2 2 4" xfId="5299" xr:uid="{00000000-0005-0000-0000-0000AF140000}"/>
    <cellStyle name="40% - Акцент1 2 2 10 2 3" xfId="5300" xr:uid="{00000000-0005-0000-0000-0000B0140000}"/>
    <cellStyle name="40% - Акцент1 2 2 10 2 4" xfId="5301" xr:uid="{00000000-0005-0000-0000-0000B1140000}"/>
    <cellStyle name="40% - Акцент1 2 2 10 3" xfId="5302" xr:uid="{00000000-0005-0000-0000-0000B2140000}"/>
    <cellStyle name="40% - Акцент1 2 2 10 4" xfId="5303" xr:uid="{00000000-0005-0000-0000-0000B3140000}"/>
    <cellStyle name="40% - Акцент1 2 2 10 5" xfId="5304" xr:uid="{00000000-0005-0000-0000-0000B4140000}"/>
    <cellStyle name="40% - Акцент1 2 2 11" xfId="5305" xr:uid="{00000000-0005-0000-0000-0000B5140000}"/>
    <cellStyle name="40% - Акцент1 2 2 12" xfId="5306" xr:uid="{00000000-0005-0000-0000-0000B6140000}"/>
    <cellStyle name="40% - Акцент1 2 2 12 2" xfId="5307" xr:uid="{00000000-0005-0000-0000-0000B7140000}"/>
    <cellStyle name="40% - Акцент1 2 2 12 3" xfId="5308" xr:uid="{00000000-0005-0000-0000-0000B8140000}"/>
    <cellStyle name="40% - Акцент1 2 2 13" xfId="5309" xr:uid="{00000000-0005-0000-0000-0000B9140000}"/>
    <cellStyle name="40% - Акцент1 2 2 14" xfId="5310" xr:uid="{00000000-0005-0000-0000-0000BA140000}"/>
    <cellStyle name="40% - Акцент1 2 2 14 2" xfId="5311" xr:uid="{00000000-0005-0000-0000-0000BB140000}"/>
    <cellStyle name="40% - Акцент1 2 2 15" xfId="5312" xr:uid="{00000000-0005-0000-0000-0000BC140000}"/>
    <cellStyle name="40% - Акцент1 2 2 15 2" xfId="5313" xr:uid="{00000000-0005-0000-0000-0000BD140000}"/>
    <cellStyle name="40% - Акцент1 2 2 15 2 2" xfId="5314" xr:uid="{00000000-0005-0000-0000-0000BE140000}"/>
    <cellStyle name="40% - Акцент1 2 2 15 2 2 2" xfId="5315" xr:uid="{00000000-0005-0000-0000-0000BF140000}"/>
    <cellStyle name="40% - Акцент1 2 2 15 2 3" xfId="5316" xr:uid="{00000000-0005-0000-0000-0000C0140000}"/>
    <cellStyle name="40% - Акцент1 2 2 15 2 4" xfId="5317" xr:uid="{00000000-0005-0000-0000-0000C1140000}"/>
    <cellStyle name="40% - Акцент1 2 2 15 3" xfId="5318" xr:uid="{00000000-0005-0000-0000-0000C2140000}"/>
    <cellStyle name="40% - Акцент1 2 2 15 3 2" xfId="5319" xr:uid="{00000000-0005-0000-0000-0000C3140000}"/>
    <cellStyle name="40% - Акцент1 2 2 15 4" xfId="5320" xr:uid="{00000000-0005-0000-0000-0000C4140000}"/>
    <cellStyle name="40% - Акцент1 2 2 16" xfId="5321" xr:uid="{00000000-0005-0000-0000-0000C5140000}"/>
    <cellStyle name="40% - Акцент1 2 2 16 2" xfId="5322" xr:uid="{00000000-0005-0000-0000-0000C6140000}"/>
    <cellStyle name="40% - Акцент1 2 2 17" xfId="5323" xr:uid="{00000000-0005-0000-0000-0000C7140000}"/>
    <cellStyle name="40% - Акцент1 2 2 18" xfId="5324" xr:uid="{00000000-0005-0000-0000-0000C8140000}"/>
    <cellStyle name="40% - Акцент1 2 2 19" xfId="5325" xr:uid="{00000000-0005-0000-0000-0000C9140000}"/>
    <cellStyle name="40% - Акцент1 2 2 19 2" xfId="5326" xr:uid="{00000000-0005-0000-0000-0000CA140000}"/>
    <cellStyle name="40% - Акцент1 2 2 2" xfId="5327" xr:uid="{00000000-0005-0000-0000-0000CB140000}"/>
    <cellStyle name="40% - Акцент1 2 2 2 10" xfId="5328" xr:uid="{00000000-0005-0000-0000-0000CC140000}"/>
    <cellStyle name="40% - Акцент1 2 2 2 10 2" xfId="5329" xr:uid="{00000000-0005-0000-0000-0000CD140000}"/>
    <cellStyle name="40% - Акцент1 2 2 2 10 2 2" xfId="5330" xr:uid="{00000000-0005-0000-0000-0000CE140000}"/>
    <cellStyle name="40% - Акцент1 2 2 2 10 2 2 2" xfId="5331" xr:uid="{00000000-0005-0000-0000-0000CF140000}"/>
    <cellStyle name="40% - Акцент1 2 2 2 10 2 3" xfId="5332" xr:uid="{00000000-0005-0000-0000-0000D0140000}"/>
    <cellStyle name="40% - Акцент1 2 2 2 10 2 4" xfId="5333" xr:uid="{00000000-0005-0000-0000-0000D1140000}"/>
    <cellStyle name="40% - Акцент1 2 2 2 10 3" xfId="5334" xr:uid="{00000000-0005-0000-0000-0000D2140000}"/>
    <cellStyle name="40% - Акцент1 2 2 2 10 3 2" xfId="5335" xr:uid="{00000000-0005-0000-0000-0000D3140000}"/>
    <cellStyle name="40% - Акцент1 2 2 2 10 4" xfId="5336" xr:uid="{00000000-0005-0000-0000-0000D4140000}"/>
    <cellStyle name="40% - Акцент1 2 2 2 11" xfId="5337" xr:uid="{00000000-0005-0000-0000-0000D5140000}"/>
    <cellStyle name="40% - Акцент1 2 2 2 11 2" xfId="5338" xr:uid="{00000000-0005-0000-0000-0000D6140000}"/>
    <cellStyle name="40% - Акцент1 2 2 2 12" xfId="5339" xr:uid="{00000000-0005-0000-0000-0000D7140000}"/>
    <cellStyle name="40% - Акцент1 2 2 2 13" xfId="5340" xr:uid="{00000000-0005-0000-0000-0000D8140000}"/>
    <cellStyle name="40% - Акцент1 2 2 2 14" xfId="5341" xr:uid="{00000000-0005-0000-0000-0000D9140000}"/>
    <cellStyle name="40% - Акцент1 2 2 2 15" xfId="5342" xr:uid="{00000000-0005-0000-0000-0000DA140000}"/>
    <cellStyle name="40% - Акцент1 2 2 2 16" xfId="5343" xr:uid="{00000000-0005-0000-0000-0000DB140000}"/>
    <cellStyle name="40% - Акцент1 2 2 2 17" xfId="5344" xr:uid="{00000000-0005-0000-0000-0000DC140000}"/>
    <cellStyle name="40% - Акцент1 2 2 2 18" xfId="5345" xr:uid="{00000000-0005-0000-0000-0000DD140000}"/>
    <cellStyle name="40% - Акцент1 2 2 2 19" xfId="5346" xr:uid="{00000000-0005-0000-0000-0000DE140000}"/>
    <cellStyle name="40% - Акцент1 2 2 2 2" xfId="5347" xr:uid="{00000000-0005-0000-0000-0000DF140000}"/>
    <cellStyle name="40% - Акцент1 2 2 2 2 10" xfId="5348" xr:uid="{00000000-0005-0000-0000-0000E0140000}"/>
    <cellStyle name="40% - Акцент1 2 2 2 2 11" xfId="5349" xr:uid="{00000000-0005-0000-0000-0000E1140000}"/>
    <cellStyle name="40% - Акцент1 2 2 2 2 12" xfId="5350" xr:uid="{00000000-0005-0000-0000-0000E2140000}"/>
    <cellStyle name="40% - Акцент1 2 2 2 2 13" xfId="5351" xr:uid="{00000000-0005-0000-0000-0000E3140000}"/>
    <cellStyle name="40% - Акцент1 2 2 2 2 14" xfId="5352" xr:uid="{00000000-0005-0000-0000-0000E4140000}"/>
    <cellStyle name="40% - Акцент1 2 2 2 2 15" xfId="5353" xr:uid="{00000000-0005-0000-0000-0000E5140000}"/>
    <cellStyle name="40% - Акцент1 2 2 2 2 16" xfId="5354" xr:uid="{00000000-0005-0000-0000-0000E6140000}"/>
    <cellStyle name="40% - Акцент1 2 2 2 2 17" xfId="5355" xr:uid="{00000000-0005-0000-0000-0000E7140000}"/>
    <cellStyle name="40% - Акцент1 2 2 2 2 18" xfId="5356" xr:uid="{00000000-0005-0000-0000-0000E8140000}"/>
    <cellStyle name="40% - Акцент1 2 2 2 2 19" xfId="5357" xr:uid="{00000000-0005-0000-0000-0000E9140000}"/>
    <cellStyle name="40% - Акцент1 2 2 2 2 2" xfId="5358" xr:uid="{00000000-0005-0000-0000-0000EA140000}"/>
    <cellStyle name="40% - Акцент1 2 2 2 2 2 10" xfId="5359" xr:uid="{00000000-0005-0000-0000-0000EB140000}"/>
    <cellStyle name="40% - Акцент1 2 2 2 2 2 11" xfId="5360" xr:uid="{00000000-0005-0000-0000-0000EC140000}"/>
    <cellStyle name="40% - Акцент1 2 2 2 2 2 12" xfId="5361" xr:uid="{00000000-0005-0000-0000-0000ED140000}"/>
    <cellStyle name="40% - Акцент1 2 2 2 2 2 13" xfId="5362" xr:uid="{00000000-0005-0000-0000-0000EE140000}"/>
    <cellStyle name="40% - Акцент1 2 2 2 2 2 14" xfId="5363" xr:uid="{00000000-0005-0000-0000-0000EF140000}"/>
    <cellStyle name="40% - Акцент1 2 2 2 2 2 15" xfId="5364" xr:uid="{00000000-0005-0000-0000-0000F0140000}"/>
    <cellStyle name="40% - Акцент1 2 2 2 2 2 16" xfId="5365" xr:uid="{00000000-0005-0000-0000-0000F1140000}"/>
    <cellStyle name="40% - Акцент1 2 2 2 2 2 17" xfId="5366" xr:uid="{00000000-0005-0000-0000-0000F2140000}"/>
    <cellStyle name="40% - Акцент1 2 2 2 2 2 18" xfId="5367" xr:uid="{00000000-0005-0000-0000-0000F3140000}"/>
    <cellStyle name="40% - Акцент1 2 2 2 2 2 19" xfId="5368" xr:uid="{00000000-0005-0000-0000-0000F4140000}"/>
    <cellStyle name="40% - Акцент1 2 2 2 2 2 2" xfId="5369" xr:uid="{00000000-0005-0000-0000-0000F5140000}"/>
    <cellStyle name="40% - Акцент1 2 2 2 2 2 2 10" xfId="5370" xr:uid="{00000000-0005-0000-0000-0000F6140000}"/>
    <cellStyle name="40% - Акцент1 2 2 2 2 2 2 11" xfId="5371" xr:uid="{00000000-0005-0000-0000-0000F7140000}"/>
    <cellStyle name="40% - Акцент1 2 2 2 2 2 2 12" xfId="5372" xr:uid="{00000000-0005-0000-0000-0000F8140000}"/>
    <cellStyle name="40% - Акцент1 2 2 2 2 2 2 13" xfId="5373" xr:uid="{00000000-0005-0000-0000-0000F9140000}"/>
    <cellStyle name="40% - Акцент1 2 2 2 2 2 2 14" xfId="5374" xr:uid="{00000000-0005-0000-0000-0000FA140000}"/>
    <cellStyle name="40% - Акцент1 2 2 2 2 2 2 15" xfId="5375" xr:uid="{00000000-0005-0000-0000-0000FB140000}"/>
    <cellStyle name="40% - Акцент1 2 2 2 2 2 2 16" xfId="5376" xr:uid="{00000000-0005-0000-0000-0000FC140000}"/>
    <cellStyle name="40% - Акцент1 2 2 2 2 2 2 17" xfId="5377" xr:uid="{00000000-0005-0000-0000-0000FD140000}"/>
    <cellStyle name="40% - Акцент1 2 2 2 2 2 2 18" xfId="5378" xr:uid="{00000000-0005-0000-0000-0000FE140000}"/>
    <cellStyle name="40% - Акцент1 2 2 2 2 2 2 19" xfId="5379" xr:uid="{00000000-0005-0000-0000-0000FF140000}"/>
    <cellStyle name="40% - Акцент1 2 2 2 2 2 2 2" xfId="5380" xr:uid="{00000000-0005-0000-0000-000000150000}"/>
    <cellStyle name="40% - Акцент1 2 2 2 2 2 2 2 10" xfId="5381" xr:uid="{00000000-0005-0000-0000-000001150000}"/>
    <cellStyle name="40% - Акцент1 2 2 2 2 2 2 2 11" xfId="5382" xr:uid="{00000000-0005-0000-0000-000002150000}"/>
    <cellStyle name="40% - Акцент1 2 2 2 2 2 2 2 12" xfId="5383" xr:uid="{00000000-0005-0000-0000-000003150000}"/>
    <cellStyle name="40% - Акцент1 2 2 2 2 2 2 2 13" xfId="5384" xr:uid="{00000000-0005-0000-0000-000004150000}"/>
    <cellStyle name="40% - Акцент1 2 2 2 2 2 2 2 14" xfId="5385" xr:uid="{00000000-0005-0000-0000-000005150000}"/>
    <cellStyle name="40% - Акцент1 2 2 2 2 2 2 2 15" xfId="5386" xr:uid="{00000000-0005-0000-0000-000006150000}"/>
    <cellStyle name="40% - Акцент1 2 2 2 2 2 2 2 16" xfId="5387" xr:uid="{00000000-0005-0000-0000-000007150000}"/>
    <cellStyle name="40% - Акцент1 2 2 2 2 2 2 2 17" xfId="5388" xr:uid="{00000000-0005-0000-0000-000008150000}"/>
    <cellStyle name="40% - Акцент1 2 2 2 2 2 2 2 18" xfId="5389" xr:uid="{00000000-0005-0000-0000-000009150000}"/>
    <cellStyle name="40% - Акцент1 2 2 2 2 2 2 2 19" xfId="5390" xr:uid="{00000000-0005-0000-0000-00000A150000}"/>
    <cellStyle name="40% - Акцент1 2 2 2 2 2 2 2 2" xfId="5391" xr:uid="{00000000-0005-0000-0000-00000B150000}"/>
    <cellStyle name="40% - Акцент1 2 2 2 2 2 2 2 2 10" xfId="5392" xr:uid="{00000000-0005-0000-0000-00000C150000}"/>
    <cellStyle name="40% - Акцент1 2 2 2 2 2 2 2 2 11" xfId="5393" xr:uid="{00000000-0005-0000-0000-00000D150000}"/>
    <cellStyle name="40% - Акцент1 2 2 2 2 2 2 2 2 12" xfId="5394" xr:uid="{00000000-0005-0000-0000-00000E150000}"/>
    <cellStyle name="40% - Акцент1 2 2 2 2 2 2 2 2 13" xfId="5395" xr:uid="{00000000-0005-0000-0000-00000F150000}"/>
    <cellStyle name="40% - Акцент1 2 2 2 2 2 2 2 2 14" xfId="5396" xr:uid="{00000000-0005-0000-0000-000010150000}"/>
    <cellStyle name="40% - Акцент1 2 2 2 2 2 2 2 2 15" xfId="5397" xr:uid="{00000000-0005-0000-0000-000011150000}"/>
    <cellStyle name="40% - Акцент1 2 2 2 2 2 2 2 2 16" xfId="5398" xr:uid="{00000000-0005-0000-0000-000012150000}"/>
    <cellStyle name="40% - Акцент1 2 2 2 2 2 2 2 2 17" xfId="5399" xr:uid="{00000000-0005-0000-0000-000013150000}"/>
    <cellStyle name="40% - Акцент1 2 2 2 2 2 2 2 2 18" xfId="5400" xr:uid="{00000000-0005-0000-0000-000014150000}"/>
    <cellStyle name="40% - Акцент1 2 2 2 2 2 2 2 2 19" xfId="5401" xr:uid="{00000000-0005-0000-0000-000015150000}"/>
    <cellStyle name="40% - Акцент1 2 2 2 2 2 2 2 2 2" xfId="5402" xr:uid="{00000000-0005-0000-0000-000016150000}"/>
    <cellStyle name="40% - Акцент1 2 2 2 2 2 2 2 2 2 10" xfId="5403" xr:uid="{00000000-0005-0000-0000-000017150000}"/>
    <cellStyle name="40% - Акцент1 2 2 2 2 2 2 2 2 2 11" xfId="5404" xr:uid="{00000000-0005-0000-0000-000018150000}"/>
    <cellStyle name="40% - Акцент1 2 2 2 2 2 2 2 2 2 12" xfId="5405" xr:uid="{00000000-0005-0000-0000-000019150000}"/>
    <cellStyle name="40% - Акцент1 2 2 2 2 2 2 2 2 2 13" xfId="5406" xr:uid="{00000000-0005-0000-0000-00001A150000}"/>
    <cellStyle name="40% - Акцент1 2 2 2 2 2 2 2 2 2 14" xfId="5407" xr:uid="{00000000-0005-0000-0000-00001B150000}"/>
    <cellStyle name="40% - Акцент1 2 2 2 2 2 2 2 2 2 15" xfId="5408" xr:uid="{00000000-0005-0000-0000-00001C150000}"/>
    <cellStyle name="40% - Акцент1 2 2 2 2 2 2 2 2 2 16" xfId="5409" xr:uid="{00000000-0005-0000-0000-00001D150000}"/>
    <cellStyle name="40% - Акцент1 2 2 2 2 2 2 2 2 2 17" xfId="5410" xr:uid="{00000000-0005-0000-0000-00001E150000}"/>
    <cellStyle name="40% - Акцент1 2 2 2 2 2 2 2 2 2 18" xfId="5411" xr:uid="{00000000-0005-0000-0000-00001F150000}"/>
    <cellStyle name="40% - Акцент1 2 2 2 2 2 2 2 2 2 19" xfId="5412" xr:uid="{00000000-0005-0000-0000-000020150000}"/>
    <cellStyle name="40% - Акцент1 2 2 2 2 2 2 2 2 2 2" xfId="5413" xr:uid="{00000000-0005-0000-0000-000021150000}"/>
    <cellStyle name="40% - Акцент1 2 2 2 2 2 2 2 2 2 2 10" xfId="5414" xr:uid="{00000000-0005-0000-0000-000022150000}"/>
    <cellStyle name="40% - Акцент1 2 2 2 2 2 2 2 2 2 2 11" xfId="5415" xr:uid="{00000000-0005-0000-0000-000023150000}"/>
    <cellStyle name="40% - Акцент1 2 2 2 2 2 2 2 2 2 2 12" xfId="5416" xr:uid="{00000000-0005-0000-0000-000024150000}"/>
    <cellStyle name="40% - Акцент1 2 2 2 2 2 2 2 2 2 2 13" xfId="5417" xr:uid="{00000000-0005-0000-0000-000025150000}"/>
    <cellStyle name="40% - Акцент1 2 2 2 2 2 2 2 2 2 2 14" xfId="5418" xr:uid="{00000000-0005-0000-0000-000026150000}"/>
    <cellStyle name="40% - Акцент1 2 2 2 2 2 2 2 2 2 2 15" xfId="5419" xr:uid="{00000000-0005-0000-0000-000027150000}"/>
    <cellStyle name="40% - Акцент1 2 2 2 2 2 2 2 2 2 2 16" xfId="5420" xr:uid="{00000000-0005-0000-0000-000028150000}"/>
    <cellStyle name="40% - Акцент1 2 2 2 2 2 2 2 2 2 2 17" xfId="5421" xr:uid="{00000000-0005-0000-0000-000029150000}"/>
    <cellStyle name="40% - Акцент1 2 2 2 2 2 2 2 2 2 2 18" xfId="5422" xr:uid="{00000000-0005-0000-0000-00002A150000}"/>
    <cellStyle name="40% - Акцент1 2 2 2 2 2 2 2 2 2 2 19" xfId="5423" xr:uid="{00000000-0005-0000-0000-00002B150000}"/>
    <cellStyle name="40% - Акцент1 2 2 2 2 2 2 2 2 2 2 2" xfId="5424" xr:uid="{00000000-0005-0000-0000-00002C150000}"/>
    <cellStyle name="40% - Акцент1 2 2 2 2 2 2 2 2 2 2 2 10" xfId="5425" xr:uid="{00000000-0005-0000-0000-00002D150000}"/>
    <cellStyle name="40% - Акцент1 2 2 2 2 2 2 2 2 2 2 2 11" xfId="5426" xr:uid="{00000000-0005-0000-0000-00002E150000}"/>
    <cellStyle name="40% - Акцент1 2 2 2 2 2 2 2 2 2 2 2 12" xfId="5427" xr:uid="{00000000-0005-0000-0000-00002F150000}"/>
    <cellStyle name="40% - Акцент1 2 2 2 2 2 2 2 2 2 2 2 13" xfId="5428" xr:uid="{00000000-0005-0000-0000-000030150000}"/>
    <cellStyle name="40% - Акцент1 2 2 2 2 2 2 2 2 2 2 2 14" xfId="5429" xr:uid="{00000000-0005-0000-0000-000031150000}"/>
    <cellStyle name="40% - Акцент1 2 2 2 2 2 2 2 2 2 2 2 15" xfId="5430" xr:uid="{00000000-0005-0000-0000-000032150000}"/>
    <cellStyle name="40% - Акцент1 2 2 2 2 2 2 2 2 2 2 2 16" xfId="5431" xr:uid="{00000000-0005-0000-0000-000033150000}"/>
    <cellStyle name="40% - Акцент1 2 2 2 2 2 2 2 2 2 2 2 17" xfId="5432" xr:uid="{00000000-0005-0000-0000-000034150000}"/>
    <cellStyle name="40% - Акцент1 2 2 2 2 2 2 2 2 2 2 2 18" xfId="5433" xr:uid="{00000000-0005-0000-0000-000035150000}"/>
    <cellStyle name="40% - Акцент1 2 2 2 2 2 2 2 2 2 2 2 19" xfId="5434" xr:uid="{00000000-0005-0000-0000-000036150000}"/>
    <cellStyle name="40% - Акцент1 2 2 2 2 2 2 2 2 2 2 2 2" xfId="5435" xr:uid="{00000000-0005-0000-0000-000037150000}"/>
    <cellStyle name="40% - Акцент1 2 2 2 2 2 2 2 2 2 2 2 2 10" xfId="5436" xr:uid="{00000000-0005-0000-0000-000038150000}"/>
    <cellStyle name="40% - Акцент1 2 2 2 2 2 2 2 2 2 2 2 2 11" xfId="5437" xr:uid="{00000000-0005-0000-0000-000039150000}"/>
    <cellStyle name="40% - Акцент1 2 2 2 2 2 2 2 2 2 2 2 2 12" xfId="5438" xr:uid="{00000000-0005-0000-0000-00003A150000}"/>
    <cellStyle name="40% - Акцент1 2 2 2 2 2 2 2 2 2 2 2 2 13" xfId="5439" xr:uid="{00000000-0005-0000-0000-00003B150000}"/>
    <cellStyle name="40% - Акцент1 2 2 2 2 2 2 2 2 2 2 2 2 14" xfId="5440" xr:uid="{00000000-0005-0000-0000-00003C150000}"/>
    <cellStyle name="40% - Акцент1 2 2 2 2 2 2 2 2 2 2 2 2 15" xfId="5441" xr:uid="{00000000-0005-0000-0000-00003D150000}"/>
    <cellStyle name="40% - Акцент1 2 2 2 2 2 2 2 2 2 2 2 2 16" xfId="5442" xr:uid="{00000000-0005-0000-0000-00003E150000}"/>
    <cellStyle name="40% - Акцент1 2 2 2 2 2 2 2 2 2 2 2 2 17" xfId="5443" xr:uid="{00000000-0005-0000-0000-00003F150000}"/>
    <cellStyle name="40% - Акцент1 2 2 2 2 2 2 2 2 2 2 2 2 18" xfId="5444" xr:uid="{00000000-0005-0000-0000-000040150000}"/>
    <cellStyle name="40% - Акцент1 2 2 2 2 2 2 2 2 2 2 2 2 19" xfId="5445" xr:uid="{00000000-0005-0000-0000-000041150000}"/>
    <cellStyle name="40% - Акцент1 2 2 2 2 2 2 2 2 2 2 2 2 2" xfId="5446" xr:uid="{00000000-0005-0000-0000-000042150000}"/>
    <cellStyle name="40% - Акцент1 2 2 2 2 2 2 2 2 2 2 2 2 2 10" xfId="5447" xr:uid="{00000000-0005-0000-0000-000043150000}"/>
    <cellStyle name="40% - Акцент1 2 2 2 2 2 2 2 2 2 2 2 2 2 11" xfId="5448" xr:uid="{00000000-0005-0000-0000-000044150000}"/>
    <cellStyle name="40% - Акцент1 2 2 2 2 2 2 2 2 2 2 2 2 2 12" xfId="5449" xr:uid="{00000000-0005-0000-0000-000045150000}"/>
    <cellStyle name="40% - Акцент1 2 2 2 2 2 2 2 2 2 2 2 2 2 13" xfId="5450" xr:uid="{00000000-0005-0000-0000-000046150000}"/>
    <cellStyle name="40% - Акцент1 2 2 2 2 2 2 2 2 2 2 2 2 2 14" xfId="5451" xr:uid="{00000000-0005-0000-0000-000047150000}"/>
    <cellStyle name="40% - Акцент1 2 2 2 2 2 2 2 2 2 2 2 2 2 15" xfId="5452" xr:uid="{00000000-0005-0000-0000-000048150000}"/>
    <cellStyle name="40% - Акцент1 2 2 2 2 2 2 2 2 2 2 2 2 2 16" xfId="5453" xr:uid="{00000000-0005-0000-0000-000049150000}"/>
    <cellStyle name="40% - Акцент1 2 2 2 2 2 2 2 2 2 2 2 2 2 17" xfId="5454" xr:uid="{00000000-0005-0000-0000-00004A150000}"/>
    <cellStyle name="40% - Акцент1 2 2 2 2 2 2 2 2 2 2 2 2 2 18" xfId="5455" xr:uid="{00000000-0005-0000-0000-00004B150000}"/>
    <cellStyle name="40% - Акцент1 2 2 2 2 2 2 2 2 2 2 2 2 2 19" xfId="5456" xr:uid="{00000000-0005-0000-0000-00004C150000}"/>
    <cellStyle name="40% - Акцент1 2 2 2 2 2 2 2 2 2 2 2 2 2 2" xfId="5457" xr:uid="{00000000-0005-0000-0000-00004D150000}"/>
    <cellStyle name="40% - Акцент1 2 2 2 2 2 2 2 2 2 2 2 2 2 2 10" xfId="5458" xr:uid="{00000000-0005-0000-0000-00004E150000}"/>
    <cellStyle name="40% - Акцент1 2 2 2 2 2 2 2 2 2 2 2 2 2 2 11" xfId="5459" xr:uid="{00000000-0005-0000-0000-00004F150000}"/>
    <cellStyle name="40% - Акцент1 2 2 2 2 2 2 2 2 2 2 2 2 2 2 12" xfId="5460" xr:uid="{00000000-0005-0000-0000-000050150000}"/>
    <cellStyle name="40% - Акцент1 2 2 2 2 2 2 2 2 2 2 2 2 2 2 13" xfId="5461" xr:uid="{00000000-0005-0000-0000-000051150000}"/>
    <cellStyle name="40% - Акцент1 2 2 2 2 2 2 2 2 2 2 2 2 2 2 14" xfId="5462" xr:uid="{00000000-0005-0000-0000-000052150000}"/>
    <cellStyle name="40% - Акцент1 2 2 2 2 2 2 2 2 2 2 2 2 2 2 15" xfId="5463" xr:uid="{00000000-0005-0000-0000-000053150000}"/>
    <cellStyle name="40% - Акцент1 2 2 2 2 2 2 2 2 2 2 2 2 2 2 16" xfId="5464" xr:uid="{00000000-0005-0000-0000-000054150000}"/>
    <cellStyle name="40% - Акцент1 2 2 2 2 2 2 2 2 2 2 2 2 2 2 17" xfId="5465" xr:uid="{00000000-0005-0000-0000-000055150000}"/>
    <cellStyle name="40% - Акцент1 2 2 2 2 2 2 2 2 2 2 2 2 2 2 18" xfId="5466" xr:uid="{00000000-0005-0000-0000-000056150000}"/>
    <cellStyle name="40% - Акцент1 2 2 2 2 2 2 2 2 2 2 2 2 2 2 19" xfId="5467" xr:uid="{00000000-0005-0000-0000-000057150000}"/>
    <cellStyle name="40% - Акцент1 2 2 2 2 2 2 2 2 2 2 2 2 2 2 2" xfId="5468" xr:uid="{00000000-0005-0000-0000-000058150000}"/>
    <cellStyle name="40% - Акцент1 2 2 2 2 2 2 2 2 2 2 2 2 2 2 2 10" xfId="5469" xr:uid="{00000000-0005-0000-0000-000059150000}"/>
    <cellStyle name="40% - Акцент1 2 2 2 2 2 2 2 2 2 2 2 2 2 2 2 11" xfId="5470" xr:uid="{00000000-0005-0000-0000-00005A150000}"/>
    <cellStyle name="40% - Акцент1 2 2 2 2 2 2 2 2 2 2 2 2 2 2 2 12" xfId="5471" xr:uid="{00000000-0005-0000-0000-00005B150000}"/>
    <cellStyle name="40% - Акцент1 2 2 2 2 2 2 2 2 2 2 2 2 2 2 2 13" xfId="5472" xr:uid="{00000000-0005-0000-0000-00005C150000}"/>
    <cellStyle name="40% - Акцент1 2 2 2 2 2 2 2 2 2 2 2 2 2 2 2 14" xfId="5473" xr:uid="{00000000-0005-0000-0000-00005D150000}"/>
    <cellStyle name="40% - Акцент1 2 2 2 2 2 2 2 2 2 2 2 2 2 2 2 15" xfId="5474" xr:uid="{00000000-0005-0000-0000-00005E150000}"/>
    <cellStyle name="40% - Акцент1 2 2 2 2 2 2 2 2 2 2 2 2 2 2 2 16" xfId="5475" xr:uid="{00000000-0005-0000-0000-00005F150000}"/>
    <cellStyle name="40% - Акцент1 2 2 2 2 2 2 2 2 2 2 2 2 2 2 2 17" xfId="5476" xr:uid="{00000000-0005-0000-0000-000060150000}"/>
    <cellStyle name="40% - Акцент1 2 2 2 2 2 2 2 2 2 2 2 2 2 2 2 18" xfId="5477" xr:uid="{00000000-0005-0000-0000-000061150000}"/>
    <cellStyle name="40% - Акцент1 2 2 2 2 2 2 2 2 2 2 2 2 2 2 2 19" xfId="5478" xr:uid="{00000000-0005-0000-0000-000062150000}"/>
    <cellStyle name="40% - Акцент1 2 2 2 2 2 2 2 2 2 2 2 2 2 2 2 2" xfId="5479" xr:uid="{00000000-0005-0000-0000-000063150000}"/>
    <cellStyle name="40% - Акцент1 2 2 2 2 2 2 2 2 2 2 2 2 2 2 2 2 10" xfId="5480" xr:uid="{00000000-0005-0000-0000-000064150000}"/>
    <cellStyle name="40% - Акцент1 2 2 2 2 2 2 2 2 2 2 2 2 2 2 2 2 11" xfId="5481" xr:uid="{00000000-0005-0000-0000-000065150000}"/>
    <cellStyle name="40% - Акцент1 2 2 2 2 2 2 2 2 2 2 2 2 2 2 2 2 12" xfId="5482" xr:uid="{00000000-0005-0000-0000-000066150000}"/>
    <cellStyle name="40% - Акцент1 2 2 2 2 2 2 2 2 2 2 2 2 2 2 2 2 13" xfId="5483" xr:uid="{00000000-0005-0000-0000-000067150000}"/>
    <cellStyle name="40% - Акцент1 2 2 2 2 2 2 2 2 2 2 2 2 2 2 2 2 14" xfId="5484" xr:uid="{00000000-0005-0000-0000-000068150000}"/>
    <cellStyle name="40% - Акцент1 2 2 2 2 2 2 2 2 2 2 2 2 2 2 2 2 15" xfId="5485" xr:uid="{00000000-0005-0000-0000-000069150000}"/>
    <cellStyle name="40% - Акцент1 2 2 2 2 2 2 2 2 2 2 2 2 2 2 2 2 16" xfId="5486" xr:uid="{00000000-0005-0000-0000-00006A150000}"/>
    <cellStyle name="40% - Акцент1 2 2 2 2 2 2 2 2 2 2 2 2 2 2 2 2 17" xfId="5487" xr:uid="{00000000-0005-0000-0000-00006B150000}"/>
    <cellStyle name="40% - Акцент1 2 2 2 2 2 2 2 2 2 2 2 2 2 2 2 2 18" xfId="5488" xr:uid="{00000000-0005-0000-0000-00006C150000}"/>
    <cellStyle name="40% - Акцент1 2 2 2 2 2 2 2 2 2 2 2 2 2 2 2 2 19" xfId="5489" xr:uid="{00000000-0005-0000-0000-00006D150000}"/>
    <cellStyle name="40% - Акцент1 2 2 2 2 2 2 2 2 2 2 2 2 2 2 2 2 2" xfId="5490" xr:uid="{00000000-0005-0000-0000-00006E150000}"/>
    <cellStyle name="40% - Акцент1 2 2 2 2 2 2 2 2 2 2 2 2 2 2 2 2 2 10" xfId="5491" xr:uid="{00000000-0005-0000-0000-00006F150000}"/>
    <cellStyle name="40% - Акцент1 2 2 2 2 2 2 2 2 2 2 2 2 2 2 2 2 2 11" xfId="5492" xr:uid="{00000000-0005-0000-0000-000070150000}"/>
    <cellStyle name="40% - Акцент1 2 2 2 2 2 2 2 2 2 2 2 2 2 2 2 2 2 12" xfId="5493" xr:uid="{00000000-0005-0000-0000-000071150000}"/>
    <cellStyle name="40% - Акцент1 2 2 2 2 2 2 2 2 2 2 2 2 2 2 2 2 2 13" xfId="5494" xr:uid="{00000000-0005-0000-0000-000072150000}"/>
    <cellStyle name="40% - Акцент1 2 2 2 2 2 2 2 2 2 2 2 2 2 2 2 2 2 14" xfId="5495" xr:uid="{00000000-0005-0000-0000-000073150000}"/>
    <cellStyle name="40% - Акцент1 2 2 2 2 2 2 2 2 2 2 2 2 2 2 2 2 2 15" xfId="5496" xr:uid="{00000000-0005-0000-0000-000074150000}"/>
    <cellStyle name="40% - Акцент1 2 2 2 2 2 2 2 2 2 2 2 2 2 2 2 2 2 16" xfId="5497" xr:uid="{00000000-0005-0000-0000-000075150000}"/>
    <cellStyle name="40% - Акцент1 2 2 2 2 2 2 2 2 2 2 2 2 2 2 2 2 2 17" xfId="5498" xr:uid="{00000000-0005-0000-0000-000076150000}"/>
    <cellStyle name="40% - Акцент1 2 2 2 2 2 2 2 2 2 2 2 2 2 2 2 2 2 18" xfId="5499" xr:uid="{00000000-0005-0000-0000-000077150000}"/>
    <cellStyle name="40% - Акцент1 2 2 2 2 2 2 2 2 2 2 2 2 2 2 2 2 2 19" xfId="5500" xr:uid="{00000000-0005-0000-0000-000078150000}"/>
    <cellStyle name="40% - Акцент1 2 2 2 2 2 2 2 2 2 2 2 2 2 2 2 2 2 2" xfId="5501" xr:uid="{00000000-0005-0000-0000-000079150000}"/>
    <cellStyle name="40% - Акцент1 2 2 2 2 2 2 2 2 2 2 2 2 2 2 2 2 2 2 10" xfId="5502" xr:uid="{00000000-0005-0000-0000-00007A150000}"/>
    <cellStyle name="40% - Акцент1 2 2 2 2 2 2 2 2 2 2 2 2 2 2 2 2 2 2 11" xfId="5503" xr:uid="{00000000-0005-0000-0000-00007B150000}"/>
    <cellStyle name="40% - Акцент1 2 2 2 2 2 2 2 2 2 2 2 2 2 2 2 2 2 2 12" xfId="5504" xr:uid="{00000000-0005-0000-0000-00007C150000}"/>
    <cellStyle name="40% - Акцент1 2 2 2 2 2 2 2 2 2 2 2 2 2 2 2 2 2 2 13" xfId="5505" xr:uid="{00000000-0005-0000-0000-00007D150000}"/>
    <cellStyle name="40% - Акцент1 2 2 2 2 2 2 2 2 2 2 2 2 2 2 2 2 2 2 14" xfId="5506" xr:uid="{00000000-0005-0000-0000-00007E150000}"/>
    <cellStyle name="40% - Акцент1 2 2 2 2 2 2 2 2 2 2 2 2 2 2 2 2 2 2 15" xfId="5507" xr:uid="{00000000-0005-0000-0000-00007F150000}"/>
    <cellStyle name="40% - Акцент1 2 2 2 2 2 2 2 2 2 2 2 2 2 2 2 2 2 2 16" xfId="5508" xr:uid="{00000000-0005-0000-0000-000080150000}"/>
    <cellStyle name="40% - Акцент1 2 2 2 2 2 2 2 2 2 2 2 2 2 2 2 2 2 2 17" xfId="5509" xr:uid="{00000000-0005-0000-0000-000081150000}"/>
    <cellStyle name="40% - Акцент1 2 2 2 2 2 2 2 2 2 2 2 2 2 2 2 2 2 2 18" xfId="5510" xr:uid="{00000000-0005-0000-0000-000082150000}"/>
    <cellStyle name="40% - Акцент1 2 2 2 2 2 2 2 2 2 2 2 2 2 2 2 2 2 2 19" xfId="5511" xr:uid="{00000000-0005-0000-0000-000083150000}"/>
    <cellStyle name="40% - Акцент1 2 2 2 2 2 2 2 2 2 2 2 2 2 2 2 2 2 2 2" xfId="5512" xr:uid="{00000000-0005-0000-0000-000084150000}"/>
    <cellStyle name="40% - Акцент1 2 2 2 2 2 2 2 2 2 2 2 2 2 2 2 2 2 2 2 10" xfId="5513" xr:uid="{00000000-0005-0000-0000-000085150000}"/>
    <cellStyle name="40% - Акцент1 2 2 2 2 2 2 2 2 2 2 2 2 2 2 2 2 2 2 2 11" xfId="5514" xr:uid="{00000000-0005-0000-0000-000086150000}"/>
    <cellStyle name="40% - Акцент1 2 2 2 2 2 2 2 2 2 2 2 2 2 2 2 2 2 2 2 12" xfId="5515" xr:uid="{00000000-0005-0000-0000-000087150000}"/>
    <cellStyle name="40% - Акцент1 2 2 2 2 2 2 2 2 2 2 2 2 2 2 2 2 2 2 2 13" xfId="5516" xr:uid="{00000000-0005-0000-0000-000088150000}"/>
    <cellStyle name="40% - Акцент1 2 2 2 2 2 2 2 2 2 2 2 2 2 2 2 2 2 2 2 14" xfId="5517" xr:uid="{00000000-0005-0000-0000-000089150000}"/>
    <cellStyle name="40% - Акцент1 2 2 2 2 2 2 2 2 2 2 2 2 2 2 2 2 2 2 2 15" xfId="5518" xr:uid="{00000000-0005-0000-0000-00008A150000}"/>
    <cellStyle name="40% - Акцент1 2 2 2 2 2 2 2 2 2 2 2 2 2 2 2 2 2 2 2 16" xfId="5519" xr:uid="{00000000-0005-0000-0000-00008B150000}"/>
    <cellStyle name="40% - Акцент1 2 2 2 2 2 2 2 2 2 2 2 2 2 2 2 2 2 2 2 17" xfId="5520" xr:uid="{00000000-0005-0000-0000-00008C150000}"/>
    <cellStyle name="40% - Акцент1 2 2 2 2 2 2 2 2 2 2 2 2 2 2 2 2 2 2 2 18" xfId="5521" xr:uid="{00000000-0005-0000-0000-00008D150000}"/>
    <cellStyle name="40% - Акцент1 2 2 2 2 2 2 2 2 2 2 2 2 2 2 2 2 2 2 2 19" xfId="5522" xr:uid="{00000000-0005-0000-0000-00008E150000}"/>
    <cellStyle name="40% - Акцент1 2 2 2 2 2 2 2 2 2 2 2 2 2 2 2 2 2 2 2 2" xfId="5523" xr:uid="{00000000-0005-0000-0000-00008F150000}"/>
    <cellStyle name="40% - Акцент1 2 2 2 2 2 2 2 2 2 2 2 2 2 2 2 2 2 2 2 2 10" xfId="5524" xr:uid="{00000000-0005-0000-0000-000090150000}"/>
    <cellStyle name="40% - Акцент1 2 2 2 2 2 2 2 2 2 2 2 2 2 2 2 2 2 2 2 2 11" xfId="5525" xr:uid="{00000000-0005-0000-0000-000091150000}"/>
    <cellStyle name="40% - Акцент1 2 2 2 2 2 2 2 2 2 2 2 2 2 2 2 2 2 2 2 2 12" xfId="5526" xr:uid="{00000000-0005-0000-0000-000092150000}"/>
    <cellStyle name="40% - Акцент1 2 2 2 2 2 2 2 2 2 2 2 2 2 2 2 2 2 2 2 2 13" xfId="5527" xr:uid="{00000000-0005-0000-0000-000093150000}"/>
    <cellStyle name="40% - Акцент1 2 2 2 2 2 2 2 2 2 2 2 2 2 2 2 2 2 2 2 2 14" xfId="5528" xr:uid="{00000000-0005-0000-0000-000094150000}"/>
    <cellStyle name="40% - Акцент1 2 2 2 2 2 2 2 2 2 2 2 2 2 2 2 2 2 2 2 2 15" xfId="5529" xr:uid="{00000000-0005-0000-0000-000095150000}"/>
    <cellStyle name="40% - Акцент1 2 2 2 2 2 2 2 2 2 2 2 2 2 2 2 2 2 2 2 2 16" xfId="5530" xr:uid="{00000000-0005-0000-0000-000096150000}"/>
    <cellStyle name="40% - Акцент1 2 2 2 2 2 2 2 2 2 2 2 2 2 2 2 2 2 2 2 2 17" xfId="5531" xr:uid="{00000000-0005-0000-0000-000097150000}"/>
    <cellStyle name="40% - Акцент1 2 2 2 2 2 2 2 2 2 2 2 2 2 2 2 2 2 2 2 2 18" xfId="5532" xr:uid="{00000000-0005-0000-0000-000098150000}"/>
    <cellStyle name="40% - Акцент1 2 2 2 2 2 2 2 2 2 2 2 2 2 2 2 2 2 2 2 2 2" xfId="5533" xr:uid="{00000000-0005-0000-0000-000099150000}"/>
    <cellStyle name="40% - Акцент1 2 2 2 2 2 2 2 2 2 2 2 2 2 2 2 2 2 2 2 2 2 10" xfId="5534" xr:uid="{00000000-0005-0000-0000-00009A150000}"/>
    <cellStyle name="40% - Акцент1 2 2 2 2 2 2 2 2 2 2 2 2 2 2 2 2 2 2 2 2 2 11" xfId="5535" xr:uid="{00000000-0005-0000-0000-00009B150000}"/>
    <cellStyle name="40% - Акцент1 2 2 2 2 2 2 2 2 2 2 2 2 2 2 2 2 2 2 2 2 2 12" xfId="5536" xr:uid="{00000000-0005-0000-0000-00009C150000}"/>
    <cellStyle name="40% - Акцент1 2 2 2 2 2 2 2 2 2 2 2 2 2 2 2 2 2 2 2 2 2 13" xfId="5537" xr:uid="{00000000-0005-0000-0000-00009D150000}"/>
    <cellStyle name="40% - Акцент1 2 2 2 2 2 2 2 2 2 2 2 2 2 2 2 2 2 2 2 2 2 14" xfId="5538" xr:uid="{00000000-0005-0000-0000-00009E150000}"/>
    <cellStyle name="40% - Акцент1 2 2 2 2 2 2 2 2 2 2 2 2 2 2 2 2 2 2 2 2 2 15" xfId="5539" xr:uid="{00000000-0005-0000-0000-00009F150000}"/>
    <cellStyle name="40% - Акцент1 2 2 2 2 2 2 2 2 2 2 2 2 2 2 2 2 2 2 2 2 2 16" xfId="5540" xr:uid="{00000000-0005-0000-0000-0000A0150000}"/>
    <cellStyle name="40% - Акцент1 2 2 2 2 2 2 2 2 2 2 2 2 2 2 2 2 2 2 2 2 2 17" xfId="5541" xr:uid="{00000000-0005-0000-0000-0000A1150000}"/>
    <cellStyle name="40% - Акцент1 2 2 2 2 2 2 2 2 2 2 2 2 2 2 2 2 2 2 2 2 2 18" xfId="5542" xr:uid="{00000000-0005-0000-0000-0000A2150000}"/>
    <cellStyle name="40% - Акцент1 2 2 2 2 2 2 2 2 2 2 2 2 2 2 2 2 2 2 2 2 2 2" xfId="5543" xr:uid="{00000000-0005-0000-0000-0000A3150000}"/>
    <cellStyle name="40% - Акцент1 2 2 2 2 2 2 2 2 2 2 2 2 2 2 2 2 2 2 2 2 2 3" xfId="5544" xr:uid="{00000000-0005-0000-0000-0000A4150000}"/>
    <cellStyle name="40% - Акцент1 2 2 2 2 2 2 2 2 2 2 2 2 2 2 2 2 2 2 2 2 2 4" xfId="5545" xr:uid="{00000000-0005-0000-0000-0000A5150000}"/>
    <cellStyle name="40% - Акцент1 2 2 2 2 2 2 2 2 2 2 2 2 2 2 2 2 2 2 2 2 2 5" xfId="5546" xr:uid="{00000000-0005-0000-0000-0000A6150000}"/>
    <cellStyle name="40% - Акцент1 2 2 2 2 2 2 2 2 2 2 2 2 2 2 2 2 2 2 2 2 2 6" xfId="5547" xr:uid="{00000000-0005-0000-0000-0000A7150000}"/>
    <cellStyle name="40% - Акцент1 2 2 2 2 2 2 2 2 2 2 2 2 2 2 2 2 2 2 2 2 2 7" xfId="5548" xr:uid="{00000000-0005-0000-0000-0000A8150000}"/>
    <cellStyle name="40% - Акцент1 2 2 2 2 2 2 2 2 2 2 2 2 2 2 2 2 2 2 2 2 2 8" xfId="5549" xr:uid="{00000000-0005-0000-0000-0000A9150000}"/>
    <cellStyle name="40% - Акцент1 2 2 2 2 2 2 2 2 2 2 2 2 2 2 2 2 2 2 2 2 2 9" xfId="5550" xr:uid="{00000000-0005-0000-0000-0000AA150000}"/>
    <cellStyle name="40% - Акцент1 2 2 2 2 2 2 2 2 2 2 2 2 2 2 2 2 2 2 2 2 3" xfId="5551" xr:uid="{00000000-0005-0000-0000-0000AB150000}"/>
    <cellStyle name="40% - Акцент1 2 2 2 2 2 2 2 2 2 2 2 2 2 2 2 2 2 2 2 2 4" xfId="5552" xr:uid="{00000000-0005-0000-0000-0000AC150000}"/>
    <cellStyle name="40% - Акцент1 2 2 2 2 2 2 2 2 2 2 2 2 2 2 2 2 2 2 2 2 5" xfId="5553" xr:uid="{00000000-0005-0000-0000-0000AD150000}"/>
    <cellStyle name="40% - Акцент1 2 2 2 2 2 2 2 2 2 2 2 2 2 2 2 2 2 2 2 2 6" xfId="5554" xr:uid="{00000000-0005-0000-0000-0000AE150000}"/>
    <cellStyle name="40% - Акцент1 2 2 2 2 2 2 2 2 2 2 2 2 2 2 2 2 2 2 2 2 7" xfId="5555" xr:uid="{00000000-0005-0000-0000-0000AF150000}"/>
    <cellStyle name="40% - Акцент1 2 2 2 2 2 2 2 2 2 2 2 2 2 2 2 2 2 2 2 2 8" xfId="5556" xr:uid="{00000000-0005-0000-0000-0000B0150000}"/>
    <cellStyle name="40% - Акцент1 2 2 2 2 2 2 2 2 2 2 2 2 2 2 2 2 2 2 2 2 9" xfId="5557" xr:uid="{00000000-0005-0000-0000-0000B1150000}"/>
    <cellStyle name="40% - Акцент1 2 2 2 2 2 2 2 2 2 2 2 2 2 2 2 2 2 2 2 20" xfId="5558" xr:uid="{00000000-0005-0000-0000-0000B2150000}"/>
    <cellStyle name="40% - Акцент1 2 2 2 2 2 2 2 2 2 2 2 2 2 2 2 2 2 2 2 21" xfId="5559" xr:uid="{00000000-0005-0000-0000-0000B3150000}"/>
    <cellStyle name="40% - Акцент1 2 2 2 2 2 2 2 2 2 2 2 2 2 2 2 2 2 2 2 3" xfId="5560" xr:uid="{00000000-0005-0000-0000-0000B4150000}"/>
    <cellStyle name="40% - Акцент1 2 2 2 2 2 2 2 2 2 2 2 2 2 2 2 2 2 2 2 4" xfId="5561" xr:uid="{00000000-0005-0000-0000-0000B5150000}"/>
    <cellStyle name="40% - Акцент1 2 2 2 2 2 2 2 2 2 2 2 2 2 2 2 2 2 2 2 5" xfId="5562" xr:uid="{00000000-0005-0000-0000-0000B6150000}"/>
    <cellStyle name="40% - Акцент1 2 2 2 2 2 2 2 2 2 2 2 2 2 2 2 2 2 2 2 6" xfId="5563" xr:uid="{00000000-0005-0000-0000-0000B7150000}"/>
    <cellStyle name="40% - Акцент1 2 2 2 2 2 2 2 2 2 2 2 2 2 2 2 2 2 2 2 7" xfId="5564" xr:uid="{00000000-0005-0000-0000-0000B8150000}"/>
    <cellStyle name="40% - Акцент1 2 2 2 2 2 2 2 2 2 2 2 2 2 2 2 2 2 2 2 8" xfId="5565" xr:uid="{00000000-0005-0000-0000-0000B9150000}"/>
    <cellStyle name="40% - Акцент1 2 2 2 2 2 2 2 2 2 2 2 2 2 2 2 2 2 2 2 9" xfId="5566" xr:uid="{00000000-0005-0000-0000-0000BA150000}"/>
    <cellStyle name="40% - Акцент1 2 2 2 2 2 2 2 2 2 2 2 2 2 2 2 2 2 2 20" xfId="5567" xr:uid="{00000000-0005-0000-0000-0000BB150000}"/>
    <cellStyle name="40% - Акцент1 2 2 2 2 2 2 2 2 2 2 2 2 2 2 2 2 2 2 21" xfId="5568" xr:uid="{00000000-0005-0000-0000-0000BC150000}"/>
    <cellStyle name="40% - Акцент1 2 2 2 2 2 2 2 2 2 2 2 2 2 2 2 2 2 2 3" xfId="5569" xr:uid="{00000000-0005-0000-0000-0000BD150000}"/>
    <cellStyle name="40% - Акцент1 2 2 2 2 2 2 2 2 2 2 2 2 2 2 2 2 2 2 4" xfId="5570" xr:uid="{00000000-0005-0000-0000-0000BE150000}"/>
    <cellStyle name="40% - Акцент1 2 2 2 2 2 2 2 2 2 2 2 2 2 2 2 2 2 2 5" xfId="5571" xr:uid="{00000000-0005-0000-0000-0000BF150000}"/>
    <cellStyle name="40% - Акцент1 2 2 2 2 2 2 2 2 2 2 2 2 2 2 2 2 2 2 6" xfId="5572" xr:uid="{00000000-0005-0000-0000-0000C0150000}"/>
    <cellStyle name="40% - Акцент1 2 2 2 2 2 2 2 2 2 2 2 2 2 2 2 2 2 2 7" xfId="5573" xr:uid="{00000000-0005-0000-0000-0000C1150000}"/>
    <cellStyle name="40% - Акцент1 2 2 2 2 2 2 2 2 2 2 2 2 2 2 2 2 2 2 8" xfId="5574" xr:uid="{00000000-0005-0000-0000-0000C2150000}"/>
    <cellStyle name="40% - Акцент1 2 2 2 2 2 2 2 2 2 2 2 2 2 2 2 2 2 2 9" xfId="5575" xr:uid="{00000000-0005-0000-0000-0000C3150000}"/>
    <cellStyle name="40% - Акцент1 2 2 2 2 2 2 2 2 2 2 2 2 2 2 2 2 2 20" xfId="5576" xr:uid="{00000000-0005-0000-0000-0000C4150000}"/>
    <cellStyle name="40% - Акцент1 2 2 2 2 2 2 2 2 2 2 2 2 2 2 2 2 2 21" xfId="5577" xr:uid="{00000000-0005-0000-0000-0000C5150000}"/>
    <cellStyle name="40% - Акцент1 2 2 2 2 2 2 2 2 2 2 2 2 2 2 2 2 2 22" xfId="5578" xr:uid="{00000000-0005-0000-0000-0000C6150000}"/>
    <cellStyle name="40% - Акцент1 2 2 2 2 2 2 2 2 2 2 2 2 2 2 2 2 2 3" xfId="5579" xr:uid="{00000000-0005-0000-0000-0000C7150000}"/>
    <cellStyle name="40% - Акцент1 2 2 2 2 2 2 2 2 2 2 2 2 2 2 2 2 2 4" xfId="5580" xr:uid="{00000000-0005-0000-0000-0000C8150000}"/>
    <cellStyle name="40% - Акцент1 2 2 2 2 2 2 2 2 2 2 2 2 2 2 2 2 2 5" xfId="5581" xr:uid="{00000000-0005-0000-0000-0000C9150000}"/>
    <cellStyle name="40% - Акцент1 2 2 2 2 2 2 2 2 2 2 2 2 2 2 2 2 2 6" xfId="5582" xr:uid="{00000000-0005-0000-0000-0000CA150000}"/>
    <cellStyle name="40% - Акцент1 2 2 2 2 2 2 2 2 2 2 2 2 2 2 2 2 2 7" xfId="5583" xr:uid="{00000000-0005-0000-0000-0000CB150000}"/>
    <cellStyle name="40% - Акцент1 2 2 2 2 2 2 2 2 2 2 2 2 2 2 2 2 2 8" xfId="5584" xr:uid="{00000000-0005-0000-0000-0000CC150000}"/>
    <cellStyle name="40% - Акцент1 2 2 2 2 2 2 2 2 2 2 2 2 2 2 2 2 2 9" xfId="5585" xr:uid="{00000000-0005-0000-0000-0000CD150000}"/>
    <cellStyle name="40% - Акцент1 2 2 2 2 2 2 2 2 2 2 2 2 2 2 2 2 20" xfId="5586" xr:uid="{00000000-0005-0000-0000-0000CE150000}"/>
    <cellStyle name="40% - Акцент1 2 2 2 2 2 2 2 2 2 2 2 2 2 2 2 2 21" xfId="5587" xr:uid="{00000000-0005-0000-0000-0000CF150000}"/>
    <cellStyle name="40% - Акцент1 2 2 2 2 2 2 2 2 2 2 2 2 2 2 2 2 22" xfId="5588" xr:uid="{00000000-0005-0000-0000-0000D0150000}"/>
    <cellStyle name="40% - Акцент1 2 2 2 2 2 2 2 2 2 2 2 2 2 2 2 2 3" xfId="5589" xr:uid="{00000000-0005-0000-0000-0000D1150000}"/>
    <cellStyle name="40% - Акцент1 2 2 2 2 2 2 2 2 2 2 2 2 2 2 2 2 4" xfId="5590" xr:uid="{00000000-0005-0000-0000-0000D2150000}"/>
    <cellStyle name="40% - Акцент1 2 2 2 2 2 2 2 2 2 2 2 2 2 2 2 2 5" xfId="5591" xr:uid="{00000000-0005-0000-0000-0000D3150000}"/>
    <cellStyle name="40% - Акцент1 2 2 2 2 2 2 2 2 2 2 2 2 2 2 2 2 6" xfId="5592" xr:uid="{00000000-0005-0000-0000-0000D4150000}"/>
    <cellStyle name="40% - Акцент1 2 2 2 2 2 2 2 2 2 2 2 2 2 2 2 2 7" xfId="5593" xr:uid="{00000000-0005-0000-0000-0000D5150000}"/>
    <cellStyle name="40% - Акцент1 2 2 2 2 2 2 2 2 2 2 2 2 2 2 2 2 8" xfId="5594" xr:uid="{00000000-0005-0000-0000-0000D6150000}"/>
    <cellStyle name="40% - Акцент1 2 2 2 2 2 2 2 2 2 2 2 2 2 2 2 2 9" xfId="5595" xr:uid="{00000000-0005-0000-0000-0000D7150000}"/>
    <cellStyle name="40% - Акцент1 2 2 2 2 2 2 2 2 2 2 2 2 2 2 2 20" xfId="5596" xr:uid="{00000000-0005-0000-0000-0000D8150000}"/>
    <cellStyle name="40% - Акцент1 2 2 2 2 2 2 2 2 2 2 2 2 2 2 2 21" xfId="5597" xr:uid="{00000000-0005-0000-0000-0000D9150000}"/>
    <cellStyle name="40% - Акцент1 2 2 2 2 2 2 2 2 2 2 2 2 2 2 2 22" xfId="5598" xr:uid="{00000000-0005-0000-0000-0000DA150000}"/>
    <cellStyle name="40% - Акцент1 2 2 2 2 2 2 2 2 2 2 2 2 2 2 2 23" xfId="5599" xr:uid="{00000000-0005-0000-0000-0000DB150000}"/>
    <cellStyle name="40% - Акцент1 2 2 2 2 2 2 2 2 2 2 2 2 2 2 2 3" xfId="5600" xr:uid="{00000000-0005-0000-0000-0000DC150000}"/>
    <cellStyle name="40% - Акцент1 2 2 2 2 2 2 2 2 2 2 2 2 2 2 2 4" xfId="5601" xr:uid="{00000000-0005-0000-0000-0000DD150000}"/>
    <cellStyle name="40% - Акцент1 2 2 2 2 2 2 2 2 2 2 2 2 2 2 2 5" xfId="5602" xr:uid="{00000000-0005-0000-0000-0000DE150000}"/>
    <cellStyle name="40% - Акцент1 2 2 2 2 2 2 2 2 2 2 2 2 2 2 2 6" xfId="5603" xr:uid="{00000000-0005-0000-0000-0000DF150000}"/>
    <cellStyle name="40% - Акцент1 2 2 2 2 2 2 2 2 2 2 2 2 2 2 2 7" xfId="5604" xr:uid="{00000000-0005-0000-0000-0000E0150000}"/>
    <cellStyle name="40% - Акцент1 2 2 2 2 2 2 2 2 2 2 2 2 2 2 2 8" xfId="5605" xr:uid="{00000000-0005-0000-0000-0000E1150000}"/>
    <cellStyle name="40% - Акцент1 2 2 2 2 2 2 2 2 2 2 2 2 2 2 2 9" xfId="5606" xr:uid="{00000000-0005-0000-0000-0000E2150000}"/>
    <cellStyle name="40% - Акцент1 2 2 2 2 2 2 2 2 2 2 2 2 2 2 20" xfId="5607" xr:uid="{00000000-0005-0000-0000-0000E3150000}"/>
    <cellStyle name="40% - Акцент1 2 2 2 2 2 2 2 2 2 2 2 2 2 2 21" xfId="5608" xr:uid="{00000000-0005-0000-0000-0000E4150000}"/>
    <cellStyle name="40% - Акцент1 2 2 2 2 2 2 2 2 2 2 2 2 2 2 22" xfId="5609" xr:uid="{00000000-0005-0000-0000-0000E5150000}"/>
    <cellStyle name="40% - Акцент1 2 2 2 2 2 2 2 2 2 2 2 2 2 2 23" xfId="5610" xr:uid="{00000000-0005-0000-0000-0000E6150000}"/>
    <cellStyle name="40% - Акцент1 2 2 2 2 2 2 2 2 2 2 2 2 2 2 24" xfId="5611" xr:uid="{00000000-0005-0000-0000-0000E7150000}"/>
    <cellStyle name="40% - Акцент1 2 2 2 2 2 2 2 2 2 2 2 2 2 2 25" xfId="5612" xr:uid="{00000000-0005-0000-0000-0000E8150000}"/>
    <cellStyle name="40% - Акцент1 2 2 2 2 2 2 2 2 2 2 2 2 2 2 3" xfId="5613" xr:uid="{00000000-0005-0000-0000-0000E9150000}"/>
    <cellStyle name="40% - Акцент1 2 2 2 2 2 2 2 2 2 2 2 2 2 2 4" xfId="5614" xr:uid="{00000000-0005-0000-0000-0000EA150000}"/>
    <cellStyle name="40% - Акцент1 2 2 2 2 2 2 2 2 2 2 2 2 2 2 5" xfId="5615" xr:uid="{00000000-0005-0000-0000-0000EB150000}"/>
    <cellStyle name="40% - Акцент1 2 2 2 2 2 2 2 2 2 2 2 2 2 2 6" xfId="5616" xr:uid="{00000000-0005-0000-0000-0000EC150000}"/>
    <cellStyle name="40% - Акцент1 2 2 2 2 2 2 2 2 2 2 2 2 2 2 7" xfId="5617" xr:uid="{00000000-0005-0000-0000-0000ED150000}"/>
    <cellStyle name="40% - Акцент1 2 2 2 2 2 2 2 2 2 2 2 2 2 2 8" xfId="5618" xr:uid="{00000000-0005-0000-0000-0000EE150000}"/>
    <cellStyle name="40% - Акцент1 2 2 2 2 2 2 2 2 2 2 2 2 2 2 9" xfId="5619" xr:uid="{00000000-0005-0000-0000-0000EF150000}"/>
    <cellStyle name="40% - Акцент1 2 2 2 2 2 2 2 2 2 2 2 2 2 20" xfId="5620" xr:uid="{00000000-0005-0000-0000-0000F0150000}"/>
    <cellStyle name="40% - Акцент1 2 2 2 2 2 2 2 2 2 2 2 2 2 21" xfId="5621" xr:uid="{00000000-0005-0000-0000-0000F1150000}"/>
    <cellStyle name="40% - Акцент1 2 2 2 2 2 2 2 2 2 2 2 2 2 22" xfId="5622" xr:uid="{00000000-0005-0000-0000-0000F2150000}"/>
    <cellStyle name="40% - Акцент1 2 2 2 2 2 2 2 2 2 2 2 2 2 23" xfId="5623" xr:uid="{00000000-0005-0000-0000-0000F3150000}"/>
    <cellStyle name="40% - Акцент1 2 2 2 2 2 2 2 2 2 2 2 2 2 24" xfId="5624" xr:uid="{00000000-0005-0000-0000-0000F4150000}"/>
    <cellStyle name="40% - Акцент1 2 2 2 2 2 2 2 2 2 2 2 2 2 25" xfId="5625" xr:uid="{00000000-0005-0000-0000-0000F5150000}"/>
    <cellStyle name="40% - Акцент1 2 2 2 2 2 2 2 2 2 2 2 2 2 3" xfId="5626" xr:uid="{00000000-0005-0000-0000-0000F6150000}"/>
    <cellStyle name="40% - Акцент1 2 2 2 2 2 2 2 2 2 2 2 2 2 3 2" xfId="5627" xr:uid="{00000000-0005-0000-0000-0000F7150000}"/>
    <cellStyle name="40% - Акцент1 2 2 2 2 2 2 2 2 2 2 2 2 2 4" xfId="5628" xr:uid="{00000000-0005-0000-0000-0000F8150000}"/>
    <cellStyle name="40% - Акцент1 2 2 2 2 2 2 2 2 2 2 2 2 2 5" xfId="5629" xr:uid="{00000000-0005-0000-0000-0000F9150000}"/>
    <cellStyle name="40% - Акцент1 2 2 2 2 2 2 2 2 2 2 2 2 2 6" xfId="5630" xr:uid="{00000000-0005-0000-0000-0000FA150000}"/>
    <cellStyle name="40% - Акцент1 2 2 2 2 2 2 2 2 2 2 2 2 2 7" xfId="5631" xr:uid="{00000000-0005-0000-0000-0000FB150000}"/>
    <cellStyle name="40% - Акцент1 2 2 2 2 2 2 2 2 2 2 2 2 2 8" xfId="5632" xr:uid="{00000000-0005-0000-0000-0000FC150000}"/>
    <cellStyle name="40% - Акцент1 2 2 2 2 2 2 2 2 2 2 2 2 2 9" xfId="5633" xr:uid="{00000000-0005-0000-0000-0000FD150000}"/>
    <cellStyle name="40% - Акцент1 2 2 2 2 2 2 2 2 2 2 2 2 20" xfId="5634" xr:uid="{00000000-0005-0000-0000-0000FE150000}"/>
    <cellStyle name="40% - Акцент1 2 2 2 2 2 2 2 2 2 2 2 2 21" xfId="5635" xr:uid="{00000000-0005-0000-0000-0000FF150000}"/>
    <cellStyle name="40% - Акцент1 2 2 2 2 2 2 2 2 2 2 2 2 22" xfId="5636" xr:uid="{00000000-0005-0000-0000-000000160000}"/>
    <cellStyle name="40% - Акцент1 2 2 2 2 2 2 2 2 2 2 2 2 23" xfId="5637" xr:uid="{00000000-0005-0000-0000-000001160000}"/>
    <cellStyle name="40% - Акцент1 2 2 2 2 2 2 2 2 2 2 2 2 24" xfId="5638" xr:uid="{00000000-0005-0000-0000-000002160000}"/>
    <cellStyle name="40% - Акцент1 2 2 2 2 2 2 2 2 2 2 2 2 25" xfId="5639" xr:uid="{00000000-0005-0000-0000-000003160000}"/>
    <cellStyle name="40% - Акцент1 2 2 2 2 2 2 2 2 2 2 2 2 26" xfId="5640" xr:uid="{00000000-0005-0000-0000-000004160000}"/>
    <cellStyle name="40% - Акцент1 2 2 2 2 2 2 2 2 2 2 2 2 27" xfId="5641" xr:uid="{00000000-0005-0000-0000-000005160000}"/>
    <cellStyle name="40% - Акцент1 2 2 2 2 2 2 2 2 2 2 2 2 3" xfId="5642" xr:uid="{00000000-0005-0000-0000-000006160000}"/>
    <cellStyle name="40% - Акцент1 2 2 2 2 2 2 2 2 2 2 2 2 4" xfId="5643" xr:uid="{00000000-0005-0000-0000-000007160000}"/>
    <cellStyle name="40% - Акцент1 2 2 2 2 2 2 2 2 2 2 2 2 4 2" xfId="5644" xr:uid="{00000000-0005-0000-0000-000008160000}"/>
    <cellStyle name="40% - Акцент1 2 2 2 2 2 2 2 2 2 2 2 2 5" xfId="5645" xr:uid="{00000000-0005-0000-0000-000009160000}"/>
    <cellStyle name="40% - Акцент1 2 2 2 2 2 2 2 2 2 2 2 2 6" xfId="5646" xr:uid="{00000000-0005-0000-0000-00000A160000}"/>
    <cellStyle name="40% - Акцент1 2 2 2 2 2 2 2 2 2 2 2 2 7" xfId="5647" xr:uid="{00000000-0005-0000-0000-00000B160000}"/>
    <cellStyle name="40% - Акцент1 2 2 2 2 2 2 2 2 2 2 2 2 8" xfId="5648" xr:uid="{00000000-0005-0000-0000-00000C160000}"/>
    <cellStyle name="40% - Акцент1 2 2 2 2 2 2 2 2 2 2 2 2 9" xfId="5649" xr:uid="{00000000-0005-0000-0000-00000D160000}"/>
    <cellStyle name="40% - Акцент1 2 2 2 2 2 2 2 2 2 2 2 20" xfId="5650" xr:uid="{00000000-0005-0000-0000-00000E160000}"/>
    <cellStyle name="40% - Акцент1 2 2 2 2 2 2 2 2 2 2 2 21" xfId="5651" xr:uid="{00000000-0005-0000-0000-00000F160000}"/>
    <cellStyle name="40% - Акцент1 2 2 2 2 2 2 2 2 2 2 2 22" xfId="5652" xr:uid="{00000000-0005-0000-0000-000010160000}"/>
    <cellStyle name="40% - Акцент1 2 2 2 2 2 2 2 2 2 2 2 23" xfId="5653" xr:uid="{00000000-0005-0000-0000-000011160000}"/>
    <cellStyle name="40% - Акцент1 2 2 2 2 2 2 2 2 2 2 2 24" xfId="5654" xr:uid="{00000000-0005-0000-0000-000012160000}"/>
    <cellStyle name="40% - Акцент1 2 2 2 2 2 2 2 2 2 2 2 25" xfId="5655" xr:uid="{00000000-0005-0000-0000-000013160000}"/>
    <cellStyle name="40% - Акцент1 2 2 2 2 2 2 2 2 2 2 2 26" xfId="5656" xr:uid="{00000000-0005-0000-0000-000014160000}"/>
    <cellStyle name="40% - Акцент1 2 2 2 2 2 2 2 2 2 2 2 27" xfId="5657" xr:uid="{00000000-0005-0000-0000-000015160000}"/>
    <cellStyle name="40% - Акцент1 2 2 2 2 2 2 2 2 2 2 2 3" xfId="5658" xr:uid="{00000000-0005-0000-0000-000016160000}"/>
    <cellStyle name="40% - Акцент1 2 2 2 2 2 2 2 2 2 2 2 3 2" xfId="5659" xr:uid="{00000000-0005-0000-0000-000017160000}"/>
    <cellStyle name="40% - Акцент1 2 2 2 2 2 2 2 2 2 2 2 3 2 2" xfId="5660" xr:uid="{00000000-0005-0000-0000-000018160000}"/>
    <cellStyle name="40% - Акцент1 2 2 2 2 2 2 2 2 2 2 2 3 2 2 2" xfId="5661" xr:uid="{00000000-0005-0000-0000-000019160000}"/>
    <cellStyle name="40% - Акцент1 2 2 2 2 2 2 2 2 2 2 2 3 2 3" xfId="5662" xr:uid="{00000000-0005-0000-0000-00001A160000}"/>
    <cellStyle name="40% - Акцент1 2 2 2 2 2 2 2 2 2 2 2 3 2 4" xfId="5663" xr:uid="{00000000-0005-0000-0000-00001B160000}"/>
    <cellStyle name="40% - Акцент1 2 2 2 2 2 2 2 2 2 2 2 3 3" xfId="5664" xr:uid="{00000000-0005-0000-0000-00001C160000}"/>
    <cellStyle name="40% - Акцент1 2 2 2 2 2 2 2 2 2 2 2 3 3 2" xfId="5665" xr:uid="{00000000-0005-0000-0000-00001D160000}"/>
    <cellStyle name="40% - Акцент1 2 2 2 2 2 2 2 2 2 2 2 3 4" xfId="5666" xr:uid="{00000000-0005-0000-0000-00001E160000}"/>
    <cellStyle name="40% - Акцент1 2 2 2 2 2 2 2 2 2 2 2 4" xfId="5667" xr:uid="{00000000-0005-0000-0000-00001F160000}"/>
    <cellStyle name="40% - Акцент1 2 2 2 2 2 2 2 2 2 2 2 4 2" xfId="5668" xr:uid="{00000000-0005-0000-0000-000020160000}"/>
    <cellStyle name="40% - Акцент1 2 2 2 2 2 2 2 2 2 2 2 5" xfId="5669" xr:uid="{00000000-0005-0000-0000-000021160000}"/>
    <cellStyle name="40% - Акцент1 2 2 2 2 2 2 2 2 2 2 2 6" xfId="5670" xr:uid="{00000000-0005-0000-0000-000022160000}"/>
    <cellStyle name="40% - Акцент1 2 2 2 2 2 2 2 2 2 2 2 7" xfId="5671" xr:uid="{00000000-0005-0000-0000-000023160000}"/>
    <cellStyle name="40% - Акцент1 2 2 2 2 2 2 2 2 2 2 2 8" xfId="5672" xr:uid="{00000000-0005-0000-0000-000024160000}"/>
    <cellStyle name="40% - Акцент1 2 2 2 2 2 2 2 2 2 2 2 9" xfId="5673" xr:uid="{00000000-0005-0000-0000-000025160000}"/>
    <cellStyle name="40% - Акцент1 2 2 2 2 2 2 2 2 2 2 20" xfId="5674" xr:uid="{00000000-0005-0000-0000-000026160000}"/>
    <cellStyle name="40% - Акцент1 2 2 2 2 2 2 2 2 2 2 21" xfId="5675" xr:uid="{00000000-0005-0000-0000-000027160000}"/>
    <cellStyle name="40% - Акцент1 2 2 2 2 2 2 2 2 2 2 22" xfId="5676" xr:uid="{00000000-0005-0000-0000-000028160000}"/>
    <cellStyle name="40% - Акцент1 2 2 2 2 2 2 2 2 2 2 23" xfId="5677" xr:uid="{00000000-0005-0000-0000-000029160000}"/>
    <cellStyle name="40% - Акцент1 2 2 2 2 2 2 2 2 2 2 24" xfId="5678" xr:uid="{00000000-0005-0000-0000-00002A160000}"/>
    <cellStyle name="40% - Акцент1 2 2 2 2 2 2 2 2 2 2 25" xfId="5679" xr:uid="{00000000-0005-0000-0000-00002B160000}"/>
    <cellStyle name="40% - Акцент1 2 2 2 2 2 2 2 2 2 2 26" xfId="5680" xr:uid="{00000000-0005-0000-0000-00002C160000}"/>
    <cellStyle name="40% - Акцент1 2 2 2 2 2 2 2 2 2 2 27" xfId="5681" xr:uid="{00000000-0005-0000-0000-00002D160000}"/>
    <cellStyle name="40% - Акцент1 2 2 2 2 2 2 2 2 2 2 28" xfId="5682" xr:uid="{00000000-0005-0000-0000-00002E160000}"/>
    <cellStyle name="40% - Акцент1 2 2 2 2 2 2 2 2 2 2 3" xfId="5683" xr:uid="{00000000-0005-0000-0000-00002F160000}"/>
    <cellStyle name="40% - Акцент1 2 2 2 2 2 2 2 2 2 2 4" xfId="5684" xr:uid="{00000000-0005-0000-0000-000030160000}"/>
    <cellStyle name="40% - Акцент1 2 2 2 2 2 2 2 2 2 2 4 2" xfId="5685" xr:uid="{00000000-0005-0000-0000-000031160000}"/>
    <cellStyle name="40% - Акцент1 2 2 2 2 2 2 2 2 2 2 4 2 2" xfId="5686" xr:uid="{00000000-0005-0000-0000-000032160000}"/>
    <cellStyle name="40% - Акцент1 2 2 2 2 2 2 2 2 2 2 4 2 2 2" xfId="5687" xr:uid="{00000000-0005-0000-0000-000033160000}"/>
    <cellStyle name="40% - Акцент1 2 2 2 2 2 2 2 2 2 2 4 2 3" xfId="5688" xr:uid="{00000000-0005-0000-0000-000034160000}"/>
    <cellStyle name="40% - Акцент1 2 2 2 2 2 2 2 2 2 2 4 2 4" xfId="5689" xr:uid="{00000000-0005-0000-0000-000035160000}"/>
    <cellStyle name="40% - Акцент1 2 2 2 2 2 2 2 2 2 2 4 3" xfId="5690" xr:uid="{00000000-0005-0000-0000-000036160000}"/>
    <cellStyle name="40% - Акцент1 2 2 2 2 2 2 2 2 2 2 4 3 2" xfId="5691" xr:uid="{00000000-0005-0000-0000-000037160000}"/>
    <cellStyle name="40% - Акцент1 2 2 2 2 2 2 2 2 2 2 4 4" xfId="5692" xr:uid="{00000000-0005-0000-0000-000038160000}"/>
    <cellStyle name="40% - Акцент1 2 2 2 2 2 2 2 2 2 2 5" xfId="5693" xr:uid="{00000000-0005-0000-0000-000039160000}"/>
    <cellStyle name="40% - Акцент1 2 2 2 2 2 2 2 2 2 2 5 2" xfId="5694" xr:uid="{00000000-0005-0000-0000-00003A160000}"/>
    <cellStyle name="40% - Акцент1 2 2 2 2 2 2 2 2 2 2 6" xfId="5695" xr:uid="{00000000-0005-0000-0000-00003B160000}"/>
    <cellStyle name="40% - Акцент1 2 2 2 2 2 2 2 2 2 2 7" xfId="5696" xr:uid="{00000000-0005-0000-0000-00003C160000}"/>
    <cellStyle name="40% - Акцент1 2 2 2 2 2 2 2 2 2 2 8" xfId="5697" xr:uid="{00000000-0005-0000-0000-00003D160000}"/>
    <cellStyle name="40% - Акцент1 2 2 2 2 2 2 2 2 2 2 9" xfId="5698" xr:uid="{00000000-0005-0000-0000-00003E160000}"/>
    <cellStyle name="40% - Акцент1 2 2 2 2 2 2 2 2 2 20" xfId="5699" xr:uid="{00000000-0005-0000-0000-00003F160000}"/>
    <cellStyle name="40% - Акцент1 2 2 2 2 2 2 2 2 2 21" xfId="5700" xr:uid="{00000000-0005-0000-0000-000040160000}"/>
    <cellStyle name="40% - Акцент1 2 2 2 2 2 2 2 2 2 22" xfId="5701" xr:uid="{00000000-0005-0000-0000-000041160000}"/>
    <cellStyle name="40% - Акцент1 2 2 2 2 2 2 2 2 2 23" xfId="5702" xr:uid="{00000000-0005-0000-0000-000042160000}"/>
    <cellStyle name="40% - Акцент1 2 2 2 2 2 2 2 2 2 24" xfId="5703" xr:uid="{00000000-0005-0000-0000-000043160000}"/>
    <cellStyle name="40% - Акцент1 2 2 2 2 2 2 2 2 2 25" xfId="5704" xr:uid="{00000000-0005-0000-0000-000044160000}"/>
    <cellStyle name="40% - Акцент1 2 2 2 2 2 2 2 2 2 26" xfId="5705" xr:uid="{00000000-0005-0000-0000-000045160000}"/>
    <cellStyle name="40% - Акцент1 2 2 2 2 2 2 2 2 2 27" xfId="5706" xr:uid="{00000000-0005-0000-0000-000046160000}"/>
    <cellStyle name="40% - Акцент1 2 2 2 2 2 2 2 2 2 28" xfId="5707" xr:uid="{00000000-0005-0000-0000-000047160000}"/>
    <cellStyle name="40% - Акцент1 2 2 2 2 2 2 2 2 2 29" xfId="5708" xr:uid="{00000000-0005-0000-0000-000048160000}"/>
    <cellStyle name="40% - Акцент1 2 2 2 2 2 2 2 2 2 3" xfId="5709" xr:uid="{00000000-0005-0000-0000-000049160000}"/>
    <cellStyle name="40% - Акцент1 2 2 2 2 2 2 2 2 2 4" xfId="5710" xr:uid="{00000000-0005-0000-0000-00004A160000}"/>
    <cellStyle name="40% - Акцент1 2 2 2 2 2 2 2 2 2 4 2" xfId="5711" xr:uid="{00000000-0005-0000-0000-00004B160000}"/>
    <cellStyle name="40% - Акцент1 2 2 2 2 2 2 2 2 2 5" xfId="5712" xr:uid="{00000000-0005-0000-0000-00004C160000}"/>
    <cellStyle name="40% - Акцент1 2 2 2 2 2 2 2 2 2 5 2" xfId="5713" xr:uid="{00000000-0005-0000-0000-00004D160000}"/>
    <cellStyle name="40% - Акцент1 2 2 2 2 2 2 2 2 2 5 2 2" xfId="5714" xr:uid="{00000000-0005-0000-0000-00004E160000}"/>
    <cellStyle name="40% - Акцент1 2 2 2 2 2 2 2 2 2 5 2 2 2" xfId="5715" xr:uid="{00000000-0005-0000-0000-00004F160000}"/>
    <cellStyle name="40% - Акцент1 2 2 2 2 2 2 2 2 2 5 2 3" xfId="5716" xr:uid="{00000000-0005-0000-0000-000050160000}"/>
    <cellStyle name="40% - Акцент1 2 2 2 2 2 2 2 2 2 5 2 4" xfId="5717" xr:uid="{00000000-0005-0000-0000-000051160000}"/>
    <cellStyle name="40% - Акцент1 2 2 2 2 2 2 2 2 2 5 3" xfId="5718" xr:uid="{00000000-0005-0000-0000-000052160000}"/>
    <cellStyle name="40% - Акцент1 2 2 2 2 2 2 2 2 2 5 3 2" xfId="5719" xr:uid="{00000000-0005-0000-0000-000053160000}"/>
    <cellStyle name="40% - Акцент1 2 2 2 2 2 2 2 2 2 5 4" xfId="5720" xr:uid="{00000000-0005-0000-0000-000054160000}"/>
    <cellStyle name="40% - Акцент1 2 2 2 2 2 2 2 2 2 6" xfId="5721" xr:uid="{00000000-0005-0000-0000-000055160000}"/>
    <cellStyle name="40% - Акцент1 2 2 2 2 2 2 2 2 2 6 2" xfId="5722" xr:uid="{00000000-0005-0000-0000-000056160000}"/>
    <cellStyle name="40% - Акцент1 2 2 2 2 2 2 2 2 2 7" xfId="5723" xr:uid="{00000000-0005-0000-0000-000057160000}"/>
    <cellStyle name="40% - Акцент1 2 2 2 2 2 2 2 2 2 8" xfId="5724" xr:uid="{00000000-0005-0000-0000-000058160000}"/>
    <cellStyle name="40% - Акцент1 2 2 2 2 2 2 2 2 2 9" xfId="5725" xr:uid="{00000000-0005-0000-0000-000059160000}"/>
    <cellStyle name="40% - Акцент1 2 2 2 2 2 2 2 2 20" xfId="5726" xr:uid="{00000000-0005-0000-0000-00005A160000}"/>
    <cellStyle name="40% - Акцент1 2 2 2 2 2 2 2 2 21" xfId="5727" xr:uid="{00000000-0005-0000-0000-00005B160000}"/>
    <cellStyle name="40% - Акцент1 2 2 2 2 2 2 2 2 22" xfId="5728" xr:uid="{00000000-0005-0000-0000-00005C160000}"/>
    <cellStyle name="40% - Акцент1 2 2 2 2 2 2 2 2 23" xfId="5729" xr:uid="{00000000-0005-0000-0000-00005D160000}"/>
    <cellStyle name="40% - Акцент1 2 2 2 2 2 2 2 2 24" xfId="5730" xr:uid="{00000000-0005-0000-0000-00005E160000}"/>
    <cellStyle name="40% - Акцент1 2 2 2 2 2 2 2 2 25" xfId="5731" xr:uid="{00000000-0005-0000-0000-00005F160000}"/>
    <cellStyle name="40% - Акцент1 2 2 2 2 2 2 2 2 26" xfId="5732" xr:uid="{00000000-0005-0000-0000-000060160000}"/>
    <cellStyle name="40% - Акцент1 2 2 2 2 2 2 2 2 27" xfId="5733" xr:uid="{00000000-0005-0000-0000-000061160000}"/>
    <cellStyle name="40% - Акцент1 2 2 2 2 2 2 2 2 28" xfId="5734" xr:uid="{00000000-0005-0000-0000-000062160000}"/>
    <cellStyle name="40% - Акцент1 2 2 2 2 2 2 2 2 29" xfId="5735" xr:uid="{00000000-0005-0000-0000-000063160000}"/>
    <cellStyle name="40% - Акцент1 2 2 2 2 2 2 2 2 3" xfId="5736" xr:uid="{00000000-0005-0000-0000-000064160000}"/>
    <cellStyle name="40% - Акцент1 2 2 2 2 2 2 2 2 4" xfId="5737" xr:uid="{00000000-0005-0000-0000-000065160000}"/>
    <cellStyle name="40% - Акцент1 2 2 2 2 2 2 2 2 4 2" xfId="5738" xr:uid="{00000000-0005-0000-0000-000066160000}"/>
    <cellStyle name="40% - Акцент1 2 2 2 2 2 2 2 2 5" xfId="5739" xr:uid="{00000000-0005-0000-0000-000067160000}"/>
    <cellStyle name="40% - Акцент1 2 2 2 2 2 2 2 2 5 2" xfId="5740" xr:uid="{00000000-0005-0000-0000-000068160000}"/>
    <cellStyle name="40% - Акцент1 2 2 2 2 2 2 2 2 5 2 2" xfId="5741" xr:uid="{00000000-0005-0000-0000-000069160000}"/>
    <cellStyle name="40% - Акцент1 2 2 2 2 2 2 2 2 5 2 2 2" xfId="5742" xr:uid="{00000000-0005-0000-0000-00006A160000}"/>
    <cellStyle name="40% - Акцент1 2 2 2 2 2 2 2 2 5 2 3" xfId="5743" xr:uid="{00000000-0005-0000-0000-00006B160000}"/>
    <cellStyle name="40% - Акцент1 2 2 2 2 2 2 2 2 5 2 4" xfId="5744" xr:uid="{00000000-0005-0000-0000-00006C160000}"/>
    <cellStyle name="40% - Акцент1 2 2 2 2 2 2 2 2 5 3" xfId="5745" xr:uid="{00000000-0005-0000-0000-00006D160000}"/>
    <cellStyle name="40% - Акцент1 2 2 2 2 2 2 2 2 5 3 2" xfId="5746" xr:uid="{00000000-0005-0000-0000-00006E160000}"/>
    <cellStyle name="40% - Акцент1 2 2 2 2 2 2 2 2 5 4" xfId="5747" xr:uid="{00000000-0005-0000-0000-00006F160000}"/>
    <cellStyle name="40% - Акцент1 2 2 2 2 2 2 2 2 6" xfId="5748" xr:uid="{00000000-0005-0000-0000-000070160000}"/>
    <cellStyle name="40% - Акцент1 2 2 2 2 2 2 2 2 6 2" xfId="5749" xr:uid="{00000000-0005-0000-0000-000071160000}"/>
    <cellStyle name="40% - Акцент1 2 2 2 2 2 2 2 2 7" xfId="5750" xr:uid="{00000000-0005-0000-0000-000072160000}"/>
    <cellStyle name="40% - Акцент1 2 2 2 2 2 2 2 2 8" xfId="5751" xr:uid="{00000000-0005-0000-0000-000073160000}"/>
    <cellStyle name="40% - Акцент1 2 2 2 2 2 2 2 2 9" xfId="5752" xr:uid="{00000000-0005-0000-0000-000074160000}"/>
    <cellStyle name="40% - Акцент1 2 2 2 2 2 2 2 20" xfId="5753" xr:uid="{00000000-0005-0000-0000-000075160000}"/>
    <cellStyle name="40% - Акцент1 2 2 2 2 2 2 2 21" xfId="5754" xr:uid="{00000000-0005-0000-0000-000076160000}"/>
    <cellStyle name="40% - Акцент1 2 2 2 2 2 2 2 22" xfId="5755" xr:uid="{00000000-0005-0000-0000-000077160000}"/>
    <cellStyle name="40% - Акцент1 2 2 2 2 2 2 2 23" xfId="5756" xr:uid="{00000000-0005-0000-0000-000078160000}"/>
    <cellStyle name="40% - Акцент1 2 2 2 2 2 2 2 24" xfId="5757" xr:uid="{00000000-0005-0000-0000-000079160000}"/>
    <cellStyle name="40% - Акцент1 2 2 2 2 2 2 2 25" xfId="5758" xr:uid="{00000000-0005-0000-0000-00007A160000}"/>
    <cellStyle name="40% - Акцент1 2 2 2 2 2 2 2 26" xfId="5759" xr:uid="{00000000-0005-0000-0000-00007B160000}"/>
    <cellStyle name="40% - Акцент1 2 2 2 2 2 2 2 27" xfId="5760" xr:uid="{00000000-0005-0000-0000-00007C160000}"/>
    <cellStyle name="40% - Акцент1 2 2 2 2 2 2 2 28" xfId="5761" xr:uid="{00000000-0005-0000-0000-00007D160000}"/>
    <cellStyle name="40% - Акцент1 2 2 2 2 2 2 2 29" xfId="5762" xr:uid="{00000000-0005-0000-0000-00007E160000}"/>
    <cellStyle name="40% - Акцент1 2 2 2 2 2 2 2 3" xfId="5763" xr:uid="{00000000-0005-0000-0000-00007F160000}"/>
    <cellStyle name="40% - Акцент1 2 2 2 2 2 2 2 30" xfId="5764" xr:uid="{00000000-0005-0000-0000-000080160000}"/>
    <cellStyle name="40% - Акцент1 2 2 2 2 2 2 2 4" xfId="5765" xr:uid="{00000000-0005-0000-0000-000081160000}"/>
    <cellStyle name="40% - Акцент1 2 2 2 2 2 2 2 5" xfId="5766" xr:uid="{00000000-0005-0000-0000-000082160000}"/>
    <cellStyle name="40% - Акцент1 2 2 2 2 2 2 2 5 2" xfId="5767" xr:uid="{00000000-0005-0000-0000-000083160000}"/>
    <cellStyle name="40% - Акцент1 2 2 2 2 2 2 2 6" xfId="5768" xr:uid="{00000000-0005-0000-0000-000084160000}"/>
    <cellStyle name="40% - Акцент1 2 2 2 2 2 2 2 6 2" xfId="5769" xr:uid="{00000000-0005-0000-0000-000085160000}"/>
    <cellStyle name="40% - Акцент1 2 2 2 2 2 2 2 6 2 2" xfId="5770" xr:uid="{00000000-0005-0000-0000-000086160000}"/>
    <cellStyle name="40% - Акцент1 2 2 2 2 2 2 2 6 2 2 2" xfId="5771" xr:uid="{00000000-0005-0000-0000-000087160000}"/>
    <cellStyle name="40% - Акцент1 2 2 2 2 2 2 2 6 2 3" xfId="5772" xr:uid="{00000000-0005-0000-0000-000088160000}"/>
    <cellStyle name="40% - Акцент1 2 2 2 2 2 2 2 6 2 4" xfId="5773" xr:uid="{00000000-0005-0000-0000-000089160000}"/>
    <cellStyle name="40% - Акцент1 2 2 2 2 2 2 2 6 3" xfId="5774" xr:uid="{00000000-0005-0000-0000-00008A160000}"/>
    <cellStyle name="40% - Акцент1 2 2 2 2 2 2 2 6 3 2" xfId="5775" xr:uid="{00000000-0005-0000-0000-00008B160000}"/>
    <cellStyle name="40% - Акцент1 2 2 2 2 2 2 2 6 4" xfId="5776" xr:uid="{00000000-0005-0000-0000-00008C160000}"/>
    <cellStyle name="40% - Акцент1 2 2 2 2 2 2 2 7" xfId="5777" xr:uid="{00000000-0005-0000-0000-00008D160000}"/>
    <cellStyle name="40% - Акцент1 2 2 2 2 2 2 2 7 2" xfId="5778" xr:uid="{00000000-0005-0000-0000-00008E160000}"/>
    <cellStyle name="40% - Акцент1 2 2 2 2 2 2 2 8" xfId="5779" xr:uid="{00000000-0005-0000-0000-00008F160000}"/>
    <cellStyle name="40% - Акцент1 2 2 2 2 2 2 2 9" xfId="5780" xr:uid="{00000000-0005-0000-0000-000090160000}"/>
    <cellStyle name="40% - Акцент1 2 2 2 2 2 2 20" xfId="5781" xr:uid="{00000000-0005-0000-0000-000091160000}"/>
    <cellStyle name="40% - Акцент1 2 2 2 2 2 2 21" xfId="5782" xr:uid="{00000000-0005-0000-0000-000092160000}"/>
    <cellStyle name="40% - Акцент1 2 2 2 2 2 2 22" xfId="5783" xr:uid="{00000000-0005-0000-0000-000093160000}"/>
    <cellStyle name="40% - Акцент1 2 2 2 2 2 2 23" xfId="5784" xr:uid="{00000000-0005-0000-0000-000094160000}"/>
    <cellStyle name="40% - Акцент1 2 2 2 2 2 2 24" xfId="5785" xr:uid="{00000000-0005-0000-0000-000095160000}"/>
    <cellStyle name="40% - Акцент1 2 2 2 2 2 2 25" xfId="5786" xr:uid="{00000000-0005-0000-0000-000096160000}"/>
    <cellStyle name="40% - Акцент1 2 2 2 2 2 2 26" xfId="5787" xr:uid="{00000000-0005-0000-0000-000097160000}"/>
    <cellStyle name="40% - Акцент1 2 2 2 2 2 2 27" xfId="5788" xr:uid="{00000000-0005-0000-0000-000098160000}"/>
    <cellStyle name="40% - Акцент1 2 2 2 2 2 2 28" xfId="5789" xr:uid="{00000000-0005-0000-0000-000099160000}"/>
    <cellStyle name="40% - Акцент1 2 2 2 2 2 2 29" xfId="5790" xr:uid="{00000000-0005-0000-0000-00009A160000}"/>
    <cellStyle name="40% - Акцент1 2 2 2 2 2 2 3" xfId="5791" xr:uid="{00000000-0005-0000-0000-00009B160000}"/>
    <cellStyle name="40% - Акцент1 2 2 2 2 2 2 30" xfId="5792" xr:uid="{00000000-0005-0000-0000-00009C160000}"/>
    <cellStyle name="40% - Акцент1 2 2 2 2 2 2 31" xfId="5793" xr:uid="{00000000-0005-0000-0000-00009D160000}"/>
    <cellStyle name="40% - Акцент1 2 2 2 2 2 2 32" xfId="5794" xr:uid="{00000000-0005-0000-0000-00009E160000}"/>
    <cellStyle name="40% - Акцент1 2 2 2 2 2 2 4" xfId="5795" xr:uid="{00000000-0005-0000-0000-00009F160000}"/>
    <cellStyle name="40% - Акцент1 2 2 2 2 2 2 5" xfId="5796" xr:uid="{00000000-0005-0000-0000-0000A0160000}"/>
    <cellStyle name="40% - Акцент1 2 2 2 2 2 2 5 2" xfId="5797" xr:uid="{00000000-0005-0000-0000-0000A1160000}"/>
    <cellStyle name="40% - Акцент1 2 2 2 2 2 2 5 3" xfId="5798" xr:uid="{00000000-0005-0000-0000-0000A2160000}"/>
    <cellStyle name="40% - Акцент1 2 2 2 2 2 2 6" xfId="5799" xr:uid="{00000000-0005-0000-0000-0000A3160000}"/>
    <cellStyle name="40% - Акцент1 2 2 2 2 2 2 7" xfId="5800" xr:uid="{00000000-0005-0000-0000-0000A4160000}"/>
    <cellStyle name="40% - Акцент1 2 2 2 2 2 2 7 2" xfId="5801" xr:uid="{00000000-0005-0000-0000-0000A5160000}"/>
    <cellStyle name="40% - Акцент1 2 2 2 2 2 2 8" xfId="5802" xr:uid="{00000000-0005-0000-0000-0000A6160000}"/>
    <cellStyle name="40% - Акцент1 2 2 2 2 2 2 8 2" xfId="5803" xr:uid="{00000000-0005-0000-0000-0000A7160000}"/>
    <cellStyle name="40% - Акцент1 2 2 2 2 2 2 8 2 2" xfId="5804" xr:uid="{00000000-0005-0000-0000-0000A8160000}"/>
    <cellStyle name="40% - Акцент1 2 2 2 2 2 2 8 2 2 2" xfId="5805" xr:uid="{00000000-0005-0000-0000-0000A9160000}"/>
    <cellStyle name="40% - Акцент1 2 2 2 2 2 2 8 2 3" xfId="5806" xr:uid="{00000000-0005-0000-0000-0000AA160000}"/>
    <cellStyle name="40% - Акцент1 2 2 2 2 2 2 8 2 4" xfId="5807" xr:uid="{00000000-0005-0000-0000-0000AB160000}"/>
    <cellStyle name="40% - Акцент1 2 2 2 2 2 2 8 3" xfId="5808" xr:uid="{00000000-0005-0000-0000-0000AC160000}"/>
    <cellStyle name="40% - Акцент1 2 2 2 2 2 2 8 3 2" xfId="5809" xr:uid="{00000000-0005-0000-0000-0000AD160000}"/>
    <cellStyle name="40% - Акцент1 2 2 2 2 2 2 8 4" xfId="5810" xr:uid="{00000000-0005-0000-0000-0000AE160000}"/>
    <cellStyle name="40% - Акцент1 2 2 2 2 2 2 9" xfId="5811" xr:uid="{00000000-0005-0000-0000-0000AF160000}"/>
    <cellStyle name="40% - Акцент1 2 2 2 2 2 2 9 2" xfId="5812" xr:uid="{00000000-0005-0000-0000-0000B0160000}"/>
    <cellStyle name="40% - Акцент1 2 2 2 2 2 20" xfId="5813" xr:uid="{00000000-0005-0000-0000-0000B1160000}"/>
    <cellStyle name="40% - Акцент1 2 2 2 2 2 21" xfId="5814" xr:uid="{00000000-0005-0000-0000-0000B2160000}"/>
    <cellStyle name="40% - Акцент1 2 2 2 2 2 22" xfId="5815" xr:uid="{00000000-0005-0000-0000-0000B3160000}"/>
    <cellStyle name="40% - Акцент1 2 2 2 2 2 23" xfId="5816" xr:uid="{00000000-0005-0000-0000-0000B4160000}"/>
    <cellStyle name="40% - Акцент1 2 2 2 2 2 24" xfId="5817" xr:uid="{00000000-0005-0000-0000-0000B5160000}"/>
    <cellStyle name="40% - Акцент1 2 2 2 2 2 25" xfId="5818" xr:uid="{00000000-0005-0000-0000-0000B6160000}"/>
    <cellStyle name="40% - Акцент1 2 2 2 2 2 26" xfId="5819" xr:uid="{00000000-0005-0000-0000-0000B7160000}"/>
    <cellStyle name="40% - Акцент1 2 2 2 2 2 27" xfId="5820" xr:uid="{00000000-0005-0000-0000-0000B8160000}"/>
    <cellStyle name="40% - Акцент1 2 2 2 2 2 28" xfId="5821" xr:uid="{00000000-0005-0000-0000-0000B9160000}"/>
    <cellStyle name="40% - Акцент1 2 2 2 2 2 29" xfId="5822" xr:uid="{00000000-0005-0000-0000-0000BA160000}"/>
    <cellStyle name="40% - Акцент1 2 2 2 2 2 3" xfId="5823" xr:uid="{00000000-0005-0000-0000-0000BB160000}"/>
    <cellStyle name="40% - Акцент1 2 2 2 2 2 3 2" xfId="5824" xr:uid="{00000000-0005-0000-0000-0000BC160000}"/>
    <cellStyle name="40% - Акцент1 2 2 2 2 2 3 2 2" xfId="5825" xr:uid="{00000000-0005-0000-0000-0000BD160000}"/>
    <cellStyle name="40% - Акцент1 2 2 2 2 2 3 2 2 2" xfId="5826" xr:uid="{00000000-0005-0000-0000-0000BE160000}"/>
    <cellStyle name="40% - Акцент1 2 2 2 2 2 3 2 2 3" xfId="5827" xr:uid="{00000000-0005-0000-0000-0000BF160000}"/>
    <cellStyle name="40% - Акцент1 2 2 2 2 2 3 2 3" xfId="5828" xr:uid="{00000000-0005-0000-0000-0000C0160000}"/>
    <cellStyle name="40% - Акцент1 2 2 2 2 2 3 3" xfId="5829" xr:uid="{00000000-0005-0000-0000-0000C1160000}"/>
    <cellStyle name="40% - Акцент1 2 2 2 2 2 3 4" xfId="5830" xr:uid="{00000000-0005-0000-0000-0000C2160000}"/>
    <cellStyle name="40% - Акцент1 2 2 2 2 2 30" xfId="5831" xr:uid="{00000000-0005-0000-0000-0000C3160000}"/>
    <cellStyle name="40% - Акцент1 2 2 2 2 2 31" xfId="5832" xr:uid="{00000000-0005-0000-0000-0000C4160000}"/>
    <cellStyle name="40% - Акцент1 2 2 2 2 2 32" xfId="5833" xr:uid="{00000000-0005-0000-0000-0000C5160000}"/>
    <cellStyle name="40% - Акцент1 2 2 2 2 2 4" xfId="5834" xr:uid="{00000000-0005-0000-0000-0000C6160000}"/>
    <cellStyle name="40% - Акцент1 2 2 2 2 2 5" xfId="5835" xr:uid="{00000000-0005-0000-0000-0000C7160000}"/>
    <cellStyle name="40% - Акцент1 2 2 2 2 2 5 2" xfId="5836" xr:uid="{00000000-0005-0000-0000-0000C8160000}"/>
    <cellStyle name="40% - Акцент1 2 2 2 2 2 5 3" xfId="5837" xr:uid="{00000000-0005-0000-0000-0000C9160000}"/>
    <cellStyle name="40% - Акцент1 2 2 2 2 2 6" xfId="5838" xr:uid="{00000000-0005-0000-0000-0000CA160000}"/>
    <cellStyle name="40% - Акцент1 2 2 2 2 2 7" xfId="5839" xr:uid="{00000000-0005-0000-0000-0000CB160000}"/>
    <cellStyle name="40% - Акцент1 2 2 2 2 2 7 2" xfId="5840" xr:uid="{00000000-0005-0000-0000-0000CC160000}"/>
    <cellStyle name="40% - Акцент1 2 2 2 2 2 8" xfId="5841" xr:uid="{00000000-0005-0000-0000-0000CD160000}"/>
    <cellStyle name="40% - Акцент1 2 2 2 2 2 8 2" xfId="5842" xr:uid="{00000000-0005-0000-0000-0000CE160000}"/>
    <cellStyle name="40% - Акцент1 2 2 2 2 2 8 2 2" xfId="5843" xr:uid="{00000000-0005-0000-0000-0000CF160000}"/>
    <cellStyle name="40% - Акцент1 2 2 2 2 2 8 2 2 2" xfId="5844" xr:uid="{00000000-0005-0000-0000-0000D0160000}"/>
    <cellStyle name="40% - Акцент1 2 2 2 2 2 8 2 3" xfId="5845" xr:uid="{00000000-0005-0000-0000-0000D1160000}"/>
    <cellStyle name="40% - Акцент1 2 2 2 2 2 8 2 4" xfId="5846" xr:uid="{00000000-0005-0000-0000-0000D2160000}"/>
    <cellStyle name="40% - Акцент1 2 2 2 2 2 8 3" xfId="5847" xr:uid="{00000000-0005-0000-0000-0000D3160000}"/>
    <cellStyle name="40% - Акцент1 2 2 2 2 2 8 3 2" xfId="5848" xr:uid="{00000000-0005-0000-0000-0000D4160000}"/>
    <cellStyle name="40% - Акцент1 2 2 2 2 2 8 4" xfId="5849" xr:uid="{00000000-0005-0000-0000-0000D5160000}"/>
    <cellStyle name="40% - Акцент1 2 2 2 2 2 9" xfId="5850" xr:uid="{00000000-0005-0000-0000-0000D6160000}"/>
    <cellStyle name="40% - Акцент1 2 2 2 2 2 9 2" xfId="5851" xr:uid="{00000000-0005-0000-0000-0000D7160000}"/>
    <cellStyle name="40% - Акцент1 2 2 2 2 20" xfId="5852" xr:uid="{00000000-0005-0000-0000-0000D8160000}"/>
    <cellStyle name="40% - Акцент1 2 2 2 2 21" xfId="5853" xr:uid="{00000000-0005-0000-0000-0000D9160000}"/>
    <cellStyle name="40% - Акцент1 2 2 2 2 22" xfId="5854" xr:uid="{00000000-0005-0000-0000-0000DA160000}"/>
    <cellStyle name="40% - Акцент1 2 2 2 2 23" xfId="5855" xr:uid="{00000000-0005-0000-0000-0000DB160000}"/>
    <cellStyle name="40% - Акцент1 2 2 2 2 24" xfId="5856" xr:uid="{00000000-0005-0000-0000-0000DC160000}"/>
    <cellStyle name="40% - Акцент1 2 2 2 2 25" xfId="5857" xr:uid="{00000000-0005-0000-0000-0000DD160000}"/>
    <cellStyle name="40% - Акцент1 2 2 2 2 26" xfId="5858" xr:uid="{00000000-0005-0000-0000-0000DE160000}"/>
    <cellStyle name="40% - Акцент1 2 2 2 2 27" xfId="5859" xr:uid="{00000000-0005-0000-0000-0000DF160000}"/>
    <cellStyle name="40% - Акцент1 2 2 2 2 28" xfId="5860" xr:uid="{00000000-0005-0000-0000-0000E0160000}"/>
    <cellStyle name="40% - Акцент1 2 2 2 2 29" xfId="5861" xr:uid="{00000000-0005-0000-0000-0000E1160000}"/>
    <cellStyle name="40% - Акцент1 2 2 2 2 3" xfId="5862" xr:uid="{00000000-0005-0000-0000-0000E2160000}"/>
    <cellStyle name="40% - Акцент1 2 2 2 2 3 2" xfId="5863" xr:uid="{00000000-0005-0000-0000-0000E3160000}"/>
    <cellStyle name="40% - Акцент1 2 2 2 2 3 2 2" xfId="5864" xr:uid="{00000000-0005-0000-0000-0000E4160000}"/>
    <cellStyle name="40% - Акцент1 2 2 2 2 3 2 2 2" xfId="5865" xr:uid="{00000000-0005-0000-0000-0000E5160000}"/>
    <cellStyle name="40% - Акцент1 2 2 2 2 3 2 2 3" xfId="5866" xr:uid="{00000000-0005-0000-0000-0000E6160000}"/>
    <cellStyle name="40% - Акцент1 2 2 2 2 3 2 3" xfId="5867" xr:uid="{00000000-0005-0000-0000-0000E7160000}"/>
    <cellStyle name="40% - Акцент1 2 2 2 2 3 3" xfId="5868" xr:uid="{00000000-0005-0000-0000-0000E8160000}"/>
    <cellStyle name="40% - Акцент1 2 2 2 2 3 4" xfId="5869" xr:uid="{00000000-0005-0000-0000-0000E9160000}"/>
    <cellStyle name="40% - Акцент1 2 2 2 2 30" xfId="5870" xr:uid="{00000000-0005-0000-0000-0000EA160000}"/>
    <cellStyle name="40% - Акцент1 2 2 2 2 31" xfId="5871" xr:uid="{00000000-0005-0000-0000-0000EB160000}"/>
    <cellStyle name="40% - Акцент1 2 2 2 2 32" xfId="5872" xr:uid="{00000000-0005-0000-0000-0000EC160000}"/>
    <cellStyle name="40% - Акцент1 2 2 2 2 4" xfId="5873" xr:uid="{00000000-0005-0000-0000-0000ED160000}"/>
    <cellStyle name="40% - Акцент1 2 2 2 2 5" xfId="5874" xr:uid="{00000000-0005-0000-0000-0000EE160000}"/>
    <cellStyle name="40% - Акцент1 2 2 2 2 5 2" xfId="5875" xr:uid="{00000000-0005-0000-0000-0000EF160000}"/>
    <cellStyle name="40% - Акцент1 2 2 2 2 5 3" xfId="5876" xr:uid="{00000000-0005-0000-0000-0000F0160000}"/>
    <cellStyle name="40% - Акцент1 2 2 2 2 6" xfId="5877" xr:uid="{00000000-0005-0000-0000-0000F1160000}"/>
    <cellStyle name="40% - Акцент1 2 2 2 2 7" xfId="5878" xr:uid="{00000000-0005-0000-0000-0000F2160000}"/>
    <cellStyle name="40% - Акцент1 2 2 2 2 7 2" xfId="5879" xr:uid="{00000000-0005-0000-0000-0000F3160000}"/>
    <cellStyle name="40% - Акцент1 2 2 2 2 8" xfId="5880" xr:uid="{00000000-0005-0000-0000-0000F4160000}"/>
    <cellStyle name="40% - Акцент1 2 2 2 2 8 2" xfId="5881" xr:uid="{00000000-0005-0000-0000-0000F5160000}"/>
    <cellStyle name="40% - Акцент1 2 2 2 2 8 2 2" xfId="5882" xr:uid="{00000000-0005-0000-0000-0000F6160000}"/>
    <cellStyle name="40% - Акцент1 2 2 2 2 8 2 2 2" xfId="5883" xr:uid="{00000000-0005-0000-0000-0000F7160000}"/>
    <cellStyle name="40% - Акцент1 2 2 2 2 8 2 3" xfId="5884" xr:uid="{00000000-0005-0000-0000-0000F8160000}"/>
    <cellStyle name="40% - Акцент1 2 2 2 2 8 2 4" xfId="5885" xr:uid="{00000000-0005-0000-0000-0000F9160000}"/>
    <cellStyle name="40% - Акцент1 2 2 2 2 8 3" xfId="5886" xr:uid="{00000000-0005-0000-0000-0000FA160000}"/>
    <cellStyle name="40% - Акцент1 2 2 2 2 8 3 2" xfId="5887" xr:uid="{00000000-0005-0000-0000-0000FB160000}"/>
    <cellStyle name="40% - Акцент1 2 2 2 2 8 4" xfId="5888" xr:uid="{00000000-0005-0000-0000-0000FC160000}"/>
    <cellStyle name="40% - Акцент1 2 2 2 2 9" xfId="5889" xr:uid="{00000000-0005-0000-0000-0000FD160000}"/>
    <cellStyle name="40% - Акцент1 2 2 2 2 9 2" xfId="5890" xr:uid="{00000000-0005-0000-0000-0000FE160000}"/>
    <cellStyle name="40% - Акцент1 2 2 2 20" xfId="5891" xr:uid="{00000000-0005-0000-0000-0000FF160000}"/>
    <cellStyle name="40% - Акцент1 2 2 2 21" xfId="5892" xr:uid="{00000000-0005-0000-0000-000000170000}"/>
    <cellStyle name="40% - Акцент1 2 2 2 22" xfId="5893" xr:uid="{00000000-0005-0000-0000-000001170000}"/>
    <cellStyle name="40% - Акцент1 2 2 2 23" xfId="5894" xr:uid="{00000000-0005-0000-0000-000002170000}"/>
    <cellStyle name="40% - Акцент1 2 2 2 24" xfId="5895" xr:uid="{00000000-0005-0000-0000-000003170000}"/>
    <cellStyle name="40% - Акцент1 2 2 2 25" xfId="5896" xr:uid="{00000000-0005-0000-0000-000004170000}"/>
    <cellStyle name="40% - Акцент1 2 2 2 26" xfId="5897" xr:uid="{00000000-0005-0000-0000-000005170000}"/>
    <cellStyle name="40% - Акцент1 2 2 2 27" xfId="5898" xr:uid="{00000000-0005-0000-0000-000006170000}"/>
    <cellStyle name="40% - Акцент1 2 2 2 28" xfId="5899" xr:uid="{00000000-0005-0000-0000-000007170000}"/>
    <cellStyle name="40% - Акцент1 2 2 2 29" xfId="5900" xr:uid="{00000000-0005-0000-0000-000008170000}"/>
    <cellStyle name="40% - Акцент1 2 2 2 3" xfId="5901" xr:uid="{00000000-0005-0000-0000-000009170000}"/>
    <cellStyle name="40% - Акцент1 2 2 2 30" xfId="5902" xr:uid="{00000000-0005-0000-0000-00000A170000}"/>
    <cellStyle name="40% - Акцент1 2 2 2 31" xfId="5903" xr:uid="{00000000-0005-0000-0000-00000B170000}"/>
    <cellStyle name="40% - Акцент1 2 2 2 32" xfId="5904" xr:uid="{00000000-0005-0000-0000-00000C170000}"/>
    <cellStyle name="40% - Акцент1 2 2 2 33" xfId="5905" xr:uid="{00000000-0005-0000-0000-00000D170000}"/>
    <cellStyle name="40% - Акцент1 2 2 2 34" xfId="5906" xr:uid="{00000000-0005-0000-0000-00000E170000}"/>
    <cellStyle name="40% - Акцент1 2 2 2 4" xfId="5907" xr:uid="{00000000-0005-0000-0000-00000F170000}"/>
    <cellStyle name="40% - Акцент1 2 2 2 5" xfId="5908" xr:uid="{00000000-0005-0000-0000-000010170000}"/>
    <cellStyle name="40% - Акцент1 2 2 2 5 2" xfId="5909" xr:uid="{00000000-0005-0000-0000-000011170000}"/>
    <cellStyle name="40% - Акцент1 2 2 2 5 2 2" xfId="5910" xr:uid="{00000000-0005-0000-0000-000012170000}"/>
    <cellStyle name="40% - Акцент1 2 2 2 5 2 2 2" xfId="5911" xr:uid="{00000000-0005-0000-0000-000013170000}"/>
    <cellStyle name="40% - Акцент1 2 2 2 5 2 2 3" xfId="5912" xr:uid="{00000000-0005-0000-0000-000014170000}"/>
    <cellStyle name="40% - Акцент1 2 2 2 5 2 3" xfId="5913" xr:uid="{00000000-0005-0000-0000-000015170000}"/>
    <cellStyle name="40% - Акцент1 2 2 2 5 3" xfId="5914" xr:uid="{00000000-0005-0000-0000-000016170000}"/>
    <cellStyle name="40% - Акцент1 2 2 2 5 4" xfId="5915" xr:uid="{00000000-0005-0000-0000-000017170000}"/>
    <cellStyle name="40% - Акцент1 2 2 2 6" xfId="5916" xr:uid="{00000000-0005-0000-0000-000018170000}"/>
    <cellStyle name="40% - Акцент1 2 2 2 7" xfId="5917" xr:uid="{00000000-0005-0000-0000-000019170000}"/>
    <cellStyle name="40% - Акцент1 2 2 2 7 2" xfId="5918" xr:uid="{00000000-0005-0000-0000-00001A170000}"/>
    <cellStyle name="40% - Акцент1 2 2 2 7 3" xfId="5919" xr:uid="{00000000-0005-0000-0000-00001B170000}"/>
    <cellStyle name="40% - Акцент1 2 2 2 8" xfId="5920" xr:uid="{00000000-0005-0000-0000-00001C170000}"/>
    <cellStyle name="40% - Акцент1 2 2 2 9" xfId="5921" xr:uid="{00000000-0005-0000-0000-00001D170000}"/>
    <cellStyle name="40% - Акцент1 2 2 2 9 2" xfId="5922" xr:uid="{00000000-0005-0000-0000-00001E170000}"/>
    <cellStyle name="40% - Акцент1 2 2 2_Подряд не приводящий на 2011 г." xfId="5923" xr:uid="{00000000-0005-0000-0000-00001F170000}"/>
    <cellStyle name="40% - Акцент1 2 2 20" xfId="5924" xr:uid="{00000000-0005-0000-0000-000020170000}"/>
    <cellStyle name="40% - Акцент1 2 2 21" xfId="5925" xr:uid="{00000000-0005-0000-0000-000021170000}"/>
    <cellStyle name="40% - Акцент1 2 2 22" xfId="5926" xr:uid="{00000000-0005-0000-0000-000022170000}"/>
    <cellStyle name="40% - Акцент1 2 2 23" xfId="5927" xr:uid="{00000000-0005-0000-0000-000023170000}"/>
    <cellStyle name="40% - Акцент1 2 2 24" xfId="5928" xr:uid="{00000000-0005-0000-0000-000024170000}"/>
    <cellStyle name="40% - Акцент1 2 2 25" xfId="5929" xr:uid="{00000000-0005-0000-0000-000025170000}"/>
    <cellStyle name="40% - Акцент1 2 2 26" xfId="5930" xr:uid="{00000000-0005-0000-0000-000026170000}"/>
    <cellStyle name="40% - Акцент1 2 2 27" xfId="5931" xr:uid="{00000000-0005-0000-0000-000027170000}"/>
    <cellStyle name="40% - Акцент1 2 2 28" xfId="5932" xr:uid="{00000000-0005-0000-0000-000028170000}"/>
    <cellStyle name="40% - Акцент1 2 2 29" xfId="5933" xr:uid="{00000000-0005-0000-0000-000029170000}"/>
    <cellStyle name="40% - Акцент1 2 2 3" xfId="5934" xr:uid="{00000000-0005-0000-0000-00002A170000}"/>
    <cellStyle name="40% - Акцент1 2 2 3 10" xfId="5935" xr:uid="{00000000-0005-0000-0000-00002B170000}"/>
    <cellStyle name="40% - Акцент1 2 2 3 11" xfId="5936" xr:uid="{00000000-0005-0000-0000-00002C170000}"/>
    <cellStyle name="40% - Акцент1 2 2 3 12" xfId="5937" xr:uid="{00000000-0005-0000-0000-00002D170000}"/>
    <cellStyle name="40% - Акцент1 2 2 3 2" xfId="5938" xr:uid="{00000000-0005-0000-0000-00002E170000}"/>
    <cellStyle name="40% - Акцент1 2 2 3 3" xfId="5939" xr:uid="{00000000-0005-0000-0000-00002F170000}"/>
    <cellStyle name="40% - Акцент1 2 2 3 3 2" xfId="5940" xr:uid="{00000000-0005-0000-0000-000030170000}"/>
    <cellStyle name="40% - Акцент1 2 2 3 3 2 2" xfId="5941" xr:uid="{00000000-0005-0000-0000-000031170000}"/>
    <cellStyle name="40% - Акцент1 2 2 3 3 2 3" xfId="5942" xr:uid="{00000000-0005-0000-0000-000032170000}"/>
    <cellStyle name="40% - Акцент1 2 2 3 3 3" xfId="5943" xr:uid="{00000000-0005-0000-0000-000033170000}"/>
    <cellStyle name="40% - Акцент1 2 2 3 4" xfId="5944" xr:uid="{00000000-0005-0000-0000-000034170000}"/>
    <cellStyle name="40% - Акцент1 2 2 3 5" xfId="5945" xr:uid="{00000000-0005-0000-0000-000035170000}"/>
    <cellStyle name="40% - Акцент1 2 2 3 5 2" xfId="5946" xr:uid="{00000000-0005-0000-0000-000036170000}"/>
    <cellStyle name="40% - Акцент1 2 2 3 6" xfId="5947" xr:uid="{00000000-0005-0000-0000-000037170000}"/>
    <cellStyle name="40% - Акцент1 2 2 3 7" xfId="5948" xr:uid="{00000000-0005-0000-0000-000038170000}"/>
    <cellStyle name="40% - Акцент1 2 2 3 8" xfId="5949" xr:uid="{00000000-0005-0000-0000-000039170000}"/>
    <cellStyle name="40% - Акцент1 2 2 3 9" xfId="5950" xr:uid="{00000000-0005-0000-0000-00003A170000}"/>
    <cellStyle name="40% - Акцент1 2 2 30" xfId="5951" xr:uid="{00000000-0005-0000-0000-00003B170000}"/>
    <cellStyle name="40% - Акцент1 2 2 31" xfId="5952" xr:uid="{00000000-0005-0000-0000-00003C170000}"/>
    <cellStyle name="40% - Акцент1 2 2 32" xfId="5953" xr:uid="{00000000-0005-0000-0000-00003D170000}"/>
    <cellStyle name="40% - Акцент1 2 2 33" xfId="5954" xr:uid="{00000000-0005-0000-0000-00003E170000}"/>
    <cellStyle name="40% - Акцент1 2 2 34" xfId="5955" xr:uid="{00000000-0005-0000-0000-00003F170000}"/>
    <cellStyle name="40% - Акцент1 2 2 35" xfId="5956" xr:uid="{00000000-0005-0000-0000-000040170000}"/>
    <cellStyle name="40% - Акцент1 2 2 36" xfId="5957" xr:uid="{00000000-0005-0000-0000-000041170000}"/>
    <cellStyle name="40% - Акцент1 2 2 37" xfId="5958" xr:uid="{00000000-0005-0000-0000-000042170000}"/>
    <cellStyle name="40% - Акцент1 2 2 38" xfId="5959" xr:uid="{00000000-0005-0000-0000-000043170000}"/>
    <cellStyle name="40% - Акцент1 2 2 39" xfId="5960" xr:uid="{00000000-0005-0000-0000-000044170000}"/>
    <cellStyle name="40% - Акцент1 2 2 4" xfId="5961" xr:uid="{00000000-0005-0000-0000-000045170000}"/>
    <cellStyle name="40% - Акцент1 2 2 5" xfId="5962" xr:uid="{00000000-0005-0000-0000-000046170000}"/>
    <cellStyle name="40% - Акцент1 2 2 6" xfId="5963" xr:uid="{00000000-0005-0000-0000-000047170000}"/>
    <cellStyle name="40% - Акцент1 2 2 7" xfId="5964" xr:uid="{00000000-0005-0000-0000-000048170000}"/>
    <cellStyle name="40% - Акцент1 2 2 8" xfId="5965" xr:uid="{00000000-0005-0000-0000-000049170000}"/>
    <cellStyle name="40% - Акцент1 2 2 9" xfId="5966" xr:uid="{00000000-0005-0000-0000-00004A170000}"/>
    <cellStyle name="40% - Акцент1 2 2_Бюджет Жарык 2010" xfId="5967" xr:uid="{00000000-0005-0000-0000-00004B170000}"/>
    <cellStyle name="40% - Акцент1 2 20" xfId="5968" xr:uid="{00000000-0005-0000-0000-00004C170000}"/>
    <cellStyle name="40% - Акцент1 2 21" xfId="5969" xr:uid="{00000000-0005-0000-0000-00004D170000}"/>
    <cellStyle name="40% - Акцент1 2 22" xfId="5970" xr:uid="{00000000-0005-0000-0000-00004E170000}"/>
    <cellStyle name="40% - Акцент1 2 23" xfId="5971" xr:uid="{00000000-0005-0000-0000-00004F170000}"/>
    <cellStyle name="40% - Акцент1 2 24" xfId="5972" xr:uid="{00000000-0005-0000-0000-000050170000}"/>
    <cellStyle name="40% - Акцент1 2 24 2" xfId="5973" xr:uid="{00000000-0005-0000-0000-000051170000}"/>
    <cellStyle name="40% - Акцент1 2 24 3" xfId="5974" xr:uid="{00000000-0005-0000-0000-000052170000}"/>
    <cellStyle name="40% - Акцент1 2 25" xfId="5975" xr:uid="{00000000-0005-0000-0000-000053170000}"/>
    <cellStyle name="40% - Акцент1 2 25 2" xfId="5976" xr:uid="{00000000-0005-0000-0000-000054170000}"/>
    <cellStyle name="40% - Акцент1 2 25 3" xfId="5977" xr:uid="{00000000-0005-0000-0000-000055170000}"/>
    <cellStyle name="40% - Акцент1 2 26" xfId="5978" xr:uid="{00000000-0005-0000-0000-000056170000}"/>
    <cellStyle name="40% - Акцент1 2 26 2" xfId="5979" xr:uid="{00000000-0005-0000-0000-000057170000}"/>
    <cellStyle name="40% - Акцент1 2 26 3" xfId="5980" xr:uid="{00000000-0005-0000-0000-000058170000}"/>
    <cellStyle name="40% - Акцент1 2 27" xfId="5981" xr:uid="{00000000-0005-0000-0000-000059170000}"/>
    <cellStyle name="40% - Акцент1 2 28" xfId="5982" xr:uid="{00000000-0005-0000-0000-00005A170000}"/>
    <cellStyle name="40% - Акцент1 2 29" xfId="5983" xr:uid="{00000000-0005-0000-0000-00005B170000}"/>
    <cellStyle name="40% - Акцент1 2 3" xfId="5984" xr:uid="{00000000-0005-0000-0000-00005C170000}"/>
    <cellStyle name="40% - Акцент1 2 3 2" xfId="5985" xr:uid="{00000000-0005-0000-0000-00005D170000}"/>
    <cellStyle name="40% - Акцент1 2 3 3" xfId="5986" xr:uid="{00000000-0005-0000-0000-00005E170000}"/>
    <cellStyle name="40% - Акцент1 2 3 4" xfId="5987" xr:uid="{00000000-0005-0000-0000-00005F170000}"/>
    <cellStyle name="40% - Акцент1 2 3 5" xfId="5988" xr:uid="{00000000-0005-0000-0000-000060170000}"/>
    <cellStyle name="40% - Акцент1 2 3 6" xfId="5989" xr:uid="{00000000-0005-0000-0000-000061170000}"/>
    <cellStyle name="40% - Акцент1 2 3 7" xfId="5990" xr:uid="{00000000-0005-0000-0000-000062170000}"/>
    <cellStyle name="40% - Акцент1 2 3 8" xfId="5991" xr:uid="{00000000-0005-0000-0000-000063170000}"/>
    <cellStyle name="40% - Акцент1 2 3_Бюджет Жарык 2010" xfId="5992" xr:uid="{00000000-0005-0000-0000-000064170000}"/>
    <cellStyle name="40% - Акцент1 2 30" xfId="5993" xr:uid="{00000000-0005-0000-0000-000065170000}"/>
    <cellStyle name="40% - Акцент1 2 31" xfId="5994" xr:uid="{00000000-0005-0000-0000-000066170000}"/>
    <cellStyle name="40% - Акцент1 2 32" xfId="5995" xr:uid="{00000000-0005-0000-0000-000067170000}"/>
    <cellStyle name="40% - Акцент1 2 33" xfId="5996" xr:uid="{00000000-0005-0000-0000-000068170000}"/>
    <cellStyle name="40% - Акцент1 2 34" xfId="5997" xr:uid="{00000000-0005-0000-0000-000069170000}"/>
    <cellStyle name="40% - Акцент1 2 34 2" xfId="5998" xr:uid="{00000000-0005-0000-0000-00006A170000}"/>
    <cellStyle name="40% - Акцент1 2 35" xfId="5999" xr:uid="{00000000-0005-0000-0000-00006B170000}"/>
    <cellStyle name="40% - Акцент1 2 36" xfId="6000" xr:uid="{00000000-0005-0000-0000-00006C170000}"/>
    <cellStyle name="40% - Акцент1 2 37" xfId="6001" xr:uid="{00000000-0005-0000-0000-00006D170000}"/>
    <cellStyle name="40% - Акцент1 2 38" xfId="6002" xr:uid="{00000000-0005-0000-0000-00006E170000}"/>
    <cellStyle name="40% - Акцент1 2 39" xfId="6003" xr:uid="{00000000-0005-0000-0000-00006F170000}"/>
    <cellStyle name="40% - Акцент1 2 4" xfId="6004" xr:uid="{00000000-0005-0000-0000-000070170000}"/>
    <cellStyle name="40% - Акцент1 2 4 10" xfId="6005" xr:uid="{00000000-0005-0000-0000-000071170000}"/>
    <cellStyle name="40% - Акцент1 2 4 10 2" xfId="6006" xr:uid="{00000000-0005-0000-0000-000072170000}"/>
    <cellStyle name="40% - Акцент1 2 4 11" xfId="6007" xr:uid="{00000000-0005-0000-0000-000073170000}"/>
    <cellStyle name="40% - Акцент1 2 4 12" xfId="6008" xr:uid="{00000000-0005-0000-0000-000074170000}"/>
    <cellStyle name="40% - Акцент1 2 4 13" xfId="6009" xr:uid="{00000000-0005-0000-0000-000075170000}"/>
    <cellStyle name="40% - Акцент1 2 4 14" xfId="6010" xr:uid="{00000000-0005-0000-0000-000076170000}"/>
    <cellStyle name="40% - Акцент1 2 4 15" xfId="6011" xr:uid="{00000000-0005-0000-0000-000077170000}"/>
    <cellStyle name="40% - Акцент1 2 4 2" xfId="6012" xr:uid="{00000000-0005-0000-0000-000078170000}"/>
    <cellStyle name="40% - Акцент1 2 4 2 10" xfId="6013" xr:uid="{00000000-0005-0000-0000-000079170000}"/>
    <cellStyle name="40% - Акцент1 2 4 2 11" xfId="6014" xr:uid="{00000000-0005-0000-0000-00007A170000}"/>
    <cellStyle name="40% - Акцент1 2 4 2 12" xfId="6015" xr:uid="{00000000-0005-0000-0000-00007B170000}"/>
    <cellStyle name="40% - Акцент1 2 4 2 2" xfId="6016" xr:uid="{00000000-0005-0000-0000-00007C170000}"/>
    <cellStyle name="40% - Акцент1 2 4 2 3" xfId="6017" xr:uid="{00000000-0005-0000-0000-00007D170000}"/>
    <cellStyle name="40% - Акцент1 2 4 2 3 2" xfId="6018" xr:uid="{00000000-0005-0000-0000-00007E170000}"/>
    <cellStyle name="40% - Акцент1 2 4 2 3 2 2" xfId="6019" xr:uid="{00000000-0005-0000-0000-00007F170000}"/>
    <cellStyle name="40% - Акцент1 2 4 2 3 2 3" xfId="6020" xr:uid="{00000000-0005-0000-0000-000080170000}"/>
    <cellStyle name="40% - Акцент1 2 4 2 3 3" xfId="6021" xr:uid="{00000000-0005-0000-0000-000081170000}"/>
    <cellStyle name="40% - Акцент1 2 4 2 4" xfId="6022" xr:uid="{00000000-0005-0000-0000-000082170000}"/>
    <cellStyle name="40% - Акцент1 2 4 2 5" xfId="6023" xr:uid="{00000000-0005-0000-0000-000083170000}"/>
    <cellStyle name="40% - Акцент1 2 4 2 5 2" xfId="6024" xr:uid="{00000000-0005-0000-0000-000084170000}"/>
    <cellStyle name="40% - Акцент1 2 4 2 6" xfId="6025" xr:uid="{00000000-0005-0000-0000-000085170000}"/>
    <cellStyle name="40% - Акцент1 2 4 2 7" xfId="6026" xr:uid="{00000000-0005-0000-0000-000086170000}"/>
    <cellStyle name="40% - Акцент1 2 4 2 8" xfId="6027" xr:uid="{00000000-0005-0000-0000-000087170000}"/>
    <cellStyle name="40% - Акцент1 2 4 2 9" xfId="6028" xr:uid="{00000000-0005-0000-0000-000088170000}"/>
    <cellStyle name="40% - Акцент1 2 4 3" xfId="6029" xr:uid="{00000000-0005-0000-0000-000089170000}"/>
    <cellStyle name="40% - Акцент1 2 4 4" xfId="6030" xr:uid="{00000000-0005-0000-0000-00008A170000}"/>
    <cellStyle name="40% - Акцент1 2 4 5" xfId="6031" xr:uid="{00000000-0005-0000-0000-00008B170000}"/>
    <cellStyle name="40% - Акцент1 2 4 6" xfId="6032" xr:uid="{00000000-0005-0000-0000-00008C170000}"/>
    <cellStyle name="40% - Акцент1 2 4 7" xfId="6033" xr:uid="{00000000-0005-0000-0000-00008D170000}"/>
    <cellStyle name="40% - Акцент1 2 4 8" xfId="6034" xr:uid="{00000000-0005-0000-0000-00008E170000}"/>
    <cellStyle name="40% - Акцент1 2 4 9" xfId="6035" xr:uid="{00000000-0005-0000-0000-00008F170000}"/>
    <cellStyle name="40% - Акцент1 2 4 9 2" xfId="6036" xr:uid="{00000000-0005-0000-0000-000090170000}"/>
    <cellStyle name="40% - Акцент1 2 4_Бюджет Жарык 2010" xfId="6037" xr:uid="{00000000-0005-0000-0000-000091170000}"/>
    <cellStyle name="40% - Акцент1 2 40" xfId="6038" xr:uid="{00000000-0005-0000-0000-000092170000}"/>
    <cellStyle name="40% - Акцент1 2 41" xfId="6039" xr:uid="{00000000-0005-0000-0000-000093170000}"/>
    <cellStyle name="40% - Акцент1 2 5" xfId="6040" xr:uid="{00000000-0005-0000-0000-000094170000}"/>
    <cellStyle name="40% - Акцент1 2 5 2" xfId="6041" xr:uid="{00000000-0005-0000-0000-000095170000}"/>
    <cellStyle name="40% - Акцент1 2 5 3" xfId="6042" xr:uid="{00000000-0005-0000-0000-000096170000}"/>
    <cellStyle name="40% - Акцент1 2 5 4" xfId="6043" xr:uid="{00000000-0005-0000-0000-000097170000}"/>
    <cellStyle name="40% - Акцент1 2 5 5" xfId="6044" xr:uid="{00000000-0005-0000-0000-000098170000}"/>
    <cellStyle name="40% - Акцент1 2 5 6" xfId="6045" xr:uid="{00000000-0005-0000-0000-000099170000}"/>
    <cellStyle name="40% - Акцент1 2 5 7" xfId="6046" xr:uid="{00000000-0005-0000-0000-00009A170000}"/>
    <cellStyle name="40% - Акцент1 2 5_Бюджет Жарык 2010" xfId="6047" xr:uid="{00000000-0005-0000-0000-00009B170000}"/>
    <cellStyle name="40% - Акцент1 2 6" xfId="6048" xr:uid="{00000000-0005-0000-0000-00009C170000}"/>
    <cellStyle name="40% - Акцент1 2 6 2" xfId="6049" xr:uid="{00000000-0005-0000-0000-00009D170000}"/>
    <cellStyle name="40% - Акцент1 2 6 3" xfId="6050" xr:uid="{00000000-0005-0000-0000-00009E170000}"/>
    <cellStyle name="40% - Акцент1 2 6 4" xfId="6051" xr:uid="{00000000-0005-0000-0000-00009F170000}"/>
    <cellStyle name="40% - Акцент1 2 6 5" xfId="6052" xr:uid="{00000000-0005-0000-0000-0000A0170000}"/>
    <cellStyle name="40% - Акцент1 2 6 6" xfId="6053" xr:uid="{00000000-0005-0000-0000-0000A1170000}"/>
    <cellStyle name="40% - Акцент1 2 7" xfId="6054" xr:uid="{00000000-0005-0000-0000-0000A2170000}"/>
    <cellStyle name="40% - Акцент1 2 7 2" xfId="6055" xr:uid="{00000000-0005-0000-0000-0000A3170000}"/>
    <cellStyle name="40% - Акцент1 2 7 3" xfId="6056" xr:uid="{00000000-0005-0000-0000-0000A4170000}"/>
    <cellStyle name="40% - Акцент1 2 7 4" xfId="6057" xr:uid="{00000000-0005-0000-0000-0000A5170000}"/>
    <cellStyle name="40% - Акцент1 2 7 5" xfId="6058" xr:uid="{00000000-0005-0000-0000-0000A6170000}"/>
    <cellStyle name="40% - Акцент1 2 7 6" xfId="6059" xr:uid="{00000000-0005-0000-0000-0000A7170000}"/>
    <cellStyle name="40% - Акцент1 2 8" xfId="6060" xr:uid="{00000000-0005-0000-0000-0000A8170000}"/>
    <cellStyle name="40% - Акцент1 2 8 2" xfId="6061" xr:uid="{00000000-0005-0000-0000-0000A9170000}"/>
    <cellStyle name="40% - Акцент1 2 8 3" xfId="6062" xr:uid="{00000000-0005-0000-0000-0000AA170000}"/>
    <cellStyle name="40% - Акцент1 2 8 4" xfId="6063" xr:uid="{00000000-0005-0000-0000-0000AB170000}"/>
    <cellStyle name="40% - Акцент1 2 8 5" xfId="6064" xr:uid="{00000000-0005-0000-0000-0000AC170000}"/>
    <cellStyle name="40% - Акцент1 2 8 6" xfId="6065" xr:uid="{00000000-0005-0000-0000-0000AD170000}"/>
    <cellStyle name="40% - Акцент1 2 9" xfId="6066" xr:uid="{00000000-0005-0000-0000-0000AE170000}"/>
    <cellStyle name="40% - Акцент1 2 9 2" xfId="6067" xr:uid="{00000000-0005-0000-0000-0000AF170000}"/>
    <cellStyle name="40% - Акцент1 2 9 3" xfId="6068" xr:uid="{00000000-0005-0000-0000-0000B0170000}"/>
    <cellStyle name="40% - Акцент1 2 9 4" xfId="6069" xr:uid="{00000000-0005-0000-0000-0000B1170000}"/>
    <cellStyle name="40% - Акцент1 2 9 5" xfId="6070" xr:uid="{00000000-0005-0000-0000-0000B2170000}"/>
    <cellStyle name="40% - Акцент1 2 9 6" xfId="6071" xr:uid="{00000000-0005-0000-0000-0000B3170000}"/>
    <cellStyle name="40% - Акцент1 2_амортизация" xfId="6072" xr:uid="{00000000-0005-0000-0000-0000B4170000}"/>
    <cellStyle name="40% - Акцент1 3" xfId="6073" xr:uid="{00000000-0005-0000-0000-0000B5170000}"/>
    <cellStyle name="40% - Акцент1 3 2" xfId="6074" xr:uid="{00000000-0005-0000-0000-0000B6170000}"/>
    <cellStyle name="40% - Акцент1 3 3" xfId="6075" xr:uid="{00000000-0005-0000-0000-0000B7170000}"/>
    <cellStyle name="40% - Акцент1 3 4" xfId="6076" xr:uid="{00000000-0005-0000-0000-0000B8170000}"/>
    <cellStyle name="40% - Акцент1 3 4 2" xfId="6077" xr:uid="{00000000-0005-0000-0000-0000B9170000}"/>
    <cellStyle name="40% - Акцент1 3 4 3" xfId="6078" xr:uid="{00000000-0005-0000-0000-0000BA170000}"/>
    <cellStyle name="40% - Акцент1 3 5" xfId="6079" xr:uid="{00000000-0005-0000-0000-0000BB170000}"/>
    <cellStyle name="40% - Акцент1 4" xfId="6080" xr:uid="{00000000-0005-0000-0000-0000BC170000}"/>
    <cellStyle name="40% - Акцент1 4 2" xfId="6081" xr:uid="{00000000-0005-0000-0000-0000BD170000}"/>
    <cellStyle name="40% - Акцент1 5" xfId="6082" xr:uid="{00000000-0005-0000-0000-0000BE170000}"/>
    <cellStyle name="40% - Акцент1 5 2" xfId="6083" xr:uid="{00000000-0005-0000-0000-0000BF170000}"/>
    <cellStyle name="40% - Акцент1 5 3" xfId="6084" xr:uid="{00000000-0005-0000-0000-0000C0170000}"/>
    <cellStyle name="40% - Акцент1 6" xfId="6085" xr:uid="{00000000-0005-0000-0000-0000C1170000}"/>
    <cellStyle name="40% - Акцент1 6 2" xfId="6086" xr:uid="{00000000-0005-0000-0000-0000C2170000}"/>
    <cellStyle name="40% - Акцент1 7" xfId="6087" xr:uid="{00000000-0005-0000-0000-0000C3170000}"/>
    <cellStyle name="40% - Акцент1 8" xfId="6088" xr:uid="{00000000-0005-0000-0000-0000C4170000}"/>
    <cellStyle name="40% - Акцент1 9" xfId="6089" xr:uid="{00000000-0005-0000-0000-0000C5170000}"/>
    <cellStyle name="40% - Акцент2 10" xfId="6090" xr:uid="{00000000-0005-0000-0000-0000C6170000}"/>
    <cellStyle name="40% - Акцент2 11" xfId="6091" xr:uid="{00000000-0005-0000-0000-0000C7170000}"/>
    <cellStyle name="40% - Акцент2 11 2" xfId="6092" xr:uid="{00000000-0005-0000-0000-0000C8170000}"/>
    <cellStyle name="40% - Акцент2 11 3" xfId="6093" xr:uid="{00000000-0005-0000-0000-0000C9170000}"/>
    <cellStyle name="40% - Акцент2 11 4" xfId="6094" xr:uid="{00000000-0005-0000-0000-0000CA170000}"/>
    <cellStyle name="40% - Акцент2 12" xfId="6095" xr:uid="{00000000-0005-0000-0000-0000CB170000}"/>
    <cellStyle name="40% - Акцент2 13" xfId="6096" xr:uid="{00000000-0005-0000-0000-0000CC170000}"/>
    <cellStyle name="40% - Акцент2 14" xfId="6097" xr:uid="{00000000-0005-0000-0000-0000CD170000}"/>
    <cellStyle name="40% - Акцент2 15" xfId="6098" xr:uid="{00000000-0005-0000-0000-0000CE170000}"/>
    <cellStyle name="40% - Акцент2 15 2" xfId="6099" xr:uid="{00000000-0005-0000-0000-0000CF170000}"/>
    <cellStyle name="40% - Акцент2 16" xfId="6100" xr:uid="{00000000-0005-0000-0000-0000D0170000}"/>
    <cellStyle name="40% - Акцент2 17" xfId="6101" xr:uid="{00000000-0005-0000-0000-0000D1170000}"/>
    <cellStyle name="40% - Акцент2 18" xfId="6102" xr:uid="{00000000-0005-0000-0000-0000D2170000}"/>
    <cellStyle name="40% - Акцент2 19" xfId="6103" xr:uid="{00000000-0005-0000-0000-0000D3170000}"/>
    <cellStyle name="40% - Акцент2 2" xfId="6104" xr:uid="{00000000-0005-0000-0000-0000D4170000}"/>
    <cellStyle name="40% - Акцент2 2 10" xfId="6105" xr:uid="{00000000-0005-0000-0000-0000D5170000}"/>
    <cellStyle name="40% - Акцент2 2 10 10" xfId="6106" xr:uid="{00000000-0005-0000-0000-0000D6170000}"/>
    <cellStyle name="40% - Акцент2 2 10 11" xfId="6107" xr:uid="{00000000-0005-0000-0000-0000D7170000}"/>
    <cellStyle name="40% - Акцент2 2 10 12" xfId="6108" xr:uid="{00000000-0005-0000-0000-0000D8170000}"/>
    <cellStyle name="40% - Акцент2 2 10 13" xfId="6109" xr:uid="{00000000-0005-0000-0000-0000D9170000}"/>
    <cellStyle name="40% - Акцент2 2 10 2" xfId="6110" xr:uid="{00000000-0005-0000-0000-0000DA170000}"/>
    <cellStyle name="40% - Акцент2 2 10 2 10" xfId="6111" xr:uid="{00000000-0005-0000-0000-0000DB170000}"/>
    <cellStyle name="40% - Акцент2 2 10 2 11" xfId="6112" xr:uid="{00000000-0005-0000-0000-0000DC170000}"/>
    <cellStyle name="40% - Акцент2 2 10 2 12" xfId="6113" xr:uid="{00000000-0005-0000-0000-0000DD170000}"/>
    <cellStyle name="40% - Акцент2 2 10 2 13" xfId="6114" xr:uid="{00000000-0005-0000-0000-0000DE170000}"/>
    <cellStyle name="40% - Акцент2 2 10 2 2" xfId="6115" xr:uid="{00000000-0005-0000-0000-0000DF170000}"/>
    <cellStyle name="40% - Акцент2 2 10 2 2 2" xfId="6116" xr:uid="{00000000-0005-0000-0000-0000E0170000}"/>
    <cellStyle name="40% - Акцент2 2 10 2 2 2 2" xfId="6117" xr:uid="{00000000-0005-0000-0000-0000E1170000}"/>
    <cellStyle name="40% - Акцент2 2 10 2 2 2 3" xfId="6118" xr:uid="{00000000-0005-0000-0000-0000E2170000}"/>
    <cellStyle name="40% - Акцент2 2 10 2 2 2 4" xfId="6119" xr:uid="{00000000-0005-0000-0000-0000E3170000}"/>
    <cellStyle name="40% - Акцент2 2 10 2 2 2 5" xfId="6120" xr:uid="{00000000-0005-0000-0000-0000E4170000}"/>
    <cellStyle name="40% - Акцент2 2 10 2 2 2 6" xfId="6121" xr:uid="{00000000-0005-0000-0000-0000E5170000}"/>
    <cellStyle name="40% - Акцент2 2 10 2 2 3" xfId="6122" xr:uid="{00000000-0005-0000-0000-0000E6170000}"/>
    <cellStyle name="40% - Акцент2 2 10 2 2 4" xfId="6123" xr:uid="{00000000-0005-0000-0000-0000E7170000}"/>
    <cellStyle name="40% - Акцент2 2 10 2 2 5" xfId="6124" xr:uid="{00000000-0005-0000-0000-0000E8170000}"/>
    <cellStyle name="40% - Акцент2 2 10 2 2 6" xfId="6125" xr:uid="{00000000-0005-0000-0000-0000E9170000}"/>
    <cellStyle name="40% - Акцент2 2 10 2 2 7" xfId="6126" xr:uid="{00000000-0005-0000-0000-0000EA170000}"/>
    <cellStyle name="40% - Акцент2 2 10 2 2_амортизация" xfId="6127" xr:uid="{00000000-0005-0000-0000-0000EB170000}"/>
    <cellStyle name="40% - Акцент2 2 10 2 3" xfId="6128" xr:uid="{00000000-0005-0000-0000-0000EC170000}"/>
    <cellStyle name="40% - Акцент2 2 10 2 3 2" xfId="6129" xr:uid="{00000000-0005-0000-0000-0000ED170000}"/>
    <cellStyle name="40% - Акцент2 2 10 2 3 3" xfId="6130" xr:uid="{00000000-0005-0000-0000-0000EE170000}"/>
    <cellStyle name="40% - Акцент2 2 10 2 3 4" xfId="6131" xr:uid="{00000000-0005-0000-0000-0000EF170000}"/>
    <cellStyle name="40% - Акцент2 2 10 2 3 5" xfId="6132" xr:uid="{00000000-0005-0000-0000-0000F0170000}"/>
    <cellStyle name="40% - Акцент2 2 10 2 3 6" xfId="6133" xr:uid="{00000000-0005-0000-0000-0000F1170000}"/>
    <cellStyle name="40% - Акцент2 2 10 2 4" xfId="6134" xr:uid="{00000000-0005-0000-0000-0000F2170000}"/>
    <cellStyle name="40% - Акцент2 2 10 2 4 2" xfId="6135" xr:uid="{00000000-0005-0000-0000-0000F3170000}"/>
    <cellStyle name="40% - Акцент2 2 10 2 4 3" xfId="6136" xr:uid="{00000000-0005-0000-0000-0000F4170000}"/>
    <cellStyle name="40% - Акцент2 2 10 2 4 4" xfId="6137" xr:uid="{00000000-0005-0000-0000-0000F5170000}"/>
    <cellStyle name="40% - Акцент2 2 10 2 4 5" xfId="6138" xr:uid="{00000000-0005-0000-0000-0000F6170000}"/>
    <cellStyle name="40% - Акцент2 2 10 2 4 6" xfId="6139" xr:uid="{00000000-0005-0000-0000-0000F7170000}"/>
    <cellStyle name="40% - Акцент2 2 10 2 5" xfId="6140" xr:uid="{00000000-0005-0000-0000-0000F8170000}"/>
    <cellStyle name="40% - Акцент2 2 10 2 5 2" xfId="6141" xr:uid="{00000000-0005-0000-0000-0000F9170000}"/>
    <cellStyle name="40% - Акцент2 2 10 2 5 3" xfId="6142" xr:uid="{00000000-0005-0000-0000-0000FA170000}"/>
    <cellStyle name="40% - Акцент2 2 10 2 5 4" xfId="6143" xr:uid="{00000000-0005-0000-0000-0000FB170000}"/>
    <cellStyle name="40% - Акцент2 2 10 2 5 5" xfId="6144" xr:uid="{00000000-0005-0000-0000-0000FC170000}"/>
    <cellStyle name="40% - Акцент2 2 10 2 5 6" xfId="6145" xr:uid="{00000000-0005-0000-0000-0000FD170000}"/>
    <cellStyle name="40% - Акцент2 2 10 2 6" xfId="6146" xr:uid="{00000000-0005-0000-0000-0000FE170000}"/>
    <cellStyle name="40% - Акцент2 2 10 2 6 2" xfId="6147" xr:uid="{00000000-0005-0000-0000-0000FF170000}"/>
    <cellStyle name="40% - Акцент2 2 10 2 6 3" xfId="6148" xr:uid="{00000000-0005-0000-0000-000000180000}"/>
    <cellStyle name="40% - Акцент2 2 10 2 6 4" xfId="6149" xr:uid="{00000000-0005-0000-0000-000001180000}"/>
    <cellStyle name="40% - Акцент2 2 10 2 6 5" xfId="6150" xr:uid="{00000000-0005-0000-0000-000002180000}"/>
    <cellStyle name="40% - Акцент2 2 10 2 6 6" xfId="6151" xr:uid="{00000000-0005-0000-0000-000003180000}"/>
    <cellStyle name="40% - Акцент2 2 10 2 7" xfId="6152" xr:uid="{00000000-0005-0000-0000-000004180000}"/>
    <cellStyle name="40% - Акцент2 2 10 2 7 2" xfId="6153" xr:uid="{00000000-0005-0000-0000-000005180000}"/>
    <cellStyle name="40% - Акцент2 2 10 2 7 3" xfId="6154" xr:uid="{00000000-0005-0000-0000-000006180000}"/>
    <cellStyle name="40% - Акцент2 2 10 2 7 4" xfId="6155" xr:uid="{00000000-0005-0000-0000-000007180000}"/>
    <cellStyle name="40% - Акцент2 2 10 2 7 5" xfId="6156" xr:uid="{00000000-0005-0000-0000-000008180000}"/>
    <cellStyle name="40% - Акцент2 2 10 2 7 6" xfId="6157" xr:uid="{00000000-0005-0000-0000-000009180000}"/>
    <cellStyle name="40% - Акцент2 2 10 2 8" xfId="6158" xr:uid="{00000000-0005-0000-0000-00000A180000}"/>
    <cellStyle name="40% - Акцент2 2 10 2 8 2" xfId="6159" xr:uid="{00000000-0005-0000-0000-00000B180000}"/>
    <cellStyle name="40% - Акцент2 2 10 2 8 3" xfId="6160" xr:uid="{00000000-0005-0000-0000-00000C180000}"/>
    <cellStyle name="40% - Акцент2 2 10 2 8 4" xfId="6161" xr:uid="{00000000-0005-0000-0000-00000D180000}"/>
    <cellStyle name="40% - Акцент2 2 10 2 8 5" xfId="6162" xr:uid="{00000000-0005-0000-0000-00000E180000}"/>
    <cellStyle name="40% - Акцент2 2 10 2 8 6" xfId="6163" xr:uid="{00000000-0005-0000-0000-00000F180000}"/>
    <cellStyle name="40% - Акцент2 2 10 2 9" xfId="6164" xr:uid="{00000000-0005-0000-0000-000010180000}"/>
    <cellStyle name="40% - Акцент2 2 10 2_амортизация" xfId="6165" xr:uid="{00000000-0005-0000-0000-000011180000}"/>
    <cellStyle name="40% - Акцент2 2 10 3" xfId="6166" xr:uid="{00000000-0005-0000-0000-000012180000}"/>
    <cellStyle name="40% - Акцент2 2 10 3 2" xfId="6167" xr:uid="{00000000-0005-0000-0000-000013180000}"/>
    <cellStyle name="40% - Акцент2 2 10 3 2 2" xfId="6168" xr:uid="{00000000-0005-0000-0000-000014180000}"/>
    <cellStyle name="40% - Акцент2 2 10 3 2 3" xfId="6169" xr:uid="{00000000-0005-0000-0000-000015180000}"/>
    <cellStyle name="40% - Акцент2 2 10 3 2 4" xfId="6170" xr:uid="{00000000-0005-0000-0000-000016180000}"/>
    <cellStyle name="40% - Акцент2 2 10 3 2 5" xfId="6171" xr:uid="{00000000-0005-0000-0000-000017180000}"/>
    <cellStyle name="40% - Акцент2 2 10 3 2 6" xfId="6172" xr:uid="{00000000-0005-0000-0000-000018180000}"/>
    <cellStyle name="40% - Акцент2 2 10 3 3" xfId="6173" xr:uid="{00000000-0005-0000-0000-000019180000}"/>
    <cellStyle name="40% - Акцент2 2 10 3 4" xfId="6174" xr:uid="{00000000-0005-0000-0000-00001A180000}"/>
    <cellStyle name="40% - Акцент2 2 10 3 5" xfId="6175" xr:uid="{00000000-0005-0000-0000-00001B180000}"/>
    <cellStyle name="40% - Акцент2 2 10 3 6" xfId="6176" xr:uid="{00000000-0005-0000-0000-00001C180000}"/>
    <cellStyle name="40% - Акцент2 2 10 3 7" xfId="6177" xr:uid="{00000000-0005-0000-0000-00001D180000}"/>
    <cellStyle name="40% - Акцент2 2 10 3_амортизация" xfId="6178" xr:uid="{00000000-0005-0000-0000-00001E180000}"/>
    <cellStyle name="40% - Акцент2 2 10 4" xfId="6179" xr:uid="{00000000-0005-0000-0000-00001F180000}"/>
    <cellStyle name="40% - Акцент2 2 10 4 2" xfId="6180" xr:uid="{00000000-0005-0000-0000-000020180000}"/>
    <cellStyle name="40% - Акцент2 2 10 4 3" xfId="6181" xr:uid="{00000000-0005-0000-0000-000021180000}"/>
    <cellStyle name="40% - Акцент2 2 10 4 4" xfId="6182" xr:uid="{00000000-0005-0000-0000-000022180000}"/>
    <cellStyle name="40% - Акцент2 2 10 4 5" xfId="6183" xr:uid="{00000000-0005-0000-0000-000023180000}"/>
    <cellStyle name="40% - Акцент2 2 10 4 6" xfId="6184" xr:uid="{00000000-0005-0000-0000-000024180000}"/>
    <cellStyle name="40% - Акцент2 2 10 5" xfId="6185" xr:uid="{00000000-0005-0000-0000-000025180000}"/>
    <cellStyle name="40% - Акцент2 2 10 5 2" xfId="6186" xr:uid="{00000000-0005-0000-0000-000026180000}"/>
    <cellStyle name="40% - Акцент2 2 10 5 3" xfId="6187" xr:uid="{00000000-0005-0000-0000-000027180000}"/>
    <cellStyle name="40% - Акцент2 2 10 5 4" xfId="6188" xr:uid="{00000000-0005-0000-0000-000028180000}"/>
    <cellStyle name="40% - Акцент2 2 10 5 5" xfId="6189" xr:uid="{00000000-0005-0000-0000-000029180000}"/>
    <cellStyle name="40% - Акцент2 2 10 5 6" xfId="6190" xr:uid="{00000000-0005-0000-0000-00002A180000}"/>
    <cellStyle name="40% - Акцент2 2 10 6" xfId="6191" xr:uid="{00000000-0005-0000-0000-00002B180000}"/>
    <cellStyle name="40% - Акцент2 2 10 6 2" xfId="6192" xr:uid="{00000000-0005-0000-0000-00002C180000}"/>
    <cellStyle name="40% - Акцент2 2 10 6 3" xfId="6193" xr:uid="{00000000-0005-0000-0000-00002D180000}"/>
    <cellStyle name="40% - Акцент2 2 10 6 4" xfId="6194" xr:uid="{00000000-0005-0000-0000-00002E180000}"/>
    <cellStyle name="40% - Акцент2 2 10 6 5" xfId="6195" xr:uid="{00000000-0005-0000-0000-00002F180000}"/>
    <cellStyle name="40% - Акцент2 2 10 6 6" xfId="6196" xr:uid="{00000000-0005-0000-0000-000030180000}"/>
    <cellStyle name="40% - Акцент2 2 10 7" xfId="6197" xr:uid="{00000000-0005-0000-0000-000031180000}"/>
    <cellStyle name="40% - Акцент2 2 10 7 2" xfId="6198" xr:uid="{00000000-0005-0000-0000-000032180000}"/>
    <cellStyle name="40% - Акцент2 2 10 7 3" xfId="6199" xr:uid="{00000000-0005-0000-0000-000033180000}"/>
    <cellStyle name="40% - Акцент2 2 10 7 4" xfId="6200" xr:uid="{00000000-0005-0000-0000-000034180000}"/>
    <cellStyle name="40% - Акцент2 2 10 7 5" xfId="6201" xr:uid="{00000000-0005-0000-0000-000035180000}"/>
    <cellStyle name="40% - Акцент2 2 10 7 6" xfId="6202" xr:uid="{00000000-0005-0000-0000-000036180000}"/>
    <cellStyle name="40% - Акцент2 2 10 8" xfId="6203" xr:uid="{00000000-0005-0000-0000-000037180000}"/>
    <cellStyle name="40% - Акцент2 2 10 8 2" xfId="6204" xr:uid="{00000000-0005-0000-0000-000038180000}"/>
    <cellStyle name="40% - Акцент2 2 10 8 3" xfId="6205" xr:uid="{00000000-0005-0000-0000-000039180000}"/>
    <cellStyle name="40% - Акцент2 2 10 8 4" xfId="6206" xr:uid="{00000000-0005-0000-0000-00003A180000}"/>
    <cellStyle name="40% - Акцент2 2 10 8 5" xfId="6207" xr:uid="{00000000-0005-0000-0000-00003B180000}"/>
    <cellStyle name="40% - Акцент2 2 10 8 6" xfId="6208" xr:uid="{00000000-0005-0000-0000-00003C180000}"/>
    <cellStyle name="40% - Акцент2 2 10 9" xfId="6209" xr:uid="{00000000-0005-0000-0000-00003D180000}"/>
    <cellStyle name="40% - Акцент2 2 10_амортизация" xfId="6210" xr:uid="{00000000-0005-0000-0000-00003E180000}"/>
    <cellStyle name="40% - Акцент2 2 11" xfId="6211" xr:uid="{00000000-0005-0000-0000-00003F180000}"/>
    <cellStyle name="40% - Акцент2 2 11 2" xfId="6212" xr:uid="{00000000-0005-0000-0000-000040180000}"/>
    <cellStyle name="40% - Акцент2 2 11 3" xfId="6213" xr:uid="{00000000-0005-0000-0000-000041180000}"/>
    <cellStyle name="40% - Акцент2 2 11 4" xfId="6214" xr:uid="{00000000-0005-0000-0000-000042180000}"/>
    <cellStyle name="40% - Акцент2 2 11 5" xfId="6215" xr:uid="{00000000-0005-0000-0000-000043180000}"/>
    <cellStyle name="40% - Акцент2 2 11 6" xfId="6216" xr:uid="{00000000-0005-0000-0000-000044180000}"/>
    <cellStyle name="40% - Акцент2 2 12" xfId="6217" xr:uid="{00000000-0005-0000-0000-000045180000}"/>
    <cellStyle name="40% - Акцент2 2 12 2" xfId="6218" xr:uid="{00000000-0005-0000-0000-000046180000}"/>
    <cellStyle name="40% - Акцент2 2 12 2 2" xfId="6219" xr:uid="{00000000-0005-0000-0000-000047180000}"/>
    <cellStyle name="40% - Акцент2 2 12 2 3" xfId="6220" xr:uid="{00000000-0005-0000-0000-000048180000}"/>
    <cellStyle name="40% - Акцент2 2 12 2 4" xfId="6221" xr:uid="{00000000-0005-0000-0000-000049180000}"/>
    <cellStyle name="40% - Акцент2 2 12 2 5" xfId="6222" xr:uid="{00000000-0005-0000-0000-00004A180000}"/>
    <cellStyle name="40% - Акцент2 2 12 2 6" xfId="6223" xr:uid="{00000000-0005-0000-0000-00004B180000}"/>
    <cellStyle name="40% - Акцент2 2 12 3" xfId="6224" xr:uid="{00000000-0005-0000-0000-00004C180000}"/>
    <cellStyle name="40% - Акцент2 2 12 4" xfId="6225" xr:uid="{00000000-0005-0000-0000-00004D180000}"/>
    <cellStyle name="40% - Акцент2 2 12 5" xfId="6226" xr:uid="{00000000-0005-0000-0000-00004E180000}"/>
    <cellStyle name="40% - Акцент2 2 12 6" xfId="6227" xr:uid="{00000000-0005-0000-0000-00004F180000}"/>
    <cellStyle name="40% - Акцент2 2 12 7" xfId="6228" xr:uid="{00000000-0005-0000-0000-000050180000}"/>
    <cellStyle name="40% - Акцент2 2 12_амортизация" xfId="6229" xr:uid="{00000000-0005-0000-0000-000051180000}"/>
    <cellStyle name="40% - Акцент2 2 13" xfId="6230" xr:uid="{00000000-0005-0000-0000-000052180000}"/>
    <cellStyle name="40% - Акцент2 2 13 2" xfId="6231" xr:uid="{00000000-0005-0000-0000-000053180000}"/>
    <cellStyle name="40% - Акцент2 2 13 3" xfId="6232" xr:uid="{00000000-0005-0000-0000-000054180000}"/>
    <cellStyle name="40% - Акцент2 2 13 4" xfId="6233" xr:uid="{00000000-0005-0000-0000-000055180000}"/>
    <cellStyle name="40% - Акцент2 2 13 5" xfId="6234" xr:uid="{00000000-0005-0000-0000-000056180000}"/>
    <cellStyle name="40% - Акцент2 2 13 6" xfId="6235" xr:uid="{00000000-0005-0000-0000-000057180000}"/>
    <cellStyle name="40% - Акцент2 2 14" xfId="6236" xr:uid="{00000000-0005-0000-0000-000058180000}"/>
    <cellStyle name="40% - Акцент2 2 14 2" xfId="6237" xr:uid="{00000000-0005-0000-0000-000059180000}"/>
    <cellStyle name="40% - Акцент2 2 14 3" xfId="6238" xr:uid="{00000000-0005-0000-0000-00005A180000}"/>
    <cellStyle name="40% - Акцент2 2 14 4" xfId="6239" xr:uid="{00000000-0005-0000-0000-00005B180000}"/>
    <cellStyle name="40% - Акцент2 2 14 5" xfId="6240" xr:uid="{00000000-0005-0000-0000-00005C180000}"/>
    <cellStyle name="40% - Акцент2 2 14 6" xfId="6241" xr:uid="{00000000-0005-0000-0000-00005D180000}"/>
    <cellStyle name="40% - Акцент2 2 15" xfId="6242" xr:uid="{00000000-0005-0000-0000-00005E180000}"/>
    <cellStyle name="40% - Акцент2 2 15 2" xfId="6243" xr:uid="{00000000-0005-0000-0000-00005F180000}"/>
    <cellStyle name="40% - Акцент2 2 15 3" xfId="6244" xr:uid="{00000000-0005-0000-0000-000060180000}"/>
    <cellStyle name="40% - Акцент2 2 15 4" xfId="6245" xr:uid="{00000000-0005-0000-0000-000061180000}"/>
    <cellStyle name="40% - Акцент2 2 15 5" xfId="6246" xr:uid="{00000000-0005-0000-0000-000062180000}"/>
    <cellStyle name="40% - Акцент2 2 15 6" xfId="6247" xr:uid="{00000000-0005-0000-0000-000063180000}"/>
    <cellStyle name="40% - Акцент2 2 16" xfId="6248" xr:uid="{00000000-0005-0000-0000-000064180000}"/>
    <cellStyle name="40% - Акцент2 2 16 2" xfId="6249" xr:uid="{00000000-0005-0000-0000-000065180000}"/>
    <cellStyle name="40% - Акцент2 2 16 3" xfId="6250" xr:uid="{00000000-0005-0000-0000-000066180000}"/>
    <cellStyle name="40% - Акцент2 2 16 4" xfId="6251" xr:uid="{00000000-0005-0000-0000-000067180000}"/>
    <cellStyle name="40% - Акцент2 2 16 5" xfId="6252" xr:uid="{00000000-0005-0000-0000-000068180000}"/>
    <cellStyle name="40% - Акцент2 2 16 6" xfId="6253" xr:uid="{00000000-0005-0000-0000-000069180000}"/>
    <cellStyle name="40% - Акцент2 2 17" xfId="6254" xr:uid="{00000000-0005-0000-0000-00006A180000}"/>
    <cellStyle name="40% - Акцент2 2 17 2" xfId="6255" xr:uid="{00000000-0005-0000-0000-00006B180000}"/>
    <cellStyle name="40% - Акцент2 2 17 3" xfId="6256" xr:uid="{00000000-0005-0000-0000-00006C180000}"/>
    <cellStyle name="40% - Акцент2 2 17 4" xfId="6257" xr:uid="{00000000-0005-0000-0000-00006D180000}"/>
    <cellStyle name="40% - Акцент2 2 17 5" xfId="6258" xr:uid="{00000000-0005-0000-0000-00006E180000}"/>
    <cellStyle name="40% - Акцент2 2 17 6" xfId="6259" xr:uid="{00000000-0005-0000-0000-00006F180000}"/>
    <cellStyle name="40% - Акцент2 2 18" xfId="6260" xr:uid="{00000000-0005-0000-0000-000070180000}"/>
    <cellStyle name="40% - Акцент2 2 18 2" xfId="6261" xr:uid="{00000000-0005-0000-0000-000071180000}"/>
    <cellStyle name="40% - Акцент2 2 18 3" xfId="6262" xr:uid="{00000000-0005-0000-0000-000072180000}"/>
    <cellStyle name="40% - Акцент2 2 18 4" xfId="6263" xr:uid="{00000000-0005-0000-0000-000073180000}"/>
    <cellStyle name="40% - Акцент2 2 18 5" xfId="6264" xr:uid="{00000000-0005-0000-0000-000074180000}"/>
    <cellStyle name="40% - Акцент2 2 18 6" xfId="6265" xr:uid="{00000000-0005-0000-0000-000075180000}"/>
    <cellStyle name="40% - Акцент2 2 19" xfId="6266" xr:uid="{00000000-0005-0000-0000-000076180000}"/>
    <cellStyle name="40% - Акцент2 2 19 2" xfId="6267" xr:uid="{00000000-0005-0000-0000-000077180000}"/>
    <cellStyle name="40% - Акцент2 2 19 3" xfId="6268" xr:uid="{00000000-0005-0000-0000-000078180000}"/>
    <cellStyle name="40% - Акцент2 2 19 4" xfId="6269" xr:uid="{00000000-0005-0000-0000-000079180000}"/>
    <cellStyle name="40% - Акцент2 2 19 4 2" xfId="6270" xr:uid="{00000000-0005-0000-0000-00007A180000}"/>
    <cellStyle name="40% - Акцент2 2 19 4 3" xfId="6271" xr:uid="{00000000-0005-0000-0000-00007B180000}"/>
    <cellStyle name="40% - Акцент2 2 19 5" xfId="6272" xr:uid="{00000000-0005-0000-0000-00007C180000}"/>
    <cellStyle name="40% - Акцент2 2 2" xfId="6273" xr:uid="{00000000-0005-0000-0000-00007D180000}"/>
    <cellStyle name="40% - Акцент2 2 2 10" xfId="6274" xr:uid="{00000000-0005-0000-0000-00007E180000}"/>
    <cellStyle name="40% - Акцент2 2 2 10 2" xfId="6275" xr:uid="{00000000-0005-0000-0000-00007F180000}"/>
    <cellStyle name="40% - Акцент2 2 2 10 2 2" xfId="6276" xr:uid="{00000000-0005-0000-0000-000080180000}"/>
    <cellStyle name="40% - Акцент2 2 2 10 2 2 2" xfId="6277" xr:uid="{00000000-0005-0000-0000-000081180000}"/>
    <cellStyle name="40% - Акцент2 2 2 10 2 2 2 2" xfId="6278" xr:uid="{00000000-0005-0000-0000-000082180000}"/>
    <cellStyle name="40% - Акцент2 2 2 10 2 2 2 3" xfId="6279" xr:uid="{00000000-0005-0000-0000-000083180000}"/>
    <cellStyle name="40% - Акцент2 2 2 10 2 2 3" xfId="6280" xr:uid="{00000000-0005-0000-0000-000084180000}"/>
    <cellStyle name="40% - Акцент2 2 2 10 2 2 4" xfId="6281" xr:uid="{00000000-0005-0000-0000-000085180000}"/>
    <cellStyle name="40% - Акцент2 2 2 10 2 3" xfId="6282" xr:uid="{00000000-0005-0000-0000-000086180000}"/>
    <cellStyle name="40% - Акцент2 2 2 10 2 4" xfId="6283" xr:uid="{00000000-0005-0000-0000-000087180000}"/>
    <cellStyle name="40% - Акцент2 2 2 10 3" xfId="6284" xr:uid="{00000000-0005-0000-0000-000088180000}"/>
    <cellStyle name="40% - Акцент2 2 2 10 4" xfId="6285" xr:uid="{00000000-0005-0000-0000-000089180000}"/>
    <cellStyle name="40% - Акцент2 2 2 10 5" xfId="6286" xr:uid="{00000000-0005-0000-0000-00008A180000}"/>
    <cellStyle name="40% - Акцент2 2 2 11" xfId="6287" xr:uid="{00000000-0005-0000-0000-00008B180000}"/>
    <cellStyle name="40% - Акцент2 2 2 12" xfId="6288" xr:uid="{00000000-0005-0000-0000-00008C180000}"/>
    <cellStyle name="40% - Акцент2 2 2 12 2" xfId="6289" xr:uid="{00000000-0005-0000-0000-00008D180000}"/>
    <cellStyle name="40% - Акцент2 2 2 12 3" xfId="6290" xr:uid="{00000000-0005-0000-0000-00008E180000}"/>
    <cellStyle name="40% - Акцент2 2 2 13" xfId="6291" xr:uid="{00000000-0005-0000-0000-00008F180000}"/>
    <cellStyle name="40% - Акцент2 2 2 14" xfId="6292" xr:uid="{00000000-0005-0000-0000-000090180000}"/>
    <cellStyle name="40% - Акцент2 2 2 14 2" xfId="6293" xr:uid="{00000000-0005-0000-0000-000091180000}"/>
    <cellStyle name="40% - Акцент2 2 2 15" xfId="6294" xr:uid="{00000000-0005-0000-0000-000092180000}"/>
    <cellStyle name="40% - Акцент2 2 2 15 2" xfId="6295" xr:uid="{00000000-0005-0000-0000-000093180000}"/>
    <cellStyle name="40% - Акцент2 2 2 15 2 2" xfId="6296" xr:uid="{00000000-0005-0000-0000-000094180000}"/>
    <cellStyle name="40% - Акцент2 2 2 15 2 2 2" xfId="6297" xr:uid="{00000000-0005-0000-0000-000095180000}"/>
    <cellStyle name="40% - Акцент2 2 2 15 2 3" xfId="6298" xr:uid="{00000000-0005-0000-0000-000096180000}"/>
    <cellStyle name="40% - Акцент2 2 2 15 2 4" xfId="6299" xr:uid="{00000000-0005-0000-0000-000097180000}"/>
    <cellStyle name="40% - Акцент2 2 2 15 3" xfId="6300" xr:uid="{00000000-0005-0000-0000-000098180000}"/>
    <cellStyle name="40% - Акцент2 2 2 15 3 2" xfId="6301" xr:uid="{00000000-0005-0000-0000-000099180000}"/>
    <cellStyle name="40% - Акцент2 2 2 15 4" xfId="6302" xr:uid="{00000000-0005-0000-0000-00009A180000}"/>
    <cellStyle name="40% - Акцент2 2 2 16" xfId="6303" xr:uid="{00000000-0005-0000-0000-00009B180000}"/>
    <cellStyle name="40% - Акцент2 2 2 16 2" xfId="6304" xr:uid="{00000000-0005-0000-0000-00009C180000}"/>
    <cellStyle name="40% - Акцент2 2 2 17" xfId="6305" xr:uid="{00000000-0005-0000-0000-00009D180000}"/>
    <cellStyle name="40% - Акцент2 2 2 18" xfId="6306" xr:uid="{00000000-0005-0000-0000-00009E180000}"/>
    <cellStyle name="40% - Акцент2 2 2 19" xfId="6307" xr:uid="{00000000-0005-0000-0000-00009F180000}"/>
    <cellStyle name="40% - Акцент2 2 2 19 2" xfId="6308" xr:uid="{00000000-0005-0000-0000-0000A0180000}"/>
    <cellStyle name="40% - Акцент2 2 2 2" xfId="6309" xr:uid="{00000000-0005-0000-0000-0000A1180000}"/>
    <cellStyle name="40% - Акцент2 2 2 2 10" xfId="6310" xr:uid="{00000000-0005-0000-0000-0000A2180000}"/>
    <cellStyle name="40% - Акцент2 2 2 2 10 2" xfId="6311" xr:uid="{00000000-0005-0000-0000-0000A3180000}"/>
    <cellStyle name="40% - Акцент2 2 2 2 10 2 2" xfId="6312" xr:uid="{00000000-0005-0000-0000-0000A4180000}"/>
    <cellStyle name="40% - Акцент2 2 2 2 10 2 2 2" xfId="6313" xr:uid="{00000000-0005-0000-0000-0000A5180000}"/>
    <cellStyle name="40% - Акцент2 2 2 2 10 2 3" xfId="6314" xr:uid="{00000000-0005-0000-0000-0000A6180000}"/>
    <cellStyle name="40% - Акцент2 2 2 2 10 2 4" xfId="6315" xr:uid="{00000000-0005-0000-0000-0000A7180000}"/>
    <cellStyle name="40% - Акцент2 2 2 2 10 3" xfId="6316" xr:uid="{00000000-0005-0000-0000-0000A8180000}"/>
    <cellStyle name="40% - Акцент2 2 2 2 10 3 2" xfId="6317" xr:uid="{00000000-0005-0000-0000-0000A9180000}"/>
    <cellStyle name="40% - Акцент2 2 2 2 10 4" xfId="6318" xr:uid="{00000000-0005-0000-0000-0000AA180000}"/>
    <cellStyle name="40% - Акцент2 2 2 2 11" xfId="6319" xr:uid="{00000000-0005-0000-0000-0000AB180000}"/>
    <cellStyle name="40% - Акцент2 2 2 2 11 2" xfId="6320" xr:uid="{00000000-0005-0000-0000-0000AC180000}"/>
    <cellStyle name="40% - Акцент2 2 2 2 12" xfId="6321" xr:uid="{00000000-0005-0000-0000-0000AD180000}"/>
    <cellStyle name="40% - Акцент2 2 2 2 13" xfId="6322" xr:uid="{00000000-0005-0000-0000-0000AE180000}"/>
    <cellStyle name="40% - Акцент2 2 2 2 14" xfId="6323" xr:uid="{00000000-0005-0000-0000-0000AF180000}"/>
    <cellStyle name="40% - Акцент2 2 2 2 15" xfId="6324" xr:uid="{00000000-0005-0000-0000-0000B0180000}"/>
    <cellStyle name="40% - Акцент2 2 2 2 16" xfId="6325" xr:uid="{00000000-0005-0000-0000-0000B1180000}"/>
    <cellStyle name="40% - Акцент2 2 2 2 17" xfId="6326" xr:uid="{00000000-0005-0000-0000-0000B2180000}"/>
    <cellStyle name="40% - Акцент2 2 2 2 18" xfId="6327" xr:uid="{00000000-0005-0000-0000-0000B3180000}"/>
    <cellStyle name="40% - Акцент2 2 2 2 19" xfId="6328" xr:uid="{00000000-0005-0000-0000-0000B4180000}"/>
    <cellStyle name="40% - Акцент2 2 2 2 2" xfId="6329" xr:uid="{00000000-0005-0000-0000-0000B5180000}"/>
    <cellStyle name="40% - Акцент2 2 2 2 2 10" xfId="6330" xr:uid="{00000000-0005-0000-0000-0000B6180000}"/>
    <cellStyle name="40% - Акцент2 2 2 2 2 11" xfId="6331" xr:uid="{00000000-0005-0000-0000-0000B7180000}"/>
    <cellStyle name="40% - Акцент2 2 2 2 2 12" xfId="6332" xr:uid="{00000000-0005-0000-0000-0000B8180000}"/>
    <cellStyle name="40% - Акцент2 2 2 2 2 13" xfId="6333" xr:uid="{00000000-0005-0000-0000-0000B9180000}"/>
    <cellStyle name="40% - Акцент2 2 2 2 2 14" xfId="6334" xr:uid="{00000000-0005-0000-0000-0000BA180000}"/>
    <cellStyle name="40% - Акцент2 2 2 2 2 15" xfId="6335" xr:uid="{00000000-0005-0000-0000-0000BB180000}"/>
    <cellStyle name="40% - Акцент2 2 2 2 2 16" xfId="6336" xr:uid="{00000000-0005-0000-0000-0000BC180000}"/>
    <cellStyle name="40% - Акцент2 2 2 2 2 17" xfId="6337" xr:uid="{00000000-0005-0000-0000-0000BD180000}"/>
    <cellStyle name="40% - Акцент2 2 2 2 2 18" xfId="6338" xr:uid="{00000000-0005-0000-0000-0000BE180000}"/>
    <cellStyle name="40% - Акцент2 2 2 2 2 19" xfId="6339" xr:uid="{00000000-0005-0000-0000-0000BF180000}"/>
    <cellStyle name="40% - Акцент2 2 2 2 2 2" xfId="6340" xr:uid="{00000000-0005-0000-0000-0000C0180000}"/>
    <cellStyle name="40% - Акцент2 2 2 2 2 2 10" xfId="6341" xr:uid="{00000000-0005-0000-0000-0000C1180000}"/>
    <cellStyle name="40% - Акцент2 2 2 2 2 2 11" xfId="6342" xr:uid="{00000000-0005-0000-0000-0000C2180000}"/>
    <cellStyle name="40% - Акцент2 2 2 2 2 2 12" xfId="6343" xr:uid="{00000000-0005-0000-0000-0000C3180000}"/>
    <cellStyle name="40% - Акцент2 2 2 2 2 2 13" xfId="6344" xr:uid="{00000000-0005-0000-0000-0000C4180000}"/>
    <cellStyle name="40% - Акцент2 2 2 2 2 2 14" xfId="6345" xr:uid="{00000000-0005-0000-0000-0000C5180000}"/>
    <cellStyle name="40% - Акцент2 2 2 2 2 2 15" xfId="6346" xr:uid="{00000000-0005-0000-0000-0000C6180000}"/>
    <cellStyle name="40% - Акцент2 2 2 2 2 2 16" xfId="6347" xr:uid="{00000000-0005-0000-0000-0000C7180000}"/>
    <cellStyle name="40% - Акцент2 2 2 2 2 2 17" xfId="6348" xr:uid="{00000000-0005-0000-0000-0000C8180000}"/>
    <cellStyle name="40% - Акцент2 2 2 2 2 2 18" xfId="6349" xr:uid="{00000000-0005-0000-0000-0000C9180000}"/>
    <cellStyle name="40% - Акцент2 2 2 2 2 2 19" xfId="6350" xr:uid="{00000000-0005-0000-0000-0000CA180000}"/>
    <cellStyle name="40% - Акцент2 2 2 2 2 2 2" xfId="6351" xr:uid="{00000000-0005-0000-0000-0000CB180000}"/>
    <cellStyle name="40% - Акцент2 2 2 2 2 2 2 10" xfId="6352" xr:uid="{00000000-0005-0000-0000-0000CC180000}"/>
    <cellStyle name="40% - Акцент2 2 2 2 2 2 2 11" xfId="6353" xr:uid="{00000000-0005-0000-0000-0000CD180000}"/>
    <cellStyle name="40% - Акцент2 2 2 2 2 2 2 12" xfId="6354" xr:uid="{00000000-0005-0000-0000-0000CE180000}"/>
    <cellStyle name="40% - Акцент2 2 2 2 2 2 2 13" xfId="6355" xr:uid="{00000000-0005-0000-0000-0000CF180000}"/>
    <cellStyle name="40% - Акцент2 2 2 2 2 2 2 14" xfId="6356" xr:uid="{00000000-0005-0000-0000-0000D0180000}"/>
    <cellStyle name="40% - Акцент2 2 2 2 2 2 2 15" xfId="6357" xr:uid="{00000000-0005-0000-0000-0000D1180000}"/>
    <cellStyle name="40% - Акцент2 2 2 2 2 2 2 16" xfId="6358" xr:uid="{00000000-0005-0000-0000-0000D2180000}"/>
    <cellStyle name="40% - Акцент2 2 2 2 2 2 2 17" xfId="6359" xr:uid="{00000000-0005-0000-0000-0000D3180000}"/>
    <cellStyle name="40% - Акцент2 2 2 2 2 2 2 18" xfId="6360" xr:uid="{00000000-0005-0000-0000-0000D4180000}"/>
    <cellStyle name="40% - Акцент2 2 2 2 2 2 2 19" xfId="6361" xr:uid="{00000000-0005-0000-0000-0000D5180000}"/>
    <cellStyle name="40% - Акцент2 2 2 2 2 2 2 2" xfId="6362" xr:uid="{00000000-0005-0000-0000-0000D6180000}"/>
    <cellStyle name="40% - Акцент2 2 2 2 2 2 2 2 10" xfId="6363" xr:uid="{00000000-0005-0000-0000-0000D7180000}"/>
    <cellStyle name="40% - Акцент2 2 2 2 2 2 2 2 11" xfId="6364" xr:uid="{00000000-0005-0000-0000-0000D8180000}"/>
    <cellStyle name="40% - Акцент2 2 2 2 2 2 2 2 12" xfId="6365" xr:uid="{00000000-0005-0000-0000-0000D9180000}"/>
    <cellStyle name="40% - Акцент2 2 2 2 2 2 2 2 13" xfId="6366" xr:uid="{00000000-0005-0000-0000-0000DA180000}"/>
    <cellStyle name="40% - Акцент2 2 2 2 2 2 2 2 14" xfId="6367" xr:uid="{00000000-0005-0000-0000-0000DB180000}"/>
    <cellStyle name="40% - Акцент2 2 2 2 2 2 2 2 15" xfId="6368" xr:uid="{00000000-0005-0000-0000-0000DC180000}"/>
    <cellStyle name="40% - Акцент2 2 2 2 2 2 2 2 16" xfId="6369" xr:uid="{00000000-0005-0000-0000-0000DD180000}"/>
    <cellStyle name="40% - Акцент2 2 2 2 2 2 2 2 17" xfId="6370" xr:uid="{00000000-0005-0000-0000-0000DE180000}"/>
    <cellStyle name="40% - Акцент2 2 2 2 2 2 2 2 18" xfId="6371" xr:uid="{00000000-0005-0000-0000-0000DF180000}"/>
    <cellStyle name="40% - Акцент2 2 2 2 2 2 2 2 19" xfId="6372" xr:uid="{00000000-0005-0000-0000-0000E0180000}"/>
    <cellStyle name="40% - Акцент2 2 2 2 2 2 2 2 2" xfId="6373" xr:uid="{00000000-0005-0000-0000-0000E1180000}"/>
    <cellStyle name="40% - Акцент2 2 2 2 2 2 2 2 2 10" xfId="6374" xr:uid="{00000000-0005-0000-0000-0000E2180000}"/>
    <cellStyle name="40% - Акцент2 2 2 2 2 2 2 2 2 11" xfId="6375" xr:uid="{00000000-0005-0000-0000-0000E3180000}"/>
    <cellStyle name="40% - Акцент2 2 2 2 2 2 2 2 2 12" xfId="6376" xr:uid="{00000000-0005-0000-0000-0000E4180000}"/>
    <cellStyle name="40% - Акцент2 2 2 2 2 2 2 2 2 13" xfId="6377" xr:uid="{00000000-0005-0000-0000-0000E5180000}"/>
    <cellStyle name="40% - Акцент2 2 2 2 2 2 2 2 2 14" xfId="6378" xr:uid="{00000000-0005-0000-0000-0000E6180000}"/>
    <cellStyle name="40% - Акцент2 2 2 2 2 2 2 2 2 15" xfId="6379" xr:uid="{00000000-0005-0000-0000-0000E7180000}"/>
    <cellStyle name="40% - Акцент2 2 2 2 2 2 2 2 2 16" xfId="6380" xr:uid="{00000000-0005-0000-0000-0000E8180000}"/>
    <cellStyle name="40% - Акцент2 2 2 2 2 2 2 2 2 17" xfId="6381" xr:uid="{00000000-0005-0000-0000-0000E9180000}"/>
    <cellStyle name="40% - Акцент2 2 2 2 2 2 2 2 2 18" xfId="6382" xr:uid="{00000000-0005-0000-0000-0000EA180000}"/>
    <cellStyle name="40% - Акцент2 2 2 2 2 2 2 2 2 19" xfId="6383" xr:uid="{00000000-0005-0000-0000-0000EB180000}"/>
    <cellStyle name="40% - Акцент2 2 2 2 2 2 2 2 2 2" xfId="6384" xr:uid="{00000000-0005-0000-0000-0000EC180000}"/>
    <cellStyle name="40% - Акцент2 2 2 2 2 2 2 2 2 2 10" xfId="6385" xr:uid="{00000000-0005-0000-0000-0000ED180000}"/>
    <cellStyle name="40% - Акцент2 2 2 2 2 2 2 2 2 2 11" xfId="6386" xr:uid="{00000000-0005-0000-0000-0000EE180000}"/>
    <cellStyle name="40% - Акцент2 2 2 2 2 2 2 2 2 2 12" xfId="6387" xr:uid="{00000000-0005-0000-0000-0000EF180000}"/>
    <cellStyle name="40% - Акцент2 2 2 2 2 2 2 2 2 2 13" xfId="6388" xr:uid="{00000000-0005-0000-0000-0000F0180000}"/>
    <cellStyle name="40% - Акцент2 2 2 2 2 2 2 2 2 2 14" xfId="6389" xr:uid="{00000000-0005-0000-0000-0000F1180000}"/>
    <cellStyle name="40% - Акцент2 2 2 2 2 2 2 2 2 2 15" xfId="6390" xr:uid="{00000000-0005-0000-0000-0000F2180000}"/>
    <cellStyle name="40% - Акцент2 2 2 2 2 2 2 2 2 2 16" xfId="6391" xr:uid="{00000000-0005-0000-0000-0000F3180000}"/>
    <cellStyle name="40% - Акцент2 2 2 2 2 2 2 2 2 2 17" xfId="6392" xr:uid="{00000000-0005-0000-0000-0000F4180000}"/>
    <cellStyle name="40% - Акцент2 2 2 2 2 2 2 2 2 2 18" xfId="6393" xr:uid="{00000000-0005-0000-0000-0000F5180000}"/>
    <cellStyle name="40% - Акцент2 2 2 2 2 2 2 2 2 2 19" xfId="6394" xr:uid="{00000000-0005-0000-0000-0000F6180000}"/>
    <cellStyle name="40% - Акцент2 2 2 2 2 2 2 2 2 2 2" xfId="6395" xr:uid="{00000000-0005-0000-0000-0000F7180000}"/>
    <cellStyle name="40% - Акцент2 2 2 2 2 2 2 2 2 2 2 10" xfId="6396" xr:uid="{00000000-0005-0000-0000-0000F8180000}"/>
    <cellStyle name="40% - Акцент2 2 2 2 2 2 2 2 2 2 2 11" xfId="6397" xr:uid="{00000000-0005-0000-0000-0000F9180000}"/>
    <cellStyle name="40% - Акцент2 2 2 2 2 2 2 2 2 2 2 12" xfId="6398" xr:uid="{00000000-0005-0000-0000-0000FA180000}"/>
    <cellStyle name="40% - Акцент2 2 2 2 2 2 2 2 2 2 2 13" xfId="6399" xr:uid="{00000000-0005-0000-0000-0000FB180000}"/>
    <cellStyle name="40% - Акцент2 2 2 2 2 2 2 2 2 2 2 14" xfId="6400" xr:uid="{00000000-0005-0000-0000-0000FC180000}"/>
    <cellStyle name="40% - Акцент2 2 2 2 2 2 2 2 2 2 2 15" xfId="6401" xr:uid="{00000000-0005-0000-0000-0000FD180000}"/>
    <cellStyle name="40% - Акцент2 2 2 2 2 2 2 2 2 2 2 16" xfId="6402" xr:uid="{00000000-0005-0000-0000-0000FE180000}"/>
    <cellStyle name="40% - Акцент2 2 2 2 2 2 2 2 2 2 2 17" xfId="6403" xr:uid="{00000000-0005-0000-0000-0000FF180000}"/>
    <cellStyle name="40% - Акцент2 2 2 2 2 2 2 2 2 2 2 18" xfId="6404" xr:uid="{00000000-0005-0000-0000-000000190000}"/>
    <cellStyle name="40% - Акцент2 2 2 2 2 2 2 2 2 2 2 19" xfId="6405" xr:uid="{00000000-0005-0000-0000-000001190000}"/>
    <cellStyle name="40% - Акцент2 2 2 2 2 2 2 2 2 2 2 2" xfId="6406" xr:uid="{00000000-0005-0000-0000-000002190000}"/>
    <cellStyle name="40% - Акцент2 2 2 2 2 2 2 2 2 2 2 2 10" xfId="6407" xr:uid="{00000000-0005-0000-0000-000003190000}"/>
    <cellStyle name="40% - Акцент2 2 2 2 2 2 2 2 2 2 2 2 11" xfId="6408" xr:uid="{00000000-0005-0000-0000-000004190000}"/>
    <cellStyle name="40% - Акцент2 2 2 2 2 2 2 2 2 2 2 2 12" xfId="6409" xr:uid="{00000000-0005-0000-0000-000005190000}"/>
    <cellStyle name="40% - Акцент2 2 2 2 2 2 2 2 2 2 2 2 13" xfId="6410" xr:uid="{00000000-0005-0000-0000-000006190000}"/>
    <cellStyle name="40% - Акцент2 2 2 2 2 2 2 2 2 2 2 2 14" xfId="6411" xr:uid="{00000000-0005-0000-0000-000007190000}"/>
    <cellStyle name="40% - Акцент2 2 2 2 2 2 2 2 2 2 2 2 15" xfId="6412" xr:uid="{00000000-0005-0000-0000-000008190000}"/>
    <cellStyle name="40% - Акцент2 2 2 2 2 2 2 2 2 2 2 2 16" xfId="6413" xr:uid="{00000000-0005-0000-0000-000009190000}"/>
    <cellStyle name="40% - Акцент2 2 2 2 2 2 2 2 2 2 2 2 17" xfId="6414" xr:uid="{00000000-0005-0000-0000-00000A190000}"/>
    <cellStyle name="40% - Акцент2 2 2 2 2 2 2 2 2 2 2 2 18" xfId="6415" xr:uid="{00000000-0005-0000-0000-00000B190000}"/>
    <cellStyle name="40% - Акцент2 2 2 2 2 2 2 2 2 2 2 2 19" xfId="6416" xr:uid="{00000000-0005-0000-0000-00000C190000}"/>
    <cellStyle name="40% - Акцент2 2 2 2 2 2 2 2 2 2 2 2 2" xfId="6417" xr:uid="{00000000-0005-0000-0000-00000D190000}"/>
    <cellStyle name="40% - Акцент2 2 2 2 2 2 2 2 2 2 2 2 2 10" xfId="6418" xr:uid="{00000000-0005-0000-0000-00000E190000}"/>
    <cellStyle name="40% - Акцент2 2 2 2 2 2 2 2 2 2 2 2 2 11" xfId="6419" xr:uid="{00000000-0005-0000-0000-00000F190000}"/>
    <cellStyle name="40% - Акцент2 2 2 2 2 2 2 2 2 2 2 2 2 12" xfId="6420" xr:uid="{00000000-0005-0000-0000-000010190000}"/>
    <cellStyle name="40% - Акцент2 2 2 2 2 2 2 2 2 2 2 2 2 13" xfId="6421" xr:uid="{00000000-0005-0000-0000-000011190000}"/>
    <cellStyle name="40% - Акцент2 2 2 2 2 2 2 2 2 2 2 2 2 14" xfId="6422" xr:uid="{00000000-0005-0000-0000-000012190000}"/>
    <cellStyle name="40% - Акцент2 2 2 2 2 2 2 2 2 2 2 2 2 15" xfId="6423" xr:uid="{00000000-0005-0000-0000-000013190000}"/>
    <cellStyle name="40% - Акцент2 2 2 2 2 2 2 2 2 2 2 2 2 16" xfId="6424" xr:uid="{00000000-0005-0000-0000-000014190000}"/>
    <cellStyle name="40% - Акцент2 2 2 2 2 2 2 2 2 2 2 2 2 17" xfId="6425" xr:uid="{00000000-0005-0000-0000-000015190000}"/>
    <cellStyle name="40% - Акцент2 2 2 2 2 2 2 2 2 2 2 2 2 18" xfId="6426" xr:uid="{00000000-0005-0000-0000-000016190000}"/>
    <cellStyle name="40% - Акцент2 2 2 2 2 2 2 2 2 2 2 2 2 19" xfId="6427" xr:uid="{00000000-0005-0000-0000-000017190000}"/>
    <cellStyle name="40% - Акцент2 2 2 2 2 2 2 2 2 2 2 2 2 2" xfId="6428" xr:uid="{00000000-0005-0000-0000-000018190000}"/>
    <cellStyle name="40% - Акцент2 2 2 2 2 2 2 2 2 2 2 2 2 2 10" xfId="6429" xr:uid="{00000000-0005-0000-0000-000019190000}"/>
    <cellStyle name="40% - Акцент2 2 2 2 2 2 2 2 2 2 2 2 2 2 11" xfId="6430" xr:uid="{00000000-0005-0000-0000-00001A190000}"/>
    <cellStyle name="40% - Акцент2 2 2 2 2 2 2 2 2 2 2 2 2 2 12" xfId="6431" xr:uid="{00000000-0005-0000-0000-00001B190000}"/>
    <cellStyle name="40% - Акцент2 2 2 2 2 2 2 2 2 2 2 2 2 2 13" xfId="6432" xr:uid="{00000000-0005-0000-0000-00001C190000}"/>
    <cellStyle name="40% - Акцент2 2 2 2 2 2 2 2 2 2 2 2 2 2 14" xfId="6433" xr:uid="{00000000-0005-0000-0000-00001D190000}"/>
    <cellStyle name="40% - Акцент2 2 2 2 2 2 2 2 2 2 2 2 2 2 15" xfId="6434" xr:uid="{00000000-0005-0000-0000-00001E190000}"/>
    <cellStyle name="40% - Акцент2 2 2 2 2 2 2 2 2 2 2 2 2 2 16" xfId="6435" xr:uid="{00000000-0005-0000-0000-00001F190000}"/>
    <cellStyle name="40% - Акцент2 2 2 2 2 2 2 2 2 2 2 2 2 2 17" xfId="6436" xr:uid="{00000000-0005-0000-0000-000020190000}"/>
    <cellStyle name="40% - Акцент2 2 2 2 2 2 2 2 2 2 2 2 2 2 18" xfId="6437" xr:uid="{00000000-0005-0000-0000-000021190000}"/>
    <cellStyle name="40% - Акцент2 2 2 2 2 2 2 2 2 2 2 2 2 2 19" xfId="6438" xr:uid="{00000000-0005-0000-0000-000022190000}"/>
    <cellStyle name="40% - Акцент2 2 2 2 2 2 2 2 2 2 2 2 2 2 2" xfId="6439" xr:uid="{00000000-0005-0000-0000-000023190000}"/>
    <cellStyle name="40% - Акцент2 2 2 2 2 2 2 2 2 2 2 2 2 2 2 10" xfId="6440" xr:uid="{00000000-0005-0000-0000-000024190000}"/>
    <cellStyle name="40% - Акцент2 2 2 2 2 2 2 2 2 2 2 2 2 2 2 11" xfId="6441" xr:uid="{00000000-0005-0000-0000-000025190000}"/>
    <cellStyle name="40% - Акцент2 2 2 2 2 2 2 2 2 2 2 2 2 2 2 12" xfId="6442" xr:uid="{00000000-0005-0000-0000-000026190000}"/>
    <cellStyle name="40% - Акцент2 2 2 2 2 2 2 2 2 2 2 2 2 2 2 13" xfId="6443" xr:uid="{00000000-0005-0000-0000-000027190000}"/>
    <cellStyle name="40% - Акцент2 2 2 2 2 2 2 2 2 2 2 2 2 2 2 14" xfId="6444" xr:uid="{00000000-0005-0000-0000-000028190000}"/>
    <cellStyle name="40% - Акцент2 2 2 2 2 2 2 2 2 2 2 2 2 2 2 15" xfId="6445" xr:uid="{00000000-0005-0000-0000-000029190000}"/>
    <cellStyle name="40% - Акцент2 2 2 2 2 2 2 2 2 2 2 2 2 2 2 16" xfId="6446" xr:uid="{00000000-0005-0000-0000-00002A190000}"/>
    <cellStyle name="40% - Акцент2 2 2 2 2 2 2 2 2 2 2 2 2 2 2 17" xfId="6447" xr:uid="{00000000-0005-0000-0000-00002B190000}"/>
    <cellStyle name="40% - Акцент2 2 2 2 2 2 2 2 2 2 2 2 2 2 2 18" xfId="6448" xr:uid="{00000000-0005-0000-0000-00002C190000}"/>
    <cellStyle name="40% - Акцент2 2 2 2 2 2 2 2 2 2 2 2 2 2 2 19" xfId="6449" xr:uid="{00000000-0005-0000-0000-00002D190000}"/>
    <cellStyle name="40% - Акцент2 2 2 2 2 2 2 2 2 2 2 2 2 2 2 2" xfId="6450" xr:uid="{00000000-0005-0000-0000-00002E190000}"/>
    <cellStyle name="40% - Акцент2 2 2 2 2 2 2 2 2 2 2 2 2 2 2 2 10" xfId="6451" xr:uid="{00000000-0005-0000-0000-00002F190000}"/>
    <cellStyle name="40% - Акцент2 2 2 2 2 2 2 2 2 2 2 2 2 2 2 2 11" xfId="6452" xr:uid="{00000000-0005-0000-0000-000030190000}"/>
    <cellStyle name="40% - Акцент2 2 2 2 2 2 2 2 2 2 2 2 2 2 2 2 12" xfId="6453" xr:uid="{00000000-0005-0000-0000-000031190000}"/>
    <cellStyle name="40% - Акцент2 2 2 2 2 2 2 2 2 2 2 2 2 2 2 2 13" xfId="6454" xr:uid="{00000000-0005-0000-0000-000032190000}"/>
    <cellStyle name="40% - Акцент2 2 2 2 2 2 2 2 2 2 2 2 2 2 2 2 14" xfId="6455" xr:uid="{00000000-0005-0000-0000-000033190000}"/>
    <cellStyle name="40% - Акцент2 2 2 2 2 2 2 2 2 2 2 2 2 2 2 2 15" xfId="6456" xr:uid="{00000000-0005-0000-0000-000034190000}"/>
    <cellStyle name="40% - Акцент2 2 2 2 2 2 2 2 2 2 2 2 2 2 2 2 16" xfId="6457" xr:uid="{00000000-0005-0000-0000-000035190000}"/>
    <cellStyle name="40% - Акцент2 2 2 2 2 2 2 2 2 2 2 2 2 2 2 2 17" xfId="6458" xr:uid="{00000000-0005-0000-0000-000036190000}"/>
    <cellStyle name="40% - Акцент2 2 2 2 2 2 2 2 2 2 2 2 2 2 2 2 18" xfId="6459" xr:uid="{00000000-0005-0000-0000-000037190000}"/>
    <cellStyle name="40% - Акцент2 2 2 2 2 2 2 2 2 2 2 2 2 2 2 2 19" xfId="6460" xr:uid="{00000000-0005-0000-0000-000038190000}"/>
    <cellStyle name="40% - Акцент2 2 2 2 2 2 2 2 2 2 2 2 2 2 2 2 2" xfId="6461" xr:uid="{00000000-0005-0000-0000-000039190000}"/>
    <cellStyle name="40% - Акцент2 2 2 2 2 2 2 2 2 2 2 2 2 2 2 2 2 10" xfId="6462" xr:uid="{00000000-0005-0000-0000-00003A190000}"/>
    <cellStyle name="40% - Акцент2 2 2 2 2 2 2 2 2 2 2 2 2 2 2 2 2 11" xfId="6463" xr:uid="{00000000-0005-0000-0000-00003B190000}"/>
    <cellStyle name="40% - Акцент2 2 2 2 2 2 2 2 2 2 2 2 2 2 2 2 2 12" xfId="6464" xr:uid="{00000000-0005-0000-0000-00003C190000}"/>
    <cellStyle name="40% - Акцент2 2 2 2 2 2 2 2 2 2 2 2 2 2 2 2 2 13" xfId="6465" xr:uid="{00000000-0005-0000-0000-00003D190000}"/>
    <cellStyle name="40% - Акцент2 2 2 2 2 2 2 2 2 2 2 2 2 2 2 2 2 14" xfId="6466" xr:uid="{00000000-0005-0000-0000-00003E190000}"/>
    <cellStyle name="40% - Акцент2 2 2 2 2 2 2 2 2 2 2 2 2 2 2 2 2 15" xfId="6467" xr:uid="{00000000-0005-0000-0000-00003F190000}"/>
    <cellStyle name="40% - Акцент2 2 2 2 2 2 2 2 2 2 2 2 2 2 2 2 2 16" xfId="6468" xr:uid="{00000000-0005-0000-0000-000040190000}"/>
    <cellStyle name="40% - Акцент2 2 2 2 2 2 2 2 2 2 2 2 2 2 2 2 2 17" xfId="6469" xr:uid="{00000000-0005-0000-0000-000041190000}"/>
    <cellStyle name="40% - Акцент2 2 2 2 2 2 2 2 2 2 2 2 2 2 2 2 2 18" xfId="6470" xr:uid="{00000000-0005-0000-0000-000042190000}"/>
    <cellStyle name="40% - Акцент2 2 2 2 2 2 2 2 2 2 2 2 2 2 2 2 2 19" xfId="6471" xr:uid="{00000000-0005-0000-0000-000043190000}"/>
    <cellStyle name="40% - Акцент2 2 2 2 2 2 2 2 2 2 2 2 2 2 2 2 2 2" xfId="6472" xr:uid="{00000000-0005-0000-0000-000044190000}"/>
    <cellStyle name="40% - Акцент2 2 2 2 2 2 2 2 2 2 2 2 2 2 2 2 2 2 10" xfId="6473" xr:uid="{00000000-0005-0000-0000-000045190000}"/>
    <cellStyle name="40% - Акцент2 2 2 2 2 2 2 2 2 2 2 2 2 2 2 2 2 2 11" xfId="6474" xr:uid="{00000000-0005-0000-0000-000046190000}"/>
    <cellStyle name="40% - Акцент2 2 2 2 2 2 2 2 2 2 2 2 2 2 2 2 2 2 12" xfId="6475" xr:uid="{00000000-0005-0000-0000-000047190000}"/>
    <cellStyle name="40% - Акцент2 2 2 2 2 2 2 2 2 2 2 2 2 2 2 2 2 2 13" xfId="6476" xr:uid="{00000000-0005-0000-0000-000048190000}"/>
    <cellStyle name="40% - Акцент2 2 2 2 2 2 2 2 2 2 2 2 2 2 2 2 2 2 14" xfId="6477" xr:uid="{00000000-0005-0000-0000-000049190000}"/>
    <cellStyle name="40% - Акцент2 2 2 2 2 2 2 2 2 2 2 2 2 2 2 2 2 2 15" xfId="6478" xr:uid="{00000000-0005-0000-0000-00004A190000}"/>
    <cellStyle name="40% - Акцент2 2 2 2 2 2 2 2 2 2 2 2 2 2 2 2 2 2 16" xfId="6479" xr:uid="{00000000-0005-0000-0000-00004B190000}"/>
    <cellStyle name="40% - Акцент2 2 2 2 2 2 2 2 2 2 2 2 2 2 2 2 2 2 17" xfId="6480" xr:uid="{00000000-0005-0000-0000-00004C190000}"/>
    <cellStyle name="40% - Акцент2 2 2 2 2 2 2 2 2 2 2 2 2 2 2 2 2 2 18" xfId="6481" xr:uid="{00000000-0005-0000-0000-00004D190000}"/>
    <cellStyle name="40% - Акцент2 2 2 2 2 2 2 2 2 2 2 2 2 2 2 2 2 2 19" xfId="6482" xr:uid="{00000000-0005-0000-0000-00004E190000}"/>
    <cellStyle name="40% - Акцент2 2 2 2 2 2 2 2 2 2 2 2 2 2 2 2 2 2 2" xfId="6483" xr:uid="{00000000-0005-0000-0000-00004F190000}"/>
    <cellStyle name="40% - Акцент2 2 2 2 2 2 2 2 2 2 2 2 2 2 2 2 2 2 2 10" xfId="6484" xr:uid="{00000000-0005-0000-0000-000050190000}"/>
    <cellStyle name="40% - Акцент2 2 2 2 2 2 2 2 2 2 2 2 2 2 2 2 2 2 2 11" xfId="6485" xr:uid="{00000000-0005-0000-0000-000051190000}"/>
    <cellStyle name="40% - Акцент2 2 2 2 2 2 2 2 2 2 2 2 2 2 2 2 2 2 2 12" xfId="6486" xr:uid="{00000000-0005-0000-0000-000052190000}"/>
    <cellStyle name="40% - Акцент2 2 2 2 2 2 2 2 2 2 2 2 2 2 2 2 2 2 2 13" xfId="6487" xr:uid="{00000000-0005-0000-0000-000053190000}"/>
    <cellStyle name="40% - Акцент2 2 2 2 2 2 2 2 2 2 2 2 2 2 2 2 2 2 2 14" xfId="6488" xr:uid="{00000000-0005-0000-0000-000054190000}"/>
    <cellStyle name="40% - Акцент2 2 2 2 2 2 2 2 2 2 2 2 2 2 2 2 2 2 2 15" xfId="6489" xr:uid="{00000000-0005-0000-0000-000055190000}"/>
    <cellStyle name="40% - Акцент2 2 2 2 2 2 2 2 2 2 2 2 2 2 2 2 2 2 2 16" xfId="6490" xr:uid="{00000000-0005-0000-0000-000056190000}"/>
    <cellStyle name="40% - Акцент2 2 2 2 2 2 2 2 2 2 2 2 2 2 2 2 2 2 2 17" xfId="6491" xr:uid="{00000000-0005-0000-0000-000057190000}"/>
    <cellStyle name="40% - Акцент2 2 2 2 2 2 2 2 2 2 2 2 2 2 2 2 2 2 2 18" xfId="6492" xr:uid="{00000000-0005-0000-0000-000058190000}"/>
    <cellStyle name="40% - Акцент2 2 2 2 2 2 2 2 2 2 2 2 2 2 2 2 2 2 2 19" xfId="6493" xr:uid="{00000000-0005-0000-0000-000059190000}"/>
    <cellStyle name="40% - Акцент2 2 2 2 2 2 2 2 2 2 2 2 2 2 2 2 2 2 2 2" xfId="6494" xr:uid="{00000000-0005-0000-0000-00005A190000}"/>
    <cellStyle name="40% - Акцент2 2 2 2 2 2 2 2 2 2 2 2 2 2 2 2 2 2 2 2 10" xfId="6495" xr:uid="{00000000-0005-0000-0000-00005B190000}"/>
    <cellStyle name="40% - Акцент2 2 2 2 2 2 2 2 2 2 2 2 2 2 2 2 2 2 2 2 11" xfId="6496" xr:uid="{00000000-0005-0000-0000-00005C190000}"/>
    <cellStyle name="40% - Акцент2 2 2 2 2 2 2 2 2 2 2 2 2 2 2 2 2 2 2 2 12" xfId="6497" xr:uid="{00000000-0005-0000-0000-00005D190000}"/>
    <cellStyle name="40% - Акцент2 2 2 2 2 2 2 2 2 2 2 2 2 2 2 2 2 2 2 2 13" xfId="6498" xr:uid="{00000000-0005-0000-0000-00005E190000}"/>
    <cellStyle name="40% - Акцент2 2 2 2 2 2 2 2 2 2 2 2 2 2 2 2 2 2 2 2 14" xfId="6499" xr:uid="{00000000-0005-0000-0000-00005F190000}"/>
    <cellStyle name="40% - Акцент2 2 2 2 2 2 2 2 2 2 2 2 2 2 2 2 2 2 2 2 15" xfId="6500" xr:uid="{00000000-0005-0000-0000-000060190000}"/>
    <cellStyle name="40% - Акцент2 2 2 2 2 2 2 2 2 2 2 2 2 2 2 2 2 2 2 2 16" xfId="6501" xr:uid="{00000000-0005-0000-0000-000061190000}"/>
    <cellStyle name="40% - Акцент2 2 2 2 2 2 2 2 2 2 2 2 2 2 2 2 2 2 2 2 17" xfId="6502" xr:uid="{00000000-0005-0000-0000-000062190000}"/>
    <cellStyle name="40% - Акцент2 2 2 2 2 2 2 2 2 2 2 2 2 2 2 2 2 2 2 2 18" xfId="6503" xr:uid="{00000000-0005-0000-0000-000063190000}"/>
    <cellStyle name="40% - Акцент2 2 2 2 2 2 2 2 2 2 2 2 2 2 2 2 2 2 2 2 19" xfId="6504" xr:uid="{00000000-0005-0000-0000-000064190000}"/>
    <cellStyle name="40% - Акцент2 2 2 2 2 2 2 2 2 2 2 2 2 2 2 2 2 2 2 2 2" xfId="6505" xr:uid="{00000000-0005-0000-0000-000065190000}"/>
    <cellStyle name="40% - Акцент2 2 2 2 2 2 2 2 2 2 2 2 2 2 2 2 2 2 2 2 2 10" xfId="6506" xr:uid="{00000000-0005-0000-0000-000066190000}"/>
    <cellStyle name="40% - Акцент2 2 2 2 2 2 2 2 2 2 2 2 2 2 2 2 2 2 2 2 2 11" xfId="6507" xr:uid="{00000000-0005-0000-0000-000067190000}"/>
    <cellStyle name="40% - Акцент2 2 2 2 2 2 2 2 2 2 2 2 2 2 2 2 2 2 2 2 2 12" xfId="6508" xr:uid="{00000000-0005-0000-0000-000068190000}"/>
    <cellStyle name="40% - Акцент2 2 2 2 2 2 2 2 2 2 2 2 2 2 2 2 2 2 2 2 2 13" xfId="6509" xr:uid="{00000000-0005-0000-0000-000069190000}"/>
    <cellStyle name="40% - Акцент2 2 2 2 2 2 2 2 2 2 2 2 2 2 2 2 2 2 2 2 2 14" xfId="6510" xr:uid="{00000000-0005-0000-0000-00006A190000}"/>
    <cellStyle name="40% - Акцент2 2 2 2 2 2 2 2 2 2 2 2 2 2 2 2 2 2 2 2 2 15" xfId="6511" xr:uid="{00000000-0005-0000-0000-00006B190000}"/>
    <cellStyle name="40% - Акцент2 2 2 2 2 2 2 2 2 2 2 2 2 2 2 2 2 2 2 2 2 16" xfId="6512" xr:uid="{00000000-0005-0000-0000-00006C190000}"/>
    <cellStyle name="40% - Акцент2 2 2 2 2 2 2 2 2 2 2 2 2 2 2 2 2 2 2 2 2 17" xfId="6513" xr:uid="{00000000-0005-0000-0000-00006D190000}"/>
    <cellStyle name="40% - Акцент2 2 2 2 2 2 2 2 2 2 2 2 2 2 2 2 2 2 2 2 2 18" xfId="6514" xr:uid="{00000000-0005-0000-0000-00006E190000}"/>
    <cellStyle name="40% - Акцент2 2 2 2 2 2 2 2 2 2 2 2 2 2 2 2 2 2 2 2 2 2" xfId="6515" xr:uid="{00000000-0005-0000-0000-00006F190000}"/>
    <cellStyle name="40% - Акцент2 2 2 2 2 2 2 2 2 2 2 2 2 2 2 2 2 2 2 2 2 2 10" xfId="6516" xr:uid="{00000000-0005-0000-0000-000070190000}"/>
    <cellStyle name="40% - Акцент2 2 2 2 2 2 2 2 2 2 2 2 2 2 2 2 2 2 2 2 2 2 11" xfId="6517" xr:uid="{00000000-0005-0000-0000-000071190000}"/>
    <cellStyle name="40% - Акцент2 2 2 2 2 2 2 2 2 2 2 2 2 2 2 2 2 2 2 2 2 2 12" xfId="6518" xr:uid="{00000000-0005-0000-0000-000072190000}"/>
    <cellStyle name="40% - Акцент2 2 2 2 2 2 2 2 2 2 2 2 2 2 2 2 2 2 2 2 2 2 13" xfId="6519" xr:uid="{00000000-0005-0000-0000-000073190000}"/>
    <cellStyle name="40% - Акцент2 2 2 2 2 2 2 2 2 2 2 2 2 2 2 2 2 2 2 2 2 2 14" xfId="6520" xr:uid="{00000000-0005-0000-0000-000074190000}"/>
    <cellStyle name="40% - Акцент2 2 2 2 2 2 2 2 2 2 2 2 2 2 2 2 2 2 2 2 2 2 15" xfId="6521" xr:uid="{00000000-0005-0000-0000-000075190000}"/>
    <cellStyle name="40% - Акцент2 2 2 2 2 2 2 2 2 2 2 2 2 2 2 2 2 2 2 2 2 2 16" xfId="6522" xr:uid="{00000000-0005-0000-0000-000076190000}"/>
    <cellStyle name="40% - Акцент2 2 2 2 2 2 2 2 2 2 2 2 2 2 2 2 2 2 2 2 2 2 17" xfId="6523" xr:uid="{00000000-0005-0000-0000-000077190000}"/>
    <cellStyle name="40% - Акцент2 2 2 2 2 2 2 2 2 2 2 2 2 2 2 2 2 2 2 2 2 2 18" xfId="6524" xr:uid="{00000000-0005-0000-0000-000078190000}"/>
    <cellStyle name="40% - Акцент2 2 2 2 2 2 2 2 2 2 2 2 2 2 2 2 2 2 2 2 2 2 2" xfId="6525" xr:uid="{00000000-0005-0000-0000-000079190000}"/>
    <cellStyle name="40% - Акцент2 2 2 2 2 2 2 2 2 2 2 2 2 2 2 2 2 2 2 2 2 2 3" xfId="6526" xr:uid="{00000000-0005-0000-0000-00007A190000}"/>
    <cellStyle name="40% - Акцент2 2 2 2 2 2 2 2 2 2 2 2 2 2 2 2 2 2 2 2 2 2 4" xfId="6527" xr:uid="{00000000-0005-0000-0000-00007B190000}"/>
    <cellStyle name="40% - Акцент2 2 2 2 2 2 2 2 2 2 2 2 2 2 2 2 2 2 2 2 2 2 5" xfId="6528" xr:uid="{00000000-0005-0000-0000-00007C190000}"/>
    <cellStyle name="40% - Акцент2 2 2 2 2 2 2 2 2 2 2 2 2 2 2 2 2 2 2 2 2 2 6" xfId="6529" xr:uid="{00000000-0005-0000-0000-00007D190000}"/>
    <cellStyle name="40% - Акцент2 2 2 2 2 2 2 2 2 2 2 2 2 2 2 2 2 2 2 2 2 2 7" xfId="6530" xr:uid="{00000000-0005-0000-0000-00007E190000}"/>
    <cellStyle name="40% - Акцент2 2 2 2 2 2 2 2 2 2 2 2 2 2 2 2 2 2 2 2 2 2 8" xfId="6531" xr:uid="{00000000-0005-0000-0000-00007F190000}"/>
    <cellStyle name="40% - Акцент2 2 2 2 2 2 2 2 2 2 2 2 2 2 2 2 2 2 2 2 2 2 9" xfId="6532" xr:uid="{00000000-0005-0000-0000-000080190000}"/>
    <cellStyle name="40% - Акцент2 2 2 2 2 2 2 2 2 2 2 2 2 2 2 2 2 2 2 2 2 3" xfId="6533" xr:uid="{00000000-0005-0000-0000-000081190000}"/>
    <cellStyle name="40% - Акцент2 2 2 2 2 2 2 2 2 2 2 2 2 2 2 2 2 2 2 2 2 4" xfId="6534" xr:uid="{00000000-0005-0000-0000-000082190000}"/>
    <cellStyle name="40% - Акцент2 2 2 2 2 2 2 2 2 2 2 2 2 2 2 2 2 2 2 2 2 5" xfId="6535" xr:uid="{00000000-0005-0000-0000-000083190000}"/>
    <cellStyle name="40% - Акцент2 2 2 2 2 2 2 2 2 2 2 2 2 2 2 2 2 2 2 2 2 6" xfId="6536" xr:uid="{00000000-0005-0000-0000-000084190000}"/>
    <cellStyle name="40% - Акцент2 2 2 2 2 2 2 2 2 2 2 2 2 2 2 2 2 2 2 2 2 7" xfId="6537" xr:uid="{00000000-0005-0000-0000-000085190000}"/>
    <cellStyle name="40% - Акцент2 2 2 2 2 2 2 2 2 2 2 2 2 2 2 2 2 2 2 2 2 8" xfId="6538" xr:uid="{00000000-0005-0000-0000-000086190000}"/>
    <cellStyle name="40% - Акцент2 2 2 2 2 2 2 2 2 2 2 2 2 2 2 2 2 2 2 2 2 9" xfId="6539" xr:uid="{00000000-0005-0000-0000-000087190000}"/>
    <cellStyle name="40% - Акцент2 2 2 2 2 2 2 2 2 2 2 2 2 2 2 2 2 2 2 2 20" xfId="6540" xr:uid="{00000000-0005-0000-0000-000088190000}"/>
    <cellStyle name="40% - Акцент2 2 2 2 2 2 2 2 2 2 2 2 2 2 2 2 2 2 2 2 21" xfId="6541" xr:uid="{00000000-0005-0000-0000-000089190000}"/>
    <cellStyle name="40% - Акцент2 2 2 2 2 2 2 2 2 2 2 2 2 2 2 2 2 2 2 2 3" xfId="6542" xr:uid="{00000000-0005-0000-0000-00008A190000}"/>
    <cellStyle name="40% - Акцент2 2 2 2 2 2 2 2 2 2 2 2 2 2 2 2 2 2 2 2 4" xfId="6543" xr:uid="{00000000-0005-0000-0000-00008B190000}"/>
    <cellStyle name="40% - Акцент2 2 2 2 2 2 2 2 2 2 2 2 2 2 2 2 2 2 2 2 5" xfId="6544" xr:uid="{00000000-0005-0000-0000-00008C190000}"/>
    <cellStyle name="40% - Акцент2 2 2 2 2 2 2 2 2 2 2 2 2 2 2 2 2 2 2 2 6" xfId="6545" xr:uid="{00000000-0005-0000-0000-00008D190000}"/>
    <cellStyle name="40% - Акцент2 2 2 2 2 2 2 2 2 2 2 2 2 2 2 2 2 2 2 2 7" xfId="6546" xr:uid="{00000000-0005-0000-0000-00008E190000}"/>
    <cellStyle name="40% - Акцент2 2 2 2 2 2 2 2 2 2 2 2 2 2 2 2 2 2 2 2 8" xfId="6547" xr:uid="{00000000-0005-0000-0000-00008F190000}"/>
    <cellStyle name="40% - Акцент2 2 2 2 2 2 2 2 2 2 2 2 2 2 2 2 2 2 2 2 9" xfId="6548" xr:uid="{00000000-0005-0000-0000-000090190000}"/>
    <cellStyle name="40% - Акцент2 2 2 2 2 2 2 2 2 2 2 2 2 2 2 2 2 2 2 20" xfId="6549" xr:uid="{00000000-0005-0000-0000-000091190000}"/>
    <cellStyle name="40% - Акцент2 2 2 2 2 2 2 2 2 2 2 2 2 2 2 2 2 2 2 21" xfId="6550" xr:uid="{00000000-0005-0000-0000-000092190000}"/>
    <cellStyle name="40% - Акцент2 2 2 2 2 2 2 2 2 2 2 2 2 2 2 2 2 2 2 3" xfId="6551" xr:uid="{00000000-0005-0000-0000-000093190000}"/>
    <cellStyle name="40% - Акцент2 2 2 2 2 2 2 2 2 2 2 2 2 2 2 2 2 2 2 4" xfId="6552" xr:uid="{00000000-0005-0000-0000-000094190000}"/>
    <cellStyle name="40% - Акцент2 2 2 2 2 2 2 2 2 2 2 2 2 2 2 2 2 2 2 5" xfId="6553" xr:uid="{00000000-0005-0000-0000-000095190000}"/>
    <cellStyle name="40% - Акцент2 2 2 2 2 2 2 2 2 2 2 2 2 2 2 2 2 2 2 6" xfId="6554" xr:uid="{00000000-0005-0000-0000-000096190000}"/>
    <cellStyle name="40% - Акцент2 2 2 2 2 2 2 2 2 2 2 2 2 2 2 2 2 2 2 7" xfId="6555" xr:uid="{00000000-0005-0000-0000-000097190000}"/>
    <cellStyle name="40% - Акцент2 2 2 2 2 2 2 2 2 2 2 2 2 2 2 2 2 2 2 8" xfId="6556" xr:uid="{00000000-0005-0000-0000-000098190000}"/>
    <cellStyle name="40% - Акцент2 2 2 2 2 2 2 2 2 2 2 2 2 2 2 2 2 2 2 9" xfId="6557" xr:uid="{00000000-0005-0000-0000-000099190000}"/>
    <cellStyle name="40% - Акцент2 2 2 2 2 2 2 2 2 2 2 2 2 2 2 2 2 2 20" xfId="6558" xr:uid="{00000000-0005-0000-0000-00009A190000}"/>
    <cellStyle name="40% - Акцент2 2 2 2 2 2 2 2 2 2 2 2 2 2 2 2 2 2 21" xfId="6559" xr:uid="{00000000-0005-0000-0000-00009B190000}"/>
    <cellStyle name="40% - Акцент2 2 2 2 2 2 2 2 2 2 2 2 2 2 2 2 2 2 22" xfId="6560" xr:uid="{00000000-0005-0000-0000-00009C190000}"/>
    <cellStyle name="40% - Акцент2 2 2 2 2 2 2 2 2 2 2 2 2 2 2 2 2 2 3" xfId="6561" xr:uid="{00000000-0005-0000-0000-00009D190000}"/>
    <cellStyle name="40% - Акцент2 2 2 2 2 2 2 2 2 2 2 2 2 2 2 2 2 2 4" xfId="6562" xr:uid="{00000000-0005-0000-0000-00009E190000}"/>
    <cellStyle name="40% - Акцент2 2 2 2 2 2 2 2 2 2 2 2 2 2 2 2 2 2 5" xfId="6563" xr:uid="{00000000-0005-0000-0000-00009F190000}"/>
    <cellStyle name="40% - Акцент2 2 2 2 2 2 2 2 2 2 2 2 2 2 2 2 2 2 6" xfId="6564" xr:uid="{00000000-0005-0000-0000-0000A0190000}"/>
    <cellStyle name="40% - Акцент2 2 2 2 2 2 2 2 2 2 2 2 2 2 2 2 2 2 7" xfId="6565" xr:uid="{00000000-0005-0000-0000-0000A1190000}"/>
    <cellStyle name="40% - Акцент2 2 2 2 2 2 2 2 2 2 2 2 2 2 2 2 2 2 8" xfId="6566" xr:uid="{00000000-0005-0000-0000-0000A2190000}"/>
    <cellStyle name="40% - Акцент2 2 2 2 2 2 2 2 2 2 2 2 2 2 2 2 2 2 9" xfId="6567" xr:uid="{00000000-0005-0000-0000-0000A3190000}"/>
    <cellStyle name="40% - Акцент2 2 2 2 2 2 2 2 2 2 2 2 2 2 2 2 2 20" xfId="6568" xr:uid="{00000000-0005-0000-0000-0000A4190000}"/>
    <cellStyle name="40% - Акцент2 2 2 2 2 2 2 2 2 2 2 2 2 2 2 2 2 21" xfId="6569" xr:uid="{00000000-0005-0000-0000-0000A5190000}"/>
    <cellStyle name="40% - Акцент2 2 2 2 2 2 2 2 2 2 2 2 2 2 2 2 2 22" xfId="6570" xr:uid="{00000000-0005-0000-0000-0000A6190000}"/>
    <cellStyle name="40% - Акцент2 2 2 2 2 2 2 2 2 2 2 2 2 2 2 2 2 3" xfId="6571" xr:uid="{00000000-0005-0000-0000-0000A7190000}"/>
    <cellStyle name="40% - Акцент2 2 2 2 2 2 2 2 2 2 2 2 2 2 2 2 2 4" xfId="6572" xr:uid="{00000000-0005-0000-0000-0000A8190000}"/>
    <cellStyle name="40% - Акцент2 2 2 2 2 2 2 2 2 2 2 2 2 2 2 2 2 5" xfId="6573" xr:uid="{00000000-0005-0000-0000-0000A9190000}"/>
    <cellStyle name="40% - Акцент2 2 2 2 2 2 2 2 2 2 2 2 2 2 2 2 2 6" xfId="6574" xr:uid="{00000000-0005-0000-0000-0000AA190000}"/>
    <cellStyle name="40% - Акцент2 2 2 2 2 2 2 2 2 2 2 2 2 2 2 2 2 7" xfId="6575" xr:uid="{00000000-0005-0000-0000-0000AB190000}"/>
    <cellStyle name="40% - Акцент2 2 2 2 2 2 2 2 2 2 2 2 2 2 2 2 2 8" xfId="6576" xr:uid="{00000000-0005-0000-0000-0000AC190000}"/>
    <cellStyle name="40% - Акцент2 2 2 2 2 2 2 2 2 2 2 2 2 2 2 2 2 9" xfId="6577" xr:uid="{00000000-0005-0000-0000-0000AD190000}"/>
    <cellStyle name="40% - Акцент2 2 2 2 2 2 2 2 2 2 2 2 2 2 2 2 20" xfId="6578" xr:uid="{00000000-0005-0000-0000-0000AE190000}"/>
    <cellStyle name="40% - Акцент2 2 2 2 2 2 2 2 2 2 2 2 2 2 2 2 21" xfId="6579" xr:uid="{00000000-0005-0000-0000-0000AF190000}"/>
    <cellStyle name="40% - Акцент2 2 2 2 2 2 2 2 2 2 2 2 2 2 2 2 22" xfId="6580" xr:uid="{00000000-0005-0000-0000-0000B0190000}"/>
    <cellStyle name="40% - Акцент2 2 2 2 2 2 2 2 2 2 2 2 2 2 2 2 23" xfId="6581" xr:uid="{00000000-0005-0000-0000-0000B1190000}"/>
    <cellStyle name="40% - Акцент2 2 2 2 2 2 2 2 2 2 2 2 2 2 2 2 3" xfId="6582" xr:uid="{00000000-0005-0000-0000-0000B2190000}"/>
    <cellStyle name="40% - Акцент2 2 2 2 2 2 2 2 2 2 2 2 2 2 2 2 4" xfId="6583" xr:uid="{00000000-0005-0000-0000-0000B3190000}"/>
    <cellStyle name="40% - Акцент2 2 2 2 2 2 2 2 2 2 2 2 2 2 2 2 5" xfId="6584" xr:uid="{00000000-0005-0000-0000-0000B4190000}"/>
    <cellStyle name="40% - Акцент2 2 2 2 2 2 2 2 2 2 2 2 2 2 2 2 6" xfId="6585" xr:uid="{00000000-0005-0000-0000-0000B5190000}"/>
    <cellStyle name="40% - Акцент2 2 2 2 2 2 2 2 2 2 2 2 2 2 2 2 7" xfId="6586" xr:uid="{00000000-0005-0000-0000-0000B6190000}"/>
    <cellStyle name="40% - Акцент2 2 2 2 2 2 2 2 2 2 2 2 2 2 2 2 8" xfId="6587" xr:uid="{00000000-0005-0000-0000-0000B7190000}"/>
    <cellStyle name="40% - Акцент2 2 2 2 2 2 2 2 2 2 2 2 2 2 2 2 9" xfId="6588" xr:uid="{00000000-0005-0000-0000-0000B8190000}"/>
    <cellStyle name="40% - Акцент2 2 2 2 2 2 2 2 2 2 2 2 2 2 2 20" xfId="6589" xr:uid="{00000000-0005-0000-0000-0000B9190000}"/>
    <cellStyle name="40% - Акцент2 2 2 2 2 2 2 2 2 2 2 2 2 2 2 21" xfId="6590" xr:uid="{00000000-0005-0000-0000-0000BA190000}"/>
    <cellStyle name="40% - Акцент2 2 2 2 2 2 2 2 2 2 2 2 2 2 2 22" xfId="6591" xr:uid="{00000000-0005-0000-0000-0000BB190000}"/>
    <cellStyle name="40% - Акцент2 2 2 2 2 2 2 2 2 2 2 2 2 2 2 23" xfId="6592" xr:uid="{00000000-0005-0000-0000-0000BC190000}"/>
    <cellStyle name="40% - Акцент2 2 2 2 2 2 2 2 2 2 2 2 2 2 2 24" xfId="6593" xr:uid="{00000000-0005-0000-0000-0000BD190000}"/>
    <cellStyle name="40% - Акцент2 2 2 2 2 2 2 2 2 2 2 2 2 2 2 25" xfId="6594" xr:uid="{00000000-0005-0000-0000-0000BE190000}"/>
    <cellStyle name="40% - Акцент2 2 2 2 2 2 2 2 2 2 2 2 2 2 2 3" xfId="6595" xr:uid="{00000000-0005-0000-0000-0000BF190000}"/>
    <cellStyle name="40% - Акцент2 2 2 2 2 2 2 2 2 2 2 2 2 2 2 4" xfId="6596" xr:uid="{00000000-0005-0000-0000-0000C0190000}"/>
    <cellStyle name="40% - Акцент2 2 2 2 2 2 2 2 2 2 2 2 2 2 2 5" xfId="6597" xr:uid="{00000000-0005-0000-0000-0000C1190000}"/>
    <cellStyle name="40% - Акцент2 2 2 2 2 2 2 2 2 2 2 2 2 2 2 6" xfId="6598" xr:uid="{00000000-0005-0000-0000-0000C2190000}"/>
    <cellStyle name="40% - Акцент2 2 2 2 2 2 2 2 2 2 2 2 2 2 2 7" xfId="6599" xr:uid="{00000000-0005-0000-0000-0000C3190000}"/>
    <cellStyle name="40% - Акцент2 2 2 2 2 2 2 2 2 2 2 2 2 2 2 8" xfId="6600" xr:uid="{00000000-0005-0000-0000-0000C4190000}"/>
    <cellStyle name="40% - Акцент2 2 2 2 2 2 2 2 2 2 2 2 2 2 2 9" xfId="6601" xr:uid="{00000000-0005-0000-0000-0000C5190000}"/>
    <cellStyle name="40% - Акцент2 2 2 2 2 2 2 2 2 2 2 2 2 2 20" xfId="6602" xr:uid="{00000000-0005-0000-0000-0000C6190000}"/>
    <cellStyle name="40% - Акцент2 2 2 2 2 2 2 2 2 2 2 2 2 2 21" xfId="6603" xr:uid="{00000000-0005-0000-0000-0000C7190000}"/>
    <cellStyle name="40% - Акцент2 2 2 2 2 2 2 2 2 2 2 2 2 2 22" xfId="6604" xr:uid="{00000000-0005-0000-0000-0000C8190000}"/>
    <cellStyle name="40% - Акцент2 2 2 2 2 2 2 2 2 2 2 2 2 2 23" xfId="6605" xr:uid="{00000000-0005-0000-0000-0000C9190000}"/>
    <cellStyle name="40% - Акцент2 2 2 2 2 2 2 2 2 2 2 2 2 2 24" xfId="6606" xr:uid="{00000000-0005-0000-0000-0000CA190000}"/>
    <cellStyle name="40% - Акцент2 2 2 2 2 2 2 2 2 2 2 2 2 2 25" xfId="6607" xr:uid="{00000000-0005-0000-0000-0000CB190000}"/>
    <cellStyle name="40% - Акцент2 2 2 2 2 2 2 2 2 2 2 2 2 2 3" xfId="6608" xr:uid="{00000000-0005-0000-0000-0000CC190000}"/>
    <cellStyle name="40% - Акцент2 2 2 2 2 2 2 2 2 2 2 2 2 2 3 2" xfId="6609" xr:uid="{00000000-0005-0000-0000-0000CD190000}"/>
    <cellStyle name="40% - Акцент2 2 2 2 2 2 2 2 2 2 2 2 2 2 4" xfId="6610" xr:uid="{00000000-0005-0000-0000-0000CE190000}"/>
    <cellStyle name="40% - Акцент2 2 2 2 2 2 2 2 2 2 2 2 2 2 5" xfId="6611" xr:uid="{00000000-0005-0000-0000-0000CF190000}"/>
    <cellStyle name="40% - Акцент2 2 2 2 2 2 2 2 2 2 2 2 2 2 6" xfId="6612" xr:uid="{00000000-0005-0000-0000-0000D0190000}"/>
    <cellStyle name="40% - Акцент2 2 2 2 2 2 2 2 2 2 2 2 2 2 7" xfId="6613" xr:uid="{00000000-0005-0000-0000-0000D1190000}"/>
    <cellStyle name="40% - Акцент2 2 2 2 2 2 2 2 2 2 2 2 2 2 8" xfId="6614" xr:uid="{00000000-0005-0000-0000-0000D2190000}"/>
    <cellStyle name="40% - Акцент2 2 2 2 2 2 2 2 2 2 2 2 2 2 9" xfId="6615" xr:uid="{00000000-0005-0000-0000-0000D3190000}"/>
    <cellStyle name="40% - Акцент2 2 2 2 2 2 2 2 2 2 2 2 2 20" xfId="6616" xr:uid="{00000000-0005-0000-0000-0000D4190000}"/>
    <cellStyle name="40% - Акцент2 2 2 2 2 2 2 2 2 2 2 2 2 21" xfId="6617" xr:uid="{00000000-0005-0000-0000-0000D5190000}"/>
    <cellStyle name="40% - Акцент2 2 2 2 2 2 2 2 2 2 2 2 2 22" xfId="6618" xr:uid="{00000000-0005-0000-0000-0000D6190000}"/>
    <cellStyle name="40% - Акцент2 2 2 2 2 2 2 2 2 2 2 2 2 23" xfId="6619" xr:uid="{00000000-0005-0000-0000-0000D7190000}"/>
    <cellStyle name="40% - Акцент2 2 2 2 2 2 2 2 2 2 2 2 2 24" xfId="6620" xr:uid="{00000000-0005-0000-0000-0000D8190000}"/>
    <cellStyle name="40% - Акцент2 2 2 2 2 2 2 2 2 2 2 2 2 25" xfId="6621" xr:uid="{00000000-0005-0000-0000-0000D9190000}"/>
    <cellStyle name="40% - Акцент2 2 2 2 2 2 2 2 2 2 2 2 2 26" xfId="6622" xr:uid="{00000000-0005-0000-0000-0000DA190000}"/>
    <cellStyle name="40% - Акцент2 2 2 2 2 2 2 2 2 2 2 2 2 27" xfId="6623" xr:uid="{00000000-0005-0000-0000-0000DB190000}"/>
    <cellStyle name="40% - Акцент2 2 2 2 2 2 2 2 2 2 2 2 2 3" xfId="6624" xr:uid="{00000000-0005-0000-0000-0000DC190000}"/>
    <cellStyle name="40% - Акцент2 2 2 2 2 2 2 2 2 2 2 2 2 4" xfId="6625" xr:uid="{00000000-0005-0000-0000-0000DD190000}"/>
    <cellStyle name="40% - Акцент2 2 2 2 2 2 2 2 2 2 2 2 2 4 2" xfId="6626" xr:uid="{00000000-0005-0000-0000-0000DE190000}"/>
    <cellStyle name="40% - Акцент2 2 2 2 2 2 2 2 2 2 2 2 2 5" xfId="6627" xr:uid="{00000000-0005-0000-0000-0000DF190000}"/>
    <cellStyle name="40% - Акцент2 2 2 2 2 2 2 2 2 2 2 2 2 6" xfId="6628" xr:uid="{00000000-0005-0000-0000-0000E0190000}"/>
    <cellStyle name="40% - Акцент2 2 2 2 2 2 2 2 2 2 2 2 2 7" xfId="6629" xr:uid="{00000000-0005-0000-0000-0000E1190000}"/>
    <cellStyle name="40% - Акцент2 2 2 2 2 2 2 2 2 2 2 2 2 8" xfId="6630" xr:uid="{00000000-0005-0000-0000-0000E2190000}"/>
    <cellStyle name="40% - Акцент2 2 2 2 2 2 2 2 2 2 2 2 2 9" xfId="6631" xr:uid="{00000000-0005-0000-0000-0000E3190000}"/>
    <cellStyle name="40% - Акцент2 2 2 2 2 2 2 2 2 2 2 2 20" xfId="6632" xr:uid="{00000000-0005-0000-0000-0000E4190000}"/>
    <cellStyle name="40% - Акцент2 2 2 2 2 2 2 2 2 2 2 2 21" xfId="6633" xr:uid="{00000000-0005-0000-0000-0000E5190000}"/>
    <cellStyle name="40% - Акцент2 2 2 2 2 2 2 2 2 2 2 2 22" xfId="6634" xr:uid="{00000000-0005-0000-0000-0000E6190000}"/>
    <cellStyle name="40% - Акцент2 2 2 2 2 2 2 2 2 2 2 2 23" xfId="6635" xr:uid="{00000000-0005-0000-0000-0000E7190000}"/>
    <cellStyle name="40% - Акцент2 2 2 2 2 2 2 2 2 2 2 2 24" xfId="6636" xr:uid="{00000000-0005-0000-0000-0000E8190000}"/>
    <cellStyle name="40% - Акцент2 2 2 2 2 2 2 2 2 2 2 2 25" xfId="6637" xr:uid="{00000000-0005-0000-0000-0000E9190000}"/>
    <cellStyle name="40% - Акцент2 2 2 2 2 2 2 2 2 2 2 2 26" xfId="6638" xr:uid="{00000000-0005-0000-0000-0000EA190000}"/>
    <cellStyle name="40% - Акцент2 2 2 2 2 2 2 2 2 2 2 2 27" xfId="6639" xr:uid="{00000000-0005-0000-0000-0000EB190000}"/>
    <cellStyle name="40% - Акцент2 2 2 2 2 2 2 2 2 2 2 2 3" xfId="6640" xr:uid="{00000000-0005-0000-0000-0000EC190000}"/>
    <cellStyle name="40% - Акцент2 2 2 2 2 2 2 2 2 2 2 2 3 2" xfId="6641" xr:uid="{00000000-0005-0000-0000-0000ED190000}"/>
    <cellStyle name="40% - Акцент2 2 2 2 2 2 2 2 2 2 2 2 3 2 2" xfId="6642" xr:uid="{00000000-0005-0000-0000-0000EE190000}"/>
    <cellStyle name="40% - Акцент2 2 2 2 2 2 2 2 2 2 2 2 3 2 2 2" xfId="6643" xr:uid="{00000000-0005-0000-0000-0000EF190000}"/>
    <cellStyle name="40% - Акцент2 2 2 2 2 2 2 2 2 2 2 2 3 2 3" xfId="6644" xr:uid="{00000000-0005-0000-0000-0000F0190000}"/>
    <cellStyle name="40% - Акцент2 2 2 2 2 2 2 2 2 2 2 2 3 2 4" xfId="6645" xr:uid="{00000000-0005-0000-0000-0000F1190000}"/>
    <cellStyle name="40% - Акцент2 2 2 2 2 2 2 2 2 2 2 2 3 3" xfId="6646" xr:uid="{00000000-0005-0000-0000-0000F2190000}"/>
    <cellStyle name="40% - Акцент2 2 2 2 2 2 2 2 2 2 2 2 3 3 2" xfId="6647" xr:uid="{00000000-0005-0000-0000-0000F3190000}"/>
    <cellStyle name="40% - Акцент2 2 2 2 2 2 2 2 2 2 2 2 3 4" xfId="6648" xr:uid="{00000000-0005-0000-0000-0000F4190000}"/>
    <cellStyle name="40% - Акцент2 2 2 2 2 2 2 2 2 2 2 2 4" xfId="6649" xr:uid="{00000000-0005-0000-0000-0000F5190000}"/>
    <cellStyle name="40% - Акцент2 2 2 2 2 2 2 2 2 2 2 2 4 2" xfId="6650" xr:uid="{00000000-0005-0000-0000-0000F6190000}"/>
    <cellStyle name="40% - Акцент2 2 2 2 2 2 2 2 2 2 2 2 5" xfId="6651" xr:uid="{00000000-0005-0000-0000-0000F7190000}"/>
    <cellStyle name="40% - Акцент2 2 2 2 2 2 2 2 2 2 2 2 6" xfId="6652" xr:uid="{00000000-0005-0000-0000-0000F8190000}"/>
    <cellStyle name="40% - Акцент2 2 2 2 2 2 2 2 2 2 2 2 7" xfId="6653" xr:uid="{00000000-0005-0000-0000-0000F9190000}"/>
    <cellStyle name="40% - Акцент2 2 2 2 2 2 2 2 2 2 2 2 8" xfId="6654" xr:uid="{00000000-0005-0000-0000-0000FA190000}"/>
    <cellStyle name="40% - Акцент2 2 2 2 2 2 2 2 2 2 2 2 9" xfId="6655" xr:uid="{00000000-0005-0000-0000-0000FB190000}"/>
    <cellStyle name="40% - Акцент2 2 2 2 2 2 2 2 2 2 2 20" xfId="6656" xr:uid="{00000000-0005-0000-0000-0000FC190000}"/>
    <cellStyle name="40% - Акцент2 2 2 2 2 2 2 2 2 2 2 21" xfId="6657" xr:uid="{00000000-0005-0000-0000-0000FD190000}"/>
    <cellStyle name="40% - Акцент2 2 2 2 2 2 2 2 2 2 2 22" xfId="6658" xr:uid="{00000000-0005-0000-0000-0000FE190000}"/>
    <cellStyle name="40% - Акцент2 2 2 2 2 2 2 2 2 2 2 23" xfId="6659" xr:uid="{00000000-0005-0000-0000-0000FF190000}"/>
    <cellStyle name="40% - Акцент2 2 2 2 2 2 2 2 2 2 2 24" xfId="6660" xr:uid="{00000000-0005-0000-0000-0000001A0000}"/>
    <cellStyle name="40% - Акцент2 2 2 2 2 2 2 2 2 2 2 25" xfId="6661" xr:uid="{00000000-0005-0000-0000-0000011A0000}"/>
    <cellStyle name="40% - Акцент2 2 2 2 2 2 2 2 2 2 2 26" xfId="6662" xr:uid="{00000000-0005-0000-0000-0000021A0000}"/>
    <cellStyle name="40% - Акцент2 2 2 2 2 2 2 2 2 2 2 27" xfId="6663" xr:uid="{00000000-0005-0000-0000-0000031A0000}"/>
    <cellStyle name="40% - Акцент2 2 2 2 2 2 2 2 2 2 2 28" xfId="6664" xr:uid="{00000000-0005-0000-0000-0000041A0000}"/>
    <cellStyle name="40% - Акцент2 2 2 2 2 2 2 2 2 2 2 3" xfId="6665" xr:uid="{00000000-0005-0000-0000-0000051A0000}"/>
    <cellStyle name="40% - Акцент2 2 2 2 2 2 2 2 2 2 2 4" xfId="6666" xr:uid="{00000000-0005-0000-0000-0000061A0000}"/>
    <cellStyle name="40% - Акцент2 2 2 2 2 2 2 2 2 2 2 4 2" xfId="6667" xr:uid="{00000000-0005-0000-0000-0000071A0000}"/>
    <cellStyle name="40% - Акцент2 2 2 2 2 2 2 2 2 2 2 4 2 2" xfId="6668" xr:uid="{00000000-0005-0000-0000-0000081A0000}"/>
    <cellStyle name="40% - Акцент2 2 2 2 2 2 2 2 2 2 2 4 2 2 2" xfId="6669" xr:uid="{00000000-0005-0000-0000-0000091A0000}"/>
    <cellStyle name="40% - Акцент2 2 2 2 2 2 2 2 2 2 2 4 2 3" xfId="6670" xr:uid="{00000000-0005-0000-0000-00000A1A0000}"/>
    <cellStyle name="40% - Акцент2 2 2 2 2 2 2 2 2 2 2 4 2 4" xfId="6671" xr:uid="{00000000-0005-0000-0000-00000B1A0000}"/>
    <cellStyle name="40% - Акцент2 2 2 2 2 2 2 2 2 2 2 4 3" xfId="6672" xr:uid="{00000000-0005-0000-0000-00000C1A0000}"/>
    <cellStyle name="40% - Акцент2 2 2 2 2 2 2 2 2 2 2 4 3 2" xfId="6673" xr:uid="{00000000-0005-0000-0000-00000D1A0000}"/>
    <cellStyle name="40% - Акцент2 2 2 2 2 2 2 2 2 2 2 4 4" xfId="6674" xr:uid="{00000000-0005-0000-0000-00000E1A0000}"/>
    <cellStyle name="40% - Акцент2 2 2 2 2 2 2 2 2 2 2 5" xfId="6675" xr:uid="{00000000-0005-0000-0000-00000F1A0000}"/>
    <cellStyle name="40% - Акцент2 2 2 2 2 2 2 2 2 2 2 5 2" xfId="6676" xr:uid="{00000000-0005-0000-0000-0000101A0000}"/>
    <cellStyle name="40% - Акцент2 2 2 2 2 2 2 2 2 2 2 6" xfId="6677" xr:uid="{00000000-0005-0000-0000-0000111A0000}"/>
    <cellStyle name="40% - Акцент2 2 2 2 2 2 2 2 2 2 2 7" xfId="6678" xr:uid="{00000000-0005-0000-0000-0000121A0000}"/>
    <cellStyle name="40% - Акцент2 2 2 2 2 2 2 2 2 2 2 8" xfId="6679" xr:uid="{00000000-0005-0000-0000-0000131A0000}"/>
    <cellStyle name="40% - Акцент2 2 2 2 2 2 2 2 2 2 2 9" xfId="6680" xr:uid="{00000000-0005-0000-0000-0000141A0000}"/>
    <cellStyle name="40% - Акцент2 2 2 2 2 2 2 2 2 2 20" xfId="6681" xr:uid="{00000000-0005-0000-0000-0000151A0000}"/>
    <cellStyle name="40% - Акцент2 2 2 2 2 2 2 2 2 2 21" xfId="6682" xr:uid="{00000000-0005-0000-0000-0000161A0000}"/>
    <cellStyle name="40% - Акцент2 2 2 2 2 2 2 2 2 2 22" xfId="6683" xr:uid="{00000000-0005-0000-0000-0000171A0000}"/>
    <cellStyle name="40% - Акцент2 2 2 2 2 2 2 2 2 2 23" xfId="6684" xr:uid="{00000000-0005-0000-0000-0000181A0000}"/>
    <cellStyle name="40% - Акцент2 2 2 2 2 2 2 2 2 2 24" xfId="6685" xr:uid="{00000000-0005-0000-0000-0000191A0000}"/>
    <cellStyle name="40% - Акцент2 2 2 2 2 2 2 2 2 2 25" xfId="6686" xr:uid="{00000000-0005-0000-0000-00001A1A0000}"/>
    <cellStyle name="40% - Акцент2 2 2 2 2 2 2 2 2 2 26" xfId="6687" xr:uid="{00000000-0005-0000-0000-00001B1A0000}"/>
    <cellStyle name="40% - Акцент2 2 2 2 2 2 2 2 2 2 27" xfId="6688" xr:uid="{00000000-0005-0000-0000-00001C1A0000}"/>
    <cellStyle name="40% - Акцент2 2 2 2 2 2 2 2 2 2 28" xfId="6689" xr:uid="{00000000-0005-0000-0000-00001D1A0000}"/>
    <cellStyle name="40% - Акцент2 2 2 2 2 2 2 2 2 2 29" xfId="6690" xr:uid="{00000000-0005-0000-0000-00001E1A0000}"/>
    <cellStyle name="40% - Акцент2 2 2 2 2 2 2 2 2 2 3" xfId="6691" xr:uid="{00000000-0005-0000-0000-00001F1A0000}"/>
    <cellStyle name="40% - Акцент2 2 2 2 2 2 2 2 2 2 4" xfId="6692" xr:uid="{00000000-0005-0000-0000-0000201A0000}"/>
    <cellStyle name="40% - Акцент2 2 2 2 2 2 2 2 2 2 4 2" xfId="6693" xr:uid="{00000000-0005-0000-0000-0000211A0000}"/>
    <cellStyle name="40% - Акцент2 2 2 2 2 2 2 2 2 2 5" xfId="6694" xr:uid="{00000000-0005-0000-0000-0000221A0000}"/>
    <cellStyle name="40% - Акцент2 2 2 2 2 2 2 2 2 2 5 2" xfId="6695" xr:uid="{00000000-0005-0000-0000-0000231A0000}"/>
    <cellStyle name="40% - Акцент2 2 2 2 2 2 2 2 2 2 5 2 2" xfId="6696" xr:uid="{00000000-0005-0000-0000-0000241A0000}"/>
    <cellStyle name="40% - Акцент2 2 2 2 2 2 2 2 2 2 5 2 2 2" xfId="6697" xr:uid="{00000000-0005-0000-0000-0000251A0000}"/>
    <cellStyle name="40% - Акцент2 2 2 2 2 2 2 2 2 2 5 2 3" xfId="6698" xr:uid="{00000000-0005-0000-0000-0000261A0000}"/>
    <cellStyle name="40% - Акцент2 2 2 2 2 2 2 2 2 2 5 2 4" xfId="6699" xr:uid="{00000000-0005-0000-0000-0000271A0000}"/>
    <cellStyle name="40% - Акцент2 2 2 2 2 2 2 2 2 2 5 3" xfId="6700" xr:uid="{00000000-0005-0000-0000-0000281A0000}"/>
    <cellStyle name="40% - Акцент2 2 2 2 2 2 2 2 2 2 5 3 2" xfId="6701" xr:uid="{00000000-0005-0000-0000-0000291A0000}"/>
    <cellStyle name="40% - Акцент2 2 2 2 2 2 2 2 2 2 5 4" xfId="6702" xr:uid="{00000000-0005-0000-0000-00002A1A0000}"/>
    <cellStyle name="40% - Акцент2 2 2 2 2 2 2 2 2 2 6" xfId="6703" xr:uid="{00000000-0005-0000-0000-00002B1A0000}"/>
    <cellStyle name="40% - Акцент2 2 2 2 2 2 2 2 2 2 6 2" xfId="6704" xr:uid="{00000000-0005-0000-0000-00002C1A0000}"/>
    <cellStyle name="40% - Акцент2 2 2 2 2 2 2 2 2 2 7" xfId="6705" xr:uid="{00000000-0005-0000-0000-00002D1A0000}"/>
    <cellStyle name="40% - Акцент2 2 2 2 2 2 2 2 2 2 8" xfId="6706" xr:uid="{00000000-0005-0000-0000-00002E1A0000}"/>
    <cellStyle name="40% - Акцент2 2 2 2 2 2 2 2 2 2 9" xfId="6707" xr:uid="{00000000-0005-0000-0000-00002F1A0000}"/>
    <cellStyle name="40% - Акцент2 2 2 2 2 2 2 2 2 20" xfId="6708" xr:uid="{00000000-0005-0000-0000-0000301A0000}"/>
    <cellStyle name="40% - Акцент2 2 2 2 2 2 2 2 2 21" xfId="6709" xr:uid="{00000000-0005-0000-0000-0000311A0000}"/>
    <cellStyle name="40% - Акцент2 2 2 2 2 2 2 2 2 22" xfId="6710" xr:uid="{00000000-0005-0000-0000-0000321A0000}"/>
    <cellStyle name="40% - Акцент2 2 2 2 2 2 2 2 2 23" xfId="6711" xr:uid="{00000000-0005-0000-0000-0000331A0000}"/>
    <cellStyle name="40% - Акцент2 2 2 2 2 2 2 2 2 24" xfId="6712" xr:uid="{00000000-0005-0000-0000-0000341A0000}"/>
    <cellStyle name="40% - Акцент2 2 2 2 2 2 2 2 2 25" xfId="6713" xr:uid="{00000000-0005-0000-0000-0000351A0000}"/>
    <cellStyle name="40% - Акцент2 2 2 2 2 2 2 2 2 26" xfId="6714" xr:uid="{00000000-0005-0000-0000-0000361A0000}"/>
    <cellStyle name="40% - Акцент2 2 2 2 2 2 2 2 2 27" xfId="6715" xr:uid="{00000000-0005-0000-0000-0000371A0000}"/>
    <cellStyle name="40% - Акцент2 2 2 2 2 2 2 2 2 28" xfId="6716" xr:uid="{00000000-0005-0000-0000-0000381A0000}"/>
    <cellStyle name="40% - Акцент2 2 2 2 2 2 2 2 2 29" xfId="6717" xr:uid="{00000000-0005-0000-0000-0000391A0000}"/>
    <cellStyle name="40% - Акцент2 2 2 2 2 2 2 2 2 3" xfId="6718" xr:uid="{00000000-0005-0000-0000-00003A1A0000}"/>
    <cellStyle name="40% - Акцент2 2 2 2 2 2 2 2 2 4" xfId="6719" xr:uid="{00000000-0005-0000-0000-00003B1A0000}"/>
    <cellStyle name="40% - Акцент2 2 2 2 2 2 2 2 2 4 2" xfId="6720" xr:uid="{00000000-0005-0000-0000-00003C1A0000}"/>
    <cellStyle name="40% - Акцент2 2 2 2 2 2 2 2 2 5" xfId="6721" xr:uid="{00000000-0005-0000-0000-00003D1A0000}"/>
    <cellStyle name="40% - Акцент2 2 2 2 2 2 2 2 2 5 2" xfId="6722" xr:uid="{00000000-0005-0000-0000-00003E1A0000}"/>
    <cellStyle name="40% - Акцент2 2 2 2 2 2 2 2 2 5 2 2" xfId="6723" xr:uid="{00000000-0005-0000-0000-00003F1A0000}"/>
    <cellStyle name="40% - Акцент2 2 2 2 2 2 2 2 2 5 2 2 2" xfId="6724" xr:uid="{00000000-0005-0000-0000-0000401A0000}"/>
    <cellStyle name="40% - Акцент2 2 2 2 2 2 2 2 2 5 2 3" xfId="6725" xr:uid="{00000000-0005-0000-0000-0000411A0000}"/>
    <cellStyle name="40% - Акцент2 2 2 2 2 2 2 2 2 5 2 4" xfId="6726" xr:uid="{00000000-0005-0000-0000-0000421A0000}"/>
    <cellStyle name="40% - Акцент2 2 2 2 2 2 2 2 2 5 3" xfId="6727" xr:uid="{00000000-0005-0000-0000-0000431A0000}"/>
    <cellStyle name="40% - Акцент2 2 2 2 2 2 2 2 2 5 3 2" xfId="6728" xr:uid="{00000000-0005-0000-0000-0000441A0000}"/>
    <cellStyle name="40% - Акцент2 2 2 2 2 2 2 2 2 5 4" xfId="6729" xr:uid="{00000000-0005-0000-0000-0000451A0000}"/>
    <cellStyle name="40% - Акцент2 2 2 2 2 2 2 2 2 6" xfId="6730" xr:uid="{00000000-0005-0000-0000-0000461A0000}"/>
    <cellStyle name="40% - Акцент2 2 2 2 2 2 2 2 2 6 2" xfId="6731" xr:uid="{00000000-0005-0000-0000-0000471A0000}"/>
    <cellStyle name="40% - Акцент2 2 2 2 2 2 2 2 2 7" xfId="6732" xr:uid="{00000000-0005-0000-0000-0000481A0000}"/>
    <cellStyle name="40% - Акцент2 2 2 2 2 2 2 2 2 8" xfId="6733" xr:uid="{00000000-0005-0000-0000-0000491A0000}"/>
    <cellStyle name="40% - Акцент2 2 2 2 2 2 2 2 2 9" xfId="6734" xr:uid="{00000000-0005-0000-0000-00004A1A0000}"/>
    <cellStyle name="40% - Акцент2 2 2 2 2 2 2 2 20" xfId="6735" xr:uid="{00000000-0005-0000-0000-00004B1A0000}"/>
    <cellStyle name="40% - Акцент2 2 2 2 2 2 2 2 21" xfId="6736" xr:uid="{00000000-0005-0000-0000-00004C1A0000}"/>
    <cellStyle name="40% - Акцент2 2 2 2 2 2 2 2 22" xfId="6737" xr:uid="{00000000-0005-0000-0000-00004D1A0000}"/>
    <cellStyle name="40% - Акцент2 2 2 2 2 2 2 2 23" xfId="6738" xr:uid="{00000000-0005-0000-0000-00004E1A0000}"/>
    <cellStyle name="40% - Акцент2 2 2 2 2 2 2 2 24" xfId="6739" xr:uid="{00000000-0005-0000-0000-00004F1A0000}"/>
    <cellStyle name="40% - Акцент2 2 2 2 2 2 2 2 25" xfId="6740" xr:uid="{00000000-0005-0000-0000-0000501A0000}"/>
    <cellStyle name="40% - Акцент2 2 2 2 2 2 2 2 26" xfId="6741" xr:uid="{00000000-0005-0000-0000-0000511A0000}"/>
    <cellStyle name="40% - Акцент2 2 2 2 2 2 2 2 27" xfId="6742" xr:uid="{00000000-0005-0000-0000-0000521A0000}"/>
    <cellStyle name="40% - Акцент2 2 2 2 2 2 2 2 28" xfId="6743" xr:uid="{00000000-0005-0000-0000-0000531A0000}"/>
    <cellStyle name="40% - Акцент2 2 2 2 2 2 2 2 29" xfId="6744" xr:uid="{00000000-0005-0000-0000-0000541A0000}"/>
    <cellStyle name="40% - Акцент2 2 2 2 2 2 2 2 3" xfId="6745" xr:uid="{00000000-0005-0000-0000-0000551A0000}"/>
    <cellStyle name="40% - Акцент2 2 2 2 2 2 2 2 30" xfId="6746" xr:uid="{00000000-0005-0000-0000-0000561A0000}"/>
    <cellStyle name="40% - Акцент2 2 2 2 2 2 2 2 4" xfId="6747" xr:uid="{00000000-0005-0000-0000-0000571A0000}"/>
    <cellStyle name="40% - Акцент2 2 2 2 2 2 2 2 5" xfId="6748" xr:uid="{00000000-0005-0000-0000-0000581A0000}"/>
    <cellStyle name="40% - Акцент2 2 2 2 2 2 2 2 5 2" xfId="6749" xr:uid="{00000000-0005-0000-0000-0000591A0000}"/>
    <cellStyle name="40% - Акцент2 2 2 2 2 2 2 2 6" xfId="6750" xr:uid="{00000000-0005-0000-0000-00005A1A0000}"/>
    <cellStyle name="40% - Акцент2 2 2 2 2 2 2 2 6 2" xfId="6751" xr:uid="{00000000-0005-0000-0000-00005B1A0000}"/>
    <cellStyle name="40% - Акцент2 2 2 2 2 2 2 2 6 2 2" xfId="6752" xr:uid="{00000000-0005-0000-0000-00005C1A0000}"/>
    <cellStyle name="40% - Акцент2 2 2 2 2 2 2 2 6 2 2 2" xfId="6753" xr:uid="{00000000-0005-0000-0000-00005D1A0000}"/>
    <cellStyle name="40% - Акцент2 2 2 2 2 2 2 2 6 2 3" xfId="6754" xr:uid="{00000000-0005-0000-0000-00005E1A0000}"/>
    <cellStyle name="40% - Акцент2 2 2 2 2 2 2 2 6 2 4" xfId="6755" xr:uid="{00000000-0005-0000-0000-00005F1A0000}"/>
    <cellStyle name="40% - Акцент2 2 2 2 2 2 2 2 6 3" xfId="6756" xr:uid="{00000000-0005-0000-0000-0000601A0000}"/>
    <cellStyle name="40% - Акцент2 2 2 2 2 2 2 2 6 3 2" xfId="6757" xr:uid="{00000000-0005-0000-0000-0000611A0000}"/>
    <cellStyle name="40% - Акцент2 2 2 2 2 2 2 2 6 4" xfId="6758" xr:uid="{00000000-0005-0000-0000-0000621A0000}"/>
    <cellStyle name="40% - Акцент2 2 2 2 2 2 2 2 7" xfId="6759" xr:uid="{00000000-0005-0000-0000-0000631A0000}"/>
    <cellStyle name="40% - Акцент2 2 2 2 2 2 2 2 7 2" xfId="6760" xr:uid="{00000000-0005-0000-0000-0000641A0000}"/>
    <cellStyle name="40% - Акцент2 2 2 2 2 2 2 2 8" xfId="6761" xr:uid="{00000000-0005-0000-0000-0000651A0000}"/>
    <cellStyle name="40% - Акцент2 2 2 2 2 2 2 2 9" xfId="6762" xr:uid="{00000000-0005-0000-0000-0000661A0000}"/>
    <cellStyle name="40% - Акцент2 2 2 2 2 2 2 20" xfId="6763" xr:uid="{00000000-0005-0000-0000-0000671A0000}"/>
    <cellStyle name="40% - Акцент2 2 2 2 2 2 2 21" xfId="6764" xr:uid="{00000000-0005-0000-0000-0000681A0000}"/>
    <cellStyle name="40% - Акцент2 2 2 2 2 2 2 22" xfId="6765" xr:uid="{00000000-0005-0000-0000-0000691A0000}"/>
    <cellStyle name="40% - Акцент2 2 2 2 2 2 2 23" xfId="6766" xr:uid="{00000000-0005-0000-0000-00006A1A0000}"/>
    <cellStyle name="40% - Акцент2 2 2 2 2 2 2 24" xfId="6767" xr:uid="{00000000-0005-0000-0000-00006B1A0000}"/>
    <cellStyle name="40% - Акцент2 2 2 2 2 2 2 25" xfId="6768" xr:uid="{00000000-0005-0000-0000-00006C1A0000}"/>
    <cellStyle name="40% - Акцент2 2 2 2 2 2 2 26" xfId="6769" xr:uid="{00000000-0005-0000-0000-00006D1A0000}"/>
    <cellStyle name="40% - Акцент2 2 2 2 2 2 2 27" xfId="6770" xr:uid="{00000000-0005-0000-0000-00006E1A0000}"/>
    <cellStyle name="40% - Акцент2 2 2 2 2 2 2 28" xfId="6771" xr:uid="{00000000-0005-0000-0000-00006F1A0000}"/>
    <cellStyle name="40% - Акцент2 2 2 2 2 2 2 29" xfId="6772" xr:uid="{00000000-0005-0000-0000-0000701A0000}"/>
    <cellStyle name="40% - Акцент2 2 2 2 2 2 2 3" xfId="6773" xr:uid="{00000000-0005-0000-0000-0000711A0000}"/>
    <cellStyle name="40% - Акцент2 2 2 2 2 2 2 30" xfId="6774" xr:uid="{00000000-0005-0000-0000-0000721A0000}"/>
    <cellStyle name="40% - Акцент2 2 2 2 2 2 2 31" xfId="6775" xr:uid="{00000000-0005-0000-0000-0000731A0000}"/>
    <cellStyle name="40% - Акцент2 2 2 2 2 2 2 32" xfId="6776" xr:uid="{00000000-0005-0000-0000-0000741A0000}"/>
    <cellStyle name="40% - Акцент2 2 2 2 2 2 2 4" xfId="6777" xr:uid="{00000000-0005-0000-0000-0000751A0000}"/>
    <cellStyle name="40% - Акцент2 2 2 2 2 2 2 5" xfId="6778" xr:uid="{00000000-0005-0000-0000-0000761A0000}"/>
    <cellStyle name="40% - Акцент2 2 2 2 2 2 2 5 2" xfId="6779" xr:uid="{00000000-0005-0000-0000-0000771A0000}"/>
    <cellStyle name="40% - Акцент2 2 2 2 2 2 2 5 3" xfId="6780" xr:uid="{00000000-0005-0000-0000-0000781A0000}"/>
    <cellStyle name="40% - Акцент2 2 2 2 2 2 2 6" xfId="6781" xr:uid="{00000000-0005-0000-0000-0000791A0000}"/>
    <cellStyle name="40% - Акцент2 2 2 2 2 2 2 7" xfId="6782" xr:uid="{00000000-0005-0000-0000-00007A1A0000}"/>
    <cellStyle name="40% - Акцент2 2 2 2 2 2 2 7 2" xfId="6783" xr:uid="{00000000-0005-0000-0000-00007B1A0000}"/>
    <cellStyle name="40% - Акцент2 2 2 2 2 2 2 8" xfId="6784" xr:uid="{00000000-0005-0000-0000-00007C1A0000}"/>
    <cellStyle name="40% - Акцент2 2 2 2 2 2 2 8 2" xfId="6785" xr:uid="{00000000-0005-0000-0000-00007D1A0000}"/>
    <cellStyle name="40% - Акцент2 2 2 2 2 2 2 8 2 2" xfId="6786" xr:uid="{00000000-0005-0000-0000-00007E1A0000}"/>
    <cellStyle name="40% - Акцент2 2 2 2 2 2 2 8 2 2 2" xfId="6787" xr:uid="{00000000-0005-0000-0000-00007F1A0000}"/>
    <cellStyle name="40% - Акцент2 2 2 2 2 2 2 8 2 3" xfId="6788" xr:uid="{00000000-0005-0000-0000-0000801A0000}"/>
    <cellStyle name="40% - Акцент2 2 2 2 2 2 2 8 2 4" xfId="6789" xr:uid="{00000000-0005-0000-0000-0000811A0000}"/>
    <cellStyle name="40% - Акцент2 2 2 2 2 2 2 8 3" xfId="6790" xr:uid="{00000000-0005-0000-0000-0000821A0000}"/>
    <cellStyle name="40% - Акцент2 2 2 2 2 2 2 8 3 2" xfId="6791" xr:uid="{00000000-0005-0000-0000-0000831A0000}"/>
    <cellStyle name="40% - Акцент2 2 2 2 2 2 2 8 4" xfId="6792" xr:uid="{00000000-0005-0000-0000-0000841A0000}"/>
    <cellStyle name="40% - Акцент2 2 2 2 2 2 2 9" xfId="6793" xr:uid="{00000000-0005-0000-0000-0000851A0000}"/>
    <cellStyle name="40% - Акцент2 2 2 2 2 2 2 9 2" xfId="6794" xr:uid="{00000000-0005-0000-0000-0000861A0000}"/>
    <cellStyle name="40% - Акцент2 2 2 2 2 2 20" xfId="6795" xr:uid="{00000000-0005-0000-0000-0000871A0000}"/>
    <cellStyle name="40% - Акцент2 2 2 2 2 2 21" xfId="6796" xr:uid="{00000000-0005-0000-0000-0000881A0000}"/>
    <cellStyle name="40% - Акцент2 2 2 2 2 2 22" xfId="6797" xr:uid="{00000000-0005-0000-0000-0000891A0000}"/>
    <cellStyle name="40% - Акцент2 2 2 2 2 2 23" xfId="6798" xr:uid="{00000000-0005-0000-0000-00008A1A0000}"/>
    <cellStyle name="40% - Акцент2 2 2 2 2 2 24" xfId="6799" xr:uid="{00000000-0005-0000-0000-00008B1A0000}"/>
    <cellStyle name="40% - Акцент2 2 2 2 2 2 25" xfId="6800" xr:uid="{00000000-0005-0000-0000-00008C1A0000}"/>
    <cellStyle name="40% - Акцент2 2 2 2 2 2 26" xfId="6801" xr:uid="{00000000-0005-0000-0000-00008D1A0000}"/>
    <cellStyle name="40% - Акцент2 2 2 2 2 2 27" xfId="6802" xr:uid="{00000000-0005-0000-0000-00008E1A0000}"/>
    <cellStyle name="40% - Акцент2 2 2 2 2 2 28" xfId="6803" xr:uid="{00000000-0005-0000-0000-00008F1A0000}"/>
    <cellStyle name="40% - Акцент2 2 2 2 2 2 29" xfId="6804" xr:uid="{00000000-0005-0000-0000-0000901A0000}"/>
    <cellStyle name="40% - Акцент2 2 2 2 2 2 3" xfId="6805" xr:uid="{00000000-0005-0000-0000-0000911A0000}"/>
    <cellStyle name="40% - Акцент2 2 2 2 2 2 3 2" xfId="6806" xr:uid="{00000000-0005-0000-0000-0000921A0000}"/>
    <cellStyle name="40% - Акцент2 2 2 2 2 2 3 2 2" xfId="6807" xr:uid="{00000000-0005-0000-0000-0000931A0000}"/>
    <cellStyle name="40% - Акцент2 2 2 2 2 2 3 2 2 2" xfId="6808" xr:uid="{00000000-0005-0000-0000-0000941A0000}"/>
    <cellStyle name="40% - Акцент2 2 2 2 2 2 3 2 2 3" xfId="6809" xr:uid="{00000000-0005-0000-0000-0000951A0000}"/>
    <cellStyle name="40% - Акцент2 2 2 2 2 2 3 2 3" xfId="6810" xr:uid="{00000000-0005-0000-0000-0000961A0000}"/>
    <cellStyle name="40% - Акцент2 2 2 2 2 2 3 3" xfId="6811" xr:uid="{00000000-0005-0000-0000-0000971A0000}"/>
    <cellStyle name="40% - Акцент2 2 2 2 2 2 3 4" xfId="6812" xr:uid="{00000000-0005-0000-0000-0000981A0000}"/>
    <cellStyle name="40% - Акцент2 2 2 2 2 2 30" xfId="6813" xr:uid="{00000000-0005-0000-0000-0000991A0000}"/>
    <cellStyle name="40% - Акцент2 2 2 2 2 2 31" xfId="6814" xr:uid="{00000000-0005-0000-0000-00009A1A0000}"/>
    <cellStyle name="40% - Акцент2 2 2 2 2 2 32" xfId="6815" xr:uid="{00000000-0005-0000-0000-00009B1A0000}"/>
    <cellStyle name="40% - Акцент2 2 2 2 2 2 4" xfId="6816" xr:uid="{00000000-0005-0000-0000-00009C1A0000}"/>
    <cellStyle name="40% - Акцент2 2 2 2 2 2 5" xfId="6817" xr:uid="{00000000-0005-0000-0000-00009D1A0000}"/>
    <cellStyle name="40% - Акцент2 2 2 2 2 2 5 2" xfId="6818" xr:uid="{00000000-0005-0000-0000-00009E1A0000}"/>
    <cellStyle name="40% - Акцент2 2 2 2 2 2 5 3" xfId="6819" xr:uid="{00000000-0005-0000-0000-00009F1A0000}"/>
    <cellStyle name="40% - Акцент2 2 2 2 2 2 6" xfId="6820" xr:uid="{00000000-0005-0000-0000-0000A01A0000}"/>
    <cellStyle name="40% - Акцент2 2 2 2 2 2 7" xfId="6821" xr:uid="{00000000-0005-0000-0000-0000A11A0000}"/>
    <cellStyle name="40% - Акцент2 2 2 2 2 2 7 2" xfId="6822" xr:uid="{00000000-0005-0000-0000-0000A21A0000}"/>
    <cellStyle name="40% - Акцент2 2 2 2 2 2 8" xfId="6823" xr:uid="{00000000-0005-0000-0000-0000A31A0000}"/>
    <cellStyle name="40% - Акцент2 2 2 2 2 2 8 2" xfId="6824" xr:uid="{00000000-0005-0000-0000-0000A41A0000}"/>
    <cellStyle name="40% - Акцент2 2 2 2 2 2 8 2 2" xfId="6825" xr:uid="{00000000-0005-0000-0000-0000A51A0000}"/>
    <cellStyle name="40% - Акцент2 2 2 2 2 2 8 2 2 2" xfId="6826" xr:uid="{00000000-0005-0000-0000-0000A61A0000}"/>
    <cellStyle name="40% - Акцент2 2 2 2 2 2 8 2 3" xfId="6827" xr:uid="{00000000-0005-0000-0000-0000A71A0000}"/>
    <cellStyle name="40% - Акцент2 2 2 2 2 2 8 2 4" xfId="6828" xr:uid="{00000000-0005-0000-0000-0000A81A0000}"/>
    <cellStyle name="40% - Акцент2 2 2 2 2 2 8 3" xfId="6829" xr:uid="{00000000-0005-0000-0000-0000A91A0000}"/>
    <cellStyle name="40% - Акцент2 2 2 2 2 2 8 3 2" xfId="6830" xr:uid="{00000000-0005-0000-0000-0000AA1A0000}"/>
    <cellStyle name="40% - Акцент2 2 2 2 2 2 8 4" xfId="6831" xr:uid="{00000000-0005-0000-0000-0000AB1A0000}"/>
    <cellStyle name="40% - Акцент2 2 2 2 2 2 9" xfId="6832" xr:uid="{00000000-0005-0000-0000-0000AC1A0000}"/>
    <cellStyle name="40% - Акцент2 2 2 2 2 2 9 2" xfId="6833" xr:uid="{00000000-0005-0000-0000-0000AD1A0000}"/>
    <cellStyle name="40% - Акцент2 2 2 2 2 20" xfId="6834" xr:uid="{00000000-0005-0000-0000-0000AE1A0000}"/>
    <cellStyle name="40% - Акцент2 2 2 2 2 21" xfId="6835" xr:uid="{00000000-0005-0000-0000-0000AF1A0000}"/>
    <cellStyle name="40% - Акцент2 2 2 2 2 22" xfId="6836" xr:uid="{00000000-0005-0000-0000-0000B01A0000}"/>
    <cellStyle name="40% - Акцент2 2 2 2 2 23" xfId="6837" xr:uid="{00000000-0005-0000-0000-0000B11A0000}"/>
    <cellStyle name="40% - Акцент2 2 2 2 2 24" xfId="6838" xr:uid="{00000000-0005-0000-0000-0000B21A0000}"/>
    <cellStyle name="40% - Акцент2 2 2 2 2 25" xfId="6839" xr:uid="{00000000-0005-0000-0000-0000B31A0000}"/>
    <cellStyle name="40% - Акцент2 2 2 2 2 26" xfId="6840" xr:uid="{00000000-0005-0000-0000-0000B41A0000}"/>
    <cellStyle name="40% - Акцент2 2 2 2 2 27" xfId="6841" xr:uid="{00000000-0005-0000-0000-0000B51A0000}"/>
    <cellStyle name="40% - Акцент2 2 2 2 2 28" xfId="6842" xr:uid="{00000000-0005-0000-0000-0000B61A0000}"/>
    <cellStyle name="40% - Акцент2 2 2 2 2 29" xfId="6843" xr:uid="{00000000-0005-0000-0000-0000B71A0000}"/>
    <cellStyle name="40% - Акцент2 2 2 2 2 3" xfId="6844" xr:uid="{00000000-0005-0000-0000-0000B81A0000}"/>
    <cellStyle name="40% - Акцент2 2 2 2 2 3 2" xfId="6845" xr:uid="{00000000-0005-0000-0000-0000B91A0000}"/>
    <cellStyle name="40% - Акцент2 2 2 2 2 3 2 2" xfId="6846" xr:uid="{00000000-0005-0000-0000-0000BA1A0000}"/>
    <cellStyle name="40% - Акцент2 2 2 2 2 3 2 2 2" xfId="6847" xr:uid="{00000000-0005-0000-0000-0000BB1A0000}"/>
    <cellStyle name="40% - Акцент2 2 2 2 2 3 2 2 3" xfId="6848" xr:uid="{00000000-0005-0000-0000-0000BC1A0000}"/>
    <cellStyle name="40% - Акцент2 2 2 2 2 3 2 3" xfId="6849" xr:uid="{00000000-0005-0000-0000-0000BD1A0000}"/>
    <cellStyle name="40% - Акцент2 2 2 2 2 3 3" xfId="6850" xr:uid="{00000000-0005-0000-0000-0000BE1A0000}"/>
    <cellStyle name="40% - Акцент2 2 2 2 2 3 4" xfId="6851" xr:uid="{00000000-0005-0000-0000-0000BF1A0000}"/>
    <cellStyle name="40% - Акцент2 2 2 2 2 30" xfId="6852" xr:uid="{00000000-0005-0000-0000-0000C01A0000}"/>
    <cellStyle name="40% - Акцент2 2 2 2 2 31" xfId="6853" xr:uid="{00000000-0005-0000-0000-0000C11A0000}"/>
    <cellStyle name="40% - Акцент2 2 2 2 2 32" xfId="6854" xr:uid="{00000000-0005-0000-0000-0000C21A0000}"/>
    <cellStyle name="40% - Акцент2 2 2 2 2 4" xfId="6855" xr:uid="{00000000-0005-0000-0000-0000C31A0000}"/>
    <cellStyle name="40% - Акцент2 2 2 2 2 5" xfId="6856" xr:uid="{00000000-0005-0000-0000-0000C41A0000}"/>
    <cellStyle name="40% - Акцент2 2 2 2 2 5 2" xfId="6857" xr:uid="{00000000-0005-0000-0000-0000C51A0000}"/>
    <cellStyle name="40% - Акцент2 2 2 2 2 5 3" xfId="6858" xr:uid="{00000000-0005-0000-0000-0000C61A0000}"/>
    <cellStyle name="40% - Акцент2 2 2 2 2 6" xfId="6859" xr:uid="{00000000-0005-0000-0000-0000C71A0000}"/>
    <cellStyle name="40% - Акцент2 2 2 2 2 7" xfId="6860" xr:uid="{00000000-0005-0000-0000-0000C81A0000}"/>
    <cellStyle name="40% - Акцент2 2 2 2 2 7 2" xfId="6861" xr:uid="{00000000-0005-0000-0000-0000C91A0000}"/>
    <cellStyle name="40% - Акцент2 2 2 2 2 8" xfId="6862" xr:uid="{00000000-0005-0000-0000-0000CA1A0000}"/>
    <cellStyle name="40% - Акцент2 2 2 2 2 8 2" xfId="6863" xr:uid="{00000000-0005-0000-0000-0000CB1A0000}"/>
    <cellStyle name="40% - Акцент2 2 2 2 2 8 2 2" xfId="6864" xr:uid="{00000000-0005-0000-0000-0000CC1A0000}"/>
    <cellStyle name="40% - Акцент2 2 2 2 2 8 2 2 2" xfId="6865" xr:uid="{00000000-0005-0000-0000-0000CD1A0000}"/>
    <cellStyle name="40% - Акцент2 2 2 2 2 8 2 3" xfId="6866" xr:uid="{00000000-0005-0000-0000-0000CE1A0000}"/>
    <cellStyle name="40% - Акцент2 2 2 2 2 8 2 4" xfId="6867" xr:uid="{00000000-0005-0000-0000-0000CF1A0000}"/>
    <cellStyle name="40% - Акцент2 2 2 2 2 8 3" xfId="6868" xr:uid="{00000000-0005-0000-0000-0000D01A0000}"/>
    <cellStyle name="40% - Акцент2 2 2 2 2 8 3 2" xfId="6869" xr:uid="{00000000-0005-0000-0000-0000D11A0000}"/>
    <cellStyle name="40% - Акцент2 2 2 2 2 8 4" xfId="6870" xr:uid="{00000000-0005-0000-0000-0000D21A0000}"/>
    <cellStyle name="40% - Акцент2 2 2 2 2 9" xfId="6871" xr:uid="{00000000-0005-0000-0000-0000D31A0000}"/>
    <cellStyle name="40% - Акцент2 2 2 2 2 9 2" xfId="6872" xr:uid="{00000000-0005-0000-0000-0000D41A0000}"/>
    <cellStyle name="40% - Акцент2 2 2 2 20" xfId="6873" xr:uid="{00000000-0005-0000-0000-0000D51A0000}"/>
    <cellStyle name="40% - Акцент2 2 2 2 21" xfId="6874" xr:uid="{00000000-0005-0000-0000-0000D61A0000}"/>
    <cellStyle name="40% - Акцент2 2 2 2 22" xfId="6875" xr:uid="{00000000-0005-0000-0000-0000D71A0000}"/>
    <cellStyle name="40% - Акцент2 2 2 2 23" xfId="6876" xr:uid="{00000000-0005-0000-0000-0000D81A0000}"/>
    <cellStyle name="40% - Акцент2 2 2 2 24" xfId="6877" xr:uid="{00000000-0005-0000-0000-0000D91A0000}"/>
    <cellStyle name="40% - Акцент2 2 2 2 25" xfId="6878" xr:uid="{00000000-0005-0000-0000-0000DA1A0000}"/>
    <cellStyle name="40% - Акцент2 2 2 2 26" xfId="6879" xr:uid="{00000000-0005-0000-0000-0000DB1A0000}"/>
    <cellStyle name="40% - Акцент2 2 2 2 27" xfId="6880" xr:uid="{00000000-0005-0000-0000-0000DC1A0000}"/>
    <cellStyle name="40% - Акцент2 2 2 2 28" xfId="6881" xr:uid="{00000000-0005-0000-0000-0000DD1A0000}"/>
    <cellStyle name="40% - Акцент2 2 2 2 29" xfId="6882" xr:uid="{00000000-0005-0000-0000-0000DE1A0000}"/>
    <cellStyle name="40% - Акцент2 2 2 2 3" xfId="6883" xr:uid="{00000000-0005-0000-0000-0000DF1A0000}"/>
    <cellStyle name="40% - Акцент2 2 2 2 30" xfId="6884" xr:uid="{00000000-0005-0000-0000-0000E01A0000}"/>
    <cellStyle name="40% - Акцент2 2 2 2 31" xfId="6885" xr:uid="{00000000-0005-0000-0000-0000E11A0000}"/>
    <cellStyle name="40% - Акцент2 2 2 2 32" xfId="6886" xr:uid="{00000000-0005-0000-0000-0000E21A0000}"/>
    <cellStyle name="40% - Акцент2 2 2 2 33" xfId="6887" xr:uid="{00000000-0005-0000-0000-0000E31A0000}"/>
    <cellStyle name="40% - Акцент2 2 2 2 34" xfId="6888" xr:uid="{00000000-0005-0000-0000-0000E41A0000}"/>
    <cellStyle name="40% - Акцент2 2 2 2 4" xfId="6889" xr:uid="{00000000-0005-0000-0000-0000E51A0000}"/>
    <cellStyle name="40% - Акцент2 2 2 2 5" xfId="6890" xr:uid="{00000000-0005-0000-0000-0000E61A0000}"/>
    <cellStyle name="40% - Акцент2 2 2 2 5 2" xfId="6891" xr:uid="{00000000-0005-0000-0000-0000E71A0000}"/>
    <cellStyle name="40% - Акцент2 2 2 2 5 2 2" xfId="6892" xr:uid="{00000000-0005-0000-0000-0000E81A0000}"/>
    <cellStyle name="40% - Акцент2 2 2 2 5 2 2 2" xfId="6893" xr:uid="{00000000-0005-0000-0000-0000E91A0000}"/>
    <cellStyle name="40% - Акцент2 2 2 2 5 2 2 3" xfId="6894" xr:uid="{00000000-0005-0000-0000-0000EA1A0000}"/>
    <cellStyle name="40% - Акцент2 2 2 2 5 2 3" xfId="6895" xr:uid="{00000000-0005-0000-0000-0000EB1A0000}"/>
    <cellStyle name="40% - Акцент2 2 2 2 5 3" xfId="6896" xr:uid="{00000000-0005-0000-0000-0000EC1A0000}"/>
    <cellStyle name="40% - Акцент2 2 2 2 5 4" xfId="6897" xr:uid="{00000000-0005-0000-0000-0000ED1A0000}"/>
    <cellStyle name="40% - Акцент2 2 2 2 6" xfId="6898" xr:uid="{00000000-0005-0000-0000-0000EE1A0000}"/>
    <cellStyle name="40% - Акцент2 2 2 2 7" xfId="6899" xr:uid="{00000000-0005-0000-0000-0000EF1A0000}"/>
    <cellStyle name="40% - Акцент2 2 2 2 7 2" xfId="6900" xr:uid="{00000000-0005-0000-0000-0000F01A0000}"/>
    <cellStyle name="40% - Акцент2 2 2 2 7 3" xfId="6901" xr:uid="{00000000-0005-0000-0000-0000F11A0000}"/>
    <cellStyle name="40% - Акцент2 2 2 2 8" xfId="6902" xr:uid="{00000000-0005-0000-0000-0000F21A0000}"/>
    <cellStyle name="40% - Акцент2 2 2 2 9" xfId="6903" xr:uid="{00000000-0005-0000-0000-0000F31A0000}"/>
    <cellStyle name="40% - Акцент2 2 2 2 9 2" xfId="6904" xr:uid="{00000000-0005-0000-0000-0000F41A0000}"/>
    <cellStyle name="40% - Акцент2 2 2 2_Подряд не приводящий на 2011 г." xfId="6905" xr:uid="{00000000-0005-0000-0000-0000F51A0000}"/>
    <cellStyle name="40% - Акцент2 2 2 20" xfId="6906" xr:uid="{00000000-0005-0000-0000-0000F61A0000}"/>
    <cellStyle name="40% - Акцент2 2 2 21" xfId="6907" xr:uid="{00000000-0005-0000-0000-0000F71A0000}"/>
    <cellStyle name="40% - Акцент2 2 2 22" xfId="6908" xr:uid="{00000000-0005-0000-0000-0000F81A0000}"/>
    <cellStyle name="40% - Акцент2 2 2 23" xfId="6909" xr:uid="{00000000-0005-0000-0000-0000F91A0000}"/>
    <cellStyle name="40% - Акцент2 2 2 24" xfId="6910" xr:uid="{00000000-0005-0000-0000-0000FA1A0000}"/>
    <cellStyle name="40% - Акцент2 2 2 25" xfId="6911" xr:uid="{00000000-0005-0000-0000-0000FB1A0000}"/>
    <cellStyle name="40% - Акцент2 2 2 26" xfId="6912" xr:uid="{00000000-0005-0000-0000-0000FC1A0000}"/>
    <cellStyle name="40% - Акцент2 2 2 27" xfId="6913" xr:uid="{00000000-0005-0000-0000-0000FD1A0000}"/>
    <cellStyle name="40% - Акцент2 2 2 28" xfId="6914" xr:uid="{00000000-0005-0000-0000-0000FE1A0000}"/>
    <cellStyle name="40% - Акцент2 2 2 29" xfId="6915" xr:uid="{00000000-0005-0000-0000-0000FF1A0000}"/>
    <cellStyle name="40% - Акцент2 2 2 3" xfId="6916" xr:uid="{00000000-0005-0000-0000-0000001B0000}"/>
    <cellStyle name="40% - Акцент2 2 2 3 10" xfId="6917" xr:uid="{00000000-0005-0000-0000-0000011B0000}"/>
    <cellStyle name="40% - Акцент2 2 2 3 11" xfId="6918" xr:uid="{00000000-0005-0000-0000-0000021B0000}"/>
    <cellStyle name="40% - Акцент2 2 2 3 12" xfId="6919" xr:uid="{00000000-0005-0000-0000-0000031B0000}"/>
    <cellStyle name="40% - Акцент2 2 2 3 2" xfId="6920" xr:uid="{00000000-0005-0000-0000-0000041B0000}"/>
    <cellStyle name="40% - Акцент2 2 2 3 3" xfId="6921" xr:uid="{00000000-0005-0000-0000-0000051B0000}"/>
    <cellStyle name="40% - Акцент2 2 2 3 3 2" xfId="6922" xr:uid="{00000000-0005-0000-0000-0000061B0000}"/>
    <cellStyle name="40% - Акцент2 2 2 3 3 2 2" xfId="6923" xr:uid="{00000000-0005-0000-0000-0000071B0000}"/>
    <cellStyle name="40% - Акцент2 2 2 3 3 2 3" xfId="6924" xr:uid="{00000000-0005-0000-0000-0000081B0000}"/>
    <cellStyle name="40% - Акцент2 2 2 3 3 3" xfId="6925" xr:uid="{00000000-0005-0000-0000-0000091B0000}"/>
    <cellStyle name="40% - Акцент2 2 2 3 4" xfId="6926" xr:uid="{00000000-0005-0000-0000-00000A1B0000}"/>
    <cellStyle name="40% - Акцент2 2 2 3 5" xfId="6927" xr:uid="{00000000-0005-0000-0000-00000B1B0000}"/>
    <cellStyle name="40% - Акцент2 2 2 3 5 2" xfId="6928" xr:uid="{00000000-0005-0000-0000-00000C1B0000}"/>
    <cellStyle name="40% - Акцент2 2 2 3 6" xfId="6929" xr:uid="{00000000-0005-0000-0000-00000D1B0000}"/>
    <cellStyle name="40% - Акцент2 2 2 3 7" xfId="6930" xr:uid="{00000000-0005-0000-0000-00000E1B0000}"/>
    <cellStyle name="40% - Акцент2 2 2 3 8" xfId="6931" xr:uid="{00000000-0005-0000-0000-00000F1B0000}"/>
    <cellStyle name="40% - Акцент2 2 2 3 9" xfId="6932" xr:uid="{00000000-0005-0000-0000-0000101B0000}"/>
    <cellStyle name="40% - Акцент2 2 2 30" xfId="6933" xr:uid="{00000000-0005-0000-0000-0000111B0000}"/>
    <cellStyle name="40% - Акцент2 2 2 31" xfId="6934" xr:uid="{00000000-0005-0000-0000-0000121B0000}"/>
    <cellStyle name="40% - Акцент2 2 2 32" xfId="6935" xr:uid="{00000000-0005-0000-0000-0000131B0000}"/>
    <cellStyle name="40% - Акцент2 2 2 33" xfId="6936" xr:uid="{00000000-0005-0000-0000-0000141B0000}"/>
    <cellStyle name="40% - Акцент2 2 2 34" xfId="6937" xr:uid="{00000000-0005-0000-0000-0000151B0000}"/>
    <cellStyle name="40% - Акцент2 2 2 35" xfId="6938" xr:uid="{00000000-0005-0000-0000-0000161B0000}"/>
    <cellStyle name="40% - Акцент2 2 2 36" xfId="6939" xr:uid="{00000000-0005-0000-0000-0000171B0000}"/>
    <cellStyle name="40% - Акцент2 2 2 37" xfId="6940" xr:uid="{00000000-0005-0000-0000-0000181B0000}"/>
    <cellStyle name="40% - Акцент2 2 2 38" xfId="6941" xr:uid="{00000000-0005-0000-0000-0000191B0000}"/>
    <cellStyle name="40% - Акцент2 2 2 39" xfId="6942" xr:uid="{00000000-0005-0000-0000-00001A1B0000}"/>
    <cellStyle name="40% - Акцент2 2 2 4" xfId="6943" xr:uid="{00000000-0005-0000-0000-00001B1B0000}"/>
    <cellStyle name="40% - Акцент2 2 2 5" xfId="6944" xr:uid="{00000000-0005-0000-0000-00001C1B0000}"/>
    <cellStyle name="40% - Акцент2 2 2 6" xfId="6945" xr:uid="{00000000-0005-0000-0000-00001D1B0000}"/>
    <cellStyle name="40% - Акцент2 2 2 7" xfId="6946" xr:uid="{00000000-0005-0000-0000-00001E1B0000}"/>
    <cellStyle name="40% - Акцент2 2 2 8" xfId="6947" xr:uid="{00000000-0005-0000-0000-00001F1B0000}"/>
    <cellStyle name="40% - Акцент2 2 2 9" xfId="6948" xr:uid="{00000000-0005-0000-0000-0000201B0000}"/>
    <cellStyle name="40% - Акцент2 2 2_Бюджет Жарык 2010" xfId="6949" xr:uid="{00000000-0005-0000-0000-0000211B0000}"/>
    <cellStyle name="40% - Акцент2 2 20" xfId="6950" xr:uid="{00000000-0005-0000-0000-0000221B0000}"/>
    <cellStyle name="40% - Акцент2 2 21" xfId="6951" xr:uid="{00000000-0005-0000-0000-0000231B0000}"/>
    <cellStyle name="40% - Акцент2 2 22" xfId="6952" xr:uid="{00000000-0005-0000-0000-0000241B0000}"/>
    <cellStyle name="40% - Акцент2 2 23" xfId="6953" xr:uid="{00000000-0005-0000-0000-0000251B0000}"/>
    <cellStyle name="40% - Акцент2 2 24" xfId="6954" xr:uid="{00000000-0005-0000-0000-0000261B0000}"/>
    <cellStyle name="40% - Акцент2 2 24 2" xfId="6955" xr:uid="{00000000-0005-0000-0000-0000271B0000}"/>
    <cellStyle name="40% - Акцент2 2 24 3" xfId="6956" xr:uid="{00000000-0005-0000-0000-0000281B0000}"/>
    <cellStyle name="40% - Акцент2 2 25" xfId="6957" xr:uid="{00000000-0005-0000-0000-0000291B0000}"/>
    <cellStyle name="40% - Акцент2 2 25 2" xfId="6958" xr:uid="{00000000-0005-0000-0000-00002A1B0000}"/>
    <cellStyle name="40% - Акцент2 2 25 3" xfId="6959" xr:uid="{00000000-0005-0000-0000-00002B1B0000}"/>
    <cellStyle name="40% - Акцент2 2 26" xfId="6960" xr:uid="{00000000-0005-0000-0000-00002C1B0000}"/>
    <cellStyle name="40% - Акцент2 2 26 2" xfId="6961" xr:uid="{00000000-0005-0000-0000-00002D1B0000}"/>
    <cellStyle name="40% - Акцент2 2 26 3" xfId="6962" xr:uid="{00000000-0005-0000-0000-00002E1B0000}"/>
    <cellStyle name="40% - Акцент2 2 27" xfId="6963" xr:uid="{00000000-0005-0000-0000-00002F1B0000}"/>
    <cellStyle name="40% - Акцент2 2 28" xfId="6964" xr:uid="{00000000-0005-0000-0000-0000301B0000}"/>
    <cellStyle name="40% - Акцент2 2 29" xfId="6965" xr:uid="{00000000-0005-0000-0000-0000311B0000}"/>
    <cellStyle name="40% - Акцент2 2 3" xfId="6966" xr:uid="{00000000-0005-0000-0000-0000321B0000}"/>
    <cellStyle name="40% - Акцент2 2 3 2" xfId="6967" xr:uid="{00000000-0005-0000-0000-0000331B0000}"/>
    <cellStyle name="40% - Акцент2 2 3 3" xfId="6968" xr:uid="{00000000-0005-0000-0000-0000341B0000}"/>
    <cellStyle name="40% - Акцент2 2 3 4" xfId="6969" xr:uid="{00000000-0005-0000-0000-0000351B0000}"/>
    <cellStyle name="40% - Акцент2 2 3 5" xfId="6970" xr:uid="{00000000-0005-0000-0000-0000361B0000}"/>
    <cellStyle name="40% - Акцент2 2 3 6" xfId="6971" xr:uid="{00000000-0005-0000-0000-0000371B0000}"/>
    <cellStyle name="40% - Акцент2 2 3 7" xfId="6972" xr:uid="{00000000-0005-0000-0000-0000381B0000}"/>
    <cellStyle name="40% - Акцент2 2 3 8" xfId="6973" xr:uid="{00000000-0005-0000-0000-0000391B0000}"/>
    <cellStyle name="40% - Акцент2 2 3_Бюджет Жарык 2010" xfId="6974" xr:uid="{00000000-0005-0000-0000-00003A1B0000}"/>
    <cellStyle name="40% - Акцент2 2 30" xfId="6975" xr:uid="{00000000-0005-0000-0000-00003B1B0000}"/>
    <cellStyle name="40% - Акцент2 2 31" xfId="6976" xr:uid="{00000000-0005-0000-0000-00003C1B0000}"/>
    <cellStyle name="40% - Акцент2 2 32" xfId="6977" xr:uid="{00000000-0005-0000-0000-00003D1B0000}"/>
    <cellStyle name="40% - Акцент2 2 33" xfId="6978" xr:uid="{00000000-0005-0000-0000-00003E1B0000}"/>
    <cellStyle name="40% - Акцент2 2 34" xfId="6979" xr:uid="{00000000-0005-0000-0000-00003F1B0000}"/>
    <cellStyle name="40% - Акцент2 2 34 2" xfId="6980" xr:uid="{00000000-0005-0000-0000-0000401B0000}"/>
    <cellStyle name="40% - Акцент2 2 35" xfId="6981" xr:uid="{00000000-0005-0000-0000-0000411B0000}"/>
    <cellStyle name="40% - Акцент2 2 36" xfId="6982" xr:uid="{00000000-0005-0000-0000-0000421B0000}"/>
    <cellStyle name="40% - Акцент2 2 37" xfId="6983" xr:uid="{00000000-0005-0000-0000-0000431B0000}"/>
    <cellStyle name="40% - Акцент2 2 38" xfId="6984" xr:uid="{00000000-0005-0000-0000-0000441B0000}"/>
    <cellStyle name="40% - Акцент2 2 39" xfId="6985" xr:uid="{00000000-0005-0000-0000-0000451B0000}"/>
    <cellStyle name="40% - Акцент2 2 4" xfId="6986" xr:uid="{00000000-0005-0000-0000-0000461B0000}"/>
    <cellStyle name="40% - Акцент2 2 4 2" xfId="6987" xr:uid="{00000000-0005-0000-0000-0000471B0000}"/>
    <cellStyle name="40% - Акцент2 2 4 3" xfId="6988" xr:uid="{00000000-0005-0000-0000-0000481B0000}"/>
    <cellStyle name="40% - Акцент2 2 4 4" xfId="6989" xr:uid="{00000000-0005-0000-0000-0000491B0000}"/>
    <cellStyle name="40% - Акцент2 2 4 5" xfId="6990" xr:uid="{00000000-0005-0000-0000-00004A1B0000}"/>
    <cellStyle name="40% - Акцент2 2 4 6" xfId="6991" xr:uid="{00000000-0005-0000-0000-00004B1B0000}"/>
    <cellStyle name="40% - Акцент2 2 4 7" xfId="6992" xr:uid="{00000000-0005-0000-0000-00004C1B0000}"/>
    <cellStyle name="40% - Акцент2 2 4_Бюджет Жарык 2010" xfId="6993" xr:uid="{00000000-0005-0000-0000-00004D1B0000}"/>
    <cellStyle name="40% - Акцент2 2 40" xfId="6994" xr:uid="{00000000-0005-0000-0000-00004E1B0000}"/>
    <cellStyle name="40% - Акцент2 2 41" xfId="6995" xr:uid="{00000000-0005-0000-0000-00004F1B0000}"/>
    <cellStyle name="40% - Акцент2 2 5" xfId="6996" xr:uid="{00000000-0005-0000-0000-0000501B0000}"/>
    <cellStyle name="40% - Акцент2 2 5 2" xfId="6997" xr:uid="{00000000-0005-0000-0000-0000511B0000}"/>
    <cellStyle name="40% - Акцент2 2 5 3" xfId="6998" xr:uid="{00000000-0005-0000-0000-0000521B0000}"/>
    <cellStyle name="40% - Акцент2 2 5 4" xfId="6999" xr:uid="{00000000-0005-0000-0000-0000531B0000}"/>
    <cellStyle name="40% - Акцент2 2 5 5" xfId="7000" xr:uid="{00000000-0005-0000-0000-0000541B0000}"/>
    <cellStyle name="40% - Акцент2 2 5 6" xfId="7001" xr:uid="{00000000-0005-0000-0000-0000551B0000}"/>
    <cellStyle name="40% - Акцент2 2 5 7" xfId="7002" xr:uid="{00000000-0005-0000-0000-0000561B0000}"/>
    <cellStyle name="40% - Акцент2 2 5_Бюджет Жарык 2010" xfId="7003" xr:uid="{00000000-0005-0000-0000-0000571B0000}"/>
    <cellStyle name="40% - Акцент2 2 6" xfId="7004" xr:uid="{00000000-0005-0000-0000-0000581B0000}"/>
    <cellStyle name="40% - Акцент2 2 6 2" xfId="7005" xr:uid="{00000000-0005-0000-0000-0000591B0000}"/>
    <cellStyle name="40% - Акцент2 2 6 3" xfId="7006" xr:uid="{00000000-0005-0000-0000-00005A1B0000}"/>
    <cellStyle name="40% - Акцент2 2 6 4" xfId="7007" xr:uid="{00000000-0005-0000-0000-00005B1B0000}"/>
    <cellStyle name="40% - Акцент2 2 6 5" xfId="7008" xr:uid="{00000000-0005-0000-0000-00005C1B0000}"/>
    <cellStyle name="40% - Акцент2 2 6 6" xfId="7009" xr:uid="{00000000-0005-0000-0000-00005D1B0000}"/>
    <cellStyle name="40% - Акцент2 2 7" xfId="7010" xr:uid="{00000000-0005-0000-0000-00005E1B0000}"/>
    <cellStyle name="40% - Акцент2 2 7 2" xfId="7011" xr:uid="{00000000-0005-0000-0000-00005F1B0000}"/>
    <cellStyle name="40% - Акцент2 2 7 3" xfId="7012" xr:uid="{00000000-0005-0000-0000-0000601B0000}"/>
    <cellStyle name="40% - Акцент2 2 7 4" xfId="7013" xr:uid="{00000000-0005-0000-0000-0000611B0000}"/>
    <cellStyle name="40% - Акцент2 2 7 5" xfId="7014" xr:uid="{00000000-0005-0000-0000-0000621B0000}"/>
    <cellStyle name="40% - Акцент2 2 7 6" xfId="7015" xr:uid="{00000000-0005-0000-0000-0000631B0000}"/>
    <cellStyle name="40% - Акцент2 2 8" xfId="7016" xr:uid="{00000000-0005-0000-0000-0000641B0000}"/>
    <cellStyle name="40% - Акцент2 2 8 2" xfId="7017" xr:uid="{00000000-0005-0000-0000-0000651B0000}"/>
    <cellStyle name="40% - Акцент2 2 8 3" xfId="7018" xr:uid="{00000000-0005-0000-0000-0000661B0000}"/>
    <cellStyle name="40% - Акцент2 2 8 4" xfId="7019" xr:uid="{00000000-0005-0000-0000-0000671B0000}"/>
    <cellStyle name="40% - Акцент2 2 8 5" xfId="7020" xr:uid="{00000000-0005-0000-0000-0000681B0000}"/>
    <cellStyle name="40% - Акцент2 2 8 6" xfId="7021" xr:uid="{00000000-0005-0000-0000-0000691B0000}"/>
    <cellStyle name="40% - Акцент2 2 9" xfId="7022" xr:uid="{00000000-0005-0000-0000-00006A1B0000}"/>
    <cellStyle name="40% - Акцент2 2 9 2" xfId="7023" xr:uid="{00000000-0005-0000-0000-00006B1B0000}"/>
    <cellStyle name="40% - Акцент2 2 9 3" xfId="7024" xr:uid="{00000000-0005-0000-0000-00006C1B0000}"/>
    <cellStyle name="40% - Акцент2 2 9 4" xfId="7025" xr:uid="{00000000-0005-0000-0000-00006D1B0000}"/>
    <cellStyle name="40% - Акцент2 2 9 5" xfId="7026" xr:uid="{00000000-0005-0000-0000-00006E1B0000}"/>
    <cellStyle name="40% - Акцент2 2 9 6" xfId="7027" xr:uid="{00000000-0005-0000-0000-00006F1B0000}"/>
    <cellStyle name="40% - Акцент2 2_амортизация" xfId="7028" xr:uid="{00000000-0005-0000-0000-0000701B0000}"/>
    <cellStyle name="40% - Акцент2 3" xfId="7029" xr:uid="{00000000-0005-0000-0000-0000711B0000}"/>
    <cellStyle name="40% - Акцент2 3 2" xfId="7030" xr:uid="{00000000-0005-0000-0000-0000721B0000}"/>
    <cellStyle name="40% - Акцент2 3 3" xfId="7031" xr:uid="{00000000-0005-0000-0000-0000731B0000}"/>
    <cellStyle name="40% - Акцент2 3 4" xfId="7032" xr:uid="{00000000-0005-0000-0000-0000741B0000}"/>
    <cellStyle name="40% - Акцент2 3 4 2" xfId="7033" xr:uid="{00000000-0005-0000-0000-0000751B0000}"/>
    <cellStyle name="40% - Акцент2 3 4 3" xfId="7034" xr:uid="{00000000-0005-0000-0000-0000761B0000}"/>
    <cellStyle name="40% - Акцент2 3 5" xfId="7035" xr:uid="{00000000-0005-0000-0000-0000771B0000}"/>
    <cellStyle name="40% - Акцент2 4" xfId="7036" xr:uid="{00000000-0005-0000-0000-0000781B0000}"/>
    <cellStyle name="40% - Акцент2 5" xfId="7037" xr:uid="{00000000-0005-0000-0000-0000791B0000}"/>
    <cellStyle name="40% - Акцент2 5 2" xfId="7038" xr:uid="{00000000-0005-0000-0000-00007A1B0000}"/>
    <cellStyle name="40% - Акцент2 5 3" xfId="7039" xr:uid="{00000000-0005-0000-0000-00007B1B0000}"/>
    <cellStyle name="40% - Акцент2 6" xfId="7040" xr:uid="{00000000-0005-0000-0000-00007C1B0000}"/>
    <cellStyle name="40% - Акцент2 6 2" xfId="7041" xr:uid="{00000000-0005-0000-0000-00007D1B0000}"/>
    <cellStyle name="40% - Акцент2 7" xfId="7042" xr:uid="{00000000-0005-0000-0000-00007E1B0000}"/>
    <cellStyle name="40% - Акцент2 8" xfId="7043" xr:uid="{00000000-0005-0000-0000-00007F1B0000}"/>
    <cellStyle name="40% - Акцент2 9" xfId="7044" xr:uid="{00000000-0005-0000-0000-0000801B0000}"/>
    <cellStyle name="40% - Акцент3 10" xfId="7045" xr:uid="{00000000-0005-0000-0000-0000811B0000}"/>
    <cellStyle name="40% - Акцент3 11" xfId="7046" xr:uid="{00000000-0005-0000-0000-0000821B0000}"/>
    <cellStyle name="40% - Акцент3 11 2" xfId="7047" xr:uid="{00000000-0005-0000-0000-0000831B0000}"/>
    <cellStyle name="40% - Акцент3 11 3" xfId="7048" xr:uid="{00000000-0005-0000-0000-0000841B0000}"/>
    <cellStyle name="40% - Акцент3 11 4" xfId="7049" xr:uid="{00000000-0005-0000-0000-0000851B0000}"/>
    <cellStyle name="40% - Акцент3 12" xfId="7050" xr:uid="{00000000-0005-0000-0000-0000861B0000}"/>
    <cellStyle name="40% - Акцент3 13" xfId="7051" xr:uid="{00000000-0005-0000-0000-0000871B0000}"/>
    <cellStyle name="40% - Акцент3 14" xfId="7052" xr:uid="{00000000-0005-0000-0000-0000881B0000}"/>
    <cellStyle name="40% - Акцент3 15" xfId="7053" xr:uid="{00000000-0005-0000-0000-0000891B0000}"/>
    <cellStyle name="40% - Акцент3 15 2" xfId="7054" xr:uid="{00000000-0005-0000-0000-00008A1B0000}"/>
    <cellStyle name="40% - Акцент3 16" xfId="7055" xr:uid="{00000000-0005-0000-0000-00008B1B0000}"/>
    <cellStyle name="40% - Акцент3 17" xfId="7056" xr:uid="{00000000-0005-0000-0000-00008C1B0000}"/>
    <cellStyle name="40% - Акцент3 18" xfId="7057" xr:uid="{00000000-0005-0000-0000-00008D1B0000}"/>
    <cellStyle name="40% - Акцент3 19" xfId="7058" xr:uid="{00000000-0005-0000-0000-00008E1B0000}"/>
    <cellStyle name="40% - Акцент3 2" xfId="7059" xr:uid="{00000000-0005-0000-0000-00008F1B0000}"/>
    <cellStyle name="40% - Акцент3 2 10" xfId="7060" xr:uid="{00000000-0005-0000-0000-0000901B0000}"/>
    <cellStyle name="40% - Акцент3 2 10 10" xfId="7061" xr:uid="{00000000-0005-0000-0000-0000911B0000}"/>
    <cellStyle name="40% - Акцент3 2 10 11" xfId="7062" xr:uid="{00000000-0005-0000-0000-0000921B0000}"/>
    <cellStyle name="40% - Акцент3 2 10 12" xfId="7063" xr:uid="{00000000-0005-0000-0000-0000931B0000}"/>
    <cellStyle name="40% - Акцент3 2 10 13" xfId="7064" xr:uid="{00000000-0005-0000-0000-0000941B0000}"/>
    <cellStyle name="40% - Акцент3 2 10 2" xfId="7065" xr:uid="{00000000-0005-0000-0000-0000951B0000}"/>
    <cellStyle name="40% - Акцент3 2 10 2 10" xfId="7066" xr:uid="{00000000-0005-0000-0000-0000961B0000}"/>
    <cellStyle name="40% - Акцент3 2 10 2 11" xfId="7067" xr:uid="{00000000-0005-0000-0000-0000971B0000}"/>
    <cellStyle name="40% - Акцент3 2 10 2 12" xfId="7068" xr:uid="{00000000-0005-0000-0000-0000981B0000}"/>
    <cellStyle name="40% - Акцент3 2 10 2 13" xfId="7069" xr:uid="{00000000-0005-0000-0000-0000991B0000}"/>
    <cellStyle name="40% - Акцент3 2 10 2 2" xfId="7070" xr:uid="{00000000-0005-0000-0000-00009A1B0000}"/>
    <cellStyle name="40% - Акцент3 2 10 2 2 2" xfId="7071" xr:uid="{00000000-0005-0000-0000-00009B1B0000}"/>
    <cellStyle name="40% - Акцент3 2 10 2 2 2 2" xfId="7072" xr:uid="{00000000-0005-0000-0000-00009C1B0000}"/>
    <cellStyle name="40% - Акцент3 2 10 2 2 2 3" xfId="7073" xr:uid="{00000000-0005-0000-0000-00009D1B0000}"/>
    <cellStyle name="40% - Акцент3 2 10 2 2 2 4" xfId="7074" xr:uid="{00000000-0005-0000-0000-00009E1B0000}"/>
    <cellStyle name="40% - Акцент3 2 10 2 2 2 5" xfId="7075" xr:uid="{00000000-0005-0000-0000-00009F1B0000}"/>
    <cellStyle name="40% - Акцент3 2 10 2 2 2 6" xfId="7076" xr:uid="{00000000-0005-0000-0000-0000A01B0000}"/>
    <cellStyle name="40% - Акцент3 2 10 2 2 3" xfId="7077" xr:uid="{00000000-0005-0000-0000-0000A11B0000}"/>
    <cellStyle name="40% - Акцент3 2 10 2 2 4" xfId="7078" xr:uid="{00000000-0005-0000-0000-0000A21B0000}"/>
    <cellStyle name="40% - Акцент3 2 10 2 2 5" xfId="7079" xr:uid="{00000000-0005-0000-0000-0000A31B0000}"/>
    <cellStyle name="40% - Акцент3 2 10 2 2 6" xfId="7080" xr:uid="{00000000-0005-0000-0000-0000A41B0000}"/>
    <cellStyle name="40% - Акцент3 2 10 2 2 7" xfId="7081" xr:uid="{00000000-0005-0000-0000-0000A51B0000}"/>
    <cellStyle name="40% - Акцент3 2 10 2 2_амортизация" xfId="7082" xr:uid="{00000000-0005-0000-0000-0000A61B0000}"/>
    <cellStyle name="40% - Акцент3 2 10 2 3" xfId="7083" xr:uid="{00000000-0005-0000-0000-0000A71B0000}"/>
    <cellStyle name="40% - Акцент3 2 10 2 3 2" xfId="7084" xr:uid="{00000000-0005-0000-0000-0000A81B0000}"/>
    <cellStyle name="40% - Акцент3 2 10 2 3 3" xfId="7085" xr:uid="{00000000-0005-0000-0000-0000A91B0000}"/>
    <cellStyle name="40% - Акцент3 2 10 2 3 4" xfId="7086" xr:uid="{00000000-0005-0000-0000-0000AA1B0000}"/>
    <cellStyle name="40% - Акцент3 2 10 2 3 5" xfId="7087" xr:uid="{00000000-0005-0000-0000-0000AB1B0000}"/>
    <cellStyle name="40% - Акцент3 2 10 2 3 6" xfId="7088" xr:uid="{00000000-0005-0000-0000-0000AC1B0000}"/>
    <cellStyle name="40% - Акцент3 2 10 2 4" xfId="7089" xr:uid="{00000000-0005-0000-0000-0000AD1B0000}"/>
    <cellStyle name="40% - Акцент3 2 10 2 4 2" xfId="7090" xr:uid="{00000000-0005-0000-0000-0000AE1B0000}"/>
    <cellStyle name="40% - Акцент3 2 10 2 4 3" xfId="7091" xr:uid="{00000000-0005-0000-0000-0000AF1B0000}"/>
    <cellStyle name="40% - Акцент3 2 10 2 4 4" xfId="7092" xr:uid="{00000000-0005-0000-0000-0000B01B0000}"/>
    <cellStyle name="40% - Акцент3 2 10 2 4 5" xfId="7093" xr:uid="{00000000-0005-0000-0000-0000B11B0000}"/>
    <cellStyle name="40% - Акцент3 2 10 2 4 6" xfId="7094" xr:uid="{00000000-0005-0000-0000-0000B21B0000}"/>
    <cellStyle name="40% - Акцент3 2 10 2 5" xfId="7095" xr:uid="{00000000-0005-0000-0000-0000B31B0000}"/>
    <cellStyle name="40% - Акцент3 2 10 2 5 2" xfId="7096" xr:uid="{00000000-0005-0000-0000-0000B41B0000}"/>
    <cellStyle name="40% - Акцент3 2 10 2 5 3" xfId="7097" xr:uid="{00000000-0005-0000-0000-0000B51B0000}"/>
    <cellStyle name="40% - Акцент3 2 10 2 5 4" xfId="7098" xr:uid="{00000000-0005-0000-0000-0000B61B0000}"/>
    <cellStyle name="40% - Акцент3 2 10 2 5 5" xfId="7099" xr:uid="{00000000-0005-0000-0000-0000B71B0000}"/>
    <cellStyle name="40% - Акцент3 2 10 2 5 6" xfId="7100" xr:uid="{00000000-0005-0000-0000-0000B81B0000}"/>
    <cellStyle name="40% - Акцент3 2 10 2 6" xfId="7101" xr:uid="{00000000-0005-0000-0000-0000B91B0000}"/>
    <cellStyle name="40% - Акцент3 2 10 2 6 2" xfId="7102" xr:uid="{00000000-0005-0000-0000-0000BA1B0000}"/>
    <cellStyle name="40% - Акцент3 2 10 2 6 3" xfId="7103" xr:uid="{00000000-0005-0000-0000-0000BB1B0000}"/>
    <cellStyle name="40% - Акцент3 2 10 2 6 4" xfId="7104" xr:uid="{00000000-0005-0000-0000-0000BC1B0000}"/>
    <cellStyle name="40% - Акцент3 2 10 2 6 5" xfId="7105" xr:uid="{00000000-0005-0000-0000-0000BD1B0000}"/>
    <cellStyle name="40% - Акцент3 2 10 2 6 6" xfId="7106" xr:uid="{00000000-0005-0000-0000-0000BE1B0000}"/>
    <cellStyle name="40% - Акцент3 2 10 2 7" xfId="7107" xr:uid="{00000000-0005-0000-0000-0000BF1B0000}"/>
    <cellStyle name="40% - Акцент3 2 10 2 7 2" xfId="7108" xr:uid="{00000000-0005-0000-0000-0000C01B0000}"/>
    <cellStyle name="40% - Акцент3 2 10 2 7 3" xfId="7109" xr:uid="{00000000-0005-0000-0000-0000C11B0000}"/>
    <cellStyle name="40% - Акцент3 2 10 2 7 4" xfId="7110" xr:uid="{00000000-0005-0000-0000-0000C21B0000}"/>
    <cellStyle name="40% - Акцент3 2 10 2 7 5" xfId="7111" xr:uid="{00000000-0005-0000-0000-0000C31B0000}"/>
    <cellStyle name="40% - Акцент3 2 10 2 7 6" xfId="7112" xr:uid="{00000000-0005-0000-0000-0000C41B0000}"/>
    <cellStyle name="40% - Акцент3 2 10 2 8" xfId="7113" xr:uid="{00000000-0005-0000-0000-0000C51B0000}"/>
    <cellStyle name="40% - Акцент3 2 10 2 8 2" xfId="7114" xr:uid="{00000000-0005-0000-0000-0000C61B0000}"/>
    <cellStyle name="40% - Акцент3 2 10 2 8 3" xfId="7115" xr:uid="{00000000-0005-0000-0000-0000C71B0000}"/>
    <cellStyle name="40% - Акцент3 2 10 2 8 4" xfId="7116" xr:uid="{00000000-0005-0000-0000-0000C81B0000}"/>
    <cellStyle name="40% - Акцент3 2 10 2 8 5" xfId="7117" xr:uid="{00000000-0005-0000-0000-0000C91B0000}"/>
    <cellStyle name="40% - Акцент3 2 10 2 8 6" xfId="7118" xr:uid="{00000000-0005-0000-0000-0000CA1B0000}"/>
    <cellStyle name="40% - Акцент3 2 10 2 9" xfId="7119" xr:uid="{00000000-0005-0000-0000-0000CB1B0000}"/>
    <cellStyle name="40% - Акцент3 2 10 2_амортизация" xfId="7120" xr:uid="{00000000-0005-0000-0000-0000CC1B0000}"/>
    <cellStyle name="40% - Акцент3 2 10 3" xfId="7121" xr:uid="{00000000-0005-0000-0000-0000CD1B0000}"/>
    <cellStyle name="40% - Акцент3 2 10 3 2" xfId="7122" xr:uid="{00000000-0005-0000-0000-0000CE1B0000}"/>
    <cellStyle name="40% - Акцент3 2 10 3 2 2" xfId="7123" xr:uid="{00000000-0005-0000-0000-0000CF1B0000}"/>
    <cellStyle name="40% - Акцент3 2 10 3 2 3" xfId="7124" xr:uid="{00000000-0005-0000-0000-0000D01B0000}"/>
    <cellStyle name="40% - Акцент3 2 10 3 2 4" xfId="7125" xr:uid="{00000000-0005-0000-0000-0000D11B0000}"/>
    <cellStyle name="40% - Акцент3 2 10 3 2 5" xfId="7126" xr:uid="{00000000-0005-0000-0000-0000D21B0000}"/>
    <cellStyle name="40% - Акцент3 2 10 3 2 6" xfId="7127" xr:uid="{00000000-0005-0000-0000-0000D31B0000}"/>
    <cellStyle name="40% - Акцент3 2 10 3 3" xfId="7128" xr:uid="{00000000-0005-0000-0000-0000D41B0000}"/>
    <cellStyle name="40% - Акцент3 2 10 3 4" xfId="7129" xr:uid="{00000000-0005-0000-0000-0000D51B0000}"/>
    <cellStyle name="40% - Акцент3 2 10 3 5" xfId="7130" xr:uid="{00000000-0005-0000-0000-0000D61B0000}"/>
    <cellStyle name="40% - Акцент3 2 10 3 6" xfId="7131" xr:uid="{00000000-0005-0000-0000-0000D71B0000}"/>
    <cellStyle name="40% - Акцент3 2 10 3 7" xfId="7132" xr:uid="{00000000-0005-0000-0000-0000D81B0000}"/>
    <cellStyle name="40% - Акцент3 2 10 3_амортизация" xfId="7133" xr:uid="{00000000-0005-0000-0000-0000D91B0000}"/>
    <cellStyle name="40% - Акцент3 2 10 4" xfId="7134" xr:uid="{00000000-0005-0000-0000-0000DA1B0000}"/>
    <cellStyle name="40% - Акцент3 2 10 4 2" xfId="7135" xr:uid="{00000000-0005-0000-0000-0000DB1B0000}"/>
    <cellStyle name="40% - Акцент3 2 10 4 3" xfId="7136" xr:uid="{00000000-0005-0000-0000-0000DC1B0000}"/>
    <cellStyle name="40% - Акцент3 2 10 4 4" xfId="7137" xr:uid="{00000000-0005-0000-0000-0000DD1B0000}"/>
    <cellStyle name="40% - Акцент3 2 10 4 5" xfId="7138" xr:uid="{00000000-0005-0000-0000-0000DE1B0000}"/>
    <cellStyle name="40% - Акцент3 2 10 4 6" xfId="7139" xr:uid="{00000000-0005-0000-0000-0000DF1B0000}"/>
    <cellStyle name="40% - Акцент3 2 10 5" xfId="7140" xr:uid="{00000000-0005-0000-0000-0000E01B0000}"/>
    <cellStyle name="40% - Акцент3 2 10 5 2" xfId="7141" xr:uid="{00000000-0005-0000-0000-0000E11B0000}"/>
    <cellStyle name="40% - Акцент3 2 10 5 3" xfId="7142" xr:uid="{00000000-0005-0000-0000-0000E21B0000}"/>
    <cellStyle name="40% - Акцент3 2 10 5 4" xfId="7143" xr:uid="{00000000-0005-0000-0000-0000E31B0000}"/>
    <cellStyle name="40% - Акцент3 2 10 5 5" xfId="7144" xr:uid="{00000000-0005-0000-0000-0000E41B0000}"/>
    <cellStyle name="40% - Акцент3 2 10 5 6" xfId="7145" xr:uid="{00000000-0005-0000-0000-0000E51B0000}"/>
    <cellStyle name="40% - Акцент3 2 10 6" xfId="7146" xr:uid="{00000000-0005-0000-0000-0000E61B0000}"/>
    <cellStyle name="40% - Акцент3 2 10 6 2" xfId="7147" xr:uid="{00000000-0005-0000-0000-0000E71B0000}"/>
    <cellStyle name="40% - Акцент3 2 10 6 3" xfId="7148" xr:uid="{00000000-0005-0000-0000-0000E81B0000}"/>
    <cellStyle name="40% - Акцент3 2 10 6 4" xfId="7149" xr:uid="{00000000-0005-0000-0000-0000E91B0000}"/>
    <cellStyle name="40% - Акцент3 2 10 6 5" xfId="7150" xr:uid="{00000000-0005-0000-0000-0000EA1B0000}"/>
    <cellStyle name="40% - Акцент3 2 10 6 6" xfId="7151" xr:uid="{00000000-0005-0000-0000-0000EB1B0000}"/>
    <cellStyle name="40% - Акцент3 2 10 7" xfId="7152" xr:uid="{00000000-0005-0000-0000-0000EC1B0000}"/>
    <cellStyle name="40% - Акцент3 2 10 7 2" xfId="7153" xr:uid="{00000000-0005-0000-0000-0000ED1B0000}"/>
    <cellStyle name="40% - Акцент3 2 10 7 3" xfId="7154" xr:uid="{00000000-0005-0000-0000-0000EE1B0000}"/>
    <cellStyle name="40% - Акцент3 2 10 7 4" xfId="7155" xr:uid="{00000000-0005-0000-0000-0000EF1B0000}"/>
    <cellStyle name="40% - Акцент3 2 10 7 5" xfId="7156" xr:uid="{00000000-0005-0000-0000-0000F01B0000}"/>
    <cellStyle name="40% - Акцент3 2 10 7 6" xfId="7157" xr:uid="{00000000-0005-0000-0000-0000F11B0000}"/>
    <cellStyle name="40% - Акцент3 2 10 8" xfId="7158" xr:uid="{00000000-0005-0000-0000-0000F21B0000}"/>
    <cellStyle name="40% - Акцент3 2 10 8 2" xfId="7159" xr:uid="{00000000-0005-0000-0000-0000F31B0000}"/>
    <cellStyle name="40% - Акцент3 2 10 8 3" xfId="7160" xr:uid="{00000000-0005-0000-0000-0000F41B0000}"/>
    <cellStyle name="40% - Акцент3 2 10 8 4" xfId="7161" xr:uid="{00000000-0005-0000-0000-0000F51B0000}"/>
    <cellStyle name="40% - Акцент3 2 10 8 5" xfId="7162" xr:uid="{00000000-0005-0000-0000-0000F61B0000}"/>
    <cellStyle name="40% - Акцент3 2 10 8 6" xfId="7163" xr:uid="{00000000-0005-0000-0000-0000F71B0000}"/>
    <cellStyle name="40% - Акцент3 2 10 9" xfId="7164" xr:uid="{00000000-0005-0000-0000-0000F81B0000}"/>
    <cellStyle name="40% - Акцент3 2 10_амортизация" xfId="7165" xr:uid="{00000000-0005-0000-0000-0000F91B0000}"/>
    <cellStyle name="40% - Акцент3 2 11" xfId="7166" xr:uid="{00000000-0005-0000-0000-0000FA1B0000}"/>
    <cellStyle name="40% - Акцент3 2 11 2" xfId="7167" xr:uid="{00000000-0005-0000-0000-0000FB1B0000}"/>
    <cellStyle name="40% - Акцент3 2 11 3" xfId="7168" xr:uid="{00000000-0005-0000-0000-0000FC1B0000}"/>
    <cellStyle name="40% - Акцент3 2 11 4" xfId="7169" xr:uid="{00000000-0005-0000-0000-0000FD1B0000}"/>
    <cellStyle name="40% - Акцент3 2 11 5" xfId="7170" xr:uid="{00000000-0005-0000-0000-0000FE1B0000}"/>
    <cellStyle name="40% - Акцент3 2 11 6" xfId="7171" xr:uid="{00000000-0005-0000-0000-0000FF1B0000}"/>
    <cellStyle name="40% - Акцент3 2 12" xfId="7172" xr:uid="{00000000-0005-0000-0000-0000001C0000}"/>
    <cellStyle name="40% - Акцент3 2 12 2" xfId="7173" xr:uid="{00000000-0005-0000-0000-0000011C0000}"/>
    <cellStyle name="40% - Акцент3 2 12 2 2" xfId="7174" xr:uid="{00000000-0005-0000-0000-0000021C0000}"/>
    <cellStyle name="40% - Акцент3 2 12 2 3" xfId="7175" xr:uid="{00000000-0005-0000-0000-0000031C0000}"/>
    <cellStyle name="40% - Акцент3 2 12 2 4" xfId="7176" xr:uid="{00000000-0005-0000-0000-0000041C0000}"/>
    <cellStyle name="40% - Акцент3 2 12 2 5" xfId="7177" xr:uid="{00000000-0005-0000-0000-0000051C0000}"/>
    <cellStyle name="40% - Акцент3 2 12 2 6" xfId="7178" xr:uid="{00000000-0005-0000-0000-0000061C0000}"/>
    <cellStyle name="40% - Акцент3 2 12 3" xfId="7179" xr:uid="{00000000-0005-0000-0000-0000071C0000}"/>
    <cellStyle name="40% - Акцент3 2 12 4" xfId="7180" xr:uid="{00000000-0005-0000-0000-0000081C0000}"/>
    <cellStyle name="40% - Акцент3 2 12 5" xfId="7181" xr:uid="{00000000-0005-0000-0000-0000091C0000}"/>
    <cellStyle name="40% - Акцент3 2 12 6" xfId="7182" xr:uid="{00000000-0005-0000-0000-00000A1C0000}"/>
    <cellStyle name="40% - Акцент3 2 12 7" xfId="7183" xr:uid="{00000000-0005-0000-0000-00000B1C0000}"/>
    <cellStyle name="40% - Акцент3 2 12_амортизация" xfId="7184" xr:uid="{00000000-0005-0000-0000-00000C1C0000}"/>
    <cellStyle name="40% - Акцент3 2 13" xfId="7185" xr:uid="{00000000-0005-0000-0000-00000D1C0000}"/>
    <cellStyle name="40% - Акцент3 2 13 2" xfId="7186" xr:uid="{00000000-0005-0000-0000-00000E1C0000}"/>
    <cellStyle name="40% - Акцент3 2 13 3" xfId="7187" xr:uid="{00000000-0005-0000-0000-00000F1C0000}"/>
    <cellStyle name="40% - Акцент3 2 13 4" xfId="7188" xr:uid="{00000000-0005-0000-0000-0000101C0000}"/>
    <cellStyle name="40% - Акцент3 2 13 5" xfId="7189" xr:uid="{00000000-0005-0000-0000-0000111C0000}"/>
    <cellStyle name="40% - Акцент3 2 13 6" xfId="7190" xr:uid="{00000000-0005-0000-0000-0000121C0000}"/>
    <cellStyle name="40% - Акцент3 2 14" xfId="7191" xr:uid="{00000000-0005-0000-0000-0000131C0000}"/>
    <cellStyle name="40% - Акцент3 2 14 2" xfId="7192" xr:uid="{00000000-0005-0000-0000-0000141C0000}"/>
    <cellStyle name="40% - Акцент3 2 14 3" xfId="7193" xr:uid="{00000000-0005-0000-0000-0000151C0000}"/>
    <cellStyle name="40% - Акцент3 2 14 4" xfId="7194" xr:uid="{00000000-0005-0000-0000-0000161C0000}"/>
    <cellStyle name="40% - Акцент3 2 14 5" xfId="7195" xr:uid="{00000000-0005-0000-0000-0000171C0000}"/>
    <cellStyle name="40% - Акцент3 2 14 6" xfId="7196" xr:uid="{00000000-0005-0000-0000-0000181C0000}"/>
    <cellStyle name="40% - Акцент3 2 15" xfId="7197" xr:uid="{00000000-0005-0000-0000-0000191C0000}"/>
    <cellStyle name="40% - Акцент3 2 15 2" xfId="7198" xr:uid="{00000000-0005-0000-0000-00001A1C0000}"/>
    <cellStyle name="40% - Акцент3 2 15 3" xfId="7199" xr:uid="{00000000-0005-0000-0000-00001B1C0000}"/>
    <cellStyle name="40% - Акцент3 2 15 4" xfId="7200" xr:uid="{00000000-0005-0000-0000-00001C1C0000}"/>
    <cellStyle name="40% - Акцент3 2 15 5" xfId="7201" xr:uid="{00000000-0005-0000-0000-00001D1C0000}"/>
    <cellStyle name="40% - Акцент3 2 15 6" xfId="7202" xr:uid="{00000000-0005-0000-0000-00001E1C0000}"/>
    <cellStyle name="40% - Акцент3 2 16" xfId="7203" xr:uid="{00000000-0005-0000-0000-00001F1C0000}"/>
    <cellStyle name="40% - Акцент3 2 16 2" xfId="7204" xr:uid="{00000000-0005-0000-0000-0000201C0000}"/>
    <cellStyle name="40% - Акцент3 2 16 3" xfId="7205" xr:uid="{00000000-0005-0000-0000-0000211C0000}"/>
    <cellStyle name="40% - Акцент3 2 16 4" xfId="7206" xr:uid="{00000000-0005-0000-0000-0000221C0000}"/>
    <cellStyle name="40% - Акцент3 2 16 5" xfId="7207" xr:uid="{00000000-0005-0000-0000-0000231C0000}"/>
    <cellStyle name="40% - Акцент3 2 16 6" xfId="7208" xr:uid="{00000000-0005-0000-0000-0000241C0000}"/>
    <cellStyle name="40% - Акцент3 2 17" xfId="7209" xr:uid="{00000000-0005-0000-0000-0000251C0000}"/>
    <cellStyle name="40% - Акцент3 2 17 2" xfId="7210" xr:uid="{00000000-0005-0000-0000-0000261C0000}"/>
    <cellStyle name="40% - Акцент3 2 17 3" xfId="7211" xr:uid="{00000000-0005-0000-0000-0000271C0000}"/>
    <cellStyle name="40% - Акцент3 2 17 4" xfId="7212" xr:uid="{00000000-0005-0000-0000-0000281C0000}"/>
    <cellStyle name="40% - Акцент3 2 17 5" xfId="7213" xr:uid="{00000000-0005-0000-0000-0000291C0000}"/>
    <cellStyle name="40% - Акцент3 2 17 6" xfId="7214" xr:uid="{00000000-0005-0000-0000-00002A1C0000}"/>
    <cellStyle name="40% - Акцент3 2 18" xfId="7215" xr:uid="{00000000-0005-0000-0000-00002B1C0000}"/>
    <cellStyle name="40% - Акцент3 2 18 2" xfId="7216" xr:uid="{00000000-0005-0000-0000-00002C1C0000}"/>
    <cellStyle name="40% - Акцент3 2 18 3" xfId="7217" xr:uid="{00000000-0005-0000-0000-00002D1C0000}"/>
    <cellStyle name="40% - Акцент3 2 18 4" xfId="7218" xr:uid="{00000000-0005-0000-0000-00002E1C0000}"/>
    <cellStyle name="40% - Акцент3 2 18 5" xfId="7219" xr:uid="{00000000-0005-0000-0000-00002F1C0000}"/>
    <cellStyle name="40% - Акцент3 2 18 6" xfId="7220" xr:uid="{00000000-0005-0000-0000-0000301C0000}"/>
    <cellStyle name="40% - Акцент3 2 19" xfId="7221" xr:uid="{00000000-0005-0000-0000-0000311C0000}"/>
    <cellStyle name="40% - Акцент3 2 19 2" xfId="7222" xr:uid="{00000000-0005-0000-0000-0000321C0000}"/>
    <cellStyle name="40% - Акцент3 2 19 3" xfId="7223" xr:uid="{00000000-0005-0000-0000-0000331C0000}"/>
    <cellStyle name="40% - Акцент3 2 19 4" xfId="7224" xr:uid="{00000000-0005-0000-0000-0000341C0000}"/>
    <cellStyle name="40% - Акцент3 2 19 4 2" xfId="7225" xr:uid="{00000000-0005-0000-0000-0000351C0000}"/>
    <cellStyle name="40% - Акцент3 2 19 4 3" xfId="7226" xr:uid="{00000000-0005-0000-0000-0000361C0000}"/>
    <cellStyle name="40% - Акцент3 2 19 5" xfId="7227" xr:uid="{00000000-0005-0000-0000-0000371C0000}"/>
    <cellStyle name="40% - Акцент3 2 2" xfId="7228" xr:uid="{00000000-0005-0000-0000-0000381C0000}"/>
    <cellStyle name="40% - Акцент3 2 2 10" xfId="7229" xr:uid="{00000000-0005-0000-0000-0000391C0000}"/>
    <cellStyle name="40% - Акцент3 2 2 10 2" xfId="7230" xr:uid="{00000000-0005-0000-0000-00003A1C0000}"/>
    <cellStyle name="40% - Акцент3 2 2 10 2 2" xfId="7231" xr:uid="{00000000-0005-0000-0000-00003B1C0000}"/>
    <cellStyle name="40% - Акцент3 2 2 10 2 2 2" xfId="7232" xr:uid="{00000000-0005-0000-0000-00003C1C0000}"/>
    <cellStyle name="40% - Акцент3 2 2 10 2 2 2 2" xfId="7233" xr:uid="{00000000-0005-0000-0000-00003D1C0000}"/>
    <cellStyle name="40% - Акцент3 2 2 10 2 2 2 3" xfId="7234" xr:uid="{00000000-0005-0000-0000-00003E1C0000}"/>
    <cellStyle name="40% - Акцент3 2 2 10 2 2 3" xfId="7235" xr:uid="{00000000-0005-0000-0000-00003F1C0000}"/>
    <cellStyle name="40% - Акцент3 2 2 10 2 2 4" xfId="7236" xr:uid="{00000000-0005-0000-0000-0000401C0000}"/>
    <cellStyle name="40% - Акцент3 2 2 10 2 3" xfId="7237" xr:uid="{00000000-0005-0000-0000-0000411C0000}"/>
    <cellStyle name="40% - Акцент3 2 2 10 2 4" xfId="7238" xr:uid="{00000000-0005-0000-0000-0000421C0000}"/>
    <cellStyle name="40% - Акцент3 2 2 10 3" xfId="7239" xr:uid="{00000000-0005-0000-0000-0000431C0000}"/>
    <cellStyle name="40% - Акцент3 2 2 10 4" xfId="7240" xr:uid="{00000000-0005-0000-0000-0000441C0000}"/>
    <cellStyle name="40% - Акцент3 2 2 10 5" xfId="7241" xr:uid="{00000000-0005-0000-0000-0000451C0000}"/>
    <cellStyle name="40% - Акцент3 2 2 11" xfId="7242" xr:uid="{00000000-0005-0000-0000-0000461C0000}"/>
    <cellStyle name="40% - Акцент3 2 2 12" xfId="7243" xr:uid="{00000000-0005-0000-0000-0000471C0000}"/>
    <cellStyle name="40% - Акцент3 2 2 12 2" xfId="7244" xr:uid="{00000000-0005-0000-0000-0000481C0000}"/>
    <cellStyle name="40% - Акцент3 2 2 12 3" xfId="7245" xr:uid="{00000000-0005-0000-0000-0000491C0000}"/>
    <cellStyle name="40% - Акцент3 2 2 13" xfId="7246" xr:uid="{00000000-0005-0000-0000-00004A1C0000}"/>
    <cellStyle name="40% - Акцент3 2 2 14" xfId="7247" xr:uid="{00000000-0005-0000-0000-00004B1C0000}"/>
    <cellStyle name="40% - Акцент3 2 2 14 2" xfId="7248" xr:uid="{00000000-0005-0000-0000-00004C1C0000}"/>
    <cellStyle name="40% - Акцент3 2 2 15" xfId="7249" xr:uid="{00000000-0005-0000-0000-00004D1C0000}"/>
    <cellStyle name="40% - Акцент3 2 2 15 2" xfId="7250" xr:uid="{00000000-0005-0000-0000-00004E1C0000}"/>
    <cellStyle name="40% - Акцент3 2 2 15 2 2" xfId="7251" xr:uid="{00000000-0005-0000-0000-00004F1C0000}"/>
    <cellStyle name="40% - Акцент3 2 2 15 2 2 2" xfId="7252" xr:uid="{00000000-0005-0000-0000-0000501C0000}"/>
    <cellStyle name="40% - Акцент3 2 2 15 2 3" xfId="7253" xr:uid="{00000000-0005-0000-0000-0000511C0000}"/>
    <cellStyle name="40% - Акцент3 2 2 15 2 4" xfId="7254" xr:uid="{00000000-0005-0000-0000-0000521C0000}"/>
    <cellStyle name="40% - Акцент3 2 2 15 3" xfId="7255" xr:uid="{00000000-0005-0000-0000-0000531C0000}"/>
    <cellStyle name="40% - Акцент3 2 2 15 3 2" xfId="7256" xr:uid="{00000000-0005-0000-0000-0000541C0000}"/>
    <cellStyle name="40% - Акцент3 2 2 15 4" xfId="7257" xr:uid="{00000000-0005-0000-0000-0000551C0000}"/>
    <cellStyle name="40% - Акцент3 2 2 16" xfId="7258" xr:uid="{00000000-0005-0000-0000-0000561C0000}"/>
    <cellStyle name="40% - Акцент3 2 2 16 2" xfId="7259" xr:uid="{00000000-0005-0000-0000-0000571C0000}"/>
    <cellStyle name="40% - Акцент3 2 2 17" xfId="7260" xr:uid="{00000000-0005-0000-0000-0000581C0000}"/>
    <cellStyle name="40% - Акцент3 2 2 18" xfId="7261" xr:uid="{00000000-0005-0000-0000-0000591C0000}"/>
    <cellStyle name="40% - Акцент3 2 2 19" xfId="7262" xr:uid="{00000000-0005-0000-0000-00005A1C0000}"/>
    <cellStyle name="40% - Акцент3 2 2 19 2" xfId="7263" xr:uid="{00000000-0005-0000-0000-00005B1C0000}"/>
    <cellStyle name="40% - Акцент3 2 2 2" xfId="7264" xr:uid="{00000000-0005-0000-0000-00005C1C0000}"/>
    <cellStyle name="40% - Акцент3 2 2 2 10" xfId="7265" xr:uid="{00000000-0005-0000-0000-00005D1C0000}"/>
    <cellStyle name="40% - Акцент3 2 2 2 10 2" xfId="7266" xr:uid="{00000000-0005-0000-0000-00005E1C0000}"/>
    <cellStyle name="40% - Акцент3 2 2 2 10 2 2" xfId="7267" xr:uid="{00000000-0005-0000-0000-00005F1C0000}"/>
    <cellStyle name="40% - Акцент3 2 2 2 10 2 2 2" xfId="7268" xr:uid="{00000000-0005-0000-0000-0000601C0000}"/>
    <cellStyle name="40% - Акцент3 2 2 2 10 2 3" xfId="7269" xr:uid="{00000000-0005-0000-0000-0000611C0000}"/>
    <cellStyle name="40% - Акцент3 2 2 2 10 2 4" xfId="7270" xr:uid="{00000000-0005-0000-0000-0000621C0000}"/>
    <cellStyle name="40% - Акцент3 2 2 2 10 3" xfId="7271" xr:uid="{00000000-0005-0000-0000-0000631C0000}"/>
    <cellStyle name="40% - Акцент3 2 2 2 10 3 2" xfId="7272" xr:uid="{00000000-0005-0000-0000-0000641C0000}"/>
    <cellStyle name="40% - Акцент3 2 2 2 10 4" xfId="7273" xr:uid="{00000000-0005-0000-0000-0000651C0000}"/>
    <cellStyle name="40% - Акцент3 2 2 2 11" xfId="7274" xr:uid="{00000000-0005-0000-0000-0000661C0000}"/>
    <cellStyle name="40% - Акцент3 2 2 2 11 2" xfId="7275" xr:uid="{00000000-0005-0000-0000-0000671C0000}"/>
    <cellStyle name="40% - Акцент3 2 2 2 12" xfId="7276" xr:uid="{00000000-0005-0000-0000-0000681C0000}"/>
    <cellStyle name="40% - Акцент3 2 2 2 13" xfId="7277" xr:uid="{00000000-0005-0000-0000-0000691C0000}"/>
    <cellStyle name="40% - Акцент3 2 2 2 14" xfId="7278" xr:uid="{00000000-0005-0000-0000-00006A1C0000}"/>
    <cellStyle name="40% - Акцент3 2 2 2 15" xfId="7279" xr:uid="{00000000-0005-0000-0000-00006B1C0000}"/>
    <cellStyle name="40% - Акцент3 2 2 2 16" xfId="7280" xr:uid="{00000000-0005-0000-0000-00006C1C0000}"/>
    <cellStyle name="40% - Акцент3 2 2 2 17" xfId="7281" xr:uid="{00000000-0005-0000-0000-00006D1C0000}"/>
    <cellStyle name="40% - Акцент3 2 2 2 18" xfId="7282" xr:uid="{00000000-0005-0000-0000-00006E1C0000}"/>
    <cellStyle name="40% - Акцент3 2 2 2 19" xfId="7283" xr:uid="{00000000-0005-0000-0000-00006F1C0000}"/>
    <cellStyle name="40% - Акцент3 2 2 2 2" xfId="7284" xr:uid="{00000000-0005-0000-0000-0000701C0000}"/>
    <cellStyle name="40% - Акцент3 2 2 2 2 10" xfId="7285" xr:uid="{00000000-0005-0000-0000-0000711C0000}"/>
    <cellStyle name="40% - Акцент3 2 2 2 2 11" xfId="7286" xr:uid="{00000000-0005-0000-0000-0000721C0000}"/>
    <cellStyle name="40% - Акцент3 2 2 2 2 12" xfId="7287" xr:uid="{00000000-0005-0000-0000-0000731C0000}"/>
    <cellStyle name="40% - Акцент3 2 2 2 2 13" xfId="7288" xr:uid="{00000000-0005-0000-0000-0000741C0000}"/>
    <cellStyle name="40% - Акцент3 2 2 2 2 14" xfId="7289" xr:uid="{00000000-0005-0000-0000-0000751C0000}"/>
    <cellStyle name="40% - Акцент3 2 2 2 2 15" xfId="7290" xr:uid="{00000000-0005-0000-0000-0000761C0000}"/>
    <cellStyle name="40% - Акцент3 2 2 2 2 16" xfId="7291" xr:uid="{00000000-0005-0000-0000-0000771C0000}"/>
    <cellStyle name="40% - Акцент3 2 2 2 2 17" xfId="7292" xr:uid="{00000000-0005-0000-0000-0000781C0000}"/>
    <cellStyle name="40% - Акцент3 2 2 2 2 18" xfId="7293" xr:uid="{00000000-0005-0000-0000-0000791C0000}"/>
    <cellStyle name="40% - Акцент3 2 2 2 2 19" xfId="7294" xr:uid="{00000000-0005-0000-0000-00007A1C0000}"/>
    <cellStyle name="40% - Акцент3 2 2 2 2 2" xfId="7295" xr:uid="{00000000-0005-0000-0000-00007B1C0000}"/>
    <cellStyle name="40% - Акцент3 2 2 2 2 2 10" xfId="7296" xr:uid="{00000000-0005-0000-0000-00007C1C0000}"/>
    <cellStyle name="40% - Акцент3 2 2 2 2 2 11" xfId="7297" xr:uid="{00000000-0005-0000-0000-00007D1C0000}"/>
    <cellStyle name="40% - Акцент3 2 2 2 2 2 12" xfId="7298" xr:uid="{00000000-0005-0000-0000-00007E1C0000}"/>
    <cellStyle name="40% - Акцент3 2 2 2 2 2 13" xfId="7299" xr:uid="{00000000-0005-0000-0000-00007F1C0000}"/>
    <cellStyle name="40% - Акцент3 2 2 2 2 2 14" xfId="7300" xr:uid="{00000000-0005-0000-0000-0000801C0000}"/>
    <cellStyle name="40% - Акцент3 2 2 2 2 2 15" xfId="7301" xr:uid="{00000000-0005-0000-0000-0000811C0000}"/>
    <cellStyle name="40% - Акцент3 2 2 2 2 2 16" xfId="7302" xr:uid="{00000000-0005-0000-0000-0000821C0000}"/>
    <cellStyle name="40% - Акцент3 2 2 2 2 2 17" xfId="7303" xr:uid="{00000000-0005-0000-0000-0000831C0000}"/>
    <cellStyle name="40% - Акцент3 2 2 2 2 2 18" xfId="7304" xr:uid="{00000000-0005-0000-0000-0000841C0000}"/>
    <cellStyle name="40% - Акцент3 2 2 2 2 2 19" xfId="7305" xr:uid="{00000000-0005-0000-0000-0000851C0000}"/>
    <cellStyle name="40% - Акцент3 2 2 2 2 2 2" xfId="7306" xr:uid="{00000000-0005-0000-0000-0000861C0000}"/>
    <cellStyle name="40% - Акцент3 2 2 2 2 2 2 10" xfId="7307" xr:uid="{00000000-0005-0000-0000-0000871C0000}"/>
    <cellStyle name="40% - Акцент3 2 2 2 2 2 2 11" xfId="7308" xr:uid="{00000000-0005-0000-0000-0000881C0000}"/>
    <cellStyle name="40% - Акцент3 2 2 2 2 2 2 12" xfId="7309" xr:uid="{00000000-0005-0000-0000-0000891C0000}"/>
    <cellStyle name="40% - Акцент3 2 2 2 2 2 2 13" xfId="7310" xr:uid="{00000000-0005-0000-0000-00008A1C0000}"/>
    <cellStyle name="40% - Акцент3 2 2 2 2 2 2 14" xfId="7311" xr:uid="{00000000-0005-0000-0000-00008B1C0000}"/>
    <cellStyle name="40% - Акцент3 2 2 2 2 2 2 15" xfId="7312" xr:uid="{00000000-0005-0000-0000-00008C1C0000}"/>
    <cellStyle name="40% - Акцент3 2 2 2 2 2 2 16" xfId="7313" xr:uid="{00000000-0005-0000-0000-00008D1C0000}"/>
    <cellStyle name="40% - Акцент3 2 2 2 2 2 2 17" xfId="7314" xr:uid="{00000000-0005-0000-0000-00008E1C0000}"/>
    <cellStyle name="40% - Акцент3 2 2 2 2 2 2 18" xfId="7315" xr:uid="{00000000-0005-0000-0000-00008F1C0000}"/>
    <cellStyle name="40% - Акцент3 2 2 2 2 2 2 19" xfId="7316" xr:uid="{00000000-0005-0000-0000-0000901C0000}"/>
    <cellStyle name="40% - Акцент3 2 2 2 2 2 2 2" xfId="7317" xr:uid="{00000000-0005-0000-0000-0000911C0000}"/>
    <cellStyle name="40% - Акцент3 2 2 2 2 2 2 2 10" xfId="7318" xr:uid="{00000000-0005-0000-0000-0000921C0000}"/>
    <cellStyle name="40% - Акцент3 2 2 2 2 2 2 2 11" xfId="7319" xr:uid="{00000000-0005-0000-0000-0000931C0000}"/>
    <cellStyle name="40% - Акцент3 2 2 2 2 2 2 2 12" xfId="7320" xr:uid="{00000000-0005-0000-0000-0000941C0000}"/>
    <cellStyle name="40% - Акцент3 2 2 2 2 2 2 2 13" xfId="7321" xr:uid="{00000000-0005-0000-0000-0000951C0000}"/>
    <cellStyle name="40% - Акцент3 2 2 2 2 2 2 2 14" xfId="7322" xr:uid="{00000000-0005-0000-0000-0000961C0000}"/>
    <cellStyle name="40% - Акцент3 2 2 2 2 2 2 2 15" xfId="7323" xr:uid="{00000000-0005-0000-0000-0000971C0000}"/>
    <cellStyle name="40% - Акцент3 2 2 2 2 2 2 2 16" xfId="7324" xr:uid="{00000000-0005-0000-0000-0000981C0000}"/>
    <cellStyle name="40% - Акцент3 2 2 2 2 2 2 2 17" xfId="7325" xr:uid="{00000000-0005-0000-0000-0000991C0000}"/>
    <cellStyle name="40% - Акцент3 2 2 2 2 2 2 2 18" xfId="7326" xr:uid="{00000000-0005-0000-0000-00009A1C0000}"/>
    <cellStyle name="40% - Акцент3 2 2 2 2 2 2 2 19" xfId="7327" xr:uid="{00000000-0005-0000-0000-00009B1C0000}"/>
    <cellStyle name="40% - Акцент3 2 2 2 2 2 2 2 2" xfId="7328" xr:uid="{00000000-0005-0000-0000-00009C1C0000}"/>
    <cellStyle name="40% - Акцент3 2 2 2 2 2 2 2 2 10" xfId="7329" xr:uid="{00000000-0005-0000-0000-00009D1C0000}"/>
    <cellStyle name="40% - Акцент3 2 2 2 2 2 2 2 2 11" xfId="7330" xr:uid="{00000000-0005-0000-0000-00009E1C0000}"/>
    <cellStyle name="40% - Акцент3 2 2 2 2 2 2 2 2 12" xfId="7331" xr:uid="{00000000-0005-0000-0000-00009F1C0000}"/>
    <cellStyle name="40% - Акцент3 2 2 2 2 2 2 2 2 13" xfId="7332" xr:uid="{00000000-0005-0000-0000-0000A01C0000}"/>
    <cellStyle name="40% - Акцент3 2 2 2 2 2 2 2 2 14" xfId="7333" xr:uid="{00000000-0005-0000-0000-0000A11C0000}"/>
    <cellStyle name="40% - Акцент3 2 2 2 2 2 2 2 2 15" xfId="7334" xr:uid="{00000000-0005-0000-0000-0000A21C0000}"/>
    <cellStyle name="40% - Акцент3 2 2 2 2 2 2 2 2 16" xfId="7335" xr:uid="{00000000-0005-0000-0000-0000A31C0000}"/>
    <cellStyle name="40% - Акцент3 2 2 2 2 2 2 2 2 17" xfId="7336" xr:uid="{00000000-0005-0000-0000-0000A41C0000}"/>
    <cellStyle name="40% - Акцент3 2 2 2 2 2 2 2 2 18" xfId="7337" xr:uid="{00000000-0005-0000-0000-0000A51C0000}"/>
    <cellStyle name="40% - Акцент3 2 2 2 2 2 2 2 2 19" xfId="7338" xr:uid="{00000000-0005-0000-0000-0000A61C0000}"/>
    <cellStyle name="40% - Акцент3 2 2 2 2 2 2 2 2 2" xfId="7339" xr:uid="{00000000-0005-0000-0000-0000A71C0000}"/>
    <cellStyle name="40% - Акцент3 2 2 2 2 2 2 2 2 2 10" xfId="7340" xr:uid="{00000000-0005-0000-0000-0000A81C0000}"/>
    <cellStyle name="40% - Акцент3 2 2 2 2 2 2 2 2 2 11" xfId="7341" xr:uid="{00000000-0005-0000-0000-0000A91C0000}"/>
    <cellStyle name="40% - Акцент3 2 2 2 2 2 2 2 2 2 12" xfId="7342" xr:uid="{00000000-0005-0000-0000-0000AA1C0000}"/>
    <cellStyle name="40% - Акцент3 2 2 2 2 2 2 2 2 2 13" xfId="7343" xr:uid="{00000000-0005-0000-0000-0000AB1C0000}"/>
    <cellStyle name="40% - Акцент3 2 2 2 2 2 2 2 2 2 14" xfId="7344" xr:uid="{00000000-0005-0000-0000-0000AC1C0000}"/>
    <cellStyle name="40% - Акцент3 2 2 2 2 2 2 2 2 2 15" xfId="7345" xr:uid="{00000000-0005-0000-0000-0000AD1C0000}"/>
    <cellStyle name="40% - Акцент3 2 2 2 2 2 2 2 2 2 16" xfId="7346" xr:uid="{00000000-0005-0000-0000-0000AE1C0000}"/>
    <cellStyle name="40% - Акцент3 2 2 2 2 2 2 2 2 2 17" xfId="7347" xr:uid="{00000000-0005-0000-0000-0000AF1C0000}"/>
    <cellStyle name="40% - Акцент3 2 2 2 2 2 2 2 2 2 18" xfId="7348" xr:uid="{00000000-0005-0000-0000-0000B01C0000}"/>
    <cellStyle name="40% - Акцент3 2 2 2 2 2 2 2 2 2 19" xfId="7349" xr:uid="{00000000-0005-0000-0000-0000B11C0000}"/>
    <cellStyle name="40% - Акцент3 2 2 2 2 2 2 2 2 2 2" xfId="7350" xr:uid="{00000000-0005-0000-0000-0000B21C0000}"/>
    <cellStyle name="40% - Акцент3 2 2 2 2 2 2 2 2 2 2 10" xfId="7351" xr:uid="{00000000-0005-0000-0000-0000B31C0000}"/>
    <cellStyle name="40% - Акцент3 2 2 2 2 2 2 2 2 2 2 11" xfId="7352" xr:uid="{00000000-0005-0000-0000-0000B41C0000}"/>
    <cellStyle name="40% - Акцент3 2 2 2 2 2 2 2 2 2 2 12" xfId="7353" xr:uid="{00000000-0005-0000-0000-0000B51C0000}"/>
    <cellStyle name="40% - Акцент3 2 2 2 2 2 2 2 2 2 2 13" xfId="7354" xr:uid="{00000000-0005-0000-0000-0000B61C0000}"/>
    <cellStyle name="40% - Акцент3 2 2 2 2 2 2 2 2 2 2 14" xfId="7355" xr:uid="{00000000-0005-0000-0000-0000B71C0000}"/>
    <cellStyle name="40% - Акцент3 2 2 2 2 2 2 2 2 2 2 15" xfId="7356" xr:uid="{00000000-0005-0000-0000-0000B81C0000}"/>
    <cellStyle name="40% - Акцент3 2 2 2 2 2 2 2 2 2 2 16" xfId="7357" xr:uid="{00000000-0005-0000-0000-0000B91C0000}"/>
    <cellStyle name="40% - Акцент3 2 2 2 2 2 2 2 2 2 2 17" xfId="7358" xr:uid="{00000000-0005-0000-0000-0000BA1C0000}"/>
    <cellStyle name="40% - Акцент3 2 2 2 2 2 2 2 2 2 2 18" xfId="7359" xr:uid="{00000000-0005-0000-0000-0000BB1C0000}"/>
    <cellStyle name="40% - Акцент3 2 2 2 2 2 2 2 2 2 2 19" xfId="7360" xr:uid="{00000000-0005-0000-0000-0000BC1C0000}"/>
    <cellStyle name="40% - Акцент3 2 2 2 2 2 2 2 2 2 2 2" xfId="7361" xr:uid="{00000000-0005-0000-0000-0000BD1C0000}"/>
    <cellStyle name="40% - Акцент3 2 2 2 2 2 2 2 2 2 2 2 10" xfId="7362" xr:uid="{00000000-0005-0000-0000-0000BE1C0000}"/>
    <cellStyle name="40% - Акцент3 2 2 2 2 2 2 2 2 2 2 2 11" xfId="7363" xr:uid="{00000000-0005-0000-0000-0000BF1C0000}"/>
    <cellStyle name="40% - Акцент3 2 2 2 2 2 2 2 2 2 2 2 12" xfId="7364" xr:uid="{00000000-0005-0000-0000-0000C01C0000}"/>
    <cellStyle name="40% - Акцент3 2 2 2 2 2 2 2 2 2 2 2 13" xfId="7365" xr:uid="{00000000-0005-0000-0000-0000C11C0000}"/>
    <cellStyle name="40% - Акцент3 2 2 2 2 2 2 2 2 2 2 2 14" xfId="7366" xr:uid="{00000000-0005-0000-0000-0000C21C0000}"/>
    <cellStyle name="40% - Акцент3 2 2 2 2 2 2 2 2 2 2 2 15" xfId="7367" xr:uid="{00000000-0005-0000-0000-0000C31C0000}"/>
    <cellStyle name="40% - Акцент3 2 2 2 2 2 2 2 2 2 2 2 16" xfId="7368" xr:uid="{00000000-0005-0000-0000-0000C41C0000}"/>
    <cellStyle name="40% - Акцент3 2 2 2 2 2 2 2 2 2 2 2 17" xfId="7369" xr:uid="{00000000-0005-0000-0000-0000C51C0000}"/>
    <cellStyle name="40% - Акцент3 2 2 2 2 2 2 2 2 2 2 2 18" xfId="7370" xr:uid="{00000000-0005-0000-0000-0000C61C0000}"/>
    <cellStyle name="40% - Акцент3 2 2 2 2 2 2 2 2 2 2 2 19" xfId="7371" xr:uid="{00000000-0005-0000-0000-0000C71C0000}"/>
    <cellStyle name="40% - Акцент3 2 2 2 2 2 2 2 2 2 2 2 2" xfId="7372" xr:uid="{00000000-0005-0000-0000-0000C81C0000}"/>
    <cellStyle name="40% - Акцент3 2 2 2 2 2 2 2 2 2 2 2 2 10" xfId="7373" xr:uid="{00000000-0005-0000-0000-0000C91C0000}"/>
    <cellStyle name="40% - Акцент3 2 2 2 2 2 2 2 2 2 2 2 2 11" xfId="7374" xr:uid="{00000000-0005-0000-0000-0000CA1C0000}"/>
    <cellStyle name="40% - Акцент3 2 2 2 2 2 2 2 2 2 2 2 2 12" xfId="7375" xr:uid="{00000000-0005-0000-0000-0000CB1C0000}"/>
    <cellStyle name="40% - Акцент3 2 2 2 2 2 2 2 2 2 2 2 2 13" xfId="7376" xr:uid="{00000000-0005-0000-0000-0000CC1C0000}"/>
    <cellStyle name="40% - Акцент3 2 2 2 2 2 2 2 2 2 2 2 2 14" xfId="7377" xr:uid="{00000000-0005-0000-0000-0000CD1C0000}"/>
    <cellStyle name="40% - Акцент3 2 2 2 2 2 2 2 2 2 2 2 2 15" xfId="7378" xr:uid="{00000000-0005-0000-0000-0000CE1C0000}"/>
    <cellStyle name="40% - Акцент3 2 2 2 2 2 2 2 2 2 2 2 2 16" xfId="7379" xr:uid="{00000000-0005-0000-0000-0000CF1C0000}"/>
    <cellStyle name="40% - Акцент3 2 2 2 2 2 2 2 2 2 2 2 2 17" xfId="7380" xr:uid="{00000000-0005-0000-0000-0000D01C0000}"/>
    <cellStyle name="40% - Акцент3 2 2 2 2 2 2 2 2 2 2 2 2 18" xfId="7381" xr:uid="{00000000-0005-0000-0000-0000D11C0000}"/>
    <cellStyle name="40% - Акцент3 2 2 2 2 2 2 2 2 2 2 2 2 19" xfId="7382" xr:uid="{00000000-0005-0000-0000-0000D21C0000}"/>
    <cellStyle name="40% - Акцент3 2 2 2 2 2 2 2 2 2 2 2 2 2" xfId="7383" xr:uid="{00000000-0005-0000-0000-0000D31C0000}"/>
    <cellStyle name="40% - Акцент3 2 2 2 2 2 2 2 2 2 2 2 2 2 10" xfId="7384" xr:uid="{00000000-0005-0000-0000-0000D41C0000}"/>
    <cellStyle name="40% - Акцент3 2 2 2 2 2 2 2 2 2 2 2 2 2 11" xfId="7385" xr:uid="{00000000-0005-0000-0000-0000D51C0000}"/>
    <cellStyle name="40% - Акцент3 2 2 2 2 2 2 2 2 2 2 2 2 2 12" xfId="7386" xr:uid="{00000000-0005-0000-0000-0000D61C0000}"/>
    <cellStyle name="40% - Акцент3 2 2 2 2 2 2 2 2 2 2 2 2 2 13" xfId="7387" xr:uid="{00000000-0005-0000-0000-0000D71C0000}"/>
    <cellStyle name="40% - Акцент3 2 2 2 2 2 2 2 2 2 2 2 2 2 14" xfId="7388" xr:uid="{00000000-0005-0000-0000-0000D81C0000}"/>
    <cellStyle name="40% - Акцент3 2 2 2 2 2 2 2 2 2 2 2 2 2 15" xfId="7389" xr:uid="{00000000-0005-0000-0000-0000D91C0000}"/>
    <cellStyle name="40% - Акцент3 2 2 2 2 2 2 2 2 2 2 2 2 2 16" xfId="7390" xr:uid="{00000000-0005-0000-0000-0000DA1C0000}"/>
    <cellStyle name="40% - Акцент3 2 2 2 2 2 2 2 2 2 2 2 2 2 17" xfId="7391" xr:uid="{00000000-0005-0000-0000-0000DB1C0000}"/>
    <cellStyle name="40% - Акцент3 2 2 2 2 2 2 2 2 2 2 2 2 2 18" xfId="7392" xr:uid="{00000000-0005-0000-0000-0000DC1C0000}"/>
    <cellStyle name="40% - Акцент3 2 2 2 2 2 2 2 2 2 2 2 2 2 19" xfId="7393" xr:uid="{00000000-0005-0000-0000-0000DD1C0000}"/>
    <cellStyle name="40% - Акцент3 2 2 2 2 2 2 2 2 2 2 2 2 2 2" xfId="7394" xr:uid="{00000000-0005-0000-0000-0000DE1C0000}"/>
    <cellStyle name="40% - Акцент3 2 2 2 2 2 2 2 2 2 2 2 2 2 2 10" xfId="7395" xr:uid="{00000000-0005-0000-0000-0000DF1C0000}"/>
    <cellStyle name="40% - Акцент3 2 2 2 2 2 2 2 2 2 2 2 2 2 2 11" xfId="7396" xr:uid="{00000000-0005-0000-0000-0000E01C0000}"/>
    <cellStyle name="40% - Акцент3 2 2 2 2 2 2 2 2 2 2 2 2 2 2 12" xfId="7397" xr:uid="{00000000-0005-0000-0000-0000E11C0000}"/>
    <cellStyle name="40% - Акцент3 2 2 2 2 2 2 2 2 2 2 2 2 2 2 13" xfId="7398" xr:uid="{00000000-0005-0000-0000-0000E21C0000}"/>
    <cellStyle name="40% - Акцент3 2 2 2 2 2 2 2 2 2 2 2 2 2 2 14" xfId="7399" xr:uid="{00000000-0005-0000-0000-0000E31C0000}"/>
    <cellStyle name="40% - Акцент3 2 2 2 2 2 2 2 2 2 2 2 2 2 2 15" xfId="7400" xr:uid="{00000000-0005-0000-0000-0000E41C0000}"/>
    <cellStyle name="40% - Акцент3 2 2 2 2 2 2 2 2 2 2 2 2 2 2 16" xfId="7401" xr:uid="{00000000-0005-0000-0000-0000E51C0000}"/>
    <cellStyle name="40% - Акцент3 2 2 2 2 2 2 2 2 2 2 2 2 2 2 17" xfId="7402" xr:uid="{00000000-0005-0000-0000-0000E61C0000}"/>
    <cellStyle name="40% - Акцент3 2 2 2 2 2 2 2 2 2 2 2 2 2 2 18" xfId="7403" xr:uid="{00000000-0005-0000-0000-0000E71C0000}"/>
    <cellStyle name="40% - Акцент3 2 2 2 2 2 2 2 2 2 2 2 2 2 2 19" xfId="7404" xr:uid="{00000000-0005-0000-0000-0000E81C0000}"/>
    <cellStyle name="40% - Акцент3 2 2 2 2 2 2 2 2 2 2 2 2 2 2 2" xfId="7405" xr:uid="{00000000-0005-0000-0000-0000E91C0000}"/>
    <cellStyle name="40% - Акцент3 2 2 2 2 2 2 2 2 2 2 2 2 2 2 2 10" xfId="7406" xr:uid="{00000000-0005-0000-0000-0000EA1C0000}"/>
    <cellStyle name="40% - Акцент3 2 2 2 2 2 2 2 2 2 2 2 2 2 2 2 11" xfId="7407" xr:uid="{00000000-0005-0000-0000-0000EB1C0000}"/>
    <cellStyle name="40% - Акцент3 2 2 2 2 2 2 2 2 2 2 2 2 2 2 2 12" xfId="7408" xr:uid="{00000000-0005-0000-0000-0000EC1C0000}"/>
    <cellStyle name="40% - Акцент3 2 2 2 2 2 2 2 2 2 2 2 2 2 2 2 13" xfId="7409" xr:uid="{00000000-0005-0000-0000-0000ED1C0000}"/>
    <cellStyle name="40% - Акцент3 2 2 2 2 2 2 2 2 2 2 2 2 2 2 2 14" xfId="7410" xr:uid="{00000000-0005-0000-0000-0000EE1C0000}"/>
    <cellStyle name="40% - Акцент3 2 2 2 2 2 2 2 2 2 2 2 2 2 2 2 15" xfId="7411" xr:uid="{00000000-0005-0000-0000-0000EF1C0000}"/>
    <cellStyle name="40% - Акцент3 2 2 2 2 2 2 2 2 2 2 2 2 2 2 2 16" xfId="7412" xr:uid="{00000000-0005-0000-0000-0000F01C0000}"/>
    <cellStyle name="40% - Акцент3 2 2 2 2 2 2 2 2 2 2 2 2 2 2 2 17" xfId="7413" xr:uid="{00000000-0005-0000-0000-0000F11C0000}"/>
    <cellStyle name="40% - Акцент3 2 2 2 2 2 2 2 2 2 2 2 2 2 2 2 18" xfId="7414" xr:uid="{00000000-0005-0000-0000-0000F21C0000}"/>
    <cellStyle name="40% - Акцент3 2 2 2 2 2 2 2 2 2 2 2 2 2 2 2 19" xfId="7415" xr:uid="{00000000-0005-0000-0000-0000F31C0000}"/>
    <cellStyle name="40% - Акцент3 2 2 2 2 2 2 2 2 2 2 2 2 2 2 2 2" xfId="7416" xr:uid="{00000000-0005-0000-0000-0000F41C0000}"/>
    <cellStyle name="40% - Акцент3 2 2 2 2 2 2 2 2 2 2 2 2 2 2 2 2 10" xfId="7417" xr:uid="{00000000-0005-0000-0000-0000F51C0000}"/>
    <cellStyle name="40% - Акцент3 2 2 2 2 2 2 2 2 2 2 2 2 2 2 2 2 11" xfId="7418" xr:uid="{00000000-0005-0000-0000-0000F61C0000}"/>
    <cellStyle name="40% - Акцент3 2 2 2 2 2 2 2 2 2 2 2 2 2 2 2 2 12" xfId="7419" xr:uid="{00000000-0005-0000-0000-0000F71C0000}"/>
    <cellStyle name="40% - Акцент3 2 2 2 2 2 2 2 2 2 2 2 2 2 2 2 2 13" xfId="7420" xr:uid="{00000000-0005-0000-0000-0000F81C0000}"/>
    <cellStyle name="40% - Акцент3 2 2 2 2 2 2 2 2 2 2 2 2 2 2 2 2 14" xfId="7421" xr:uid="{00000000-0005-0000-0000-0000F91C0000}"/>
    <cellStyle name="40% - Акцент3 2 2 2 2 2 2 2 2 2 2 2 2 2 2 2 2 15" xfId="7422" xr:uid="{00000000-0005-0000-0000-0000FA1C0000}"/>
    <cellStyle name="40% - Акцент3 2 2 2 2 2 2 2 2 2 2 2 2 2 2 2 2 16" xfId="7423" xr:uid="{00000000-0005-0000-0000-0000FB1C0000}"/>
    <cellStyle name="40% - Акцент3 2 2 2 2 2 2 2 2 2 2 2 2 2 2 2 2 17" xfId="7424" xr:uid="{00000000-0005-0000-0000-0000FC1C0000}"/>
    <cellStyle name="40% - Акцент3 2 2 2 2 2 2 2 2 2 2 2 2 2 2 2 2 18" xfId="7425" xr:uid="{00000000-0005-0000-0000-0000FD1C0000}"/>
    <cellStyle name="40% - Акцент3 2 2 2 2 2 2 2 2 2 2 2 2 2 2 2 2 19" xfId="7426" xr:uid="{00000000-0005-0000-0000-0000FE1C0000}"/>
    <cellStyle name="40% - Акцент3 2 2 2 2 2 2 2 2 2 2 2 2 2 2 2 2 2" xfId="7427" xr:uid="{00000000-0005-0000-0000-0000FF1C0000}"/>
    <cellStyle name="40% - Акцент3 2 2 2 2 2 2 2 2 2 2 2 2 2 2 2 2 2 10" xfId="7428" xr:uid="{00000000-0005-0000-0000-0000001D0000}"/>
    <cellStyle name="40% - Акцент3 2 2 2 2 2 2 2 2 2 2 2 2 2 2 2 2 2 11" xfId="7429" xr:uid="{00000000-0005-0000-0000-0000011D0000}"/>
    <cellStyle name="40% - Акцент3 2 2 2 2 2 2 2 2 2 2 2 2 2 2 2 2 2 12" xfId="7430" xr:uid="{00000000-0005-0000-0000-0000021D0000}"/>
    <cellStyle name="40% - Акцент3 2 2 2 2 2 2 2 2 2 2 2 2 2 2 2 2 2 13" xfId="7431" xr:uid="{00000000-0005-0000-0000-0000031D0000}"/>
    <cellStyle name="40% - Акцент3 2 2 2 2 2 2 2 2 2 2 2 2 2 2 2 2 2 14" xfId="7432" xr:uid="{00000000-0005-0000-0000-0000041D0000}"/>
    <cellStyle name="40% - Акцент3 2 2 2 2 2 2 2 2 2 2 2 2 2 2 2 2 2 15" xfId="7433" xr:uid="{00000000-0005-0000-0000-0000051D0000}"/>
    <cellStyle name="40% - Акцент3 2 2 2 2 2 2 2 2 2 2 2 2 2 2 2 2 2 16" xfId="7434" xr:uid="{00000000-0005-0000-0000-0000061D0000}"/>
    <cellStyle name="40% - Акцент3 2 2 2 2 2 2 2 2 2 2 2 2 2 2 2 2 2 17" xfId="7435" xr:uid="{00000000-0005-0000-0000-0000071D0000}"/>
    <cellStyle name="40% - Акцент3 2 2 2 2 2 2 2 2 2 2 2 2 2 2 2 2 2 18" xfId="7436" xr:uid="{00000000-0005-0000-0000-0000081D0000}"/>
    <cellStyle name="40% - Акцент3 2 2 2 2 2 2 2 2 2 2 2 2 2 2 2 2 2 19" xfId="7437" xr:uid="{00000000-0005-0000-0000-0000091D0000}"/>
    <cellStyle name="40% - Акцент3 2 2 2 2 2 2 2 2 2 2 2 2 2 2 2 2 2 2" xfId="7438" xr:uid="{00000000-0005-0000-0000-00000A1D0000}"/>
    <cellStyle name="40% - Акцент3 2 2 2 2 2 2 2 2 2 2 2 2 2 2 2 2 2 2 10" xfId="7439" xr:uid="{00000000-0005-0000-0000-00000B1D0000}"/>
    <cellStyle name="40% - Акцент3 2 2 2 2 2 2 2 2 2 2 2 2 2 2 2 2 2 2 11" xfId="7440" xr:uid="{00000000-0005-0000-0000-00000C1D0000}"/>
    <cellStyle name="40% - Акцент3 2 2 2 2 2 2 2 2 2 2 2 2 2 2 2 2 2 2 12" xfId="7441" xr:uid="{00000000-0005-0000-0000-00000D1D0000}"/>
    <cellStyle name="40% - Акцент3 2 2 2 2 2 2 2 2 2 2 2 2 2 2 2 2 2 2 13" xfId="7442" xr:uid="{00000000-0005-0000-0000-00000E1D0000}"/>
    <cellStyle name="40% - Акцент3 2 2 2 2 2 2 2 2 2 2 2 2 2 2 2 2 2 2 14" xfId="7443" xr:uid="{00000000-0005-0000-0000-00000F1D0000}"/>
    <cellStyle name="40% - Акцент3 2 2 2 2 2 2 2 2 2 2 2 2 2 2 2 2 2 2 15" xfId="7444" xr:uid="{00000000-0005-0000-0000-0000101D0000}"/>
    <cellStyle name="40% - Акцент3 2 2 2 2 2 2 2 2 2 2 2 2 2 2 2 2 2 2 16" xfId="7445" xr:uid="{00000000-0005-0000-0000-0000111D0000}"/>
    <cellStyle name="40% - Акцент3 2 2 2 2 2 2 2 2 2 2 2 2 2 2 2 2 2 2 17" xfId="7446" xr:uid="{00000000-0005-0000-0000-0000121D0000}"/>
    <cellStyle name="40% - Акцент3 2 2 2 2 2 2 2 2 2 2 2 2 2 2 2 2 2 2 18" xfId="7447" xr:uid="{00000000-0005-0000-0000-0000131D0000}"/>
    <cellStyle name="40% - Акцент3 2 2 2 2 2 2 2 2 2 2 2 2 2 2 2 2 2 2 19" xfId="7448" xr:uid="{00000000-0005-0000-0000-0000141D0000}"/>
    <cellStyle name="40% - Акцент3 2 2 2 2 2 2 2 2 2 2 2 2 2 2 2 2 2 2 2" xfId="7449" xr:uid="{00000000-0005-0000-0000-0000151D0000}"/>
    <cellStyle name="40% - Акцент3 2 2 2 2 2 2 2 2 2 2 2 2 2 2 2 2 2 2 2 10" xfId="7450" xr:uid="{00000000-0005-0000-0000-0000161D0000}"/>
    <cellStyle name="40% - Акцент3 2 2 2 2 2 2 2 2 2 2 2 2 2 2 2 2 2 2 2 11" xfId="7451" xr:uid="{00000000-0005-0000-0000-0000171D0000}"/>
    <cellStyle name="40% - Акцент3 2 2 2 2 2 2 2 2 2 2 2 2 2 2 2 2 2 2 2 12" xfId="7452" xr:uid="{00000000-0005-0000-0000-0000181D0000}"/>
    <cellStyle name="40% - Акцент3 2 2 2 2 2 2 2 2 2 2 2 2 2 2 2 2 2 2 2 13" xfId="7453" xr:uid="{00000000-0005-0000-0000-0000191D0000}"/>
    <cellStyle name="40% - Акцент3 2 2 2 2 2 2 2 2 2 2 2 2 2 2 2 2 2 2 2 14" xfId="7454" xr:uid="{00000000-0005-0000-0000-00001A1D0000}"/>
    <cellStyle name="40% - Акцент3 2 2 2 2 2 2 2 2 2 2 2 2 2 2 2 2 2 2 2 15" xfId="7455" xr:uid="{00000000-0005-0000-0000-00001B1D0000}"/>
    <cellStyle name="40% - Акцент3 2 2 2 2 2 2 2 2 2 2 2 2 2 2 2 2 2 2 2 16" xfId="7456" xr:uid="{00000000-0005-0000-0000-00001C1D0000}"/>
    <cellStyle name="40% - Акцент3 2 2 2 2 2 2 2 2 2 2 2 2 2 2 2 2 2 2 2 17" xfId="7457" xr:uid="{00000000-0005-0000-0000-00001D1D0000}"/>
    <cellStyle name="40% - Акцент3 2 2 2 2 2 2 2 2 2 2 2 2 2 2 2 2 2 2 2 18" xfId="7458" xr:uid="{00000000-0005-0000-0000-00001E1D0000}"/>
    <cellStyle name="40% - Акцент3 2 2 2 2 2 2 2 2 2 2 2 2 2 2 2 2 2 2 2 19" xfId="7459" xr:uid="{00000000-0005-0000-0000-00001F1D0000}"/>
    <cellStyle name="40% - Акцент3 2 2 2 2 2 2 2 2 2 2 2 2 2 2 2 2 2 2 2 2" xfId="7460" xr:uid="{00000000-0005-0000-0000-0000201D0000}"/>
    <cellStyle name="40% - Акцент3 2 2 2 2 2 2 2 2 2 2 2 2 2 2 2 2 2 2 2 2 10" xfId="7461" xr:uid="{00000000-0005-0000-0000-0000211D0000}"/>
    <cellStyle name="40% - Акцент3 2 2 2 2 2 2 2 2 2 2 2 2 2 2 2 2 2 2 2 2 11" xfId="7462" xr:uid="{00000000-0005-0000-0000-0000221D0000}"/>
    <cellStyle name="40% - Акцент3 2 2 2 2 2 2 2 2 2 2 2 2 2 2 2 2 2 2 2 2 12" xfId="7463" xr:uid="{00000000-0005-0000-0000-0000231D0000}"/>
    <cellStyle name="40% - Акцент3 2 2 2 2 2 2 2 2 2 2 2 2 2 2 2 2 2 2 2 2 13" xfId="7464" xr:uid="{00000000-0005-0000-0000-0000241D0000}"/>
    <cellStyle name="40% - Акцент3 2 2 2 2 2 2 2 2 2 2 2 2 2 2 2 2 2 2 2 2 14" xfId="7465" xr:uid="{00000000-0005-0000-0000-0000251D0000}"/>
    <cellStyle name="40% - Акцент3 2 2 2 2 2 2 2 2 2 2 2 2 2 2 2 2 2 2 2 2 15" xfId="7466" xr:uid="{00000000-0005-0000-0000-0000261D0000}"/>
    <cellStyle name="40% - Акцент3 2 2 2 2 2 2 2 2 2 2 2 2 2 2 2 2 2 2 2 2 16" xfId="7467" xr:uid="{00000000-0005-0000-0000-0000271D0000}"/>
    <cellStyle name="40% - Акцент3 2 2 2 2 2 2 2 2 2 2 2 2 2 2 2 2 2 2 2 2 17" xfId="7468" xr:uid="{00000000-0005-0000-0000-0000281D0000}"/>
    <cellStyle name="40% - Акцент3 2 2 2 2 2 2 2 2 2 2 2 2 2 2 2 2 2 2 2 2 18" xfId="7469" xr:uid="{00000000-0005-0000-0000-0000291D0000}"/>
    <cellStyle name="40% - Акцент3 2 2 2 2 2 2 2 2 2 2 2 2 2 2 2 2 2 2 2 2 2" xfId="7470" xr:uid="{00000000-0005-0000-0000-00002A1D0000}"/>
    <cellStyle name="40% - Акцент3 2 2 2 2 2 2 2 2 2 2 2 2 2 2 2 2 2 2 2 2 2 10" xfId="7471" xr:uid="{00000000-0005-0000-0000-00002B1D0000}"/>
    <cellStyle name="40% - Акцент3 2 2 2 2 2 2 2 2 2 2 2 2 2 2 2 2 2 2 2 2 2 11" xfId="7472" xr:uid="{00000000-0005-0000-0000-00002C1D0000}"/>
    <cellStyle name="40% - Акцент3 2 2 2 2 2 2 2 2 2 2 2 2 2 2 2 2 2 2 2 2 2 12" xfId="7473" xr:uid="{00000000-0005-0000-0000-00002D1D0000}"/>
    <cellStyle name="40% - Акцент3 2 2 2 2 2 2 2 2 2 2 2 2 2 2 2 2 2 2 2 2 2 13" xfId="7474" xr:uid="{00000000-0005-0000-0000-00002E1D0000}"/>
    <cellStyle name="40% - Акцент3 2 2 2 2 2 2 2 2 2 2 2 2 2 2 2 2 2 2 2 2 2 14" xfId="7475" xr:uid="{00000000-0005-0000-0000-00002F1D0000}"/>
    <cellStyle name="40% - Акцент3 2 2 2 2 2 2 2 2 2 2 2 2 2 2 2 2 2 2 2 2 2 15" xfId="7476" xr:uid="{00000000-0005-0000-0000-0000301D0000}"/>
    <cellStyle name="40% - Акцент3 2 2 2 2 2 2 2 2 2 2 2 2 2 2 2 2 2 2 2 2 2 16" xfId="7477" xr:uid="{00000000-0005-0000-0000-0000311D0000}"/>
    <cellStyle name="40% - Акцент3 2 2 2 2 2 2 2 2 2 2 2 2 2 2 2 2 2 2 2 2 2 17" xfId="7478" xr:uid="{00000000-0005-0000-0000-0000321D0000}"/>
    <cellStyle name="40% - Акцент3 2 2 2 2 2 2 2 2 2 2 2 2 2 2 2 2 2 2 2 2 2 18" xfId="7479" xr:uid="{00000000-0005-0000-0000-0000331D0000}"/>
    <cellStyle name="40% - Акцент3 2 2 2 2 2 2 2 2 2 2 2 2 2 2 2 2 2 2 2 2 2 2" xfId="7480" xr:uid="{00000000-0005-0000-0000-0000341D0000}"/>
    <cellStyle name="40% - Акцент3 2 2 2 2 2 2 2 2 2 2 2 2 2 2 2 2 2 2 2 2 2 3" xfId="7481" xr:uid="{00000000-0005-0000-0000-0000351D0000}"/>
    <cellStyle name="40% - Акцент3 2 2 2 2 2 2 2 2 2 2 2 2 2 2 2 2 2 2 2 2 2 4" xfId="7482" xr:uid="{00000000-0005-0000-0000-0000361D0000}"/>
    <cellStyle name="40% - Акцент3 2 2 2 2 2 2 2 2 2 2 2 2 2 2 2 2 2 2 2 2 2 5" xfId="7483" xr:uid="{00000000-0005-0000-0000-0000371D0000}"/>
    <cellStyle name="40% - Акцент3 2 2 2 2 2 2 2 2 2 2 2 2 2 2 2 2 2 2 2 2 2 6" xfId="7484" xr:uid="{00000000-0005-0000-0000-0000381D0000}"/>
    <cellStyle name="40% - Акцент3 2 2 2 2 2 2 2 2 2 2 2 2 2 2 2 2 2 2 2 2 2 7" xfId="7485" xr:uid="{00000000-0005-0000-0000-0000391D0000}"/>
    <cellStyle name="40% - Акцент3 2 2 2 2 2 2 2 2 2 2 2 2 2 2 2 2 2 2 2 2 2 8" xfId="7486" xr:uid="{00000000-0005-0000-0000-00003A1D0000}"/>
    <cellStyle name="40% - Акцент3 2 2 2 2 2 2 2 2 2 2 2 2 2 2 2 2 2 2 2 2 2 9" xfId="7487" xr:uid="{00000000-0005-0000-0000-00003B1D0000}"/>
    <cellStyle name="40% - Акцент3 2 2 2 2 2 2 2 2 2 2 2 2 2 2 2 2 2 2 2 2 3" xfId="7488" xr:uid="{00000000-0005-0000-0000-00003C1D0000}"/>
    <cellStyle name="40% - Акцент3 2 2 2 2 2 2 2 2 2 2 2 2 2 2 2 2 2 2 2 2 4" xfId="7489" xr:uid="{00000000-0005-0000-0000-00003D1D0000}"/>
    <cellStyle name="40% - Акцент3 2 2 2 2 2 2 2 2 2 2 2 2 2 2 2 2 2 2 2 2 5" xfId="7490" xr:uid="{00000000-0005-0000-0000-00003E1D0000}"/>
    <cellStyle name="40% - Акцент3 2 2 2 2 2 2 2 2 2 2 2 2 2 2 2 2 2 2 2 2 6" xfId="7491" xr:uid="{00000000-0005-0000-0000-00003F1D0000}"/>
    <cellStyle name="40% - Акцент3 2 2 2 2 2 2 2 2 2 2 2 2 2 2 2 2 2 2 2 2 7" xfId="7492" xr:uid="{00000000-0005-0000-0000-0000401D0000}"/>
    <cellStyle name="40% - Акцент3 2 2 2 2 2 2 2 2 2 2 2 2 2 2 2 2 2 2 2 2 8" xfId="7493" xr:uid="{00000000-0005-0000-0000-0000411D0000}"/>
    <cellStyle name="40% - Акцент3 2 2 2 2 2 2 2 2 2 2 2 2 2 2 2 2 2 2 2 2 9" xfId="7494" xr:uid="{00000000-0005-0000-0000-0000421D0000}"/>
    <cellStyle name="40% - Акцент3 2 2 2 2 2 2 2 2 2 2 2 2 2 2 2 2 2 2 2 20" xfId="7495" xr:uid="{00000000-0005-0000-0000-0000431D0000}"/>
    <cellStyle name="40% - Акцент3 2 2 2 2 2 2 2 2 2 2 2 2 2 2 2 2 2 2 2 21" xfId="7496" xr:uid="{00000000-0005-0000-0000-0000441D0000}"/>
    <cellStyle name="40% - Акцент3 2 2 2 2 2 2 2 2 2 2 2 2 2 2 2 2 2 2 2 3" xfId="7497" xr:uid="{00000000-0005-0000-0000-0000451D0000}"/>
    <cellStyle name="40% - Акцент3 2 2 2 2 2 2 2 2 2 2 2 2 2 2 2 2 2 2 2 4" xfId="7498" xr:uid="{00000000-0005-0000-0000-0000461D0000}"/>
    <cellStyle name="40% - Акцент3 2 2 2 2 2 2 2 2 2 2 2 2 2 2 2 2 2 2 2 5" xfId="7499" xr:uid="{00000000-0005-0000-0000-0000471D0000}"/>
    <cellStyle name="40% - Акцент3 2 2 2 2 2 2 2 2 2 2 2 2 2 2 2 2 2 2 2 6" xfId="7500" xr:uid="{00000000-0005-0000-0000-0000481D0000}"/>
    <cellStyle name="40% - Акцент3 2 2 2 2 2 2 2 2 2 2 2 2 2 2 2 2 2 2 2 7" xfId="7501" xr:uid="{00000000-0005-0000-0000-0000491D0000}"/>
    <cellStyle name="40% - Акцент3 2 2 2 2 2 2 2 2 2 2 2 2 2 2 2 2 2 2 2 8" xfId="7502" xr:uid="{00000000-0005-0000-0000-00004A1D0000}"/>
    <cellStyle name="40% - Акцент3 2 2 2 2 2 2 2 2 2 2 2 2 2 2 2 2 2 2 2 9" xfId="7503" xr:uid="{00000000-0005-0000-0000-00004B1D0000}"/>
    <cellStyle name="40% - Акцент3 2 2 2 2 2 2 2 2 2 2 2 2 2 2 2 2 2 2 20" xfId="7504" xr:uid="{00000000-0005-0000-0000-00004C1D0000}"/>
    <cellStyle name="40% - Акцент3 2 2 2 2 2 2 2 2 2 2 2 2 2 2 2 2 2 2 21" xfId="7505" xr:uid="{00000000-0005-0000-0000-00004D1D0000}"/>
    <cellStyle name="40% - Акцент3 2 2 2 2 2 2 2 2 2 2 2 2 2 2 2 2 2 2 3" xfId="7506" xr:uid="{00000000-0005-0000-0000-00004E1D0000}"/>
    <cellStyle name="40% - Акцент3 2 2 2 2 2 2 2 2 2 2 2 2 2 2 2 2 2 2 4" xfId="7507" xr:uid="{00000000-0005-0000-0000-00004F1D0000}"/>
    <cellStyle name="40% - Акцент3 2 2 2 2 2 2 2 2 2 2 2 2 2 2 2 2 2 2 5" xfId="7508" xr:uid="{00000000-0005-0000-0000-0000501D0000}"/>
    <cellStyle name="40% - Акцент3 2 2 2 2 2 2 2 2 2 2 2 2 2 2 2 2 2 2 6" xfId="7509" xr:uid="{00000000-0005-0000-0000-0000511D0000}"/>
    <cellStyle name="40% - Акцент3 2 2 2 2 2 2 2 2 2 2 2 2 2 2 2 2 2 2 7" xfId="7510" xr:uid="{00000000-0005-0000-0000-0000521D0000}"/>
    <cellStyle name="40% - Акцент3 2 2 2 2 2 2 2 2 2 2 2 2 2 2 2 2 2 2 8" xfId="7511" xr:uid="{00000000-0005-0000-0000-0000531D0000}"/>
    <cellStyle name="40% - Акцент3 2 2 2 2 2 2 2 2 2 2 2 2 2 2 2 2 2 2 9" xfId="7512" xr:uid="{00000000-0005-0000-0000-0000541D0000}"/>
    <cellStyle name="40% - Акцент3 2 2 2 2 2 2 2 2 2 2 2 2 2 2 2 2 2 20" xfId="7513" xr:uid="{00000000-0005-0000-0000-0000551D0000}"/>
    <cellStyle name="40% - Акцент3 2 2 2 2 2 2 2 2 2 2 2 2 2 2 2 2 2 21" xfId="7514" xr:uid="{00000000-0005-0000-0000-0000561D0000}"/>
    <cellStyle name="40% - Акцент3 2 2 2 2 2 2 2 2 2 2 2 2 2 2 2 2 2 22" xfId="7515" xr:uid="{00000000-0005-0000-0000-0000571D0000}"/>
    <cellStyle name="40% - Акцент3 2 2 2 2 2 2 2 2 2 2 2 2 2 2 2 2 2 3" xfId="7516" xr:uid="{00000000-0005-0000-0000-0000581D0000}"/>
    <cellStyle name="40% - Акцент3 2 2 2 2 2 2 2 2 2 2 2 2 2 2 2 2 2 4" xfId="7517" xr:uid="{00000000-0005-0000-0000-0000591D0000}"/>
    <cellStyle name="40% - Акцент3 2 2 2 2 2 2 2 2 2 2 2 2 2 2 2 2 2 5" xfId="7518" xr:uid="{00000000-0005-0000-0000-00005A1D0000}"/>
    <cellStyle name="40% - Акцент3 2 2 2 2 2 2 2 2 2 2 2 2 2 2 2 2 2 6" xfId="7519" xr:uid="{00000000-0005-0000-0000-00005B1D0000}"/>
    <cellStyle name="40% - Акцент3 2 2 2 2 2 2 2 2 2 2 2 2 2 2 2 2 2 7" xfId="7520" xr:uid="{00000000-0005-0000-0000-00005C1D0000}"/>
    <cellStyle name="40% - Акцент3 2 2 2 2 2 2 2 2 2 2 2 2 2 2 2 2 2 8" xfId="7521" xr:uid="{00000000-0005-0000-0000-00005D1D0000}"/>
    <cellStyle name="40% - Акцент3 2 2 2 2 2 2 2 2 2 2 2 2 2 2 2 2 2 9" xfId="7522" xr:uid="{00000000-0005-0000-0000-00005E1D0000}"/>
    <cellStyle name="40% - Акцент3 2 2 2 2 2 2 2 2 2 2 2 2 2 2 2 2 20" xfId="7523" xr:uid="{00000000-0005-0000-0000-00005F1D0000}"/>
    <cellStyle name="40% - Акцент3 2 2 2 2 2 2 2 2 2 2 2 2 2 2 2 2 21" xfId="7524" xr:uid="{00000000-0005-0000-0000-0000601D0000}"/>
    <cellStyle name="40% - Акцент3 2 2 2 2 2 2 2 2 2 2 2 2 2 2 2 2 22" xfId="7525" xr:uid="{00000000-0005-0000-0000-0000611D0000}"/>
    <cellStyle name="40% - Акцент3 2 2 2 2 2 2 2 2 2 2 2 2 2 2 2 2 3" xfId="7526" xr:uid="{00000000-0005-0000-0000-0000621D0000}"/>
    <cellStyle name="40% - Акцент3 2 2 2 2 2 2 2 2 2 2 2 2 2 2 2 2 4" xfId="7527" xr:uid="{00000000-0005-0000-0000-0000631D0000}"/>
    <cellStyle name="40% - Акцент3 2 2 2 2 2 2 2 2 2 2 2 2 2 2 2 2 5" xfId="7528" xr:uid="{00000000-0005-0000-0000-0000641D0000}"/>
    <cellStyle name="40% - Акцент3 2 2 2 2 2 2 2 2 2 2 2 2 2 2 2 2 6" xfId="7529" xr:uid="{00000000-0005-0000-0000-0000651D0000}"/>
    <cellStyle name="40% - Акцент3 2 2 2 2 2 2 2 2 2 2 2 2 2 2 2 2 7" xfId="7530" xr:uid="{00000000-0005-0000-0000-0000661D0000}"/>
    <cellStyle name="40% - Акцент3 2 2 2 2 2 2 2 2 2 2 2 2 2 2 2 2 8" xfId="7531" xr:uid="{00000000-0005-0000-0000-0000671D0000}"/>
    <cellStyle name="40% - Акцент3 2 2 2 2 2 2 2 2 2 2 2 2 2 2 2 2 9" xfId="7532" xr:uid="{00000000-0005-0000-0000-0000681D0000}"/>
    <cellStyle name="40% - Акцент3 2 2 2 2 2 2 2 2 2 2 2 2 2 2 2 20" xfId="7533" xr:uid="{00000000-0005-0000-0000-0000691D0000}"/>
    <cellStyle name="40% - Акцент3 2 2 2 2 2 2 2 2 2 2 2 2 2 2 2 21" xfId="7534" xr:uid="{00000000-0005-0000-0000-00006A1D0000}"/>
    <cellStyle name="40% - Акцент3 2 2 2 2 2 2 2 2 2 2 2 2 2 2 2 22" xfId="7535" xr:uid="{00000000-0005-0000-0000-00006B1D0000}"/>
    <cellStyle name="40% - Акцент3 2 2 2 2 2 2 2 2 2 2 2 2 2 2 2 23" xfId="7536" xr:uid="{00000000-0005-0000-0000-00006C1D0000}"/>
    <cellStyle name="40% - Акцент3 2 2 2 2 2 2 2 2 2 2 2 2 2 2 2 3" xfId="7537" xr:uid="{00000000-0005-0000-0000-00006D1D0000}"/>
    <cellStyle name="40% - Акцент3 2 2 2 2 2 2 2 2 2 2 2 2 2 2 2 4" xfId="7538" xr:uid="{00000000-0005-0000-0000-00006E1D0000}"/>
    <cellStyle name="40% - Акцент3 2 2 2 2 2 2 2 2 2 2 2 2 2 2 2 5" xfId="7539" xr:uid="{00000000-0005-0000-0000-00006F1D0000}"/>
    <cellStyle name="40% - Акцент3 2 2 2 2 2 2 2 2 2 2 2 2 2 2 2 6" xfId="7540" xr:uid="{00000000-0005-0000-0000-0000701D0000}"/>
    <cellStyle name="40% - Акцент3 2 2 2 2 2 2 2 2 2 2 2 2 2 2 2 7" xfId="7541" xr:uid="{00000000-0005-0000-0000-0000711D0000}"/>
    <cellStyle name="40% - Акцент3 2 2 2 2 2 2 2 2 2 2 2 2 2 2 2 8" xfId="7542" xr:uid="{00000000-0005-0000-0000-0000721D0000}"/>
    <cellStyle name="40% - Акцент3 2 2 2 2 2 2 2 2 2 2 2 2 2 2 2 9" xfId="7543" xr:uid="{00000000-0005-0000-0000-0000731D0000}"/>
    <cellStyle name="40% - Акцент3 2 2 2 2 2 2 2 2 2 2 2 2 2 2 20" xfId="7544" xr:uid="{00000000-0005-0000-0000-0000741D0000}"/>
    <cellStyle name="40% - Акцент3 2 2 2 2 2 2 2 2 2 2 2 2 2 2 21" xfId="7545" xr:uid="{00000000-0005-0000-0000-0000751D0000}"/>
    <cellStyle name="40% - Акцент3 2 2 2 2 2 2 2 2 2 2 2 2 2 2 22" xfId="7546" xr:uid="{00000000-0005-0000-0000-0000761D0000}"/>
    <cellStyle name="40% - Акцент3 2 2 2 2 2 2 2 2 2 2 2 2 2 2 23" xfId="7547" xr:uid="{00000000-0005-0000-0000-0000771D0000}"/>
    <cellStyle name="40% - Акцент3 2 2 2 2 2 2 2 2 2 2 2 2 2 2 24" xfId="7548" xr:uid="{00000000-0005-0000-0000-0000781D0000}"/>
    <cellStyle name="40% - Акцент3 2 2 2 2 2 2 2 2 2 2 2 2 2 2 25" xfId="7549" xr:uid="{00000000-0005-0000-0000-0000791D0000}"/>
    <cellStyle name="40% - Акцент3 2 2 2 2 2 2 2 2 2 2 2 2 2 2 3" xfId="7550" xr:uid="{00000000-0005-0000-0000-00007A1D0000}"/>
    <cellStyle name="40% - Акцент3 2 2 2 2 2 2 2 2 2 2 2 2 2 2 4" xfId="7551" xr:uid="{00000000-0005-0000-0000-00007B1D0000}"/>
    <cellStyle name="40% - Акцент3 2 2 2 2 2 2 2 2 2 2 2 2 2 2 5" xfId="7552" xr:uid="{00000000-0005-0000-0000-00007C1D0000}"/>
    <cellStyle name="40% - Акцент3 2 2 2 2 2 2 2 2 2 2 2 2 2 2 6" xfId="7553" xr:uid="{00000000-0005-0000-0000-00007D1D0000}"/>
    <cellStyle name="40% - Акцент3 2 2 2 2 2 2 2 2 2 2 2 2 2 2 7" xfId="7554" xr:uid="{00000000-0005-0000-0000-00007E1D0000}"/>
    <cellStyle name="40% - Акцент3 2 2 2 2 2 2 2 2 2 2 2 2 2 2 8" xfId="7555" xr:uid="{00000000-0005-0000-0000-00007F1D0000}"/>
    <cellStyle name="40% - Акцент3 2 2 2 2 2 2 2 2 2 2 2 2 2 2 9" xfId="7556" xr:uid="{00000000-0005-0000-0000-0000801D0000}"/>
    <cellStyle name="40% - Акцент3 2 2 2 2 2 2 2 2 2 2 2 2 2 20" xfId="7557" xr:uid="{00000000-0005-0000-0000-0000811D0000}"/>
    <cellStyle name="40% - Акцент3 2 2 2 2 2 2 2 2 2 2 2 2 2 21" xfId="7558" xr:uid="{00000000-0005-0000-0000-0000821D0000}"/>
    <cellStyle name="40% - Акцент3 2 2 2 2 2 2 2 2 2 2 2 2 2 22" xfId="7559" xr:uid="{00000000-0005-0000-0000-0000831D0000}"/>
    <cellStyle name="40% - Акцент3 2 2 2 2 2 2 2 2 2 2 2 2 2 23" xfId="7560" xr:uid="{00000000-0005-0000-0000-0000841D0000}"/>
    <cellStyle name="40% - Акцент3 2 2 2 2 2 2 2 2 2 2 2 2 2 24" xfId="7561" xr:uid="{00000000-0005-0000-0000-0000851D0000}"/>
    <cellStyle name="40% - Акцент3 2 2 2 2 2 2 2 2 2 2 2 2 2 25" xfId="7562" xr:uid="{00000000-0005-0000-0000-0000861D0000}"/>
    <cellStyle name="40% - Акцент3 2 2 2 2 2 2 2 2 2 2 2 2 2 3" xfId="7563" xr:uid="{00000000-0005-0000-0000-0000871D0000}"/>
    <cellStyle name="40% - Акцент3 2 2 2 2 2 2 2 2 2 2 2 2 2 3 2" xfId="7564" xr:uid="{00000000-0005-0000-0000-0000881D0000}"/>
    <cellStyle name="40% - Акцент3 2 2 2 2 2 2 2 2 2 2 2 2 2 4" xfId="7565" xr:uid="{00000000-0005-0000-0000-0000891D0000}"/>
    <cellStyle name="40% - Акцент3 2 2 2 2 2 2 2 2 2 2 2 2 2 5" xfId="7566" xr:uid="{00000000-0005-0000-0000-00008A1D0000}"/>
    <cellStyle name="40% - Акцент3 2 2 2 2 2 2 2 2 2 2 2 2 2 6" xfId="7567" xr:uid="{00000000-0005-0000-0000-00008B1D0000}"/>
    <cellStyle name="40% - Акцент3 2 2 2 2 2 2 2 2 2 2 2 2 2 7" xfId="7568" xr:uid="{00000000-0005-0000-0000-00008C1D0000}"/>
    <cellStyle name="40% - Акцент3 2 2 2 2 2 2 2 2 2 2 2 2 2 8" xfId="7569" xr:uid="{00000000-0005-0000-0000-00008D1D0000}"/>
    <cellStyle name="40% - Акцент3 2 2 2 2 2 2 2 2 2 2 2 2 2 9" xfId="7570" xr:uid="{00000000-0005-0000-0000-00008E1D0000}"/>
    <cellStyle name="40% - Акцент3 2 2 2 2 2 2 2 2 2 2 2 2 20" xfId="7571" xr:uid="{00000000-0005-0000-0000-00008F1D0000}"/>
    <cellStyle name="40% - Акцент3 2 2 2 2 2 2 2 2 2 2 2 2 21" xfId="7572" xr:uid="{00000000-0005-0000-0000-0000901D0000}"/>
    <cellStyle name="40% - Акцент3 2 2 2 2 2 2 2 2 2 2 2 2 22" xfId="7573" xr:uid="{00000000-0005-0000-0000-0000911D0000}"/>
    <cellStyle name="40% - Акцент3 2 2 2 2 2 2 2 2 2 2 2 2 23" xfId="7574" xr:uid="{00000000-0005-0000-0000-0000921D0000}"/>
    <cellStyle name="40% - Акцент3 2 2 2 2 2 2 2 2 2 2 2 2 24" xfId="7575" xr:uid="{00000000-0005-0000-0000-0000931D0000}"/>
    <cellStyle name="40% - Акцент3 2 2 2 2 2 2 2 2 2 2 2 2 25" xfId="7576" xr:uid="{00000000-0005-0000-0000-0000941D0000}"/>
    <cellStyle name="40% - Акцент3 2 2 2 2 2 2 2 2 2 2 2 2 26" xfId="7577" xr:uid="{00000000-0005-0000-0000-0000951D0000}"/>
    <cellStyle name="40% - Акцент3 2 2 2 2 2 2 2 2 2 2 2 2 27" xfId="7578" xr:uid="{00000000-0005-0000-0000-0000961D0000}"/>
    <cellStyle name="40% - Акцент3 2 2 2 2 2 2 2 2 2 2 2 2 3" xfId="7579" xr:uid="{00000000-0005-0000-0000-0000971D0000}"/>
    <cellStyle name="40% - Акцент3 2 2 2 2 2 2 2 2 2 2 2 2 4" xfId="7580" xr:uid="{00000000-0005-0000-0000-0000981D0000}"/>
    <cellStyle name="40% - Акцент3 2 2 2 2 2 2 2 2 2 2 2 2 4 2" xfId="7581" xr:uid="{00000000-0005-0000-0000-0000991D0000}"/>
    <cellStyle name="40% - Акцент3 2 2 2 2 2 2 2 2 2 2 2 2 5" xfId="7582" xr:uid="{00000000-0005-0000-0000-00009A1D0000}"/>
    <cellStyle name="40% - Акцент3 2 2 2 2 2 2 2 2 2 2 2 2 6" xfId="7583" xr:uid="{00000000-0005-0000-0000-00009B1D0000}"/>
    <cellStyle name="40% - Акцент3 2 2 2 2 2 2 2 2 2 2 2 2 7" xfId="7584" xr:uid="{00000000-0005-0000-0000-00009C1D0000}"/>
    <cellStyle name="40% - Акцент3 2 2 2 2 2 2 2 2 2 2 2 2 8" xfId="7585" xr:uid="{00000000-0005-0000-0000-00009D1D0000}"/>
    <cellStyle name="40% - Акцент3 2 2 2 2 2 2 2 2 2 2 2 2 9" xfId="7586" xr:uid="{00000000-0005-0000-0000-00009E1D0000}"/>
    <cellStyle name="40% - Акцент3 2 2 2 2 2 2 2 2 2 2 2 20" xfId="7587" xr:uid="{00000000-0005-0000-0000-00009F1D0000}"/>
    <cellStyle name="40% - Акцент3 2 2 2 2 2 2 2 2 2 2 2 21" xfId="7588" xr:uid="{00000000-0005-0000-0000-0000A01D0000}"/>
    <cellStyle name="40% - Акцент3 2 2 2 2 2 2 2 2 2 2 2 22" xfId="7589" xr:uid="{00000000-0005-0000-0000-0000A11D0000}"/>
    <cellStyle name="40% - Акцент3 2 2 2 2 2 2 2 2 2 2 2 23" xfId="7590" xr:uid="{00000000-0005-0000-0000-0000A21D0000}"/>
    <cellStyle name="40% - Акцент3 2 2 2 2 2 2 2 2 2 2 2 24" xfId="7591" xr:uid="{00000000-0005-0000-0000-0000A31D0000}"/>
    <cellStyle name="40% - Акцент3 2 2 2 2 2 2 2 2 2 2 2 25" xfId="7592" xr:uid="{00000000-0005-0000-0000-0000A41D0000}"/>
    <cellStyle name="40% - Акцент3 2 2 2 2 2 2 2 2 2 2 2 26" xfId="7593" xr:uid="{00000000-0005-0000-0000-0000A51D0000}"/>
    <cellStyle name="40% - Акцент3 2 2 2 2 2 2 2 2 2 2 2 27" xfId="7594" xr:uid="{00000000-0005-0000-0000-0000A61D0000}"/>
    <cellStyle name="40% - Акцент3 2 2 2 2 2 2 2 2 2 2 2 3" xfId="7595" xr:uid="{00000000-0005-0000-0000-0000A71D0000}"/>
    <cellStyle name="40% - Акцент3 2 2 2 2 2 2 2 2 2 2 2 3 2" xfId="7596" xr:uid="{00000000-0005-0000-0000-0000A81D0000}"/>
    <cellStyle name="40% - Акцент3 2 2 2 2 2 2 2 2 2 2 2 3 2 2" xfId="7597" xr:uid="{00000000-0005-0000-0000-0000A91D0000}"/>
    <cellStyle name="40% - Акцент3 2 2 2 2 2 2 2 2 2 2 2 3 2 2 2" xfId="7598" xr:uid="{00000000-0005-0000-0000-0000AA1D0000}"/>
    <cellStyle name="40% - Акцент3 2 2 2 2 2 2 2 2 2 2 2 3 2 3" xfId="7599" xr:uid="{00000000-0005-0000-0000-0000AB1D0000}"/>
    <cellStyle name="40% - Акцент3 2 2 2 2 2 2 2 2 2 2 2 3 2 4" xfId="7600" xr:uid="{00000000-0005-0000-0000-0000AC1D0000}"/>
    <cellStyle name="40% - Акцент3 2 2 2 2 2 2 2 2 2 2 2 3 3" xfId="7601" xr:uid="{00000000-0005-0000-0000-0000AD1D0000}"/>
    <cellStyle name="40% - Акцент3 2 2 2 2 2 2 2 2 2 2 2 3 3 2" xfId="7602" xr:uid="{00000000-0005-0000-0000-0000AE1D0000}"/>
    <cellStyle name="40% - Акцент3 2 2 2 2 2 2 2 2 2 2 2 3 4" xfId="7603" xr:uid="{00000000-0005-0000-0000-0000AF1D0000}"/>
    <cellStyle name="40% - Акцент3 2 2 2 2 2 2 2 2 2 2 2 4" xfId="7604" xr:uid="{00000000-0005-0000-0000-0000B01D0000}"/>
    <cellStyle name="40% - Акцент3 2 2 2 2 2 2 2 2 2 2 2 4 2" xfId="7605" xr:uid="{00000000-0005-0000-0000-0000B11D0000}"/>
    <cellStyle name="40% - Акцент3 2 2 2 2 2 2 2 2 2 2 2 5" xfId="7606" xr:uid="{00000000-0005-0000-0000-0000B21D0000}"/>
    <cellStyle name="40% - Акцент3 2 2 2 2 2 2 2 2 2 2 2 6" xfId="7607" xr:uid="{00000000-0005-0000-0000-0000B31D0000}"/>
    <cellStyle name="40% - Акцент3 2 2 2 2 2 2 2 2 2 2 2 7" xfId="7608" xr:uid="{00000000-0005-0000-0000-0000B41D0000}"/>
    <cellStyle name="40% - Акцент3 2 2 2 2 2 2 2 2 2 2 2 8" xfId="7609" xr:uid="{00000000-0005-0000-0000-0000B51D0000}"/>
    <cellStyle name="40% - Акцент3 2 2 2 2 2 2 2 2 2 2 2 9" xfId="7610" xr:uid="{00000000-0005-0000-0000-0000B61D0000}"/>
    <cellStyle name="40% - Акцент3 2 2 2 2 2 2 2 2 2 2 20" xfId="7611" xr:uid="{00000000-0005-0000-0000-0000B71D0000}"/>
    <cellStyle name="40% - Акцент3 2 2 2 2 2 2 2 2 2 2 21" xfId="7612" xr:uid="{00000000-0005-0000-0000-0000B81D0000}"/>
    <cellStyle name="40% - Акцент3 2 2 2 2 2 2 2 2 2 2 22" xfId="7613" xr:uid="{00000000-0005-0000-0000-0000B91D0000}"/>
    <cellStyle name="40% - Акцент3 2 2 2 2 2 2 2 2 2 2 23" xfId="7614" xr:uid="{00000000-0005-0000-0000-0000BA1D0000}"/>
    <cellStyle name="40% - Акцент3 2 2 2 2 2 2 2 2 2 2 24" xfId="7615" xr:uid="{00000000-0005-0000-0000-0000BB1D0000}"/>
    <cellStyle name="40% - Акцент3 2 2 2 2 2 2 2 2 2 2 25" xfId="7616" xr:uid="{00000000-0005-0000-0000-0000BC1D0000}"/>
    <cellStyle name="40% - Акцент3 2 2 2 2 2 2 2 2 2 2 26" xfId="7617" xr:uid="{00000000-0005-0000-0000-0000BD1D0000}"/>
    <cellStyle name="40% - Акцент3 2 2 2 2 2 2 2 2 2 2 27" xfId="7618" xr:uid="{00000000-0005-0000-0000-0000BE1D0000}"/>
    <cellStyle name="40% - Акцент3 2 2 2 2 2 2 2 2 2 2 28" xfId="7619" xr:uid="{00000000-0005-0000-0000-0000BF1D0000}"/>
    <cellStyle name="40% - Акцент3 2 2 2 2 2 2 2 2 2 2 3" xfId="7620" xr:uid="{00000000-0005-0000-0000-0000C01D0000}"/>
    <cellStyle name="40% - Акцент3 2 2 2 2 2 2 2 2 2 2 4" xfId="7621" xr:uid="{00000000-0005-0000-0000-0000C11D0000}"/>
    <cellStyle name="40% - Акцент3 2 2 2 2 2 2 2 2 2 2 4 2" xfId="7622" xr:uid="{00000000-0005-0000-0000-0000C21D0000}"/>
    <cellStyle name="40% - Акцент3 2 2 2 2 2 2 2 2 2 2 4 2 2" xfId="7623" xr:uid="{00000000-0005-0000-0000-0000C31D0000}"/>
    <cellStyle name="40% - Акцент3 2 2 2 2 2 2 2 2 2 2 4 2 2 2" xfId="7624" xr:uid="{00000000-0005-0000-0000-0000C41D0000}"/>
    <cellStyle name="40% - Акцент3 2 2 2 2 2 2 2 2 2 2 4 2 3" xfId="7625" xr:uid="{00000000-0005-0000-0000-0000C51D0000}"/>
    <cellStyle name="40% - Акцент3 2 2 2 2 2 2 2 2 2 2 4 2 4" xfId="7626" xr:uid="{00000000-0005-0000-0000-0000C61D0000}"/>
    <cellStyle name="40% - Акцент3 2 2 2 2 2 2 2 2 2 2 4 3" xfId="7627" xr:uid="{00000000-0005-0000-0000-0000C71D0000}"/>
    <cellStyle name="40% - Акцент3 2 2 2 2 2 2 2 2 2 2 4 3 2" xfId="7628" xr:uid="{00000000-0005-0000-0000-0000C81D0000}"/>
    <cellStyle name="40% - Акцент3 2 2 2 2 2 2 2 2 2 2 4 4" xfId="7629" xr:uid="{00000000-0005-0000-0000-0000C91D0000}"/>
    <cellStyle name="40% - Акцент3 2 2 2 2 2 2 2 2 2 2 5" xfId="7630" xr:uid="{00000000-0005-0000-0000-0000CA1D0000}"/>
    <cellStyle name="40% - Акцент3 2 2 2 2 2 2 2 2 2 2 5 2" xfId="7631" xr:uid="{00000000-0005-0000-0000-0000CB1D0000}"/>
    <cellStyle name="40% - Акцент3 2 2 2 2 2 2 2 2 2 2 6" xfId="7632" xr:uid="{00000000-0005-0000-0000-0000CC1D0000}"/>
    <cellStyle name="40% - Акцент3 2 2 2 2 2 2 2 2 2 2 7" xfId="7633" xr:uid="{00000000-0005-0000-0000-0000CD1D0000}"/>
    <cellStyle name="40% - Акцент3 2 2 2 2 2 2 2 2 2 2 8" xfId="7634" xr:uid="{00000000-0005-0000-0000-0000CE1D0000}"/>
    <cellStyle name="40% - Акцент3 2 2 2 2 2 2 2 2 2 2 9" xfId="7635" xr:uid="{00000000-0005-0000-0000-0000CF1D0000}"/>
    <cellStyle name="40% - Акцент3 2 2 2 2 2 2 2 2 2 20" xfId="7636" xr:uid="{00000000-0005-0000-0000-0000D01D0000}"/>
    <cellStyle name="40% - Акцент3 2 2 2 2 2 2 2 2 2 21" xfId="7637" xr:uid="{00000000-0005-0000-0000-0000D11D0000}"/>
    <cellStyle name="40% - Акцент3 2 2 2 2 2 2 2 2 2 22" xfId="7638" xr:uid="{00000000-0005-0000-0000-0000D21D0000}"/>
    <cellStyle name="40% - Акцент3 2 2 2 2 2 2 2 2 2 23" xfId="7639" xr:uid="{00000000-0005-0000-0000-0000D31D0000}"/>
    <cellStyle name="40% - Акцент3 2 2 2 2 2 2 2 2 2 24" xfId="7640" xr:uid="{00000000-0005-0000-0000-0000D41D0000}"/>
    <cellStyle name="40% - Акцент3 2 2 2 2 2 2 2 2 2 25" xfId="7641" xr:uid="{00000000-0005-0000-0000-0000D51D0000}"/>
    <cellStyle name="40% - Акцент3 2 2 2 2 2 2 2 2 2 26" xfId="7642" xr:uid="{00000000-0005-0000-0000-0000D61D0000}"/>
    <cellStyle name="40% - Акцент3 2 2 2 2 2 2 2 2 2 27" xfId="7643" xr:uid="{00000000-0005-0000-0000-0000D71D0000}"/>
    <cellStyle name="40% - Акцент3 2 2 2 2 2 2 2 2 2 28" xfId="7644" xr:uid="{00000000-0005-0000-0000-0000D81D0000}"/>
    <cellStyle name="40% - Акцент3 2 2 2 2 2 2 2 2 2 29" xfId="7645" xr:uid="{00000000-0005-0000-0000-0000D91D0000}"/>
    <cellStyle name="40% - Акцент3 2 2 2 2 2 2 2 2 2 3" xfId="7646" xr:uid="{00000000-0005-0000-0000-0000DA1D0000}"/>
    <cellStyle name="40% - Акцент3 2 2 2 2 2 2 2 2 2 4" xfId="7647" xr:uid="{00000000-0005-0000-0000-0000DB1D0000}"/>
    <cellStyle name="40% - Акцент3 2 2 2 2 2 2 2 2 2 4 2" xfId="7648" xr:uid="{00000000-0005-0000-0000-0000DC1D0000}"/>
    <cellStyle name="40% - Акцент3 2 2 2 2 2 2 2 2 2 5" xfId="7649" xr:uid="{00000000-0005-0000-0000-0000DD1D0000}"/>
    <cellStyle name="40% - Акцент3 2 2 2 2 2 2 2 2 2 5 2" xfId="7650" xr:uid="{00000000-0005-0000-0000-0000DE1D0000}"/>
    <cellStyle name="40% - Акцент3 2 2 2 2 2 2 2 2 2 5 2 2" xfId="7651" xr:uid="{00000000-0005-0000-0000-0000DF1D0000}"/>
    <cellStyle name="40% - Акцент3 2 2 2 2 2 2 2 2 2 5 2 2 2" xfId="7652" xr:uid="{00000000-0005-0000-0000-0000E01D0000}"/>
    <cellStyle name="40% - Акцент3 2 2 2 2 2 2 2 2 2 5 2 3" xfId="7653" xr:uid="{00000000-0005-0000-0000-0000E11D0000}"/>
    <cellStyle name="40% - Акцент3 2 2 2 2 2 2 2 2 2 5 2 4" xfId="7654" xr:uid="{00000000-0005-0000-0000-0000E21D0000}"/>
    <cellStyle name="40% - Акцент3 2 2 2 2 2 2 2 2 2 5 3" xfId="7655" xr:uid="{00000000-0005-0000-0000-0000E31D0000}"/>
    <cellStyle name="40% - Акцент3 2 2 2 2 2 2 2 2 2 5 3 2" xfId="7656" xr:uid="{00000000-0005-0000-0000-0000E41D0000}"/>
    <cellStyle name="40% - Акцент3 2 2 2 2 2 2 2 2 2 5 4" xfId="7657" xr:uid="{00000000-0005-0000-0000-0000E51D0000}"/>
    <cellStyle name="40% - Акцент3 2 2 2 2 2 2 2 2 2 6" xfId="7658" xr:uid="{00000000-0005-0000-0000-0000E61D0000}"/>
    <cellStyle name="40% - Акцент3 2 2 2 2 2 2 2 2 2 6 2" xfId="7659" xr:uid="{00000000-0005-0000-0000-0000E71D0000}"/>
    <cellStyle name="40% - Акцент3 2 2 2 2 2 2 2 2 2 7" xfId="7660" xr:uid="{00000000-0005-0000-0000-0000E81D0000}"/>
    <cellStyle name="40% - Акцент3 2 2 2 2 2 2 2 2 2 8" xfId="7661" xr:uid="{00000000-0005-0000-0000-0000E91D0000}"/>
    <cellStyle name="40% - Акцент3 2 2 2 2 2 2 2 2 2 9" xfId="7662" xr:uid="{00000000-0005-0000-0000-0000EA1D0000}"/>
    <cellStyle name="40% - Акцент3 2 2 2 2 2 2 2 2 20" xfId="7663" xr:uid="{00000000-0005-0000-0000-0000EB1D0000}"/>
    <cellStyle name="40% - Акцент3 2 2 2 2 2 2 2 2 21" xfId="7664" xr:uid="{00000000-0005-0000-0000-0000EC1D0000}"/>
    <cellStyle name="40% - Акцент3 2 2 2 2 2 2 2 2 22" xfId="7665" xr:uid="{00000000-0005-0000-0000-0000ED1D0000}"/>
    <cellStyle name="40% - Акцент3 2 2 2 2 2 2 2 2 23" xfId="7666" xr:uid="{00000000-0005-0000-0000-0000EE1D0000}"/>
    <cellStyle name="40% - Акцент3 2 2 2 2 2 2 2 2 24" xfId="7667" xr:uid="{00000000-0005-0000-0000-0000EF1D0000}"/>
    <cellStyle name="40% - Акцент3 2 2 2 2 2 2 2 2 25" xfId="7668" xr:uid="{00000000-0005-0000-0000-0000F01D0000}"/>
    <cellStyle name="40% - Акцент3 2 2 2 2 2 2 2 2 26" xfId="7669" xr:uid="{00000000-0005-0000-0000-0000F11D0000}"/>
    <cellStyle name="40% - Акцент3 2 2 2 2 2 2 2 2 27" xfId="7670" xr:uid="{00000000-0005-0000-0000-0000F21D0000}"/>
    <cellStyle name="40% - Акцент3 2 2 2 2 2 2 2 2 28" xfId="7671" xr:uid="{00000000-0005-0000-0000-0000F31D0000}"/>
    <cellStyle name="40% - Акцент3 2 2 2 2 2 2 2 2 29" xfId="7672" xr:uid="{00000000-0005-0000-0000-0000F41D0000}"/>
    <cellStyle name="40% - Акцент3 2 2 2 2 2 2 2 2 3" xfId="7673" xr:uid="{00000000-0005-0000-0000-0000F51D0000}"/>
    <cellStyle name="40% - Акцент3 2 2 2 2 2 2 2 2 4" xfId="7674" xr:uid="{00000000-0005-0000-0000-0000F61D0000}"/>
    <cellStyle name="40% - Акцент3 2 2 2 2 2 2 2 2 4 2" xfId="7675" xr:uid="{00000000-0005-0000-0000-0000F71D0000}"/>
    <cellStyle name="40% - Акцент3 2 2 2 2 2 2 2 2 5" xfId="7676" xr:uid="{00000000-0005-0000-0000-0000F81D0000}"/>
    <cellStyle name="40% - Акцент3 2 2 2 2 2 2 2 2 5 2" xfId="7677" xr:uid="{00000000-0005-0000-0000-0000F91D0000}"/>
    <cellStyle name="40% - Акцент3 2 2 2 2 2 2 2 2 5 2 2" xfId="7678" xr:uid="{00000000-0005-0000-0000-0000FA1D0000}"/>
    <cellStyle name="40% - Акцент3 2 2 2 2 2 2 2 2 5 2 2 2" xfId="7679" xr:uid="{00000000-0005-0000-0000-0000FB1D0000}"/>
    <cellStyle name="40% - Акцент3 2 2 2 2 2 2 2 2 5 2 3" xfId="7680" xr:uid="{00000000-0005-0000-0000-0000FC1D0000}"/>
    <cellStyle name="40% - Акцент3 2 2 2 2 2 2 2 2 5 2 4" xfId="7681" xr:uid="{00000000-0005-0000-0000-0000FD1D0000}"/>
    <cellStyle name="40% - Акцент3 2 2 2 2 2 2 2 2 5 3" xfId="7682" xr:uid="{00000000-0005-0000-0000-0000FE1D0000}"/>
    <cellStyle name="40% - Акцент3 2 2 2 2 2 2 2 2 5 3 2" xfId="7683" xr:uid="{00000000-0005-0000-0000-0000FF1D0000}"/>
    <cellStyle name="40% - Акцент3 2 2 2 2 2 2 2 2 5 4" xfId="7684" xr:uid="{00000000-0005-0000-0000-0000001E0000}"/>
    <cellStyle name="40% - Акцент3 2 2 2 2 2 2 2 2 6" xfId="7685" xr:uid="{00000000-0005-0000-0000-0000011E0000}"/>
    <cellStyle name="40% - Акцент3 2 2 2 2 2 2 2 2 6 2" xfId="7686" xr:uid="{00000000-0005-0000-0000-0000021E0000}"/>
    <cellStyle name="40% - Акцент3 2 2 2 2 2 2 2 2 7" xfId="7687" xr:uid="{00000000-0005-0000-0000-0000031E0000}"/>
    <cellStyle name="40% - Акцент3 2 2 2 2 2 2 2 2 8" xfId="7688" xr:uid="{00000000-0005-0000-0000-0000041E0000}"/>
    <cellStyle name="40% - Акцент3 2 2 2 2 2 2 2 2 9" xfId="7689" xr:uid="{00000000-0005-0000-0000-0000051E0000}"/>
    <cellStyle name="40% - Акцент3 2 2 2 2 2 2 2 20" xfId="7690" xr:uid="{00000000-0005-0000-0000-0000061E0000}"/>
    <cellStyle name="40% - Акцент3 2 2 2 2 2 2 2 21" xfId="7691" xr:uid="{00000000-0005-0000-0000-0000071E0000}"/>
    <cellStyle name="40% - Акцент3 2 2 2 2 2 2 2 22" xfId="7692" xr:uid="{00000000-0005-0000-0000-0000081E0000}"/>
    <cellStyle name="40% - Акцент3 2 2 2 2 2 2 2 23" xfId="7693" xr:uid="{00000000-0005-0000-0000-0000091E0000}"/>
    <cellStyle name="40% - Акцент3 2 2 2 2 2 2 2 24" xfId="7694" xr:uid="{00000000-0005-0000-0000-00000A1E0000}"/>
    <cellStyle name="40% - Акцент3 2 2 2 2 2 2 2 25" xfId="7695" xr:uid="{00000000-0005-0000-0000-00000B1E0000}"/>
    <cellStyle name="40% - Акцент3 2 2 2 2 2 2 2 26" xfId="7696" xr:uid="{00000000-0005-0000-0000-00000C1E0000}"/>
    <cellStyle name="40% - Акцент3 2 2 2 2 2 2 2 27" xfId="7697" xr:uid="{00000000-0005-0000-0000-00000D1E0000}"/>
    <cellStyle name="40% - Акцент3 2 2 2 2 2 2 2 28" xfId="7698" xr:uid="{00000000-0005-0000-0000-00000E1E0000}"/>
    <cellStyle name="40% - Акцент3 2 2 2 2 2 2 2 29" xfId="7699" xr:uid="{00000000-0005-0000-0000-00000F1E0000}"/>
    <cellStyle name="40% - Акцент3 2 2 2 2 2 2 2 3" xfId="7700" xr:uid="{00000000-0005-0000-0000-0000101E0000}"/>
    <cellStyle name="40% - Акцент3 2 2 2 2 2 2 2 30" xfId="7701" xr:uid="{00000000-0005-0000-0000-0000111E0000}"/>
    <cellStyle name="40% - Акцент3 2 2 2 2 2 2 2 4" xfId="7702" xr:uid="{00000000-0005-0000-0000-0000121E0000}"/>
    <cellStyle name="40% - Акцент3 2 2 2 2 2 2 2 5" xfId="7703" xr:uid="{00000000-0005-0000-0000-0000131E0000}"/>
    <cellStyle name="40% - Акцент3 2 2 2 2 2 2 2 5 2" xfId="7704" xr:uid="{00000000-0005-0000-0000-0000141E0000}"/>
    <cellStyle name="40% - Акцент3 2 2 2 2 2 2 2 6" xfId="7705" xr:uid="{00000000-0005-0000-0000-0000151E0000}"/>
    <cellStyle name="40% - Акцент3 2 2 2 2 2 2 2 6 2" xfId="7706" xr:uid="{00000000-0005-0000-0000-0000161E0000}"/>
    <cellStyle name="40% - Акцент3 2 2 2 2 2 2 2 6 2 2" xfId="7707" xr:uid="{00000000-0005-0000-0000-0000171E0000}"/>
    <cellStyle name="40% - Акцент3 2 2 2 2 2 2 2 6 2 2 2" xfId="7708" xr:uid="{00000000-0005-0000-0000-0000181E0000}"/>
    <cellStyle name="40% - Акцент3 2 2 2 2 2 2 2 6 2 3" xfId="7709" xr:uid="{00000000-0005-0000-0000-0000191E0000}"/>
    <cellStyle name="40% - Акцент3 2 2 2 2 2 2 2 6 2 4" xfId="7710" xr:uid="{00000000-0005-0000-0000-00001A1E0000}"/>
    <cellStyle name="40% - Акцент3 2 2 2 2 2 2 2 6 3" xfId="7711" xr:uid="{00000000-0005-0000-0000-00001B1E0000}"/>
    <cellStyle name="40% - Акцент3 2 2 2 2 2 2 2 6 3 2" xfId="7712" xr:uid="{00000000-0005-0000-0000-00001C1E0000}"/>
    <cellStyle name="40% - Акцент3 2 2 2 2 2 2 2 6 4" xfId="7713" xr:uid="{00000000-0005-0000-0000-00001D1E0000}"/>
    <cellStyle name="40% - Акцент3 2 2 2 2 2 2 2 7" xfId="7714" xr:uid="{00000000-0005-0000-0000-00001E1E0000}"/>
    <cellStyle name="40% - Акцент3 2 2 2 2 2 2 2 7 2" xfId="7715" xr:uid="{00000000-0005-0000-0000-00001F1E0000}"/>
    <cellStyle name="40% - Акцент3 2 2 2 2 2 2 2 8" xfId="7716" xr:uid="{00000000-0005-0000-0000-0000201E0000}"/>
    <cellStyle name="40% - Акцент3 2 2 2 2 2 2 2 9" xfId="7717" xr:uid="{00000000-0005-0000-0000-0000211E0000}"/>
    <cellStyle name="40% - Акцент3 2 2 2 2 2 2 20" xfId="7718" xr:uid="{00000000-0005-0000-0000-0000221E0000}"/>
    <cellStyle name="40% - Акцент3 2 2 2 2 2 2 21" xfId="7719" xr:uid="{00000000-0005-0000-0000-0000231E0000}"/>
    <cellStyle name="40% - Акцент3 2 2 2 2 2 2 22" xfId="7720" xr:uid="{00000000-0005-0000-0000-0000241E0000}"/>
    <cellStyle name="40% - Акцент3 2 2 2 2 2 2 23" xfId="7721" xr:uid="{00000000-0005-0000-0000-0000251E0000}"/>
    <cellStyle name="40% - Акцент3 2 2 2 2 2 2 24" xfId="7722" xr:uid="{00000000-0005-0000-0000-0000261E0000}"/>
    <cellStyle name="40% - Акцент3 2 2 2 2 2 2 25" xfId="7723" xr:uid="{00000000-0005-0000-0000-0000271E0000}"/>
    <cellStyle name="40% - Акцент3 2 2 2 2 2 2 26" xfId="7724" xr:uid="{00000000-0005-0000-0000-0000281E0000}"/>
    <cellStyle name="40% - Акцент3 2 2 2 2 2 2 27" xfId="7725" xr:uid="{00000000-0005-0000-0000-0000291E0000}"/>
    <cellStyle name="40% - Акцент3 2 2 2 2 2 2 28" xfId="7726" xr:uid="{00000000-0005-0000-0000-00002A1E0000}"/>
    <cellStyle name="40% - Акцент3 2 2 2 2 2 2 29" xfId="7727" xr:uid="{00000000-0005-0000-0000-00002B1E0000}"/>
    <cellStyle name="40% - Акцент3 2 2 2 2 2 2 3" xfId="7728" xr:uid="{00000000-0005-0000-0000-00002C1E0000}"/>
    <cellStyle name="40% - Акцент3 2 2 2 2 2 2 30" xfId="7729" xr:uid="{00000000-0005-0000-0000-00002D1E0000}"/>
    <cellStyle name="40% - Акцент3 2 2 2 2 2 2 31" xfId="7730" xr:uid="{00000000-0005-0000-0000-00002E1E0000}"/>
    <cellStyle name="40% - Акцент3 2 2 2 2 2 2 32" xfId="7731" xr:uid="{00000000-0005-0000-0000-00002F1E0000}"/>
    <cellStyle name="40% - Акцент3 2 2 2 2 2 2 4" xfId="7732" xr:uid="{00000000-0005-0000-0000-0000301E0000}"/>
    <cellStyle name="40% - Акцент3 2 2 2 2 2 2 5" xfId="7733" xr:uid="{00000000-0005-0000-0000-0000311E0000}"/>
    <cellStyle name="40% - Акцент3 2 2 2 2 2 2 5 2" xfId="7734" xr:uid="{00000000-0005-0000-0000-0000321E0000}"/>
    <cellStyle name="40% - Акцент3 2 2 2 2 2 2 5 3" xfId="7735" xr:uid="{00000000-0005-0000-0000-0000331E0000}"/>
    <cellStyle name="40% - Акцент3 2 2 2 2 2 2 6" xfId="7736" xr:uid="{00000000-0005-0000-0000-0000341E0000}"/>
    <cellStyle name="40% - Акцент3 2 2 2 2 2 2 7" xfId="7737" xr:uid="{00000000-0005-0000-0000-0000351E0000}"/>
    <cellStyle name="40% - Акцент3 2 2 2 2 2 2 7 2" xfId="7738" xr:uid="{00000000-0005-0000-0000-0000361E0000}"/>
    <cellStyle name="40% - Акцент3 2 2 2 2 2 2 8" xfId="7739" xr:uid="{00000000-0005-0000-0000-0000371E0000}"/>
    <cellStyle name="40% - Акцент3 2 2 2 2 2 2 8 2" xfId="7740" xr:uid="{00000000-0005-0000-0000-0000381E0000}"/>
    <cellStyle name="40% - Акцент3 2 2 2 2 2 2 8 2 2" xfId="7741" xr:uid="{00000000-0005-0000-0000-0000391E0000}"/>
    <cellStyle name="40% - Акцент3 2 2 2 2 2 2 8 2 2 2" xfId="7742" xr:uid="{00000000-0005-0000-0000-00003A1E0000}"/>
    <cellStyle name="40% - Акцент3 2 2 2 2 2 2 8 2 3" xfId="7743" xr:uid="{00000000-0005-0000-0000-00003B1E0000}"/>
    <cellStyle name="40% - Акцент3 2 2 2 2 2 2 8 2 4" xfId="7744" xr:uid="{00000000-0005-0000-0000-00003C1E0000}"/>
    <cellStyle name="40% - Акцент3 2 2 2 2 2 2 8 3" xfId="7745" xr:uid="{00000000-0005-0000-0000-00003D1E0000}"/>
    <cellStyle name="40% - Акцент3 2 2 2 2 2 2 8 3 2" xfId="7746" xr:uid="{00000000-0005-0000-0000-00003E1E0000}"/>
    <cellStyle name="40% - Акцент3 2 2 2 2 2 2 8 4" xfId="7747" xr:uid="{00000000-0005-0000-0000-00003F1E0000}"/>
    <cellStyle name="40% - Акцент3 2 2 2 2 2 2 9" xfId="7748" xr:uid="{00000000-0005-0000-0000-0000401E0000}"/>
    <cellStyle name="40% - Акцент3 2 2 2 2 2 2 9 2" xfId="7749" xr:uid="{00000000-0005-0000-0000-0000411E0000}"/>
    <cellStyle name="40% - Акцент3 2 2 2 2 2 20" xfId="7750" xr:uid="{00000000-0005-0000-0000-0000421E0000}"/>
    <cellStyle name="40% - Акцент3 2 2 2 2 2 21" xfId="7751" xr:uid="{00000000-0005-0000-0000-0000431E0000}"/>
    <cellStyle name="40% - Акцент3 2 2 2 2 2 22" xfId="7752" xr:uid="{00000000-0005-0000-0000-0000441E0000}"/>
    <cellStyle name="40% - Акцент3 2 2 2 2 2 23" xfId="7753" xr:uid="{00000000-0005-0000-0000-0000451E0000}"/>
    <cellStyle name="40% - Акцент3 2 2 2 2 2 24" xfId="7754" xr:uid="{00000000-0005-0000-0000-0000461E0000}"/>
    <cellStyle name="40% - Акцент3 2 2 2 2 2 25" xfId="7755" xr:uid="{00000000-0005-0000-0000-0000471E0000}"/>
    <cellStyle name="40% - Акцент3 2 2 2 2 2 26" xfId="7756" xr:uid="{00000000-0005-0000-0000-0000481E0000}"/>
    <cellStyle name="40% - Акцент3 2 2 2 2 2 27" xfId="7757" xr:uid="{00000000-0005-0000-0000-0000491E0000}"/>
    <cellStyle name="40% - Акцент3 2 2 2 2 2 28" xfId="7758" xr:uid="{00000000-0005-0000-0000-00004A1E0000}"/>
    <cellStyle name="40% - Акцент3 2 2 2 2 2 29" xfId="7759" xr:uid="{00000000-0005-0000-0000-00004B1E0000}"/>
    <cellStyle name="40% - Акцент3 2 2 2 2 2 3" xfId="7760" xr:uid="{00000000-0005-0000-0000-00004C1E0000}"/>
    <cellStyle name="40% - Акцент3 2 2 2 2 2 3 2" xfId="7761" xr:uid="{00000000-0005-0000-0000-00004D1E0000}"/>
    <cellStyle name="40% - Акцент3 2 2 2 2 2 3 2 2" xfId="7762" xr:uid="{00000000-0005-0000-0000-00004E1E0000}"/>
    <cellStyle name="40% - Акцент3 2 2 2 2 2 3 2 2 2" xfId="7763" xr:uid="{00000000-0005-0000-0000-00004F1E0000}"/>
    <cellStyle name="40% - Акцент3 2 2 2 2 2 3 2 2 3" xfId="7764" xr:uid="{00000000-0005-0000-0000-0000501E0000}"/>
    <cellStyle name="40% - Акцент3 2 2 2 2 2 3 2 3" xfId="7765" xr:uid="{00000000-0005-0000-0000-0000511E0000}"/>
    <cellStyle name="40% - Акцент3 2 2 2 2 2 3 3" xfId="7766" xr:uid="{00000000-0005-0000-0000-0000521E0000}"/>
    <cellStyle name="40% - Акцент3 2 2 2 2 2 3 4" xfId="7767" xr:uid="{00000000-0005-0000-0000-0000531E0000}"/>
    <cellStyle name="40% - Акцент3 2 2 2 2 2 30" xfId="7768" xr:uid="{00000000-0005-0000-0000-0000541E0000}"/>
    <cellStyle name="40% - Акцент3 2 2 2 2 2 31" xfId="7769" xr:uid="{00000000-0005-0000-0000-0000551E0000}"/>
    <cellStyle name="40% - Акцент3 2 2 2 2 2 32" xfId="7770" xr:uid="{00000000-0005-0000-0000-0000561E0000}"/>
    <cellStyle name="40% - Акцент3 2 2 2 2 2 4" xfId="7771" xr:uid="{00000000-0005-0000-0000-0000571E0000}"/>
    <cellStyle name="40% - Акцент3 2 2 2 2 2 5" xfId="7772" xr:uid="{00000000-0005-0000-0000-0000581E0000}"/>
    <cellStyle name="40% - Акцент3 2 2 2 2 2 5 2" xfId="7773" xr:uid="{00000000-0005-0000-0000-0000591E0000}"/>
    <cellStyle name="40% - Акцент3 2 2 2 2 2 5 3" xfId="7774" xr:uid="{00000000-0005-0000-0000-00005A1E0000}"/>
    <cellStyle name="40% - Акцент3 2 2 2 2 2 6" xfId="7775" xr:uid="{00000000-0005-0000-0000-00005B1E0000}"/>
    <cellStyle name="40% - Акцент3 2 2 2 2 2 7" xfId="7776" xr:uid="{00000000-0005-0000-0000-00005C1E0000}"/>
    <cellStyle name="40% - Акцент3 2 2 2 2 2 7 2" xfId="7777" xr:uid="{00000000-0005-0000-0000-00005D1E0000}"/>
    <cellStyle name="40% - Акцент3 2 2 2 2 2 8" xfId="7778" xr:uid="{00000000-0005-0000-0000-00005E1E0000}"/>
    <cellStyle name="40% - Акцент3 2 2 2 2 2 8 2" xfId="7779" xr:uid="{00000000-0005-0000-0000-00005F1E0000}"/>
    <cellStyle name="40% - Акцент3 2 2 2 2 2 8 2 2" xfId="7780" xr:uid="{00000000-0005-0000-0000-0000601E0000}"/>
    <cellStyle name="40% - Акцент3 2 2 2 2 2 8 2 2 2" xfId="7781" xr:uid="{00000000-0005-0000-0000-0000611E0000}"/>
    <cellStyle name="40% - Акцент3 2 2 2 2 2 8 2 3" xfId="7782" xr:uid="{00000000-0005-0000-0000-0000621E0000}"/>
    <cellStyle name="40% - Акцент3 2 2 2 2 2 8 2 4" xfId="7783" xr:uid="{00000000-0005-0000-0000-0000631E0000}"/>
    <cellStyle name="40% - Акцент3 2 2 2 2 2 8 3" xfId="7784" xr:uid="{00000000-0005-0000-0000-0000641E0000}"/>
    <cellStyle name="40% - Акцент3 2 2 2 2 2 8 3 2" xfId="7785" xr:uid="{00000000-0005-0000-0000-0000651E0000}"/>
    <cellStyle name="40% - Акцент3 2 2 2 2 2 8 4" xfId="7786" xr:uid="{00000000-0005-0000-0000-0000661E0000}"/>
    <cellStyle name="40% - Акцент3 2 2 2 2 2 9" xfId="7787" xr:uid="{00000000-0005-0000-0000-0000671E0000}"/>
    <cellStyle name="40% - Акцент3 2 2 2 2 2 9 2" xfId="7788" xr:uid="{00000000-0005-0000-0000-0000681E0000}"/>
    <cellStyle name="40% - Акцент3 2 2 2 2 20" xfId="7789" xr:uid="{00000000-0005-0000-0000-0000691E0000}"/>
    <cellStyle name="40% - Акцент3 2 2 2 2 21" xfId="7790" xr:uid="{00000000-0005-0000-0000-00006A1E0000}"/>
    <cellStyle name="40% - Акцент3 2 2 2 2 22" xfId="7791" xr:uid="{00000000-0005-0000-0000-00006B1E0000}"/>
    <cellStyle name="40% - Акцент3 2 2 2 2 23" xfId="7792" xr:uid="{00000000-0005-0000-0000-00006C1E0000}"/>
    <cellStyle name="40% - Акцент3 2 2 2 2 24" xfId="7793" xr:uid="{00000000-0005-0000-0000-00006D1E0000}"/>
    <cellStyle name="40% - Акцент3 2 2 2 2 25" xfId="7794" xr:uid="{00000000-0005-0000-0000-00006E1E0000}"/>
    <cellStyle name="40% - Акцент3 2 2 2 2 26" xfId="7795" xr:uid="{00000000-0005-0000-0000-00006F1E0000}"/>
    <cellStyle name="40% - Акцент3 2 2 2 2 27" xfId="7796" xr:uid="{00000000-0005-0000-0000-0000701E0000}"/>
    <cellStyle name="40% - Акцент3 2 2 2 2 28" xfId="7797" xr:uid="{00000000-0005-0000-0000-0000711E0000}"/>
    <cellStyle name="40% - Акцент3 2 2 2 2 29" xfId="7798" xr:uid="{00000000-0005-0000-0000-0000721E0000}"/>
    <cellStyle name="40% - Акцент3 2 2 2 2 3" xfId="7799" xr:uid="{00000000-0005-0000-0000-0000731E0000}"/>
    <cellStyle name="40% - Акцент3 2 2 2 2 3 2" xfId="7800" xr:uid="{00000000-0005-0000-0000-0000741E0000}"/>
    <cellStyle name="40% - Акцент3 2 2 2 2 3 2 2" xfId="7801" xr:uid="{00000000-0005-0000-0000-0000751E0000}"/>
    <cellStyle name="40% - Акцент3 2 2 2 2 3 2 2 2" xfId="7802" xr:uid="{00000000-0005-0000-0000-0000761E0000}"/>
    <cellStyle name="40% - Акцент3 2 2 2 2 3 2 2 3" xfId="7803" xr:uid="{00000000-0005-0000-0000-0000771E0000}"/>
    <cellStyle name="40% - Акцент3 2 2 2 2 3 2 3" xfId="7804" xr:uid="{00000000-0005-0000-0000-0000781E0000}"/>
    <cellStyle name="40% - Акцент3 2 2 2 2 3 3" xfId="7805" xr:uid="{00000000-0005-0000-0000-0000791E0000}"/>
    <cellStyle name="40% - Акцент3 2 2 2 2 3 4" xfId="7806" xr:uid="{00000000-0005-0000-0000-00007A1E0000}"/>
    <cellStyle name="40% - Акцент3 2 2 2 2 30" xfId="7807" xr:uid="{00000000-0005-0000-0000-00007B1E0000}"/>
    <cellStyle name="40% - Акцент3 2 2 2 2 31" xfId="7808" xr:uid="{00000000-0005-0000-0000-00007C1E0000}"/>
    <cellStyle name="40% - Акцент3 2 2 2 2 32" xfId="7809" xr:uid="{00000000-0005-0000-0000-00007D1E0000}"/>
    <cellStyle name="40% - Акцент3 2 2 2 2 4" xfId="7810" xr:uid="{00000000-0005-0000-0000-00007E1E0000}"/>
    <cellStyle name="40% - Акцент3 2 2 2 2 5" xfId="7811" xr:uid="{00000000-0005-0000-0000-00007F1E0000}"/>
    <cellStyle name="40% - Акцент3 2 2 2 2 5 2" xfId="7812" xr:uid="{00000000-0005-0000-0000-0000801E0000}"/>
    <cellStyle name="40% - Акцент3 2 2 2 2 5 3" xfId="7813" xr:uid="{00000000-0005-0000-0000-0000811E0000}"/>
    <cellStyle name="40% - Акцент3 2 2 2 2 6" xfId="7814" xr:uid="{00000000-0005-0000-0000-0000821E0000}"/>
    <cellStyle name="40% - Акцент3 2 2 2 2 7" xfId="7815" xr:uid="{00000000-0005-0000-0000-0000831E0000}"/>
    <cellStyle name="40% - Акцент3 2 2 2 2 7 2" xfId="7816" xr:uid="{00000000-0005-0000-0000-0000841E0000}"/>
    <cellStyle name="40% - Акцент3 2 2 2 2 8" xfId="7817" xr:uid="{00000000-0005-0000-0000-0000851E0000}"/>
    <cellStyle name="40% - Акцент3 2 2 2 2 8 2" xfId="7818" xr:uid="{00000000-0005-0000-0000-0000861E0000}"/>
    <cellStyle name="40% - Акцент3 2 2 2 2 8 2 2" xfId="7819" xr:uid="{00000000-0005-0000-0000-0000871E0000}"/>
    <cellStyle name="40% - Акцент3 2 2 2 2 8 2 2 2" xfId="7820" xr:uid="{00000000-0005-0000-0000-0000881E0000}"/>
    <cellStyle name="40% - Акцент3 2 2 2 2 8 2 3" xfId="7821" xr:uid="{00000000-0005-0000-0000-0000891E0000}"/>
    <cellStyle name="40% - Акцент3 2 2 2 2 8 2 4" xfId="7822" xr:uid="{00000000-0005-0000-0000-00008A1E0000}"/>
    <cellStyle name="40% - Акцент3 2 2 2 2 8 3" xfId="7823" xr:uid="{00000000-0005-0000-0000-00008B1E0000}"/>
    <cellStyle name="40% - Акцент3 2 2 2 2 8 3 2" xfId="7824" xr:uid="{00000000-0005-0000-0000-00008C1E0000}"/>
    <cellStyle name="40% - Акцент3 2 2 2 2 8 4" xfId="7825" xr:uid="{00000000-0005-0000-0000-00008D1E0000}"/>
    <cellStyle name="40% - Акцент3 2 2 2 2 9" xfId="7826" xr:uid="{00000000-0005-0000-0000-00008E1E0000}"/>
    <cellStyle name="40% - Акцент3 2 2 2 2 9 2" xfId="7827" xr:uid="{00000000-0005-0000-0000-00008F1E0000}"/>
    <cellStyle name="40% - Акцент3 2 2 2 20" xfId="7828" xr:uid="{00000000-0005-0000-0000-0000901E0000}"/>
    <cellStyle name="40% - Акцент3 2 2 2 21" xfId="7829" xr:uid="{00000000-0005-0000-0000-0000911E0000}"/>
    <cellStyle name="40% - Акцент3 2 2 2 22" xfId="7830" xr:uid="{00000000-0005-0000-0000-0000921E0000}"/>
    <cellStyle name="40% - Акцент3 2 2 2 23" xfId="7831" xr:uid="{00000000-0005-0000-0000-0000931E0000}"/>
    <cellStyle name="40% - Акцент3 2 2 2 24" xfId="7832" xr:uid="{00000000-0005-0000-0000-0000941E0000}"/>
    <cellStyle name="40% - Акцент3 2 2 2 25" xfId="7833" xr:uid="{00000000-0005-0000-0000-0000951E0000}"/>
    <cellStyle name="40% - Акцент3 2 2 2 26" xfId="7834" xr:uid="{00000000-0005-0000-0000-0000961E0000}"/>
    <cellStyle name="40% - Акцент3 2 2 2 27" xfId="7835" xr:uid="{00000000-0005-0000-0000-0000971E0000}"/>
    <cellStyle name="40% - Акцент3 2 2 2 28" xfId="7836" xr:uid="{00000000-0005-0000-0000-0000981E0000}"/>
    <cellStyle name="40% - Акцент3 2 2 2 29" xfId="7837" xr:uid="{00000000-0005-0000-0000-0000991E0000}"/>
    <cellStyle name="40% - Акцент3 2 2 2 3" xfId="7838" xr:uid="{00000000-0005-0000-0000-00009A1E0000}"/>
    <cellStyle name="40% - Акцент3 2 2 2 30" xfId="7839" xr:uid="{00000000-0005-0000-0000-00009B1E0000}"/>
    <cellStyle name="40% - Акцент3 2 2 2 31" xfId="7840" xr:uid="{00000000-0005-0000-0000-00009C1E0000}"/>
    <cellStyle name="40% - Акцент3 2 2 2 32" xfId="7841" xr:uid="{00000000-0005-0000-0000-00009D1E0000}"/>
    <cellStyle name="40% - Акцент3 2 2 2 33" xfId="7842" xr:uid="{00000000-0005-0000-0000-00009E1E0000}"/>
    <cellStyle name="40% - Акцент3 2 2 2 34" xfId="7843" xr:uid="{00000000-0005-0000-0000-00009F1E0000}"/>
    <cellStyle name="40% - Акцент3 2 2 2 4" xfId="7844" xr:uid="{00000000-0005-0000-0000-0000A01E0000}"/>
    <cellStyle name="40% - Акцент3 2 2 2 5" xfId="7845" xr:uid="{00000000-0005-0000-0000-0000A11E0000}"/>
    <cellStyle name="40% - Акцент3 2 2 2 5 2" xfId="7846" xr:uid="{00000000-0005-0000-0000-0000A21E0000}"/>
    <cellStyle name="40% - Акцент3 2 2 2 5 2 2" xfId="7847" xr:uid="{00000000-0005-0000-0000-0000A31E0000}"/>
    <cellStyle name="40% - Акцент3 2 2 2 5 2 2 2" xfId="7848" xr:uid="{00000000-0005-0000-0000-0000A41E0000}"/>
    <cellStyle name="40% - Акцент3 2 2 2 5 2 2 3" xfId="7849" xr:uid="{00000000-0005-0000-0000-0000A51E0000}"/>
    <cellStyle name="40% - Акцент3 2 2 2 5 2 3" xfId="7850" xr:uid="{00000000-0005-0000-0000-0000A61E0000}"/>
    <cellStyle name="40% - Акцент3 2 2 2 5 3" xfId="7851" xr:uid="{00000000-0005-0000-0000-0000A71E0000}"/>
    <cellStyle name="40% - Акцент3 2 2 2 5 4" xfId="7852" xr:uid="{00000000-0005-0000-0000-0000A81E0000}"/>
    <cellStyle name="40% - Акцент3 2 2 2 6" xfId="7853" xr:uid="{00000000-0005-0000-0000-0000A91E0000}"/>
    <cellStyle name="40% - Акцент3 2 2 2 7" xfId="7854" xr:uid="{00000000-0005-0000-0000-0000AA1E0000}"/>
    <cellStyle name="40% - Акцент3 2 2 2 7 2" xfId="7855" xr:uid="{00000000-0005-0000-0000-0000AB1E0000}"/>
    <cellStyle name="40% - Акцент3 2 2 2 7 3" xfId="7856" xr:uid="{00000000-0005-0000-0000-0000AC1E0000}"/>
    <cellStyle name="40% - Акцент3 2 2 2 8" xfId="7857" xr:uid="{00000000-0005-0000-0000-0000AD1E0000}"/>
    <cellStyle name="40% - Акцент3 2 2 2 9" xfId="7858" xr:uid="{00000000-0005-0000-0000-0000AE1E0000}"/>
    <cellStyle name="40% - Акцент3 2 2 2 9 2" xfId="7859" xr:uid="{00000000-0005-0000-0000-0000AF1E0000}"/>
    <cellStyle name="40% - Акцент3 2 2 2_Подряд не приводящий на 2011 г." xfId="7860" xr:uid="{00000000-0005-0000-0000-0000B01E0000}"/>
    <cellStyle name="40% - Акцент3 2 2 20" xfId="7861" xr:uid="{00000000-0005-0000-0000-0000B11E0000}"/>
    <cellStyle name="40% - Акцент3 2 2 21" xfId="7862" xr:uid="{00000000-0005-0000-0000-0000B21E0000}"/>
    <cellStyle name="40% - Акцент3 2 2 22" xfId="7863" xr:uid="{00000000-0005-0000-0000-0000B31E0000}"/>
    <cellStyle name="40% - Акцент3 2 2 23" xfId="7864" xr:uid="{00000000-0005-0000-0000-0000B41E0000}"/>
    <cellStyle name="40% - Акцент3 2 2 24" xfId="7865" xr:uid="{00000000-0005-0000-0000-0000B51E0000}"/>
    <cellStyle name="40% - Акцент3 2 2 25" xfId="7866" xr:uid="{00000000-0005-0000-0000-0000B61E0000}"/>
    <cellStyle name="40% - Акцент3 2 2 26" xfId="7867" xr:uid="{00000000-0005-0000-0000-0000B71E0000}"/>
    <cellStyle name="40% - Акцент3 2 2 27" xfId="7868" xr:uid="{00000000-0005-0000-0000-0000B81E0000}"/>
    <cellStyle name="40% - Акцент3 2 2 28" xfId="7869" xr:uid="{00000000-0005-0000-0000-0000B91E0000}"/>
    <cellStyle name="40% - Акцент3 2 2 29" xfId="7870" xr:uid="{00000000-0005-0000-0000-0000BA1E0000}"/>
    <cellStyle name="40% - Акцент3 2 2 3" xfId="7871" xr:uid="{00000000-0005-0000-0000-0000BB1E0000}"/>
    <cellStyle name="40% - Акцент3 2 2 3 10" xfId="7872" xr:uid="{00000000-0005-0000-0000-0000BC1E0000}"/>
    <cellStyle name="40% - Акцент3 2 2 3 11" xfId="7873" xr:uid="{00000000-0005-0000-0000-0000BD1E0000}"/>
    <cellStyle name="40% - Акцент3 2 2 3 12" xfId="7874" xr:uid="{00000000-0005-0000-0000-0000BE1E0000}"/>
    <cellStyle name="40% - Акцент3 2 2 3 2" xfId="7875" xr:uid="{00000000-0005-0000-0000-0000BF1E0000}"/>
    <cellStyle name="40% - Акцент3 2 2 3 3" xfId="7876" xr:uid="{00000000-0005-0000-0000-0000C01E0000}"/>
    <cellStyle name="40% - Акцент3 2 2 3 3 2" xfId="7877" xr:uid="{00000000-0005-0000-0000-0000C11E0000}"/>
    <cellStyle name="40% - Акцент3 2 2 3 3 2 2" xfId="7878" xr:uid="{00000000-0005-0000-0000-0000C21E0000}"/>
    <cellStyle name="40% - Акцент3 2 2 3 3 2 3" xfId="7879" xr:uid="{00000000-0005-0000-0000-0000C31E0000}"/>
    <cellStyle name="40% - Акцент3 2 2 3 3 3" xfId="7880" xr:uid="{00000000-0005-0000-0000-0000C41E0000}"/>
    <cellStyle name="40% - Акцент3 2 2 3 4" xfId="7881" xr:uid="{00000000-0005-0000-0000-0000C51E0000}"/>
    <cellStyle name="40% - Акцент3 2 2 3 5" xfId="7882" xr:uid="{00000000-0005-0000-0000-0000C61E0000}"/>
    <cellStyle name="40% - Акцент3 2 2 3 5 2" xfId="7883" xr:uid="{00000000-0005-0000-0000-0000C71E0000}"/>
    <cellStyle name="40% - Акцент3 2 2 3 6" xfId="7884" xr:uid="{00000000-0005-0000-0000-0000C81E0000}"/>
    <cellStyle name="40% - Акцент3 2 2 3 7" xfId="7885" xr:uid="{00000000-0005-0000-0000-0000C91E0000}"/>
    <cellStyle name="40% - Акцент3 2 2 3 8" xfId="7886" xr:uid="{00000000-0005-0000-0000-0000CA1E0000}"/>
    <cellStyle name="40% - Акцент3 2 2 3 9" xfId="7887" xr:uid="{00000000-0005-0000-0000-0000CB1E0000}"/>
    <cellStyle name="40% - Акцент3 2 2 30" xfId="7888" xr:uid="{00000000-0005-0000-0000-0000CC1E0000}"/>
    <cellStyle name="40% - Акцент3 2 2 31" xfId="7889" xr:uid="{00000000-0005-0000-0000-0000CD1E0000}"/>
    <cellStyle name="40% - Акцент3 2 2 32" xfId="7890" xr:uid="{00000000-0005-0000-0000-0000CE1E0000}"/>
    <cellStyle name="40% - Акцент3 2 2 33" xfId="7891" xr:uid="{00000000-0005-0000-0000-0000CF1E0000}"/>
    <cellStyle name="40% - Акцент3 2 2 34" xfId="7892" xr:uid="{00000000-0005-0000-0000-0000D01E0000}"/>
    <cellStyle name="40% - Акцент3 2 2 35" xfId="7893" xr:uid="{00000000-0005-0000-0000-0000D11E0000}"/>
    <cellStyle name="40% - Акцент3 2 2 36" xfId="7894" xr:uid="{00000000-0005-0000-0000-0000D21E0000}"/>
    <cellStyle name="40% - Акцент3 2 2 37" xfId="7895" xr:uid="{00000000-0005-0000-0000-0000D31E0000}"/>
    <cellStyle name="40% - Акцент3 2 2 38" xfId="7896" xr:uid="{00000000-0005-0000-0000-0000D41E0000}"/>
    <cellStyle name="40% - Акцент3 2 2 39" xfId="7897" xr:uid="{00000000-0005-0000-0000-0000D51E0000}"/>
    <cellStyle name="40% - Акцент3 2 2 4" xfId="7898" xr:uid="{00000000-0005-0000-0000-0000D61E0000}"/>
    <cellStyle name="40% - Акцент3 2 2 5" xfId="7899" xr:uid="{00000000-0005-0000-0000-0000D71E0000}"/>
    <cellStyle name="40% - Акцент3 2 2 6" xfId="7900" xr:uid="{00000000-0005-0000-0000-0000D81E0000}"/>
    <cellStyle name="40% - Акцент3 2 2 7" xfId="7901" xr:uid="{00000000-0005-0000-0000-0000D91E0000}"/>
    <cellStyle name="40% - Акцент3 2 2 8" xfId="7902" xr:uid="{00000000-0005-0000-0000-0000DA1E0000}"/>
    <cellStyle name="40% - Акцент3 2 2 9" xfId="7903" xr:uid="{00000000-0005-0000-0000-0000DB1E0000}"/>
    <cellStyle name="40% - Акцент3 2 2_Бюджет Жарык 2010" xfId="7904" xr:uid="{00000000-0005-0000-0000-0000DC1E0000}"/>
    <cellStyle name="40% - Акцент3 2 20" xfId="7905" xr:uid="{00000000-0005-0000-0000-0000DD1E0000}"/>
    <cellStyle name="40% - Акцент3 2 21" xfId="7906" xr:uid="{00000000-0005-0000-0000-0000DE1E0000}"/>
    <cellStyle name="40% - Акцент3 2 22" xfId="7907" xr:uid="{00000000-0005-0000-0000-0000DF1E0000}"/>
    <cellStyle name="40% - Акцент3 2 23" xfId="7908" xr:uid="{00000000-0005-0000-0000-0000E01E0000}"/>
    <cellStyle name="40% - Акцент3 2 24" xfId="7909" xr:uid="{00000000-0005-0000-0000-0000E11E0000}"/>
    <cellStyle name="40% - Акцент3 2 24 2" xfId="7910" xr:uid="{00000000-0005-0000-0000-0000E21E0000}"/>
    <cellStyle name="40% - Акцент3 2 24 3" xfId="7911" xr:uid="{00000000-0005-0000-0000-0000E31E0000}"/>
    <cellStyle name="40% - Акцент3 2 25" xfId="7912" xr:uid="{00000000-0005-0000-0000-0000E41E0000}"/>
    <cellStyle name="40% - Акцент3 2 25 2" xfId="7913" xr:uid="{00000000-0005-0000-0000-0000E51E0000}"/>
    <cellStyle name="40% - Акцент3 2 25 3" xfId="7914" xr:uid="{00000000-0005-0000-0000-0000E61E0000}"/>
    <cellStyle name="40% - Акцент3 2 26" xfId="7915" xr:uid="{00000000-0005-0000-0000-0000E71E0000}"/>
    <cellStyle name="40% - Акцент3 2 26 2" xfId="7916" xr:uid="{00000000-0005-0000-0000-0000E81E0000}"/>
    <cellStyle name="40% - Акцент3 2 26 3" xfId="7917" xr:uid="{00000000-0005-0000-0000-0000E91E0000}"/>
    <cellStyle name="40% - Акцент3 2 27" xfId="7918" xr:uid="{00000000-0005-0000-0000-0000EA1E0000}"/>
    <cellStyle name="40% - Акцент3 2 28" xfId="7919" xr:uid="{00000000-0005-0000-0000-0000EB1E0000}"/>
    <cellStyle name="40% - Акцент3 2 29" xfId="7920" xr:uid="{00000000-0005-0000-0000-0000EC1E0000}"/>
    <cellStyle name="40% - Акцент3 2 3" xfId="7921" xr:uid="{00000000-0005-0000-0000-0000ED1E0000}"/>
    <cellStyle name="40% - Акцент3 2 3 2" xfId="7922" xr:uid="{00000000-0005-0000-0000-0000EE1E0000}"/>
    <cellStyle name="40% - Акцент3 2 3 3" xfId="7923" xr:uid="{00000000-0005-0000-0000-0000EF1E0000}"/>
    <cellStyle name="40% - Акцент3 2 3 4" xfId="7924" xr:uid="{00000000-0005-0000-0000-0000F01E0000}"/>
    <cellStyle name="40% - Акцент3 2 3 5" xfId="7925" xr:uid="{00000000-0005-0000-0000-0000F11E0000}"/>
    <cellStyle name="40% - Акцент3 2 3 6" xfId="7926" xr:uid="{00000000-0005-0000-0000-0000F21E0000}"/>
    <cellStyle name="40% - Акцент3 2 3 7" xfId="7927" xr:uid="{00000000-0005-0000-0000-0000F31E0000}"/>
    <cellStyle name="40% - Акцент3 2 3 8" xfId="7928" xr:uid="{00000000-0005-0000-0000-0000F41E0000}"/>
    <cellStyle name="40% - Акцент3 2 3_Бюджет Жарык 2010" xfId="7929" xr:uid="{00000000-0005-0000-0000-0000F51E0000}"/>
    <cellStyle name="40% - Акцент3 2 30" xfId="7930" xr:uid="{00000000-0005-0000-0000-0000F61E0000}"/>
    <cellStyle name="40% - Акцент3 2 31" xfId="7931" xr:uid="{00000000-0005-0000-0000-0000F71E0000}"/>
    <cellStyle name="40% - Акцент3 2 32" xfId="7932" xr:uid="{00000000-0005-0000-0000-0000F81E0000}"/>
    <cellStyle name="40% - Акцент3 2 33" xfId="7933" xr:uid="{00000000-0005-0000-0000-0000F91E0000}"/>
    <cellStyle name="40% - Акцент3 2 34" xfId="7934" xr:uid="{00000000-0005-0000-0000-0000FA1E0000}"/>
    <cellStyle name="40% - Акцент3 2 34 2" xfId="7935" xr:uid="{00000000-0005-0000-0000-0000FB1E0000}"/>
    <cellStyle name="40% - Акцент3 2 35" xfId="7936" xr:uid="{00000000-0005-0000-0000-0000FC1E0000}"/>
    <cellStyle name="40% - Акцент3 2 36" xfId="7937" xr:uid="{00000000-0005-0000-0000-0000FD1E0000}"/>
    <cellStyle name="40% - Акцент3 2 37" xfId="7938" xr:uid="{00000000-0005-0000-0000-0000FE1E0000}"/>
    <cellStyle name="40% - Акцент3 2 38" xfId="7939" xr:uid="{00000000-0005-0000-0000-0000FF1E0000}"/>
    <cellStyle name="40% - Акцент3 2 39" xfId="7940" xr:uid="{00000000-0005-0000-0000-0000001F0000}"/>
    <cellStyle name="40% - Акцент3 2 4" xfId="7941" xr:uid="{00000000-0005-0000-0000-0000011F0000}"/>
    <cellStyle name="40% - Акцент3 2 4 10" xfId="7942" xr:uid="{00000000-0005-0000-0000-0000021F0000}"/>
    <cellStyle name="40% - Акцент3 2 4 10 2" xfId="7943" xr:uid="{00000000-0005-0000-0000-0000031F0000}"/>
    <cellStyle name="40% - Акцент3 2 4 11" xfId="7944" xr:uid="{00000000-0005-0000-0000-0000041F0000}"/>
    <cellStyle name="40% - Акцент3 2 4 12" xfId="7945" xr:uid="{00000000-0005-0000-0000-0000051F0000}"/>
    <cellStyle name="40% - Акцент3 2 4 13" xfId="7946" xr:uid="{00000000-0005-0000-0000-0000061F0000}"/>
    <cellStyle name="40% - Акцент3 2 4 14" xfId="7947" xr:uid="{00000000-0005-0000-0000-0000071F0000}"/>
    <cellStyle name="40% - Акцент3 2 4 15" xfId="7948" xr:uid="{00000000-0005-0000-0000-0000081F0000}"/>
    <cellStyle name="40% - Акцент3 2 4 2" xfId="7949" xr:uid="{00000000-0005-0000-0000-0000091F0000}"/>
    <cellStyle name="40% - Акцент3 2 4 2 10" xfId="7950" xr:uid="{00000000-0005-0000-0000-00000A1F0000}"/>
    <cellStyle name="40% - Акцент3 2 4 2 11" xfId="7951" xr:uid="{00000000-0005-0000-0000-00000B1F0000}"/>
    <cellStyle name="40% - Акцент3 2 4 2 12" xfId="7952" xr:uid="{00000000-0005-0000-0000-00000C1F0000}"/>
    <cellStyle name="40% - Акцент3 2 4 2 2" xfId="7953" xr:uid="{00000000-0005-0000-0000-00000D1F0000}"/>
    <cellStyle name="40% - Акцент3 2 4 2 3" xfId="7954" xr:uid="{00000000-0005-0000-0000-00000E1F0000}"/>
    <cellStyle name="40% - Акцент3 2 4 2 3 2" xfId="7955" xr:uid="{00000000-0005-0000-0000-00000F1F0000}"/>
    <cellStyle name="40% - Акцент3 2 4 2 3 2 2" xfId="7956" xr:uid="{00000000-0005-0000-0000-0000101F0000}"/>
    <cellStyle name="40% - Акцент3 2 4 2 3 2 3" xfId="7957" xr:uid="{00000000-0005-0000-0000-0000111F0000}"/>
    <cellStyle name="40% - Акцент3 2 4 2 3 3" xfId="7958" xr:uid="{00000000-0005-0000-0000-0000121F0000}"/>
    <cellStyle name="40% - Акцент3 2 4 2 4" xfId="7959" xr:uid="{00000000-0005-0000-0000-0000131F0000}"/>
    <cellStyle name="40% - Акцент3 2 4 2 5" xfId="7960" xr:uid="{00000000-0005-0000-0000-0000141F0000}"/>
    <cellStyle name="40% - Акцент3 2 4 2 5 2" xfId="7961" xr:uid="{00000000-0005-0000-0000-0000151F0000}"/>
    <cellStyle name="40% - Акцент3 2 4 2 6" xfId="7962" xr:uid="{00000000-0005-0000-0000-0000161F0000}"/>
    <cellStyle name="40% - Акцент3 2 4 2 7" xfId="7963" xr:uid="{00000000-0005-0000-0000-0000171F0000}"/>
    <cellStyle name="40% - Акцент3 2 4 2 8" xfId="7964" xr:uid="{00000000-0005-0000-0000-0000181F0000}"/>
    <cellStyle name="40% - Акцент3 2 4 2 9" xfId="7965" xr:uid="{00000000-0005-0000-0000-0000191F0000}"/>
    <cellStyle name="40% - Акцент3 2 4 3" xfId="7966" xr:uid="{00000000-0005-0000-0000-00001A1F0000}"/>
    <cellStyle name="40% - Акцент3 2 4 4" xfId="7967" xr:uid="{00000000-0005-0000-0000-00001B1F0000}"/>
    <cellStyle name="40% - Акцент3 2 4 5" xfId="7968" xr:uid="{00000000-0005-0000-0000-00001C1F0000}"/>
    <cellStyle name="40% - Акцент3 2 4 6" xfId="7969" xr:uid="{00000000-0005-0000-0000-00001D1F0000}"/>
    <cellStyle name="40% - Акцент3 2 4 7" xfId="7970" xr:uid="{00000000-0005-0000-0000-00001E1F0000}"/>
    <cellStyle name="40% - Акцент3 2 4 8" xfId="7971" xr:uid="{00000000-0005-0000-0000-00001F1F0000}"/>
    <cellStyle name="40% - Акцент3 2 4 9" xfId="7972" xr:uid="{00000000-0005-0000-0000-0000201F0000}"/>
    <cellStyle name="40% - Акцент3 2 4 9 2" xfId="7973" xr:uid="{00000000-0005-0000-0000-0000211F0000}"/>
    <cellStyle name="40% - Акцент3 2 4_Бюджет Жарык 2010" xfId="7974" xr:uid="{00000000-0005-0000-0000-0000221F0000}"/>
    <cellStyle name="40% - Акцент3 2 40" xfId="7975" xr:uid="{00000000-0005-0000-0000-0000231F0000}"/>
    <cellStyle name="40% - Акцент3 2 41" xfId="7976" xr:uid="{00000000-0005-0000-0000-0000241F0000}"/>
    <cellStyle name="40% - Акцент3 2 5" xfId="7977" xr:uid="{00000000-0005-0000-0000-0000251F0000}"/>
    <cellStyle name="40% - Акцент3 2 5 2" xfId="7978" xr:uid="{00000000-0005-0000-0000-0000261F0000}"/>
    <cellStyle name="40% - Акцент3 2 5 3" xfId="7979" xr:uid="{00000000-0005-0000-0000-0000271F0000}"/>
    <cellStyle name="40% - Акцент3 2 5 4" xfId="7980" xr:uid="{00000000-0005-0000-0000-0000281F0000}"/>
    <cellStyle name="40% - Акцент3 2 5 5" xfId="7981" xr:uid="{00000000-0005-0000-0000-0000291F0000}"/>
    <cellStyle name="40% - Акцент3 2 5 6" xfId="7982" xr:uid="{00000000-0005-0000-0000-00002A1F0000}"/>
    <cellStyle name="40% - Акцент3 2 5 7" xfId="7983" xr:uid="{00000000-0005-0000-0000-00002B1F0000}"/>
    <cellStyle name="40% - Акцент3 2 5_Бюджет Жарык 2010" xfId="7984" xr:uid="{00000000-0005-0000-0000-00002C1F0000}"/>
    <cellStyle name="40% - Акцент3 2 6" xfId="7985" xr:uid="{00000000-0005-0000-0000-00002D1F0000}"/>
    <cellStyle name="40% - Акцент3 2 6 2" xfId="7986" xr:uid="{00000000-0005-0000-0000-00002E1F0000}"/>
    <cellStyle name="40% - Акцент3 2 6 3" xfId="7987" xr:uid="{00000000-0005-0000-0000-00002F1F0000}"/>
    <cellStyle name="40% - Акцент3 2 6 4" xfId="7988" xr:uid="{00000000-0005-0000-0000-0000301F0000}"/>
    <cellStyle name="40% - Акцент3 2 6 5" xfId="7989" xr:uid="{00000000-0005-0000-0000-0000311F0000}"/>
    <cellStyle name="40% - Акцент3 2 6 6" xfId="7990" xr:uid="{00000000-0005-0000-0000-0000321F0000}"/>
    <cellStyle name="40% - Акцент3 2 7" xfId="7991" xr:uid="{00000000-0005-0000-0000-0000331F0000}"/>
    <cellStyle name="40% - Акцент3 2 7 2" xfId="7992" xr:uid="{00000000-0005-0000-0000-0000341F0000}"/>
    <cellStyle name="40% - Акцент3 2 7 3" xfId="7993" xr:uid="{00000000-0005-0000-0000-0000351F0000}"/>
    <cellStyle name="40% - Акцент3 2 7 4" xfId="7994" xr:uid="{00000000-0005-0000-0000-0000361F0000}"/>
    <cellStyle name="40% - Акцент3 2 7 5" xfId="7995" xr:uid="{00000000-0005-0000-0000-0000371F0000}"/>
    <cellStyle name="40% - Акцент3 2 7 6" xfId="7996" xr:uid="{00000000-0005-0000-0000-0000381F0000}"/>
    <cellStyle name="40% - Акцент3 2 8" xfId="7997" xr:uid="{00000000-0005-0000-0000-0000391F0000}"/>
    <cellStyle name="40% - Акцент3 2 8 2" xfId="7998" xr:uid="{00000000-0005-0000-0000-00003A1F0000}"/>
    <cellStyle name="40% - Акцент3 2 8 3" xfId="7999" xr:uid="{00000000-0005-0000-0000-00003B1F0000}"/>
    <cellStyle name="40% - Акцент3 2 8 4" xfId="8000" xr:uid="{00000000-0005-0000-0000-00003C1F0000}"/>
    <cellStyle name="40% - Акцент3 2 8 5" xfId="8001" xr:uid="{00000000-0005-0000-0000-00003D1F0000}"/>
    <cellStyle name="40% - Акцент3 2 8 6" xfId="8002" xr:uid="{00000000-0005-0000-0000-00003E1F0000}"/>
    <cellStyle name="40% - Акцент3 2 9" xfId="8003" xr:uid="{00000000-0005-0000-0000-00003F1F0000}"/>
    <cellStyle name="40% - Акцент3 2 9 2" xfId="8004" xr:uid="{00000000-0005-0000-0000-0000401F0000}"/>
    <cellStyle name="40% - Акцент3 2 9 3" xfId="8005" xr:uid="{00000000-0005-0000-0000-0000411F0000}"/>
    <cellStyle name="40% - Акцент3 2 9 4" xfId="8006" xr:uid="{00000000-0005-0000-0000-0000421F0000}"/>
    <cellStyle name="40% - Акцент3 2 9 5" xfId="8007" xr:uid="{00000000-0005-0000-0000-0000431F0000}"/>
    <cellStyle name="40% - Акцент3 2 9 6" xfId="8008" xr:uid="{00000000-0005-0000-0000-0000441F0000}"/>
    <cellStyle name="40% - Акцент3 2_амортизация" xfId="8009" xr:uid="{00000000-0005-0000-0000-0000451F0000}"/>
    <cellStyle name="40% - Акцент3 3" xfId="8010" xr:uid="{00000000-0005-0000-0000-0000461F0000}"/>
    <cellStyle name="40% - Акцент3 3 2" xfId="8011" xr:uid="{00000000-0005-0000-0000-0000471F0000}"/>
    <cellStyle name="40% - Акцент3 3 3" xfId="8012" xr:uid="{00000000-0005-0000-0000-0000481F0000}"/>
    <cellStyle name="40% - Акцент3 3 4" xfId="8013" xr:uid="{00000000-0005-0000-0000-0000491F0000}"/>
    <cellStyle name="40% - Акцент3 3 4 2" xfId="8014" xr:uid="{00000000-0005-0000-0000-00004A1F0000}"/>
    <cellStyle name="40% - Акцент3 3 4 3" xfId="8015" xr:uid="{00000000-0005-0000-0000-00004B1F0000}"/>
    <cellStyle name="40% - Акцент3 3 5" xfId="8016" xr:uid="{00000000-0005-0000-0000-00004C1F0000}"/>
    <cellStyle name="40% - Акцент3 4" xfId="8017" xr:uid="{00000000-0005-0000-0000-00004D1F0000}"/>
    <cellStyle name="40% - Акцент3 4 2" xfId="8018" xr:uid="{00000000-0005-0000-0000-00004E1F0000}"/>
    <cellStyle name="40% - Акцент3 5" xfId="8019" xr:uid="{00000000-0005-0000-0000-00004F1F0000}"/>
    <cellStyle name="40% - Акцент3 5 2" xfId="8020" xr:uid="{00000000-0005-0000-0000-0000501F0000}"/>
    <cellStyle name="40% - Акцент3 5 3" xfId="8021" xr:uid="{00000000-0005-0000-0000-0000511F0000}"/>
    <cellStyle name="40% - Акцент3 6" xfId="8022" xr:uid="{00000000-0005-0000-0000-0000521F0000}"/>
    <cellStyle name="40% - Акцент3 6 2" xfId="8023" xr:uid="{00000000-0005-0000-0000-0000531F0000}"/>
    <cellStyle name="40% - Акцент3 7" xfId="8024" xr:uid="{00000000-0005-0000-0000-0000541F0000}"/>
    <cellStyle name="40% - Акцент3 8" xfId="8025" xr:uid="{00000000-0005-0000-0000-0000551F0000}"/>
    <cellStyle name="40% - Акцент3 9" xfId="8026" xr:uid="{00000000-0005-0000-0000-0000561F0000}"/>
    <cellStyle name="40% - Акцент4 10" xfId="8027" xr:uid="{00000000-0005-0000-0000-0000571F0000}"/>
    <cellStyle name="40% - Акцент4 11" xfId="8028" xr:uid="{00000000-0005-0000-0000-0000581F0000}"/>
    <cellStyle name="40% - Акцент4 11 2" xfId="8029" xr:uid="{00000000-0005-0000-0000-0000591F0000}"/>
    <cellStyle name="40% - Акцент4 11 3" xfId="8030" xr:uid="{00000000-0005-0000-0000-00005A1F0000}"/>
    <cellStyle name="40% - Акцент4 11 4" xfId="8031" xr:uid="{00000000-0005-0000-0000-00005B1F0000}"/>
    <cellStyle name="40% - Акцент4 12" xfId="8032" xr:uid="{00000000-0005-0000-0000-00005C1F0000}"/>
    <cellStyle name="40% - Акцент4 13" xfId="8033" xr:uid="{00000000-0005-0000-0000-00005D1F0000}"/>
    <cellStyle name="40% - Акцент4 14" xfId="8034" xr:uid="{00000000-0005-0000-0000-00005E1F0000}"/>
    <cellStyle name="40% - Акцент4 15" xfId="8035" xr:uid="{00000000-0005-0000-0000-00005F1F0000}"/>
    <cellStyle name="40% - Акцент4 15 2" xfId="8036" xr:uid="{00000000-0005-0000-0000-0000601F0000}"/>
    <cellStyle name="40% - Акцент4 16" xfId="8037" xr:uid="{00000000-0005-0000-0000-0000611F0000}"/>
    <cellStyle name="40% - Акцент4 17" xfId="8038" xr:uid="{00000000-0005-0000-0000-0000621F0000}"/>
    <cellStyle name="40% - Акцент4 18" xfId="8039" xr:uid="{00000000-0005-0000-0000-0000631F0000}"/>
    <cellStyle name="40% - Акцент4 19" xfId="8040" xr:uid="{00000000-0005-0000-0000-0000641F0000}"/>
    <cellStyle name="40% - Акцент4 2" xfId="8041" xr:uid="{00000000-0005-0000-0000-0000651F0000}"/>
    <cellStyle name="40% - Акцент4 2 10" xfId="8042" xr:uid="{00000000-0005-0000-0000-0000661F0000}"/>
    <cellStyle name="40% - Акцент4 2 10 2" xfId="8043" xr:uid="{00000000-0005-0000-0000-0000671F0000}"/>
    <cellStyle name="40% - Акцент4 2 10 3" xfId="8044" xr:uid="{00000000-0005-0000-0000-0000681F0000}"/>
    <cellStyle name="40% - Акцент4 2 10 4" xfId="8045" xr:uid="{00000000-0005-0000-0000-0000691F0000}"/>
    <cellStyle name="40% - Акцент4 2 10 5" xfId="8046" xr:uid="{00000000-0005-0000-0000-00006A1F0000}"/>
    <cellStyle name="40% - Акцент4 2 10 6" xfId="8047" xr:uid="{00000000-0005-0000-0000-00006B1F0000}"/>
    <cellStyle name="40% - Акцент4 2 11" xfId="8048" xr:uid="{00000000-0005-0000-0000-00006C1F0000}"/>
    <cellStyle name="40% - Акцент4 2 11 2" xfId="8049" xr:uid="{00000000-0005-0000-0000-00006D1F0000}"/>
    <cellStyle name="40% - Акцент4 2 11 3" xfId="8050" xr:uid="{00000000-0005-0000-0000-00006E1F0000}"/>
    <cellStyle name="40% - Акцент4 2 11 4" xfId="8051" xr:uid="{00000000-0005-0000-0000-00006F1F0000}"/>
    <cellStyle name="40% - Акцент4 2 11 5" xfId="8052" xr:uid="{00000000-0005-0000-0000-0000701F0000}"/>
    <cellStyle name="40% - Акцент4 2 11 6" xfId="8053" xr:uid="{00000000-0005-0000-0000-0000711F0000}"/>
    <cellStyle name="40% - Акцент4 2 12" xfId="8054" xr:uid="{00000000-0005-0000-0000-0000721F0000}"/>
    <cellStyle name="40% - Акцент4 2 12 2" xfId="8055" xr:uid="{00000000-0005-0000-0000-0000731F0000}"/>
    <cellStyle name="40% - Акцент4 2 12 3" xfId="8056" xr:uid="{00000000-0005-0000-0000-0000741F0000}"/>
    <cellStyle name="40% - Акцент4 2 12 4" xfId="8057" xr:uid="{00000000-0005-0000-0000-0000751F0000}"/>
    <cellStyle name="40% - Акцент4 2 12 5" xfId="8058" xr:uid="{00000000-0005-0000-0000-0000761F0000}"/>
    <cellStyle name="40% - Акцент4 2 12 6" xfId="8059" xr:uid="{00000000-0005-0000-0000-0000771F0000}"/>
    <cellStyle name="40% - Акцент4 2 13" xfId="8060" xr:uid="{00000000-0005-0000-0000-0000781F0000}"/>
    <cellStyle name="40% - Акцент4 2 13 2" xfId="8061" xr:uid="{00000000-0005-0000-0000-0000791F0000}"/>
    <cellStyle name="40% - Акцент4 2 13 3" xfId="8062" xr:uid="{00000000-0005-0000-0000-00007A1F0000}"/>
    <cellStyle name="40% - Акцент4 2 13 4" xfId="8063" xr:uid="{00000000-0005-0000-0000-00007B1F0000}"/>
    <cellStyle name="40% - Акцент4 2 13 5" xfId="8064" xr:uid="{00000000-0005-0000-0000-00007C1F0000}"/>
    <cellStyle name="40% - Акцент4 2 13 6" xfId="8065" xr:uid="{00000000-0005-0000-0000-00007D1F0000}"/>
    <cellStyle name="40% - Акцент4 2 14" xfId="8066" xr:uid="{00000000-0005-0000-0000-00007E1F0000}"/>
    <cellStyle name="40% - Акцент4 2 14 2" xfId="8067" xr:uid="{00000000-0005-0000-0000-00007F1F0000}"/>
    <cellStyle name="40% - Акцент4 2 14 3" xfId="8068" xr:uid="{00000000-0005-0000-0000-0000801F0000}"/>
    <cellStyle name="40% - Акцент4 2 14 4" xfId="8069" xr:uid="{00000000-0005-0000-0000-0000811F0000}"/>
    <cellStyle name="40% - Акцент4 2 14 5" xfId="8070" xr:uid="{00000000-0005-0000-0000-0000821F0000}"/>
    <cellStyle name="40% - Акцент4 2 14 6" xfId="8071" xr:uid="{00000000-0005-0000-0000-0000831F0000}"/>
    <cellStyle name="40% - Акцент4 2 15" xfId="8072" xr:uid="{00000000-0005-0000-0000-0000841F0000}"/>
    <cellStyle name="40% - Акцент4 2 15 2" xfId="8073" xr:uid="{00000000-0005-0000-0000-0000851F0000}"/>
    <cellStyle name="40% - Акцент4 2 15 3" xfId="8074" xr:uid="{00000000-0005-0000-0000-0000861F0000}"/>
    <cellStyle name="40% - Акцент4 2 15 4" xfId="8075" xr:uid="{00000000-0005-0000-0000-0000871F0000}"/>
    <cellStyle name="40% - Акцент4 2 15 5" xfId="8076" xr:uid="{00000000-0005-0000-0000-0000881F0000}"/>
    <cellStyle name="40% - Акцент4 2 15 6" xfId="8077" xr:uid="{00000000-0005-0000-0000-0000891F0000}"/>
    <cellStyle name="40% - Акцент4 2 16" xfId="8078" xr:uid="{00000000-0005-0000-0000-00008A1F0000}"/>
    <cellStyle name="40% - Акцент4 2 16 2" xfId="8079" xr:uid="{00000000-0005-0000-0000-00008B1F0000}"/>
    <cellStyle name="40% - Акцент4 2 16 3" xfId="8080" xr:uid="{00000000-0005-0000-0000-00008C1F0000}"/>
    <cellStyle name="40% - Акцент4 2 16 4" xfId="8081" xr:uid="{00000000-0005-0000-0000-00008D1F0000}"/>
    <cellStyle name="40% - Акцент4 2 16 5" xfId="8082" xr:uid="{00000000-0005-0000-0000-00008E1F0000}"/>
    <cellStyle name="40% - Акцент4 2 16 6" xfId="8083" xr:uid="{00000000-0005-0000-0000-00008F1F0000}"/>
    <cellStyle name="40% - Акцент4 2 17" xfId="8084" xr:uid="{00000000-0005-0000-0000-0000901F0000}"/>
    <cellStyle name="40% - Акцент4 2 17 2" xfId="8085" xr:uid="{00000000-0005-0000-0000-0000911F0000}"/>
    <cellStyle name="40% - Акцент4 2 17 3" xfId="8086" xr:uid="{00000000-0005-0000-0000-0000921F0000}"/>
    <cellStyle name="40% - Акцент4 2 17 4" xfId="8087" xr:uid="{00000000-0005-0000-0000-0000931F0000}"/>
    <cellStyle name="40% - Акцент4 2 17 5" xfId="8088" xr:uid="{00000000-0005-0000-0000-0000941F0000}"/>
    <cellStyle name="40% - Акцент4 2 17 6" xfId="8089" xr:uid="{00000000-0005-0000-0000-0000951F0000}"/>
    <cellStyle name="40% - Акцент4 2 18" xfId="8090" xr:uid="{00000000-0005-0000-0000-0000961F0000}"/>
    <cellStyle name="40% - Акцент4 2 18 2" xfId="8091" xr:uid="{00000000-0005-0000-0000-0000971F0000}"/>
    <cellStyle name="40% - Акцент4 2 18 3" xfId="8092" xr:uid="{00000000-0005-0000-0000-0000981F0000}"/>
    <cellStyle name="40% - Акцент4 2 18 4" xfId="8093" xr:uid="{00000000-0005-0000-0000-0000991F0000}"/>
    <cellStyle name="40% - Акцент4 2 18 5" xfId="8094" xr:uid="{00000000-0005-0000-0000-00009A1F0000}"/>
    <cellStyle name="40% - Акцент4 2 18 6" xfId="8095" xr:uid="{00000000-0005-0000-0000-00009B1F0000}"/>
    <cellStyle name="40% - Акцент4 2 19" xfId="8096" xr:uid="{00000000-0005-0000-0000-00009C1F0000}"/>
    <cellStyle name="40% - Акцент4 2 2" xfId="8097" xr:uid="{00000000-0005-0000-0000-00009D1F0000}"/>
    <cellStyle name="40% - Акцент4 2 2 2" xfId="8098" xr:uid="{00000000-0005-0000-0000-00009E1F0000}"/>
    <cellStyle name="40% - Акцент4 2 2 3" xfId="8099" xr:uid="{00000000-0005-0000-0000-00009F1F0000}"/>
    <cellStyle name="40% - Акцент4 2 2 4" xfId="8100" xr:uid="{00000000-0005-0000-0000-0000A01F0000}"/>
    <cellStyle name="40% - Акцент4 2 2 5" xfId="8101" xr:uid="{00000000-0005-0000-0000-0000A11F0000}"/>
    <cellStyle name="40% - Акцент4 2 2 6" xfId="8102" xr:uid="{00000000-0005-0000-0000-0000A21F0000}"/>
    <cellStyle name="40% - Акцент4 2 2 7" xfId="8103" xr:uid="{00000000-0005-0000-0000-0000A31F0000}"/>
    <cellStyle name="40% - Акцент4 2 2 8" xfId="8104" xr:uid="{00000000-0005-0000-0000-0000A41F0000}"/>
    <cellStyle name="40% - Акцент4 2 2_Бюджет Жарык 2010" xfId="8105" xr:uid="{00000000-0005-0000-0000-0000A51F0000}"/>
    <cellStyle name="40% - Акцент4 2 20" xfId="8106" xr:uid="{00000000-0005-0000-0000-0000A61F0000}"/>
    <cellStyle name="40% - Акцент4 2 21" xfId="8107" xr:uid="{00000000-0005-0000-0000-0000A71F0000}"/>
    <cellStyle name="40% - Акцент4 2 22" xfId="8108" xr:uid="{00000000-0005-0000-0000-0000A81F0000}"/>
    <cellStyle name="40% - Акцент4 2 23" xfId="8109" xr:uid="{00000000-0005-0000-0000-0000A91F0000}"/>
    <cellStyle name="40% - Акцент4 2 24" xfId="8110" xr:uid="{00000000-0005-0000-0000-0000AA1F0000}"/>
    <cellStyle name="40% - Акцент4 2 25" xfId="8111" xr:uid="{00000000-0005-0000-0000-0000AB1F0000}"/>
    <cellStyle name="40% - Акцент4 2 26" xfId="8112" xr:uid="{00000000-0005-0000-0000-0000AC1F0000}"/>
    <cellStyle name="40% - Акцент4 2 27" xfId="8113" xr:uid="{00000000-0005-0000-0000-0000AD1F0000}"/>
    <cellStyle name="40% - Акцент4 2 28" xfId="8114" xr:uid="{00000000-0005-0000-0000-0000AE1F0000}"/>
    <cellStyle name="40% - Акцент4 2 29" xfId="8115" xr:uid="{00000000-0005-0000-0000-0000AF1F0000}"/>
    <cellStyle name="40% - Акцент4 2 3" xfId="8116" xr:uid="{00000000-0005-0000-0000-0000B01F0000}"/>
    <cellStyle name="40% - Акцент4 2 3 2" xfId="8117" xr:uid="{00000000-0005-0000-0000-0000B11F0000}"/>
    <cellStyle name="40% - Акцент4 2 3 3" xfId="8118" xr:uid="{00000000-0005-0000-0000-0000B21F0000}"/>
    <cellStyle name="40% - Акцент4 2 3 4" xfId="8119" xr:uid="{00000000-0005-0000-0000-0000B31F0000}"/>
    <cellStyle name="40% - Акцент4 2 3 5" xfId="8120" xr:uid="{00000000-0005-0000-0000-0000B41F0000}"/>
    <cellStyle name="40% - Акцент4 2 3 6" xfId="8121" xr:uid="{00000000-0005-0000-0000-0000B51F0000}"/>
    <cellStyle name="40% - Акцент4 2 3 7" xfId="8122" xr:uid="{00000000-0005-0000-0000-0000B61F0000}"/>
    <cellStyle name="40% - Акцент4 2 3 8" xfId="8123" xr:uid="{00000000-0005-0000-0000-0000B71F0000}"/>
    <cellStyle name="40% - Акцент4 2 3_Бюджет Жарык 2010" xfId="8124" xr:uid="{00000000-0005-0000-0000-0000B81F0000}"/>
    <cellStyle name="40% - Акцент4 2 30" xfId="8125" xr:uid="{00000000-0005-0000-0000-0000B91F0000}"/>
    <cellStyle name="40% - Акцент4 2 31" xfId="8126" xr:uid="{00000000-0005-0000-0000-0000BA1F0000}"/>
    <cellStyle name="40% - Акцент4 2 32" xfId="8127" xr:uid="{00000000-0005-0000-0000-0000BB1F0000}"/>
    <cellStyle name="40% - Акцент4 2 32 2" xfId="8128" xr:uid="{00000000-0005-0000-0000-0000BC1F0000}"/>
    <cellStyle name="40% - Акцент4 2 33" xfId="8129" xr:uid="{00000000-0005-0000-0000-0000BD1F0000}"/>
    <cellStyle name="40% - Акцент4 2 34" xfId="8130" xr:uid="{00000000-0005-0000-0000-0000BE1F0000}"/>
    <cellStyle name="40% - Акцент4 2 4" xfId="8131" xr:uid="{00000000-0005-0000-0000-0000BF1F0000}"/>
    <cellStyle name="40% - Акцент4 2 4 10" xfId="8132" xr:uid="{00000000-0005-0000-0000-0000C01F0000}"/>
    <cellStyle name="40% - Акцент4 2 4 10 2" xfId="8133" xr:uid="{00000000-0005-0000-0000-0000C11F0000}"/>
    <cellStyle name="40% - Акцент4 2 4 11" xfId="8134" xr:uid="{00000000-0005-0000-0000-0000C21F0000}"/>
    <cellStyle name="40% - Акцент4 2 4 12" xfId="8135" xr:uid="{00000000-0005-0000-0000-0000C31F0000}"/>
    <cellStyle name="40% - Акцент4 2 4 13" xfId="8136" xr:uid="{00000000-0005-0000-0000-0000C41F0000}"/>
    <cellStyle name="40% - Акцент4 2 4 14" xfId="8137" xr:uid="{00000000-0005-0000-0000-0000C51F0000}"/>
    <cellStyle name="40% - Акцент4 2 4 15" xfId="8138" xr:uid="{00000000-0005-0000-0000-0000C61F0000}"/>
    <cellStyle name="40% - Акцент4 2 4 2" xfId="8139" xr:uid="{00000000-0005-0000-0000-0000C71F0000}"/>
    <cellStyle name="40% - Акцент4 2 4 3" xfId="8140" xr:uid="{00000000-0005-0000-0000-0000C81F0000}"/>
    <cellStyle name="40% - Акцент4 2 4 4" xfId="8141" xr:uid="{00000000-0005-0000-0000-0000C91F0000}"/>
    <cellStyle name="40% - Акцент4 2 4 5" xfId="8142" xr:uid="{00000000-0005-0000-0000-0000CA1F0000}"/>
    <cellStyle name="40% - Акцент4 2 4 6" xfId="8143" xr:uid="{00000000-0005-0000-0000-0000CB1F0000}"/>
    <cellStyle name="40% - Акцент4 2 4 7" xfId="8144" xr:uid="{00000000-0005-0000-0000-0000CC1F0000}"/>
    <cellStyle name="40% - Акцент4 2 4 8" xfId="8145" xr:uid="{00000000-0005-0000-0000-0000CD1F0000}"/>
    <cellStyle name="40% - Акцент4 2 4 9" xfId="8146" xr:uid="{00000000-0005-0000-0000-0000CE1F0000}"/>
    <cellStyle name="40% - Акцент4 2 4 9 2" xfId="8147" xr:uid="{00000000-0005-0000-0000-0000CF1F0000}"/>
    <cellStyle name="40% - Акцент4 2 4_Бюджет Жарык 2010" xfId="8148" xr:uid="{00000000-0005-0000-0000-0000D01F0000}"/>
    <cellStyle name="40% - Акцент4 2 5" xfId="8149" xr:uid="{00000000-0005-0000-0000-0000D11F0000}"/>
    <cellStyle name="40% - Акцент4 2 5 2" xfId="8150" xr:uid="{00000000-0005-0000-0000-0000D21F0000}"/>
    <cellStyle name="40% - Акцент4 2 5 3" xfId="8151" xr:uid="{00000000-0005-0000-0000-0000D31F0000}"/>
    <cellStyle name="40% - Акцент4 2 5 4" xfId="8152" xr:uid="{00000000-0005-0000-0000-0000D41F0000}"/>
    <cellStyle name="40% - Акцент4 2 5 5" xfId="8153" xr:uid="{00000000-0005-0000-0000-0000D51F0000}"/>
    <cellStyle name="40% - Акцент4 2 5 6" xfId="8154" xr:uid="{00000000-0005-0000-0000-0000D61F0000}"/>
    <cellStyle name="40% - Акцент4 2 5 7" xfId="8155" xr:uid="{00000000-0005-0000-0000-0000D71F0000}"/>
    <cellStyle name="40% - Акцент4 2 5_Бюджет Жарык 2010" xfId="8156" xr:uid="{00000000-0005-0000-0000-0000D81F0000}"/>
    <cellStyle name="40% - Акцент4 2 6" xfId="8157" xr:uid="{00000000-0005-0000-0000-0000D91F0000}"/>
    <cellStyle name="40% - Акцент4 2 6 2" xfId="8158" xr:uid="{00000000-0005-0000-0000-0000DA1F0000}"/>
    <cellStyle name="40% - Акцент4 2 6 3" xfId="8159" xr:uid="{00000000-0005-0000-0000-0000DB1F0000}"/>
    <cellStyle name="40% - Акцент4 2 6 4" xfId="8160" xr:uid="{00000000-0005-0000-0000-0000DC1F0000}"/>
    <cellStyle name="40% - Акцент4 2 6 5" xfId="8161" xr:uid="{00000000-0005-0000-0000-0000DD1F0000}"/>
    <cellStyle name="40% - Акцент4 2 6 6" xfId="8162" xr:uid="{00000000-0005-0000-0000-0000DE1F0000}"/>
    <cellStyle name="40% - Акцент4 2 7" xfId="8163" xr:uid="{00000000-0005-0000-0000-0000DF1F0000}"/>
    <cellStyle name="40% - Акцент4 2 7 2" xfId="8164" xr:uid="{00000000-0005-0000-0000-0000E01F0000}"/>
    <cellStyle name="40% - Акцент4 2 7 3" xfId="8165" xr:uid="{00000000-0005-0000-0000-0000E11F0000}"/>
    <cellStyle name="40% - Акцент4 2 7 4" xfId="8166" xr:uid="{00000000-0005-0000-0000-0000E21F0000}"/>
    <cellStyle name="40% - Акцент4 2 7 5" xfId="8167" xr:uid="{00000000-0005-0000-0000-0000E31F0000}"/>
    <cellStyle name="40% - Акцент4 2 7 6" xfId="8168" xr:uid="{00000000-0005-0000-0000-0000E41F0000}"/>
    <cellStyle name="40% - Акцент4 2 8" xfId="8169" xr:uid="{00000000-0005-0000-0000-0000E51F0000}"/>
    <cellStyle name="40% - Акцент4 2 8 2" xfId="8170" xr:uid="{00000000-0005-0000-0000-0000E61F0000}"/>
    <cellStyle name="40% - Акцент4 2 8 3" xfId="8171" xr:uid="{00000000-0005-0000-0000-0000E71F0000}"/>
    <cellStyle name="40% - Акцент4 2 8 4" xfId="8172" xr:uid="{00000000-0005-0000-0000-0000E81F0000}"/>
    <cellStyle name="40% - Акцент4 2 8 5" xfId="8173" xr:uid="{00000000-0005-0000-0000-0000E91F0000}"/>
    <cellStyle name="40% - Акцент4 2 8 6" xfId="8174" xr:uid="{00000000-0005-0000-0000-0000EA1F0000}"/>
    <cellStyle name="40% - Акцент4 2 9" xfId="8175" xr:uid="{00000000-0005-0000-0000-0000EB1F0000}"/>
    <cellStyle name="40% - Акцент4 2 9 2" xfId="8176" xr:uid="{00000000-0005-0000-0000-0000EC1F0000}"/>
    <cellStyle name="40% - Акцент4 2 9 3" xfId="8177" xr:uid="{00000000-0005-0000-0000-0000ED1F0000}"/>
    <cellStyle name="40% - Акцент4 2 9 4" xfId="8178" xr:uid="{00000000-0005-0000-0000-0000EE1F0000}"/>
    <cellStyle name="40% - Акцент4 2 9 5" xfId="8179" xr:uid="{00000000-0005-0000-0000-0000EF1F0000}"/>
    <cellStyle name="40% - Акцент4 2 9 6" xfId="8180" xr:uid="{00000000-0005-0000-0000-0000F01F0000}"/>
    <cellStyle name="40% - Акцент4 2_амортизация" xfId="8181" xr:uid="{00000000-0005-0000-0000-0000F11F0000}"/>
    <cellStyle name="40% - Акцент4 3" xfId="8182" xr:uid="{00000000-0005-0000-0000-0000F21F0000}"/>
    <cellStyle name="40% - Акцент4 3 2" xfId="8183" xr:uid="{00000000-0005-0000-0000-0000F31F0000}"/>
    <cellStyle name="40% - Акцент4 3 3" xfId="8184" xr:uid="{00000000-0005-0000-0000-0000F41F0000}"/>
    <cellStyle name="40% - Акцент4 3 4" xfId="8185" xr:uid="{00000000-0005-0000-0000-0000F51F0000}"/>
    <cellStyle name="40% - Акцент4 3 4 2" xfId="8186" xr:uid="{00000000-0005-0000-0000-0000F61F0000}"/>
    <cellStyle name="40% - Акцент4 3 4 3" xfId="8187" xr:uid="{00000000-0005-0000-0000-0000F71F0000}"/>
    <cellStyle name="40% - Акцент4 3 5" xfId="8188" xr:uid="{00000000-0005-0000-0000-0000F81F0000}"/>
    <cellStyle name="40% - Акцент4 4" xfId="8189" xr:uid="{00000000-0005-0000-0000-0000F91F0000}"/>
    <cellStyle name="40% - Акцент4 4 2" xfId="8190" xr:uid="{00000000-0005-0000-0000-0000FA1F0000}"/>
    <cellStyle name="40% - Акцент4 5" xfId="8191" xr:uid="{00000000-0005-0000-0000-0000FB1F0000}"/>
    <cellStyle name="40% - Акцент4 5 2" xfId="8192" xr:uid="{00000000-0005-0000-0000-0000FC1F0000}"/>
    <cellStyle name="40% - Акцент4 5 3" xfId="8193" xr:uid="{00000000-0005-0000-0000-0000FD1F0000}"/>
    <cellStyle name="40% - Акцент4 6" xfId="8194" xr:uid="{00000000-0005-0000-0000-0000FE1F0000}"/>
    <cellStyle name="40% - Акцент4 6 2" xfId="8195" xr:uid="{00000000-0005-0000-0000-0000FF1F0000}"/>
    <cellStyle name="40% - Акцент4 7" xfId="8196" xr:uid="{00000000-0005-0000-0000-000000200000}"/>
    <cellStyle name="40% - Акцент4 8" xfId="8197" xr:uid="{00000000-0005-0000-0000-000001200000}"/>
    <cellStyle name="40% - Акцент4 9" xfId="8198" xr:uid="{00000000-0005-0000-0000-000002200000}"/>
    <cellStyle name="40% - Акцент5 10" xfId="8199" xr:uid="{00000000-0005-0000-0000-000003200000}"/>
    <cellStyle name="40% - Акцент5 11" xfId="8200" xr:uid="{00000000-0005-0000-0000-000004200000}"/>
    <cellStyle name="40% - Акцент5 11 2" xfId="8201" xr:uid="{00000000-0005-0000-0000-000005200000}"/>
    <cellStyle name="40% - Акцент5 11 3" xfId="8202" xr:uid="{00000000-0005-0000-0000-000006200000}"/>
    <cellStyle name="40% - Акцент5 11 4" xfId="8203" xr:uid="{00000000-0005-0000-0000-000007200000}"/>
    <cellStyle name="40% - Акцент5 12" xfId="8204" xr:uid="{00000000-0005-0000-0000-000008200000}"/>
    <cellStyle name="40% - Акцент5 13" xfId="8205" xr:uid="{00000000-0005-0000-0000-000009200000}"/>
    <cellStyle name="40% - Акцент5 14" xfId="8206" xr:uid="{00000000-0005-0000-0000-00000A200000}"/>
    <cellStyle name="40% - Акцент5 15" xfId="8207" xr:uid="{00000000-0005-0000-0000-00000B200000}"/>
    <cellStyle name="40% - Акцент5 15 2" xfId="8208" xr:uid="{00000000-0005-0000-0000-00000C200000}"/>
    <cellStyle name="40% - Акцент5 16" xfId="8209" xr:uid="{00000000-0005-0000-0000-00000D200000}"/>
    <cellStyle name="40% - Акцент5 17" xfId="8210" xr:uid="{00000000-0005-0000-0000-00000E200000}"/>
    <cellStyle name="40% - Акцент5 18" xfId="8211" xr:uid="{00000000-0005-0000-0000-00000F200000}"/>
    <cellStyle name="40% - Акцент5 19" xfId="8212" xr:uid="{00000000-0005-0000-0000-000010200000}"/>
    <cellStyle name="40% - Акцент5 2" xfId="8213" xr:uid="{00000000-0005-0000-0000-000011200000}"/>
    <cellStyle name="40% - Акцент5 2 10" xfId="8214" xr:uid="{00000000-0005-0000-0000-000012200000}"/>
    <cellStyle name="40% - Акцент5 2 10 2" xfId="8215" xr:uid="{00000000-0005-0000-0000-000013200000}"/>
    <cellStyle name="40% - Акцент5 2 10 3" xfId="8216" xr:uid="{00000000-0005-0000-0000-000014200000}"/>
    <cellStyle name="40% - Акцент5 2 10 4" xfId="8217" xr:uid="{00000000-0005-0000-0000-000015200000}"/>
    <cellStyle name="40% - Акцент5 2 10 5" xfId="8218" xr:uid="{00000000-0005-0000-0000-000016200000}"/>
    <cellStyle name="40% - Акцент5 2 10 6" xfId="8219" xr:uid="{00000000-0005-0000-0000-000017200000}"/>
    <cellStyle name="40% - Акцент5 2 11" xfId="8220" xr:uid="{00000000-0005-0000-0000-000018200000}"/>
    <cellStyle name="40% - Акцент5 2 11 2" xfId="8221" xr:uid="{00000000-0005-0000-0000-000019200000}"/>
    <cellStyle name="40% - Акцент5 2 11 3" xfId="8222" xr:uid="{00000000-0005-0000-0000-00001A200000}"/>
    <cellStyle name="40% - Акцент5 2 11 4" xfId="8223" xr:uid="{00000000-0005-0000-0000-00001B200000}"/>
    <cellStyle name="40% - Акцент5 2 11 5" xfId="8224" xr:uid="{00000000-0005-0000-0000-00001C200000}"/>
    <cellStyle name="40% - Акцент5 2 11 6" xfId="8225" xr:uid="{00000000-0005-0000-0000-00001D200000}"/>
    <cellStyle name="40% - Акцент5 2 12" xfId="8226" xr:uid="{00000000-0005-0000-0000-00001E200000}"/>
    <cellStyle name="40% - Акцент5 2 12 2" xfId="8227" xr:uid="{00000000-0005-0000-0000-00001F200000}"/>
    <cellStyle name="40% - Акцент5 2 12 3" xfId="8228" xr:uid="{00000000-0005-0000-0000-000020200000}"/>
    <cellStyle name="40% - Акцент5 2 12 4" xfId="8229" xr:uid="{00000000-0005-0000-0000-000021200000}"/>
    <cellStyle name="40% - Акцент5 2 12 5" xfId="8230" xr:uid="{00000000-0005-0000-0000-000022200000}"/>
    <cellStyle name="40% - Акцент5 2 12 6" xfId="8231" xr:uid="{00000000-0005-0000-0000-000023200000}"/>
    <cellStyle name="40% - Акцент5 2 13" xfId="8232" xr:uid="{00000000-0005-0000-0000-000024200000}"/>
    <cellStyle name="40% - Акцент5 2 13 2" xfId="8233" xr:uid="{00000000-0005-0000-0000-000025200000}"/>
    <cellStyle name="40% - Акцент5 2 13 3" xfId="8234" xr:uid="{00000000-0005-0000-0000-000026200000}"/>
    <cellStyle name="40% - Акцент5 2 13 4" xfId="8235" xr:uid="{00000000-0005-0000-0000-000027200000}"/>
    <cellStyle name="40% - Акцент5 2 13 5" xfId="8236" xr:uid="{00000000-0005-0000-0000-000028200000}"/>
    <cellStyle name="40% - Акцент5 2 13 6" xfId="8237" xr:uid="{00000000-0005-0000-0000-000029200000}"/>
    <cellStyle name="40% - Акцент5 2 14" xfId="8238" xr:uid="{00000000-0005-0000-0000-00002A200000}"/>
    <cellStyle name="40% - Акцент5 2 14 2" xfId="8239" xr:uid="{00000000-0005-0000-0000-00002B200000}"/>
    <cellStyle name="40% - Акцент5 2 14 3" xfId="8240" xr:uid="{00000000-0005-0000-0000-00002C200000}"/>
    <cellStyle name="40% - Акцент5 2 14 4" xfId="8241" xr:uid="{00000000-0005-0000-0000-00002D200000}"/>
    <cellStyle name="40% - Акцент5 2 14 5" xfId="8242" xr:uid="{00000000-0005-0000-0000-00002E200000}"/>
    <cellStyle name="40% - Акцент5 2 14 6" xfId="8243" xr:uid="{00000000-0005-0000-0000-00002F200000}"/>
    <cellStyle name="40% - Акцент5 2 15" xfId="8244" xr:uid="{00000000-0005-0000-0000-000030200000}"/>
    <cellStyle name="40% - Акцент5 2 15 2" xfId="8245" xr:uid="{00000000-0005-0000-0000-000031200000}"/>
    <cellStyle name="40% - Акцент5 2 15 3" xfId="8246" xr:uid="{00000000-0005-0000-0000-000032200000}"/>
    <cellStyle name="40% - Акцент5 2 15 4" xfId="8247" xr:uid="{00000000-0005-0000-0000-000033200000}"/>
    <cellStyle name="40% - Акцент5 2 15 5" xfId="8248" xr:uid="{00000000-0005-0000-0000-000034200000}"/>
    <cellStyle name="40% - Акцент5 2 15 6" xfId="8249" xr:uid="{00000000-0005-0000-0000-000035200000}"/>
    <cellStyle name="40% - Акцент5 2 16" xfId="8250" xr:uid="{00000000-0005-0000-0000-000036200000}"/>
    <cellStyle name="40% - Акцент5 2 16 2" xfId="8251" xr:uid="{00000000-0005-0000-0000-000037200000}"/>
    <cellStyle name="40% - Акцент5 2 16 3" xfId="8252" xr:uid="{00000000-0005-0000-0000-000038200000}"/>
    <cellStyle name="40% - Акцент5 2 16 4" xfId="8253" xr:uid="{00000000-0005-0000-0000-000039200000}"/>
    <cellStyle name="40% - Акцент5 2 16 5" xfId="8254" xr:uid="{00000000-0005-0000-0000-00003A200000}"/>
    <cellStyle name="40% - Акцент5 2 16 6" xfId="8255" xr:uid="{00000000-0005-0000-0000-00003B200000}"/>
    <cellStyle name="40% - Акцент5 2 17" xfId="8256" xr:uid="{00000000-0005-0000-0000-00003C200000}"/>
    <cellStyle name="40% - Акцент5 2 17 2" xfId="8257" xr:uid="{00000000-0005-0000-0000-00003D200000}"/>
    <cellStyle name="40% - Акцент5 2 17 3" xfId="8258" xr:uid="{00000000-0005-0000-0000-00003E200000}"/>
    <cellStyle name="40% - Акцент5 2 17 4" xfId="8259" xr:uid="{00000000-0005-0000-0000-00003F200000}"/>
    <cellStyle name="40% - Акцент5 2 17 5" xfId="8260" xr:uid="{00000000-0005-0000-0000-000040200000}"/>
    <cellStyle name="40% - Акцент5 2 17 6" xfId="8261" xr:uid="{00000000-0005-0000-0000-000041200000}"/>
    <cellStyle name="40% - Акцент5 2 18" xfId="8262" xr:uid="{00000000-0005-0000-0000-000042200000}"/>
    <cellStyle name="40% - Акцент5 2 18 2" xfId="8263" xr:uid="{00000000-0005-0000-0000-000043200000}"/>
    <cellStyle name="40% - Акцент5 2 18 3" xfId="8264" xr:uid="{00000000-0005-0000-0000-000044200000}"/>
    <cellStyle name="40% - Акцент5 2 18 4" xfId="8265" xr:uid="{00000000-0005-0000-0000-000045200000}"/>
    <cellStyle name="40% - Акцент5 2 18 5" xfId="8266" xr:uid="{00000000-0005-0000-0000-000046200000}"/>
    <cellStyle name="40% - Акцент5 2 18 6" xfId="8267" xr:uid="{00000000-0005-0000-0000-000047200000}"/>
    <cellStyle name="40% - Акцент5 2 19" xfId="8268" xr:uid="{00000000-0005-0000-0000-000048200000}"/>
    <cellStyle name="40% - Акцент5 2 2" xfId="8269" xr:uid="{00000000-0005-0000-0000-000049200000}"/>
    <cellStyle name="40% - Акцент5 2 2 2" xfId="8270" xr:uid="{00000000-0005-0000-0000-00004A200000}"/>
    <cellStyle name="40% - Акцент5 2 2 3" xfId="8271" xr:uid="{00000000-0005-0000-0000-00004B200000}"/>
    <cellStyle name="40% - Акцент5 2 2 4" xfId="8272" xr:uid="{00000000-0005-0000-0000-00004C200000}"/>
    <cellStyle name="40% - Акцент5 2 2 5" xfId="8273" xr:uid="{00000000-0005-0000-0000-00004D200000}"/>
    <cellStyle name="40% - Акцент5 2 2 6" xfId="8274" xr:uid="{00000000-0005-0000-0000-00004E200000}"/>
    <cellStyle name="40% - Акцент5 2 2 7" xfId="8275" xr:uid="{00000000-0005-0000-0000-00004F200000}"/>
    <cellStyle name="40% - Акцент5 2 2 8" xfId="8276" xr:uid="{00000000-0005-0000-0000-000050200000}"/>
    <cellStyle name="40% - Акцент5 2 2_Бюджет Жарык 2010" xfId="8277" xr:uid="{00000000-0005-0000-0000-000051200000}"/>
    <cellStyle name="40% - Акцент5 2 20" xfId="8278" xr:uid="{00000000-0005-0000-0000-000052200000}"/>
    <cellStyle name="40% - Акцент5 2 21" xfId="8279" xr:uid="{00000000-0005-0000-0000-000053200000}"/>
    <cellStyle name="40% - Акцент5 2 22" xfId="8280" xr:uid="{00000000-0005-0000-0000-000054200000}"/>
    <cellStyle name="40% - Акцент5 2 23" xfId="8281" xr:uid="{00000000-0005-0000-0000-000055200000}"/>
    <cellStyle name="40% - Акцент5 2 24" xfId="8282" xr:uid="{00000000-0005-0000-0000-000056200000}"/>
    <cellStyle name="40% - Акцент5 2 25" xfId="8283" xr:uid="{00000000-0005-0000-0000-000057200000}"/>
    <cellStyle name="40% - Акцент5 2 26" xfId="8284" xr:uid="{00000000-0005-0000-0000-000058200000}"/>
    <cellStyle name="40% - Акцент5 2 27" xfId="8285" xr:uid="{00000000-0005-0000-0000-000059200000}"/>
    <cellStyle name="40% - Акцент5 2 28" xfId="8286" xr:uid="{00000000-0005-0000-0000-00005A200000}"/>
    <cellStyle name="40% - Акцент5 2 29" xfId="8287" xr:uid="{00000000-0005-0000-0000-00005B200000}"/>
    <cellStyle name="40% - Акцент5 2 3" xfId="8288" xr:uid="{00000000-0005-0000-0000-00005C200000}"/>
    <cellStyle name="40% - Акцент5 2 3 2" xfId="8289" xr:uid="{00000000-0005-0000-0000-00005D200000}"/>
    <cellStyle name="40% - Акцент5 2 3 3" xfId="8290" xr:uid="{00000000-0005-0000-0000-00005E200000}"/>
    <cellStyle name="40% - Акцент5 2 3 4" xfId="8291" xr:uid="{00000000-0005-0000-0000-00005F200000}"/>
    <cellStyle name="40% - Акцент5 2 3 5" xfId="8292" xr:uid="{00000000-0005-0000-0000-000060200000}"/>
    <cellStyle name="40% - Акцент5 2 3 6" xfId="8293" xr:uid="{00000000-0005-0000-0000-000061200000}"/>
    <cellStyle name="40% - Акцент5 2 3 7" xfId="8294" xr:uid="{00000000-0005-0000-0000-000062200000}"/>
    <cellStyle name="40% - Акцент5 2 3 8" xfId="8295" xr:uid="{00000000-0005-0000-0000-000063200000}"/>
    <cellStyle name="40% - Акцент5 2 3_Бюджет Жарык 2010" xfId="8296" xr:uid="{00000000-0005-0000-0000-000064200000}"/>
    <cellStyle name="40% - Акцент5 2 30" xfId="8297" xr:uid="{00000000-0005-0000-0000-000065200000}"/>
    <cellStyle name="40% - Акцент5 2 31" xfId="8298" xr:uid="{00000000-0005-0000-0000-000066200000}"/>
    <cellStyle name="40% - Акцент5 2 32" xfId="8299" xr:uid="{00000000-0005-0000-0000-000067200000}"/>
    <cellStyle name="40% - Акцент5 2 4" xfId="8300" xr:uid="{00000000-0005-0000-0000-000068200000}"/>
    <cellStyle name="40% - Акцент5 2 4 2" xfId="8301" xr:uid="{00000000-0005-0000-0000-000069200000}"/>
    <cellStyle name="40% - Акцент5 2 4 3" xfId="8302" xr:uid="{00000000-0005-0000-0000-00006A200000}"/>
    <cellStyle name="40% - Акцент5 2 4 4" xfId="8303" xr:uid="{00000000-0005-0000-0000-00006B200000}"/>
    <cellStyle name="40% - Акцент5 2 4 5" xfId="8304" xr:uid="{00000000-0005-0000-0000-00006C200000}"/>
    <cellStyle name="40% - Акцент5 2 4 6" xfId="8305" xr:uid="{00000000-0005-0000-0000-00006D200000}"/>
    <cellStyle name="40% - Акцент5 2 4 7" xfId="8306" xr:uid="{00000000-0005-0000-0000-00006E200000}"/>
    <cellStyle name="40% - Акцент5 2 4_Бюджет Жарык 2010" xfId="8307" xr:uid="{00000000-0005-0000-0000-00006F200000}"/>
    <cellStyle name="40% - Акцент5 2 5" xfId="8308" xr:uid="{00000000-0005-0000-0000-000070200000}"/>
    <cellStyle name="40% - Акцент5 2 5 2" xfId="8309" xr:uid="{00000000-0005-0000-0000-000071200000}"/>
    <cellStyle name="40% - Акцент5 2 5 3" xfId="8310" xr:uid="{00000000-0005-0000-0000-000072200000}"/>
    <cellStyle name="40% - Акцент5 2 5 4" xfId="8311" xr:uid="{00000000-0005-0000-0000-000073200000}"/>
    <cellStyle name="40% - Акцент5 2 5 5" xfId="8312" xr:uid="{00000000-0005-0000-0000-000074200000}"/>
    <cellStyle name="40% - Акцент5 2 5 6" xfId="8313" xr:uid="{00000000-0005-0000-0000-000075200000}"/>
    <cellStyle name="40% - Акцент5 2 5 7" xfId="8314" xr:uid="{00000000-0005-0000-0000-000076200000}"/>
    <cellStyle name="40% - Акцент5 2 5_Бюджет Жарык 2010" xfId="8315" xr:uid="{00000000-0005-0000-0000-000077200000}"/>
    <cellStyle name="40% - Акцент5 2 6" xfId="8316" xr:uid="{00000000-0005-0000-0000-000078200000}"/>
    <cellStyle name="40% - Акцент5 2 6 2" xfId="8317" xr:uid="{00000000-0005-0000-0000-000079200000}"/>
    <cellStyle name="40% - Акцент5 2 6 3" xfId="8318" xr:uid="{00000000-0005-0000-0000-00007A200000}"/>
    <cellStyle name="40% - Акцент5 2 6 4" xfId="8319" xr:uid="{00000000-0005-0000-0000-00007B200000}"/>
    <cellStyle name="40% - Акцент5 2 6 5" xfId="8320" xr:uid="{00000000-0005-0000-0000-00007C200000}"/>
    <cellStyle name="40% - Акцент5 2 6 6" xfId="8321" xr:uid="{00000000-0005-0000-0000-00007D200000}"/>
    <cellStyle name="40% - Акцент5 2 7" xfId="8322" xr:uid="{00000000-0005-0000-0000-00007E200000}"/>
    <cellStyle name="40% - Акцент5 2 7 2" xfId="8323" xr:uid="{00000000-0005-0000-0000-00007F200000}"/>
    <cellStyle name="40% - Акцент5 2 7 3" xfId="8324" xr:uid="{00000000-0005-0000-0000-000080200000}"/>
    <cellStyle name="40% - Акцент5 2 7 4" xfId="8325" xr:uid="{00000000-0005-0000-0000-000081200000}"/>
    <cellStyle name="40% - Акцент5 2 7 5" xfId="8326" xr:uid="{00000000-0005-0000-0000-000082200000}"/>
    <cellStyle name="40% - Акцент5 2 7 6" xfId="8327" xr:uid="{00000000-0005-0000-0000-000083200000}"/>
    <cellStyle name="40% - Акцент5 2 8" xfId="8328" xr:uid="{00000000-0005-0000-0000-000084200000}"/>
    <cellStyle name="40% - Акцент5 2 8 2" xfId="8329" xr:uid="{00000000-0005-0000-0000-000085200000}"/>
    <cellStyle name="40% - Акцент5 2 8 3" xfId="8330" xr:uid="{00000000-0005-0000-0000-000086200000}"/>
    <cellStyle name="40% - Акцент5 2 8 4" xfId="8331" xr:uid="{00000000-0005-0000-0000-000087200000}"/>
    <cellStyle name="40% - Акцент5 2 8 5" xfId="8332" xr:uid="{00000000-0005-0000-0000-000088200000}"/>
    <cellStyle name="40% - Акцент5 2 8 6" xfId="8333" xr:uid="{00000000-0005-0000-0000-000089200000}"/>
    <cellStyle name="40% - Акцент5 2 9" xfId="8334" xr:uid="{00000000-0005-0000-0000-00008A200000}"/>
    <cellStyle name="40% - Акцент5 2 9 2" xfId="8335" xr:uid="{00000000-0005-0000-0000-00008B200000}"/>
    <cellStyle name="40% - Акцент5 2 9 3" xfId="8336" xr:uid="{00000000-0005-0000-0000-00008C200000}"/>
    <cellStyle name="40% - Акцент5 2 9 4" xfId="8337" xr:uid="{00000000-0005-0000-0000-00008D200000}"/>
    <cellStyle name="40% - Акцент5 2 9 5" xfId="8338" xr:uid="{00000000-0005-0000-0000-00008E200000}"/>
    <cellStyle name="40% - Акцент5 2 9 6" xfId="8339" xr:uid="{00000000-0005-0000-0000-00008F200000}"/>
    <cellStyle name="40% - Акцент5 2_амортизация" xfId="8340" xr:uid="{00000000-0005-0000-0000-000090200000}"/>
    <cellStyle name="40% - Акцент5 3" xfId="8341" xr:uid="{00000000-0005-0000-0000-000091200000}"/>
    <cellStyle name="40% - Акцент5 4" xfId="8342" xr:uid="{00000000-0005-0000-0000-000092200000}"/>
    <cellStyle name="40% - Акцент5 5" xfId="8343" xr:uid="{00000000-0005-0000-0000-000093200000}"/>
    <cellStyle name="40% - Акцент5 5 2" xfId="8344" xr:uid="{00000000-0005-0000-0000-000094200000}"/>
    <cellStyle name="40% - Акцент5 5 3" xfId="8345" xr:uid="{00000000-0005-0000-0000-000095200000}"/>
    <cellStyle name="40% - Акцент5 6" xfId="8346" xr:uid="{00000000-0005-0000-0000-000096200000}"/>
    <cellStyle name="40% - Акцент5 6 2" xfId="8347" xr:uid="{00000000-0005-0000-0000-000097200000}"/>
    <cellStyle name="40% - Акцент5 7" xfId="8348" xr:uid="{00000000-0005-0000-0000-000098200000}"/>
    <cellStyle name="40% - Акцент5 8" xfId="8349" xr:uid="{00000000-0005-0000-0000-000099200000}"/>
    <cellStyle name="40% - Акцент5 9" xfId="8350" xr:uid="{00000000-0005-0000-0000-00009A200000}"/>
    <cellStyle name="40% - Акцент6 10" xfId="8351" xr:uid="{00000000-0005-0000-0000-00009B200000}"/>
    <cellStyle name="40% - Акцент6 11" xfId="8352" xr:uid="{00000000-0005-0000-0000-00009C200000}"/>
    <cellStyle name="40% - Акцент6 11 2" xfId="8353" xr:uid="{00000000-0005-0000-0000-00009D200000}"/>
    <cellStyle name="40% - Акцент6 11 3" xfId="8354" xr:uid="{00000000-0005-0000-0000-00009E200000}"/>
    <cellStyle name="40% - Акцент6 11 4" xfId="8355" xr:uid="{00000000-0005-0000-0000-00009F200000}"/>
    <cellStyle name="40% - Акцент6 12" xfId="8356" xr:uid="{00000000-0005-0000-0000-0000A0200000}"/>
    <cellStyle name="40% - Акцент6 13" xfId="8357" xr:uid="{00000000-0005-0000-0000-0000A1200000}"/>
    <cellStyle name="40% - Акцент6 14" xfId="8358" xr:uid="{00000000-0005-0000-0000-0000A2200000}"/>
    <cellStyle name="40% - Акцент6 15" xfId="8359" xr:uid="{00000000-0005-0000-0000-0000A3200000}"/>
    <cellStyle name="40% - Акцент6 15 2" xfId="8360" xr:uid="{00000000-0005-0000-0000-0000A4200000}"/>
    <cellStyle name="40% - Акцент6 16" xfId="8361" xr:uid="{00000000-0005-0000-0000-0000A5200000}"/>
    <cellStyle name="40% - Акцент6 17" xfId="8362" xr:uid="{00000000-0005-0000-0000-0000A6200000}"/>
    <cellStyle name="40% - Акцент6 18" xfId="8363" xr:uid="{00000000-0005-0000-0000-0000A7200000}"/>
    <cellStyle name="40% - Акцент6 19" xfId="8364" xr:uid="{00000000-0005-0000-0000-0000A8200000}"/>
    <cellStyle name="40% - Акцент6 2" xfId="8365" xr:uid="{00000000-0005-0000-0000-0000A9200000}"/>
    <cellStyle name="40% - Акцент6 2 10" xfId="8366" xr:uid="{00000000-0005-0000-0000-0000AA200000}"/>
    <cellStyle name="40% - Акцент6 2 10 10" xfId="8367" xr:uid="{00000000-0005-0000-0000-0000AB200000}"/>
    <cellStyle name="40% - Акцент6 2 10 11" xfId="8368" xr:uid="{00000000-0005-0000-0000-0000AC200000}"/>
    <cellStyle name="40% - Акцент6 2 10 12" xfId="8369" xr:uid="{00000000-0005-0000-0000-0000AD200000}"/>
    <cellStyle name="40% - Акцент6 2 10 13" xfId="8370" xr:uid="{00000000-0005-0000-0000-0000AE200000}"/>
    <cellStyle name="40% - Акцент6 2 10 2" xfId="8371" xr:uid="{00000000-0005-0000-0000-0000AF200000}"/>
    <cellStyle name="40% - Акцент6 2 10 2 10" xfId="8372" xr:uid="{00000000-0005-0000-0000-0000B0200000}"/>
    <cellStyle name="40% - Акцент6 2 10 2 11" xfId="8373" xr:uid="{00000000-0005-0000-0000-0000B1200000}"/>
    <cellStyle name="40% - Акцент6 2 10 2 12" xfId="8374" xr:uid="{00000000-0005-0000-0000-0000B2200000}"/>
    <cellStyle name="40% - Акцент6 2 10 2 13" xfId="8375" xr:uid="{00000000-0005-0000-0000-0000B3200000}"/>
    <cellStyle name="40% - Акцент6 2 10 2 2" xfId="8376" xr:uid="{00000000-0005-0000-0000-0000B4200000}"/>
    <cellStyle name="40% - Акцент6 2 10 2 2 2" xfId="8377" xr:uid="{00000000-0005-0000-0000-0000B5200000}"/>
    <cellStyle name="40% - Акцент6 2 10 2 2 2 2" xfId="8378" xr:uid="{00000000-0005-0000-0000-0000B6200000}"/>
    <cellStyle name="40% - Акцент6 2 10 2 2 2 3" xfId="8379" xr:uid="{00000000-0005-0000-0000-0000B7200000}"/>
    <cellStyle name="40% - Акцент6 2 10 2 2 2 4" xfId="8380" xr:uid="{00000000-0005-0000-0000-0000B8200000}"/>
    <cellStyle name="40% - Акцент6 2 10 2 2 2 5" xfId="8381" xr:uid="{00000000-0005-0000-0000-0000B9200000}"/>
    <cellStyle name="40% - Акцент6 2 10 2 2 2 6" xfId="8382" xr:uid="{00000000-0005-0000-0000-0000BA200000}"/>
    <cellStyle name="40% - Акцент6 2 10 2 2 3" xfId="8383" xr:uid="{00000000-0005-0000-0000-0000BB200000}"/>
    <cellStyle name="40% - Акцент6 2 10 2 2 4" xfId="8384" xr:uid="{00000000-0005-0000-0000-0000BC200000}"/>
    <cellStyle name="40% - Акцент6 2 10 2 2 5" xfId="8385" xr:uid="{00000000-0005-0000-0000-0000BD200000}"/>
    <cellStyle name="40% - Акцент6 2 10 2 2 6" xfId="8386" xr:uid="{00000000-0005-0000-0000-0000BE200000}"/>
    <cellStyle name="40% - Акцент6 2 10 2 2 7" xfId="8387" xr:uid="{00000000-0005-0000-0000-0000BF200000}"/>
    <cellStyle name="40% - Акцент6 2 10 2 2_амортизация" xfId="8388" xr:uid="{00000000-0005-0000-0000-0000C0200000}"/>
    <cellStyle name="40% - Акцент6 2 10 2 3" xfId="8389" xr:uid="{00000000-0005-0000-0000-0000C1200000}"/>
    <cellStyle name="40% - Акцент6 2 10 2 3 2" xfId="8390" xr:uid="{00000000-0005-0000-0000-0000C2200000}"/>
    <cellStyle name="40% - Акцент6 2 10 2 3 3" xfId="8391" xr:uid="{00000000-0005-0000-0000-0000C3200000}"/>
    <cellStyle name="40% - Акцент6 2 10 2 3 4" xfId="8392" xr:uid="{00000000-0005-0000-0000-0000C4200000}"/>
    <cellStyle name="40% - Акцент6 2 10 2 3 5" xfId="8393" xr:uid="{00000000-0005-0000-0000-0000C5200000}"/>
    <cellStyle name="40% - Акцент6 2 10 2 3 6" xfId="8394" xr:uid="{00000000-0005-0000-0000-0000C6200000}"/>
    <cellStyle name="40% - Акцент6 2 10 2 4" xfId="8395" xr:uid="{00000000-0005-0000-0000-0000C7200000}"/>
    <cellStyle name="40% - Акцент6 2 10 2 4 2" xfId="8396" xr:uid="{00000000-0005-0000-0000-0000C8200000}"/>
    <cellStyle name="40% - Акцент6 2 10 2 4 3" xfId="8397" xr:uid="{00000000-0005-0000-0000-0000C9200000}"/>
    <cellStyle name="40% - Акцент6 2 10 2 4 4" xfId="8398" xr:uid="{00000000-0005-0000-0000-0000CA200000}"/>
    <cellStyle name="40% - Акцент6 2 10 2 4 5" xfId="8399" xr:uid="{00000000-0005-0000-0000-0000CB200000}"/>
    <cellStyle name="40% - Акцент6 2 10 2 4 6" xfId="8400" xr:uid="{00000000-0005-0000-0000-0000CC200000}"/>
    <cellStyle name="40% - Акцент6 2 10 2 5" xfId="8401" xr:uid="{00000000-0005-0000-0000-0000CD200000}"/>
    <cellStyle name="40% - Акцент6 2 10 2 5 2" xfId="8402" xr:uid="{00000000-0005-0000-0000-0000CE200000}"/>
    <cellStyle name="40% - Акцент6 2 10 2 5 3" xfId="8403" xr:uid="{00000000-0005-0000-0000-0000CF200000}"/>
    <cellStyle name="40% - Акцент6 2 10 2 5 4" xfId="8404" xr:uid="{00000000-0005-0000-0000-0000D0200000}"/>
    <cellStyle name="40% - Акцент6 2 10 2 5 5" xfId="8405" xr:uid="{00000000-0005-0000-0000-0000D1200000}"/>
    <cellStyle name="40% - Акцент6 2 10 2 5 6" xfId="8406" xr:uid="{00000000-0005-0000-0000-0000D2200000}"/>
    <cellStyle name="40% - Акцент6 2 10 2 6" xfId="8407" xr:uid="{00000000-0005-0000-0000-0000D3200000}"/>
    <cellStyle name="40% - Акцент6 2 10 2 6 2" xfId="8408" xr:uid="{00000000-0005-0000-0000-0000D4200000}"/>
    <cellStyle name="40% - Акцент6 2 10 2 6 3" xfId="8409" xr:uid="{00000000-0005-0000-0000-0000D5200000}"/>
    <cellStyle name="40% - Акцент6 2 10 2 6 4" xfId="8410" xr:uid="{00000000-0005-0000-0000-0000D6200000}"/>
    <cellStyle name="40% - Акцент6 2 10 2 6 5" xfId="8411" xr:uid="{00000000-0005-0000-0000-0000D7200000}"/>
    <cellStyle name="40% - Акцент6 2 10 2 6 6" xfId="8412" xr:uid="{00000000-0005-0000-0000-0000D8200000}"/>
    <cellStyle name="40% - Акцент6 2 10 2 7" xfId="8413" xr:uid="{00000000-0005-0000-0000-0000D9200000}"/>
    <cellStyle name="40% - Акцент6 2 10 2 7 2" xfId="8414" xr:uid="{00000000-0005-0000-0000-0000DA200000}"/>
    <cellStyle name="40% - Акцент6 2 10 2 7 3" xfId="8415" xr:uid="{00000000-0005-0000-0000-0000DB200000}"/>
    <cellStyle name="40% - Акцент6 2 10 2 7 4" xfId="8416" xr:uid="{00000000-0005-0000-0000-0000DC200000}"/>
    <cellStyle name="40% - Акцент6 2 10 2 7 5" xfId="8417" xr:uid="{00000000-0005-0000-0000-0000DD200000}"/>
    <cellStyle name="40% - Акцент6 2 10 2 7 6" xfId="8418" xr:uid="{00000000-0005-0000-0000-0000DE200000}"/>
    <cellStyle name="40% - Акцент6 2 10 2 8" xfId="8419" xr:uid="{00000000-0005-0000-0000-0000DF200000}"/>
    <cellStyle name="40% - Акцент6 2 10 2 8 2" xfId="8420" xr:uid="{00000000-0005-0000-0000-0000E0200000}"/>
    <cellStyle name="40% - Акцент6 2 10 2 8 3" xfId="8421" xr:uid="{00000000-0005-0000-0000-0000E1200000}"/>
    <cellStyle name="40% - Акцент6 2 10 2 8 4" xfId="8422" xr:uid="{00000000-0005-0000-0000-0000E2200000}"/>
    <cellStyle name="40% - Акцент6 2 10 2 8 5" xfId="8423" xr:uid="{00000000-0005-0000-0000-0000E3200000}"/>
    <cellStyle name="40% - Акцент6 2 10 2 8 6" xfId="8424" xr:uid="{00000000-0005-0000-0000-0000E4200000}"/>
    <cellStyle name="40% - Акцент6 2 10 2 9" xfId="8425" xr:uid="{00000000-0005-0000-0000-0000E5200000}"/>
    <cellStyle name="40% - Акцент6 2 10 2_амортизация" xfId="8426" xr:uid="{00000000-0005-0000-0000-0000E6200000}"/>
    <cellStyle name="40% - Акцент6 2 10 3" xfId="8427" xr:uid="{00000000-0005-0000-0000-0000E7200000}"/>
    <cellStyle name="40% - Акцент6 2 10 3 2" xfId="8428" xr:uid="{00000000-0005-0000-0000-0000E8200000}"/>
    <cellStyle name="40% - Акцент6 2 10 3 2 2" xfId="8429" xr:uid="{00000000-0005-0000-0000-0000E9200000}"/>
    <cellStyle name="40% - Акцент6 2 10 3 2 3" xfId="8430" xr:uid="{00000000-0005-0000-0000-0000EA200000}"/>
    <cellStyle name="40% - Акцент6 2 10 3 2 4" xfId="8431" xr:uid="{00000000-0005-0000-0000-0000EB200000}"/>
    <cellStyle name="40% - Акцент6 2 10 3 2 5" xfId="8432" xr:uid="{00000000-0005-0000-0000-0000EC200000}"/>
    <cellStyle name="40% - Акцент6 2 10 3 2 6" xfId="8433" xr:uid="{00000000-0005-0000-0000-0000ED200000}"/>
    <cellStyle name="40% - Акцент6 2 10 3 3" xfId="8434" xr:uid="{00000000-0005-0000-0000-0000EE200000}"/>
    <cellStyle name="40% - Акцент6 2 10 3 4" xfId="8435" xr:uid="{00000000-0005-0000-0000-0000EF200000}"/>
    <cellStyle name="40% - Акцент6 2 10 3 5" xfId="8436" xr:uid="{00000000-0005-0000-0000-0000F0200000}"/>
    <cellStyle name="40% - Акцент6 2 10 3 6" xfId="8437" xr:uid="{00000000-0005-0000-0000-0000F1200000}"/>
    <cellStyle name="40% - Акцент6 2 10 3 7" xfId="8438" xr:uid="{00000000-0005-0000-0000-0000F2200000}"/>
    <cellStyle name="40% - Акцент6 2 10 3_амортизация" xfId="8439" xr:uid="{00000000-0005-0000-0000-0000F3200000}"/>
    <cellStyle name="40% - Акцент6 2 10 4" xfId="8440" xr:uid="{00000000-0005-0000-0000-0000F4200000}"/>
    <cellStyle name="40% - Акцент6 2 10 4 2" xfId="8441" xr:uid="{00000000-0005-0000-0000-0000F5200000}"/>
    <cellStyle name="40% - Акцент6 2 10 4 3" xfId="8442" xr:uid="{00000000-0005-0000-0000-0000F6200000}"/>
    <cellStyle name="40% - Акцент6 2 10 4 4" xfId="8443" xr:uid="{00000000-0005-0000-0000-0000F7200000}"/>
    <cellStyle name="40% - Акцент6 2 10 4 5" xfId="8444" xr:uid="{00000000-0005-0000-0000-0000F8200000}"/>
    <cellStyle name="40% - Акцент6 2 10 4 6" xfId="8445" xr:uid="{00000000-0005-0000-0000-0000F9200000}"/>
    <cellStyle name="40% - Акцент6 2 10 5" xfId="8446" xr:uid="{00000000-0005-0000-0000-0000FA200000}"/>
    <cellStyle name="40% - Акцент6 2 10 5 2" xfId="8447" xr:uid="{00000000-0005-0000-0000-0000FB200000}"/>
    <cellStyle name="40% - Акцент6 2 10 5 3" xfId="8448" xr:uid="{00000000-0005-0000-0000-0000FC200000}"/>
    <cellStyle name="40% - Акцент6 2 10 5 4" xfId="8449" xr:uid="{00000000-0005-0000-0000-0000FD200000}"/>
    <cellStyle name="40% - Акцент6 2 10 5 5" xfId="8450" xr:uid="{00000000-0005-0000-0000-0000FE200000}"/>
    <cellStyle name="40% - Акцент6 2 10 5 6" xfId="8451" xr:uid="{00000000-0005-0000-0000-0000FF200000}"/>
    <cellStyle name="40% - Акцент6 2 10 6" xfId="8452" xr:uid="{00000000-0005-0000-0000-000000210000}"/>
    <cellStyle name="40% - Акцент6 2 10 6 2" xfId="8453" xr:uid="{00000000-0005-0000-0000-000001210000}"/>
    <cellStyle name="40% - Акцент6 2 10 6 3" xfId="8454" xr:uid="{00000000-0005-0000-0000-000002210000}"/>
    <cellStyle name="40% - Акцент6 2 10 6 4" xfId="8455" xr:uid="{00000000-0005-0000-0000-000003210000}"/>
    <cellStyle name="40% - Акцент6 2 10 6 5" xfId="8456" xr:uid="{00000000-0005-0000-0000-000004210000}"/>
    <cellStyle name="40% - Акцент6 2 10 6 6" xfId="8457" xr:uid="{00000000-0005-0000-0000-000005210000}"/>
    <cellStyle name="40% - Акцент6 2 10 7" xfId="8458" xr:uid="{00000000-0005-0000-0000-000006210000}"/>
    <cellStyle name="40% - Акцент6 2 10 7 2" xfId="8459" xr:uid="{00000000-0005-0000-0000-000007210000}"/>
    <cellStyle name="40% - Акцент6 2 10 7 3" xfId="8460" xr:uid="{00000000-0005-0000-0000-000008210000}"/>
    <cellStyle name="40% - Акцент6 2 10 7 4" xfId="8461" xr:uid="{00000000-0005-0000-0000-000009210000}"/>
    <cellStyle name="40% - Акцент6 2 10 7 5" xfId="8462" xr:uid="{00000000-0005-0000-0000-00000A210000}"/>
    <cellStyle name="40% - Акцент6 2 10 7 6" xfId="8463" xr:uid="{00000000-0005-0000-0000-00000B210000}"/>
    <cellStyle name="40% - Акцент6 2 10 8" xfId="8464" xr:uid="{00000000-0005-0000-0000-00000C210000}"/>
    <cellStyle name="40% - Акцент6 2 10 8 2" xfId="8465" xr:uid="{00000000-0005-0000-0000-00000D210000}"/>
    <cellStyle name="40% - Акцент6 2 10 8 3" xfId="8466" xr:uid="{00000000-0005-0000-0000-00000E210000}"/>
    <cellStyle name="40% - Акцент6 2 10 8 4" xfId="8467" xr:uid="{00000000-0005-0000-0000-00000F210000}"/>
    <cellStyle name="40% - Акцент6 2 10 8 5" xfId="8468" xr:uid="{00000000-0005-0000-0000-000010210000}"/>
    <cellStyle name="40% - Акцент6 2 10 8 6" xfId="8469" xr:uid="{00000000-0005-0000-0000-000011210000}"/>
    <cellStyle name="40% - Акцент6 2 10 9" xfId="8470" xr:uid="{00000000-0005-0000-0000-000012210000}"/>
    <cellStyle name="40% - Акцент6 2 10_амортизация" xfId="8471" xr:uid="{00000000-0005-0000-0000-000013210000}"/>
    <cellStyle name="40% - Акцент6 2 11" xfId="8472" xr:uid="{00000000-0005-0000-0000-000014210000}"/>
    <cellStyle name="40% - Акцент6 2 11 2" xfId="8473" xr:uid="{00000000-0005-0000-0000-000015210000}"/>
    <cellStyle name="40% - Акцент6 2 11 3" xfId="8474" xr:uid="{00000000-0005-0000-0000-000016210000}"/>
    <cellStyle name="40% - Акцент6 2 11 4" xfId="8475" xr:uid="{00000000-0005-0000-0000-000017210000}"/>
    <cellStyle name="40% - Акцент6 2 11 5" xfId="8476" xr:uid="{00000000-0005-0000-0000-000018210000}"/>
    <cellStyle name="40% - Акцент6 2 11 6" xfId="8477" xr:uid="{00000000-0005-0000-0000-000019210000}"/>
    <cellStyle name="40% - Акцент6 2 12" xfId="8478" xr:uid="{00000000-0005-0000-0000-00001A210000}"/>
    <cellStyle name="40% - Акцент6 2 12 2" xfId="8479" xr:uid="{00000000-0005-0000-0000-00001B210000}"/>
    <cellStyle name="40% - Акцент6 2 12 2 2" xfId="8480" xr:uid="{00000000-0005-0000-0000-00001C210000}"/>
    <cellStyle name="40% - Акцент6 2 12 2 3" xfId="8481" xr:uid="{00000000-0005-0000-0000-00001D210000}"/>
    <cellStyle name="40% - Акцент6 2 12 2 4" xfId="8482" xr:uid="{00000000-0005-0000-0000-00001E210000}"/>
    <cellStyle name="40% - Акцент6 2 12 2 5" xfId="8483" xr:uid="{00000000-0005-0000-0000-00001F210000}"/>
    <cellStyle name="40% - Акцент6 2 12 2 6" xfId="8484" xr:uid="{00000000-0005-0000-0000-000020210000}"/>
    <cellStyle name="40% - Акцент6 2 12 3" xfId="8485" xr:uid="{00000000-0005-0000-0000-000021210000}"/>
    <cellStyle name="40% - Акцент6 2 12 4" xfId="8486" xr:uid="{00000000-0005-0000-0000-000022210000}"/>
    <cellStyle name="40% - Акцент6 2 12 5" xfId="8487" xr:uid="{00000000-0005-0000-0000-000023210000}"/>
    <cellStyle name="40% - Акцент6 2 12 6" xfId="8488" xr:uid="{00000000-0005-0000-0000-000024210000}"/>
    <cellStyle name="40% - Акцент6 2 12 7" xfId="8489" xr:uid="{00000000-0005-0000-0000-000025210000}"/>
    <cellStyle name="40% - Акцент6 2 12_амортизация" xfId="8490" xr:uid="{00000000-0005-0000-0000-000026210000}"/>
    <cellStyle name="40% - Акцент6 2 13" xfId="8491" xr:uid="{00000000-0005-0000-0000-000027210000}"/>
    <cellStyle name="40% - Акцент6 2 13 2" xfId="8492" xr:uid="{00000000-0005-0000-0000-000028210000}"/>
    <cellStyle name="40% - Акцент6 2 13 3" xfId="8493" xr:uid="{00000000-0005-0000-0000-000029210000}"/>
    <cellStyle name="40% - Акцент6 2 13 4" xfId="8494" xr:uid="{00000000-0005-0000-0000-00002A210000}"/>
    <cellStyle name="40% - Акцент6 2 13 5" xfId="8495" xr:uid="{00000000-0005-0000-0000-00002B210000}"/>
    <cellStyle name="40% - Акцент6 2 13 6" xfId="8496" xr:uid="{00000000-0005-0000-0000-00002C210000}"/>
    <cellStyle name="40% - Акцент6 2 14" xfId="8497" xr:uid="{00000000-0005-0000-0000-00002D210000}"/>
    <cellStyle name="40% - Акцент6 2 14 2" xfId="8498" xr:uid="{00000000-0005-0000-0000-00002E210000}"/>
    <cellStyle name="40% - Акцент6 2 14 3" xfId="8499" xr:uid="{00000000-0005-0000-0000-00002F210000}"/>
    <cellStyle name="40% - Акцент6 2 14 4" xfId="8500" xr:uid="{00000000-0005-0000-0000-000030210000}"/>
    <cellStyle name="40% - Акцент6 2 14 5" xfId="8501" xr:uid="{00000000-0005-0000-0000-000031210000}"/>
    <cellStyle name="40% - Акцент6 2 14 6" xfId="8502" xr:uid="{00000000-0005-0000-0000-000032210000}"/>
    <cellStyle name="40% - Акцент6 2 15" xfId="8503" xr:uid="{00000000-0005-0000-0000-000033210000}"/>
    <cellStyle name="40% - Акцент6 2 15 2" xfId="8504" xr:uid="{00000000-0005-0000-0000-000034210000}"/>
    <cellStyle name="40% - Акцент6 2 15 3" xfId="8505" xr:uid="{00000000-0005-0000-0000-000035210000}"/>
    <cellStyle name="40% - Акцент6 2 15 4" xfId="8506" xr:uid="{00000000-0005-0000-0000-000036210000}"/>
    <cellStyle name="40% - Акцент6 2 15 5" xfId="8507" xr:uid="{00000000-0005-0000-0000-000037210000}"/>
    <cellStyle name="40% - Акцент6 2 15 6" xfId="8508" xr:uid="{00000000-0005-0000-0000-000038210000}"/>
    <cellStyle name="40% - Акцент6 2 16" xfId="8509" xr:uid="{00000000-0005-0000-0000-000039210000}"/>
    <cellStyle name="40% - Акцент6 2 16 2" xfId="8510" xr:uid="{00000000-0005-0000-0000-00003A210000}"/>
    <cellStyle name="40% - Акцент6 2 16 3" xfId="8511" xr:uid="{00000000-0005-0000-0000-00003B210000}"/>
    <cellStyle name="40% - Акцент6 2 16 4" xfId="8512" xr:uid="{00000000-0005-0000-0000-00003C210000}"/>
    <cellStyle name="40% - Акцент6 2 16 5" xfId="8513" xr:uid="{00000000-0005-0000-0000-00003D210000}"/>
    <cellStyle name="40% - Акцент6 2 16 6" xfId="8514" xr:uid="{00000000-0005-0000-0000-00003E210000}"/>
    <cellStyle name="40% - Акцент6 2 17" xfId="8515" xr:uid="{00000000-0005-0000-0000-00003F210000}"/>
    <cellStyle name="40% - Акцент6 2 17 2" xfId="8516" xr:uid="{00000000-0005-0000-0000-000040210000}"/>
    <cellStyle name="40% - Акцент6 2 17 3" xfId="8517" xr:uid="{00000000-0005-0000-0000-000041210000}"/>
    <cellStyle name="40% - Акцент6 2 17 4" xfId="8518" xr:uid="{00000000-0005-0000-0000-000042210000}"/>
    <cellStyle name="40% - Акцент6 2 17 5" xfId="8519" xr:uid="{00000000-0005-0000-0000-000043210000}"/>
    <cellStyle name="40% - Акцент6 2 17 6" xfId="8520" xr:uid="{00000000-0005-0000-0000-000044210000}"/>
    <cellStyle name="40% - Акцент6 2 18" xfId="8521" xr:uid="{00000000-0005-0000-0000-000045210000}"/>
    <cellStyle name="40% - Акцент6 2 18 2" xfId="8522" xr:uid="{00000000-0005-0000-0000-000046210000}"/>
    <cellStyle name="40% - Акцент6 2 18 3" xfId="8523" xr:uid="{00000000-0005-0000-0000-000047210000}"/>
    <cellStyle name="40% - Акцент6 2 18 4" xfId="8524" xr:uid="{00000000-0005-0000-0000-000048210000}"/>
    <cellStyle name="40% - Акцент6 2 18 5" xfId="8525" xr:uid="{00000000-0005-0000-0000-000049210000}"/>
    <cellStyle name="40% - Акцент6 2 18 6" xfId="8526" xr:uid="{00000000-0005-0000-0000-00004A210000}"/>
    <cellStyle name="40% - Акцент6 2 19" xfId="8527" xr:uid="{00000000-0005-0000-0000-00004B210000}"/>
    <cellStyle name="40% - Акцент6 2 19 2" xfId="8528" xr:uid="{00000000-0005-0000-0000-00004C210000}"/>
    <cellStyle name="40% - Акцент6 2 19 3" xfId="8529" xr:uid="{00000000-0005-0000-0000-00004D210000}"/>
    <cellStyle name="40% - Акцент6 2 19 4" xfId="8530" xr:uid="{00000000-0005-0000-0000-00004E210000}"/>
    <cellStyle name="40% - Акцент6 2 19 4 2" xfId="8531" xr:uid="{00000000-0005-0000-0000-00004F210000}"/>
    <cellStyle name="40% - Акцент6 2 19 4 3" xfId="8532" xr:uid="{00000000-0005-0000-0000-000050210000}"/>
    <cellStyle name="40% - Акцент6 2 19 5" xfId="8533" xr:uid="{00000000-0005-0000-0000-000051210000}"/>
    <cellStyle name="40% - Акцент6 2 2" xfId="8534" xr:uid="{00000000-0005-0000-0000-000052210000}"/>
    <cellStyle name="40% - Акцент6 2 2 10" xfId="8535" xr:uid="{00000000-0005-0000-0000-000053210000}"/>
    <cellStyle name="40% - Акцент6 2 2 10 2" xfId="8536" xr:uid="{00000000-0005-0000-0000-000054210000}"/>
    <cellStyle name="40% - Акцент6 2 2 10 2 2" xfId="8537" xr:uid="{00000000-0005-0000-0000-000055210000}"/>
    <cellStyle name="40% - Акцент6 2 2 10 2 2 2" xfId="8538" xr:uid="{00000000-0005-0000-0000-000056210000}"/>
    <cellStyle name="40% - Акцент6 2 2 10 2 2 2 2" xfId="8539" xr:uid="{00000000-0005-0000-0000-000057210000}"/>
    <cellStyle name="40% - Акцент6 2 2 10 2 2 2 3" xfId="8540" xr:uid="{00000000-0005-0000-0000-000058210000}"/>
    <cellStyle name="40% - Акцент6 2 2 10 2 2 3" xfId="8541" xr:uid="{00000000-0005-0000-0000-000059210000}"/>
    <cellStyle name="40% - Акцент6 2 2 10 2 2 4" xfId="8542" xr:uid="{00000000-0005-0000-0000-00005A210000}"/>
    <cellStyle name="40% - Акцент6 2 2 10 2 3" xfId="8543" xr:uid="{00000000-0005-0000-0000-00005B210000}"/>
    <cellStyle name="40% - Акцент6 2 2 10 2 4" xfId="8544" xr:uid="{00000000-0005-0000-0000-00005C210000}"/>
    <cellStyle name="40% - Акцент6 2 2 10 3" xfId="8545" xr:uid="{00000000-0005-0000-0000-00005D210000}"/>
    <cellStyle name="40% - Акцент6 2 2 10 4" xfId="8546" xr:uid="{00000000-0005-0000-0000-00005E210000}"/>
    <cellStyle name="40% - Акцент6 2 2 10 5" xfId="8547" xr:uid="{00000000-0005-0000-0000-00005F210000}"/>
    <cellStyle name="40% - Акцент6 2 2 11" xfId="8548" xr:uid="{00000000-0005-0000-0000-000060210000}"/>
    <cellStyle name="40% - Акцент6 2 2 12" xfId="8549" xr:uid="{00000000-0005-0000-0000-000061210000}"/>
    <cellStyle name="40% - Акцент6 2 2 12 2" xfId="8550" xr:uid="{00000000-0005-0000-0000-000062210000}"/>
    <cellStyle name="40% - Акцент6 2 2 12 3" xfId="8551" xr:uid="{00000000-0005-0000-0000-000063210000}"/>
    <cellStyle name="40% - Акцент6 2 2 13" xfId="8552" xr:uid="{00000000-0005-0000-0000-000064210000}"/>
    <cellStyle name="40% - Акцент6 2 2 14" xfId="8553" xr:uid="{00000000-0005-0000-0000-000065210000}"/>
    <cellStyle name="40% - Акцент6 2 2 14 2" xfId="8554" xr:uid="{00000000-0005-0000-0000-000066210000}"/>
    <cellStyle name="40% - Акцент6 2 2 15" xfId="8555" xr:uid="{00000000-0005-0000-0000-000067210000}"/>
    <cellStyle name="40% - Акцент6 2 2 15 2" xfId="8556" xr:uid="{00000000-0005-0000-0000-000068210000}"/>
    <cellStyle name="40% - Акцент6 2 2 15 2 2" xfId="8557" xr:uid="{00000000-0005-0000-0000-000069210000}"/>
    <cellStyle name="40% - Акцент6 2 2 15 2 2 2" xfId="8558" xr:uid="{00000000-0005-0000-0000-00006A210000}"/>
    <cellStyle name="40% - Акцент6 2 2 15 2 3" xfId="8559" xr:uid="{00000000-0005-0000-0000-00006B210000}"/>
    <cellStyle name="40% - Акцент6 2 2 15 2 4" xfId="8560" xr:uid="{00000000-0005-0000-0000-00006C210000}"/>
    <cellStyle name="40% - Акцент6 2 2 15 3" xfId="8561" xr:uid="{00000000-0005-0000-0000-00006D210000}"/>
    <cellStyle name="40% - Акцент6 2 2 15 3 2" xfId="8562" xr:uid="{00000000-0005-0000-0000-00006E210000}"/>
    <cellStyle name="40% - Акцент6 2 2 15 4" xfId="8563" xr:uid="{00000000-0005-0000-0000-00006F210000}"/>
    <cellStyle name="40% - Акцент6 2 2 16" xfId="8564" xr:uid="{00000000-0005-0000-0000-000070210000}"/>
    <cellStyle name="40% - Акцент6 2 2 16 2" xfId="8565" xr:uid="{00000000-0005-0000-0000-000071210000}"/>
    <cellStyle name="40% - Акцент6 2 2 17" xfId="8566" xr:uid="{00000000-0005-0000-0000-000072210000}"/>
    <cellStyle name="40% - Акцент6 2 2 18" xfId="8567" xr:uid="{00000000-0005-0000-0000-000073210000}"/>
    <cellStyle name="40% - Акцент6 2 2 19" xfId="8568" xr:uid="{00000000-0005-0000-0000-000074210000}"/>
    <cellStyle name="40% - Акцент6 2 2 19 2" xfId="8569" xr:uid="{00000000-0005-0000-0000-000075210000}"/>
    <cellStyle name="40% - Акцент6 2 2 2" xfId="8570" xr:uid="{00000000-0005-0000-0000-000076210000}"/>
    <cellStyle name="40% - Акцент6 2 2 2 10" xfId="8571" xr:uid="{00000000-0005-0000-0000-000077210000}"/>
    <cellStyle name="40% - Акцент6 2 2 2 10 2" xfId="8572" xr:uid="{00000000-0005-0000-0000-000078210000}"/>
    <cellStyle name="40% - Акцент6 2 2 2 10 2 2" xfId="8573" xr:uid="{00000000-0005-0000-0000-000079210000}"/>
    <cellStyle name="40% - Акцент6 2 2 2 10 2 2 2" xfId="8574" xr:uid="{00000000-0005-0000-0000-00007A210000}"/>
    <cellStyle name="40% - Акцент6 2 2 2 10 2 3" xfId="8575" xr:uid="{00000000-0005-0000-0000-00007B210000}"/>
    <cellStyle name="40% - Акцент6 2 2 2 10 2 4" xfId="8576" xr:uid="{00000000-0005-0000-0000-00007C210000}"/>
    <cellStyle name="40% - Акцент6 2 2 2 10 3" xfId="8577" xr:uid="{00000000-0005-0000-0000-00007D210000}"/>
    <cellStyle name="40% - Акцент6 2 2 2 10 3 2" xfId="8578" xr:uid="{00000000-0005-0000-0000-00007E210000}"/>
    <cellStyle name="40% - Акцент6 2 2 2 10 4" xfId="8579" xr:uid="{00000000-0005-0000-0000-00007F210000}"/>
    <cellStyle name="40% - Акцент6 2 2 2 11" xfId="8580" xr:uid="{00000000-0005-0000-0000-000080210000}"/>
    <cellStyle name="40% - Акцент6 2 2 2 11 2" xfId="8581" xr:uid="{00000000-0005-0000-0000-000081210000}"/>
    <cellStyle name="40% - Акцент6 2 2 2 12" xfId="8582" xr:uid="{00000000-0005-0000-0000-000082210000}"/>
    <cellStyle name="40% - Акцент6 2 2 2 13" xfId="8583" xr:uid="{00000000-0005-0000-0000-000083210000}"/>
    <cellStyle name="40% - Акцент6 2 2 2 14" xfId="8584" xr:uid="{00000000-0005-0000-0000-000084210000}"/>
    <cellStyle name="40% - Акцент6 2 2 2 15" xfId="8585" xr:uid="{00000000-0005-0000-0000-000085210000}"/>
    <cellStyle name="40% - Акцент6 2 2 2 16" xfId="8586" xr:uid="{00000000-0005-0000-0000-000086210000}"/>
    <cellStyle name="40% - Акцент6 2 2 2 17" xfId="8587" xr:uid="{00000000-0005-0000-0000-000087210000}"/>
    <cellStyle name="40% - Акцент6 2 2 2 18" xfId="8588" xr:uid="{00000000-0005-0000-0000-000088210000}"/>
    <cellStyle name="40% - Акцент6 2 2 2 19" xfId="8589" xr:uid="{00000000-0005-0000-0000-000089210000}"/>
    <cellStyle name="40% - Акцент6 2 2 2 2" xfId="8590" xr:uid="{00000000-0005-0000-0000-00008A210000}"/>
    <cellStyle name="40% - Акцент6 2 2 2 2 10" xfId="8591" xr:uid="{00000000-0005-0000-0000-00008B210000}"/>
    <cellStyle name="40% - Акцент6 2 2 2 2 11" xfId="8592" xr:uid="{00000000-0005-0000-0000-00008C210000}"/>
    <cellStyle name="40% - Акцент6 2 2 2 2 12" xfId="8593" xr:uid="{00000000-0005-0000-0000-00008D210000}"/>
    <cellStyle name="40% - Акцент6 2 2 2 2 13" xfId="8594" xr:uid="{00000000-0005-0000-0000-00008E210000}"/>
    <cellStyle name="40% - Акцент6 2 2 2 2 14" xfId="8595" xr:uid="{00000000-0005-0000-0000-00008F210000}"/>
    <cellStyle name="40% - Акцент6 2 2 2 2 15" xfId="8596" xr:uid="{00000000-0005-0000-0000-000090210000}"/>
    <cellStyle name="40% - Акцент6 2 2 2 2 16" xfId="8597" xr:uid="{00000000-0005-0000-0000-000091210000}"/>
    <cellStyle name="40% - Акцент6 2 2 2 2 17" xfId="8598" xr:uid="{00000000-0005-0000-0000-000092210000}"/>
    <cellStyle name="40% - Акцент6 2 2 2 2 18" xfId="8599" xr:uid="{00000000-0005-0000-0000-000093210000}"/>
    <cellStyle name="40% - Акцент6 2 2 2 2 19" xfId="8600" xr:uid="{00000000-0005-0000-0000-000094210000}"/>
    <cellStyle name="40% - Акцент6 2 2 2 2 2" xfId="8601" xr:uid="{00000000-0005-0000-0000-000095210000}"/>
    <cellStyle name="40% - Акцент6 2 2 2 2 2 10" xfId="8602" xr:uid="{00000000-0005-0000-0000-000096210000}"/>
    <cellStyle name="40% - Акцент6 2 2 2 2 2 11" xfId="8603" xr:uid="{00000000-0005-0000-0000-000097210000}"/>
    <cellStyle name="40% - Акцент6 2 2 2 2 2 12" xfId="8604" xr:uid="{00000000-0005-0000-0000-000098210000}"/>
    <cellStyle name="40% - Акцент6 2 2 2 2 2 13" xfId="8605" xr:uid="{00000000-0005-0000-0000-000099210000}"/>
    <cellStyle name="40% - Акцент6 2 2 2 2 2 14" xfId="8606" xr:uid="{00000000-0005-0000-0000-00009A210000}"/>
    <cellStyle name="40% - Акцент6 2 2 2 2 2 15" xfId="8607" xr:uid="{00000000-0005-0000-0000-00009B210000}"/>
    <cellStyle name="40% - Акцент6 2 2 2 2 2 16" xfId="8608" xr:uid="{00000000-0005-0000-0000-00009C210000}"/>
    <cellStyle name="40% - Акцент6 2 2 2 2 2 17" xfId="8609" xr:uid="{00000000-0005-0000-0000-00009D210000}"/>
    <cellStyle name="40% - Акцент6 2 2 2 2 2 18" xfId="8610" xr:uid="{00000000-0005-0000-0000-00009E210000}"/>
    <cellStyle name="40% - Акцент6 2 2 2 2 2 19" xfId="8611" xr:uid="{00000000-0005-0000-0000-00009F210000}"/>
    <cellStyle name="40% - Акцент6 2 2 2 2 2 2" xfId="8612" xr:uid="{00000000-0005-0000-0000-0000A0210000}"/>
    <cellStyle name="40% - Акцент6 2 2 2 2 2 2 10" xfId="8613" xr:uid="{00000000-0005-0000-0000-0000A1210000}"/>
    <cellStyle name="40% - Акцент6 2 2 2 2 2 2 11" xfId="8614" xr:uid="{00000000-0005-0000-0000-0000A2210000}"/>
    <cellStyle name="40% - Акцент6 2 2 2 2 2 2 12" xfId="8615" xr:uid="{00000000-0005-0000-0000-0000A3210000}"/>
    <cellStyle name="40% - Акцент6 2 2 2 2 2 2 13" xfId="8616" xr:uid="{00000000-0005-0000-0000-0000A4210000}"/>
    <cellStyle name="40% - Акцент6 2 2 2 2 2 2 14" xfId="8617" xr:uid="{00000000-0005-0000-0000-0000A5210000}"/>
    <cellStyle name="40% - Акцент6 2 2 2 2 2 2 15" xfId="8618" xr:uid="{00000000-0005-0000-0000-0000A6210000}"/>
    <cellStyle name="40% - Акцент6 2 2 2 2 2 2 16" xfId="8619" xr:uid="{00000000-0005-0000-0000-0000A7210000}"/>
    <cellStyle name="40% - Акцент6 2 2 2 2 2 2 17" xfId="8620" xr:uid="{00000000-0005-0000-0000-0000A8210000}"/>
    <cellStyle name="40% - Акцент6 2 2 2 2 2 2 18" xfId="8621" xr:uid="{00000000-0005-0000-0000-0000A9210000}"/>
    <cellStyle name="40% - Акцент6 2 2 2 2 2 2 19" xfId="8622" xr:uid="{00000000-0005-0000-0000-0000AA210000}"/>
    <cellStyle name="40% - Акцент6 2 2 2 2 2 2 2" xfId="8623" xr:uid="{00000000-0005-0000-0000-0000AB210000}"/>
    <cellStyle name="40% - Акцент6 2 2 2 2 2 2 2 10" xfId="8624" xr:uid="{00000000-0005-0000-0000-0000AC210000}"/>
    <cellStyle name="40% - Акцент6 2 2 2 2 2 2 2 11" xfId="8625" xr:uid="{00000000-0005-0000-0000-0000AD210000}"/>
    <cellStyle name="40% - Акцент6 2 2 2 2 2 2 2 12" xfId="8626" xr:uid="{00000000-0005-0000-0000-0000AE210000}"/>
    <cellStyle name="40% - Акцент6 2 2 2 2 2 2 2 13" xfId="8627" xr:uid="{00000000-0005-0000-0000-0000AF210000}"/>
    <cellStyle name="40% - Акцент6 2 2 2 2 2 2 2 14" xfId="8628" xr:uid="{00000000-0005-0000-0000-0000B0210000}"/>
    <cellStyle name="40% - Акцент6 2 2 2 2 2 2 2 15" xfId="8629" xr:uid="{00000000-0005-0000-0000-0000B1210000}"/>
    <cellStyle name="40% - Акцент6 2 2 2 2 2 2 2 16" xfId="8630" xr:uid="{00000000-0005-0000-0000-0000B2210000}"/>
    <cellStyle name="40% - Акцент6 2 2 2 2 2 2 2 17" xfId="8631" xr:uid="{00000000-0005-0000-0000-0000B3210000}"/>
    <cellStyle name="40% - Акцент6 2 2 2 2 2 2 2 18" xfId="8632" xr:uid="{00000000-0005-0000-0000-0000B4210000}"/>
    <cellStyle name="40% - Акцент6 2 2 2 2 2 2 2 19" xfId="8633" xr:uid="{00000000-0005-0000-0000-0000B5210000}"/>
    <cellStyle name="40% - Акцент6 2 2 2 2 2 2 2 2" xfId="8634" xr:uid="{00000000-0005-0000-0000-0000B6210000}"/>
    <cellStyle name="40% - Акцент6 2 2 2 2 2 2 2 2 10" xfId="8635" xr:uid="{00000000-0005-0000-0000-0000B7210000}"/>
    <cellStyle name="40% - Акцент6 2 2 2 2 2 2 2 2 11" xfId="8636" xr:uid="{00000000-0005-0000-0000-0000B8210000}"/>
    <cellStyle name="40% - Акцент6 2 2 2 2 2 2 2 2 12" xfId="8637" xr:uid="{00000000-0005-0000-0000-0000B9210000}"/>
    <cellStyle name="40% - Акцент6 2 2 2 2 2 2 2 2 13" xfId="8638" xr:uid="{00000000-0005-0000-0000-0000BA210000}"/>
    <cellStyle name="40% - Акцент6 2 2 2 2 2 2 2 2 14" xfId="8639" xr:uid="{00000000-0005-0000-0000-0000BB210000}"/>
    <cellStyle name="40% - Акцент6 2 2 2 2 2 2 2 2 15" xfId="8640" xr:uid="{00000000-0005-0000-0000-0000BC210000}"/>
    <cellStyle name="40% - Акцент6 2 2 2 2 2 2 2 2 16" xfId="8641" xr:uid="{00000000-0005-0000-0000-0000BD210000}"/>
    <cellStyle name="40% - Акцент6 2 2 2 2 2 2 2 2 17" xfId="8642" xr:uid="{00000000-0005-0000-0000-0000BE210000}"/>
    <cellStyle name="40% - Акцент6 2 2 2 2 2 2 2 2 18" xfId="8643" xr:uid="{00000000-0005-0000-0000-0000BF210000}"/>
    <cellStyle name="40% - Акцент6 2 2 2 2 2 2 2 2 19" xfId="8644" xr:uid="{00000000-0005-0000-0000-0000C0210000}"/>
    <cellStyle name="40% - Акцент6 2 2 2 2 2 2 2 2 2" xfId="8645" xr:uid="{00000000-0005-0000-0000-0000C1210000}"/>
    <cellStyle name="40% - Акцент6 2 2 2 2 2 2 2 2 2 10" xfId="8646" xr:uid="{00000000-0005-0000-0000-0000C2210000}"/>
    <cellStyle name="40% - Акцент6 2 2 2 2 2 2 2 2 2 11" xfId="8647" xr:uid="{00000000-0005-0000-0000-0000C3210000}"/>
    <cellStyle name="40% - Акцент6 2 2 2 2 2 2 2 2 2 12" xfId="8648" xr:uid="{00000000-0005-0000-0000-0000C4210000}"/>
    <cellStyle name="40% - Акцент6 2 2 2 2 2 2 2 2 2 13" xfId="8649" xr:uid="{00000000-0005-0000-0000-0000C5210000}"/>
    <cellStyle name="40% - Акцент6 2 2 2 2 2 2 2 2 2 14" xfId="8650" xr:uid="{00000000-0005-0000-0000-0000C6210000}"/>
    <cellStyle name="40% - Акцент6 2 2 2 2 2 2 2 2 2 15" xfId="8651" xr:uid="{00000000-0005-0000-0000-0000C7210000}"/>
    <cellStyle name="40% - Акцент6 2 2 2 2 2 2 2 2 2 16" xfId="8652" xr:uid="{00000000-0005-0000-0000-0000C8210000}"/>
    <cellStyle name="40% - Акцент6 2 2 2 2 2 2 2 2 2 17" xfId="8653" xr:uid="{00000000-0005-0000-0000-0000C9210000}"/>
    <cellStyle name="40% - Акцент6 2 2 2 2 2 2 2 2 2 18" xfId="8654" xr:uid="{00000000-0005-0000-0000-0000CA210000}"/>
    <cellStyle name="40% - Акцент6 2 2 2 2 2 2 2 2 2 19" xfId="8655" xr:uid="{00000000-0005-0000-0000-0000CB210000}"/>
    <cellStyle name="40% - Акцент6 2 2 2 2 2 2 2 2 2 2" xfId="8656" xr:uid="{00000000-0005-0000-0000-0000CC210000}"/>
    <cellStyle name="40% - Акцент6 2 2 2 2 2 2 2 2 2 2 10" xfId="8657" xr:uid="{00000000-0005-0000-0000-0000CD210000}"/>
    <cellStyle name="40% - Акцент6 2 2 2 2 2 2 2 2 2 2 11" xfId="8658" xr:uid="{00000000-0005-0000-0000-0000CE210000}"/>
    <cellStyle name="40% - Акцент6 2 2 2 2 2 2 2 2 2 2 12" xfId="8659" xr:uid="{00000000-0005-0000-0000-0000CF210000}"/>
    <cellStyle name="40% - Акцент6 2 2 2 2 2 2 2 2 2 2 13" xfId="8660" xr:uid="{00000000-0005-0000-0000-0000D0210000}"/>
    <cellStyle name="40% - Акцент6 2 2 2 2 2 2 2 2 2 2 14" xfId="8661" xr:uid="{00000000-0005-0000-0000-0000D1210000}"/>
    <cellStyle name="40% - Акцент6 2 2 2 2 2 2 2 2 2 2 15" xfId="8662" xr:uid="{00000000-0005-0000-0000-0000D2210000}"/>
    <cellStyle name="40% - Акцент6 2 2 2 2 2 2 2 2 2 2 16" xfId="8663" xr:uid="{00000000-0005-0000-0000-0000D3210000}"/>
    <cellStyle name="40% - Акцент6 2 2 2 2 2 2 2 2 2 2 17" xfId="8664" xr:uid="{00000000-0005-0000-0000-0000D4210000}"/>
    <cellStyle name="40% - Акцент6 2 2 2 2 2 2 2 2 2 2 18" xfId="8665" xr:uid="{00000000-0005-0000-0000-0000D5210000}"/>
    <cellStyle name="40% - Акцент6 2 2 2 2 2 2 2 2 2 2 19" xfId="8666" xr:uid="{00000000-0005-0000-0000-0000D6210000}"/>
    <cellStyle name="40% - Акцент6 2 2 2 2 2 2 2 2 2 2 2" xfId="8667" xr:uid="{00000000-0005-0000-0000-0000D7210000}"/>
    <cellStyle name="40% - Акцент6 2 2 2 2 2 2 2 2 2 2 2 10" xfId="8668" xr:uid="{00000000-0005-0000-0000-0000D8210000}"/>
    <cellStyle name="40% - Акцент6 2 2 2 2 2 2 2 2 2 2 2 11" xfId="8669" xr:uid="{00000000-0005-0000-0000-0000D9210000}"/>
    <cellStyle name="40% - Акцент6 2 2 2 2 2 2 2 2 2 2 2 12" xfId="8670" xr:uid="{00000000-0005-0000-0000-0000DA210000}"/>
    <cellStyle name="40% - Акцент6 2 2 2 2 2 2 2 2 2 2 2 13" xfId="8671" xr:uid="{00000000-0005-0000-0000-0000DB210000}"/>
    <cellStyle name="40% - Акцент6 2 2 2 2 2 2 2 2 2 2 2 14" xfId="8672" xr:uid="{00000000-0005-0000-0000-0000DC210000}"/>
    <cellStyle name="40% - Акцент6 2 2 2 2 2 2 2 2 2 2 2 15" xfId="8673" xr:uid="{00000000-0005-0000-0000-0000DD210000}"/>
    <cellStyle name="40% - Акцент6 2 2 2 2 2 2 2 2 2 2 2 16" xfId="8674" xr:uid="{00000000-0005-0000-0000-0000DE210000}"/>
    <cellStyle name="40% - Акцент6 2 2 2 2 2 2 2 2 2 2 2 17" xfId="8675" xr:uid="{00000000-0005-0000-0000-0000DF210000}"/>
    <cellStyle name="40% - Акцент6 2 2 2 2 2 2 2 2 2 2 2 18" xfId="8676" xr:uid="{00000000-0005-0000-0000-0000E0210000}"/>
    <cellStyle name="40% - Акцент6 2 2 2 2 2 2 2 2 2 2 2 19" xfId="8677" xr:uid="{00000000-0005-0000-0000-0000E1210000}"/>
    <cellStyle name="40% - Акцент6 2 2 2 2 2 2 2 2 2 2 2 2" xfId="8678" xr:uid="{00000000-0005-0000-0000-0000E2210000}"/>
    <cellStyle name="40% - Акцент6 2 2 2 2 2 2 2 2 2 2 2 2 10" xfId="8679" xr:uid="{00000000-0005-0000-0000-0000E3210000}"/>
    <cellStyle name="40% - Акцент6 2 2 2 2 2 2 2 2 2 2 2 2 11" xfId="8680" xr:uid="{00000000-0005-0000-0000-0000E4210000}"/>
    <cellStyle name="40% - Акцент6 2 2 2 2 2 2 2 2 2 2 2 2 12" xfId="8681" xr:uid="{00000000-0005-0000-0000-0000E5210000}"/>
    <cellStyle name="40% - Акцент6 2 2 2 2 2 2 2 2 2 2 2 2 13" xfId="8682" xr:uid="{00000000-0005-0000-0000-0000E6210000}"/>
    <cellStyle name="40% - Акцент6 2 2 2 2 2 2 2 2 2 2 2 2 14" xfId="8683" xr:uid="{00000000-0005-0000-0000-0000E7210000}"/>
    <cellStyle name="40% - Акцент6 2 2 2 2 2 2 2 2 2 2 2 2 15" xfId="8684" xr:uid="{00000000-0005-0000-0000-0000E8210000}"/>
    <cellStyle name="40% - Акцент6 2 2 2 2 2 2 2 2 2 2 2 2 16" xfId="8685" xr:uid="{00000000-0005-0000-0000-0000E9210000}"/>
    <cellStyle name="40% - Акцент6 2 2 2 2 2 2 2 2 2 2 2 2 17" xfId="8686" xr:uid="{00000000-0005-0000-0000-0000EA210000}"/>
    <cellStyle name="40% - Акцент6 2 2 2 2 2 2 2 2 2 2 2 2 18" xfId="8687" xr:uid="{00000000-0005-0000-0000-0000EB210000}"/>
    <cellStyle name="40% - Акцент6 2 2 2 2 2 2 2 2 2 2 2 2 19" xfId="8688" xr:uid="{00000000-0005-0000-0000-0000EC210000}"/>
    <cellStyle name="40% - Акцент6 2 2 2 2 2 2 2 2 2 2 2 2 2" xfId="8689" xr:uid="{00000000-0005-0000-0000-0000ED210000}"/>
    <cellStyle name="40% - Акцент6 2 2 2 2 2 2 2 2 2 2 2 2 2 10" xfId="8690" xr:uid="{00000000-0005-0000-0000-0000EE210000}"/>
    <cellStyle name="40% - Акцент6 2 2 2 2 2 2 2 2 2 2 2 2 2 11" xfId="8691" xr:uid="{00000000-0005-0000-0000-0000EF210000}"/>
    <cellStyle name="40% - Акцент6 2 2 2 2 2 2 2 2 2 2 2 2 2 12" xfId="8692" xr:uid="{00000000-0005-0000-0000-0000F0210000}"/>
    <cellStyle name="40% - Акцент6 2 2 2 2 2 2 2 2 2 2 2 2 2 13" xfId="8693" xr:uid="{00000000-0005-0000-0000-0000F1210000}"/>
    <cellStyle name="40% - Акцент6 2 2 2 2 2 2 2 2 2 2 2 2 2 14" xfId="8694" xr:uid="{00000000-0005-0000-0000-0000F2210000}"/>
    <cellStyle name="40% - Акцент6 2 2 2 2 2 2 2 2 2 2 2 2 2 15" xfId="8695" xr:uid="{00000000-0005-0000-0000-0000F3210000}"/>
    <cellStyle name="40% - Акцент6 2 2 2 2 2 2 2 2 2 2 2 2 2 16" xfId="8696" xr:uid="{00000000-0005-0000-0000-0000F4210000}"/>
    <cellStyle name="40% - Акцент6 2 2 2 2 2 2 2 2 2 2 2 2 2 17" xfId="8697" xr:uid="{00000000-0005-0000-0000-0000F5210000}"/>
    <cellStyle name="40% - Акцент6 2 2 2 2 2 2 2 2 2 2 2 2 2 18" xfId="8698" xr:uid="{00000000-0005-0000-0000-0000F6210000}"/>
    <cellStyle name="40% - Акцент6 2 2 2 2 2 2 2 2 2 2 2 2 2 19" xfId="8699" xr:uid="{00000000-0005-0000-0000-0000F7210000}"/>
    <cellStyle name="40% - Акцент6 2 2 2 2 2 2 2 2 2 2 2 2 2 2" xfId="8700" xr:uid="{00000000-0005-0000-0000-0000F8210000}"/>
    <cellStyle name="40% - Акцент6 2 2 2 2 2 2 2 2 2 2 2 2 2 2 10" xfId="8701" xr:uid="{00000000-0005-0000-0000-0000F9210000}"/>
    <cellStyle name="40% - Акцент6 2 2 2 2 2 2 2 2 2 2 2 2 2 2 11" xfId="8702" xr:uid="{00000000-0005-0000-0000-0000FA210000}"/>
    <cellStyle name="40% - Акцент6 2 2 2 2 2 2 2 2 2 2 2 2 2 2 12" xfId="8703" xr:uid="{00000000-0005-0000-0000-0000FB210000}"/>
    <cellStyle name="40% - Акцент6 2 2 2 2 2 2 2 2 2 2 2 2 2 2 13" xfId="8704" xr:uid="{00000000-0005-0000-0000-0000FC210000}"/>
    <cellStyle name="40% - Акцент6 2 2 2 2 2 2 2 2 2 2 2 2 2 2 14" xfId="8705" xr:uid="{00000000-0005-0000-0000-0000FD210000}"/>
    <cellStyle name="40% - Акцент6 2 2 2 2 2 2 2 2 2 2 2 2 2 2 15" xfId="8706" xr:uid="{00000000-0005-0000-0000-0000FE210000}"/>
    <cellStyle name="40% - Акцент6 2 2 2 2 2 2 2 2 2 2 2 2 2 2 16" xfId="8707" xr:uid="{00000000-0005-0000-0000-0000FF210000}"/>
    <cellStyle name="40% - Акцент6 2 2 2 2 2 2 2 2 2 2 2 2 2 2 17" xfId="8708" xr:uid="{00000000-0005-0000-0000-000000220000}"/>
    <cellStyle name="40% - Акцент6 2 2 2 2 2 2 2 2 2 2 2 2 2 2 18" xfId="8709" xr:uid="{00000000-0005-0000-0000-000001220000}"/>
    <cellStyle name="40% - Акцент6 2 2 2 2 2 2 2 2 2 2 2 2 2 2 19" xfId="8710" xr:uid="{00000000-0005-0000-0000-000002220000}"/>
    <cellStyle name="40% - Акцент6 2 2 2 2 2 2 2 2 2 2 2 2 2 2 2" xfId="8711" xr:uid="{00000000-0005-0000-0000-000003220000}"/>
    <cellStyle name="40% - Акцент6 2 2 2 2 2 2 2 2 2 2 2 2 2 2 2 10" xfId="8712" xr:uid="{00000000-0005-0000-0000-000004220000}"/>
    <cellStyle name="40% - Акцент6 2 2 2 2 2 2 2 2 2 2 2 2 2 2 2 11" xfId="8713" xr:uid="{00000000-0005-0000-0000-000005220000}"/>
    <cellStyle name="40% - Акцент6 2 2 2 2 2 2 2 2 2 2 2 2 2 2 2 12" xfId="8714" xr:uid="{00000000-0005-0000-0000-000006220000}"/>
    <cellStyle name="40% - Акцент6 2 2 2 2 2 2 2 2 2 2 2 2 2 2 2 13" xfId="8715" xr:uid="{00000000-0005-0000-0000-000007220000}"/>
    <cellStyle name="40% - Акцент6 2 2 2 2 2 2 2 2 2 2 2 2 2 2 2 14" xfId="8716" xr:uid="{00000000-0005-0000-0000-000008220000}"/>
    <cellStyle name="40% - Акцент6 2 2 2 2 2 2 2 2 2 2 2 2 2 2 2 15" xfId="8717" xr:uid="{00000000-0005-0000-0000-000009220000}"/>
    <cellStyle name="40% - Акцент6 2 2 2 2 2 2 2 2 2 2 2 2 2 2 2 16" xfId="8718" xr:uid="{00000000-0005-0000-0000-00000A220000}"/>
    <cellStyle name="40% - Акцент6 2 2 2 2 2 2 2 2 2 2 2 2 2 2 2 17" xfId="8719" xr:uid="{00000000-0005-0000-0000-00000B220000}"/>
    <cellStyle name="40% - Акцент6 2 2 2 2 2 2 2 2 2 2 2 2 2 2 2 18" xfId="8720" xr:uid="{00000000-0005-0000-0000-00000C220000}"/>
    <cellStyle name="40% - Акцент6 2 2 2 2 2 2 2 2 2 2 2 2 2 2 2 19" xfId="8721" xr:uid="{00000000-0005-0000-0000-00000D220000}"/>
    <cellStyle name="40% - Акцент6 2 2 2 2 2 2 2 2 2 2 2 2 2 2 2 2" xfId="8722" xr:uid="{00000000-0005-0000-0000-00000E220000}"/>
    <cellStyle name="40% - Акцент6 2 2 2 2 2 2 2 2 2 2 2 2 2 2 2 2 10" xfId="8723" xr:uid="{00000000-0005-0000-0000-00000F220000}"/>
    <cellStyle name="40% - Акцент6 2 2 2 2 2 2 2 2 2 2 2 2 2 2 2 2 11" xfId="8724" xr:uid="{00000000-0005-0000-0000-000010220000}"/>
    <cellStyle name="40% - Акцент6 2 2 2 2 2 2 2 2 2 2 2 2 2 2 2 2 12" xfId="8725" xr:uid="{00000000-0005-0000-0000-000011220000}"/>
    <cellStyle name="40% - Акцент6 2 2 2 2 2 2 2 2 2 2 2 2 2 2 2 2 13" xfId="8726" xr:uid="{00000000-0005-0000-0000-000012220000}"/>
    <cellStyle name="40% - Акцент6 2 2 2 2 2 2 2 2 2 2 2 2 2 2 2 2 14" xfId="8727" xr:uid="{00000000-0005-0000-0000-000013220000}"/>
    <cellStyle name="40% - Акцент6 2 2 2 2 2 2 2 2 2 2 2 2 2 2 2 2 15" xfId="8728" xr:uid="{00000000-0005-0000-0000-000014220000}"/>
    <cellStyle name="40% - Акцент6 2 2 2 2 2 2 2 2 2 2 2 2 2 2 2 2 16" xfId="8729" xr:uid="{00000000-0005-0000-0000-000015220000}"/>
    <cellStyle name="40% - Акцент6 2 2 2 2 2 2 2 2 2 2 2 2 2 2 2 2 17" xfId="8730" xr:uid="{00000000-0005-0000-0000-000016220000}"/>
    <cellStyle name="40% - Акцент6 2 2 2 2 2 2 2 2 2 2 2 2 2 2 2 2 18" xfId="8731" xr:uid="{00000000-0005-0000-0000-000017220000}"/>
    <cellStyle name="40% - Акцент6 2 2 2 2 2 2 2 2 2 2 2 2 2 2 2 2 19" xfId="8732" xr:uid="{00000000-0005-0000-0000-000018220000}"/>
    <cellStyle name="40% - Акцент6 2 2 2 2 2 2 2 2 2 2 2 2 2 2 2 2 2" xfId="8733" xr:uid="{00000000-0005-0000-0000-000019220000}"/>
    <cellStyle name="40% - Акцент6 2 2 2 2 2 2 2 2 2 2 2 2 2 2 2 2 2 10" xfId="8734" xr:uid="{00000000-0005-0000-0000-00001A220000}"/>
    <cellStyle name="40% - Акцент6 2 2 2 2 2 2 2 2 2 2 2 2 2 2 2 2 2 11" xfId="8735" xr:uid="{00000000-0005-0000-0000-00001B220000}"/>
    <cellStyle name="40% - Акцент6 2 2 2 2 2 2 2 2 2 2 2 2 2 2 2 2 2 12" xfId="8736" xr:uid="{00000000-0005-0000-0000-00001C220000}"/>
    <cellStyle name="40% - Акцент6 2 2 2 2 2 2 2 2 2 2 2 2 2 2 2 2 2 13" xfId="8737" xr:uid="{00000000-0005-0000-0000-00001D220000}"/>
    <cellStyle name="40% - Акцент6 2 2 2 2 2 2 2 2 2 2 2 2 2 2 2 2 2 14" xfId="8738" xr:uid="{00000000-0005-0000-0000-00001E220000}"/>
    <cellStyle name="40% - Акцент6 2 2 2 2 2 2 2 2 2 2 2 2 2 2 2 2 2 15" xfId="8739" xr:uid="{00000000-0005-0000-0000-00001F220000}"/>
    <cellStyle name="40% - Акцент6 2 2 2 2 2 2 2 2 2 2 2 2 2 2 2 2 2 16" xfId="8740" xr:uid="{00000000-0005-0000-0000-000020220000}"/>
    <cellStyle name="40% - Акцент6 2 2 2 2 2 2 2 2 2 2 2 2 2 2 2 2 2 17" xfId="8741" xr:uid="{00000000-0005-0000-0000-000021220000}"/>
    <cellStyle name="40% - Акцент6 2 2 2 2 2 2 2 2 2 2 2 2 2 2 2 2 2 18" xfId="8742" xr:uid="{00000000-0005-0000-0000-000022220000}"/>
    <cellStyle name="40% - Акцент6 2 2 2 2 2 2 2 2 2 2 2 2 2 2 2 2 2 19" xfId="8743" xr:uid="{00000000-0005-0000-0000-000023220000}"/>
    <cellStyle name="40% - Акцент6 2 2 2 2 2 2 2 2 2 2 2 2 2 2 2 2 2 2" xfId="8744" xr:uid="{00000000-0005-0000-0000-000024220000}"/>
    <cellStyle name="40% - Акцент6 2 2 2 2 2 2 2 2 2 2 2 2 2 2 2 2 2 2 10" xfId="8745" xr:uid="{00000000-0005-0000-0000-000025220000}"/>
    <cellStyle name="40% - Акцент6 2 2 2 2 2 2 2 2 2 2 2 2 2 2 2 2 2 2 11" xfId="8746" xr:uid="{00000000-0005-0000-0000-000026220000}"/>
    <cellStyle name="40% - Акцент6 2 2 2 2 2 2 2 2 2 2 2 2 2 2 2 2 2 2 12" xfId="8747" xr:uid="{00000000-0005-0000-0000-000027220000}"/>
    <cellStyle name="40% - Акцент6 2 2 2 2 2 2 2 2 2 2 2 2 2 2 2 2 2 2 13" xfId="8748" xr:uid="{00000000-0005-0000-0000-000028220000}"/>
    <cellStyle name="40% - Акцент6 2 2 2 2 2 2 2 2 2 2 2 2 2 2 2 2 2 2 14" xfId="8749" xr:uid="{00000000-0005-0000-0000-000029220000}"/>
    <cellStyle name="40% - Акцент6 2 2 2 2 2 2 2 2 2 2 2 2 2 2 2 2 2 2 15" xfId="8750" xr:uid="{00000000-0005-0000-0000-00002A220000}"/>
    <cellStyle name="40% - Акцент6 2 2 2 2 2 2 2 2 2 2 2 2 2 2 2 2 2 2 16" xfId="8751" xr:uid="{00000000-0005-0000-0000-00002B220000}"/>
    <cellStyle name="40% - Акцент6 2 2 2 2 2 2 2 2 2 2 2 2 2 2 2 2 2 2 17" xfId="8752" xr:uid="{00000000-0005-0000-0000-00002C220000}"/>
    <cellStyle name="40% - Акцент6 2 2 2 2 2 2 2 2 2 2 2 2 2 2 2 2 2 2 18" xfId="8753" xr:uid="{00000000-0005-0000-0000-00002D220000}"/>
    <cellStyle name="40% - Акцент6 2 2 2 2 2 2 2 2 2 2 2 2 2 2 2 2 2 2 19" xfId="8754" xr:uid="{00000000-0005-0000-0000-00002E220000}"/>
    <cellStyle name="40% - Акцент6 2 2 2 2 2 2 2 2 2 2 2 2 2 2 2 2 2 2 2" xfId="8755" xr:uid="{00000000-0005-0000-0000-00002F220000}"/>
    <cellStyle name="40% - Акцент6 2 2 2 2 2 2 2 2 2 2 2 2 2 2 2 2 2 2 2 10" xfId="8756" xr:uid="{00000000-0005-0000-0000-000030220000}"/>
    <cellStyle name="40% - Акцент6 2 2 2 2 2 2 2 2 2 2 2 2 2 2 2 2 2 2 2 11" xfId="8757" xr:uid="{00000000-0005-0000-0000-000031220000}"/>
    <cellStyle name="40% - Акцент6 2 2 2 2 2 2 2 2 2 2 2 2 2 2 2 2 2 2 2 12" xfId="8758" xr:uid="{00000000-0005-0000-0000-000032220000}"/>
    <cellStyle name="40% - Акцент6 2 2 2 2 2 2 2 2 2 2 2 2 2 2 2 2 2 2 2 13" xfId="8759" xr:uid="{00000000-0005-0000-0000-000033220000}"/>
    <cellStyle name="40% - Акцент6 2 2 2 2 2 2 2 2 2 2 2 2 2 2 2 2 2 2 2 14" xfId="8760" xr:uid="{00000000-0005-0000-0000-000034220000}"/>
    <cellStyle name="40% - Акцент6 2 2 2 2 2 2 2 2 2 2 2 2 2 2 2 2 2 2 2 15" xfId="8761" xr:uid="{00000000-0005-0000-0000-000035220000}"/>
    <cellStyle name="40% - Акцент6 2 2 2 2 2 2 2 2 2 2 2 2 2 2 2 2 2 2 2 16" xfId="8762" xr:uid="{00000000-0005-0000-0000-000036220000}"/>
    <cellStyle name="40% - Акцент6 2 2 2 2 2 2 2 2 2 2 2 2 2 2 2 2 2 2 2 17" xfId="8763" xr:uid="{00000000-0005-0000-0000-000037220000}"/>
    <cellStyle name="40% - Акцент6 2 2 2 2 2 2 2 2 2 2 2 2 2 2 2 2 2 2 2 18" xfId="8764" xr:uid="{00000000-0005-0000-0000-000038220000}"/>
    <cellStyle name="40% - Акцент6 2 2 2 2 2 2 2 2 2 2 2 2 2 2 2 2 2 2 2 19" xfId="8765" xr:uid="{00000000-0005-0000-0000-000039220000}"/>
    <cellStyle name="40% - Акцент6 2 2 2 2 2 2 2 2 2 2 2 2 2 2 2 2 2 2 2 2" xfId="8766" xr:uid="{00000000-0005-0000-0000-00003A220000}"/>
    <cellStyle name="40% - Акцент6 2 2 2 2 2 2 2 2 2 2 2 2 2 2 2 2 2 2 2 2 10" xfId="8767" xr:uid="{00000000-0005-0000-0000-00003B220000}"/>
    <cellStyle name="40% - Акцент6 2 2 2 2 2 2 2 2 2 2 2 2 2 2 2 2 2 2 2 2 11" xfId="8768" xr:uid="{00000000-0005-0000-0000-00003C220000}"/>
    <cellStyle name="40% - Акцент6 2 2 2 2 2 2 2 2 2 2 2 2 2 2 2 2 2 2 2 2 12" xfId="8769" xr:uid="{00000000-0005-0000-0000-00003D220000}"/>
    <cellStyle name="40% - Акцент6 2 2 2 2 2 2 2 2 2 2 2 2 2 2 2 2 2 2 2 2 13" xfId="8770" xr:uid="{00000000-0005-0000-0000-00003E220000}"/>
    <cellStyle name="40% - Акцент6 2 2 2 2 2 2 2 2 2 2 2 2 2 2 2 2 2 2 2 2 14" xfId="8771" xr:uid="{00000000-0005-0000-0000-00003F220000}"/>
    <cellStyle name="40% - Акцент6 2 2 2 2 2 2 2 2 2 2 2 2 2 2 2 2 2 2 2 2 15" xfId="8772" xr:uid="{00000000-0005-0000-0000-000040220000}"/>
    <cellStyle name="40% - Акцент6 2 2 2 2 2 2 2 2 2 2 2 2 2 2 2 2 2 2 2 2 16" xfId="8773" xr:uid="{00000000-0005-0000-0000-000041220000}"/>
    <cellStyle name="40% - Акцент6 2 2 2 2 2 2 2 2 2 2 2 2 2 2 2 2 2 2 2 2 17" xfId="8774" xr:uid="{00000000-0005-0000-0000-000042220000}"/>
    <cellStyle name="40% - Акцент6 2 2 2 2 2 2 2 2 2 2 2 2 2 2 2 2 2 2 2 2 18" xfId="8775" xr:uid="{00000000-0005-0000-0000-000043220000}"/>
    <cellStyle name="40% - Акцент6 2 2 2 2 2 2 2 2 2 2 2 2 2 2 2 2 2 2 2 2 2" xfId="8776" xr:uid="{00000000-0005-0000-0000-000044220000}"/>
    <cellStyle name="40% - Акцент6 2 2 2 2 2 2 2 2 2 2 2 2 2 2 2 2 2 2 2 2 2 10" xfId="8777" xr:uid="{00000000-0005-0000-0000-000045220000}"/>
    <cellStyle name="40% - Акцент6 2 2 2 2 2 2 2 2 2 2 2 2 2 2 2 2 2 2 2 2 2 11" xfId="8778" xr:uid="{00000000-0005-0000-0000-000046220000}"/>
    <cellStyle name="40% - Акцент6 2 2 2 2 2 2 2 2 2 2 2 2 2 2 2 2 2 2 2 2 2 12" xfId="8779" xr:uid="{00000000-0005-0000-0000-000047220000}"/>
    <cellStyle name="40% - Акцент6 2 2 2 2 2 2 2 2 2 2 2 2 2 2 2 2 2 2 2 2 2 13" xfId="8780" xr:uid="{00000000-0005-0000-0000-000048220000}"/>
    <cellStyle name="40% - Акцент6 2 2 2 2 2 2 2 2 2 2 2 2 2 2 2 2 2 2 2 2 2 14" xfId="8781" xr:uid="{00000000-0005-0000-0000-000049220000}"/>
    <cellStyle name="40% - Акцент6 2 2 2 2 2 2 2 2 2 2 2 2 2 2 2 2 2 2 2 2 2 15" xfId="8782" xr:uid="{00000000-0005-0000-0000-00004A220000}"/>
    <cellStyle name="40% - Акцент6 2 2 2 2 2 2 2 2 2 2 2 2 2 2 2 2 2 2 2 2 2 16" xfId="8783" xr:uid="{00000000-0005-0000-0000-00004B220000}"/>
    <cellStyle name="40% - Акцент6 2 2 2 2 2 2 2 2 2 2 2 2 2 2 2 2 2 2 2 2 2 17" xfId="8784" xr:uid="{00000000-0005-0000-0000-00004C220000}"/>
    <cellStyle name="40% - Акцент6 2 2 2 2 2 2 2 2 2 2 2 2 2 2 2 2 2 2 2 2 2 18" xfId="8785" xr:uid="{00000000-0005-0000-0000-00004D220000}"/>
    <cellStyle name="40% - Акцент6 2 2 2 2 2 2 2 2 2 2 2 2 2 2 2 2 2 2 2 2 2 2" xfId="8786" xr:uid="{00000000-0005-0000-0000-00004E220000}"/>
    <cellStyle name="40% - Акцент6 2 2 2 2 2 2 2 2 2 2 2 2 2 2 2 2 2 2 2 2 2 3" xfId="8787" xr:uid="{00000000-0005-0000-0000-00004F220000}"/>
    <cellStyle name="40% - Акцент6 2 2 2 2 2 2 2 2 2 2 2 2 2 2 2 2 2 2 2 2 2 4" xfId="8788" xr:uid="{00000000-0005-0000-0000-000050220000}"/>
    <cellStyle name="40% - Акцент6 2 2 2 2 2 2 2 2 2 2 2 2 2 2 2 2 2 2 2 2 2 5" xfId="8789" xr:uid="{00000000-0005-0000-0000-000051220000}"/>
    <cellStyle name="40% - Акцент6 2 2 2 2 2 2 2 2 2 2 2 2 2 2 2 2 2 2 2 2 2 6" xfId="8790" xr:uid="{00000000-0005-0000-0000-000052220000}"/>
    <cellStyle name="40% - Акцент6 2 2 2 2 2 2 2 2 2 2 2 2 2 2 2 2 2 2 2 2 2 7" xfId="8791" xr:uid="{00000000-0005-0000-0000-000053220000}"/>
    <cellStyle name="40% - Акцент6 2 2 2 2 2 2 2 2 2 2 2 2 2 2 2 2 2 2 2 2 2 8" xfId="8792" xr:uid="{00000000-0005-0000-0000-000054220000}"/>
    <cellStyle name="40% - Акцент6 2 2 2 2 2 2 2 2 2 2 2 2 2 2 2 2 2 2 2 2 2 9" xfId="8793" xr:uid="{00000000-0005-0000-0000-000055220000}"/>
    <cellStyle name="40% - Акцент6 2 2 2 2 2 2 2 2 2 2 2 2 2 2 2 2 2 2 2 2 3" xfId="8794" xr:uid="{00000000-0005-0000-0000-000056220000}"/>
    <cellStyle name="40% - Акцент6 2 2 2 2 2 2 2 2 2 2 2 2 2 2 2 2 2 2 2 2 4" xfId="8795" xr:uid="{00000000-0005-0000-0000-000057220000}"/>
    <cellStyle name="40% - Акцент6 2 2 2 2 2 2 2 2 2 2 2 2 2 2 2 2 2 2 2 2 5" xfId="8796" xr:uid="{00000000-0005-0000-0000-000058220000}"/>
    <cellStyle name="40% - Акцент6 2 2 2 2 2 2 2 2 2 2 2 2 2 2 2 2 2 2 2 2 6" xfId="8797" xr:uid="{00000000-0005-0000-0000-000059220000}"/>
    <cellStyle name="40% - Акцент6 2 2 2 2 2 2 2 2 2 2 2 2 2 2 2 2 2 2 2 2 7" xfId="8798" xr:uid="{00000000-0005-0000-0000-00005A220000}"/>
    <cellStyle name="40% - Акцент6 2 2 2 2 2 2 2 2 2 2 2 2 2 2 2 2 2 2 2 2 8" xfId="8799" xr:uid="{00000000-0005-0000-0000-00005B220000}"/>
    <cellStyle name="40% - Акцент6 2 2 2 2 2 2 2 2 2 2 2 2 2 2 2 2 2 2 2 2 9" xfId="8800" xr:uid="{00000000-0005-0000-0000-00005C220000}"/>
    <cellStyle name="40% - Акцент6 2 2 2 2 2 2 2 2 2 2 2 2 2 2 2 2 2 2 2 20" xfId="8801" xr:uid="{00000000-0005-0000-0000-00005D220000}"/>
    <cellStyle name="40% - Акцент6 2 2 2 2 2 2 2 2 2 2 2 2 2 2 2 2 2 2 2 21" xfId="8802" xr:uid="{00000000-0005-0000-0000-00005E220000}"/>
    <cellStyle name="40% - Акцент6 2 2 2 2 2 2 2 2 2 2 2 2 2 2 2 2 2 2 2 3" xfId="8803" xr:uid="{00000000-0005-0000-0000-00005F220000}"/>
    <cellStyle name="40% - Акцент6 2 2 2 2 2 2 2 2 2 2 2 2 2 2 2 2 2 2 2 4" xfId="8804" xr:uid="{00000000-0005-0000-0000-000060220000}"/>
    <cellStyle name="40% - Акцент6 2 2 2 2 2 2 2 2 2 2 2 2 2 2 2 2 2 2 2 5" xfId="8805" xr:uid="{00000000-0005-0000-0000-000061220000}"/>
    <cellStyle name="40% - Акцент6 2 2 2 2 2 2 2 2 2 2 2 2 2 2 2 2 2 2 2 6" xfId="8806" xr:uid="{00000000-0005-0000-0000-000062220000}"/>
    <cellStyle name="40% - Акцент6 2 2 2 2 2 2 2 2 2 2 2 2 2 2 2 2 2 2 2 7" xfId="8807" xr:uid="{00000000-0005-0000-0000-000063220000}"/>
    <cellStyle name="40% - Акцент6 2 2 2 2 2 2 2 2 2 2 2 2 2 2 2 2 2 2 2 8" xfId="8808" xr:uid="{00000000-0005-0000-0000-000064220000}"/>
    <cellStyle name="40% - Акцент6 2 2 2 2 2 2 2 2 2 2 2 2 2 2 2 2 2 2 2 9" xfId="8809" xr:uid="{00000000-0005-0000-0000-000065220000}"/>
    <cellStyle name="40% - Акцент6 2 2 2 2 2 2 2 2 2 2 2 2 2 2 2 2 2 2 20" xfId="8810" xr:uid="{00000000-0005-0000-0000-000066220000}"/>
    <cellStyle name="40% - Акцент6 2 2 2 2 2 2 2 2 2 2 2 2 2 2 2 2 2 2 21" xfId="8811" xr:uid="{00000000-0005-0000-0000-000067220000}"/>
    <cellStyle name="40% - Акцент6 2 2 2 2 2 2 2 2 2 2 2 2 2 2 2 2 2 2 3" xfId="8812" xr:uid="{00000000-0005-0000-0000-000068220000}"/>
    <cellStyle name="40% - Акцент6 2 2 2 2 2 2 2 2 2 2 2 2 2 2 2 2 2 2 4" xfId="8813" xr:uid="{00000000-0005-0000-0000-000069220000}"/>
    <cellStyle name="40% - Акцент6 2 2 2 2 2 2 2 2 2 2 2 2 2 2 2 2 2 2 5" xfId="8814" xr:uid="{00000000-0005-0000-0000-00006A220000}"/>
    <cellStyle name="40% - Акцент6 2 2 2 2 2 2 2 2 2 2 2 2 2 2 2 2 2 2 6" xfId="8815" xr:uid="{00000000-0005-0000-0000-00006B220000}"/>
    <cellStyle name="40% - Акцент6 2 2 2 2 2 2 2 2 2 2 2 2 2 2 2 2 2 2 7" xfId="8816" xr:uid="{00000000-0005-0000-0000-00006C220000}"/>
    <cellStyle name="40% - Акцент6 2 2 2 2 2 2 2 2 2 2 2 2 2 2 2 2 2 2 8" xfId="8817" xr:uid="{00000000-0005-0000-0000-00006D220000}"/>
    <cellStyle name="40% - Акцент6 2 2 2 2 2 2 2 2 2 2 2 2 2 2 2 2 2 2 9" xfId="8818" xr:uid="{00000000-0005-0000-0000-00006E220000}"/>
    <cellStyle name="40% - Акцент6 2 2 2 2 2 2 2 2 2 2 2 2 2 2 2 2 2 20" xfId="8819" xr:uid="{00000000-0005-0000-0000-00006F220000}"/>
    <cellStyle name="40% - Акцент6 2 2 2 2 2 2 2 2 2 2 2 2 2 2 2 2 2 21" xfId="8820" xr:uid="{00000000-0005-0000-0000-000070220000}"/>
    <cellStyle name="40% - Акцент6 2 2 2 2 2 2 2 2 2 2 2 2 2 2 2 2 2 22" xfId="8821" xr:uid="{00000000-0005-0000-0000-000071220000}"/>
    <cellStyle name="40% - Акцент6 2 2 2 2 2 2 2 2 2 2 2 2 2 2 2 2 2 3" xfId="8822" xr:uid="{00000000-0005-0000-0000-000072220000}"/>
    <cellStyle name="40% - Акцент6 2 2 2 2 2 2 2 2 2 2 2 2 2 2 2 2 2 4" xfId="8823" xr:uid="{00000000-0005-0000-0000-000073220000}"/>
    <cellStyle name="40% - Акцент6 2 2 2 2 2 2 2 2 2 2 2 2 2 2 2 2 2 5" xfId="8824" xr:uid="{00000000-0005-0000-0000-000074220000}"/>
    <cellStyle name="40% - Акцент6 2 2 2 2 2 2 2 2 2 2 2 2 2 2 2 2 2 6" xfId="8825" xr:uid="{00000000-0005-0000-0000-000075220000}"/>
    <cellStyle name="40% - Акцент6 2 2 2 2 2 2 2 2 2 2 2 2 2 2 2 2 2 7" xfId="8826" xr:uid="{00000000-0005-0000-0000-000076220000}"/>
    <cellStyle name="40% - Акцент6 2 2 2 2 2 2 2 2 2 2 2 2 2 2 2 2 2 8" xfId="8827" xr:uid="{00000000-0005-0000-0000-000077220000}"/>
    <cellStyle name="40% - Акцент6 2 2 2 2 2 2 2 2 2 2 2 2 2 2 2 2 2 9" xfId="8828" xr:uid="{00000000-0005-0000-0000-000078220000}"/>
    <cellStyle name="40% - Акцент6 2 2 2 2 2 2 2 2 2 2 2 2 2 2 2 2 20" xfId="8829" xr:uid="{00000000-0005-0000-0000-000079220000}"/>
    <cellStyle name="40% - Акцент6 2 2 2 2 2 2 2 2 2 2 2 2 2 2 2 2 21" xfId="8830" xr:uid="{00000000-0005-0000-0000-00007A220000}"/>
    <cellStyle name="40% - Акцент6 2 2 2 2 2 2 2 2 2 2 2 2 2 2 2 2 22" xfId="8831" xr:uid="{00000000-0005-0000-0000-00007B220000}"/>
    <cellStyle name="40% - Акцент6 2 2 2 2 2 2 2 2 2 2 2 2 2 2 2 2 3" xfId="8832" xr:uid="{00000000-0005-0000-0000-00007C220000}"/>
    <cellStyle name="40% - Акцент6 2 2 2 2 2 2 2 2 2 2 2 2 2 2 2 2 4" xfId="8833" xr:uid="{00000000-0005-0000-0000-00007D220000}"/>
    <cellStyle name="40% - Акцент6 2 2 2 2 2 2 2 2 2 2 2 2 2 2 2 2 5" xfId="8834" xr:uid="{00000000-0005-0000-0000-00007E220000}"/>
    <cellStyle name="40% - Акцент6 2 2 2 2 2 2 2 2 2 2 2 2 2 2 2 2 6" xfId="8835" xr:uid="{00000000-0005-0000-0000-00007F220000}"/>
    <cellStyle name="40% - Акцент6 2 2 2 2 2 2 2 2 2 2 2 2 2 2 2 2 7" xfId="8836" xr:uid="{00000000-0005-0000-0000-000080220000}"/>
    <cellStyle name="40% - Акцент6 2 2 2 2 2 2 2 2 2 2 2 2 2 2 2 2 8" xfId="8837" xr:uid="{00000000-0005-0000-0000-000081220000}"/>
    <cellStyle name="40% - Акцент6 2 2 2 2 2 2 2 2 2 2 2 2 2 2 2 2 9" xfId="8838" xr:uid="{00000000-0005-0000-0000-000082220000}"/>
    <cellStyle name="40% - Акцент6 2 2 2 2 2 2 2 2 2 2 2 2 2 2 2 20" xfId="8839" xr:uid="{00000000-0005-0000-0000-000083220000}"/>
    <cellStyle name="40% - Акцент6 2 2 2 2 2 2 2 2 2 2 2 2 2 2 2 21" xfId="8840" xr:uid="{00000000-0005-0000-0000-000084220000}"/>
    <cellStyle name="40% - Акцент6 2 2 2 2 2 2 2 2 2 2 2 2 2 2 2 22" xfId="8841" xr:uid="{00000000-0005-0000-0000-000085220000}"/>
    <cellStyle name="40% - Акцент6 2 2 2 2 2 2 2 2 2 2 2 2 2 2 2 23" xfId="8842" xr:uid="{00000000-0005-0000-0000-000086220000}"/>
    <cellStyle name="40% - Акцент6 2 2 2 2 2 2 2 2 2 2 2 2 2 2 2 3" xfId="8843" xr:uid="{00000000-0005-0000-0000-000087220000}"/>
    <cellStyle name="40% - Акцент6 2 2 2 2 2 2 2 2 2 2 2 2 2 2 2 4" xfId="8844" xr:uid="{00000000-0005-0000-0000-000088220000}"/>
    <cellStyle name="40% - Акцент6 2 2 2 2 2 2 2 2 2 2 2 2 2 2 2 5" xfId="8845" xr:uid="{00000000-0005-0000-0000-000089220000}"/>
    <cellStyle name="40% - Акцент6 2 2 2 2 2 2 2 2 2 2 2 2 2 2 2 6" xfId="8846" xr:uid="{00000000-0005-0000-0000-00008A220000}"/>
    <cellStyle name="40% - Акцент6 2 2 2 2 2 2 2 2 2 2 2 2 2 2 2 7" xfId="8847" xr:uid="{00000000-0005-0000-0000-00008B220000}"/>
    <cellStyle name="40% - Акцент6 2 2 2 2 2 2 2 2 2 2 2 2 2 2 2 8" xfId="8848" xr:uid="{00000000-0005-0000-0000-00008C220000}"/>
    <cellStyle name="40% - Акцент6 2 2 2 2 2 2 2 2 2 2 2 2 2 2 2 9" xfId="8849" xr:uid="{00000000-0005-0000-0000-00008D220000}"/>
    <cellStyle name="40% - Акцент6 2 2 2 2 2 2 2 2 2 2 2 2 2 2 20" xfId="8850" xr:uid="{00000000-0005-0000-0000-00008E220000}"/>
    <cellStyle name="40% - Акцент6 2 2 2 2 2 2 2 2 2 2 2 2 2 2 21" xfId="8851" xr:uid="{00000000-0005-0000-0000-00008F220000}"/>
    <cellStyle name="40% - Акцент6 2 2 2 2 2 2 2 2 2 2 2 2 2 2 22" xfId="8852" xr:uid="{00000000-0005-0000-0000-000090220000}"/>
    <cellStyle name="40% - Акцент6 2 2 2 2 2 2 2 2 2 2 2 2 2 2 23" xfId="8853" xr:uid="{00000000-0005-0000-0000-000091220000}"/>
    <cellStyle name="40% - Акцент6 2 2 2 2 2 2 2 2 2 2 2 2 2 2 24" xfId="8854" xr:uid="{00000000-0005-0000-0000-000092220000}"/>
    <cellStyle name="40% - Акцент6 2 2 2 2 2 2 2 2 2 2 2 2 2 2 25" xfId="8855" xr:uid="{00000000-0005-0000-0000-000093220000}"/>
    <cellStyle name="40% - Акцент6 2 2 2 2 2 2 2 2 2 2 2 2 2 2 3" xfId="8856" xr:uid="{00000000-0005-0000-0000-000094220000}"/>
    <cellStyle name="40% - Акцент6 2 2 2 2 2 2 2 2 2 2 2 2 2 2 4" xfId="8857" xr:uid="{00000000-0005-0000-0000-000095220000}"/>
    <cellStyle name="40% - Акцент6 2 2 2 2 2 2 2 2 2 2 2 2 2 2 5" xfId="8858" xr:uid="{00000000-0005-0000-0000-000096220000}"/>
    <cellStyle name="40% - Акцент6 2 2 2 2 2 2 2 2 2 2 2 2 2 2 6" xfId="8859" xr:uid="{00000000-0005-0000-0000-000097220000}"/>
    <cellStyle name="40% - Акцент6 2 2 2 2 2 2 2 2 2 2 2 2 2 2 7" xfId="8860" xr:uid="{00000000-0005-0000-0000-000098220000}"/>
    <cellStyle name="40% - Акцент6 2 2 2 2 2 2 2 2 2 2 2 2 2 2 8" xfId="8861" xr:uid="{00000000-0005-0000-0000-000099220000}"/>
    <cellStyle name="40% - Акцент6 2 2 2 2 2 2 2 2 2 2 2 2 2 2 9" xfId="8862" xr:uid="{00000000-0005-0000-0000-00009A220000}"/>
    <cellStyle name="40% - Акцент6 2 2 2 2 2 2 2 2 2 2 2 2 2 20" xfId="8863" xr:uid="{00000000-0005-0000-0000-00009B220000}"/>
    <cellStyle name="40% - Акцент6 2 2 2 2 2 2 2 2 2 2 2 2 2 21" xfId="8864" xr:uid="{00000000-0005-0000-0000-00009C220000}"/>
    <cellStyle name="40% - Акцент6 2 2 2 2 2 2 2 2 2 2 2 2 2 22" xfId="8865" xr:uid="{00000000-0005-0000-0000-00009D220000}"/>
    <cellStyle name="40% - Акцент6 2 2 2 2 2 2 2 2 2 2 2 2 2 23" xfId="8866" xr:uid="{00000000-0005-0000-0000-00009E220000}"/>
    <cellStyle name="40% - Акцент6 2 2 2 2 2 2 2 2 2 2 2 2 2 24" xfId="8867" xr:uid="{00000000-0005-0000-0000-00009F220000}"/>
    <cellStyle name="40% - Акцент6 2 2 2 2 2 2 2 2 2 2 2 2 2 25" xfId="8868" xr:uid="{00000000-0005-0000-0000-0000A0220000}"/>
    <cellStyle name="40% - Акцент6 2 2 2 2 2 2 2 2 2 2 2 2 2 3" xfId="8869" xr:uid="{00000000-0005-0000-0000-0000A1220000}"/>
    <cellStyle name="40% - Акцент6 2 2 2 2 2 2 2 2 2 2 2 2 2 3 2" xfId="8870" xr:uid="{00000000-0005-0000-0000-0000A2220000}"/>
    <cellStyle name="40% - Акцент6 2 2 2 2 2 2 2 2 2 2 2 2 2 4" xfId="8871" xr:uid="{00000000-0005-0000-0000-0000A3220000}"/>
    <cellStyle name="40% - Акцент6 2 2 2 2 2 2 2 2 2 2 2 2 2 5" xfId="8872" xr:uid="{00000000-0005-0000-0000-0000A4220000}"/>
    <cellStyle name="40% - Акцент6 2 2 2 2 2 2 2 2 2 2 2 2 2 6" xfId="8873" xr:uid="{00000000-0005-0000-0000-0000A5220000}"/>
    <cellStyle name="40% - Акцент6 2 2 2 2 2 2 2 2 2 2 2 2 2 7" xfId="8874" xr:uid="{00000000-0005-0000-0000-0000A6220000}"/>
    <cellStyle name="40% - Акцент6 2 2 2 2 2 2 2 2 2 2 2 2 2 8" xfId="8875" xr:uid="{00000000-0005-0000-0000-0000A7220000}"/>
    <cellStyle name="40% - Акцент6 2 2 2 2 2 2 2 2 2 2 2 2 2 9" xfId="8876" xr:uid="{00000000-0005-0000-0000-0000A8220000}"/>
    <cellStyle name="40% - Акцент6 2 2 2 2 2 2 2 2 2 2 2 2 20" xfId="8877" xr:uid="{00000000-0005-0000-0000-0000A9220000}"/>
    <cellStyle name="40% - Акцент6 2 2 2 2 2 2 2 2 2 2 2 2 21" xfId="8878" xr:uid="{00000000-0005-0000-0000-0000AA220000}"/>
    <cellStyle name="40% - Акцент6 2 2 2 2 2 2 2 2 2 2 2 2 22" xfId="8879" xr:uid="{00000000-0005-0000-0000-0000AB220000}"/>
    <cellStyle name="40% - Акцент6 2 2 2 2 2 2 2 2 2 2 2 2 23" xfId="8880" xr:uid="{00000000-0005-0000-0000-0000AC220000}"/>
    <cellStyle name="40% - Акцент6 2 2 2 2 2 2 2 2 2 2 2 2 24" xfId="8881" xr:uid="{00000000-0005-0000-0000-0000AD220000}"/>
    <cellStyle name="40% - Акцент6 2 2 2 2 2 2 2 2 2 2 2 2 25" xfId="8882" xr:uid="{00000000-0005-0000-0000-0000AE220000}"/>
    <cellStyle name="40% - Акцент6 2 2 2 2 2 2 2 2 2 2 2 2 26" xfId="8883" xr:uid="{00000000-0005-0000-0000-0000AF220000}"/>
    <cellStyle name="40% - Акцент6 2 2 2 2 2 2 2 2 2 2 2 2 27" xfId="8884" xr:uid="{00000000-0005-0000-0000-0000B0220000}"/>
    <cellStyle name="40% - Акцент6 2 2 2 2 2 2 2 2 2 2 2 2 3" xfId="8885" xr:uid="{00000000-0005-0000-0000-0000B1220000}"/>
    <cellStyle name="40% - Акцент6 2 2 2 2 2 2 2 2 2 2 2 2 4" xfId="8886" xr:uid="{00000000-0005-0000-0000-0000B2220000}"/>
    <cellStyle name="40% - Акцент6 2 2 2 2 2 2 2 2 2 2 2 2 4 2" xfId="8887" xr:uid="{00000000-0005-0000-0000-0000B3220000}"/>
    <cellStyle name="40% - Акцент6 2 2 2 2 2 2 2 2 2 2 2 2 5" xfId="8888" xr:uid="{00000000-0005-0000-0000-0000B4220000}"/>
    <cellStyle name="40% - Акцент6 2 2 2 2 2 2 2 2 2 2 2 2 6" xfId="8889" xr:uid="{00000000-0005-0000-0000-0000B5220000}"/>
    <cellStyle name="40% - Акцент6 2 2 2 2 2 2 2 2 2 2 2 2 7" xfId="8890" xr:uid="{00000000-0005-0000-0000-0000B6220000}"/>
    <cellStyle name="40% - Акцент6 2 2 2 2 2 2 2 2 2 2 2 2 8" xfId="8891" xr:uid="{00000000-0005-0000-0000-0000B7220000}"/>
    <cellStyle name="40% - Акцент6 2 2 2 2 2 2 2 2 2 2 2 2 9" xfId="8892" xr:uid="{00000000-0005-0000-0000-0000B8220000}"/>
    <cellStyle name="40% - Акцент6 2 2 2 2 2 2 2 2 2 2 2 20" xfId="8893" xr:uid="{00000000-0005-0000-0000-0000B9220000}"/>
    <cellStyle name="40% - Акцент6 2 2 2 2 2 2 2 2 2 2 2 21" xfId="8894" xr:uid="{00000000-0005-0000-0000-0000BA220000}"/>
    <cellStyle name="40% - Акцент6 2 2 2 2 2 2 2 2 2 2 2 22" xfId="8895" xr:uid="{00000000-0005-0000-0000-0000BB220000}"/>
    <cellStyle name="40% - Акцент6 2 2 2 2 2 2 2 2 2 2 2 23" xfId="8896" xr:uid="{00000000-0005-0000-0000-0000BC220000}"/>
    <cellStyle name="40% - Акцент6 2 2 2 2 2 2 2 2 2 2 2 24" xfId="8897" xr:uid="{00000000-0005-0000-0000-0000BD220000}"/>
    <cellStyle name="40% - Акцент6 2 2 2 2 2 2 2 2 2 2 2 25" xfId="8898" xr:uid="{00000000-0005-0000-0000-0000BE220000}"/>
    <cellStyle name="40% - Акцент6 2 2 2 2 2 2 2 2 2 2 2 26" xfId="8899" xr:uid="{00000000-0005-0000-0000-0000BF220000}"/>
    <cellStyle name="40% - Акцент6 2 2 2 2 2 2 2 2 2 2 2 27" xfId="8900" xr:uid="{00000000-0005-0000-0000-0000C0220000}"/>
    <cellStyle name="40% - Акцент6 2 2 2 2 2 2 2 2 2 2 2 3" xfId="8901" xr:uid="{00000000-0005-0000-0000-0000C1220000}"/>
    <cellStyle name="40% - Акцент6 2 2 2 2 2 2 2 2 2 2 2 3 2" xfId="8902" xr:uid="{00000000-0005-0000-0000-0000C2220000}"/>
    <cellStyle name="40% - Акцент6 2 2 2 2 2 2 2 2 2 2 2 3 2 2" xfId="8903" xr:uid="{00000000-0005-0000-0000-0000C3220000}"/>
    <cellStyle name="40% - Акцент6 2 2 2 2 2 2 2 2 2 2 2 3 2 2 2" xfId="8904" xr:uid="{00000000-0005-0000-0000-0000C4220000}"/>
    <cellStyle name="40% - Акцент6 2 2 2 2 2 2 2 2 2 2 2 3 2 3" xfId="8905" xr:uid="{00000000-0005-0000-0000-0000C5220000}"/>
    <cellStyle name="40% - Акцент6 2 2 2 2 2 2 2 2 2 2 2 3 2 4" xfId="8906" xr:uid="{00000000-0005-0000-0000-0000C6220000}"/>
    <cellStyle name="40% - Акцент6 2 2 2 2 2 2 2 2 2 2 2 3 3" xfId="8907" xr:uid="{00000000-0005-0000-0000-0000C7220000}"/>
    <cellStyle name="40% - Акцент6 2 2 2 2 2 2 2 2 2 2 2 3 3 2" xfId="8908" xr:uid="{00000000-0005-0000-0000-0000C8220000}"/>
    <cellStyle name="40% - Акцент6 2 2 2 2 2 2 2 2 2 2 2 3 4" xfId="8909" xr:uid="{00000000-0005-0000-0000-0000C9220000}"/>
    <cellStyle name="40% - Акцент6 2 2 2 2 2 2 2 2 2 2 2 4" xfId="8910" xr:uid="{00000000-0005-0000-0000-0000CA220000}"/>
    <cellStyle name="40% - Акцент6 2 2 2 2 2 2 2 2 2 2 2 4 2" xfId="8911" xr:uid="{00000000-0005-0000-0000-0000CB220000}"/>
    <cellStyle name="40% - Акцент6 2 2 2 2 2 2 2 2 2 2 2 5" xfId="8912" xr:uid="{00000000-0005-0000-0000-0000CC220000}"/>
    <cellStyle name="40% - Акцент6 2 2 2 2 2 2 2 2 2 2 2 6" xfId="8913" xr:uid="{00000000-0005-0000-0000-0000CD220000}"/>
    <cellStyle name="40% - Акцент6 2 2 2 2 2 2 2 2 2 2 2 7" xfId="8914" xr:uid="{00000000-0005-0000-0000-0000CE220000}"/>
    <cellStyle name="40% - Акцент6 2 2 2 2 2 2 2 2 2 2 2 8" xfId="8915" xr:uid="{00000000-0005-0000-0000-0000CF220000}"/>
    <cellStyle name="40% - Акцент6 2 2 2 2 2 2 2 2 2 2 2 9" xfId="8916" xr:uid="{00000000-0005-0000-0000-0000D0220000}"/>
    <cellStyle name="40% - Акцент6 2 2 2 2 2 2 2 2 2 2 20" xfId="8917" xr:uid="{00000000-0005-0000-0000-0000D1220000}"/>
    <cellStyle name="40% - Акцент6 2 2 2 2 2 2 2 2 2 2 21" xfId="8918" xr:uid="{00000000-0005-0000-0000-0000D2220000}"/>
    <cellStyle name="40% - Акцент6 2 2 2 2 2 2 2 2 2 2 22" xfId="8919" xr:uid="{00000000-0005-0000-0000-0000D3220000}"/>
    <cellStyle name="40% - Акцент6 2 2 2 2 2 2 2 2 2 2 23" xfId="8920" xr:uid="{00000000-0005-0000-0000-0000D4220000}"/>
    <cellStyle name="40% - Акцент6 2 2 2 2 2 2 2 2 2 2 24" xfId="8921" xr:uid="{00000000-0005-0000-0000-0000D5220000}"/>
    <cellStyle name="40% - Акцент6 2 2 2 2 2 2 2 2 2 2 25" xfId="8922" xr:uid="{00000000-0005-0000-0000-0000D6220000}"/>
    <cellStyle name="40% - Акцент6 2 2 2 2 2 2 2 2 2 2 26" xfId="8923" xr:uid="{00000000-0005-0000-0000-0000D7220000}"/>
    <cellStyle name="40% - Акцент6 2 2 2 2 2 2 2 2 2 2 27" xfId="8924" xr:uid="{00000000-0005-0000-0000-0000D8220000}"/>
    <cellStyle name="40% - Акцент6 2 2 2 2 2 2 2 2 2 2 28" xfId="8925" xr:uid="{00000000-0005-0000-0000-0000D9220000}"/>
    <cellStyle name="40% - Акцент6 2 2 2 2 2 2 2 2 2 2 3" xfId="8926" xr:uid="{00000000-0005-0000-0000-0000DA220000}"/>
    <cellStyle name="40% - Акцент6 2 2 2 2 2 2 2 2 2 2 4" xfId="8927" xr:uid="{00000000-0005-0000-0000-0000DB220000}"/>
    <cellStyle name="40% - Акцент6 2 2 2 2 2 2 2 2 2 2 4 2" xfId="8928" xr:uid="{00000000-0005-0000-0000-0000DC220000}"/>
    <cellStyle name="40% - Акцент6 2 2 2 2 2 2 2 2 2 2 4 2 2" xfId="8929" xr:uid="{00000000-0005-0000-0000-0000DD220000}"/>
    <cellStyle name="40% - Акцент6 2 2 2 2 2 2 2 2 2 2 4 2 2 2" xfId="8930" xr:uid="{00000000-0005-0000-0000-0000DE220000}"/>
    <cellStyle name="40% - Акцент6 2 2 2 2 2 2 2 2 2 2 4 2 3" xfId="8931" xr:uid="{00000000-0005-0000-0000-0000DF220000}"/>
    <cellStyle name="40% - Акцент6 2 2 2 2 2 2 2 2 2 2 4 2 4" xfId="8932" xr:uid="{00000000-0005-0000-0000-0000E0220000}"/>
    <cellStyle name="40% - Акцент6 2 2 2 2 2 2 2 2 2 2 4 3" xfId="8933" xr:uid="{00000000-0005-0000-0000-0000E1220000}"/>
    <cellStyle name="40% - Акцент6 2 2 2 2 2 2 2 2 2 2 4 3 2" xfId="8934" xr:uid="{00000000-0005-0000-0000-0000E2220000}"/>
    <cellStyle name="40% - Акцент6 2 2 2 2 2 2 2 2 2 2 4 4" xfId="8935" xr:uid="{00000000-0005-0000-0000-0000E3220000}"/>
    <cellStyle name="40% - Акцент6 2 2 2 2 2 2 2 2 2 2 5" xfId="8936" xr:uid="{00000000-0005-0000-0000-0000E4220000}"/>
    <cellStyle name="40% - Акцент6 2 2 2 2 2 2 2 2 2 2 5 2" xfId="8937" xr:uid="{00000000-0005-0000-0000-0000E5220000}"/>
    <cellStyle name="40% - Акцент6 2 2 2 2 2 2 2 2 2 2 6" xfId="8938" xr:uid="{00000000-0005-0000-0000-0000E6220000}"/>
    <cellStyle name="40% - Акцент6 2 2 2 2 2 2 2 2 2 2 7" xfId="8939" xr:uid="{00000000-0005-0000-0000-0000E7220000}"/>
    <cellStyle name="40% - Акцент6 2 2 2 2 2 2 2 2 2 2 8" xfId="8940" xr:uid="{00000000-0005-0000-0000-0000E8220000}"/>
    <cellStyle name="40% - Акцент6 2 2 2 2 2 2 2 2 2 2 9" xfId="8941" xr:uid="{00000000-0005-0000-0000-0000E9220000}"/>
    <cellStyle name="40% - Акцент6 2 2 2 2 2 2 2 2 2 20" xfId="8942" xr:uid="{00000000-0005-0000-0000-0000EA220000}"/>
    <cellStyle name="40% - Акцент6 2 2 2 2 2 2 2 2 2 21" xfId="8943" xr:uid="{00000000-0005-0000-0000-0000EB220000}"/>
    <cellStyle name="40% - Акцент6 2 2 2 2 2 2 2 2 2 22" xfId="8944" xr:uid="{00000000-0005-0000-0000-0000EC220000}"/>
    <cellStyle name="40% - Акцент6 2 2 2 2 2 2 2 2 2 23" xfId="8945" xr:uid="{00000000-0005-0000-0000-0000ED220000}"/>
    <cellStyle name="40% - Акцент6 2 2 2 2 2 2 2 2 2 24" xfId="8946" xr:uid="{00000000-0005-0000-0000-0000EE220000}"/>
    <cellStyle name="40% - Акцент6 2 2 2 2 2 2 2 2 2 25" xfId="8947" xr:uid="{00000000-0005-0000-0000-0000EF220000}"/>
    <cellStyle name="40% - Акцент6 2 2 2 2 2 2 2 2 2 26" xfId="8948" xr:uid="{00000000-0005-0000-0000-0000F0220000}"/>
    <cellStyle name="40% - Акцент6 2 2 2 2 2 2 2 2 2 27" xfId="8949" xr:uid="{00000000-0005-0000-0000-0000F1220000}"/>
    <cellStyle name="40% - Акцент6 2 2 2 2 2 2 2 2 2 28" xfId="8950" xr:uid="{00000000-0005-0000-0000-0000F2220000}"/>
    <cellStyle name="40% - Акцент6 2 2 2 2 2 2 2 2 2 29" xfId="8951" xr:uid="{00000000-0005-0000-0000-0000F3220000}"/>
    <cellStyle name="40% - Акцент6 2 2 2 2 2 2 2 2 2 3" xfId="8952" xr:uid="{00000000-0005-0000-0000-0000F4220000}"/>
    <cellStyle name="40% - Акцент6 2 2 2 2 2 2 2 2 2 4" xfId="8953" xr:uid="{00000000-0005-0000-0000-0000F5220000}"/>
    <cellStyle name="40% - Акцент6 2 2 2 2 2 2 2 2 2 4 2" xfId="8954" xr:uid="{00000000-0005-0000-0000-0000F6220000}"/>
    <cellStyle name="40% - Акцент6 2 2 2 2 2 2 2 2 2 5" xfId="8955" xr:uid="{00000000-0005-0000-0000-0000F7220000}"/>
    <cellStyle name="40% - Акцент6 2 2 2 2 2 2 2 2 2 5 2" xfId="8956" xr:uid="{00000000-0005-0000-0000-0000F8220000}"/>
    <cellStyle name="40% - Акцент6 2 2 2 2 2 2 2 2 2 5 2 2" xfId="8957" xr:uid="{00000000-0005-0000-0000-0000F9220000}"/>
    <cellStyle name="40% - Акцент6 2 2 2 2 2 2 2 2 2 5 2 2 2" xfId="8958" xr:uid="{00000000-0005-0000-0000-0000FA220000}"/>
    <cellStyle name="40% - Акцент6 2 2 2 2 2 2 2 2 2 5 2 3" xfId="8959" xr:uid="{00000000-0005-0000-0000-0000FB220000}"/>
    <cellStyle name="40% - Акцент6 2 2 2 2 2 2 2 2 2 5 2 4" xfId="8960" xr:uid="{00000000-0005-0000-0000-0000FC220000}"/>
    <cellStyle name="40% - Акцент6 2 2 2 2 2 2 2 2 2 5 3" xfId="8961" xr:uid="{00000000-0005-0000-0000-0000FD220000}"/>
    <cellStyle name="40% - Акцент6 2 2 2 2 2 2 2 2 2 5 3 2" xfId="8962" xr:uid="{00000000-0005-0000-0000-0000FE220000}"/>
    <cellStyle name="40% - Акцент6 2 2 2 2 2 2 2 2 2 5 4" xfId="8963" xr:uid="{00000000-0005-0000-0000-0000FF220000}"/>
    <cellStyle name="40% - Акцент6 2 2 2 2 2 2 2 2 2 6" xfId="8964" xr:uid="{00000000-0005-0000-0000-000000230000}"/>
    <cellStyle name="40% - Акцент6 2 2 2 2 2 2 2 2 2 6 2" xfId="8965" xr:uid="{00000000-0005-0000-0000-000001230000}"/>
    <cellStyle name="40% - Акцент6 2 2 2 2 2 2 2 2 2 7" xfId="8966" xr:uid="{00000000-0005-0000-0000-000002230000}"/>
    <cellStyle name="40% - Акцент6 2 2 2 2 2 2 2 2 2 8" xfId="8967" xr:uid="{00000000-0005-0000-0000-000003230000}"/>
    <cellStyle name="40% - Акцент6 2 2 2 2 2 2 2 2 2 9" xfId="8968" xr:uid="{00000000-0005-0000-0000-000004230000}"/>
    <cellStyle name="40% - Акцент6 2 2 2 2 2 2 2 2 20" xfId="8969" xr:uid="{00000000-0005-0000-0000-000005230000}"/>
    <cellStyle name="40% - Акцент6 2 2 2 2 2 2 2 2 21" xfId="8970" xr:uid="{00000000-0005-0000-0000-000006230000}"/>
    <cellStyle name="40% - Акцент6 2 2 2 2 2 2 2 2 22" xfId="8971" xr:uid="{00000000-0005-0000-0000-000007230000}"/>
    <cellStyle name="40% - Акцент6 2 2 2 2 2 2 2 2 23" xfId="8972" xr:uid="{00000000-0005-0000-0000-000008230000}"/>
    <cellStyle name="40% - Акцент6 2 2 2 2 2 2 2 2 24" xfId="8973" xr:uid="{00000000-0005-0000-0000-000009230000}"/>
    <cellStyle name="40% - Акцент6 2 2 2 2 2 2 2 2 25" xfId="8974" xr:uid="{00000000-0005-0000-0000-00000A230000}"/>
    <cellStyle name="40% - Акцент6 2 2 2 2 2 2 2 2 26" xfId="8975" xr:uid="{00000000-0005-0000-0000-00000B230000}"/>
    <cellStyle name="40% - Акцент6 2 2 2 2 2 2 2 2 27" xfId="8976" xr:uid="{00000000-0005-0000-0000-00000C230000}"/>
    <cellStyle name="40% - Акцент6 2 2 2 2 2 2 2 2 28" xfId="8977" xr:uid="{00000000-0005-0000-0000-00000D230000}"/>
    <cellStyle name="40% - Акцент6 2 2 2 2 2 2 2 2 29" xfId="8978" xr:uid="{00000000-0005-0000-0000-00000E230000}"/>
    <cellStyle name="40% - Акцент6 2 2 2 2 2 2 2 2 3" xfId="8979" xr:uid="{00000000-0005-0000-0000-00000F230000}"/>
    <cellStyle name="40% - Акцент6 2 2 2 2 2 2 2 2 4" xfId="8980" xr:uid="{00000000-0005-0000-0000-000010230000}"/>
    <cellStyle name="40% - Акцент6 2 2 2 2 2 2 2 2 4 2" xfId="8981" xr:uid="{00000000-0005-0000-0000-000011230000}"/>
    <cellStyle name="40% - Акцент6 2 2 2 2 2 2 2 2 5" xfId="8982" xr:uid="{00000000-0005-0000-0000-000012230000}"/>
    <cellStyle name="40% - Акцент6 2 2 2 2 2 2 2 2 5 2" xfId="8983" xr:uid="{00000000-0005-0000-0000-000013230000}"/>
    <cellStyle name="40% - Акцент6 2 2 2 2 2 2 2 2 5 2 2" xfId="8984" xr:uid="{00000000-0005-0000-0000-000014230000}"/>
    <cellStyle name="40% - Акцент6 2 2 2 2 2 2 2 2 5 2 2 2" xfId="8985" xr:uid="{00000000-0005-0000-0000-000015230000}"/>
    <cellStyle name="40% - Акцент6 2 2 2 2 2 2 2 2 5 2 3" xfId="8986" xr:uid="{00000000-0005-0000-0000-000016230000}"/>
    <cellStyle name="40% - Акцент6 2 2 2 2 2 2 2 2 5 2 4" xfId="8987" xr:uid="{00000000-0005-0000-0000-000017230000}"/>
    <cellStyle name="40% - Акцент6 2 2 2 2 2 2 2 2 5 3" xfId="8988" xr:uid="{00000000-0005-0000-0000-000018230000}"/>
    <cellStyle name="40% - Акцент6 2 2 2 2 2 2 2 2 5 3 2" xfId="8989" xr:uid="{00000000-0005-0000-0000-000019230000}"/>
    <cellStyle name="40% - Акцент6 2 2 2 2 2 2 2 2 5 4" xfId="8990" xr:uid="{00000000-0005-0000-0000-00001A230000}"/>
    <cellStyle name="40% - Акцент6 2 2 2 2 2 2 2 2 6" xfId="8991" xr:uid="{00000000-0005-0000-0000-00001B230000}"/>
    <cellStyle name="40% - Акцент6 2 2 2 2 2 2 2 2 6 2" xfId="8992" xr:uid="{00000000-0005-0000-0000-00001C230000}"/>
    <cellStyle name="40% - Акцент6 2 2 2 2 2 2 2 2 7" xfId="8993" xr:uid="{00000000-0005-0000-0000-00001D230000}"/>
    <cellStyle name="40% - Акцент6 2 2 2 2 2 2 2 2 8" xfId="8994" xr:uid="{00000000-0005-0000-0000-00001E230000}"/>
    <cellStyle name="40% - Акцент6 2 2 2 2 2 2 2 2 9" xfId="8995" xr:uid="{00000000-0005-0000-0000-00001F230000}"/>
    <cellStyle name="40% - Акцент6 2 2 2 2 2 2 2 20" xfId="8996" xr:uid="{00000000-0005-0000-0000-000020230000}"/>
    <cellStyle name="40% - Акцент6 2 2 2 2 2 2 2 21" xfId="8997" xr:uid="{00000000-0005-0000-0000-000021230000}"/>
    <cellStyle name="40% - Акцент6 2 2 2 2 2 2 2 22" xfId="8998" xr:uid="{00000000-0005-0000-0000-000022230000}"/>
    <cellStyle name="40% - Акцент6 2 2 2 2 2 2 2 23" xfId="8999" xr:uid="{00000000-0005-0000-0000-000023230000}"/>
    <cellStyle name="40% - Акцент6 2 2 2 2 2 2 2 24" xfId="9000" xr:uid="{00000000-0005-0000-0000-000024230000}"/>
    <cellStyle name="40% - Акцент6 2 2 2 2 2 2 2 25" xfId="9001" xr:uid="{00000000-0005-0000-0000-000025230000}"/>
    <cellStyle name="40% - Акцент6 2 2 2 2 2 2 2 26" xfId="9002" xr:uid="{00000000-0005-0000-0000-000026230000}"/>
    <cellStyle name="40% - Акцент6 2 2 2 2 2 2 2 27" xfId="9003" xr:uid="{00000000-0005-0000-0000-000027230000}"/>
    <cellStyle name="40% - Акцент6 2 2 2 2 2 2 2 28" xfId="9004" xr:uid="{00000000-0005-0000-0000-000028230000}"/>
    <cellStyle name="40% - Акцент6 2 2 2 2 2 2 2 29" xfId="9005" xr:uid="{00000000-0005-0000-0000-000029230000}"/>
    <cellStyle name="40% - Акцент6 2 2 2 2 2 2 2 3" xfId="9006" xr:uid="{00000000-0005-0000-0000-00002A230000}"/>
    <cellStyle name="40% - Акцент6 2 2 2 2 2 2 2 30" xfId="9007" xr:uid="{00000000-0005-0000-0000-00002B230000}"/>
    <cellStyle name="40% - Акцент6 2 2 2 2 2 2 2 4" xfId="9008" xr:uid="{00000000-0005-0000-0000-00002C230000}"/>
    <cellStyle name="40% - Акцент6 2 2 2 2 2 2 2 5" xfId="9009" xr:uid="{00000000-0005-0000-0000-00002D230000}"/>
    <cellStyle name="40% - Акцент6 2 2 2 2 2 2 2 5 2" xfId="9010" xr:uid="{00000000-0005-0000-0000-00002E230000}"/>
    <cellStyle name="40% - Акцент6 2 2 2 2 2 2 2 6" xfId="9011" xr:uid="{00000000-0005-0000-0000-00002F230000}"/>
    <cellStyle name="40% - Акцент6 2 2 2 2 2 2 2 6 2" xfId="9012" xr:uid="{00000000-0005-0000-0000-000030230000}"/>
    <cellStyle name="40% - Акцент6 2 2 2 2 2 2 2 6 2 2" xfId="9013" xr:uid="{00000000-0005-0000-0000-000031230000}"/>
    <cellStyle name="40% - Акцент6 2 2 2 2 2 2 2 6 2 2 2" xfId="9014" xr:uid="{00000000-0005-0000-0000-000032230000}"/>
    <cellStyle name="40% - Акцент6 2 2 2 2 2 2 2 6 2 3" xfId="9015" xr:uid="{00000000-0005-0000-0000-000033230000}"/>
    <cellStyle name="40% - Акцент6 2 2 2 2 2 2 2 6 2 4" xfId="9016" xr:uid="{00000000-0005-0000-0000-000034230000}"/>
    <cellStyle name="40% - Акцент6 2 2 2 2 2 2 2 6 3" xfId="9017" xr:uid="{00000000-0005-0000-0000-000035230000}"/>
    <cellStyle name="40% - Акцент6 2 2 2 2 2 2 2 6 3 2" xfId="9018" xr:uid="{00000000-0005-0000-0000-000036230000}"/>
    <cellStyle name="40% - Акцент6 2 2 2 2 2 2 2 6 4" xfId="9019" xr:uid="{00000000-0005-0000-0000-000037230000}"/>
    <cellStyle name="40% - Акцент6 2 2 2 2 2 2 2 7" xfId="9020" xr:uid="{00000000-0005-0000-0000-000038230000}"/>
    <cellStyle name="40% - Акцент6 2 2 2 2 2 2 2 7 2" xfId="9021" xr:uid="{00000000-0005-0000-0000-000039230000}"/>
    <cellStyle name="40% - Акцент6 2 2 2 2 2 2 2 8" xfId="9022" xr:uid="{00000000-0005-0000-0000-00003A230000}"/>
    <cellStyle name="40% - Акцент6 2 2 2 2 2 2 2 9" xfId="9023" xr:uid="{00000000-0005-0000-0000-00003B230000}"/>
    <cellStyle name="40% - Акцент6 2 2 2 2 2 2 20" xfId="9024" xr:uid="{00000000-0005-0000-0000-00003C230000}"/>
    <cellStyle name="40% - Акцент6 2 2 2 2 2 2 21" xfId="9025" xr:uid="{00000000-0005-0000-0000-00003D230000}"/>
    <cellStyle name="40% - Акцент6 2 2 2 2 2 2 22" xfId="9026" xr:uid="{00000000-0005-0000-0000-00003E230000}"/>
    <cellStyle name="40% - Акцент6 2 2 2 2 2 2 23" xfId="9027" xr:uid="{00000000-0005-0000-0000-00003F230000}"/>
    <cellStyle name="40% - Акцент6 2 2 2 2 2 2 24" xfId="9028" xr:uid="{00000000-0005-0000-0000-000040230000}"/>
    <cellStyle name="40% - Акцент6 2 2 2 2 2 2 25" xfId="9029" xr:uid="{00000000-0005-0000-0000-000041230000}"/>
    <cellStyle name="40% - Акцент6 2 2 2 2 2 2 26" xfId="9030" xr:uid="{00000000-0005-0000-0000-000042230000}"/>
    <cellStyle name="40% - Акцент6 2 2 2 2 2 2 27" xfId="9031" xr:uid="{00000000-0005-0000-0000-000043230000}"/>
    <cellStyle name="40% - Акцент6 2 2 2 2 2 2 28" xfId="9032" xr:uid="{00000000-0005-0000-0000-000044230000}"/>
    <cellStyle name="40% - Акцент6 2 2 2 2 2 2 29" xfId="9033" xr:uid="{00000000-0005-0000-0000-000045230000}"/>
    <cellStyle name="40% - Акцент6 2 2 2 2 2 2 3" xfId="9034" xr:uid="{00000000-0005-0000-0000-000046230000}"/>
    <cellStyle name="40% - Акцент6 2 2 2 2 2 2 30" xfId="9035" xr:uid="{00000000-0005-0000-0000-000047230000}"/>
    <cellStyle name="40% - Акцент6 2 2 2 2 2 2 31" xfId="9036" xr:uid="{00000000-0005-0000-0000-000048230000}"/>
    <cellStyle name="40% - Акцент6 2 2 2 2 2 2 32" xfId="9037" xr:uid="{00000000-0005-0000-0000-000049230000}"/>
    <cellStyle name="40% - Акцент6 2 2 2 2 2 2 4" xfId="9038" xr:uid="{00000000-0005-0000-0000-00004A230000}"/>
    <cellStyle name="40% - Акцент6 2 2 2 2 2 2 5" xfId="9039" xr:uid="{00000000-0005-0000-0000-00004B230000}"/>
    <cellStyle name="40% - Акцент6 2 2 2 2 2 2 5 2" xfId="9040" xr:uid="{00000000-0005-0000-0000-00004C230000}"/>
    <cellStyle name="40% - Акцент6 2 2 2 2 2 2 5 3" xfId="9041" xr:uid="{00000000-0005-0000-0000-00004D230000}"/>
    <cellStyle name="40% - Акцент6 2 2 2 2 2 2 6" xfId="9042" xr:uid="{00000000-0005-0000-0000-00004E230000}"/>
    <cellStyle name="40% - Акцент6 2 2 2 2 2 2 7" xfId="9043" xr:uid="{00000000-0005-0000-0000-00004F230000}"/>
    <cellStyle name="40% - Акцент6 2 2 2 2 2 2 7 2" xfId="9044" xr:uid="{00000000-0005-0000-0000-000050230000}"/>
    <cellStyle name="40% - Акцент6 2 2 2 2 2 2 8" xfId="9045" xr:uid="{00000000-0005-0000-0000-000051230000}"/>
    <cellStyle name="40% - Акцент6 2 2 2 2 2 2 8 2" xfId="9046" xr:uid="{00000000-0005-0000-0000-000052230000}"/>
    <cellStyle name="40% - Акцент6 2 2 2 2 2 2 8 2 2" xfId="9047" xr:uid="{00000000-0005-0000-0000-000053230000}"/>
    <cellStyle name="40% - Акцент6 2 2 2 2 2 2 8 2 2 2" xfId="9048" xr:uid="{00000000-0005-0000-0000-000054230000}"/>
    <cellStyle name="40% - Акцент6 2 2 2 2 2 2 8 2 3" xfId="9049" xr:uid="{00000000-0005-0000-0000-000055230000}"/>
    <cellStyle name="40% - Акцент6 2 2 2 2 2 2 8 2 4" xfId="9050" xr:uid="{00000000-0005-0000-0000-000056230000}"/>
    <cellStyle name="40% - Акцент6 2 2 2 2 2 2 8 3" xfId="9051" xr:uid="{00000000-0005-0000-0000-000057230000}"/>
    <cellStyle name="40% - Акцент6 2 2 2 2 2 2 8 3 2" xfId="9052" xr:uid="{00000000-0005-0000-0000-000058230000}"/>
    <cellStyle name="40% - Акцент6 2 2 2 2 2 2 8 4" xfId="9053" xr:uid="{00000000-0005-0000-0000-000059230000}"/>
    <cellStyle name="40% - Акцент6 2 2 2 2 2 2 9" xfId="9054" xr:uid="{00000000-0005-0000-0000-00005A230000}"/>
    <cellStyle name="40% - Акцент6 2 2 2 2 2 2 9 2" xfId="9055" xr:uid="{00000000-0005-0000-0000-00005B230000}"/>
    <cellStyle name="40% - Акцент6 2 2 2 2 2 20" xfId="9056" xr:uid="{00000000-0005-0000-0000-00005C230000}"/>
    <cellStyle name="40% - Акцент6 2 2 2 2 2 21" xfId="9057" xr:uid="{00000000-0005-0000-0000-00005D230000}"/>
    <cellStyle name="40% - Акцент6 2 2 2 2 2 22" xfId="9058" xr:uid="{00000000-0005-0000-0000-00005E230000}"/>
    <cellStyle name="40% - Акцент6 2 2 2 2 2 23" xfId="9059" xr:uid="{00000000-0005-0000-0000-00005F230000}"/>
    <cellStyle name="40% - Акцент6 2 2 2 2 2 24" xfId="9060" xr:uid="{00000000-0005-0000-0000-000060230000}"/>
    <cellStyle name="40% - Акцент6 2 2 2 2 2 25" xfId="9061" xr:uid="{00000000-0005-0000-0000-000061230000}"/>
    <cellStyle name="40% - Акцент6 2 2 2 2 2 26" xfId="9062" xr:uid="{00000000-0005-0000-0000-000062230000}"/>
    <cellStyle name="40% - Акцент6 2 2 2 2 2 27" xfId="9063" xr:uid="{00000000-0005-0000-0000-000063230000}"/>
    <cellStyle name="40% - Акцент6 2 2 2 2 2 28" xfId="9064" xr:uid="{00000000-0005-0000-0000-000064230000}"/>
    <cellStyle name="40% - Акцент6 2 2 2 2 2 29" xfId="9065" xr:uid="{00000000-0005-0000-0000-000065230000}"/>
    <cellStyle name="40% - Акцент6 2 2 2 2 2 3" xfId="9066" xr:uid="{00000000-0005-0000-0000-000066230000}"/>
    <cellStyle name="40% - Акцент6 2 2 2 2 2 3 2" xfId="9067" xr:uid="{00000000-0005-0000-0000-000067230000}"/>
    <cellStyle name="40% - Акцент6 2 2 2 2 2 3 2 2" xfId="9068" xr:uid="{00000000-0005-0000-0000-000068230000}"/>
    <cellStyle name="40% - Акцент6 2 2 2 2 2 3 2 2 2" xfId="9069" xr:uid="{00000000-0005-0000-0000-000069230000}"/>
    <cellStyle name="40% - Акцент6 2 2 2 2 2 3 2 2 3" xfId="9070" xr:uid="{00000000-0005-0000-0000-00006A230000}"/>
    <cellStyle name="40% - Акцент6 2 2 2 2 2 3 2 3" xfId="9071" xr:uid="{00000000-0005-0000-0000-00006B230000}"/>
    <cellStyle name="40% - Акцент6 2 2 2 2 2 3 3" xfId="9072" xr:uid="{00000000-0005-0000-0000-00006C230000}"/>
    <cellStyle name="40% - Акцент6 2 2 2 2 2 3 4" xfId="9073" xr:uid="{00000000-0005-0000-0000-00006D230000}"/>
    <cellStyle name="40% - Акцент6 2 2 2 2 2 30" xfId="9074" xr:uid="{00000000-0005-0000-0000-00006E230000}"/>
    <cellStyle name="40% - Акцент6 2 2 2 2 2 31" xfId="9075" xr:uid="{00000000-0005-0000-0000-00006F230000}"/>
    <cellStyle name="40% - Акцент6 2 2 2 2 2 32" xfId="9076" xr:uid="{00000000-0005-0000-0000-000070230000}"/>
    <cellStyle name="40% - Акцент6 2 2 2 2 2 4" xfId="9077" xr:uid="{00000000-0005-0000-0000-000071230000}"/>
    <cellStyle name="40% - Акцент6 2 2 2 2 2 5" xfId="9078" xr:uid="{00000000-0005-0000-0000-000072230000}"/>
    <cellStyle name="40% - Акцент6 2 2 2 2 2 5 2" xfId="9079" xr:uid="{00000000-0005-0000-0000-000073230000}"/>
    <cellStyle name="40% - Акцент6 2 2 2 2 2 5 3" xfId="9080" xr:uid="{00000000-0005-0000-0000-000074230000}"/>
    <cellStyle name="40% - Акцент6 2 2 2 2 2 6" xfId="9081" xr:uid="{00000000-0005-0000-0000-000075230000}"/>
    <cellStyle name="40% - Акцент6 2 2 2 2 2 7" xfId="9082" xr:uid="{00000000-0005-0000-0000-000076230000}"/>
    <cellStyle name="40% - Акцент6 2 2 2 2 2 7 2" xfId="9083" xr:uid="{00000000-0005-0000-0000-000077230000}"/>
    <cellStyle name="40% - Акцент6 2 2 2 2 2 8" xfId="9084" xr:uid="{00000000-0005-0000-0000-000078230000}"/>
    <cellStyle name="40% - Акцент6 2 2 2 2 2 8 2" xfId="9085" xr:uid="{00000000-0005-0000-0000-000079230000}"/>
    <cellStyle name="40% - Акцент6 2 2 2 2 2 8 2 2" xfId="9086" xr:uid="{00000000-0005-0000-0000-00007A230000}"/>
    <cellStyle name="40% - Акцент6 2 2 2 2 2 8 2 2 2" xfId="9087" xr:uid="{00000000-0005-0000-0000-00007B230000}"/>
    <cellStyle name="40% - Акцент6 2 2 2 2 2 8 2 3" xfId="9088" xr:uid="{00000000-0005-0000-0000-00007C230000}"/>
    <cellStyle name="40% - Акцент6 2 2 2 2 2 8 2 4" xfId="9089" xr:uid="{00000000-0005-0000-0000-00007D230000}"/>
    <cellStyle name="40% - Акцент6 2 2 2 2 2 8 3" xfId="9090" xr:uid="{00000000-0005-0000-0000-00007E230000}"/>
    <cellStyle name="40% - Акцент6 2 2 2 2 2 8 3 2" xfId="9091" xr:uid="{00000000-0005-0000-0000-00007F230000}"/>
    <cellStyle name="40% - Акцент6 2 2 2 2 2 8 4" xfId="9092" xr:uid="{00000000-0005-0000-0000-000080230000}"/>
    <cellStyle name="40% - Акцент6 2 2 2 2 2 9" xfId="9093" xr:uid="{00000000-0005-0000-0000-000081230000}"/>
    <cellStyle name="40% - Акцент6 2 2 2 2 2 9 2" xfId="9094" xr:uid="{00000000-0005-0000-0000-000082230000}"/>
    <cellStyle name="40% - Акцент6 2 2 2 2 20" xfId="9095" xr:uid="{00000000-0005-0000-0000-000083230000}"/>
    <cellStyle name="40% - Акцент6 2 2 2 2 21" xfId="9096" xr:uid="{00000000-0005-0000-0000-000084230000}"/>
    <cellStyle name="40% - Акцент6 2 2 2 2 22" xfId="9097" xr:uid="{00000000-0005-0000-0000-000085230000}"/>
    <cellStyle name="40% - Акцент6 2 2 2 2 23" xfId="9098" xr:uid="{00000000-0005-0000-0000-000086230000}"/>
    <cellStyle name="40% - Акцент6 2 2 2 2 24" xfId="9099" xr:uid="{00000000-0005-0000-0000-000087230000}"/>
    <cellStyle name="40% - Акцент6 2 2 2 2 25" xfId="9100" xr:uid="{00000000-0005-0000-0000-000088230000}"/>
    <cellStyle name="40% - Акцент6 2 2 2 2 26" xfId="9101" xr:uid="{00000000-0005-0000-0000-000089230000}"/>
    <cellStyle name="40% - Акцент6 2 2 2 2 27" xfId="9102" xr:uid="{00000000-0005-0000-0000-00008A230000}"/>
    <cellStyle name="40% - Акцент6 2 2 2 2 28" xfId="9103" xr:uid="{00000000-0005-0000-0000-00008B230000}"/>
    <cellStyle name="40% - Акцент6 2 2 2 2 29" xfId="9104" xr:uid="{00000000-0005-0000-0000-00008C230000}"/>
    <cellStyle name="40% - Акцент6 2 2 2 2 3" xfId="9105" xr:uid="{00000000-0005-0000-0000-00008D230000}"/>
    <cellStyle name="40% - Акцент6 2 2 2 2 3 2" xfId="9106" xr:uid="{00000000-0005-0000-0000-00008E230000}"/>
    <cellStyle name="40% - Акцент6 2 2 2 2 3 2 2" xfId="9107" xr:uid="{00000000-0005-0000-0000-00008F230000}"/>
    <cellStyle name="40% - Акцент6 2 2 2 2 3 2 2 2" xfId="9108" xr:uid="{00000000-0005-0000-0000-000090230000}"/>
    <cellStyle name="40% - Акцент6 2 2 2 2 3 2 2 3" xfId="9109" xr:uid="{00000000-0005-0000-0000-000091230000}"/>
    <cellStyle name="40% - Акцент6 2 2 2 2 3 2 3" xfId="9110" xr:uid="{00000000-0005-0000-0000-000092230000}"/>
    <cellStyle name="40% - Акцент6 2 2 2 2 3 3" xfId="9111" xr:uid="{00000000-0005-0000-0000-000093230000}"/>
    <cellStyle name="40% - Акцент6 2 2 2 2 3 4" xfId="9112" xr:uid="{00000000-0005-0000-0000-000094230000}"/>
    <cellStyle name="40% - Акцент6 2 2 2 2 30" xfId="9113" xr:uid="{00000000-0005-0000-0000-000095230000}"/>
    <cellStyle name="40% - Акцент6 2 2 2 2 31" xfId="9114" xr:uid="{00000000-0005-0000-0000-000096230000}"/>
    <cellStyle name="40% - Акцент6 2 2 2 2 32" xfId="9115" xr:uid="{00000000-0005-0000-0000-000097230000}"/>
    <cellStyle name="40% - Акцент6 2 2 2 2 4" xfId="9116" xr:uid="{00000000-0005-0000-0000-000098230000}"/>
    <cellStyle name="40% - Акцент6 2 2 2 2 5" xfId="9117" xr:uid="{00000000-0005-0000-0000-000099230000}"/>
    <cellStyle name="40% - Акцент6 2 2 2 2 5 2" xfId="9118" xr:uid="{00000000-0005-0000-0000-00009A230000}"/>
    <cellStyle name="40% - Акцент6 2 2 2 2 5 3" xfId="9119" xr:uid="{00000000-0005-0000-0000-00009B230000}"/>
    <cellStyle name="40% - Акцент6 2 2 2 2 6" xfId="9120" xr:uid="{00000000-0005-0000-0000-00009C230000}"/>
    <cellStyle name="40% - Акцент6 2 2 2 2 7" xfId="9121" xr:uid="{00000000-0005-0000-0000-00009D230000}"/>
    <cellStyle name="40% - Акцент6 2 2 2 2 7 2" xfId="9122" xr:uid="{00000000-0005-0000-0000-00009E230000}"/>
    <cellStyle name="40% - Акцент6 2 2 2 2 8" xfId="9123" xr:uid="{00000000-0005-0000-0000-00009F230000}"/>
    <cellStyle name="40% - Акцент6 2 2 2 2 8 2" xfId="9124" xr:uid="{00000000-0005-0000-0000-0000A0230000}"/>
    <cellStyle name="40% - Акцент6 2 2 2 2 8 2 2" xfId="9125" xr:uid="{00000000-0005-0000-0000-0000A1230000}"/>
    <cellStyle name="40% - Акцент6 2 2 2 2 8 2 2 2" xfId="9126" xr:uid="{00000000-0005-0000-0000-0000A2230000}"/>
    <cellStyle name="40% - Акцент6 2 2 2 2 8 2 3" xfId="9127" xr:uid="{00000000-0005-0000-0000-0000A3230000}"/>
    <cellStyle name="40% - Акцент6 2 2 2 2 8 2 4" xfId="9128" xr:uid="{00000000-0005-0000-0000-0000A4230000}"/>
    <cellStyle name="40% - Акцент6 2 2 2 2 8 3" xfId="9129" xr:uid="{00000000-0005-0000-0000-0000A5230000}"/>
    <cellStyle name="40% - Акцент6 2 2 2 2 8 3 2" xfId="9130" xr:uid="{00000000-0005-0000-0000-0000A6230000}"/>
    <cellStyle name="40% - Акцент6 2 2 2 2 8 4" xfId="9131" xr:uid="{00000000-0005-0000-0000-0000A7230000}"/>
    <cellStyle name="40% - Акцент6 2 2 2 2 9" xfId="9132" xr:uid="{00000000-0005-0000-0000-0000A8230000}"/>
    <cellStyle name="40% - Акцент6 2 2 2 2 9 2" xfId="9133" xr:uid="{00000000-0005-0000-0000-0000A9230000}"/>
    <cellStyle name="40% - Акцент6 2 2 2 20" xfId="9134" xr:uid="{00000000-0005-0000-0000-0000AA230000}"/>
    <cellStyle name="40% - Акцент6 2 2 2 21" xfId="9135" xr:uid="{00000000-0005-0000-0000-0000AB230000}"/>
    <cellStyle name="40% - Акцент6 2 2 2 22" xfId="9136" xr:uid="{00000000-0005-0000-0000-0000AC230000}"/>
    <cellStyle name="40% - Акцент6 2 2 2 23" xfId="9137" xr:uid="{00000000-0005-0000-0000-0000AD230000}"/>
    <cellStyle name="40% - Акцент6 2 2 2 24" xfId="9138" xr:uid="{00000000-0005-0000-0000-0000AE230000}"/>
    <cellStyle name="40% - Акцент6 2 2 2 25" xfId="9139" xr:uid="{00000000-0005-0000-0000-0000AF230000}"/>
    <cellStyle name="40% - Акцент6 2 2 2 26" xfId="9140" xr:uid="{00000000-0005-0000-0000-0000B0230000}"/>
    <cellStyle name="40% - Акцент6 2 2 2 27" xfId="9141" xr:uid="{00000000-0005-0000-0000-0000B1230000}"/>
    <cellStyle name="40% - Акцент6 2 2 2 28" xfId="9142" xr:uid="{00000000-0005-0000-0000-0000B2230000}"/>
    <cellStyle name="40% - Акцент6 2 2 2 29" xfId="9143" xr:uid="{00000000-0005-0000-0000-0000B3230000}"/>
    <cellStyle name="40% - Акцент6 2 2 2 3" xfId="9144" xr:uid="{00000000-0005-0000-0000-0000B4230000}"/>
    <cellStyle name="40% - Акцент6 2 2 2 30" xfId="9145" xr:uid="{00000000-0005-0000-0000-0000B5230000}"/>
    <cellStyle name="40% - Акцент6 2 2 2 31" xfId="9146" xr:uid="{00000000-0005-0000-0000-0000B6230000}"/>
    <cellStyle name="40% - Акцент6 2 2 2 32" xfId="9147" xr:uid="{00000000-0005-0000-0000-0000B7230000}"/>
    <cellStyle name="40% - Акцент6 2 2 2 33" xfId="9148" xr:uid="{00000000-0005-0000-0000-0000B8230000}"/>
    <cellStyle name="40% - Акцент6 2 2 2 34" xfId="9149" xr:uid="{00000000-0005-0000-0000-0000B9230000}"/>
    <cellStyle name="40% - Акцент6 2 2 2 4" xfId="9150" xr:uid="{00000000-0005-0000-0000-0000BA230000}"/>
    <cellStyle name="40% - Акцент6 2 2 2 5" xfId="9151" xr:uid="{00000000-0005-0000-0000-0000BB230000}"/>
    <cellStyle name="40% - Акцент6 2 2 2 5 2" xfId="9152" xr:uid="{00000000-0005-0000-0000-0000BC230000}"/>
    <cellStyle name="40% - Акцент6 2 2 2 5 2 2" xfId="9153" xr:uid="{00000000-0005-0000-0000-0000BD230000}"/>
    <cellStyle name="40% - Акцент6 2 2 2 5 2 2 2" xfId="9154" xr:uid="{00000000-0005-0000-0000-0000BE230000}"/>
    <cellStyle name="40% - Акцент6 2 2 2 5 2 2 3" xfId="9155" xr:uid="{00000000-0005-0000-0000-0000BF230000}"/>
    <cellStyle name="40% - Акцент6 2 2 2 5 2 3" xfId="9156" xr:uid="{00000000-0005-0000-0000-0000C0230000}"/>
    <cellStyle name="40% - Акцент6 2 2 2 5 3" xfId="9157" xr:uid="{00000000-0005-0000-0000-0000C1230000}"/>
    <cellStyle name="40% - Акцент6 2 2 2 5 4" xfId="9158" xr:uid="{00000000-0005-0000-0000-0000C2230000}"/>
    <cellStyle name="40% - Акцент6 2 2 2 6" xfId="9159" xr:uid="{00000000-0005-0000-0000-0000C3230000}"/>
    <cellStyle name="40% - Акцент6 2 2 2 7" xfId="9160" xr:uid="{00000000-0005-0000-0000-0000C4230000}"/>
    <cellStyle name="40% - Акцент6 2 2 2 7 2" xfId="9161" xr:uid="{00000000-0005-0000-0000-0000C5230000}"/>
    <cellStyle name="40% - Акцент6 2 2 2 7 3" xfId="9162" xr:uid="{00000000-0005-0000-0000-0000C6230000}"/>
    <cellStyle name="40% - Акцент6 2 2 2 8" xfId="9163" xr:uid="{00000000-0005-0000-0000-0000C7230000}"/>
    <cellStyle name="40% - Акцент6 2 2 2 9" xfId="9164" xr:uid="{00000000-0005-0000-0000-0000C8230000}"/>
    <cellStyle name="40% - Акцент6 2 2 2 9 2" xfId="9165" xr:uid="{00000000-0005-0000-0000-0000C9230000}"/>
    <cellStyle name="40% - Акцент6 2 2 2_Подряд не приводящий на 2011 г." xfId="9166" xr:uid="{00000000-0005-0000-0000-0000CA230000}"/>
    <cellStyle name="40% - Акцент6 2 2 20" xfId="9167" xr:uid="{00000000-0005-0000-0000-0000CB230000}"/>
    <cellStyle name="40% - Акцент6 2 2 21" xfId="9168" xr:uid="{00000000-0005-0000-0000-0000CC230000}"/>
    <cellStyle name="40% - Акцент6 2 2 22" xfId="9169" xr:uid="{00000000-0005-0000-0000-0000CD230000}"/>
    <cellStyle name="40% - Акцент6 2 2 23" xfId="9170" xr:uid="{00000000-0005-0000-0000-0000CE230000}"/>
    <cellStyle name="40% - Акцент6 2 2 24" xfId="9171" xr:uid="{00000000-0005-0000-0000-0000CF230000}"/>
    <cellStyle name="40% - Акцент6 2 2 25" xfId="9172" xr:uid="{00000000-0005-0000-0000-0000D0230000}"/>
    <cellStyle name="40% - Акцент6 2 2 26" xfId="9173" xr:uid="{00000000-0005-0000-0000-0000D1230000}"/>
    <cellStyle name="40% - Акцент6 2 2 27" xfId="9174" xr:uid="{00000000-0005-0000-0000-0000D2230000}"/>
    <cellStyle name="40% - Акцент6 2 2 28" xfId="9175" xr:uid="{00000000-0005-0000-0000-0000D3230000}"/>
    <cellStyle name="40% - Акцент6 2 2 29" xfId="9176" xr:uid="{00000000-0005-0000-0000-0000D4230000}"/>
    <cellStyle name="40% - Акцент6 2 2 3" xfId="9177" xr:uid="{00000000-0005-0000-0000-0000D5230000}"/>
    <cellStyle name="40% - Акцент6 2 2 3 10" xfId="9178" xr:uid="{00000000-0005-0000-0000-0000D6230000}"/>
    <cellStyle name="40% - Акцент6 2 2 3 11" xfId="9179" xr:uid="{00000000-0005-0000-0000-0000D7230000}"/>
    <cellStyle name="40% - Акцент6 2 2 3 12" xfId="9180" xr:uid="{00000000-0005-0000-0000-0000D8230000}"/>
    <cellStyle name="40% - Акцент6 2 2 3 2" xfId="9181" xr:uid="{00000000-0005-0000-0000-0000D9230000}"/>
    <cellStyle name="40% - Акцент6 2 2 3 3" xfId="9182" xr:uid="{00000000-0005-0000-0000-0000DA230000}"/>
    <cellStyle name="40% - Акцент6 2 2 3 3 2" xfId="9183" xr:uid="{00000000-0005-0000-0000-0000DB230000}"/>
    <cellStyle name="40% - Акцент6 2 2 3 3 2 2" xfId="9184" xr:uid="{00000000-0005-0000-0000-0000DC230000}"/>
    <cellStyle name="40% - Акцент6 2 2 3 3 2 3" xfId="9185" xr:uid="{00000000-0005-0000-0000-0000DD230000}"/>
    <cellStyle name="40% - Акцент6 2 2 3 3 3" xfId="9186" xr:uid="{00000000-0005-0000-0000-0000DE230000}"/>
    <cellStyle name="40% - Акцент6 2 2 3 4" xfId="9187" xr:uid="{00000000-0005-0000-0000-0000DF230000}"/>
    <cellStyle name="40% - Акцент6 2 2 3 5" xfId="9188" xr:uid="{00000000-0005-0000-0000-0000E0230000}"/>
    <cellStyle name="40% - Акцент6 2 2 3 5 2" xfId="9189" xr:uid="{00000000-0005-0000-0000-0000E1230000}"/>
    <cellStyle name="40% - Акцент6 2 2 3 6" xfId="9190" xr:uid="{00000000-0005-0000-0000-0000E2230000}"/>
    <cellStyle name="40% - Акцент6 2 2 3 7" xfId="9191" xr:uid="{00000000-0005-0000-0000-0000E3230000}"/>
    <cellStyle name="40% - Акцент6 2 2 3 8" xfId="9192" xr:uid="{00000000-0005-0000-0000-0000E4230000}"/>
    <cellStyle name="40% - Акцент6 2 2 3 9" xfId="9193" xr:uid="{00000000-0005-0000-0000-0000E5230000}"/>
    <cellStyle name="40% - Акцент6 2 2 30" xfId="9194" xr:uid="{00000000-0005-0000-0000-0000E6230000}"/>
    <cellStyle name="40% - Акцент6 2 2 31" xfId="9195" xr:uid="{00000000-0005-0000-0000-0000E7230000}"/>
    <cellStyle name="40% - Акцент6 2 2 32" xfId="9196" xr:uid="{00000000-0005-0000-0000-0000E8230000}"/>
    <cellStyle name="40% - Акцент6 2 2 33" xfId="9197" xr:uid="{00000000-0005-0000-0000-0000E9230000}"/>
    <cellStyle name="40% - Акцент6 2 2 34" xfId="9198" xr:uid="{00000000-0005-0000-0000-0000EA230000}"/>
    <cellStyle name="40% - Акцент6 2 2 35" xfId="9199" xr:uid="{00000000-0005-0000-0000-0000EB230000}"/>
    <cellStyle name="40% - Акцент6 2 2 36" xfId="9200" xr:uid="{00000000-0005-0000-0000-0000EC230000}"/>
    <cellStyle name="40% - Акцент6 2 2 37" xfId="9201" xr:uid="{00000000-0005-0000-0000-0000ED230000}"/>
    <cellStyle name="40% - Акцент6 2 2 38" xfId="9202" xr:uid="{00000000-0005-0000-0000-0000EE230000}"/>
    <cellStyle name="40% - Акцент6 2 2 39" xfId="9203" xr:uid="{00000000-0005-0000-0000-0000EF230000}"/>
    <cellStyle name="40% - Акцент6 2 2 4" xfId="9204" xr:uid="{00000000-0005-0000-0000-0000F0230000}"/>
    <cellStyle name="40% - Акцент6 2 2 5" xfId="9205" xr:uid="{00000000-0005-0000-0000-0000F1230000}"/>
    <cellStyle name="40% - Акцент6 2 2 6" xfId="9206" xr:uid="{00000000-0005-0000-0000-0000F2230000}"/>
    <cellStyle name="40% - Акцент6 2 2 7" xfId="9207" xr:uid="{00000000-0005-0000-0000-0000F3230000}"/>
    <cellStyle name="40% - Акцент6 2 2 8" xfId="9208" xr:uid="{00000000-0005-0000-0000-0000F4230000}"/>
    <cellStyle name="40% - Акцент6 2 2 9" xfId="9209" xr:uid="{00000000-0005-0000-0000-0000F5230000}"/>
    <cellStyle name="40% - Акцент6 2 2_Бюджет Жарык 2010" xfId="9210" xr:uid="{00000000-0005-0000-0000-0000F6230000}"/>
    <cellStyle name="40% - Акцент6 2 20" xfId="9211" xr:uid="{00000000-0005-0000-0000-0000F7230000}"/>
    <cellStyle name="40% - Акцент6 2 21" xfId="9212" xr:uid="{00000000-0005-0000-0000-0000F8230000}"/>
    <cellStyle name="40% - Акцент6 2 22" xfId="9213" xr:uid="{00000000-0005-0000-0000-0000F9230000}"/>
    <cellStyle name="40% - Акцент6 2 23" xfId="9214" xr:uid="{00000000-0005-0000-0000-0000FA230000}"/>
    <cellStyle name="40% - Акцент6 2 24" xfId="9215" xr:uid="{00000000-0005-0000-0000-0000FB230000}"/>
    <cellStyle name="40% - Акцент6 2 24 2" xfId="9216" xr:uid="{00000000-0005-0000-0000-0000FC230000}"/>
    <cellStyle name="40% - Акцент6 2 24 3" xfId="9217" xr:uid="{00000000-0005-0000-0000-0000FD230000}"/>
    <cellStyle name="40% - Акцент6 2 25" xfId="9218" xr:uid="{00000000-0005-0000-0000-0000FE230000}"/>
    <cellStyle name="40% - Акцент6 2 25 2" xfId="9219" xr:uid="{00000000-0005-0000-0000-0000FF230000}"/>
    <cellStyle name="40% - Акцент6 2 25 3" xfId="9220" xr:uid="{00000000-0005-0000-0000-000000240000}"/>
    <cellStyle name="40% - Акцент6 2 26" xfId="9221" xr:uid="{00000000-0005-0000-0000-000001240000}"/>
    <cellStyle name="40% - Акцент6 2 26 2" xfId="9222" xr:uid="{00000000-0005-0000-0000-000002240000}"/>
    <cellStyle name="40% - Акцент6 2 26 3" xfId="9223" xr:uid="{00000000-0005-0000-0000-000003240000}"/>
    <cellStyle name="40% - Акцент6 2 27" xfId="9224" xr:uid="{00000000-0005-0000-0000-000004240000}"/>
    <cellStyle name="40% - Акцент6 2 28" xfId="9225" xr:uid="{00000000-0005-0000-0000-000005240000}"/>
    <cellStyle name="40% - Акцент6 2 29" xfId="9226" xr:uid="{00000000-0005-0000-0000-000006240000}"/>
    <cellStyle name="40% - Акцент6 2 3" xfId="9227" xr:uid="{00000000-0005-0000-0000-000007240000}"/>
    <cellStyle name="40% - Акцент6 2 3 2" xfId="9228" xr:uid="{00000000-0005-0000-0000-000008240000}"/>
    <cellStyle name="40% - Акцент6 2 3 3" xfId="9229" xr:uid="{00000000-0005-0000-0000-000009240000}"/>
    <cellStyle name="40% - Акцент6 2 3 4" xfId="9230" xr:uid="{00000000-0005-0000-0000-00000A240000}"/>
    <cellStyle name="40% - Акцент6 2 3 5" xfId="9231" xr:uid="{00000000-0005-0000-0000-00000B240000}"/>
    <cellStyle name="40% - Акцент6 2 3 6" xfId="9232" xr:uid="{00000000-0005-0000-0000-00000C240000}"/>
    <cellStyle name="40% - Акцент6 2 3 7" xfId="9233" xr:uid="{00000000-0005-0000-0000-00000D240000}"/>
    <cellStyle name="40% - Акцент6 2 3 8" xfId="9234" xr:uid="{00000000-0005-0000-0000-00000E240000}"/>
    <cellStyle name="40% - Акцент6 2 3_Бюджет Жарык 2010" xfId="9235" xr:uid="{00000000-0005-0000-0000-00000F240000}"/>
    <cellStyle name="40% - Акцент6 2 30" xfId="9236" xr:uid="{00000000-0005-0000-0000-000010240000}"/>
    <cellStyle name="40% - Акцент6 2 31" xfId="9237" xr:uid="{00000000-0005-0000-0000-000011240000}"/>
    <cellStyle name="40% - Акцент6 2 32" xfId="9238" xr:uid="{00000000-0005-0000-0000-000012240000}"/>
    <cellStyle name="40% - Акцент6 2 33" xfId="9239" xr:uid="{00000000-0005-0000-0000-000013240000}"/>
    <cellStyle name="40% - Акцент6 2 34" xfId="9240" xr:uid="{00000000-0005-0000-0000-000014240000}"/>
    <cellStyle name="40% - Акцент6 2 34 2" xfId="9241" xr:uid="{00000000-0005-0000-0000-000015240000}"/>
    <cellStyle name="40% - Акцент6 2 35" xfId="9242" xr:uid="{00000000-0005-0000-0000-000016240000}"/>
    <cellStyle name="40% - Акцент6 2 36" xfId="9243" xr:uid="{00000000-0005-0000-0000-000017240000}"/>
    <cellStyle name="40% - Акцент6 2 37" xfId="9244" xr:uid="{00000000-0005-0000-0000-000018240000}"/>
    <cellStyle name="40% - Акцент6 2 38" xfId="9245" xr:uid="{00000000-0005-0000-0000-000019240000}"/>
    <cellStyle name="40% - Акцент6 2 39" xfId="9246" xr:uid="{00000000-0005-0000-0000-00001A240000}"/>
    <cellStyle name="40% - Акцент6 2 4" xfId="9247" xr:uid="{00000000-0005-0000-0000-00001B240000}"/>
    <cellStyle name="40% - Акцент6 2 4 10" xfId="9248" xr:uid="{00000000-0005-0000-0000-00001C240000}"/>
    <cellStyle name="40% - Акцент6 2 4 10 2" xfId="9249" xr:uid="{00000000-0005-0000-0000-00001D240000}"/>
    <cellStyle name="40% - Акцент6 2 4 11" xfId="9250" xr:uid="{00000000-0005-0000-0000-00001E240000}"/>
    <cellStyle name="40% - Акцент6 2 4 12" xfId="9251" xr:uid="{00000000-0005-0000-0000-00001F240000}"/>
    <cellStyle name="40% - Акцент6 2 4 13" xfId="9252" xr:uid="{00000000-0005-0000-0000-000020240000}"/>
    <cellStyle name="40% - Акцент6 2 4 14" xfId="9253" xr:uid="{00000000-0005-0000-0000-000021240000}"/>
    <cellStyle name="40% - Акцент6 2 4 15" xfId="9254" xr:uid="{00000000-0005-0000-0000-000022240000}"/>
    <cellStyle name="40% - Акцент6 2 4 2" xfId="9255" xr:uid="{00000000-0005-0000-0000-000023240000}"/>
    <cellStyle name="40% - Акцент6 2 4 2 10" xfId="9256" xr:uid="{00000000-0005-0000-0000-000024240000}"/>
    <cellStyle name="40% - Акцент6 2 4 2 11" xfId="9257" xr:uid="{00000000-0005-0000-0000-000025240000}"/>
    <cellStyle name="40% - Акцент6 2 4 2 12" xfId="9258" xr:uid="{00000000-0005-0000-0000-000026240000}"/>
    <cellStyle name="40% - Акцент6 2 4 2 2" xfId="9259" xr:uid="{00000000-0005-0000-0000-000027240000}"/>
    <cellStyle name="40% - Акцент6 2 4 2 3" xfId="9260" xr:uid="{00000000-0005-0000-0000-000028240000}"/>
    <cellStyle name="40% - Акцент6 2 4 2 3 2" xfId="9261" xr:uid="{00000000-0005-0000-0000-000029240000}"/>
    <cellStyle name="40% - Акцент6 2 4 2 3 2 2" xfId="9262" xr:uid="{00000000-0005-0000-0000-00002A240000}"/>
    <cellStyle name="40% - Акцент6 2 4 2 3 2 3" xfId="9263" xr:uid="{00000000-0005-0000-0000-00002B240000}"/>
    <cellStyle name="40% - Акцент6 2 4 2 3 3" xfId="9264" xr:uid="{00000000-0005-0000-0000-00002C240000}"/>
    <cellStyle name="40% - Акцент6 2 4 2 4" xfId="9265" xr:uid="{00000000-0005-0000-0000-00002D240000}"/>
    <cellStyle name="40% - Акцент6 2 4 2 5" xfId="9266" xr:uid="{00000000-0005-0000-0000-00002E240000}"/>
    <cellStyle name="40% - Акцент6 2 4 2 5 2" xfId="9267" xr:uid="{00000000-0005-0000-0000-00002F240000}"/>
    <cellStyle name="40% - Акцент6 2 4 2 6" xfId="9268" xr:uid="{00000000-0005-0000-0000-000030240000}"/>
    <cellStyle name="40% - Акцент6 2 4 2 7" xfId="9269" xr:uid="{00000000-0005-0000-0000-000031240000}"/>
    <cellStyle name="40% - Акцент6 2 4 2 8" xfId="9270" xr:uid="{00000000-0005-0000-0000-000032240000}"/>
    <cellStyle name="40% - Акцент6 2 4 2 9" xfId="9271" xr:uid="{00000000-0005-0000-0000-000033240000}"/>
    <cellStyle name="40% - Акцент6 2 4 3" xfId="9272" xr:uid="{00000000-0005-0000-0000-000034240000}"/>
    <cellStyle name="40% - Акцент6 2 4 4" xfId="9273" xr:uid="{00000000-0005-0000-0000-000035240000}"/>
    <cellStyle name="40% - Акцент6 2 4 5" xfId="9274" xr:uid="{00000000-0005-0000-0000-000036240000}"/>
    <cellStyle name="40% - Акцент6 2 4 6" xfId="9275" xr:uid="{00000000-0005-0000-0000-000037240000}"/>
    <cellStyle name="40% - Акцент6 2 4 7" xfId="9276" xr:uid="{00000000-0005-0000-0000-000038240000}"/>
    <cellStyle name="40% - Акцент6 2 4 8" xfId="9277" xr:uid="{00000000-0005-0000-0000-000039240000}"/>
    <cellStyle name="40% - Акцент6 2 4 9" xfId="9278" xr:uid="{00000000-0005-0000-0000-00003A240000}"/>
    <cellStyle name="40% - Акцент6 2 4 9 2" xfId="9279" xr:uid="{00000000-0005-0000-0000-00003B240000}"/>
    <cellStyle name="40% - Акцент6 2 4_Бюджет Жарык 2010" xfId="9280" xr:uid="{00000000-0005-0000-0000-00003C240000}"/>
    <cellStyle name="40% - Акцент6 2 40" xfId="9281" xr:uid="{00000000-0005-0000-0000-00003D240000}"/>
    <cellStyle name="40% - Акцент6 2 41" xfId="9282" xr:uid="{00000000-0005-0000-0000-00003E240000}"/>
    <cellStyle name="40% - Акцент6 2 5" xfId="9283" xr:uid="{00000000-0005-0000-0000-00003F240000}"/>
    <cellStyle name="40% - Акцент6 2 5 2" xfId="9284" xr:uid="{00000000-0005-0000-0000-000040240000}"/>
    <cellStyle name="40% - Акцент6 2 5 3" xfId="9285" xr:uid="{00000000-0005-0000-0000-000041240000}"/>
    <cellStyle name="40% - Акцент6 2 5 4" xfId="9286" xr:uid="{00000000-0005-0000-0000-000042240000}"/>
    <cellStyle name="40% - Акцент6 2 5 5" xfId="9287" xr:uid="{00000000-0005-0000-0000-000043240000}"/>
    <cellStyle name="40% - Акцент6 2 5 6" xfId="9288" xr:uid="{00000000-0005-0000-0000-000044240000}"/>
    <cellStyle name="40% - Акцент6 2 5 7" xfId="9289" xr:uid="{00000000-0005-0000-0000-000045240000}"/>
    <cellStyle name="40% - Акцент6 2 5_Бюджет Жарык 2010" xfId="9290" xr:uid="{00000000-0005-0000-0000-000046240000}"/>
    <cellStyle name="40% - Акцент6 2 6" xfId="9291" xr:uid="{00000000-0005-0000-0000-000047240000}"/>
    <cellStyle name="40% - Акцент6 2 6 2" xfId="9292" xr:uid="{00000000-0005-0000-0000-000048240000}"/>
    <cellStyle name="40% - Акцент6 2 6 3" xfId="9293" xr:uid="{00000000-0005-0000-0000-000049240000}"/>
    <cellStyle name="40% - Акцент6 2 6 4" xfId="9294" xr:uid="{00000000-0005-0000-0000-00004A240000}"/>
    <cellStyle name="40% - Акцент6 2 6 5" xfId="9295" xr:uid="{00000000-0005-0000-0000-00004B240000}"/>
    <cellStyle name="40% - Акцент6 2 6 6" xfId="9296" xr:uid="{00000000-0005-0000-0000-00004C240000}"/>
    <cellStyle name="40% - Акцент6 2 7" xfId="9297" xr:uid="{00000000-0005-0000-0000-00004D240000}"/>
    <cellStyle name="40% - Акцент6 2 7 2" xfId="9298" xr:uid="{00000000-0005-0000-0000-00004E240000}"/>
    <cellStyle name="40% - Акцент6 2 7 3" xfId="9299" xr:uid="{00000000-0005-0000-0000-00004F240000}"/>
    <cellStyle name="40% - Акцент6 2 7 4" xfId="9300" xr:uid="{00000000-0005-0000-0000-000050240000}"/>
    <cellStyle name="40% - Акцент6 2 7 5" xfId="9301" xr:uid="{00000000-0005-0000-0000-000051240000}"/>
    <cellStyle name="40% - Акцент6 2 7 6" xfId="9302" xr:uid="{00000000-0005-0000-0000-000052240000}"/>
    <cellStyle name="40% - Акцент6 2 8" xfId="9303" xr:uid="{00000000-0005-0000-0000-000053240000}"/>
    <cellStyle name="40% - Акцент6 2 8 2" xfId="9304" xr:uid="{00000000-0005-0000-0000-000054240000}"/>
    <cellStyle name="40% - Акцент6 2 8 3" xfId="9305" xr:uid="{00000000-0005-0000-0000-000055240000}"/>
    <cellStyle name="40% - Акцент6 2 8 4" xfId="9306" xr:uid="{00000000-0005-0000-0000-000056240000}"/>
    <cellStyle name="40% - Акцент6 2 8 5" xfId="9307" xr:uid="{00000000-0005-0000-0000-000057240000}"/>
    <cellStyle name="40% - Акцент6 2 8 6" xfId="9308" xr:uid="{00000000-0005-0000-0000-000058240000}"/>
    <cellStyle name="40% - Акцент6 2 9" xfId="9309" xr:uid="{00000000-0005-0000-0000-000059240000}"/>
    <cellStyle name="40% - Акцент6 2 9 2" xfId="9310" xr:uid="{00000000-0005-0000-0000-00005A240000}"/>
    <cellStyle name="40% - Акцент6 2 9 3" xfId="9311" xr:uid="{00000000-0005-0000-0000-00005B240000}"/>
    <cellStyle name="40% - Акцент6 2 9 4" xfId="9312" xr:uid="{00000000-0005-0000-0000-00005C240000}"/>
    <cellStyle name="40% - Акцент6 2 9 5" xfId="9313" xr:uid="{00000000-0005-0000-0000-00005D240000}"/>
    <cellStyle name="40% - Акцент6 2 9 6" xfId="9314" xr:uid="{00000000-0005-0000-0000-00005E240000}"/>
    <cellStyle name="40% - Акцент6 2_амортизация" xfId="9315" xr:uid="{00000000-0005-0000-0000-00005F240000}"/>
    <cellStyle name="40% - Акцент6 3" xfId="9316" xr:uid="{00000000-0005-0000-0000-000060240000}"/>
    <cellStyle name="40% - Акцент6 3 2" xfId="9317" xr:uid="{00000000-0005-0000-0000-000061240000}"/>
    <cellStyle name="40% - Акцент6 3 3" xfId="9318" xr:uid="{00000000-0005-0000-0000-000062240000}"/>
    <cellStyle name="40% - Акцент6 3 4" xfId="9319" xr:uid="{00000000-0005-0000-0000-000063240000}"/>
    <cellStyle name="40% - Акцент6 3 4 2" xfId="9320" xr:uid="{00000000-0005-0000-0000-000064240000}"/>
    <cellStyle name="40% - Акцент6 3 4 3" xfId="9321" xr:uid="{00000000-0005-0000-0000-000065240000}"/>
    <cellStyle name="40% - Акцент6 3 5" xfId="9322" xr:uid="{00000000-0005-0000-0000-000066240000}"/>
    <cellStyle name="40% - Акцент6 4" xfId="9323" xr:uid="{00000000-0005-0000-0000-000067240000}"/>
    <cellStyle name="40% - Акцент6 4 2" xfId="9324" xr:uid="{00000000-0005-0000-0000-000068240000}"/>
    <cellStyle name="40% - Акцент6 5" xfId="9325" xr:uid="{00000000-0005-0000-0000-000069240000}"/>
    <cellStyle name="40% - Акцент6 5 2" xfId="9326" xr:uid="{00000000-0005-0000-0000-00006A240000}"/>
    <cellStyle name="40% - Акцент6 5 3" xfId="9327" xr:uid="{00000000-0005-0000-0000-00006B240000}"/>
    <cellStyle name="40% - Акцент6 6" xfId="9328" xr:uid="{00000000-0005-0000-0000-00006C240000}"/>
    <cellStyle name="40% - Акцент6 6 2" xfId="9329" xr:uid="{00000000-0005-0000-0000-00006D240000}"/>
    <cellStyle name="40% - Акцент6 7" xfId="9330" xr:uid="{00000000-0005-0000-0000-00006E240000}"/>
    <cellStyle name="40% - Акцент6 8" xfId="9331" xr:uid="{00000000-0005-0000-0000-00006F240000}"/>
    <cellStyle name="40% - Акцент6 9" xfId="9332" xr:uid="{00000000-0005-0000-0000-000070240000}"/>
    <cellStyle name="60% - Акцент1 10" xfId="9333" xr:uid="{00000000-0005-0000-0000-000071240000}"/>
    <cellStyle name="60% - Акцент1 11" xfId="9334" xr:uid="{00000000-0005-0000-0000-000072240000}"/>
    <cellStyle name="60% - Акцент1 11 2" xfId="9335" xr:uid="{00000000-0005-0000-0000-000073240000}"/>
    <cellStyle name="60% - Акцент1 11 3" xfId="9336" xr:uid="{00000000-0005-0000-0000-000074240000}"/>
    <cellStyle name="60% - Акцент1 11 4" xfId="9337" xr:uid="{00000000-0005-0000-0000-000075240000}"/>
    <cellStyle name="60% - Акцент1 12" xfId="9338" xr:uid="{00000000-0005-0000-0000-000076240000}"/>
    <cellStyle name="60% - Акцент1 13" xfId="9339" xr:uid="{00000000-0005-0000-0000-000077240000}"/>
    <cellStyle name="60% - Акцент1 14" xfId="9340" xr:uid="{00000000-0005-0000-0000-000078240000}"/>
    <cellStyle name="60% - Акцент1 15" xfId="9341" xr:uid="{00000000-0005-0000-0000-000079240000}"/>
    <cellStyle name="60% - Акцент1 15 2" xfId="9342" xr:uid="{00000000-0005-0000-0000-00007A240000}"/>
    <cellStyle name="60% - Акцент1 16" xfId="9343" xr:uid="{00000000-0005-0000-0000-00007B240000}"/>
    <cellStyle name="60% - Акцент1 17" xfId="9344" xr:uid="{00000000-0005-0000-0000-00007C240000}"/>
    <cellStyle name="60% - Акцент1 18" xfId="9345" xr:uid="{00000000-0005-0000-0000-00007D240000}"/>
    <cellStyle name="60% - Акцент1 19" xfId="9346" xr:uid="{00000000-0005-0000-0000-00007E240000}"/>
    <cellStyle name="60% - Акцент1 2" xfId="9347" xr:uid="{00000000-0005-0000-0000-00007F240000}"/>
    <cellStyle name="60% - Акцент1 2 10" xfId="9348" xr:uid="{00000000-0005-0000-0000-000080240000}"/>
    <cellStyle name="60% - Акцент1 2 11" xfId="9349" xr:uid="{00000000-0005-0000-0000-000081240000}"/>
    <cellStyle name="60% - Акцент1 2 12" xfId="9350" xr:uid="{00000000-0005-0000-0000-000082240000}"/>
    <cellStyle name="60% - Акцент1 2 12 2" xfId="9351" xr:uid="{00000000-0005-0000-0000-000083240000}"/>
    <cellStyle name="60% - Акцент1 2 12 3" xfId="9352" xr:uid="{00000000-0005-0000-0000-000084240000}"/>
    <cellStyle name="60% - Акцент1 2 12 4" xfId="9353" xr:uid="{00000000-0005-0000-0000-000085240000}"/>
    <cellStyle name="60% - Акцент1 2 12 4 2" xfId="9354" xr:uid="{00000000-0005-0000-0000-000086240000}"/>
    <cellStyle name="60% - Акцент1 2 12 4 3" xfId="9355" xr:uid="{00000000-0005-0000-0000-000087240000}"/>
    <cellStyle name="60% - Акцент1 2 12 5" xfId="9356" xr:uid="{00000000-0005-0000-0000-000088240000}"/>
    <cellStyle name="60% - Акцент1 2 13" xfId="9357" xr:uid="{00000000-0005-0000-0000-000089240000}"/>
    <cellStyle name="60% - Акцент1 2 14" xfId="9358" xr:uid="{00000000-0005-0000-0000-00008A240000}"/>
    <cellStyle name="60% - Акцент1 2 14 2" xfId="9359" xr:uid="{00000000-0005-0000-0000-00008B240000}"/>
    <cellStyle name="60% - Акцент1 2 15" xfId="9360" xr:uid="{00000000-0005-0000-0000-00008C240000}"/>
    <cellStyle name="60% - Акцент1 2 16" xfId="9361" xr:uid="{00000000-0005-0000-0000-00008D240000}"/>
    <cellStyle name="60% - Акцент1 2 16 2" xfId="9362" xr:uid="{00000000-0005-0000-0000-00008E240000}"/>
    <cellStyle name="60% - Акцент1 2 16 3" xfId="9363" xr:uid="{00000000-0005-0000-0000-00008F240000}"/>
    <cellStyle name="60% - Акцент1 2 17" xfId="9364" xr:uid="{00000000-0005-0000-0000-000090240000}"/>
    <cellStyle name="60% - Акцент1 2 17 2" xfId="9365" xr:uid="{00000000-0005-0000-0000-000091240000}"/>
    <cellStyle name="60% - Акцент1 2 17 3" xfId="9366" xr:uid="{00000000-0005-0000-0000-000092240000}"/>
    <cellStyle name="60% - Акцент1 2 18" xfId="9367" xr:uid="{00000000-0005-0000-0000-000093240000}"/>
    <cellStyle name="60% - Акцент1 2 18 2" xfId="9368" xr:uid="{00000000-0005-0000-0000-000094240000}"/>
    <cellStyle name="60% - Акцент1 2 18 3" xfId="9369" xr:uid="{00000000-0005-0000-0000-000095240000}"/>
    <cellStyle name="60% - Акцент1 2 19" xfId="9370" xr:uid="{00000000-0005-0000-0000-000096240000}"/>
    <cellStyle name="60% - Акцент1 2 2" xfId="9371" xr:uid="{00000000-0005-0000-0000-000097240000}"/>
    <cellStyle name="60% - Акцент1 2 2 10" xfId="9372" xr:uid="{00000000-0005-0000-0000-000098240000}"/>
    <cellStyle name="60% - Акцент1 2 2 11" xfId="9373" xr:uid="{00000000-0005-0000-0000-000099240000}"/>
    <cellStyle name="60% - Акцент1 2 2 12" xfId="9374" xr:uid="{00000000-0005-0000-0000-00009A240000}"/>
    <cellStyle name="60% - Акцент1 2 2 12 2" xfId="9375" xr:uid="{00000000-0005-0000-0000-00009B240000}"/>
    <cellStyle name="60% - Акцент1 2 2 12 2 2" xfId="9376" xr:uid="{00000000-0005-0000-0000-00009C240000}"/>
    <cellStyle name="60% - Акцент1 2 2 12 2 2 2" xfId="9377" xr:uid="{00000000-0005-0000-0000-00009D240000}"/>
    <cellStyle name="60% - Акцент1 2 2 12 2 2 3" xfId="9378" xr:uid="{00000000-0005-0000-0000-00009E240000}"/>
    <cellStyle name="60% - Акцент1 2 2 12 2 3" xfId="9379" xr:uid="{00000000-0005-0000-0000-00009F240000}"/>
    <cellStyle name="60% - Акцент1 2 2 12 3" xfId="9380" xr:uid="{00000000-0005-0000-0000-0000A0240000}"/>
    <cellStyle name="60% - Акцент1 2 2 12 4" xfId="9381" xr:uid="{00000000-0005-0000-0000-0000A1240000}"/>
    <cellStyle name="60% - Акцент1 2 2 13" xfId="9382" xr:uid="{00000000-0005-0000-0000-0000A2240000}"/>
    <cellStyle name="60% - Акцент1 2 2 13 2" xfId="9383" xr:uid="{00000000-0005-0000-0000-0000A3240000}"/>
    <cellStyle name="60% - Акцент1 2 2 13 3" xfId="9384" xr:uid="{00000000-0005-0000-0000-0000A4240000}"/>
    <cellStyle name="60% - Акцент1 2 2 14" xfId="9385" xr:uid="{00000000-0005-0000-0000-0000A5240000}"/>
    <cellStyle name="60% - Акцент1 2 2 14 2" xfId="9386" xr:uid="{00000000-0005-0000-0000-0000A6240000}"/>
    <cellStyle name="60% - Акцент1 2 2 14 3" xfId="9387" xr:uid="{00000000-0005-0000-0000-0000A7240000}"/>
    <cellStyle name="60% - Акцент1 2 2 15" xfId="9388" xr:uid="{00000000-0005-0000-0000-0000A8240000}"/>
    <cellStyle name="60% - Акцент1 2 2 15 2" xfId="9389" xr:uid="{00000000-0005-0000-0000-0000A9240000}"/>
    <cellStyle name="60% - Акцент1 2 2 15 3" xfId="9390" xr:uid="{00000000-0005-0000-0000-0000AA240000}"/>
    <cellStyle name="60% - Акцент1 2 2 16" xfId="9391" xr:uid="{00000000-0005-0000-0000-0000AB240000}"/>
    <cellStyle name="60% - Акцент1 2 2 16 2" xfId="9392" xr:uid="{00000000-0005-0000-0000-0000AC240000}"/>
    <cellStyle name="60% - Акцент1 2 2 17" xfId="9393" xr:uid="{00000000-0005-0000-0000-0000AD240000}"/>
    <cellStyle name="60% - Акцент1 2 2 18" xfId="9394" xr:uid="{00000000-0005-0000-0000-0000AE240000}"/>
    <cellStyle name="60% - Акцент1 2 2 19" xfId="9395" xr:uid="{00000000-0005-0000-0000-0000AF240000}"/>
    <cellStyle name="60% - Акцент1 2 2 19 2" xfId="9396" xr:uid="{00000000-0005-0000-0000-0000B0240000}"/>
    <cellStyle name="60% - Акцент1 2 2 19 2 2" xfId="9397" xr:uid="{00000000-0005-0000-0000-0000B1240000}"/>
    <cellStyle name="60% - Акцент1 2 2 19 2 2 2" xfId="9398" xr:uid="{00000000-0005-0000-0000-0000B2240000}"/>
    <cellStyle name="60% - Акцент1 2 2 19 2 3" xfId="9399" xr:uid="{00000000-0005-0000-0000-0000B3240000}"/>
    <cellStyle name="60% - Акцент1 2 2 19 2 4" xfId="9400" xr:uid="{00000000-0005-0000-0000-0000B4240000}"/>
    <cellStyle name="60% - Акцент1 2 2 19 3" xfId="9401" xr:uid="{00000000-0005-0000-0000-0000B5240000}"/>
    <cellStyle name="60% - Акцент1 2 2 19 3 2" xfId="9402" xr:uid="{00000000-0005-0000-0000-0000B6240000}"/>
    <cellStyle name="60% - Акцент1 2 2 19 4" xfId="9403" xr:uid="{00000000-0005-0000-0000-0000B7240000}"/>
    <cellStyle name="60% - Акцент1 2 2 2" xfId="9404" xr:uid="{00000000-0005-0000-0000-0000B8240000}"/>
    <cellStyle name="60% - Акцент1 2 2 2 10" xfId="9405" xr:uid="{00000000-0005-0000-0000-0000B9240000}"/>
    <cellStyle name="60% - Акцент1 2 2 2 11" xfId="9406" xr:uid="{00000000-0005-0000-0000-0000BA240000}"/>
    <cellStyle name="60% - Акцент1 2 2 2 12" xfId="9407" xr:uid="{00000000-0005-0000-0000-0000BB240000}"/>
    <cellStyle name="60% - Акцент1 2 2 2 12 2" xfId="9408" xr:uid="{00000000-0005-0000-0000-0000BC240000}"/>
    <cellStyle name="60% - Акцент1 2 2 2 12 2 2" xfId="9409" xr:uid="{00000000-0005-0000-0000-0000BD240000}"/>
    <cellStyle name="60% - Акцент1 2 2 2 12 2 2 2" xfId="9410" xr:uid="{00000000-0005-0000-0000-0000BE240000}"/>
    <cellStyle name="60% - Акцент1 2 2 2 12 2 2 3" xfId="9411" xr:uid="{00000000-0005-0000-0000-0000BF240000}"/>
    <cellStyle name="60% - Акцент1 2 2 2 12 2 3" xfId="9412" xr:uid="{00000000-0005-0000-0000-0000C0240000}"/>
    <cellStyle name="60% - Акцент1 2 2 2 12 3" xfId="9413" xr:uid="{00000000-0005-0000-0000-0000C1240000}"/>
    <cellStyle name="60% - Акцент1 2 2 2 12 4" xfId="9414" xr:uid="{00000000-0005-0000-0000-0000C2240000}"/>
    <cellStyle name="60% - Акцент1 2 2 2 13" xfId="9415" xr:uid="{00000000-0005-0000-0000-0000C3240000}"/>
    <cellStyle name="60% - Акцент1 2 2 2 13 2" xfId="9416" xr:uid="{00000000-0005-0000-0000-0000C4240000}"/>
    <cellStyle name="60% - Акцент1 2 2 2 13 3" xfId="9417" xr:uid="{00000000-0005-0000-0000-0000C5240000}"/>
    <cellStyle name="60% - Акцент1 2 2 2 14" xfId="9418" xr:uid="{00000000-0005-0000-0000-0000C6240000}"/>
    <cellStyle name="60% - Акцент1 2 2 2 14 2" xfId="9419" xr:uid="{00000000-0005-0000-0000-0000C7240000}"/>
    <cellStyle name="60% - Акцент1 2 2 2 14 3" xfId="9420" xr:uid="{00000000-0005-0000-0000-0000C8240000}"/>
    <cellStyle name="60% - Акцент1 2 2 2 15" xfId="9421" xr:uid="{00000000-0005-0000-0000-0000C9240000}"/>
    <cellStyle name="60% - Акцент1 2 2 2 15 2" xfId="9422" xr:uid="{00000000-0005-0000-0000-0000CA240000}"/>
    <cellStyle name="60% - Акцент1 2 2 2 15 3" xfId="9423" xr:uid="{00000000-0005-0000-0000-0000CB240000}"/>
    <cellStyle name="60% - Акцент1 2 2 2 16" xfId="9424" xr:uid="{00000000-0005-0000-0000-0000CC240000}"/>
    <cellStyle name="60% - Акцент1 2 2 2 16 2" xfId="9425" xr:uid="{00000000-0005-0000-0000-0000CD240000}"/>
    <cellStyle name="60% - Акцент1 2 2 2 17" xfId="9426" xr:uid="{00000000-0005-0000-0000-0000CE240000}"/>
    <cellStyle name="60% - Акцент1 2 2 2 18" xfId="9427" xr:uid="{00000000-0005-0000-0000-0000CF240000}"/>
    <cellStyle name="60% - Акцент1 2 2 2 19" xfId="9428" xr:uid="{00000000-0005-0000-0000-0000D0240000}"/>
    <cellStyle name="60% - Акцент1 2 2 2 19 2" xfId="9429" xr:uid="{00000000-0005-0000-0000-0000D1240000}"/>
    <cellStyle name="60% - Акцент1 2 2 2 19 2 2" xfId="9430" xr:uid="{00000000-0005-0000-0000-0000D2240000}"/>
    <cellStyle name="60% - Акцент1 2 2 2 19 2 2 2" xfId="9431" xr:uid="{00000000-0005-0000-0000-0000D3240000}"/>
    <cellStyle name="60% - Акцент1 2 2 2 19 2 3" xfId="9432" xr:uid="{00000000-0005-0000-0000-0000D4240000}"/>
    <cellStyle name="60% - Акцент1 2 2 2 19 2 4" xfId="9433" xr:uid="{00000000-0005-0000-0000-0000D5240000}"/>
    <cellStyle name="60% - Акцент1 2 2 2 19 3" xfId="9434" xr:uid="{00000000-0005-0000-0000-0000D6240000}"/>
    <cellStyle name="60% - Акцент1 2 2 2 19 3 2" xfId="9435" xr:uid="{00000000-0005-0000-0000-0000D7240000}"/>
    <cellStyle name="60% - Акцент1 2 2 2 19 4" xfId="9436" xr:uid="{00000000-0005-0000-0000-0000D8240000}"/>
    <cellStyle name="60% - Акцент1 2 2 2 2" xfId="9437" xr:uid="{00000000-0005-0000-0000-0000D9240000}"/>
    <cellStyle name="60% - Акцент1 2 2 2 2 10" xfId="9438" xr:uid="{00000000-0005-0000-0000-0000DA240000}"/>
    <cellStyle name="60% - Акцент1 2 2 2 2 10 2" xfId="9439" xr:uid="{00000000-0005-0000-0000-0000DB240000}"/>
    <cellStyle name="60% - Акцент1 2 2 2 2 11" xfId="9440" xr:uid="{00000000-0005-0000-0000-0000DC240000}"/>
    <cellStyle name="60% - Акцент1 2 2 2 2 12" xfId="9441" xr:uid="{00000000-0005-0000-0000-0000DD240000}"/>
    <cellStyle name="60% - Акцент1 2 2 2 2 13" xfId="9442" xr:uid="{00000000-0005-0000-0000-0000DE240000}"/>
    <cellStyle name="60% - Акцент1 2 2 2 2 13 2" xfId="9443" xr:uid="{00000000-0005-0000-0000-0000DF240000}"/>
    <cellStyle name="60% - Акцент1 2 2 2 2 13 2 2" xfId="9444" xr:uid="{00000000-0005-0000-0000-0000E0240000}"/>
    <cellStyle name="60% - Акцент1 2 2 2 2 13 2 2 2" xfId="9445" xr:uid="{00000000-0005-0000-0000-0000E1240000}"/>
    <cellStyle name="60% - Акцент1 2 2 2 2 13 2 3" xfId="9446" xr:uid="{00000000-0005-0000-0000-0000E2240000}"/>
    <cellStyle name="60% - Акцент1 2 2 2 2 13 2 4" xfId="9447" xr:uid="{00000000-0005-0000-0000-0000E3240000}"/>
    <cellStyle name="60% - Акцент1 2 2 2 2 13 3" xfId="9448" xr:uid="{00000000-0005-0000-0000-0000E4240000}"/>
    <cellStyle name="60% - Акцент1 2 2 2 2 13 3 2" xfId="9449" xr:uid="{00000000-0005-0000-0000-0000E5240000}"/>
    <cellStyle name="60% - Акцент1 2 2 2 2 13 4" xfId="9450" xr:uid="{00000000-0005-0000-0000-0000E6240000}"/>
    <cellStyle name="60% - Акцент1 2 2 2 2 14" xfId="9451" xr:uid="{00000000-0005-0000-0000-0000E7240000}"/>
    <cellStyle name="60% - Акцент1 2 2 2 2 14 2" xfId="9452" xr:uid="{00000000-0005-0000-0000-0000E8240000}"/>
    <cellStyle name="60% - Акцент1 2 2 2 2 15" xfId="9453" xr:uid="{00000000-0005-0000-0000-0000E9240000}"/>
    <cellStyle name="60% - Акцент1 2 2 2 2 16" xfId="9454" xr:uid="{00000000-0005-0000-0000-0000EA240000}"/>
    <cellStyle name="60% - Акцент1 2 2 2 2 17" xfId="9455" xr:uid="{00000000-0005-0000-0000-0000EB240000}"/>
    <cellStyle name="60% - Акцент1 2 2 2 2 17 2" xfId="9456" xr:uid="{00000000-0005-0000-0000-0000EC240000}"/>
    <cellStyle name="60% - Акцент1 2 2 2 2 18" xfId="9457" xr:uid="{00000000-0005-0000-0000-0000ED240000}"/>
    <cellStyle name="60% - Акцент1 2 2 2 2 19" xfId="9458" xr:uid="{00000000-0005-0000-0000-0000EE240000}"/>
    <cellStyle name="60% - Акцент1 2 2 2 2 2" xfId="9459" xr:uid="{00000000-0005-0000-0000-0000EF240000}"/>
    <cellStyle name="60% - Акцент1 2 2 2 2 2 10" xfId="9460" xr:uid="{00000000-0005-0000-0000-0000F0240000}"/>
    <cellStyle name="60% - Акцент1 2 2 2 2 2 11" xfId="9461" xr:uid="{00000000-0005-0000-0000-0000F1240000}"/>
    <cellStyle name="60% - Акцент1 2 2 2 2 2 12" xfId="9462" xr:uid="{00000000-0005-0000-0000-0000F2240000}"/>
    <cellStyle name="60% - Акцент1 2 2 2 2 2 12 2" xfId="9463" xr:uid="{00000000-0005-0000-0000-0000F3240000}"/>
    <cellStyle name="60% - Акцент1 2 2 2 2 2 12 2 2" xfId="9464" xr:uid="{00000000-0005-0000-0000-0000F4240000}"/>
    <cellStyle name="60% - Акцент1 2 2 2 2 2 12 2 2 2" xfId="9465" xr:uid="{00000000-0005-0000-0000-0000F5240000}"/>
    <cellStyle name="60% - Акцент1 2 2 2 2 2 12 2 3" xfId="9466" xr:uid="{00000000-0005-0000-0000-0000F6240000}"/>
    <cellStyle name="60% - Акцент1 2 2 2 2 2 12 2 4" xfId="9467" xr:uid="{00000000-0005-0000-0000-0000F7240000}"/>
    <cellStyle name="60% - Акцент1 2 2 2 2 2 12 3" xfId="9468" xr:uid="{00000000-0005-0000-0000-0000F8240000}"/>
    <cellStyle name="60% - Акцент1 2 2 2 2 2 12 3 2" xfId="9469" xr:uid="{00000000-0005-0000-0000-0000F9240000}"/>
    <cellStyle name="60% - Акцент1 2 2 2 2 2 12 4" xfId="9470" xr:uid="{00000000-0005-0000-0000-0000FA240000}"/>
    <cellStyle name="60% - Акцент1 2 2 2 2 2 13" xfId="9471" xr:uid="{00000000-0005-0000-0000-0000FB240000}"/>
    <cellStyle name="60% - Акцент1 2 2 2 2 2 13 2" xfId="9472" xr:uid="{00000000-0005-0000-0000-0000FC240000}"/>
    <cellStyle name="60% - Акцент1 2 2 2 2 2 14" xfId="9473" xr:uid="{00000000-0005-0000-0000-0000FD240000}"/>
    <cellStyle name="60% - Акцент1 2 2 2 2 2 15" xfId="9474" xr:uid="{00000000-0005-0000-0000-0000FE240000}"/>
    <cellStyle name="60% - Акцент1 2 2 2 2 2 16" xfId="9475" xr:uid="{00000000-0005-0000-0000-0000FF240000}"/>
    <cellStyle name="60% - Акцент1 2 2 2 2 2 16 2" xfId="9476" xr:uid="{00000000-0005-0000-0000-000000250000}"/>
    <cellStyle name="60% - Акцент1 2 2 2 2 2 17" xfId="9477" xr:uid="{00000000-0005-0000-0000-000001250000}"/>
    <cellStyle name="60% - Акцент1 2 2 2 2 2 18" xfId="9478" xr:uid="{00000000-0005-0000-0000-000002250000}"/>
    <cellStyle name="60% - Акцент1 2 2 2 2 2 19" xfId="9479" xr:uid="{00000000-0005-0000-0000-000003250000}"/>
    <cellStyle name="60% - Акцент1 2 2 2 2 2 2" xfId="9480" xr:uid="{00000000-0005-0000-0000-000004250000}"/>
    <cellStyle name="60% - Акцент1 2 2 2 2 2 2 10" xfId="9481" xr:uid="{00000000-0005-0000-0000-000005250000}"/>
    <cellStyle name="60% - Акцент1 2 2 2 2 2 2 10 2" xfId="9482" xr:uid="{00000000-0005-0000-0000-000006250000}"/>
    <cellStyle name="60% - Акцент1 2 2 2 2 2 2 10 2 2" xfId="9483" xr:uid="{00000000-0005-0000-0000-000007250000}"/>
    <cellStyle name="60% - Акцент1 2 2 2 2 2 2 10 2 2 2" xfId="9484" xr:uid="{00000000-0005-0000-0000-000008250000}"/>
    <cellStyle name="60% - Акцент1 2 2 2 2 2 2 10 2 3" xfId="9485" xr:uid="{00000000-0005-0000-0000-000009250000}"/>
    <cellStyle name="60% - Акцент1 2 2 2 2 2 2 10 2 4" xfId="9486" xr:uid="{00000000-0005-0000-0000-00000A250000}"/>
    <cellStyle name="60% - Акцент1 2 2 2 2 2 2 10 3" xfId="9487" xr:uid="{00000000-0005-0000-0000-00000B250000}"/>
    <cellStyle name="60% - Акцент1 2 2 2 2 2 2 10 3 2" xfId="9488" xr:uid="{00000000-0005-0000-0000-00000C250000}"/>
    <cellStyle name="60% - Акцент1 2 2 2 2 2 2 10 4" xfId="9489" xr:uid="{00000000-0005-0000-0000-00000D250000}"/>
    <cellStyle name="60% - Акцент1 2 2 2 2 2 2 11" xfId="9490" xr:uid="{00000000-0005-0000-0000-00000E250000}"/>
    <cellStyle name="60% - Акцент1 2 2 2 2 2 2 11 2" xfId="9491" xr:uid="{00000000-0005-0000-0000-00000F250000}"/>
    <cellStyle name="60% - Акцент1 2 2 2 2 2 2 12" xfId="9492" xr:uid="{00000000-0005-0000-0000-000010250000}"/>
    <cellStyle name="60% - Акцент1 2 2 2 2 2 2 13" xfId="9493" xr:uid="{00000000-0005-0000-0000-000011250000}"/>
    <cellStyle name="60% - Акцент1 2 2 2 2 2 2 14" xfId="9494" xr:uid="{00000000-0005-0000-0000-000012250000}"/>
    <cellStyle name="60% - Акцент1 2 2 2 2 2 2 14 2" xfId="9495" xr:uid="{00000000-0005-0000-0000-000013250000}"/>
    <cellStyle name="60% - Акцент1 2 2 2 2 2 2 15" xfId="9496" xr:uid="{00000000-0005-0000-0000-000014250000}"/>
    <cellStyle name="60% - Акцент1 2 2 2 2 2 2 16" xfId="9497" xr:uid="{00000000-0005-0000-0000-000015250000}"/>
    <cellStyle name="60% - Акцент1 2 2 2 2 2 2 17" xfId="9498" xr:uid="{00000000-0005-0000-0000-000016250000}"/>
    <cellStyle name="60% - Акцент1 2 2 2 2 2 2 18" xfId="9499" xr:uid="{00000000-0005-0000-0000-000017250000}"/>
    <cellStyle name="60% - Акцент1 2 2 2 2 2 2 19" xfId="9500" xr:uid="{00000000-0005-0000-0000-000018250000}"/>
    <cellStyle name="60% - Акцент1 2 2 2 2 2 2 2" xfId="9501" xr:uid="{00000000-0005-0000-0000-000019250000}"/>
    <cellStyle name="60% - Акцент1 2 2 2 2 2 2 2 10" xfId="9502" xr:uid="{00000000-0005-0000-0000-00001A250000}"/>
    <cellStyle name="60% - Акцент1 2 2 2 2 2 2 2 10 2" xfId="9503" xr:uid="{00000000-0005-0000-0000-00001B250000}"/>
    <cellStyle name="60% - Акцент1 2 2 2 2 2 2 2 11" xfId="9504" xr:uid="{00000000-0005-0000-0000-00001C250000}"/>
    <cellStyle name="60% - Акцент1 2 2 2 2 2 2 2 12" xfId="9505" xr:uid="{00000000-0005-0000-0000-00001D250000}"/>
    <cellStyle name="60% - Акцент1 2 2 2 2 2 2 2 13" xfId="9506" xr:uid="{00000000-0005-0000-0000-00001E250000}"/>
    <cellStyle name="60% - Акцент1 2 2 2 2 2 2 2 13 2" xfId="9507" xr:uid="{00000000-0005-0000-0000-00001F250000}"/>
    <cellStyle name="60% - Акцент1 2 2 2 2 2 2 2 14" xfId="9508" xr:uid="{00000000-0005-0000-0000-000020250000}"/>
    <cellStyle name="60% - Акцент1 2 2 2 2 2 2 2 15" xfId="9509" xr:uid="{00000000-0005-0000-0000-000021250000}"/>
    <cellStyle name="60% - Акцент1 2 2 2 2 2 2 2 16" xfId="9510" xr:uid="{00000000-0005-0000-0000-000022250000}"/>
    <cellStyle name="60% - Акцент1 2 2 2 2 2 2 2 17" xfId="9511" xr:uid="{00000000-0005-0000-0000-000023250000}"/>
    <cellStyle name="60% - Акцент1 2 2 2 2 2 2 2 18" xfId="9512" xr:uid="{00000000-0005-0000-0000-000024250000}"/>
    <cellStyle name="60% - Акцент1 2 2 2 2 2 2 2 19" xfId="9513" xr:uid="{00000000-0005-0000-0000-000025250000}"/>
    <cellStyle name="60% - Акцент1 2 2 2 2 2 2 2 2" xfId="9514" xr:uid="{00000000-0005-0000-0000-000026250000}"/>
    <cellStyle name="60% - Акцент1 2 2 2 2 2 2 2 2 10" xfId="9515" xr:uid="{00000000-0005-0000-0000-000027250000}"/>
    <cellStyle name="60% - Акцент1 2 2 2 2 2 2 2 2 11" xfId="9516" xr:uid="{00000000-0005-0000-0000-000028250000}"/>
    <cellStyle name="60% - Акцент1 2 2 2 2 2 2 2 2 12" xfId="9517" xr:uid="{00000000-0005-0000-0000-000029250000}"/>
    <cellStyle name="60% - Акцент1 2 2 2 2 2 2 2 2 13" xfId="9518" xr:uid="{00000000-0005-0000-0000-00002A250000}"/>
    <cellStyle name="60% - Акцент1 2 2 2 2 2 2 2 2 14" xfId="9519" xr:uid="{00000000-0005-0000-0000-00002B250000}"/>
    <cellStyle name="60% - Акцент1 2 2 2 2 2 2 2 2 15" xfId="9520" xr:uid="{00000000-0005-0000-0000-00002C250000}"/>
    <cellStyle name="60% - Акцент1 2 2 2 2 2 2 2 2 16" xfId="9521" xr:uid="{00000000-0005-0000-0000-00002D250000}"/>
    <cellStyle name="60% - Акцент1 2 2 2 2 2 2 2 2 17" xfId="9522" xr:uid="{00000000-0005-0000-0000-00002E250000}"/>
    <cellStyle name="60% - Акцент1 2 2 2 2 2 2 2 2 18" xfId="9523" xr:uid="{00000000-0005-0000-0000-00002F250000}"/>
    <cellStyle name="60% - Акцент1 2 2 2 2 2 2 2 2 19" xfId="9524" xr:uid="{00000000-0005-0000-0000-000030250000}"/>
    <cellStyle name="60% - Акцент1 2 2 2 2 2 2 2 2 2" xfId="9525" xr:uid="{00000000-0005-0000-0000-000031250000}"/>
    <cellStyle name="60% - Акцент1 2 2 2 2 2 2 2 2 2 10" xfId="9526" xr:uid="{00000000-0005-0000-0000-000032250000}"/>
    <cellStyle name="60% - Акцент1 2 2 2 2 2 2 2 2 2 11" xfId="9527" xr:uid="{00000000-0005-0000-0000-000033250000}"/>
    <cellStyle name="60% - Акцент1 2 2 2 2 2 2 2 2 2 12" xfId="9528" xr:uid="{00000000-0005-0000-0000-000034250000}"/>
    <cellStyle name="60% - Акцент1 2 2 2 2 2 2 2 2 2 13" xfId="9529" xr:uid="{00000000-0005-0000-0000-000035250000}"/>
    <cellStyle name="60% - Акцент1 2 2 2 2 2 2 2 2 2 14" xfId="9530" xr:uid="{00000000-0005-0000-0000-000036250000}"/>
    <cellStyle name="60% - Акцент1 2 2 2 2 2 2 2 2 2 15" xfId="9531" xr:uid="{00000000-0005-0000-0000-000037250000}"/>
    <cellStyle name="60% - Акцент1 2 2 2 2 2 2 2 2 2 16" xfId="9532" xr:uid="{00000000-0005-0000-0000-000038250000}"/>
    <cellStyle name="60% - Акцент1 2 2 2 2 2 2 2 2 2 17" xfId="9533" xr:uid="{00000000-0005-0000-0000-000039250000}"/>
    <cellStyle name="60% - Акцент1 2 2 2 2 2 2 2 2 2 18" xfId="9534" xr:uid="{00000000-0005-0000-0000-00003A250000}"/>
    <cellStyle name="60% - Акцент1 2 2 2 2 2 2 2 2 2 19" xfId="9535" xr:uid="{00000000-0005-0000-0000-00003B250000}"/>
    <cellStyle name="60% - Акцент1 2 2 2 2 2 2 2 2 2 2" xfId="9536" xr:uid="{00000000-0005-0000-0000-00003C250000}"/>
    <cellStyle name="60% - Акцент1 2 2 2 2 2 2 2 2 2 2 10" xfId="9537" xr:uid="{00000000-0005-0000-0000-00003D250000}"/>
    <cellStyle name="60% - Акцент1 2 2 2 2 2 2 2 2 2 2 11" xfId="9538" xr:uid="{00000000-0005-0000-0000-00003E250000}"/>
    <cellStyle name="60% - Акцент1 2 2 2 2 2 2 2 2 2 2 12" xfId="9539" xr:uid="{00000000-0005-0000-0000-00003F250000}"/>
    <cellStyle name="60% - Акцент1 2 2 2 2 2 2 2 2 2 2 13" xfId="9540" xr:uid="{00000000-0005-0000-0000-000040250000}"/>
    <cellStyle name="60% - Акцент1 2 2 2 2 2 2 2 2 2 2 14" xfId="9541" xr:uid="{00000000-0005-0000-0000-000041250000}"/>
    <cellStyle name="60% - Акцент1 2 2 2 2 2 2 2 2 2 2 15" xfId="9542" xr:uid="{00000000-0005-0000-0000-000042250000}"/>
    <cellStyle name="60% - Акцент1 2 2 2 2 2 2 2 2 2 2 16" xfId="9543" xr:uid="{00000000-0005-0000-0000-000043250000}"/>
    <cellStyle name="60% - Акцент1 2 2 2 2 2 2 2 2 2 2 17" xfId="9544" xr:uid="{00000000-0005-0000-0000-000044250000}"/>
    <cellStyle name="60% - Акцент1 2 2 2 2 2 2 2 2 2 2 18" xfId="9545" xr:uid="{00000000-0005-0000-0000-000045250000}"/>
    <cellStyle name="60% - Акцент1 2 2 2 2 2 2 2 2 2 2 19" xfId="9546" xr:uid="{00000000-0005-0000-0000-000046250000}"/>
    <cellStyle name="60% - Акцент1 2 2 2 2 2 2 2 2 2 2 2" xfId="9547" xr:uid="{00000000-0005-0000-0000-000047250000}"/>
    <cellStyle name="60% - Акцент1 2 2 2 2 2 2 2 2 2 2 2 10" xfId="9548" xr:uid="{00000000-0005-0000-0000-000048250000}"/>
    <cellStyle name="60% - Акцент1 2 2 2 2 2 2 2 2 2 2 2 11" xfId="9549" xr:uid="{00000000-0005-0000-0000-000049250000}"/>
    <cellStyle name="60% - Акцент1 2 2 2 2 2 2 2 2 2 2 2 12" xfId="9550" xr:uid="{00000000-0005-0000-0000-00004A250000}"/>
    <cellStyle name="60% - Акцент1 2 2 2 2 2 2 2 2 2 2 2 13" xfId="9551" xr:uid="{00000000-0005-0000-0000-00004B250000}"/>
    <cellStyle name="60% - Акцент1 2 2 2 2 2 2 2 2 2 2 2 14" xfId="9552" xr:uid="{00000000-0005-0000-0000-00004C250000}"/>
    <cellStyle name="60% - Акцент1 2 2 2 2 2 2 2 2 2 2 2 15" xfId="9553" xr:uid="{00000000-0005-0000-0000-00004D250000}"/>
    <cellStyle name="60% - Акцент1 2 2 2 2 2 2 2 2 2 2 2 16" xfId="9554" xr:uid="{00000000-0005-0000-0000-00004E250000}"/>
    <cellStyle name="60% - Акцент1 2 2 2 2 2 2 2 2 2 2 2 17" xfId="9555" xr:uid="{00000000-0005-0000-0000-00004F250000}"/>
    <cellStyle name="60% - Акцент1 2 2 2 2 2 2 2 2 2 2 2 18" xfId="9556" xr:uid="{00000000-0005-0000-0000-000050250000}"/>
    <cellStyle name="60% - Акцент1 2 2 2 2 2 2 2 2 2 2 2 19" xfId="9557" xr:uid="{00000000-0005-0000-0000-000051250000}"/>
    <cellStyle name="60% - Акцент1 2 2 2 2 2 2 2 2 2 2 2 2" xfId="9558" xr:uid="{00000000-0005-0000-0000-000052250000}"/>
    <cellStyle name="60% - Акцент1 2 2 2 2 2 2 2 2 2 2 2 2 10" xfId="9559" xr:uid="{00000000-0005-0000-0000-000053250000}"/>
    <cellStyle name="60% - Акцент1 2 2 2 2 2 2 2 2 2 2 2 2 11" xfId="9560" xr:uid="{00000000-0005-0000-0000-000054250000}"/>
    <cellStyle name="60% - Акцент1 2 2 2 2 2 2 2 2 2 2 2 2 12" xfId="9561" xr:uid="{00000000-0005-0000-0000-000055250000}"/>
    <cellStyle name="60% - Акцент1 2 2 2 2 2 2 2 2 2 2 2 2 13" xfId="9562" xr:uid="{00000000-0005-0000-0000-000056250000}"/>
    <cellStyle name="60% - Акцент1 2 2 2 2 2 2 2 2 2 2 2 2 14" xfId="9563" xr:uid="{00000000-0005-0000-0000-000057250000}"/>
    <cellStyle name="60% - Акцент1 2 2 2 2 2 2 2 2 2 2 2 2 15" xfId="9564" xr:uid="{00000000-0005-0000-0000-000058250000}"/>
    <cellStyle name="60% - Акцент1 2 2 2 2 2 2 2 2 2 2 2 2 16" xfId="9565" xr:uid="{00000000-0005-0000-0000-000059250000}"/>
    <cellStyle name="60% - Акцент1 2 2 2 2 2 2 2 2 2 2 2 2 17" xfId="9566" xr:uid="{00000000-0005-0000-0000-00005A250000}"/>
    <cellStyle name="60% - Акцент1 2 2 2 2 2 2 2 2 2 2 2 2 18" xfId="9567" xr:uid="{00000000-0005-0000-0000-00005B250000}"/>
    <cellStyle name="60% - Акцент1 2 2 2 2 2 2 2 2 2 2 2 2 19" xfId="9568" xr:uid="{00000000-0005-0000-0000-00005C250000}"/>
    <cellStyle name="60% - Акцент1 2 2 2 2 2 2 2 2 2 2 2 2 2" xfId="9569" xr:uid="{00000000-0005-0000-0000-00005D250000}"/>
    <cellStyle name="60% - Акцент1 2 2 2 2 2 2 2 2 2 2 2 2 2 10" xfId="9570" xr:uid="{00000000-0005-0000-0000-00005E250000}"/>
    <cellStyle name="60% - Акцент1 2 2 2 2 2 2 2 2 2 2 2 2 2 11" xfId="9571" xr:uid="{00000000-0005-0000-0000-00005F250000}"/>
    <cellStyle name="60% - Акцент1 2 2 2 2 2 2 2 2 2 2 2 2 2 12" xfId="9572" xr:uid="{00000000-0005-0000-0000-000060250000}"/>
    <cellStyle name="60% - Акцент1 2 2 2 2 2 2 2 2 2 2 2 2 2 13" xfId="9573" xr:uid="{00000000-0005-0000-0000-000061250000}"/>
    <cellStyle name="60% - Акцент1 2 2 2 2 2 2 2 2 2 2 2 2 2 14" xfId="9574" xr:uid="{00000000-0005-0000-0000-000062250000}"/>
    <cellStyle name="60% - Акцент1 2 2 2 2 2 2 2 2 2 2 2 2 2 15" xfId="9575" xr:uid="{00000000-0005-0000-0000-000063250000}"/>
    <cellStyle name="60% - Акцент1 2 2 2 2 2 2 2 2 2 2 2 2 2 16" xfId="9576" xr:uid="{00000000-0005-0000-0000-000064250000}"/>
    <cellStyle name="60% - Акцент1 2 2 2 2 2 2 2 2 2 2 2 2 2 17" xfId="9577" xr:uid="{00000000-0005-0000-0000-000065250000}"/>
    <cellStyle name="60% - Акцент1 2 2 2 2 2 2 2 2 2 2 2 2 2 18" xfId="9578" xr:uid="{00000000-0005-0000-0000-000066250000}"/>
    <cellStyle name="60% - Акцент1 2 2 2 2 2 2 2 2 2 2 2 2 2 19" xfId="9579" xr:uid="{00000000-0005-0000-0000-000067250000}"/>
    <cellStyle name="60% - Акцент1 2 2 2 2 2 2 2 2 2 2 2 2 2 2" xfId="9580" xr:uid="{00000000-0005-0000-0000-000068250000}"/>
    <cellStyle name="60% - Акцент1 2 2 2 2 2 2 2 2 2 2 2 2 2 2 10" xfId="9581" xr:uid="{00000000-0005-0000-0000-000069250000}"/>
    <cellStyle name="60% - Акцент1 2 2 2 2 2 2 2 2 2 2 2 2 2 2 11" xfId="9582" xr:uid="{00000000-0005-0000-0000-00006A250000}"/>
    <cellStyle name="60% - Акцент1 2 2 2 2 2 2 2 2 2 2 2 2 2 2 12" xfId="9583" xr:uid="{00000000-0005-0000-0000-00006B250000}"/>
    <cellStyle name="60% - Акцент1 2 2 2 2 2 2 2 2 2 2 2 2 2 2 13" xfId="9584" xr:uid="{00000000-0005-0000-0000-00006C250000}"/>
    <cellStyle name="60% - Акцент1 2 2 2 2 2 2 2 2 2 2 2 2 2 2 14" xfId="9585" xr:uid="{00000000-0005-0000-0000-00006D250000}"/>
    <cellStyle name="60% - Акцент1 2 2 2 2 2 2 2 2 2 2 2 2 2 2 15" xfId="9586" xr:uid="{00000000-0005-0000-0000-00006E250000}"/>
    <cellStyle name="60% - Акцент1 2 2 2 2 2 2 2 2 2 2 2 2 2 2 16" xfId="9587" xr:uid="{00000000-0005-0000-0000-00006F250000}"/>
    <cellStyle name="60% - Акцент1 2 2 2 2 2 2 2 2 2 2 2 2 2 2 17" xfId="9588" xr:uid="{00000000-0005-0000-0000-000070250000}"/>
    <cellStyle name="60% - Акцент1 2 2 2 2 2 2 2 2 2 2 2 2 2 2 18" xfId="9589" xr:uid="{00000000-0005-0000-0000-000071250000}"/>
    <cellStyle name="60% - Акцент1 2 2 2 2 2 2 2 2 2 2 2 2 2 2 19" xfId="9590" xr:uid="{00000000-0005-0000-0000-000072250000}"/>
    <cellStyle name="60% - Акцент1 2 2 2 2 2 2 2 2 2 2 2 2 2 2 2" xfId="9591" xr:uid="{00000000-0005-0000-0000-000073250000}"/>
    <cellStyle name="60% - Акцент1 2 2 2 2 2 2 2 2 2 2 2 2 2 2 2 10" xfId="9592" xr:uid="{00000000-0005-0000-0000-000074250000}"/>
    <cellStyle name="60% - Акцент1 2 2 2 2 2 2 2 2 2 2 2 2 2 2 2 11" xfId="9593" xr:uid="{00000000-0005-0000-0000-000075250000}"/>
    <cellStyle name="60% - Акцент1 2 2 2 2 2 2 2 2 2 2 2 2 2 2 2 12" xfId="9594" xr:uid="{00000000-0005-0000-0000-000076250000}"/>
    <cellStyle name="60% - Акцент1 2 2 2 2 2 2 2 2 2 2 2 2 2 2 2 13" xfId="9595" xr:uid="{00000000-0005-0000-0000-000077250000}"/>
    <cellStyle name="60% - Акцент1 2 2 2 2 2 2 2 2 2 2 2 2 2 2 2 14" xfId="9596" xr:uid="{00000000-0005-0000-0000-000078250000}"/>
    <cellStyle name="60% - Акцент1 2 2 2 2 2 2 2 2 2 2 2 2 2 2 2 15" xfId="9597" xr:uid="{00000000-0005-0000-0000-000079250000}"/>
    <cellStyle name="60% - Акцент1 2 2 2 2 2 2 2 2 2 2 2 2 2 2 2 16" xfId="9598" xr:uid="{00000000-0005-0000-0000-00007A250000}"/>
    <cellStyle name="60% - Акцент1 2 2 2 2 2 2 2 2 2 2 2 2 2 2 2 17" xfId="9599" xr:uid="{00000000-0005-0000-0000-00007B250000}"/>
    <cellStyle name="60% - Акцент1 2 2 2 2 2 2 2 2 2 2 2 2 2 2 2 18" xfId="9600" xr:uid="{00000000-0005-0000-0000-00007C250000}"/>
    <cellStyle name="60% - Акцент1 2 2 2 2 2 2 2 2 2 2 2 2 2 2 2 19" xfId="9601" xr:uid="{00000000-0005-0000-0000-00007D250000}"/>
    <cellStyle name="60% - Акцент1 2 2 2 2 2 2 2 2 2 2 2 2 2 2 2 2" xfId="9602" xr:uid="{00000000-0005-0000-0000-00007E250000}"/>
    <cellStyle name="60% - Акцент1 2 2 2 2 2 2 2 2 2 2 2 2 2 2 2 2 10" xfId="9603" xr:uid="{00000000-0005-0000-0000-00007F250000}"/>
    <cellStyle name="60% - Акцент1 2 2 2 2 2 2 2 2 2 2 2 2 2 2 2 2 11" xfId="9604" xr:uid="{00000000-0005-0000-0000-000080250000}"/>
    <cellStyle name="60% - Акцент1 2 2 2 2 2 2 2 2 2 2 2 2 2 2 2 2 12" xfId="9605" xr:uid="{00000000-0005-0000-0000-000081250000}"/>
    <cellStyle name="60% - Акцент1 2 2 2 2 2 2 2 2 2 2 2 2 2 2 2 2 13" xfId="9606" xr:uid="{00000000-0005-0000-0000-000082250000}"/>
    <cellStyle name="60% - Акцент1 2 2 2 2 2 2 2 2 2 2 2 2 2 2 2 2 14" xfId="9607" xr:uid="{00000000-0005-0000-0000-000083250000}"/>
    <cellStyle name="60% - Акцент1 2 2 2 2 2 2 2 2 2 2 2 2 2 2 2 2 15" xfId="9608" xr:uid="{00000000-0005-0000-0000-000084250000}"/>
    <cellStyle name="60% - Акцент1 2 2 2 2 2 2 2 2 2 2 2 2 2 2 2 2 16" xfId="9609" xr:uid="{00000000-0005-0000-0000-000085250000}"/>
    <cellStyle name="60% - Акцент1 2 2 2 2 2 2 2 2 2 2 2 2 2 2 2 2 17" xfId="9610" xr:uid="{00000000-0005-0000-0000-000086250000}"/>
    <cellStyle name="60% - Акцент1 2 2 2 2 2 2 2 2 2 2 2 2 2 2 2 2 18" xfId="9611" xr:uid="{00000000-0005-0000-0000-000087250000}"/>
    <cellStyle name="60% - Акцент1 2 2 2 2 2 2 2 2 2 2 2 2 2 2 2 2 19" xfId="9612" xr:uid="{00000000-0005-0000-0000-000088250000}"/>
    <cellStyle name="60% - Акцент1 2 2 2 2 2 2 2 2 2 2 2 2 2 2 2 2 2" xfId="9613" xr:uid="{00000000-0005-0000-0000-000089250000}"/>
    <cellStyle name="60% - Акцент1 2 2 2 2 2 2 2 2 2 2 2 2 2 2 2 2 2 10" xfId="9614" xr:uid="{00000000-0005-0000-0000-00008A250000}"/>
    <cellStyle name="60% - Акцент1 2 2 2 2 2 2 2 2 2 2 2 2 2 2 2 2 2 11" xfId="9615" xr:uid="{00000000-0005-0000-0000-00008B250000}"/>
    <cellStyle name="60% - Акцент1 2 2 2 2 2 2 2 2 2 2 2 2 2 2 2 2 2 12" xfId="9616" xr:uid="{00000000-0005-0000-0000-00008C250000}"/>
    <cellStyle name="60% - Акцент1 2 2 2 2 2 2 2 2 2 2 2 2 2 2 2 2 2 13" xfId="9617" xr:uid="{00000000-0005-0000-0000-00008D250000}"/>
    <cellStyle name="60% - Акцент1 2 2 2 2 2 2 2 2 2 2 2 2 2 2 2 2 2 14" xfId="9618" xr:uid="{00000000-0005-0000-0000-00008E250000}"/>
    <cellStyle name="60% - Акцент1 2 2 2 2 2 2 2 2 2 2 2 2 2 2 2 2 2 15" xfId="9619" xr:uid="{00000000-0005-0000-0000-00008F250000}"/>
    <cellStyle name="60% - Акцент1 2 2 2 2 2 2 2 2 2 2 2 2 2 2 2 2 2 16" xfId="9620" xr:uid="{00000000-0005-0000-0000-000090250000}"/>
    <cellStyle name="60% - Акцент1 2 2 2 2 2 2 2 2 2 2 2 2 2 2 2 2 2 17" xfId="9621" xr:uid="{00000000-0005-0000-0000-000091250000}"/>
    <cellStyle name="60% - Акцент1 2 2 2 2 2 2 2 2 2 2 2 2 2 2 2 2 2 18" xfId="9622" xr:uid="{00000000-0005-0000-0000-000092250000}"/>
    <cellStyle name="60% - Акцент1 2 2 2 2 2 2 2 2 2 2 2 2 2 2 2 2 2 19" xfId="9623" xr:uid="{00000000-0005-0000-0000-000093250000}"/>
    <cellStyle name="60% - Акцент1 2 2 2 2 2 2 2 2 2 2 2 2 2 2 2 2 2 2" xfId="9624" xr:uid="{00000000-0005-0000-0000-000094250000}"/>
    <cellStyle name="60% - Акцент1 2 2 2 2 2 2 2 2 2 2 2 2 2 2 2 2 2 2 10" xfId="9625" xr:uid="{00000000-0005-0000-0000-000095250000}"/>
    <cellStyle name="60% - Акцент1 2 2 2 2 2 2 2 2 2 2 2 2 2 2 2 2 2 2 11" xfId="9626" xr:uid="{00000000-0005-0000-0000-000096250000}"/>
    <cellStyle name="60% - Акцент1 2 2 2 2 2 2 2 2 2 2 2 2 2 2 2 2 2 2 12" xfId="9627" xr:uid="{00000000-0005-0000-0000-000097250000}"/>
    <cellStyle name="60% - Акцент1 2 2 2 2 2 2 2 2 2 2 2 2 2 2 2 2 2 2 13" xfId="9628" xr:uid="{00000000-0005-0000-0000-000098250000}"/>
    <cellStyle name="60% - Акцент1 2 2 2 2 2 2 2 2 2 2 2 2 2 2 2 2 2 2 14" xfId="9629" xr:uid="{00000000-0005-0000-0000-000099250000}"/>
    <cellStyle name="60% - Акцент1 2 2 2 2 2 2 2 2 2 2 2 2 2 2 2 2 2 2 15" xfId="9630" xr:uid="{00000000-0005-0000-0000-00009A250000}"/>
    <cellStyle name="60% - Акцент1 2 2 2 2 2 2 2 2 2 2 2 2 2 2 2 2 2 2 16" xfId="9631" xr:uid="{00000000-0005-0000-0000-00009B250000}"/>
    <cellStyle name="60% - Акцент1 2 2 2 2 2 2 2 2 2 2 2 2 2 2 2 2 2 2 17" xfId="9632" xr:uid="{00000000-0005-0000-0000-00009C250000}"/>
    <cellStyle name="60% - Акцент1 2 2 2 2 2 2 2 2 2 2 2 2 2 2 2 2 2 2 18" xfId="9633" xr:uid="{00000000-0005-0000-0000-00009D250000}"/>
    <cellStyle name="60% - Акцент1 2 2 2 2 2 2 2 2 2 2 2 2 2 2 2 2 2 2 19" xfId="9634" xr:uid="{00000000-0005-0000-0000-00009E250000}"/>
    <cellStyle name="60% - Акцент1 2 2 2 2 2 2 2 2 2 2 2 2 2 2 2 2 2 2 2" xfId="9635" xr:uid="{00000000-0005-0000-0000-00009F250000}"/>
    <cellStyle name="60% - Акцент1 2 2 2 2 2 2 2 2 2 2 2 2 2 2 2 2 2 2 2 10" xfId="9636" xr:uid="{00000000-0005-0000-0000-0000A0250000}"/>
    <cellStyle name="60% - Акцент1 2 2 2 2 2 2 2 2 2 2 2 2 2 2 2 2 2 2 2 11" xfId="9637" xr:uid="{00000000-0005-0000-0000-0000A1250000}"/>
    <cellStyle name="60% - Акцент1 2 2 2 2 2 2 2 2 2 2 2 2 2 2 2 2 2 2 2 12" xfId="9638" xr:uid="{00000000-0005-0000-0000-0000A2250000}"/>
    <cellStyle name="60% - Акцент1 2 2 2 2 2 2 2 2 2 2 2 2 2 2 2 2 2 2 2 13" xfId="9639" xr:uid="{00000000-0005-0000-0000-0000A3250000}"/>
    <cellStyle name="60% - Акцент1 2 2 2 2 2 2 2 2 2 2 2 2 2 2 2 2 2 2 2 14" xfId="9640" xr:uid="{00000000-0005-0000-0000-0000A4250000}"/>
    <cellStyle name="60% - Акцент1 2 2 2 2 2 2 2 2 2 2 2 2 2 2 2 2 2 2 2 15" xfId="9641" xr:uid="{00000000-0005-0000-0000-0000A5250000}"/>
    <cellStyle name="60% - Акцент1 2 2 2 2 2 2 2 2 2 2 2 2 2 2 2 2 2 2 2 16" xfId="9642" xr:uid="{00000000-0005-0000-0000-0000A6250000}"/>
    <cellStyle name="60% - Акцент1 2 2 2 2 2 2 2 2 2 2 2 2 2 2 2 2 2 2 2 17" xfId="9643" xr:uid="{00000000-0005-0000-0000-0000A7250000}"/>
    <cellStyle name="60% - Акцент1 2 2 2 2 2 2 2 2 2 2 2 2 2 2 2 2 2 2 2 18" xfId="9644" xr:uid="{00000000-0005-0000-0000-0000A8250000}"/>
    <cellStyle name="60% - Акцент1 2 2 2 2 2 2 2 2 2 2 2 2 2 2 2 2 2 2 2 19" xfId="9645" xr:uid="{00000000-0005-0000-0000-0000A9250000}"/>
    <cellStyle name="60% - Акцент1 2 2 2 2 2 2 2 2 2 2 2 2 2 2 2 2 2 2 2 2" xfId="9646" xr:uid="{00000000-0005-0000-0000-0000AA250000}"/>
    <cellStyle name="60% - Акцент1 2 2 2 2 2 2 2 2 2 2 2 2 2 2 2 2 2 2 2 2 10" xfId="9647" xr:uid="{00000000-0005-0000-0000-0000AB250000}"/>
    <cellStyle name="60% - Акцент1 2 2 2 2 2 2 2 2 2 2 2 2 2 2 2 2 2 2 2 2 11" xfId="9648" xr:uid="{00000000-0005-0000-0000-0000AC250000}"/>
    <cellStyle name="60% - Акцент1 2 2 2 2 2 2 2 2 2 2 2 2 2 2 2 2 2 2 2 2 12" xfId="9649" xr:uid="{00000000-0005-0000-0000-0000AD250000}"/>
    <cellStyle name="60% - Акцент1 2 2 2 2 2 2 2 2 2 2 2 2 2 2 2 2 2 2 2 2 13" xfId="9650" xr:uid="{00000000-0005-0000-0000-0000AE250000}"/>
    <cellStyle name="60% - Акцент1 2 2 2 2 2 2 2 2 2 2 2 2 2 2 2 2 2 2 2 2 14" xfId="9651" xr:uid="{00000000-0005-0000-0000-0000AF250000}"/>
    <cellStyle name="60% - Акцент1 2 2 2 2 2 2 2 2 2 2 2 2 2 2 2 2 2 2 2 2 15" xfId="9652" xr:uid="{00000000-0005-0000-0000-0000B0250000}"/>
    <cellStyle name="60% - Акцент1 2 2 2 2 2 2 2 2 2 2 2 2 2 2 2 2 2 2 2 2 16" xfId="9653" xr:uid="{00000000-0005-0000-0000-0000B1250000}"/>
    <cellStyle name="60% - Акцент1 2 2 2 2 2 2 2 2 2 2 2 2 2 2 2 2 2 2 2 2 17" xfId="9654" xr:uid="{00000000-0005-0000-0000-0000B2250000}"/>
    <cellStyle name="60% - Акцент1 2 2 2 2 2 2 2 2 2 2 2 2 2 2 2 2 2 2 2 2 18" xfId="9655" xr:uid="{00000000-0005-0000-0000-0000B3250000}"/>
    <cellStyle name="60% - Акцент1 2 2 2 2 2 2 2 2 2 2 2 2 2 2 2 2 2 2 2 2 19" xfId="9656" xr:uid="{00000000-0005-0000-0000-0000B4250000}"/>
    <cellStyle name="60% - Акцент1 2 2 2 2 2 2 2 2 2 2 2 2 2 2 2 2 2 2 2 2 2" xfId="9657" xr:uid="{00000000-0005-0000-0000-0000B5250000}"/>
    <cellStyle name="60% - Акцент1 2 2 2 2 2 2 2 2 2 2 2 2 2 2 2 2 2 2 2 2 2 10" xfId="9658" xr:uid="{00000000-0005-0000-0000-0000B6250000}"/>
    <cellStyle name="60% - Акцент1 2 2 2 2 2 2 2 2 2 2 2 2 2 2 2 2 2 2 2 2 2 11" xfId="9659" xr:uid="{00000000-0005-0000-0000-0000B7250000}"/>
    <cellStyle name="60% - Акцент1 2 2 2 2 2 2 2 2 2 2 2 2 2 2 2 2 2 2 2 2 2 12" xfId="9660" xr:uid="{00000000-0005-0000-0000-0000B8250000}"/>
    <cellStyle name="60% - Акцент1 2 2 2 2 2 2 2 2 2 2 2 2 2 2 2 2 2 2 2 2 2 13" xfId="9661" xr:uid="{00000000-0005-0000-0000-0000B9250000}"/>
    <cellStyle name="60% - Акцент1 2 2 2 2 2 2 2 2 2 2 2 2 2 2 2 2 2 2 2 2 2 14" xfId="9662" xr:uid="{00000000-0005-0000-0000-0000BA250000}"/>
    <cellStyle name="60% - Акцент1 2 2 2 2 2 2 2 2 2 2 2 2 2 2 2 2 2 2 2 2 2 15" xfId="9663" xr:uid="{00000000-0005-0000-0000-0000BB250000}"/>
    <cellStyle name="60% - Акцент1 2 2 2 2 2 2 2 2 2 2 2 2 2 2 2 2 2 2 2 2 2 16" xfId="9664" xr:uid="{00000000-0005-0000-0000-0000BC250000}"/>
    <cellStyle name="60% - Акцент1 2 2 2 2 2 2 2 2 2 2 2 2 2 2 2 2 2 2 2 2 2 17" xfId="9665" xr:uid="{00000000-0005-0000-0000-0000BD250000}"/>
    <cellStyle name="60% - Акцент1 2 2 2 2 2 2 2 2 2 2 2 2 2 2 2 2 2 2 2 2 2 18" xfId="9666" xr:uid="{00000000-0005-0000-0000-0000BE250000}"/>
    <cellStyle name="60% - Акцент1 2 2 2 2 2 2 2 2 2 2 2 2 2 2 2 2 2 2 2 2 2 19" xfId="9667" xr:uid="{00000000-0005-0000-0000-0000BF250000}"/>
    <cellStyle name="60% - Акцент1 2 2 2 2 2 2 2 2 2 2 2 2 2 2 2 2 2 2 2 2 2 2" xfId="9668" xr:uid="{00000000-0005-0000-0000-0000C0250000}"/>
    <cellStyle name="60% - Акцент1 2 2 2 2 2 2 2 2 2 2 2 2 2 2 2 2 2 2 2 2 2 2 10" xfId="9669" xr:uid="{00000000-0005-0000-0000-0000C1250000}"/>
    <cellStyle name="60% - Акцент1 2 2 2 2 2 2 2 2 2 2 2 2 2 2 2 2 2 2 2 2 2 2 11" xfId="9670" xr:uid="{00000000-0005-0000-0000-0000C2250000}"/>
    <cellStyle name="60% - Акцент1 2 2 2 2 2 2 2 2 2 2 2 2 2 2 2 2 2 2 2 2 2 2 12" xfId="9671" xr:uid="{00000000-0005-0000-0000-0000C3250000}"/>
    <cellStyle name="60% - Акцент1 2 2 2 2 2 2 2 2 2 2 2 2 2 2 2 2 2 2 2 2 2 2 13" xfId="9672" xr:uid="{00000000-0005-0000-0000-0000C4250000}"/>
    <cellStyle name="60% - Акцент1 2 2 2 2 2 2 2 2 2 2 2 2 2 2 2 2 2 2 2 2 2 2 14" xfId="9673" xr:uid="{00000000-0005-0000-0000-0000C5250000}"/>
    <cellStyle name="60% - Акцент1 2 2 2 2 2 2 2 2 2 2 2 2 2 2 2 2 2 2 2 2 2 2 15" xfId="9674" xr:uid="{00000000-0005-0000-0000-0000C6250000}"/>
    <cellStyle name="60% - Акцент1 2 2 2 2 2 2 2 2 2 2 2 2 2 2 2 2 2 2 2 2 2 2 16" xfId="9675" xr:uid="{00000000-0005-0000-0000-0000C7250000}"/>
    <cellStyle name="60% - Акцент1 2 2 2 2 2 2 2 2 2 2 2 2 2 2 2 2 2 2 2 2 2 2 17" xfId="9676" xr:uid="{00000000-0005-0000-0000-0000C8250000}"/>
    <cellStyle name="60% - Акцент1 2 2 2 2 2 2 2 2 2 2 2 2 2 2 2 2 2 2 2 2 2 2 18" xfId="9677" xr:uid="{00000000-0005-0000-0000-0000C9250000}"/>
    <cellStyle name="60% - Акцент1 2 2 2 2 2 2 2 2 2 2 2 2 2 2 2 2 2 2 2 2 2 2 19" xfId="9678" xr:uid="{00000000-0005-0000-0000-0000CA250000}"/>
    <cellStyle name="60% - Акцент1 2 2 2 2 2 2 2 2 2 2 2 2 2 2 2 2 2 2 2 2 2 2 2" xfId="9679" xr:uid="{00000000-0005-0000-0000-0000CB250000}"/>
    <cellStyle name="60% - Акцент1 2 2 2 2 2 2 2 2 2 2 2 2 2 2 2 2 2 2 2 2 2 2 2 10" xfId="9680" xr:uid="{00000000-0005-0000-0000-0000CC250000}"/>
    <cellStyle name="60% - Акцент1 2 2 2 2 2 2 2 2 2 2 2 2 2 2 2 2 2 2 2 2 2 2 2 11" xfId="9681" xr:uid="{00000000-0005-0000-0000-0000CD250000}"/>
    <cellStyle name="60% - Акцент1 2 2 2 2 2 2 2 2 2 2 2 2 2 2 2 2 2 2 2 2 2 2 2 12" xfId="9682" xr:uid="{00000000-0005-0000-0000-0000CE250000}"/>
    <cellStyle name="60% - Акцент1 2 2 2 2 2 2 2 2 2 2 2 2 2 2 2 2 2 2 2 2 2 2 2 13" xfId="9683" xr:uid="{00000000-0005-0000-0000-0000CF250000}"/>
    <cellStyle name="60% - Акцент1 2 2 2 2 2 2 2 2 2 2 2 2 2 2 2 2 2 2 2 2 2 2 2 14" xfId="9684" xr:uid="{00000000-0005-0000-0000-0000D0250000}"/>
    <cellStyle name="60% - Акцент1 2 2 2 2 2 2 2 2 2 2 2 2 2 2 2 2 2 2 2 2 2 2 2 15" xfId="9685" xr:uid="{00000000-0005-0000-0000-0000D1250000}"/>
    <cellStyle name="60% - Акцент1 2 2 2 2 2 2 2 2 2 2 2 2 2 2 2 2 2 2 2 2 2 2 2 16" xfId="9686" xr:uid="{00000000-0005-0000-0000-0000D2250000}"/>
    <cellStyle name="60% - Акцент1 2 2 2 2 2 2 2 2 2 2 2 2 2 2 2 2 2 2 2 2 2 2 2 17" xfId="9687" xr:uid="{00000000-0005-0000-0000-0000D3250000}"/>
    <cellStyle name="60% - Акцент1 2 2 2 2 2 2 2 2 2 2 2 2 2 2 2 2 2 2 2 2 2 2 2 18" xfId="9688" xr:uid="{00000000-0005-0000-0000-0000D4250000}"/>
    <cellStyle name="60% - Акцент1 2 2 2 2 2 2 2 2 2 2 2 2 2 2 2 2 2 2 2 2 2 2 2 19" xfId="9689" xr:uid="{00000000-0005-0000-0000-0000D5250000}"/>
    <cellStyle name="60% - Акцент1 2 2 2 2 2 2 2 2 2 2 2 2 2 2 2 2 2 2 2 2 2 2 2 2" xfId="9690" xr:uid="{00000000-0005-0000-0000-0000D6250000}"/>
    <cellStyle name="60% - Акцент1 2 2 2 2 2 2 2 2 2 2 2 2 2 2 2 2 2 2 2 2 2 2 2 2 10" xfId="9691" xr:uid="{00000000-0005-0000-0000-0000D7250000}"/>
    <cellStyle name="60% - Акцент1 2 2 2 2 2 2 2 2 2 2 2 2 2 2 2 2 2 2 2 2 2 2 2 2 11" xfId="9692" xr:uid="{00000000-0005-0000-0000-0000D8250000}"/>
    <cellStyle name="60% - Акцент1 2 2 2 2 2 2 2 2 2 2 2 2 2 2 2 2 2 2 2 2 2 2 2 2 12" xfId="9693" xr:uid="{00000000-0005-0000-0000-0000D9250000}"/>
    <cellStyle name="60% - Акцент1 2 2 2 2 2 2 2 2 2 2 2 2 2 2 2 2 2 2 2 2 2 2 2 2 13" xfId="9694" xr:uid="{00000000-0005-0000-0000-0000DA250000}"/>
    <cellStyle name="60% - Акцент1 2 2 2 2 2 2 2 2 2 2 2 2 2 2 2 2 2 2 2 2 2 2 2 2 14" xfId="9695" xr:uid="{00000000-0005-0000-0000-0000DB250000}"/>
    <cellStyle name="60% - Акцент1 2 2 2 2 2 2 2 2 2 2 2 2 2 2 2 2 2 2 2 2 2 2 2 2 15" xfId="9696" xr:uid="{00000000-0005-0000-0000-0000DC250000}"/>
    <cellStyle name="60% - Акцент1 2 2 2 2 2 2 2 2 2 2 2 2 2 2 2 2 2 2 2 2 2 2 2 2 16" xfId="9697" xr:uid="{00000000-0005-0000-0000-0000DD250000}"/>
    <cellStyle name="60% - Акцент1 2 2 2 2 2 2 2 2 2 2 2 2 2 2 2 2 2 2 2 2 2 2 2 2 17" xfId="9698" xr:uid="{00000000-0005-0000-0000-0000DE250000}"/>
    <cellStyle name="60% - Акцент1 2 2 2 2 2 2 2 2 2 2 2 2 2 2 2 2 2 2 2 2 2 2 2 2 18" xfId="9699" xr:uid="{00000000-0005-0000-0000-0000DF250000}"/>
    <cellStyle name="60% - Акцент1 2 2 2 2 2 2 2 2 2 2 2 2 2 2 2 2 2 2 2 2 2 2 2 2 2" xfId="9700" xr:uid="{00000000-0005-0000-0000-0000E0250000}"/>
    <cellStyle name="60% - Акцент1 2 2 2 2 2 2 2 2 2 2 2 2 2 2 2 2 2 2 2 2 2 2 2 2 2 10" xfId="9701" xr:uid="{00000000-0005-0000-0000-0000E1250000}"/>
    <cellStyle name="60% - Акцент1 2 2 2 2 2 2 2 2 2 2 2 2 2 2 2 2 2 2 2 2 2 2 2 2 2 11" xfId="9702" xr:uid="{00000000-0005-0000-0000-0000E2250000}"/>
    <cellStyle name="60% - Акцент1 2 2 2 2 2 2 2 2 2 2 2 2 2 2 2 2 2 2 2 2 2 2 2 2 2 12" xfId="9703" xr:uid="{00000000-0005-0000-0000-0000E3250000}"/>
    <cellStyle name="60% - Акцент1 2 2 2 2 2 2 2 2 2 2 2 2 2 2 2 2 2 2 2 2 2 2 2 2 2 13" xfId="9704" xr:uid="{00000000-0005-0000-0000-0000E4250000}"/>
    <cellStyle name="60% - Акцент1 2 2 2 2 2 2 2 2 2 2 2 2 2 2 2 2 2 2 2 2 2 2 2 2 2 14" xfId="9705" xr:uid="{00000000-0005-0000-0000-0000E5250000}"/>
    <cellStyle name="60% - Акцент1 2 2 2 2 2 2 2 2 2 2 2 2 2 2 2 2 2 2 2 2 2 2 2 2 2 15" xfId="9706" xr:uid="{00000000-0005-0000-0000-0000E6250000}"/>
    <cellStyle name="60% - Акцент1 2 2 2 2 2 2 2 2 2 2 2 2 2 2 2 2 2 2 2 2 2 2 2 2 2 16" xfId="9707" xr:uid="{00000000-0005-0000-0000-0000E7250000}"/>
    <cellStyle name="60% - Акцент1 2 2 2 2 2 2 2 2 2 2 2 2 2 2 2 2 2 2 2 2 2 2 2 2 2 17" xfId="9708" xr:uid="{00000000-0005-0000-0000-0000E8250000}"/>
    <cellStyle name="60% - Акцент1 2 2 2 2 2 2 2 2 2 2 2 2 2 2 2 2 2 2 2 2 2 2 2 2 2 18" xfId="9709" xr:uid="{00000000-0005-0000-0000-0000E9250000}"/>
    <cellStyle name="60% - Акцент1 2 2 2 2 2 2 2 2 2 2 2 2 2 2 2 2 2 2 2 2 2 2 2 2 2 2" xfId="9710" xr:uid="{00000000-0005-0000-0000-0000EA250000}"/>
    <cellStyle name="60% - Акцент1 2 2 2 2 2 2 2 2 2 2 2 2 2 2 2 2 2 2 2 2 2 2 2 2 2 3" xfId="9711" xr:uid="{00000000-0005-0000-0000-0000EB250000}"/>
    <cellStyle name="60% - Акцент1 2 2 2 2 2 2 2 2 2 2 2 2 2 2 2 2 2 2 2 2 2 2 2 2 2 4" xfId="9712" xr:uid="{00000000-0005-0000-0000-0000EC250000}"/>
    <cellStyle name="60% - Акцент1 2 2 2 2 2 2 2 2 2 2 2 2 2 2 2 2 2 2 2 2 2 2 2 2 2 5" xfId="9713" xr:uid="{00000000-0005-0000-0000-0000ED250000}"/>
    <cellStyle name="60% - Акцент1 2 2 2 2 2 2 2 2 2 2 2 2 2 2 2 2 2 2 2 2 2 2 2 2 2 6" xfId="9714" xr:uid="{00000000-0005-0000-0000-0000EE250000}"/>
    <cellStyle name="60% - Акцент1 2 2 2 2 2 2 2 2 2 2 2 2 2 2 2 2 2 2 2 2 2 2 2 2 2 7" xfId="9715" xr:uid="{00000000-0005-0000-0000-0000EF250000}"/>
    <cellStyle name="60% - Акцент1 2 2 2 2 2 2 2 2 2 2 2 2 2 2 2 2 2 2 2 2 2 2 2 2 2 8" xfId="9716" xr:uid="{00000000-0005-0000-0000-0000F0250000}"/>
    <cellStyle name="60% - Акцент1 2 2 2 2 2 2 2 2 2 2 2 2 2 2 2 2 2 2 2 2 2 2 2 2 2 9" xfId="9717" xr:uid="{00000000-0005-0000-0000-0000F1250000}"/>
    <cellStyle name="60% - Акцент1 2 2 2 2 2 2 2 2 2 2 2 2 2 2 2 2 2 2 2 2 2 2 2 2 3" xfId="9718" xr:uid="{00000000-0005-0000-0000-0000F2250000}"/>
    <cellStyle name="60% - Акцент1 2 2 2 2 2 2 2 2 2 2 2 2 2 2 2 2 2 2 2 2 2 2 2 2 4" xfId="9719" xr:uid="{00000000-0005-0000-0000-0000F3250000}"/>
    <cellStyle name="60% - Акцент1 2 2 2 2 2 2 2 2 2 2 2 2 2 2 2 2 2 2 2 2 2 2 2 2 5" xfId="9720" xr:uid="{00000000-0005-0000-0000-0000F4250000}"/>
    <cellStyle name="60% - Акцент1 2 2 2 2 2 2 2 2 2 2 2 2 2 2 2 2 2 2 2 2 2 2 2 2 6" xfId="9721" xr:uid="{00000000-0005-0000-0000-0000F5250000}"/>
    <cellStyle name="60% - Акцент1 2 2 2 2 2 2 2 2 2 2 2 2 2 2 2 2 2 2 2 2 2 2 2 2 7" xfId="9722" xr:uid="{00000000-0005-0000-0000-0000F6250000}"/>
    <cellStyle name="60% - Акцент1 2 2 2 2 2 2 2 2 2 2 2 2 2 2 2 2 2 2 2 2 2 2 2 2 8" xfId="9723" xr:uid="{00000000-0005-0000-0000-0000F7250000}"/>
    <cellStyle name="60% - Акцент1 2 2 2 2 2 2 2 2 2 2 2 2 2 2 2 2 2 2 2 2 2 2 2 2 9" xfId="9724" xr:uid="{00000000-0005-0000-0000-0000F8250000}"/>
    <cellStyle name="60% - Акцент1 2 2 2 2 2 2 2 2 2 2 2 2 2 2 2 2 2 2 2 2 2 2 2 20" xfId="9725" xr:uid="{00000000-0005-0000-0000-0000F9250000}"/>
    <cellStyle name="60% - Акцент1 2 2 2 2 2 2 2 2 2 2 2 2 2 2 2 2 2 2 2 2 2 2 2 21" xfId="9726" xr:uid="{00000000-0005-0000-0000-0000FA250000}"/>
    <cellStyle name="60% - Акцент1 2 2 2 2 2 2 2 2 2 2 2 2 2 2 2 2 2 2 2 2 2 2 2 3" xfId="9727" xr:uid="{00000000-0005-0000-0000-0000FB250000}"/>
    <cellStyle name="60% - Акцент1 2 2 2 2 2 2 2 2 2 2 2 2 2 2 2 2 2 2 2 2 2 2 2 4" xfId="9728" xr:uid="{00000000-0005-0000-0000-0000FC250000}"/>
    <cellStyle name="60% - Акцент1 2 2 2 2 2 2 2 2 2 2 2 2 2 2 2 2 2 2 2 2 2 2 2 5" xfId="9729" xr:uid="{00000000-0005-0000-0000-0000FD250000}"/>
    <cellStyle name="60% - Акцент1 2 2 2 2 2 2 2 2 2 2 2 2 2 2 2 2 2 2 2 2 2 2 2 6" xfId="9730" xr:uid="{00000000-0005-0000-0000-0000FE250000}"/>
    <cellStyle name="60% - Акцент1 2 2 2 2 2 2 2 2 2 2 2 2 2 2 2 2 2 2 2 2 2 2 2 7" xfId="9731" xr:uid="{00000000-0005-0000-0000-0000FF250000}"/>
    <cellStyle name="60% - Акцент1 2 2 2 2 2 2 2 2 2 2 2 2 2 2 2 2 2 2 2 2 2 2 2 8" xfId="9732" xr:uid="{00000000-0005-0000-0000-000000260000}"/>
    <cellStyle name="60% - Акцент1 2 2 2 2 2 2 2 2 2 2 2 2 2 2 2 2 2 2 2 2 2 2 2 9" xfId="9733" xr:uid="{00000000-0005-0000-0000-000001260000}"/>
    <cellStyle name="60% - Акцент1 2 2 2 2 2 2 2 2 2 2 2 2 2 2 2 2 2 2 2 2 2 2 20" xfId="9734" xr:uid="{00000000-0005-0000-0000-000002260000}"/>
    <cellStyle name="60% - Акцент1 2 2 2 2 2 2 2 2 2 2 2 2 2 2 2 2 2 2 2 2 2 2 21" xfId="9735" xr:uid="{00000000-0005-0000-0000-000003260000}"/>
    <cellStyle name="60% - Акцент1 2 2 2 2 2 2 2 2 2 2 2 2 2 2 2 2 2 2 2 2 2 2 3" xfId="9736" xr:uid="{00000000-0005-0000-0000-000004260000}"/>
    <cellStyle name="60% - Акцент1 2 2 2 2 2 2 2 2 2 2 2 2 2 2 2 2 2 2 2 2 2 2 4" xfId="9737" xr:uid="{00000000-0005-0000-0000-000005260000}"/>
    <cellStyle name="60% - Акцент1 2 2 2 2 2 2 2 2 2 2 2 2 2 2 2 2 2 2 2 2 2 2 5" xfId="9738" xr:uid="{00000000-0005-0000-0000-000006260000}"/>
    <cellStyle name="60% - Акцент1 2 2 2 2 2 2 2 2 2 2 2 2 2 2 2 2 2 2 2 2 2 2 6" xfId="9739" xr:uid="{00000000-0005-0000-0000-000007260000}"/>
    <cellStyle name="60% - Акцент1 2 2 2 2 2 2 2 2 2 2 2 2 2 2 2 2 2 2 2 2 2 2 7" xfId="9740" xr:uid="{00000000-0005-0000-0000-000008260000}"/>
    <cellStyle name="60% - Акцент1 2 2 2 2 2 2 2 2 2 2 2 2 2 2 2 2 2 2 2 2 2 2 8" xfId="9741" xr:uid="{00000000-0005-0000-0000-000009260000}"/>
    <cellStyle name="60% - Акцент1 2 2 2 2 2 2 2 2 2 2 2 2 2 2 2 2 2 2 2 2 2 2 9" xfId="9742" xr:uid="{00000000-0005-0000-0000-00000A260000}"/>
    <cellStyle name="60% - Акцент1 2 2 2 2 2 2 2 2 2 2 2 2 2 2 2 2 2 2 2 2 2 20" xfId="9743" xr:uid="{00000000-0005-0000-0000-00000B260000}"/>
    <cellStyle name="60% - Акцент1 2 2 2 2 2 2 2 2 2 2 2 2 2 2 2 2 2 2 2 2 2 21" xfId="9744" xr:uid="{00000000-0005-0000-0000-00000C260000}"/>
    <cellStyle name="60% - Акцент1 2 2 2 2 2 2 2 2 2 2 2 2 2 2 2 2 2 2 2 2 2 22" xfId="9745" xr:uid="{00000000-0005-0000-0000-00000D260000}"/>
    <cellStyle name="60% - Акцент1 2 2 2 2 2 2 2 2 2 2 2 2 2 2 2 2 2 2 2 2 2 3" xfId="9746" xr:uid="{00000000-0005-0000-0000-00000E260000}"/>
    <cellStyle name="60% - Акцент1 2 2 2 2 2 2 2 2 2 2 2 2 2 2 2 2 2 2 2 2 2 4" xfId="9747" xr:uid="{00000000-0005-0000-0000-00000F260000}"/>
    <cellStyle name="60% - Акцент1 2 2 2 2 2 2 2 2 2 2 2 2 2 2 2 2 2 2 2 2 2 5" xfId="9748" xr:uid="{00000000-0005-0000-0000-000010260000}"/>
    <cellStyle name="60% - Акцент1 2 2 2 2 2 2 2 2 2 2 2 2 2 2 2 2 2 2 2 2 2 6" xfId="9749" xr:uid="{00000000-0005-0000-0000-000011260000}"/>
    <cellStyle name="60% - Акцент1 2 2 2 2 2 2 2 2 2 2 2 2 2 2 2 2 2 2 2 2 2 7" xfId="9750" xr:uid="{00000000-0005-0000-0000-000012260000}"/>
    <cellStyle name="60% - Акцент1 2 2 2 2 2 2 2 2 2 2 2 2 2 2 2 2 2 2 2 2 2 8" xfId="9751" xr:uid="{00000000-0005-0000-0000-000013260000}"/>
    <cellStyle name="60% - Акцент1 2 2 2 2 2 2 2 2 2 2 2 2 2 2 2 2 2 2 2 2 2 9" xfId="9752" xr:uid="{00000000-0005-0000-0000-000014260000}"/>
    <cellStyle name="60% - Акцент1 2 2 2 2 2 2 2 2 2 2 2 2 2 2 2 2 2 2 2 2 20" xfId="9753" xr:uid="{00000000-0005-0000-0000-000015260000}"/>
    <cellStyle name="60% - Акцент1 2 2 2 2 2 2 2 2 2 2 2 2 2 2 2 2 2 2 2 2 21" xfId="9754" xr:uid="{00000000-0005-0000-0000-000016260000}"/>
    <cellStyle name="60% - Акцент1 2 2 2 2 2 2 2 2 2 2 2 2 2 2 2 2 2 2 2 2 22" xfId="9755" xr:uid="{00000000-0005-0000-0000-000017260000}"/>
    <cellStyle name="60% - Акцент1 2 2 2 2 2 2 2 2 2 2 2 2 2 2 2 2 2 2 2 2 3" xfId="9756" xr:uid="{00000000-0005-0000-0000-000018260000}"/>
    <cellStyle name="60% - Акцент1 2 2 2 2 2 2 2 2 2 2 2 2 2 2 2 2 2 2 2 2 4" xfId="9757" xr:uid="{00000000-0005-0000-0000-000019260000}"/>
    <cellStyle name="60% - Акцент1 2 2 2 2 2 2 2 2 2 2 2 2 2 2 2 2 2 2 2 2 5" xfId="9758" xr:uid="{00000000-0005-0000-0000-00001A260000}"/>
    <cellStyle name="60% - Акцент1 2 2 2 2 2 2 2 2 2 2 2 2 2 2 2 2 2 2 2 2 6" xfId="9759" xr:uid="{00000000-0005-0000-0000-00001B260000}"/>
    <cellStyle name="60% - Акцент1 2 2 2 2 2 2 2 2 2 2 2 2 2 2 2 2 2 2 2 2 7" xfId="9760" xr:uid="{00000000-0005-0000-0000-00001C260000}"/>
    <cellStyle name="60% - Акцент1 2 2 2 2 2 2 2 2 2 2 2 2 2 2 2 2 2 2 2 2 8" xfId="9761" xr:uid="{00000000-0005-0000-0000-00001D260000}"/>
    <cellStyle name="60% - Акцент1 2 2 2 2 2 2 2 2 2 2 2 2 2 2 2 2 2 2 2 2 9" xfId="9762" xr:uid="{00000000-0005-0000-0000-00001E260000}"/>
    <cellStyle name="60% - Акцент1 2 2 2 2 2 2 2 2 2 2 2 2 2 2 2 2 2 2 2 20" xfId="9763" xr:uid="{00000000-0005-0000-0000-00001F260000}"/>
    <cellStyle name="60% - Акцент1 2 2 2 2 2 2 2 2 2 2 2 2 2 2 2 2 2 2 2 21" xfId="9764" xr:uid="{00000000-0005-0000-0000-000020260000}"/>
    <cellStyle name="60% - Акцент1 2 2 2 2 2 2 2 2 2 2 2 2 2 2 2 2 2 2 2 22" xfId="9765" xr:uid="{00000000-0005-0000-0000-000021260000}"/>
    <cellStyle name="60% - Акцент1 2 2 2 2 2 2 2 2 2 2 2 2 2 2 2 2 2 2 2 23" xfId="9766" xr:uid="{00000000-0005-0000-0000-000022260000}"/>
    <cellStyle name="60% - Акцент1 2 2 2 2 2 2 2 2 2 2 2 2 2 2 2 2 2 2 2 3" xfId="9767" xr:uid="{00000000-0005-0000-0000-000023260000}"/>
    <cellStyle name="60% - Акцент1 2 2 2 2 2 2 2 2 2 2 2 2 2 2 2 2 2 2 2 4" xfId="9768" xr:uid="{00000000-0005-0000-0000-000024260000}"/>
    <cellStyle name="60% - Акцент1 2 2 2 2 2 2 2 2 2 2 2 2 2 2 2 2 2 2 2 5" xfId="9769" xr:uid="{00000000-0005-0000-0000-000025260000}"/>
    <cellStyle name="60% - Акцент1 2 2 2 2 2 2 2 2 2 2 2 2 2 2 2 2 2 2 2 6" xfId="9770" xr:uid="{00000000-0005-0000-0000-000026260000}"/>
    <cellStyle name="60% - Акцент1 2 2 2 2 2 2 2 2 2 2 2 2 2 2 2 2 2 2 2 7" xfId="9771" xr:uid="{00000000-0005-0000-0000-000027260000}"/>
    <cellStyle name="60% - Акцент1 2 2 2 2 2 2 2 2 2 2 2 2 2 2 2 2 2 2 2 8" xfId="9772" xr:uid="{00000000-0005-0000-0000-000028260000}"/>
    <cellStyle name="60% - Акцент1 2 2 2 2 2 2 2 2 2 2 2 2 2 2 2 2 2 2 2 9" xfId="9773" xr:uid="{00000000-0005-0000-0000-000029260000}"/>
    <cellStyle name="60% - Акцент1 2 2 2 2 2 2 2 2 2 2 2 2 2 2 2 2 2 2 20" xfId="9774" xr:uid="{00000000-0005-0000-0000-00002A260000}"/>
    <cellStyle name="60% - Акцент1 2 2 2 2 2 2 2 2 2 2 2 2 2 2 2 2 2 2 21" xfId="9775" xr:uid="{00000000-0005-0000-0000-00002B260000}"/>
    <cellStyle name="60% - Акцент1 2 2 2 2 2 2 2 2 2 2 2 2 2 2 2 2 2 2 22" xfId="9776" xr:uid="{00000000-0005-0000-0000-00002C260000}"/>
    <cellStyle name="60% - Акцент1 2 2 2 2 2 2 2 2 2 2 2 2 2 2 2 2 2 2 23" xfId="9777" xr:uid="{00000000-0005-0000-0000-00002D260000}"/>
    <cellStyle name="60% - Акцент1 2 2 2 2 2 2 2 2 2 2 2 2 2 2 2 2 2 2 24" xfId="9778" xr:uid="{00000000-0005-0000-0000-00002E260000}"/>
    <cellStyle name="60% - Акцент1 2 2 2 2 2 2 2 2 2 2 2 2 2 2 2 2 2 2 25" xfId="9779" xr:uid="{00000000-0005-0000-0000-00002F260000}"/>
    <cellStyle name="60% - Акцент1 2 2 2 2 2 2 2 2 2 2 2 2 2 2 2 2 2 2 3" xfId="9780" xr:uid="{00000000-0005-0000-0000-000030260000}"/>
    <cellStyle name="60% - Акцент1 2 2 2 2 2 2 2 2 2 2 2 2 2 2 2 2 2 2 4" xfId="9781" xr:uid="{00000000-0005-0000-0000-000031260000}"/>
    <cellStyle name="60% - Акцент1 2 2 2 2 2 2 2 2 2 2 2 2 2 2 2 2 2 2 5" xfId="9782" xr:uid="{00000000-0005-0000-0000-000032260000}"/>
    <cellStyle name="60% - Акцент1 2 2 2 2 2 2 2 2 2 2 2 2 2 2 2 2 2 2 6" xfId="9783" xr:uid="{00000000-0005-0000-0000-000033260000}"/>
    <cellStyle name="60% - Акцент1 2 2 2 2 2 2 2 2 2 2 2 2 2 2 2 2 2 2 7" xfId="9784" xr:uid="{00000000-0005-0000-0000-000034260000}"/>
    <cellStyle name="60% - Акцент1 2 2 2 2 2 2 2 2 2 2 2 2 2 2 2 2 2 2 8" xfId="9785" xr:uid="{00000000-0005-0000-0000-000035260000}"/>
    <cellStyle name="60% - Акцент1 2 2 2 2 2 2 2 2 2 2 2 2 2 2 2 2 2 2 9" xfId="9786" xr:uid="{00000000-0005-0000-0000-000036260000}"/>
    <cellStyle name="60% - Акцент1 2 2 2 2 2 2 2 2 2 2 2 2 2 2 2 2 2 20" xfId="9787" xr:uid="{00000000-0005-0000-0000-000037260000}"/>
    <cellStyle name="60% - Акцент1 2 2 2 2 2 2 2 2 2 2 2 2 2 2 2 2 2 21" xfId="9788" xr:uid="{00000000-0005-0000-0000-000038260000}"/>
    <cellStyle name="60% - Акцент1 2 2 2 2 2 2 2 2 2 2 2 2 2 2 2 2 2 22" xfId="9789" xr:uid="{00000000-0005-0000-0000-000039260000}"/>
    <cellStyle name="60% - Акцент1 2 2 2 2 2 2 2 2 2 2 2 2 2 2 2 2 2 23" xfId="9790" xr:uid="{00000000-0005-0000-0000-00003A260000}"/>
    <cellStyle name="60% - Акцент1 2 2 2 2 2 2 2 2 2 2 2 2 2 2 2 2 2 24" xfId="9791" xr:uid="{00000000-0005-0000-0000-00003B260000}"/>
    <cellStyle name="60% - Акцент1 2 2 2 2 2 2 2 2 2 2 2 2 2 2 2 2 2 25" xfId="9792" xr:uid="{00000000-0005-0000-0000-00003C260000}"/>
    <cellStyle name="60% - Акцент1 2 2 2 2 2 2 2 2 2 2 2 2 2 2 2 2 2 3" xfId="9793" xr:uid="{00000000-0005-0000-0000-00003D260000}"/>
    <cellStyle name="60% - Акцент1 2 2 2 2 2 2 2 2 2 2 2 2 2 2 2 2 2 3 2" xfId="9794" xr:uid="{00000000-0005-0000-0000-00003E260000}"/>
    <cellStyle name="60% - Акцент1 2 2 2 2 2 2 2 2 2 2 2 2 2 2 2 2 2 4" xfId="9795" xr:uid="{00000000-0005-0000-0000-00003F260000}"/>
    <cellStyle name="60% - Акцент1 2 2 2 2 2 2 2 2 2 2 2 2 2 2 2 2 2 5" xfId="9796" xr:uid="{00000000-0005-0000-0000-000040260000}"/>
    <cellStyle name="60% - Акцент1 2 2 2 2 2 2 2 2 2 2 2 2 2 2 2 2 2 6" xfId="9797" xr:uid="{00000000-0005-0000-0000-000041260000}"/>
    <cellStyle name="60% - Акцент1 2 2 2 2 2 2 2 2 2 2 2 2 2 2 2 2 2 7" xfId="9798" xr:uid="{00000000-0005-0000-0000-000042260000}"/>
    <cellStyle name="60% - Акцент1 2 2 2 2 2 2 2 2 2 2 2 2 2 2 2 2 2 8" xfId="9799" xr:uid="{00000000-0005-0000-0000-000043260000}"/>
    <cellStyle name="60% - Акцент1 2 2 2 2 2 2 2 2 2 2 2 2 2 2 2 2 2 9" xfId="9800" xr:uid="{00000000-0005-0000-0000-000044260000}"/>
    <cellStyle name="60% - Акцент1 2 2 2 2 2 2 2 2 2 2 2 2 2 2 2 2 20" xfId="9801" xr:uid="{00000000-0005-0000-0000-000045260000}"/>
    <cellStyle name="60% - Акцент1 2 2 2 2 2 2 2 2 2 2 2 2 2 2 2 2 21" xfId="9802" xr:uid="{00000000-0005-0000-0000-000046260000}"/>
    <cellStyle name="60% - Акцент1 2 2 2 2 2 2 2 2 2 2 2 2 2 2 2 2 22" xfId="9803" xr:uid="{00000000-0005-0000-0000-000047260000}"/>
    <cellStyle name="60% - Акцент1 2 2 2 2 2 2 2 2 2 2 2 2 2 2 2 2 23" xfId="9804" xr:uid="{00000000-0005-0000-0000-000048260000}"/>
    <cellStyle name="60% - Акцент1 2 2 2 2 2 2 2 2 2 2 2 2 2 2 2 2 24" xfId="9805" xr:uid="{00000000-0005-0000-0000-000049260000}"/>
    <cellStyle name="60% - Акцент1 2 2 2 2 2 2 2 2 2 2 2 2 2 2 2 2 25" xfId="9806" xr:uid="{00000000-0005-0000-0000-00004A260000}"/>
    <cellStyle name="60% - Акцент1 2 2 2 2 2 2 2 2 2 2 2 2 2 2 2 2 26" xfId="9807" xr:uid="{00000000-0005-0000-0000-00004B260000}"/>
    <cellStyle name="60% - Акцент1 2 2 2 2 2 2 2 2 2 2 2 2 2 2 2 2 27" xfId="9808" xr:uid="{00000000-0005-0000-0000-00004C260000}"/>
    <cellStyle name="60% - Акцент1 2 2 2 2 2 2 2 2 2 2 2 2 2 2 2 2 3" xfId="9809" xr:uid="{00000000-0005-0000-0000-00004D260000}"/>
    <cellStyle name="60% - Акцент1 2 2 2 2 2 2 2 2 2 2 2 2 2 2 2 2 4" xfId="9810" xr:uid="{00000000-0005-0000-0000-00004E260000}"/>
    <cellStyle name="60% - Акцент1 2 2 2 2 2 2 2 2 2 2 2 2 2 2 2 2 4 2" xfId="9811" xr:uid="{00000000-0005-0000-0000-00004F260000}"/>
    <cellStyle name="60% - Акцент1 2 2 2 2 2 2 2 2 2 2 2 2 2 2 2 2 5" xfId="9812" xr:uid="{00000000-0005-0000-0000-000050260000}"/>
    <cellStyle name="60% - Акцент1 2 2 2 2 2 2 2 2 2 2 2 2 2 2 2 2 6" xfId="9813" xr:uid="{00000000-0005-0000-0000-000051260000}"/>
    <cellStyle name="60% - Акцент1 2 2 2 2 2 2 2 2 2 2 2 2 2 2 2 2 7" xfId="9814" xr:uid="{00000000-0005-0000-0000-000052260000}"/>
    <cellStyle name="60% - Акцент1 2 2 2 2 2 2 2 2 2 2 2 2 2 2 2 2 8" xfId="9815" xr:uid="{00000000-0005-0000-0000-000053260000}"/>
    <cellStyle name="60% - Акцент1 2 2 2 2 2 2 2 2 2 2 2 2 2 2 2 2 9" xfId="9816" xr:uid="{00000000-0005-0000-0000-000054260000}"/>
    <cellStyle name="60% - Акцент1 2 2 2 2 2 2 2 2 2 2 2 2 2 2 2 20" xfId="9817" xr:uid="{00000000-0005-0000-0000-000055260000}"/>
    <cellStyle name="60% - Акцент1 2 2 2 2 2 2 2 2 2 2 2 2 2 2 2 21" xfId="9818" xr:uid="{00000000-0005-0000-0000-000056260000}"/>
    <cellStyle name="60% - Акцент1 2 2 2 2 2 2 2 2 2 2 2 2 2 2 2 22" xfId="9819" xr:uid="{00000000-0005-0000-0000-000057260000}"/>
    <cellStyle name="60% - Акцент1 2 2 2 2 2 2 2 2 2 2 2 2 2 2 2 23" xfId="9820" xr:uid="{00000000-0005-0000-0000-000058260000}"/>
    <cellStyle name="60% - Акцент1 2 2 2 2 2 2 2 2 2 2 2 2 2 2 2 24" xfId="9821" xr:uid="{00000000-0005-0000-0000-000059260000}"/>
    <cellStyle name="60% - Акцент1 2 2 2 2 2 2 2 2 2 2 2 2 2 2 2 25" xfId="9822" xr:uid="{00000000-0005-0000-0000-00005A260000}"/>
    <cellStyle name="60% - Акцент1 2 2 2 2 2 2 2 2 2 2 2 2 2 2 2 26" xfId="9823" xr:uid="{00000000-0005-0000-0000-00005B260000}"/>
    <cellStyle name="60% - Акцент1 2 2 2 2 2 2 2 2 2 2 2 2 2 2 2 27" xfId="9824" xr:uid="{00000000-0005-0000-0000-00005C260000}"/>
    <cellStyle name="60% - Акцент1 2 2 2 2 2 2 2 2 2 2 2 2 2 2 2 3" xfId="9825" xr:uid="{00000000-0005-0000-0000-00005D260000}"/>
    <cellStyle name="60% - Акцент1 2 2 2 2 2 2 2 2 2 2 2 2 2 2 2 3 2" xfId="9826" xr:uid="{00000000-0005-0000-0000-00005E260000}"/>
    <cellStyle name="60% - Акцент1 2 2 2 2 2 2 2 2 2 2 2 2 2 2 2 3 2 2" xfId="9827" xr:uid="{00000000-0005-0000-0000-00005F260000}"/>
    <cellStyle name="60% - Акцент1 2 2 2 2 2 2 2 2 2 2 2 2 2 2 2 3 2 2 2" xfId="9828" xr:uid="{00000000-0005-0000-0000-000060260000}"/>
    <cellStyle name="60% - Акцент1 2 2 2 2 2 2 2 2 2 2 2 2 2 2 2 3 2 3" xfId="9829" xr:uid="{00000000-0005-0000-0000-000061260000}"/>
    <cellStyle name="60% - Акцент1 2 2 2 2 2 2 2 2 2 2 2 2 2 2 2 3 2 4" xfId="9830" xr:uid="{00000000-0005-0000-0000-000062260000}"/>
    <cellStyle name="60% - Акцент1 2 2 2 2 2 2 2 2 2 2 2 2 2 2 2 3 3" xfId="9831" xr:uid="{00000000-0005-0000-0000-000063260000}"/>
    <cellStyle name="60% - Акцент1 2 2 2 2 2 2 2 2 2 2 2 2 2 2 2 3 3 2" xfId="9832" xr:uid="{00000000-0005-0000-0000-000064260000}"/>
    <cellStyle name="60% - Акцент1 2 2 2 2 2 2 2 2 2 2 2 2 2 2 2 3 4" xfId="9833" xr:uid="{00000000-0005-0000-0000-000065260000}"/>
    <cellStyle name="60% - Акцент1 2 2 2 2 2 2 2 2 2 2 2 2 2 2 2 4" xfId="9834" xr:uid="{00000000-0005-0000-0000-000066260000}"/>
    <cellStyle name="60% - Акцент1 2 2 2 2 2 2 2 2 2 2 2 2 2 2 2 4 2" xfId="9835" xr:uid="{00000000-0005-0000-0000-000067260000}"/>
    <cellStyle name="60% - Акцент1 2 2 2 2 2 2 2 2 2 2 2 2 2 2 2 5" xfId="9836" xr:uid="{00000000-0005-0000-0000-000068260000}"/>
    <cellStyle name="60% - Акцент1 2 2 2 2 2 2 2 2 2 2 2 2 2 2 2 6" xfId="9837" xr:uid="{00000000-0005-0000-0000-000069260000}"/>
    <cellStyle name="60% - Акцент1 2 2 2 2 2 2 2 2 2 2 2 2 2 2 2 7" xfId="9838" xr:uid="{00000000-0005-0000-0000-00006A260000}"/>
    <cellStyle name="60% - Акцент1 2 2 2 2 2 2 2 2 2 2 2 2 2 2 2 8" xfId="9839" xr:uid="{00000000-0005-0000-0000-00006B260000}"/>
    <cellStyle name="60% - Акцент1 2 2 2 2 2 2 2 2 2 2 2 2 2 2 2 9" xfId="9840" xr:uid="{00000000-0005-0000-0000-00006C260000}"/>
    <cellStyle name="60% - Акцент1 2 2 2 2 2 2 2 2 2 2 2 2 2 2 20" xfId="9841" xr:uid="{00000000-0005-0000-0000-00006D260000}"/>
    <cellStyle name="60% - Акцент1 2 2 2 2 2 2 2 2 2 2 2 2 2 2 21" xfId="9842" xr:uid="{00000000-0005-0000-0000-00006E260000}"/>
    <cellStyle name="60% - Акцент1 2 2 2 2 2 2 2 2 2 2 2 2 2 2 22" xfId="9843" xr:uid="{00000000-0005-0000-0000-00006F260000}"/>
    <cellStyle name="60% - Акцент1 2 2 2 2 2 2 2 2 2 2 2 2 2 2 23" xfId="9844" xr:uid="{00000000-0005-0000-0000-000070260000}"/>
    <cellStyle name="60% - Акцент1 2 2 2 2 2 2 2 2 2 2 2 2 2 2 24" xfId="9845" xr:uid="{00000000-0005-0000-0000-000071260000}"/>
    <cellStyle name="60% - Акцент1 2 2 2 2 2 2 2 2 2 2 2 2 2 2 25" xfId="9846" xr:uid="{00000000-0005-0000-0000-000072260000}"/>
    <cellStyle name="60% - Акцент1 2 2 2 2 2 2 2 2 2 2 2 2 2 2 26" xfId="9847" xr:uid="{00000000-0005-0000-0000-000073260000}"/>
    <cellStyle name="60% - Акцент1 2 2 2 2 2 2 2 2 2 2 2 2 2 2 27" xfId="9848" xr:uid="{00000000-0005-0000-0000-000074260000}"/>
    <cellStyle name="60% - Акцент1 2 2 2 2 2 2 2 2 2 2 2 2 2 2 28" xfId="9849" xr:uid="{00000000-0005-0000-0000-000075260000}"/>
    <cellStyle name="60% - Акцент1 2 2 2 2 2 2 2 2 2 2 2 2 2 2 3" xfId="9850" xr:uid="{00000000-0005-0000-0000-000076260000}"/>
    <cellStyle name="60% - Акцент1 2 2 2 2 2 2 2 2 2 2 2 2 2 2 4" xfId="9851" xr:uid="{00000000-0005-0000-0000-000077260000}"/>
    <cellStyle name="60% - Акцент1 2 2 2 2 2 2 2 2 2 2 2 2 2 2 4 2" xfId="9852" xr:uid="{00000000-0005-0000-0000-000078260000}"/>
    <cellStyle name="60% - Акцент1 2 2 2 2 2 2 2 2 2 2 2 2 2 2 4 2 2" xfId="9853" xr:uid="{00000000-0005-0000-0000-000079260000}"/>
    <cellStyle name="60% - Акцент1 2 2 2 2 2 2 2 2 2 2 2 2 2 2 4 2 2 2" xfId="9854" xr:uid="{00000000-0005-0000-0000-00007A260000}"/>
    <cellStyle name="60% - Акцент1 2 2 2 2 2 2 2 2 2 2 2 2 2 2 4 2 3" xfId="9855" xr:uid="{00000000-0005-0000-0000-00007B260000}"/>
    <cellStyle name="60% - Акцент1 2 2 2 2 2 2 2 2 2 2 2 2 2 2 4 2 4" xfId="9856" xr:uid="{00000000-0005-0000-0000-00007C260000}"/>
    <cellStyle name="60% - Акцент1 2 2 2 2 2 2 2 2 2 2 2 2 2 2 4 3" xfId="9857" xr:uid="{00000000-0005-0000-0000-00007D260000}"/>
    <cellStyle name="60% - Акцент1 2 2 2 2 2 2 2 2 2 2 2 2 2 2 4 3 2" xfId="9858" xr:uid="{00000000-0005-0000-0000-00007E260000}"/>
    <cellStyle name="60% - Акцент1 2 2 2 2 2 2 2 2 2 2 2 2 2 2 4 4" xfId="9859" xr:uid="{00000000-0005-0000-0000-00007F260000}"/>
    <cellStyle name="60% - Акцент1 2 2 2 2 2 2 2 2 2 2 2 2 2 2 5" xfId="9860" xr:uid="{00000000-0005-0000-0000-000080260000}"/>
    <cellStyle name="60% - Акцент1 2 2 2 2 2 2 2 2 2 2 2 2 2 2 5 2" xfId="9861" xr:uid="{00000000-0005-0000-0000-000081260000}"/>
    <cellStyle name="60% - Акцент1 2 2 2 2 2 2 2 2 2 2 2 2 2 2 6" xfId="9862" xr:uid="{00000000-0005-0000-0000-000082260000}"/>
    <cellStyle name="60% - Акцент1 2 2 2 2 2 2 2 2 2 2 2 2 2 2 7" xfId="9863" xr:uid="{00000000-0005-0000-0000-000083260000}"/>
    <cellStyle name="60% - Акцент1 2 2 2 2 2 2 2 2 2 2 2 2 2 2 8" xfId="9864" xr:uid="{00000000-0005-0000-0000-000084260000}"/>
    <cellStyle name="60% - Акцент1 2 2 2 2 2 2 2 2 2 2 2 2 2 2 9" xfId="9865" xr:uid="{00000000-0005-0000-0000-000085260000}"/>
    <cellStyle name="60% - Акцент1 2 2 2 2 2 2 2 2 2 2 2 2 2 20" xfId="9866" xr:uid="{00000000-0005-0000-0000-000086260000}"/>
    <cellStyle name="60% - Акцент1 2 2 2 2 2 2 2 2 2 2 2 2 2 21" xfId="9867" xr:uid="{00000000-0005-0000-0000-000087260000}"/>
    <cellStyle name="60% - Акцент1 2 2 2 2 2 2 2 2 2 2 2 2 2 22" xfId="9868" xr:uid="{00000000-0005-0000-0000-000088260000}"/>
    <cellStyle name="60% - Акцент1 2 2 2 2 2 2 2 2 2 2 2 2 2 23" xfId="9869" xr:uid="{00000000-0005-0000-0000-000089260000}"/>
    <cellStyle name="60% - Акцент1 2 2 2 2 2 2 2 2 2 2 2 2 2 24" xfId="9870" xr:uid="{00000000-0005-0000-0000-00008A260000}"/>
    <cellStyle name="60% - Акцент1 2 2 2 2 2 2 2 2 2 2 2 2 2 25" xfId="9871" xr:uid="{00000000-0005-0000-0000-00008B260000}"/>
    <cellStyle name="60% - Акцент1 2 2 2 2 2 2 2 2 2 2 2 2 2 26" xfId="9872" xr:uid="{00000000-0005-0000-0000-00008C260000}"/>
    <cellStyle name="60% - Акцент1 2 2 2 2 2 2 2 2 2 2 2 2 2 27" xfId="9873" xr:uid="{00000000-0005-0000-0000-00008D260000}"/>
    <cellStyle name="60% - Акцент1 2 2 2 2 2 2 2 2 2 2 2 2 2 28" xfId="9874" xr:uid="{00000000-0005-0000-0000-00008E260000}"/>
    <cellStyle name="60% - Акцент1 2 2 2 2 2 2 2 2 2 2 2 2 2 29" xfId="9875" xr:uid="{00000000-0005-0000-0000-00008F260000}"/>
    <cellStyle name="60% - Акцент1 2 2 2 2 2 2 2 2 2 2 2 2 2 3" xfId="9876" xr:uid="{00000000-0005-0000-0000-000090260000}"/>
    <cellStyle name="60% - Акцент1 2 2 2 2 2 2 2 2 2 2 2 2 2 4" xfId="9877" xr:uid="{00000000-0005-0000-0000-000091260000}"/>
    <cellStyle name="60% - Акцент1 2 2 2 2 2 2 2 2 2 2 2 2 2 4 2" xfId="9878" xr:uid="{00000000-0005-0000-0000-000092260000}"/>
    <cellStyle name="60% - Акцент1 2 2 2 2 2 2 2 2 2 2 2 2 2 5" xfId="9879" xr:uid="{00000000-0005-0000-0000-000093260000}"/>
    <cellStyle name="60% - Акцент1 2 2 2 2 2 2 2 2 2 2 2 2 2 5 2" xfId="9880" xr:uid="{00000000-0005-0000-0000-000094260000}"/>
    <cellStyle name="60% - Акцент1 2 2 2 2 2 2 2 2 2 2 2 2 2 5 2 2" xfId="9881" xr:uid="{00000000-0005-0000-0000-000095260000}"/>
    <cellStyle name="60% - Акцент1 2 2 2 2 2 2 2 2 2 2 2 2 2 5 2 2 2" xfId="9882" xr:uid="{00000000-0005-0000-0000-000096260000}"/>
    <cellStyle name="60% - Акцент1 2 2 2 2 2 2 2 2 2 2 2 2 2 5 2 3" xfId="9883" xr:uid="{00000000-0005-0000-0000-000097260000}"/>
    <cellStyle name="60% - Акцент1 2 2 2 2 2 2 2 2 2 2 2 2 2 5 2 4" xfId="9884" xr:uid="{00000000-0005-0000-0000-000098260000}"/>
    <cellStyle name="60% - Акцент1 2 2 2 2 2 2 2 2 2 2 2 2 2 5 3" xfId="9885" xr:uid="{00000000-0005-0000-0000-000099260000}"/>
    <cellStyle name="60% - Акцент1 2 2 2 2 2 2 2 2 2 2 2 2 2 5 3 2" xfId="9886" xr:uid="{00000000-0005-0000-0000-00009A260000}"/>
    <cellStyle name="60% - Акцент1 2 2 2 2 2 2 2 2 2 2 2 2 2 5 4" xfId="9887" xr:uid="{00000000-0005-0000-0000-00009B260000}"/>
    <cellStyle name="60% - Акцент1 2 2 2 2 2 2 2 2 2 2 2 2 2 6" xfId="9888" xr:uid="{00000000-0005-0000-0000-00009C260000}"/>
    <cellStyle name="60% - Акцент1 2 2 2 2 2 2 2 2 2 2 2 2 2 6 2" xfId="9889" xr:uid="{00000000-0005-0000-0000-00009D260000}"/>
    <cellStyle name="60% - Акцент1 2 2 2 2 2 2 2 2 2 2 2 2 2 7" xfId="9890" xr:uid="{00000000-0005-0000-0000-00009E260000}"/>
    <cellStyle name="60% - Акцент1 2 2 2 2 2 2 2 2 2 2 2 2 2 8" xfId="9891" xr:uid="{00000000-0005-0000-0000-00009F260000}"/>
    <cellStyle name="60% - Акцент1 2 2 2 2 2 2 2 2 2 2 2 2 2 9" xfId="9892" xr:uid="{00000000-0005-0000-0000-0000A0260000}"/>
    <cellStyle name="60% - Акцент1 2 2 2 2 2 2 2 2 2 2 2 2 20" xfId="9893" xr:uid="{00000000-0005-0000-0000-0000A1260000}"/>
    <cellStyle name="60% - Акцент1 2 2 2 2 2 2 2 2 2 2 2 2 21" xfId="9894" xr:uid="{00000000-0005-0000-0000-0000A2260000}"/>
    <cellStyle name="60% - Акцент1 2 2 2 2 2 2 2 2 2 2 2 2 22" xfId="9895" xr:uid="{00000000-0005-0000-0000-0000A3260000}"/>
    <cellStyle name="60% - Акцент1 2 2 2 2 2 2 2 2 2 2 2 2 23" xfId="9896" xr:uid="{00000000-0005-0000-0000-0000A4260000}"/>
    <cellStyle name="60% - Акцент1 2 2 2 2 2 2 2 2 2 2 2 2 24" xfId="9897" xr:uid="{00000000-0005-0000-0000-0000A5260000}"/>
    <cellStyle name="60% - Акцент1 2 2 2 2 2 2 2 2 2 2 2 2 25" xfId="9898" xr:uid="{00000000-0005-0000-0000-0000A6260000}"/>
    <cellStyle name="60% - Акцент1 2 2 2 2 2 2 2 2 2 2 2 2 26" xfId="9899" xr:uid="{00000000-0005-0000-0000-0000A7260000}"/>
    <cellStyle name="60% - Акцент1 2 2 2 2 2 2 2 2 2 2 2 2 27" xfId="9900" xr:uid="{00000000-0005-0000-0000-0000A8260000}"/>
    <cellStyle name="60% - Акцент1 2 2 2 2 2 2 2 2 2 2 2 2 28" xfId="9901" xr:uid="{00000000-0005-0000-0000-0000A9260000}"/>
    <cellStyle name="60% - Акцент1 2 2 2 2 2 2 2 2 2 2 2 2 29" xfId="9902" xr:uid="{00000000-0005-0000-0000-0000AA260000}"/>
    <cellStyle name="60% - Акцент1 2 2 2 2 2 2 2 2 2 2 2 2 3" xfId="9903" xr:uid="{00000000-0005-0000-0000-0000AB260000}"/>
    <cellStyle name="60% - Акцент1 2 2 2 2 2 2 2 2 2 2 2 2 4" xfId="9904" xr:uid="{00000000-0005-0000-0000-0000AC260000}"/>
    <cellStyle name="60% - Акцент1 2 2 2 2 2 2 2 2 2 2 2 2 4 2" xfId="9905" xr:uid="{00000000-0005-0000-0000-0000AD260000}"/>
    <cellStyle name="60% - Акцент1 2 2 2 2 2 2 2 2 2 2 2 2 5" xfId="9906" xr:uid="{00000000-0005-0000-0000-0000AE260000}"/>
    <cellStyle name="60% - Акцент1 2 2 2 2 2 2 2 2 2 2 2 2 5 2" xfId="9907" xr:uid="{00000000-0005-0000-0000-0000AF260000}"/>
    <cellStyle name="60% - Акцент1 2 2 2 2 2 2 2 2 2 2 2 2 5 2 2" xfId="9908" xr:uid="{00000000-0005-0000-0000-0000B0260000}"/>
    <cellStyle name="60% - Акцент1 2 2 2 2 2 2 2 2 2 2 2 2 5 2 2 2" xfId="9909" xr:uid="{00000000-0005-0000-0000-0000B1260000}"/>
    <cellStyle name="60% - Акцент1 2 2 2 2 2 2 2 2 2 2 2 2 5 2 3" xfId="9910" xr:uid="{00000000-0005-0000-0000-0000B2260000}"/>
    <cellStyle name="60% - Акцент1 2 2 2 2 2 2 2 2 2 2 2 2 5 2 4" xfId="9911" xr:uid="{00000000-0005-0000-0000-0000B3260000}"/>
    <cellStyle name="60% - Акцент1 2 2 2 2 2 2 2 2 2 2 2 2 5 3" xfId="9912" xr:uid="{00000000-0005-0000-0000-0000B4260000}"/>
    <cellStyle name="60% - Акцент1 2 2 2 2 2 2 2 2 2 2 2 2 5 3 2" xfId="9913" xr:uid="{00000000-0005-0000-0000-0000B5260000}"/>
    <cellStyle name="60% - Акцент1 2 2 2 2 2 2 2 2 2 2 2 2 5 4" xfId="9914" xr:uid="{00000000-0005-0000-0000-0000B6260000}"/>
    <cellStyle name="60% - Акцент1 2 2 2 2 2 2 2 2 2 2 2 2 6" xfId="9915" xr:uid="{00000000-0005-0000-0000-0000B7260000}"/>
    <cellStyle name="60% - Акцент1 2 2 2 2 2 2 2 2 2 2 2 2 6 2" xfId="9916" xr:uid="{00000000-0005-0000-0000-0000B8260000}"/>
    <cellStyle name="60% - Акцент1 2 2 2 2 2 2 2 2 2 2 2 2 7" xfId="9917" xr:uid="{00000000-0005-0000-0000-0000B9260000}"/>
    <cellStyle name="60% - Акцент1 2 2 2 2 2 2 2 2 2 2 2 2 8" xfId="9918" xr:uid="{00000000-0005-0000-0000-0000BA260000}"/>
    <cellStyle name="60% - Акцент1 2 2 2 2 2 2 2 2 2 2 2 2 9" xfId="9919" xr:uid="{00000000-0005-0000-0000-0000BB260000}"/>
    <cellStyle name="60% - Акцент1 2 2 2 2 2 2 2 2 2 2 2 20" xfId="9920" xr:uid="{00000000-0005-0000-0000-0000BC260000}"/>
    <cellStyle name="60% - Акцент1 2 2 2 2 2 2 2 2 2 2 2 21" xfId="9921" xr:uid="{00000000-0005-0000-0000-0000BD260000}"/>
    <cellStyle name="60% - Акцент1 2 2 2 2 2 2 2 2 2 2 2 22" xfId="9922" xr:uid="{00000000-0005-0000-0000-0000BE260000}"/>
    <cellStyle name="60% - Акцент1 2 2 2 2 2 2 2 2 2 2 2 23" xfId="9923" xr:uid="{00000000-0005-0000-0000-0000BF260000}"/>
    <cellStyle name="60% - Акцент1 2 2 2 2 2 2 2 2 2 2 2 24" xfId="9924" xr:uid="{00000000-0005-0000-0000-0000C0260000}"/>
    <cellStyle name="60% - Акцент1 2 2 2 2 2 2 2 2 2 2 2 25" xfId="9925" xr:uid="{00000000-0005-0000-0000-0000C1260000}"/>
    <cellStyle name="60% - Акцент1 2 2 2 2 2 2 2 2 2 2 2 26" xfId="9926" xr:uid="{00000000-0005-0000-0000-0000C2260000}"/>
    <cellStyle name="60% - Акцент1 2 2 2 2 2 2 2 2 2 2 2 27" xfId="9927" xr:uid="{00000000-0005-0000-0000-0000C3260000}"/>
    <cellStyle name="60% - Акцент1 2 2 2 2 2 2 2 2 2 2 2 28" xfId="9928" xr:uid="{00000000-0005-0000-0000-0000C4260000}"/>
    <cellStyle name="60% - Акцент1 2 2 2 2 2 2 2 2 2 2 2 29" xfId="9929" xr:uid="{00000000-0005-0000-0000-0000C5260000}"/>
    <cellStyle name="60% - Акцент1 2 2 2 2 2 2 2 2 2 2 2 3" xfId="9930" xr:uid="{00000000-0005-0000-0000-0000C6260000}"/>
    <cellStyle name="60% - Акцент1 2 2 2 2 2 2 2 2 2 2 2 30" xfId="9931" xr:uid="{00000000-0005-0000-0000-0000C7260000}"/>
    <cellStyle name="60% - Акцент1 2 2 2 2 2 2 2 2 2 2 2 4" xfId="9932" xr:uid="{00000000-0005-0000-0000-0000C8260000}"/>
    <cellStyle name="60% - Акцент1 2 2 2 2 2 2 2 2 2 2 2 5" xfId="9933" xr:uid="{00000000-0005-0000-0000-0000C9260000}"/>
    <cellStyle name="60% - Акцент1 2 2 2 2 2 2 2 2 2 2 2 5 2" xfId="9934" xr:uid="{00000000-0005-0000-0000-0000CA260000}"/>
    <cellStyle name="60% - Акцент1 2 2 2 2 2 2 2 2 2 2 2 6" xfId="9935" xr:uid="{00000000-0005-0000-0000-0000CB260000}"/>
    <cellStyle name="60% - Акцент1 2 2 2 2 2 2 2 2 2 2 2 6 2" xfId="9936" xr:uid="{00000000-0005-0000-0000-0000CC260000}"/>
    <cellStyle name="60% - Акцент1 2 2 2 2 2 2 2 2 2 2 2 6 2 2" xfId="9937" xr:uid="{00000000-0005-0000-0000-0000CD260000}"/>
    <cellStyle name="60% - Акцент1 2 2 2 2 2 2 2 2 2 2 2 6 2 2 2" xfId="9938" xr:uid="{00000000-0005-0000-0000-0000CE260000}"/>
    <cellStyle name="60% - Акцент1 2 2 2 2 2 2 2 2 2 2 2 6 2 3" xfId="9939" xr:uid="{00000000-0005-0000-0000-0000CF260000}"/>
    <cellStyle name="60% - Акцент1 2 2 2 2 2 2 2 2 2 2 2 6 2 4" xfId="9940" xr:uid="{00000000-0005-0000-0000-0000D0260000}"/>
    <cellStyle name="60% - Акцент1 2 2 2 2 2 2 2 2 2 2 2 6 3" xfId="9941" xr:uid="{00000000-0005-0000-0000-0000D1260000}"/>
    <cellStyle name="60% - Акцент1 2 2 2 2 2 2 2 2 2 2 2 6 3 2" xfId="9942" xr:uid="{00000000-0005-0000-0000-0000D2260000}"/>
    <cellStyle name="60% - Акцент1 2 2 2 2 2 2 2 2 2 2 2 6 4" xfId="9943" xr:uid="{00000000-0005-0000-0000-0000D3260000}"/>
    <cellStyle name="60% - Акцент1 2 2 2 2 2 2 2 2 2 2 2 7" xfId="9944" xr:uid="{00000000-0005-0000-0000-0000D4260000}"/>
    <cellStyle name="60% - Акцент1 2 2 2 2 2 2 2 2 2 2 2 7 2" xfId="9945" xr:uid="{00000000-0005-0000-0000-0000D5260000}"/>
    <cellStyle name="60% - Акцент1 2 2 2 2 2 2 2 2 2 2 2 8" xfId="9946" xr:uid="{00000000-0005-0000-0000-0000D6260000}"/>
    <cellStyle name="60% - Акцент1 2 2 2 2 2 2 2 2 2 2 2 9" xfId="9947" xr:uid="{00000000-0005-0000-0000-0000D7260000}"/>
    <cellStyle name="60% - Акцент1 2 2 2 2 2 2 2 2 2 2 20" xfId="9948" xr:uid="{00000000-0005-0000-0000-0000D8260000}"/>
    <cellStyle name="60% - Акцент1 2 2 2 2 2 2 2 2 2 2 21" xfId="9949" xr:uid="{00000000-0005-0000-0000-0000D9260000}"/>
    <cellStyle name="60% - Акцент1 2 2 2 2 2 2 2 2 2 2 22" xfId="9950" xr:uid="{00000000-0005-0000-0000-0000DA260000}"/>
    <cellStyle name="60% - Акцент1 2 2 2 2 2 2 2 2 2 2 23" xfId="9951" xr:uid="{00000000-0005-0000-0000-0000DB260000}"/>
    <cellStyle name="60% - Акцент1 2 2 2 2 2 2 2 2 2 2 24" xfId="9952" xr:uid="{00000000-0005-0000-0000-0000DC260000}"/>
    <cellStyle name="60% - Акцент1 2 2 2 2 2 2 2 2 2 2 25" xfId="9953" xr:uid="{00000000-0005-0000-0000-0000DD260000}"/>
    <cellStyle name="60% - Акцент1 2 2 2 2 2 2 2 2 2 2 26" xfId="9954" xr:uid="{00000000-0005-0000-0000-0000DE260000}"/>
    <cellStyle name="60% - Акцент1 2 2 2 2 2 2 2 2 2 2 27" xfId="9955" xr:uid="{00000000-0005-0000-0000-0000DF260000}"/>
    <cellStyle name="60% - Акцент1 2 2 2 2 2 2 2 2 2 2 28" xfId="9956" xr:uid="{00000000-0005-0000-0000-0000E0260000}"/>
    <cellStyle name="60% - Акцент1 2 2 2 2 2 2 2 2 2 2 29" xfId="9957" xr:uid="{00000000-0005-0000-0000-0000E1260000}"/>
    <cellStyle name="60% - Акцент1 2 2 2 2 2 2 2 2 2 2 3" xfId="9958" xr:uid="{00000000-0005-0000-0000-0000E2260000}"/>
    <cellStyle name="60% - Акцент1 2 2 2 2 2 2 2 2 2 2 30" xfId="9959" xr:uid="{00000000-0005-0000-0000-0000E3260000}"/>
    <cellStyle name="60% - Акцент1 2 2 2 2 2 2 2 2 2 2 31" xfId="9960" xr:uid="{00000000-0005-0000-0000-0000E4260000}"/>
    <cellStyle name="60% - Акцент1 2 2 2 2 2 2 2 2 2 2 32" xfId="9961" xr:uid="{00000000-0005-0000-0000-0000E5260000}"/>
    <cellStyle name="60% - Акцент1 2 2 2 2 2 2 2 2 2 2 4" xfId="9962" xr:uid="{00000000-0005-0000-0000-0000E6260000}"/>
    <cellStyle name="60% - Акцент1 2 2 2 2 2 2 2 2 2 2 5" xfId="9963" xr:uid="{00000000-0005-0000-0000-0000E7260000}"/>
    <cellStyle name="60% - Акцент1 2 2 2 2 2 2 2 2 2 2 5 2" xfId="9964" xr:uid="{00000000-0005-0000-0000-0000E8260000}"/>
    <cellStyle name="60% - Акцент1 2 2 2 2 2 2 2 2 2 2 5 3" xfId="9965" xr:uid="{00000000-0005-0000-0000-0000E9260000}"/>
    <cellStyle name="60% - Акцент1 2 2 2 2 2 2 2 2 2 2 6" xfId="9966" xr:uid="{00000000-0005-0000-0000-0000EA260000}"/>
    <cellStyle name="60% - Акцент1 2 2 2 2 2 2 2 2 2 2 7" xfId="9967" xr:uid="{00000000-0005-0000-0000-0000EB260000}"/>
    <cellStyle name="60% - Акцент1 2 2 2 2 2 2 2 2 2 2 7 2" xfId="9968" xr:uid="{00000000-0005-0000-0000-0000EC260000}"/>
    <cellStyle name="60% - Акцент1 2 2 2 2 2 2 2 2 2 2 8" xfId="9969" xr:uid="{00000000-0005-0000-0000-0000ED260000}"/>
    <cellStyle name="60% - Акцент1 2 2 2 2 2 2 2 2 2 2 8 2" xfId="9970" xr:uid="{00000000-0005-0000-0000-0000EE260000}"/>
    <cellStyle name="60% - Акцент1 2 2 2 2 2 2 2 2 2 2 8 2 2" xfId="9971" xr:uid="{00000000-0005-0000-0000-0000EF260000}"/>
    <cellStyle name="60% - Акцент1 2 2 2 2 2 2 2 2 2 2 8 2 2 2" xfId="9972" xr:uid="{00000000-0005-0000-0000-0000F0260000}"/>
    <cellStyle name="60% - Акцент1 2 2 2 2 2 2 2 2 2 2 8 2 3" xfId="9973" xr:uid="{00000000-0005-0000-0000-0000F1260000}"/>
    <cellStyle name="60% - Акцент1 2 2 2 2 2 2 2 2 2 2 8 2 4" xfId="9974" xr:uid="{00000000-0005-0000-0000-0000F2260000}"/>
    <cellStyle name="60% - Акцент1 2 2 2 2 2 2 2 2 2 2 8 3" xfId="9975" xr:uid="{00000000-0005-0000-0000-0000F3260000}"/>
    <cellStyle name="60% - Акцент1 2 2 2 2 2 2 2 2 2 2 8 3 2" xfId="9976" xr:uid="{00000000-0005-0000-0000-0000F4260000}"/>
    <cellStyle name="60% - Акцент1 2 2 2 2 2 2 2 2 2 2 8 4" xfId="9977" xr:uid="{00000000-0005-0000-0000-0000F5260000}"/>
    <cellStyle name="60% - Акцент1 2 2 2 2 2 2 2 2 2 2 9" xfId="9978" xr:uid="{00000000-0005-0000-0000-0000F6260000}"/>
    <cellStyle name="60% - Акцент1 2 2 2 2 2 2 2 2 2 2 9 2" xfId="9979" xr:uid="{00000000-0005-0000-0000-0000F7260000}"/>
    <cellStyle name="60% - Акцент1 2 2 2 2 2 2 2 2 2 20" xfId="9980" xr:uid="{00000000-0005-0000-0000-0000F8260000}"/>
    <cellStyle name="60% - Акцент1 2 2 2 2 2 2 2 2 2 21" xfId="9981" xr:uid="{00000000-0005-0000-0000-0000F9260000}"/>
    <cellStyle name="60% - Акцент1 2 2 2 2 2 2 2 2 2 22" xfId="9982" xr:uid="{00000000-0005-0000-0000-0000FA260000}"/>
    <cellStyle name="60% - Акцент1 2 2 2 2 2 2 2 2 2 23" xfId="9983" xr:uid="{00000000-0005-0000-0000-0000FB260000}"/>
    <cellStyle name="60% - Акцент1 2 2 2 2 2 2 2 2 2 24" xfId="9984" xr:uid="{00000000-0005-0000-0000-0000FC260000}"/>
    <cellStyle name="60% - Акцент1 2 2 2 2 2 2 2 2 2 25" xfId="9985" xr:uid="{00000000-0005-0000-0000-0000FD260000}"/>
    <cellStyle name="60% - Акцент1 2 2 2 2 2 2 2 2 2 26" xfId="9986" xr:uid="{00000000-0005-0000-0000-0000FE260000}"/>
    <cellStyle name="60% - Акцент1 2 2 2 2 2 2 2 2 2 27" xfId="9987" xr:uid="{00000000-0005-0000-0000-0000FF260000}"/>
    <cellStyle name="60% - Акцент1 2 2 2 2 2 2 2 2 2 28" xfId="9988" xr:uid="{00000000-0005-0000-0000-000000270000}"/>
    <cellStyle name="60% - Акцент1 2 2 2 2 2 2 2 2 2 29" xfId="9989" xr:uid="{00000000-0005-0000-0000-000001270000}"/>
    <cellStyle name="60% - Акцент1 2 2 2 2 2 2 2 2 2 3" xfId="9990" xr:uid="{00000000-0005-0000-0000-000002270000}"/>
    <cellStyle name="60% - Акцент1 2 2 2 2 2 2 2 2 2 3 2" xfId="9991" xr:uid="{00000000-0005-0000-0000-000003270000}"/>
    <cellStyle name="60% - Акцент1 2 2 2 2 2 2 2 2 2 3 2 2" xfId="9992" xr:uid="{00000000-0005-0000-0000-000004270000}"/>
    <cellStyle name="60% - Акцент1 2 2 2 2 2 2 2 2 2 3 2 2 2" xfId="9993" xr:uid="{00000000-0005-0000-0000-000005270000}"/>
    <cellStyle name="60% - Акцент1 2 2 2 2 2 2 2 2 2 3 2 2 3" xfId="9994" xr:uid="{00000000-0005-0000-0000-000006270000}"/>
    <cellStyle name="60% - Акцент1 2 2 2 2 2 2 2 2 2 3 2 3" xfId="9995" xr:uid="{00000000-0005-0000-0000-000007270000}"/>
    <cellStyle name="60% - Акцент1 2 2 2 2 2 2 2 2 2 3 3" xfId="9996" xr:uid="{00000000-0005-0000-0000-000008270000}"/>
    <cellStyle name="60% - Акцент1 2 2 2 2 2 2 2 2 2 3 4" xfId="9997" xr:uid="{00000000-0005-0000-0000-000009270000}"/>
    <cellStyle name="60% - Акцент1 2 2 2 2 2 2 2 2 2 30" xfId="9998" xr:uid="{00000000-0005-0000-0000-00000A270000}"/>
    <cellStyle name="60% - Акцент1 2 2 2 2 2 2 2 2 2 31" xfId="9999" xr:uid="{00000000-0005-0000-0000-00000B270000}"/>
    <cellStyle name="60% - Акцент1 2 2 2 2 2 2 2 2 2 32" xfId="10000" xr:uid="{00000000-0005-0000-0000-00000C270000}"/>
    <cellStyle name="60% - Акцент1 2 2 2 2 2 2 2 2 2 4" xfId="10001" xr:uid="{00000000-0005-0000-0000-00000D270000}"/>
    <cellStyle name="60% - Акцент1 2 2 2 2 2 2 2 2 2 5" xfId="10002" xr:uid="{00000000-0005-0000-0000-00000E270000}"/>
    <cellStyle name="60% - Акцент1 2 2 2 2 2 2 2 2 2 5 2" xfId="10003" xr:uid="{00000000-0005-0000-0000-00000F270000}"/>
    <cellStyle name="60% - Акцент1 2 2 2 2 2 2 2 2 2 5 3" xfId="10004" xr:uid="{00000000-0005-0000-0000-000010270000}"/>
    <cellStyle name="60% - Акцент1 2 2 2 2 2 2 2 2 2 6" xfId="10005" xr:uid="{00000000-0005-0000-0000-000011270000}"/>
    <cellStyle name="60% - Акцент1 2 2 2 2 2 2 2 2 2 7" xfId="10006" xr:uid="{00000000-0005-0000-0000-000012270000}"/>
    <cellStyle name="60% - Акцент1 2 2 2 2 2 2 2 2 2 7 2" xfId="10007" xr:uid="{00000000-0005-0000-0000-000013270000}"/>
    <cellStyle name="60% - Акцент1 2 2 2 2 2 2 2 2 2 8" xfId="10008" xr:uid="{00000000-0005-0000-0000-000014270000}"/>
    <cellStyle name="60% - Акцент1 2 2 2 2 2 2 2 2 2 8 2" xfId="10009" xr:uid="{00000000-0005-0000-0000-000015270000}"/>
    <cellStyle name="60% - Акцент1 2 2 2 2 2 2 2 2 2 8 2 2" xfId="10010" xr:uid="{00000000-0005-0000-0000-000016270000}"/>
    <cellStyle name="60% - Акцент1 2 2 2 2 2 2 2 2 2 8 2 2 2" xfId="10011" xr:uid="{00000000-0005-0000-0000-000017270000}"/>
    <cellStyle name="60% - Акцент1 2 2 2 2 2 2 2 2 2 8 2 3" xfId="10012" xr:uid="{00000000-0005-0000-0000-000018270000}"/>
    <cellStyle name="60% - Акцент1 2 2 2 2 2 2 2 2 2 8 2 4" xfId="10013" xr:uid="{00000000-0005-0000-0000-000019270000}"/>
    <cellStyle name="60% - Акцент1 2 2 2 2 2 2 2 2 2 8 3" xfId="10014" xr:uid="{00000000-0005-0000-0000-00001A270000}"/>
    <cellStyle name="60% - Акцент1 2 2 2 2 2 2 2 2 2 8 3 2" xfId="10015" xr:uid="{00000000-0005-0000-0000-00001B270000}"/>
    <cellStyle name="60% - Акцент1 2 2 2 2 2 2 2 2 2 8 4" xfId="10016" xr:uid="{00000000-0005-0000-0000-00001C270000}"/>
    <cellStyle name="60% - Акцент1 2 2 2 2 2 2 2 2 2 9" xfId="10017" xr:uid="{00000000-0005-0000-0000-00001D270000}"/>
    <cellStyle name="60% - Акцент1 2 2 2 2 2 2 2 2 2 9 2" xfId="10018" xr:uid="{00000000-0005-0000-0000-00001E270000}"/>
    <cellStyle name="60% - Акцент1 2 2 2 2 2 2 2 2 20" xfId="10019" xr:uid="{00000000-0005-0000-0000-00001F270000}"/>
    <cellStyle name="60% - Акцент1 2 2 2 2 2 2 2 2 21" xfId="10020" xr:uid="{00000000-0005-0000-0000-000020270000}"/>
    <cellStyle name="60% - Акцент1 2 2 2 2 2 2 2 2 22" xfId="10021" xr:uid="{00000000-0005-0000-0000-000021270000}"/>
    <cellStyle name="60% - Акцент1 2 2 2 2 2 2 2 2 23" xfId="10022" xr:uid="{00000000-0005-0000-0000-000022270000}"/>
    <cellStyle name="60% - Акцент1 2 2 2 2 2 2 2 2 24" xfId="10023" xr:uid="{00000000-0005-0000-0000-000023270000}"/>
    <cellStyle name="60% - Акцент1 2 2 2 2 2 2 2 2 25" xfId="10024" xr:uid="{00000000-0005-0000-0000-000024270000}"/>
    <cellStyle name="60% - Акцент1 2 2 2 2 2 2 2 2 26" xfId="10025" xr:uid="{00000000-0005-0000-0000-000025270000}"/>
    <cellStyle name="60% - Акцент1 2 2 2 2 2 2 2 2 27" xfId="10026" xr:uid="{00000000-0005-0000-0000-000026270000}"/>
    <cellStyle name="60% - Акцент1 2 2 2 2 2 2 2 2 28" xfId="10027" xr:uid="{00000000-0005-0000-0000-000027270000}"/>
    <cellStyle name="60% - Акцент1 2 2 2 2 2 2 2 2 29" xfId="10028" xr:uid="{00000000-0005-0000-0000-000028270000}"/>
    <cellStyle name="60% - Акцент1 2 2 2 2 2 2 2 2 3" xfId="10029" xr:uid="{00000000-0005-0000-0000-000029270000}"/>
    <cellStyle name="60% - Акцент1 2 2 2 2 2 2 2 2 3 2" xfId="10030" xr:uid="{00000000-0005-0000-0000-00002A270000}"/>
    <cellStyle name="60% - Акцент1 2 2 2 2 2 2 2 2 3 2 2" xfId="10031" xr:uid="{00000000-0005-0000-0000-00002B270000}"/>
    <cellStyle name="60% - Акцент1 2 2 2 2 2 2 2 2 3 2 2 2" xfId="10032" xr:uid="{00000000-0005-0000-0000-00002C270000}"/>
    <cellStyle name="60% - Акцент1 2 2 2 2 2 2 2 2 3 2 2 3" xfId="10033" xr:uid="{00000000-0005-0000-0000-00002D270000}"/>
    <cellStyle name="60% - Акцент1 2 2 2 2 2 2 2 2 3 2 3" xfId="10034" xr:uid="{00000000-0005-0000-0000-00002E270000}"/>
    <cellStyle name="60% - Акцент1 2 2 2 2 2 2 2 2 3 3" xfId="10035" xr:uid="{00000000-0005-0000-0000-00002F270000}"/>
    <cellStyle name="60% - Акцент1 2 2 2 2 2 2 2 2 3 4" xfId="10036" xr:uid="{00000000-0005-0000-0000-000030270000}"/>
    <cellStyle name="60% - Акцент1 2 2 2 2 2 2 2 2 30" xfId="10037" xr:uid="{00000000-0005-0000-0000-000031270000}"/>
    <cellStyle name="60% - Акцент1 2 2 2 2 2 2 2 2 31" xfId="10038" xr:uid="{00000000-0005-0000-0000-000032270000}"/>
    <cellStyle name="60% - Акцент1 2 2 2 2 2 2 2 2 32" xfId="10039" xr:uid="{00000000-0005-0000-0000-000033270000}"/>
    <cellStyle name="60% - Акцент1 2 2 2 2 2 2 2 2 4" xfId="10040" xr:uid="{00000000-0005-0000-0000-000034270000}"/>
    <cellStyle name="60% - Акцент1 2 2 2 2 2 2 2 2 5" xfId="10041" xr:uid="{00000000-0005-0000-0000-000035270000}"/>
    <cellStyle name="60% - Акцент1 2 2 2 2 2 2 2 2 5 2" xfId="10042" xr:uid="{00000000-0005-0000-0000-000036270000}"/>
    <cellStyle name="60% - Акцент1 2 2 2 2 2 2 2 2 5 3" xfId="10043" xr:uid="{00000000-0005-0000-0000-000037270000}"/>
    <cellStyle name="60% - Акцент1 2 2 2 2 2 2 2 2 6" xfId="10044" xr:uid="{00000000-0005-0000-0000-000038270000}"/>
    <cellStyle name="60% - Акцент1 2 2 2 2 2 2 2 2 7" xfId="10045" xr:uid="{00000000-0005-0000-0000-000039270000}"/>
    <cellStyle name="60% - Акцент1 2 2 2 2 2 2 2 2 7 2" xfId="10046" xr:uid="{00000000-0005-0000-0000-00003A270000}"/>
    <cellStyle name="60% - Акцент1 2 2 2 2 2 2 2 2 8" xfId="10047" xr:uid="{00000000-0005-0000-0000-00003B270000}"/>
    <cellStyle name="60% - Акцент1 2 2 2 2 2 2 2 2 8 2" xfId="10048" xr:uid="{00000000-0005-0000-0000-00003C270000}"/>
    <cellStyle name="60% - Акцент1 2 2 2 2 2 2 2 2 8 2 2" xfId="10049" xr:uid="{00000000-0005-0000-0000-00003D270000}"/>
    <cellStyle name="60% - Акцент1 2 2 2 2 2 2 2 2 8 2 2 2" xfId="10050" xr:uid="{00000000-0005-0000-0000-00003E270000}"/>
    <cellStyle name="60% - Акцент1 2 2 2 2 2 2 2 2 8 2 3" xfId="10051" xr:uid="{00000000-0005-0000-0000-00003F270000}"/>
    <cellStyle name="60% - Акцент1 2 2 2 2 2 2 2 2 8 2 4" xfId="10052" xr:uid="{00000000-0005-0000-0000-000040270000}"/>
    <cellStyle name="60% - Акцент1 2 2 2 2 2 2 2 2 8 3" xfId="10053" xr:uid="{00000000-0005-0000-0000-000041270000}"/>
    <cellStyle name="60% - Акцент1 2 2 2 2 2 2 2 2 8 3 2" xfId="10054" xr:uid="{00000000-0005-0000-0000-000042270000}"/>
    <cellStyle name="60% - Акцент1 2 2 2 2 2 2 2 2 8 4" xfId="10055" xr:uid="{00000000-0005-0000-0000-000043270000}"/>
    <cellStyle name="60% - Акцент1 2 2 2 2 2 2 2 2 9" xfId="10056" xr:uid="{00000000-0005-0000-0000-000044270000}"/>
    <cellStyle name="60% - Акцент1 2 2 2 2 2 2 2 2 9 2" xfId="10057" xr:uid="{00000000-0005-0000-0000-000045270000}"/>
    <cellStyle name="60% - Акцент1 2 2 2 2 2 2 2 20" xfId="10058" xr:uid="{00000000-0005-0000-0000-000046270000}"/>
    <cellStyle name="60% - Акцент1 2 2 2 2 2 2 2 21" xfId="10059" xr:uid="{00000000-0005-0000-0000-000047270000}"/>
    <cellStyle name="60% - Акцент1 2 2 2 2 2 2 2 22" xfId="10060" xr:uid="{00000000-0005-0000-0000-000048270000}"/>
    <cellStyle name="60% - Акцент1 2 2 2 2 2 2 2 23" xfId="10061" xr:uid="{00000000-0005-0000-0000-000049270000}"/>
    <cellStyle name="60% - Акцент1 2 2 2 2 2 2 2 24" xfId="10062" xr:uid="{00000000-0005-0000-0000-00004A270000}"/>
    <cellStyle name="60% - Акцент1 2 2 2 2 2 2 2 25" xfId="10063" xr:uid="{00000000-0005-0000-0000-00004B270000}"/>
    <cellStyle name="60% - Акцент1 2 2 2 2 2 2 2 26" xfId="10064" xr:uid="{00000000-0005-0000-0000-00004C270000}"/>
    <cellStyle name="60% - Акцент1 2 2 2 2 2 2 2 27" xfId="10065" xr:uid="{00000000-0005-0000-0000-00004D270000}"/>
    <cellStyle name="60% - Акцент1 2 2 2 2 2 2 2 28" xfId="10066" xr:uid="{00000000-0005-0000-0000-00004E270000}"/>
    <cellStyle name="60% - Акцент1 2 2 2 2 2 2 2 29" xfId="10067" xr:uid="{00000000-0005-0000-0000-00004F270000}"/>
    <cellStyle name="60% - Акцент1 2 2 2 2 2 2 2 3" xfId="10068" xr:uid="{00000000-0005-0000-0000-000050270000}"/>
    <cellStyle name="60% - Акцент1 2 2 2 2 2 2 2 30" xfId="10069" xr:uid="{00000000-0005-0000-0000-000051270000}"/>
    <cellStyle name="60% - Акцент1 2 2 2 2 2 2 2 31" xfId="10070" xr:uid="{00000000-0005-0000-0000-000052270000}"/>
    <cellStyle name="60% - Акцент1 2 2 2 2 2 2 2 32" xfId="10071" xr:uid="{00000000-0005-0000-0000-000053270000}"/>
    <cellStyle name="60% - Акцент1 2 2 2 2 2 2 2 33" xfId="10072" xr:uid="{00000000-0005-0000-0000-000054270000}"/>
    <cellStyle name="60% - Акцент1 2 2 2 2 2 2 2 34" xfId="10073" xr:uid="{00000000-0005-0000-0000-000055270000}"/>
    <cellStyle name="60% - Акцент1 2 2 2 2 2 2 2 35" xfId="10074" xr:uid="{00000000-0005-0000-0000-000056270000}"/>
    <cellStyle name="60% - Акцент1 2 2 2 2 2 2 2 36" xfId="10075" xr:uid="{00000000-0005-0000-0000-000057270000}"/>
    <cellStyle name="60% - Акцент1 2 2 2 2 2 2 2 37" xfId="10076" xr:uid="{00000000-0005-0000-0000-000058270000}"/>
    <cellStyle name="60% - Акцент1 2 2 2 2 2 2 2 38" xfId="10077" xr:uid="{00000000-0005-0000-0000-000059270000}"/>
    <cellStyle name="60% - Акцент1 2 2 2 2 2 2 2 4" xfId="10078" xr:uid="{00000000-0005-0000-0000-00005A270000}"/>
    <cellStyle name="60% - Акцент1 2 2 2 2 2 2 2 4 2" xfId="10079" xr:uid="{00000000-0005-0000-0000-00005B270000}"/>
    <cellStyle name="60% - Акцент1 2 2 2 2 2 2 2 4 2 2" xfId="10080" xr:uid="{00000000-0005-0000-0000-00005C270000}"/>
    <cellStyle name="60% - Акцент1 2 2 2 2 2 2 2 4 2 2 2" xfId="10081" xr:uid="{00000000-0005-0000-0000-00005D270000}"/>
    <cellStyle name="60% - Акцент1 2 2 2 2 2 2 2 4 2 2 2 2" xfId="10082" xr:uid="{00000000-0005-0000-0000-00005E270000}"/>
    <cellStyle name="60% - Акцент1 2 2 2 2 2 2 2 4 2 2 2 2 2" xfId="10083" xr:uid="{00000000-0005-0000-0000-00005F270000}"/>
    <cellStyle name="60% - Акцент1 2 2 2 2 2 2 2 4 2 2 2 2 3" xfId="10084" xr:uid="{00000000-0005-0000-0000-000060270000}"/>
    <cellStyle name="60% - Акцент1 2 2 2 2 2 2 2 4 2 2 2 3" xfId="10085" xr:uid="{00000000-0005-0000-0000-000061270000}"/>
    <cellStyle name="60% - Акцент1 2 2 2 2 2 2 2 4 2 2 3" xfId="10086" xr:uid="{00000000-0005-0000-0000-000062270000}"/>
    <cellStyle name="60% - Акцент1 2 2 2 2 2 2 2 4 2 2 4" xfId="10087" xr:uid="{00000000-0005-0000-0000-000063270000}"/>
    <cellStyle name="60% - Акцент1 2 2 2 2 2 2 2 4 2 3" xfId="10088" xr:uid="{00000000-0005-0000-0000-000064270000}"/>
    <cellStyle name="60% - Акцент1 2 2 2 2 2 2 2 4 2 4" xfId="10089" xr:uid="{00000000-0005-0000-0000-000065270000}"/>
    <cellStyle name="60% - Акцент1 2 2 2 2 2 2 2 4 3" xfId="10090" xr:uid="{00000000-0005-0000-0000-000066270000}"/>
    <cellStyle name="60% - Акцент1 2 2 2 2 2 2 2 4 4" xfId="10091" xr:uid="{00000000-0005-0000-0000-000067270000}"/>
    <cellStyle name="60% - Акцент1 2 2 2 2 2 2 2 4 5" xfId="10092" xr:uid="{00000000-0005-0000-0000-000068270000}"/>
    <cellStyle name="60% - Акцент1 2 2 2 2 2 2 2 5" xfId="10093" xr:uid="{00000000-0005-0000-0000-000069270000}"/>
    <cellStyle name="60% - Акцент1 2 2 2 2 2 2 2 6" xfId="10094" xr:uid="{00000000-0005-0000-0000-00006A270000}"/>
    <cellStyle name="60% - Акцент1 2 2 2 2 2 2 2 6 2" xfId="10095" xr:uid="{00000000-0005-0000-0000-00006B270000}"/>
    <cellStyle name="60% - Акцент1 2 2 2 2 2 2 2 6 3" xfId="10096" xr:uid="{00000000-0005-0000-0000-00006C270000}"/>
    <cellStyle name="60% - Акцент1 2 2 2 2 2 2 2 7" xfId="10097" xr:uid="{00000000-0005-0000-0000-00006D270000}"/>
    <cellStyle name="60% - Акцент1 2 2 2 2 2 2 2 8" xfId="10098" xr:uid="{00000000-0005-0000-0000-00006E270000}"/>
    <cellStyle name="60% - Акцент1 2 2 2 2 2 2 2 8 2" xfId="10099" xr:uid="{00000000-0005-0000-0000-00006F270000}"/>
    <cellStyle name="60% - Акцент1 2 2 2 2 2 2 2 9" xfId="10100" xr:uid="{00000000-0005-0000-0000-000070270000}"/>
    <cellStyle name="60% - Акцент1 2 2 2 2 2 2 2 9 2" xfId="10101" xr:uid="{00000000-0005-0000-0000-000071270000}"/>
    <cellStyle name="60% - Акцент1 2 2 2 2 2 2 2 9 2 2" xfId="10102" xr:uid="{00000000-0005-0000-0000-000072270000}"/>
    <cellStyle name="60% - Акцент1 2 2 2 2 2 2 2 9 2 2 2" xfId="10103" xr:uid="{00000000-0005-0000-0000-000073270000}"/>
    <cellStyle name="60% - Акцент1 2 2 2 2 2 2 2 9 2 3" xfId="10104" xr:uid="{00000000-0005-0000-0000-000074270000}"/>
    <cellStyle name="60% - Акцент1 2 2 2 2 2 2 2 9 2 4" xfId="10105" xr:uid="{00000000-0005-0000-0000-000075270000}"/>
    <cellStyle name="60% - Акцент1 2 2 2 2 2 2 2 9 3" xfId="10106" xr:uid="{00000000-0005-0000-0000-000076270000}"/>
    <cellStyle name="60% - Акцент1 2 2 2 2 2 2 2 9 3 2" xfId="10107" xr:uid="{00000000-0005-0000-0000-000077270000}"/>
    <cellStyle name="60% - Акцент1 2 2 2 2 2 2 2 9 4" xfId="10108" xr:uid="{00000000-0005-0000-0000-000078270000}"/>
    <cellStyle name="60% - Акцент1 2 2 2 2 2 2 20" xfId="10109" xr:uid="{00000000-0005-0000-0000-000079270000}"/>
    <cellStyle name="60% - Акцент1 2 2 2 2 2 2 21" xfId="10110" xr:uid="{00000000-0005-0000-0000-00007A270000}"/>
    <cellStyle name="60% - Акцент1 2 2 2 2 2 2 22" xfId="10111" xr:uid="{00000000-0005-0000-0000-00007B270000}"/>
    <cellStyle name="60% - Акцент1 2 2 2 2 2 2 23" xfId="10112" xr:uid="{00000000-0005-0000-0000-00007C270000}"/>
    <cellStyle name="60% - Акцент1 2 2 2 2 2 2 24" xfId="10113" xr:uid="{00000000-0005-0000-0000-00007D270000}"/>
    <cellStyle name="60% - Акцент1 2 2 2 2 2 2 25" xfId="10114" xr:uid="{00000000-0005-0000-0000-00007E270000}"/>
    <cellStyle name="60% - Акцент1 2 2 2 2 2 2 26" xfId="10115" xr:uid="{00000000-0005-0000-0000-00007F270000}"/>
    <cellStyle name="60% - Акцент1 2 2 2 2 2 2 27" xfId="10116" xr:uid="{00000000-0005-0000-0000-000080270000}"/>
    <cellStyle name="60% - Акцент1 2 2 2 2 2 2 28" xfId="10117" xr:uid="{00000000-0005-0000-0000-000081270000}"/>
    <cellStyle name="60% - Акцент1 2 2 2 2 2 2 29" xfId="10118" xr:uid="{00000000-0005-0000-0000-000082270000}"/>
    <cellStyle name="60% - Акцент1 2 2 2 2 2 2 3" xfId="10119" xr:uid="{00000000-0005-0000-0000-000083270000}"/>
    <cellStyle name="60% - Акцент1 2 2 2 2 2 2 30" xfId="10120" xr:uid="{00000000-0005-0000-0000-000084270000}"/>
    <cellStyle name="60% - Акцент1 2 2 2 2 2 2 31" xfId="10121" xr:uid="{00000000-0005-0000-0000-000085270000}"/>
    <cellStyle name="60% - Акцент1 2 2 2 2 2 2 32" xfId="10122" xr:uid="{00000000-0005-0000-0000-000086270000}"/>
    <cellStyle name="60% - Акцент1 2 2 2 2 2 2 33" xfId="10123" xr:uid="{00000000-0005-0000-0000-000087270000}"/>
    <cellStyle name="60% - Акцент1 2 2 2 2 2 2 34" xfId="10124" xr:uid="{00000000-0005-0000-0000-000088270000}"/>
    <cellStyle name="60% - Акцент1 2 2 2 2 2 2 35" xfId="10125" xr:uid="{00000000-0005-0000-0000-000089270000}"/>
    <cellStyle name="60% - Акцент1 2 2 2 2 2 2 36" xfId="10126" xr:uid="{00000000-0005-0000-0000-00008A270000}"/>
    <cellStyle name="60% - Акцент1 2 2 2 2 2 2 37" xfId="10127" xr:uid="{00000000-0005-0000-0000-00008B270000}"/>
    <cellStyle name="60% - Акцент1 2 2 2 2 2 2 38" xfId="10128" xr:uid="{00000000-0005-0000-0000-00008C270000}"/>
    <cellStyle name="60% - Акцент1 2 2 2 2 2 2 39" xfId="10129" xr:uid="{00000000-0005-0000-0000-00008D270000}"/>
    <cellStyle name="60% - Акцент1 2 2 2 2 2 2 4" xfId="10130" xr:uid="{00000000-0005-0000-0000-00008E270000}"/>
    <cellStyle name="60% - Акцент1 2 2 2 2 2 2 5" xfId="10131" xr:uid="{00000000-0005-0000-0000-00008F270000}"/>
    <cellStyle name="60% - Акцент1 2 2 2 2 2 2 5 2" xfId="10132" xr:uid="{00000000-0005-0000-0000-000090270000}"/>
    <cellStyle name="60% - Акцент1 2 2 2 2 2 2 5 2 2" xfId="10133" xr:uid="{00000000-0005-0000-0000-000091270000}"/>
    <cellStyle name="60% - Акцент1 2 2 2 2 2 2 5 2 2 2" xfId="10134" xr:uid="{00000000-0005-0000-0000-000092270000}"/>
    <cellStyle name="60% - Акцент1 2 2 2 2 2 2 5 2 2 2 2" xfId="10135" xr:uid="{00000000-0005-0000-0000-000093270000}"/>
    <cellStyle name="60% - Акцент1 2 2 2 2 2 2 5 2 2 2 2 2" xfId="10136" xr:uid="{00000000-0005-0000-0000-000094270000}"/>
    <cellStyle name="60% - Акцент1 2 2 2 2 2 2 5 2 2 2 2 3" xfId="10137" xr:uid="{00000000-0005-0000-0000-000095270000}"/>
    <cellStyle name="60% - Акцент1 2 2 2 2 2 2 5 2 2 2 3" xfId="10138" xr:uid="{00000000-0005-0000-0000-000096270000}"/>
    <cellStyle name="60% - Акцент1 2 2 2 2 2 2 5 2 2 3" xfId="10139" xr:uid="{00000000-0005-0000-0000-000097270000}"/>
    <cellStyle name="60% - Акцент1 2 2 2 2 2 2 5 2 2 4" xfId="10140" xr:uid="{00000000-0005-0000-0000-000098270000}"/>
    <cellStyle name="60% - Акцент1 2 2 2 2 2 2 5 2 3" xfId="10141" xr:uid="{00000000-0005-0000-0000-000099270000}"/>
    <cellStyle name="60% - Акцент1 2 2 2 2 2 2 5 2 4" xfId="10142" xr:uid="{00000000-0005-0000-0000-00009A270000}"/>
    <cellStyle name="60% - Акцент1 2 2 2 2 2 2 5 3" xfId="10143" xr:uid="{00000000-0005-0000-0000-00009B270000}"/>
    <cellStyle name="60% - Акцент1 2 2 2 2 2 2 5 4" xfId="10144" xr:uid="{00000000-0005-0000-0000-00009C270000}"/>
    <cellStyle name="60% - Акцент1 2 2 2 2 2 2 5 5" xfId="10145" xr:uid="{00000000-0005-0000-0000-00009D270000}"/>
    <cellStyle name="60% - Акцент1 2 2 2 2 2 2 6" xfId="10146" xr:uid="{00000000-0005-0000-0000-00009E270000}"/>
    <cellStyle name="60% - Акцент1 2 2 2 2 2 2 7" xfId="10147" xr:uid="{00000000-0005-0000-0000-00009F270000}"/>
    <cellStyle name="60% - Акцент1 2 2 2 2 2 2 7 2" xfId="10148" xr:uid="{00000000-0005-0000-0000-0000A0270000}"/>
    <cellStyle name="60% - Акцент1 2 2 2 2 2 2 7 3" xfId="10149" xr:uid="{00000000-0005-0000-0000-0000A1270000}"/>
    <cellStyle name="60% - Акцент1 2 2 2 2 2 2 8" xfId="10150" xr:uid="{00000000-0005-0000-0000-0000A2270000}"/>
    <cellStyle name="60% - Акцент1 2 2 2 2 2 2 9" xfId="10151" xr:uid="{00000000-0005-0000-0000-0000A3270000}"/>
    <cellStyle name="60% - Акцент1 2 2 2 2 2 2 9 2" xfId="10152" xr:uid="{00000000-0005-0000-0000-0000A4270000}"/>
    <cellStyle name="60% - Акцент1 2 2 2 2 2 20" xfId="10153" xr:uid="{00000000-0005-0000-0000-0000A5270000}"/>
    <cellStyle name="60% - Акцент1 2 2 2 2 2 21" xfId="10154" xr:uid="{00000000-0005-0000-0000-0000A6270000}"/>
    <cellStyle name="60% - Акцент1 2 2 2 2 2 22" xfId="10155" xr:uid="{00000000-0005-0000-0000-0000A7270000}"/>
    <cellStyle name="60% - Акцент1 2 2 2 2 2 23" xfId="10156" xr:uid="{00000000-0005-0000-0000-0000A8270000}"/>
    <cellStyle name="60% - Акцент1 2 2 2 2 2 24" xfId="10157" xr:uid="{00000000-0005-0000-0000-0000A9270000}"/>
    <cellStyle name="60% - Акцент1 2 2 2 2 2 25" xfId="10158" xr:uid="{00000000-0005-0000-0000-0000AA270000}"/>
    <cellStyle name="60% - Акцент1 2 2 2 2 2 26" xfId="10159" xr:uid="{00000000-0005-0000-0000-0000AB270000}"/>
    <cellStyle name="60% - Акцент1 2 2 2 2 2 27" xfId="10160" xr:uid="{00000000-0005-0000-0000-0000AC270000}"/>
    <cellStyle name="60% - Акцент1 2 2 2 2 2 28" xfId="10161" xr:uid="{00000000-0005-0000-0000-0000AD270000}"/>
    <cellStyle name="60% - Акцент1 2 2 2 2 2 29" xfId="10162" xr:uid="{00000000-0005-0000-0000-0000AE270000}"/>
    <cellStyle name="60% - Акцент1 2 2 2 2 2 3" xfId="10163" xr:uid="{00000000-0005-0000-0000-0000AF270000}"/>
    <cellStyle name="60% - Акцент1 2 2 2 2 2 3 2" xfId="10164" xr:uid="{00000000-0005-0000-0000-0000B0270000}"/>
    <cellStyle name="60% - Акцент1 2 2 2 2 2 3 3" xfId="10165" xr:uid="{00000000-0005-0000-0000-0000B1270000}"/>
    <cellStyle name="60% - Акцент1 2 2 2 2 2 3 4" xfId="10166" xr:uid="{00000000-0005-0000-0000-0000B2270000}"/>
    <cellStyle name="60% - Акцент1 2 2 2 2 2 3 4 2" xfId="10167" xr:uid="{00000000-0005-0000-0000-0000B3270000}"/>
    <cellStyle name="60% - Акцент1 2 2 2 2 2 3 4 3" xfId="10168" xr:uid="{00000000-0005-0000-0000-0000B4270000}"/>
    <cellStyle name="60% - Акцент1 2 2 2 2 2 3 5" xfId="10169" xr:uid="{00000000-0005-0000-0000-0000B5270000}"/>
    <cellStyle name="60% - Акцент1 2 2 2 2 2 30" xfId="10170" xr:uid="{00000000-0005-0000-0000-0000B6270000}"/>
    <cellStyle name="60% - Акцент1 2 2 2 2 2 31" xfId="10171" xr:uid="{00000000-0005-0000-0000-0000B7270000}"/>
    <cellStyle name="60% - Акцент1 2 2 2 2 2 32" xfId="10172" xr:uid="{00000000-0005-0000-0000-0000B8270000}"/>
    <cellStyle name="60% - Акцент1 2 2 2 2 2 33" xfId="10173" xr:uid="{00000000-0005-0000-0000-0000B9270000}"/>
    <cellStyle name="60% - Акцент1 2 2 2 2 2 34" xfId="10174" xr:uid="{00000000-0005-0000-0000-0000BA270000}"/>
    <cellStyle name="60% - Акцент1 2 2 2 2 2 35" xfId="10175" xr:uid="{00000000-0005-0000-0000-0000BB270000}"/>
    <cellStyle name="60% - Акцент1 2 2 2 2 2 36" xfId="10176" xr:uid="{00000000-0005-0000-0000-0000BC270000}"/>
    <cellStyle name="60% - Акцент1 2 2 2 2 2 37" xfId="10177" xr:uid="{00000000-0005-0000-0000-0000BD270000}"/>
    <cellStyle name="60% - Акцент1 2 2 2 2 2 38" xfId="10178" xr:uid="{00000000-0005-0000-0000-0000BE270000}"/>
    <cellStyle name="60% - Акцент1 2 2 2 2 2 39" xfId="10179" xr:uid="{00000000-0005-0000-0000-0000BF270000}"/>
    <cellStyle name="60% - Акцент1 2 2 2 2 2 4" xfId="10180" xr:uid="{00000000-0005-0000-0000-0000C0270000}"/>
    <cellStyle name="60% - Акцент1 2 2 2 2 2 40" xfId="10181" xr:uid="{00000000-0005-0000-0000-0000C1270000}"/>
    <cellStyle name="60% - Акцент1 2 2 2 2 2 41" xfId="10182" xr:uid="{00000000-0005-0000-0000-0000C2270000}"/>
    <cellStyle name="60% - Акцент1 2 2 2 2 2 5" xfId="10183" xr:uid="{00000000-0005-0000-0000-0000C3270000}"/>
    <cellStyle name="60% - Акцент1 2 2 2 2 2 5 2" xfId="10184" xr:uid="{00000000-0005-0000-0000-0000C4270000}"/>
    <cellStyle name="60% - Акцент1 2 2 2 2 2 5 2 2" xfId="10185" xr:uid="{00000000-0005-0000-0000-0000C5270000}"/>
    <cellStyle name="60% - Акцент1 2 2 2 2 2 5 2 2 2" xfId="10186" xr:uid="{00000000-0005-0000-0000-0000C6270000}"/>
    <cellStyle name="60% - Акцент1 2 2 2 2 2 5 2 2 3" xfId="10187" xr:uid="{00000000-0005-0000-0000-0000C7270000}"/>
    <cellStyle name="60% - Акцент1 2 2 2 2 2 5 2 3" xfId="10188" xr:uid="{00000000-0005-0000-0000-0000C8270000}"/>
    <cellStyle name="60% - Акцент1 2 2 2 2 2 5 3" xfId="10189" xr:uid="{00000000-0005-0000-0000-0000C9270000}"/>
    <cellStyle name="60% - Акцент1 2 2 2 2 2 5 4" xfId="10190" xr:uid="{00000000-0005-0000-0000-0000CA270000}"/>
    <cellStyle name="60% - Акцент1 2 2 2 2 2 6" xfId="10191" xr:uid="{00000000-0005-0000-0000-0000CB270000}"/>
    <cellStyle name="60% - Акцент1 2 2 2 2 2 6 2" xfId="10192" xr:uid="{00000000-0005-0000-0000-0000CC270000}"/>
    <cellStyle name="60% - Акцент1 2 2 2 2 2 6 3" xfId="10193" xr:uid="{00000000-0005-0000-0000-0000CD270000}"/>
    <cellStyle name="60% - Акцент1 2 2 2 2 2 7" xfId="10194" xr:uid="{00000000-0005-0000-0000-0000CE270000}"/>
    <cellStyle name="60% - Акцент1 2 2 2 2 2 7 2" xfId="10195" xr:uid="{00000000-0005-0000-0000-0000CF270000}"/>
    <cellStyle name="60% - Акцент1 2 2 2 2 2 7 3" xfId="10196" xr:uid="{00000000-0005-0000-0000-0000D0270000}"/>
    <cellStyle name="60% - Акцент1 2 2 2 2 2 8" xfId="10197" xr:uid="{00000000-0005-0000-0000-0000D1270000}"/>
    <cellStyle name="60% - Акцент1 2 2 2 2 2 8 2" xfId="10198" xr:uid="{00000000-0005-0000-0000-0000D2270000}"/>
    <cellStyle name="60% - Акцент1 2 2 2 2 2 8 3" xfId="10199" xr:uid="{00000000-0005-0000-0000-0000D3270000}"/>
    <cellStyle name="60% - Акцент1 2 2 2 2 2 9" xfId="10200" xr:uid="{00000000-0005-0000-0000-0000D4270000}"/>
    <cellStyle name="60% - Акцент1 2 2 2 2 2 9 2" xfId="10201" xr:uid="{00000000-0005-0000-0000-0000D5270000}"/>
    <cellStyle name="60% - Акцент1 2 2 2 2 2_амортизация" xfId="10202" xr:uid="{00000000-0005-0000-0000-0000D6270000}"/>
    <cellStyle name="60% - Акцент1 2 2 2 2 20" xfId="10203" xr:uid="{00000000-0005-0000-0000-0000D7270000}"/>
    <cellStyle name="60% - Акцент1 2 2 2 2 21" xfId="10204" xr:uid="{00000000-0005-0000-0000-0000D8270000}"/>
    <cellStyle name="60% - Акцент1 2 2 2 2 22" xfId="10205" xr:uid="{00000000-0005-0000-0000-0000D9270000}"/>
    <cellStyle name="60% - Акцент1 2 2 2 2 23" xfId="10206" xr:uid="{00000000-0005-0000-0000-0000DA270000}"/>
    <cellStyle name="60% - Акцент1 2 2 2 2 24" xfId="10207" xr:uid="{00000000-0005-0000-0000-0000DB270000}"/>
    <cellStyle name="60% - Акцент1 2 2 2 2 25" xfId="10208" xr:uid="{00000000-0005-0000-0000-0000DC270000}"/>
    <cellStyle name="60% - Акцент1 2 2 2 2 26" xfId="10209" xr:uid="{00000000-0005-0000-0000-0000DD270000}"/>
    <cellStyle name="60% - Акцент1 2 2 2 2 27" xfId="10210" xr:uid="{00000000-0005-0000-0000-0000DE270000}"/>
    <cellStyle name="60% - Акцент1 2 2 2 2 28" xfId="10211" xr:uid="{00000000-0005-0000-0000-0000DF270000}"/>
    <cellStyle name="60% - Акцент1 2 2 2 2 29" xfId="10212" xr:uid="{00000000-0005-0000-0000-0000E0270000}"/>
    <cellStyle name="60% - Акцент1 2 2 2 2 3" xfId="10213" xr:uid="{00000000-0005-0000-0000-0000E1270000}"/>
    <cellStyle name="60% - Акцент1 2 2 2 2 3 2" xfId="10214" xr:uid="{00000000-0005-0000-0000-0000E2270000}"/>
    <cellStyle name="60% - Акцент1 2 2 2 2 3 2 2" xfId="10215" xr:uid="{00000000-0005-0000-0000-0000E3270000}"/>
    <cellStyle name="60% - Акцент1 2 2 2 2 3 3" xfId="10216" xr:uid="{00000000-0005-0000-0000-0000E4270000}"/>
    <cellStyle name="60% - Акцент1 2 2 2 2 3 4" xfId="10217" xr:uid="{00000000-0005-0000-0000-0000E5270000}"/>
    <cellStyle name="60% - Акцент1 2 2 2 2 3 4 2" xfId="10218" xr:uid="{00000000-0005-0000-0000-0000E6270000}"/>
    <cellStyle name="60% - Акцент1 2 2 2 2 3 4 3" xfId="10219" xr:uid="{00000000-0005-0000-0000-0000E7270000}"/>
    <cellStyle name="60% - Акцент1 2 2 2 2 3 5" xfId="10220" xr:uid="{00000000-0005-0000-0000-0000E8270000}"/>
    <cellStyle name="60% - Акцент1 2 2 2 2 30" xfId="10221" xr:uid="{00000000-0005-0000-0000-0000E9270000}"/>
    <cellStyle name="60% - Акцент1 2 2 2 2 31" xfId="10222" xr:uid="{00000000-0005-0000-0000-0000EA270000}"/>
    <cellStyle name="60% - Акцент1 2 2 2 2 32" xfId="10223" xr:uid="{00000000-0005-0000-0000-0000EB270000}"/>
    <cellStyle name="60% - Акцент1 2 2 2 2 33" xfId="10224" xr:uid="{00000000-0005-0000-0000-0000EC270000}"/>
    <cellStyle name="60% - Акцент1 2 2 2 2 34" xfId="10225" xr:uid="{00000000-0005-0000-0000-0000ED270000}"/>
    <cellStyle name="60% - Акцент1 2 2 2 2 35" xfId="10226" xr:uid="{00000000-0005-0000-0000-0000EE270000}"/>
    <cellStyle name="60% - Акцент1 2 2 2 2 36" xfId="10227" xr:uid="{00000000-0005-0000-0000-0000EF270000}"/>
    <cellStyle name="60% - Акцент1 2 2 2 2 37" xfId="10228" xr:uid="{00000000-0005-0000-0000-0000F0270000}"/>
    <cellStyle name="60% - Акцент1 2 2 2 2 38" xfId="10229" xr:uid="{00000000-0005-0000-0000-0000F1270000}"/>
    <cellStyle name="60% - Акцент1 2 2 2 2 39" xfId="10230" xr:uid="{00000000-0005-0000-0000-0000F2270000}"/>
    <cellStyle name="60% - Акцент1 2 2 2 2 4" xfId="10231" xr:uid="{00000000-0005-0000-0000-0000F3270000}"/>
    <cellStyle name="60% - Акцент1 2 2 2 2 40" xfId="10232" xr:uid="{00000000-0005-0000-0000-0000F4270000}"/>
    <cellStyle name="60% - Акцент1 2 2 2 2 41" xfId="10233" xr:uid="{00000000-0005-0000-0000-0000F5270000}"/>
    <cellStyle name="60% - Акцент1 2 2 2 2 42" xfId="10234" xr:uid="{00000000-0005-0000-0000-0000F6270000}"/>
    <cellStyle name="60% - Акцент1 2 2 2 2 5" xfId="10235" xr:uid="{00000000-0005-0000-0000-0000F7270000}"/>
    <cellStyle name="60% - Акцент1 2 2 2 2 6" xfId="10236" xr:uid="{00000000-0005-0000-0000-0000F8270000}"/>
    <cellStyle name="60% - Акцент1 2 2 2 2 6 2" xfId="10237" xr:uid="{00000000-0005-0000-0000-0000F9270000}"/>
    <cellStyle name="60% - Акцент1 2 2 2 2 6 2 2" xfId="10238" xr:uid="{00000000-0005-0000-0000-0000FA270000}"/>
    <cellStyle name="60% - Акцент1 2 2 2 2 6 2 2 2" xfId="10239" xr:uid="{00000000-0005-0000-0000-0000FB270000}"/>
    <cellStyle name="60% - Акцент1 2 2 2 2 6 2 2 3" xfId="10240" xr:uid="{00000000-0005-0000-0000-0000FC270000}"/>
    <cellStyle name="60% - Акцент1 2 2 2 2 6 2 3" xfId="10241" xr:uid="{00000000-0005-0000-0000-0000FD270000}"/>
    <cellStyle name="60% - Акцент1 2 2 2 2 6 3" xfId="10242" xr:uid="{00000000-0005-0000-0000-0000FE270000}"/>
    <cellStyle name="60% - Акцент1 2 2 2 2 6 4" xfId="10243" xr:uid="{00000000-0005-0000-0000-0000FF270000}"/>
    <cellStyle name="60% - Акцент1 2 2 2 2 7" xfId="10244" xr:uid="{00000000-0005-0000-0000-000000280000}"/>
    <cellStyle name="60% - Акцент1 2 2 2 2 7 2" xfId="10245" xr:uid="{00000000-0005-0000-0000-000001280000}"/>
    <cellStyle name="60% - Акцент1 2 2 2 2 7 3" xfId="10246" xr:uid="{00000000-0005-0000-0000-000002280000}"/>
    <cellStyle name="60% - Акцент1 2 2 2 2 8" xfId="10247" xr:uid="{00000000-0005-0000-0000-000003280000}"/>
    <cellStyle name="60% - Акцент1 2 2 2 2 8 2" xfId="10248" xr:uid="{00000000-0005-0000-0000-000004280000}"/>
    <cellStyle name="60% - Акцент1 2 2 2 2 8 3" xfId="10249" xr:uid="{00000000-0005-0000-0000-000005280000}"/>
    <cellStyle name="60% - Акцент1 2 2 2 2 9" xfId="10250" xr:uid="{00000000-0005-0000-0000-000006280000}"/>
    <cellStyle name="60% - Акцент1 2 2 2 2 9 2" xfId="10251" xr:uid="{00000000-0005-0000-0000-000007280000}"/>
    <cellStyle name="60% - Акцент1 2 2 2 2 9 3" xfId="10252" xr:uid="{00000000-0005-0000-0000-000008280000}"/>
    <cellStyle name="60% - Акцент1 2 2 2 2_амортизация" xfId="10253" xr:uid="{00000000-0005-0000-0000-000009280000}"/>
    <cellStyle name="60% - Акцент1 2 2 2 20" xfId="10254" xr:uid="{00000000-0005-0000-0000-00000A280000}"/>
    <cellStyle name="60% - Акцент1 2 2 2 20 2" xfId="10255" xr:uid="{00000000-0005-0000-0000-00000B280000}"/>
    <cellStyle name="60% - Акцент1 2 2 2 21" xfId="10256" xr:uid="{00000000-0005-0000-0000-00000C280000}"/>
    <cellStyle name="60% - Акцент1 2 2 2 22" xfId="10257" xr:uid="{00000000-0005-0000-0000-00000D280000}"/>
    <cellStyle name="60% - Акцент1 2 2 2 23" xfId="10258" xr:uid="{00000000-0005-0000-0000-00000E280000}"/>
    <cellStyle name="60% - Акцент1 2 2 2 23 2" xfId="10259" xr:uid="{00000000-0005-0000-0000-00000F280000}"/>
    <cellStyle name="60% - Акцент1 2 2 2 24" xfId="10260" xr:uid="{00000000-0005-0000-0000-000010280000}"/>
    <cellStyle name="60% - Акцент1 2 2 2 25" xfId="10261" xr:uid="{00000000-0005-0000-0000-000011280000}"/>
    <cellStyle name="60% - Акцент1 2 2 2 26" xfId="10262" xr:uid="{00000000-0005-0000-0000-000012280000}"/>
    <cellStyle name="60% - Акцент1 2 2 2 27" xfId="10263" xr:uid="{00000000-0005-0000-0000-000013280000}"/>
    <cellStyle name="60% - Акцент1 2 2 2 28" xfId="10264" xr:uid="{00000000-0005-0000-0000-000014280000}"/>
    <cellStyle name="60% - Акцент1 2 2 2 29" xfId="10265" xr:uid="{00000000-0005-0000-0000-000015280000}"/>
    <cellStyle name="60% - Акцент1 2 2 2 3" xfId="10266" xr:uid="{00000000-0005-0000-0000-000016280000}"/>
    <cellStyle name="60% - Акцент1 2 2 2 30" xfId="10267" xr:uid="{00000000-0005-0000-0000-000017280000}"/>
    <cellStyle name="60% - Акцент1 2 2 2 31" xfId="10268" xr:uid="{00000000-0005-0000-0000-000018280000}"/>
    <cellStyle name="60% - Акцент1 2 2 2 32" xfId="10269" xr:uid="{00000000-0005-0000-0000-000019280000}"/>
    <cellStyle name="60% - Акцент1 2 2 2 33" xfId="10270" xr:uid="{00000000-0005-0000-0000-00001A280000}"/>
    <cellStyle name="60% - Акцент1 2 2 2 34" xfId="10271" xr:uid="{00000000-0005-0000-0000-00001B280000}"/>
    <cellStyle name="60% - Акцент1 2 2 2 35" xfId="10272" xr:uid="{00000000-0005-0000-0000-00001C280000}"/>
    <cellStyle name="60% - Акцент1 2 2 2 36" xfId="10273" xr:uid="{00000000-0005-0000-0000-00001D280000}"/>
    <cellStyle name="60% - Акцент1 2 2 2 37" xfId="10274" xr:uid="{00000000-0005-0000-0000-00001E280000}"/>
    <cellStyle name="60% - Акцент1 2 2 2 38" xfId="10275" xr:uid="{00000000-0005-0000-0000-00001F280000}"/>
    <cellStyle name="60% - Акцент1 2 2 2 39" xfId="10276" xr:uid="{00000000-0005-0000-0000-000020280000}"/>
    <cellStyle name="60% - Акцент1 2 2 2 4" xfId="10277" xr:uid="{00000000-0005-0000-0000-000021280000}"/>
    <cellStyle name="60% - Акцент1 2 2 2 4 2" xfId="10278" xr:uid="{00000000-0005-0000-0000-000022280000}"/>
    <cellStyle name="60% - Акцент1 2 2 2 4 3" xfId="10279" xr:uid="{00000000-0005-0000-0000-000023280000}"/>
    <cellStyle name="60% - Акцент1 2 2 2 40" xfId="10280" xr:uid="{00000000-0005-0000-0000-000024280000}"/>
    <cellStyle name="60% - Акцент1 2 2 2 41" xfId="10281" xr:uid="{00000000-0005-0000-0000-000025280000}"/>
    <cellStyle name="60% - Акцент1 2 2 2 42" xfId="10282" xr:uid="{00000000-0005-0000-0000-000026280000}"/>
    <cellStyle name="60% - Акцент1 2 2 2 43" xfId="10283" xr:uid="{00000000-0005-0000-0000-000027280000}"/>
    <cellStyle name="60% - Акцент1 2 2 2 44" xfId="10284" xr:uid="{00000000-0005-0000-0000-000028280000}"/>
    <cellStyle name="60% - Акцент1 2 2 2 45" xfId="10285" xr:uid="{00000000-0005-0000-0000-000029280000}"/>
    <cellStyle name="60% - Акцент1 2 2 2 46" xfId="10286" xr:uid="{00000000-0005-0000-0000-00002A280000}"/>
    <cellStyle name="60% - Акцент1 2 2 2 47" xfId="10287" xr:uid="{00000000-0005-0000-0000-00002B280000}"/>
    <cellStyle name="60% - Акцент1 2 2 2 48" xfId="10288" xr:uid="{00000000-0005-0000-0000-00002C280000}"/>
    <cellStyle name="60% - Акцент1 2 2 2 5" xfId="10289" xr:uid="{00000000-0005-0000-0000-00002D280000}"/>
    <cellStyle name="60% - Акцент1 2 2 2 5 2" xfId="10290" xr:uid="{00000000-0005-0000-0000-00002E280000}"/>
    <cellStyle name="60% - Акцент1 2 2 2 5 3" xfId="10291" xr:uid="{00000000-0005-0000-0000-00002F280000}"/>
    <cellStyle name="60% - Акцент1 2 2 2 6" xfId="10292" xr:uid="{00000000-0005-0000-0000-000030280000}"/>
    <cellStyle name="60% - Акцент1 2 2 2 6 2" xfId="10293" xr:uid="{00000000-0005-0000-0000-000031280000}"/>
    <cellStyle name="60% - Акцент1 2 2 2 6 3" xfId="10294" xr:uid="{00000000-0005-0000-0000-000032280000}"/>
    <cellStyle name="60% - Акцент1 2 2 2 7" xfId="10295" xr:uid="{00000000-0005-0000-0000-000033280000}"/>
    <cellStyle name="60% - Акцент1 2 2 2 7 2" xfId="10296" xr:uid="{00000000-0005-0000-0000-000034280000}"/>
    <cellStyle name="60% - Акцент1 2 2 2 7 3" xfId="10297" xr:uid="{00000000-0005-0000-0000-000035280000}"/>
    <cellStyle name="60% - Акцент1 2 2 2 8" xfId="10298" xr:uid="{00000000-0005-0000-0000-000036280000}"/>
    <cellStyle name="60% - Акцент1 2 2 2 8 2" xfId="10299" xr:uid="{00000000-0005-0000-0000-000037280000}"/>
    <cellStyle name="60% - Акцент1 2 2 2 8 3" xfId="10300" xr:uid="{00000000-0005-0000-0000-000038280000}"/>
    <cellStyle name="60% - Акцент1 2 2 2 9" xfId="10301" xr:uid="{00000000-0005-0000-0000-000039280000}"/>
    <cellStyle name="60% - Акцент1 2 2 2 9 2" xfId="10302" xr:uid="{00000000-0005-0000-0000-00003A280000}"/>
    <cellStyle name="60% - Акцент1 2 2 2 9 2 2" xfId="10303" xr:uid="{00000000-0005-0000-0000-00003B280000}"/>
    <cellStyle name="60% - Акцент1 2 2 2 9 3" xfId="10304" xr:uid="{00000000-0005-0000-0000-00003C280000}"/>
    <cellStyle name="60% - Акцент1 2 2 2 9 4" xfId="10305" xr:uid="{00000000-0005-0000-0000-00003D280000}"/>
    <cellStyle name="60% - Акцент1 2 2 2 9 4 2" xfId="10306" xr:uid="{00000000-0005-0000-0000-00003E280000}"/>
    <cellStyle name="60% - Акцент1 2 2 2 9 4 3" xfId="10307" xr:uid="{00000000-0005-0000-0000-00003F280000}"/>
    <cellStyle name="60% - Акцент1 2 2 2 9 5" xfId="10308" xr:uid="{00000000-0005-0000-0000-000040280000}"/>
    <cellStyle name="60% - Акцент1 2 2 2_амортизация" xfId="10309" xr:uid="{00000000-0005-0000-0000-000041280000}"/>
    <cellStyle name="60% - Акцент1 2 2 20" xfId="10310" xr:uid="{00000000-0005-0000-0000-000042280000}"/>
    <cellStyle name="60% - Акцент1 2 2 20 2" xfId="10311" xr:uid="{00000000-0005-0000-0000-000043280000}"/>
    <cellStyle name="60% - Акцент1 2 2 21" xfId="10312" xr:uid="{00000000-0005-0000-0000-000044280000}"/>
    <cellStyle name="60% - Акцент1 2 2 22" xfId="10313" xr:uid="{00000000-0005-0000-0000-000045280000}"/>
    <cellStyle name="60% - Акцент1 2 2 23" xfId="10314" xr:uid="{00000000-0005-0000-0000-000046280000}"/>
    <cellStyle name="60% - Акцент1 2 2 23 2" xfId="10315" xr:uid="{00000000-0005-0000-0000-000047280000}"/>
    <cellStyle name="60% - Акцент1 2 2 24" xfId="10316" xr:uid="{00000000-0005-0000-0000-000048280000}"/>
    <cellStyle name="60% - Акцент1 2 2 25" xfId="10317" xr:uid="{00000000-0005-0000-0000-000049280000}"/>
    <cellStyle name="60% - Акцент1 2 2 26" xfId="10318" xr:uid="{00000000-0005-0000-0000-00004A280000}"/>
    <cellStyle name="60% - Акцент1 2 2 27" xfId="10319" xr:uid="{00000000-0005-0000-0000-00004B280000}"/>
    <cellStyle name="60% - Акцент1 2 2 28" xfId="10320" xr:uid="{00000000-0005-0000-0000-00004C280000}"/>
    <cellStyle name="60% - Акцент1 2 2 29" xfId="10321" xr:uid="{00000000-0005-0000-0000-00004D280000}"/>
    <cellStyle name="60% - Акцент1 2 2 3" xfId="10322" xr:uid="{00000000-0005-0000-0000-00004E280000}"/>
    <cellStyle name="60% - Акцент1 2 2 3 10" xfId="10323" xr:uid="{00000000-0005-0000-0000-00004F280000}"/>
    <cellStyle name="60% - Акцент1 2 2 3 11" xfId="10324" xr:uid="{00000000-0005-0000-0000-000050280000}"/>
    <cellStyle name="60% - Акцент1 2 2 3 12" xfId="10325" xr:uid="{00000000-0005-0000-0000-000051280000}"/>
    <cellStyle name="60% - Акцент1 2 2 3 2" xfId="10326" xr:uid="{00000000-0005-0000-0000-000052280000}"/>
    <cellStyle name="60% - Акцент1 2 2 3 2 10" xfId="10327" xr:uid="{00000000-0005-0000-0000-000053280000}"/>
    <cellStyle name="60% - Акцент1 2 2 3 2 11" xfId="10328" xr:uid="{00000000-0005-0000-0000-000054280000}"/>
    <cellStyle name="60% - Акцент1 2 2 3 2 12" xfId="10329" xr:uid="{00000000-0005-0000-0000-000055280000}"/>
    <cellStyle name="60% - Акцент1 2 2 3 2 2" xfId="10330" xr:uid="{00000000-0005-0000-0000-000056280000}"/>
    <cellStyle name="60% - Акцент1 2 2 3 2 3" xfId="10331" xr:uid="{00000000-0005-0000-0000-000057280000}"/>
    <cellStyle name="60% - Акцент1 2 2 3 2 4" xfId="10332" xr:uid="{00000000-0005-0000-0000-000058280000}"/>
    <cellStyle name="60% - Акцент1 2 2 3 2 5" xfId="10333" xr:uid="{00000000-0005-0000-0000-000059280000}"/>
    <cellStyle name="60% - Акцент1 2 2 3 2 6" xfId="10334" xr:uid="{00000000-0005-0000-0000-00005A280000}"/>
    <cellStyle name="60% - Акцент1 2 2 3 2 6 2" xfId="10335" xr:uid="{00000000-0005-0000-0000-00005B280000}"/>
    <cellStyle name="60% - Акцент1 2 2 3 2 7" xfId="10336" xr:uid="{00000000-0005-0000-0000-00005C280000}"/>
    <cellStyle name="60% - Акцент1 2 2 3 2 7 2" xfId="10337" xr:uid="{00000000-0005-0000-0000-00005D280000}"/>
    <cellStyle name="60% - Акцент1 2 2 3 2 8" xfId="10338" xr:uid="{00000000-0005-0000-0000-00005E280000}"/>
    <cellStyle name="60% - Акцент1 2 2 3 2 9" xfId="10339" xr:uid="{00000000-0005-0000-0000-00005F280000}"/>
    <cellStyle name="60% - Акцент1 2 2 3 3" xfId="10340" xr:uid="{00000000-0005-0000-0000-000060280000}"/>
    <cellStyle name="60% - Акцент1 2 2 3 4" xfId="10341" xr:uid="{00000000-0005-0000-0000-000061280000}"/>
    <cellStyle name="60% - Акцент1 2 2 3 5" xfId="10342" xr:uid="{00000000-0005-0000-0000-000062280000}"/>
    <cellStyle name="60% - Акцент1 2 2 3 6" xfId="10343" xr:uid="{00000000-0005-0000-0000-000063280000}"/>
    <cellStyle name="60% - Акцент1 2 2 3 6 2" xfId="10344" xr:uid="{00000000-0005-0000-0000-000064280000}"/>
    <cellStyle name="60% - Акцент1 2 2 3 7" xfId="10345" xr:uid="{00000000-0005-0000-0000-000065280000}"/>
    <cellStyle name="60% - Акцент1 2 2 3 7 2" xfId="10346" xr:uid="{00000000-0005-0000-0000-000066280000}"/>
    <cellStyle name="60% - Акцент1 2 2 3 8" xfId="10347" xr:uid="{00000000-0005-0000-0000-000067280000}"/>
    <cellStyle name="60% - Акцент1 2 2 3 9" xfId="10348" xr:uid="{00000000-0005-0000-0000-000068280000}"/>
    <cellStyle name="60% - Акцент1 2 2 3_амортизация" xfId="10349" xr:uid="{00000000-0005-0000-0000-000069280000}"/>
    <cellStyle name="60% - Акцент1 2 2 30" xfId="10350" xr:uid="{00000000-0005-0000-0000-00006A280000}"/>
    <cellStyle name="60% - Акцент1 2 2 31" xfId="10351" xr:uid="{00000000-0005-0000-0000-00006B280000}"/>
    <cellStyle name="60% - Акцент1 2 2 32" xfId="10352" xr:uid="{00000000-0005-0000-0000-00006C280000}"/>
    <cellStyle name="60% - Акцент1 2 2 33" xfId="10353" xr:uid="{00000000-0005-0000-0000-00006D280000}"/>
    <cellStyle name="60% - Акцент1 2 2 34" xfId="10354" xr:uid="{00000000-0005-0000-0000-00006E280000}"/>
    <cellStyle name="60% - Акцент1 2 2 35" xfId="10355" xr:uid="{00000000-0005-0000-0000-00006F280000}"/>
    <cellStyle name="60% - Акцент1 2 2 36" xfId="10356" xr:uid="{00000000-0005-0000-0000-000070280000}"/>
    <cellStyle name="60% - Акцент1 2 2 37" xfId="10357" xr:uid="{00000000-0005-0000-0000-000071280000}"/>
    <cellStyle name="60% - Акцент1 2 2 38" xfId="10358" xr:uid="{00000000-0005-0000-0000-000072280000}"/>
    <cellStyle name="60% - Акцент1 2 2 39" xfId="10359" xr:uid="{00000000-0005-0000-0000-000073280000}"/>
    <cellStyle name="60% - Акцент1 2 2 4" xfId="10360" xr:uid="{00000000-0005-0000-0000-000074280000}"/>
    <cellStyle name="60% - Акцент1 2 2 4 2" xfId="10361" xr:uid="{00000000-0005-0000-0000-000075280000}"/>
    <cellStyle name="60% - Акцент1 2 2 4 3" xfId="10362" xr:uid="{00000000-0005-0000-0000-000076280000}"/>
    <cellStyle name="60% - Акцент1 2 2 40" xfId="10363" xr:uid="{00000000-0005-0000-0000-000077280000}"/>
    <cellStyle name="60% - Акцент1 2 2 41" xfId="10364" xr:uid="{00000000-0005-0000-0000-000078280000}"/>
    <cellStyle name="60% - Акцент1 2 2 42" xfId="10365" xr:uid="{00000000-0005-0000-0000-000079280000}"/>
    <cellStyle name="60% - Акцент1 2 2 43" xfId="10366" xr:uid="{00000000-0005-0000-0000-00007A280000}"/>
    <cellStyle name="60% - Акцент1 2 2 44" xfId="10367" xr:uid="{00000000-0005-0000-0000-00007B280000}"/>
    <cellStyle name="60% - Акцент1 2 2 45" xfId="10368" xr:uid="{00000000-0005-0000-0000-00007C280000}"/>
    <cellStyle name="60% - Акцент1 2 2 46" xfId="10369" xr:uid="{00000000-0005-0000-0000-00007D280000}"/>
    <cellStyle name="60% - Акцент1 2 2 47" xfId="10370" xr:uid="{00000000-0005-0000-0000-00007E280000}"/>
    <cellStyle name="60% - Акцент1 2 2 48" xfId="10371" xr:uid="{00000000-0005-0000-0000-00007F280000}"/>
    <cellStyle name="60% - Акцент1 2 2 5" xfId="10372" xr:uid="{00000000-0005-0000-0000-000080280000}"/>
    <cellStyle name="60% - Акцент1 2 2 5 2" xfId="10373" xr:uid="{00000000-0005-0000-0000-000081280000}"/>
    <cellStyle name="60% - Акцент1 2 2 5 3" xfId="10374" xr:uid="{00000000-0005-0000-0000-000082280000}"/>
    <cellStyle name="60% - Акцент1 2 2 6" xfId="10375" xr:uid="{00000000-0005-0000-0000-000083280000}"/>
    <cellStyle name="60% - Акцент1 2 2 6 2" xfId="10376" xr:uid="{00000000-0005-0000-0000-000084280000}"/>
    <cellStyle name="60% - Акцент1 2 2 6 3" xfId="10377" xr:uid="{00000000-0005-0000-0000-000085280000}"/>
    <cellStyle name="60% - Акцент1 2 2 7" xfId="10378" xr:uid="{00000000-0005-0000-0000-000086280000}"/>
    <cellStyle name="60% - Акцент1 2 2 7 2" xfId="10379" xr:uid="{00000000-0005-0000-0000-000087280000}"/>
    <cellStyle name="60% - Акцент1 2 2 7 3" xfId="10380" xr:uid="{00000000-0005-0000-0000-000088280000}"/>
    <cellStyle name="60% - Акцент1 2 2 8" xfId="10381" xr:uid="{00000000-0005-0000-0000-000089280000}"/>
    <cellStyle name="60% - Акцент1 2 2 8 2" xfId="10382" xr:uid="{00000000-0005-0000-0000-00008A280000}"/>
    <cellStyle name="60% - Акцент1 2 2 8 3" xfId="10383" xr:uid="{00000000-0005-0000-0000-00008B280000}"/>
    <cellStyle name="60% - Акцент1 2 2 9" xfId="10384" xr:uid="{00000000-0005-0000-0000-00008C280000}"/>
    <cellStyle name="60% - Акцент1 2 2 9 2" xfId="10385" xr:uid="{00000000-0005-0000-0000-00008D280000}"/>
    <cellStyle name="60% - Акцент1 2 2 9 2 2" xfId="10386" xr:uid="{00000000-0005-0000-0000-00008E280000}"/>
    <cellStyle name="60% - Акцент1 2 2 9 3" xfId="10387" xr:uid="{00000000-0005-0000-0000-00008F280000}"/>
    <cellStyle name="60% - Акцент1 2 2 9 4" xfId="10388" xr:uid="{00000000-0005-0000-0000-000090280000}"/>
    <cellStyle name="60% - Акцент1 2 2 9 4 2" xfId="10389" xr:uid="{00000000-0005-0000-0000-000091280000}"/>
    <cellStyle name="60% - Акцент1 2 2 9 4 3" xfId="10390" xr:uid="{00000000-0005-0000-0000-000092280000}"/>
    <cellStyle name="60% - Акцент1 2 2 9 5" xfId="10391" xr:uid="{00000000-0005-0000-0000-000093280000}"/>
    <cellStyle name="60% - Акцент1 2 2_амортизация" xfId="10392" xr:uid="{00000000-0005-0000-0000-000094280000}"/>
    <cellStyle name="60% - Акцент1 2 20" xfId="10393" xr:uid="{00000000-0005-0000-0000-000095280000}"/>
    <cellStyle name="60% - Акцент1 2 21" xfId="10394" xr:uid="{00000000-0005-0000-0000-000096280000}"/>
    <cellStyle name="60% - Акцент1 2 22" xfId="10395" xr:uid="{00000000-0005-0000-0000-000097280000}"/>
    <cellStyle name="60% - Акцент1 2 23" xfId="10396" xr:uid="{00000000-0005-0000-0000-000098280000}"/>
    <cellStyle name="60% - Акцент1 2 24" xfId="10397" xr:uid="{00000000-0005-0000-0000-000099280000}"/>
    <cellStyle name="60% - Акцент1 2 25" xfId="10398" xr:uid="{00000000-0005-0000-0000-00009A280000}"/>
    <cellStyle name="60% - Акцент1 2 26" xfId="10399" xr:uid="{00000000-0005-0000-0000-00009B280000}"/>
    <cellStyle name="60% - Акцент1 2 26 2" xfId="10400" xr:uid="{00000000-0005-0000-0000-00009C280000}"/>
    <cellStyle name="60% - Акцент1 2 27" xfId="10401" xr:uid="{00000000-0005-0000-0000-00009D280000}"/>
    <cellStyle name="60% - Акцент1 2 28" xfId="10402" xr:uid="{00000000-0005-0000-0000-00009E280000}"/>
    <cellStyle name="60% - Акцент1 2 29" xfId="10403" xr:uid="{00000000-0005-0000-0000-00009F280000}"/>
    <cellStyle name="60% - Акцент1 2 3" xfId="10404" xr:uid="{00000000-0005-0000-0000-0000A0280000}"/>
    <cellStyle name="60% - Акцент1 2 30" xfId="10405" xr:uid="{00000000-0005-0000-0000-0000A1280000}"/>
    <cellStyle name="60% - Акцент1 2 31" xfId="10406" xr:uid="{00000000-0005-0000-0000-0000A2280000}"/>
    <cellStyle name="60% - Акцент1 2 32" xfId="10407" xr:uid="{00000000-0005-0000-0000-0000A3280000}"/>
    <cellStyle name="60% - Акцент1 2 33" xfId="10408" xr:uid="{00000000-0005-0000-0000-0000A4280000}"/>
    <cellStyle name="60% - Акцент1 2 4" xfId="10409" xr:uid="{00000000-0005-0000-0000-0000A5280000}"/>
    <cellStyle name="60% - Акцент1 2 4 10" xfId="10410" xr:uid="{00000000-0005-0000-0000-0000A6280000}"/>
    <cellStyle name="60% - Акцент1 2 4 11" xfId="10411" xr:uid="{00000000-0005-0000-0000-0000A7280000}"/>
    <cellStyle name="60% - Акцент1 2 4 12" xfId="10412" xr:uid="{00000000-0005-0000-0000-0000A8280000}"/>
    <cellStyle name="60% - Акцент1 2 4 2" xfId="10413" xr:uid="{00000000-0005-0000-0000-0000A9280000}"/>
    <cellStyle name="60% - Акцент1 2 4 2 10" xfId="10414" xr:uid="{00000000-0005-0000-0000-0000AA280000}"/>
    <cellStyle name="60% - Акцент1 2 4 2 11" xfId="10415" xr:uid="{00000000-0005-0000-0000-0000AB280000}"/>
    <cellStyle name="60% - Акцент1 2 4 2 12" xfId="10416" xr:uid="{00000000-0005-0000-0000-0000AC280000}"/>
    <cellStyle name="60% - Акцент1 2 4 2 2" xfId="10417" xr:uid="{00000000-0005-0000-0000-0000AD280000}"/>
    <cellStyle name="60% - Акцент1 2 4 2 3" xfId="10418" xr:uid="{00000000-0005-0000-0000-0000AE280000}"/>
    <cellStyle name="60% - Акцент1 2 4 2 3 2" xfId="10419" xr:uid="{00000000-0005-0000-0000-0000AF280000}"/>
    <cellStyle name="60% - Акцент1 2 4 2 3 2 2" xfId="10420" xr:uid="{00000000-0005-0000-0000-0000B0280000}"/>
    <cellStyle name="60% - Акцент1 2 4 2 3 2 3" xfId="10421" xr:uid="{00000000-0005-0000-0000-0000B1280000}"/>
    <cellStyle name="60% - Акцент1 2 4 2 3 3" xfId="10422" xr:uid="{00000000-0005-0000-0000-0000B2280000}"/>
    <cellStyle name="60% - Акцент1 2 4 2 4" xfId="10423" xr:uid="{00000000-0005-0000-0000-0000B3280000}"/>
    <cellStyle name="60% - Акцент1 2 4 2 5" xfId="10424" xr:uid="{00000000-0005-0000-0000-0000B4280000}"/>
    <cellStyle name="60% - Акцент1 2 4 2 5 2" xfId="10425" xr:uid="{00000000-0005-0000-0000-0000B5280000}"/>
    <cellStyle name="60% - Акцент1 2 4 2 6" xfId="10426" xr:uid="{00000000-0005-0000-0000-0000B6280000}"/>
    <cellStyle name="60% - Акцент1 2 4 2 7" xfId="10427" xr:uid="{00000000-0005-0000-0000-0000B7280000}"/>
    <cellStyle name="60% - Акцент1 2 4 2 8" xfId="10428" xr:uid="{00000000-0005-0000-0000-0000B8280000}"/>
    <cellStyle name="60% - Акцент1 2 4 2 9" xfId="10429" xr:uid="{00000000-0005-0000-0000-0000B9280000}"/>
    <cellStyle name="60% - Акцент1 2 4 3" xfId="10430" xr:uid="{00000000-0005-0000-0000-0000BA280000}"/>
    <cellStyle name="60% - Акцент1 2 4 4" xfId="10431" xr:uid="{00000000-0005-0000-0000-0000BB280000}"/>
    <cellStyle name="60% - Акцент1 2 4 5" xfId="10432" xr:uid="{00000000-0005-0000-0000-0000BC280000}"/>
    <cellStyle name="60% - Акцент1 2 4 6" xfId="10433" xr:uid="{00000000-0005-0000-0000-0000BD280000}"/>
    <cellStyle name="60% - Акцент1 2 4 6 2" xfId="10434" xr:uid="{00000000-0005-0000-0000-0000BE280000}"/>
    <cellStyle name="60% - Акцент1 2 4 7" xfId="10435" xr:uid="{00000000-0005-0000-0000-0000BF280000}"/>
    <cellStyle name="60% - Акцент1 2 4 7 2" xfId="10436" xr:uid="{00000000-0005-0000-0000-0000C0280000}"/>
    <cellStyle name="60% - Акцент1 2 4 8" xfId="10437" xr:uid="{00000000-0005-0000-0000-0000C1280000}"/>
    <cellStyle name="60% - Акцент1 2 4 9" xfId="10438" xr:uid="{00000000-0005-0000-0000-0000C2280000}"/>
    <cellStyle name="60% - Акцент1 2 5" xfId="10439" xr:uid="{00000000-0005-0000-0000-0000C3280000}"/>
    <cellStyle name="60% - Акцент1 2 5 2" xfId="10440" xr:uid="{00000000-0005-0000-0000-0000C4280000}"/>
    <cellStyle name="60% - Акцент1 2 5_амортизация" xfId="10441" xr:uid="{00000000-0005-0000-0000-0000C5280000}"/>
    <cellStyle name="60% - Акцент1 2 6" xfId="10442" xr:uid="{00000000-0005-0000-0000-0000C6280000}"/>
    <cellStyle name="60% - Акцент1 2 6 2" xfId="10443" xr:uid="{00000000-0005-0000-0000-0000C7280000}"/>
    <cellStyle name="60% - Акцент1 2 6 3" xfId="10444" xr:uid="{00000000-0005-0000-0000-0000C8280000}"/>
    <cellStyle name="60% - Акцент1 2 7" xfId="10445" xr:uid="{00000000-0005-0000-0000-0000C9280000}"/>
    <cellStyle name="60% - Акцент1 2 7 2" xfId="10446" xr:uid="{00000000-0005-0000-0000-0000CA280000}"/>
    <cellStyle name="60% - Акцент1 2 7 3" xfId="10447" xr:uid="{00000000-0005-0000-0000-0000CB280000}"/>
    <cellStyle name="60% - Акцент1 2 8" xfId="10448" xr:uid="{00000000-0005-0000-0000-0000CC280000}"/>
    <cellStyle name="60% - Акцент1 2 9" xfId="10449" xr:uid="{00000000-0005-0000-0000-0000CD280000}"/>
    <cellStyle name="60% - Акцент1 2_амортизация" xfId="10450" xr:uid="{00000000-0005-0000-0000-0000CE280000}"/>
    <cellStyle name="60% - Акцент1 3" xfId="10451" xr:uid="{00000000-0005-0000-0000-0000CF280000}"/>
    <cellStyle name="60% - Акцент1 3 2" xfId="10452" xr:uid="{00000000-0005-0000-0000-0000D0280000}"/>
    <cellStyle name="60% - Акцент1 3 3" xfId="10453" xr:uid="{00000000-0005-0000-0000-0000D1280000}"/>
    <cellStyle name="60% - Акцент1 3 4" xfId="10454" xr:uid="{00000000-0005-0000-0000-0000D2280000}"/>
    <cellStyle name="60% - Акцент1 3 4 2" xfId="10455" xr:uid="{00000000-0005-0000-0000-0000D3280000}"/>
    <cellStyle name="60% - Акцент1 3 4 3" xfId="10456" xr:uid="{00000000-0005-0000-0000-0000D4280000}"/>
    <cellStyle name="60% - Акцент1 3 5" xfId="10457" xr:uid="{00000000-0005-0000-0000-0000D5280000}"/>
    <cellStyle name="60% - Акцент1 4" xfId="10458" xr:uid="{00000000-0005-0000-0000-0000D6280000}"/>
    <cellStyle name="60% - Акцент1 4 2" xfId="10459" xr:uid="{00000000-0005-0000-0000-0000D7280000}"/>
    <cellStyle name="60% - Акцент1 5" xfId="10460" xr:uid="{00000000-0005-0000-0000-0000D8280000}"/>
    <cellStyle name="60% - Акцент1 5 2" xfId="10461" xr:uid="{00000000-0005-0000-0000-0000D9280000}"/>
    <cellStyle name="60% - Акцент1 5 3" xfId="10462" xr:uid="{00000000-0005-0000-0000-0000DA280000}"/>
    <cellStyle name="60% - Акцент1 6" xfId="10463" xr:uid="{00000000-0005-0000-0000-0000DB280000}"/>
    <cellStyle name="60% - Акцент1 6 2" xfId="10464" xr:uid="{00000000-0005-0000-0000-0000DC280000}"/>
    <cellStyle name="60% - Акцент1 7" xfId="10465" xr:uid="{00000000-0005-0000-0000-0000DD280000}"/>
    <cellStyle name="60% - Акцент1 8" xfId="10466" xr:uid="{00000000-0005-0000-0000-0000DE280000}"/>
    <cellStyle name="60% - Акцент1 9" xfId="10467" xr:uid="{00000000-0005-0000-0000-0000DF280000}"/>
    <cellStyle name="60% - Акцент2 10" xfId="10468" xr:uid="{00000000-0005-0000-0000-0000E0280000}"/>
    <cellStyle name="60% - Акцент2 11" xfId="10469" xr:uid="{00000000-0005-0000-0000-0000E1280000}"/>
    <cellStyle name="60% - Акцент2 11 2" xfId="10470" xr:uid="{00000000-0005-0000-0000-0000E2280000}"/>
    <cellStyle name="60% - Акцент2 11 3" xfId="10471" xr:uid="{00000000-0005-0000-0000-0000E3280000}"/>
    <cellStyle name="60% - Акцент2 11 4" xfId="10472" xr:uid="{00000000-0005-0000-0000-0000E4280000}"/>
    <cellStyle name="60% - Акцент2 12" xfId="10473" xr:uid="{00000000-0005-0000-0000-0000E5280000}"/>
    <cellStyle name="60% - Акцент2 13" xfId="10474" xr:uid="{00000000-0005-0000-0000-0000E6280000}"/>
    <cellStyle name="60% - Акцент2 14" xfId="10475" xr:uid="{00000000-0005-0000-0000-0000E7280000}"/>
    <cellStyle name="60% - Акцент2 15" xfId="10476" xr:uid="{00000000-0005-0000-0000-0000E8280000}"/>
    <cellStyle name="60% - Акцент2 15 2" xfId="10477" xr:uid="{00000000-0005-0000-0000-0000E9280000}"/>
    <cellStyle name="60% - Акцент2 16" xfId="10478" xr:uid="{00000000-0005-0000-0000-0000EA280000}"/>
    <cellStyle name="60% - Акцент2 17" xfId="10479" xr:uid="{00000000-0005-0000-0000-0000EB280000}"/>
    <cellStyle name="60% - Акцент2 18" xfId="10480" xr:uid="{00000000-0005-0000-0000-0000EC280000}"/>
    <cellStyle name="60% - Акцент2 19" xfId="10481" xr:uid="{00000000-0005-0000-0000-0000ED280000}"/>
    <cellStyle name="60% - Акцент2 2" xfId="10482" xr:uid="{00000000-0005-0000-0000-0000EE280000}"/>
    <cellStyle name="60% - Акцент2 2 10" xfId="10483" xr:uid="{00000000-0005-0000-0000-0000EF280000}"/>
    <cellStyle name="60% - Акцент2 2 11" xfId="10484" xr:uid="{00000000-0005-0000-0000-0000F0280000}"/>
    <cellStyle name="60% - Акцент2 2 12" xfId="10485" xr:uid="{00000000-0005-0000-0000-0000F1280000}"/>
    <cellStyle name="60% - Акцент2 2 12 2" xfId="10486" xr:uid="{00000000-0005-0000-0000-0000F2280000}"/>
    <cellStyle name="60% - Акцент2 2 12 3" xfId="10487" xr:uid="{00000000-0005-0000-0000-0000F3280000}"/>
    <cellStyle name="60% - Акцент2 2 12 4" xfId="10488" xr:uid="{00000000-0005-0000-0000-0000F4280000}"/>
    <cellStyle name="60% - Акцент2 2 12 4 2" xfId="10489" xr:uid="{00000000-0005-0000-0000-0000F5280000}"/>
    <cellStyle name="60% - Акцент2 2 12 4 3" xfId="10490" xr:uid="{00000000-0005-0000-0000-0000F6280000}"/>
    <cellStyle name="60% - Акцент2 2 12 5" xfId="10491" xr:uid="{00000000-0005-0000-0000-0000F7280000}"/>
    <cellStyle name="60% - Акцент2 2 13" xfId="10492" xr:uid="{00000000-0005-0000-0000-0000F8280000}"/>
    <cellStyle name="60% - Акцент2 2 14" xfId="10493" xr:uid="{00000000-0005-0000-0000-0000F9280000}"/>
    <cellStyle name="60% - Акцент2 2 14 2" xfId="10494" xr:uid="{00000000-0005-0000-0000-0000FA280000}"/>
    <cellStyle name="60% - Акцент2 2 14 3" xfId="10495" xr:uid="{00000000-0005-0000-0000-0000FB280000}"/>
    <cellStyle name="60% - Акцент2 2 15" xfId="10496" xr:uid="{00000000-0005-0000-0000-0000FC280000}"/>
    <cellStyle name="60% - Акцент2 2 15 2" xfId="10497" xr:uid="{00000000-0005-0000-0000-0000FD280000}"/>
    <cellStyle name="60% - Акцент2 2 15 3" xfId="10498" xr:uid="{00000000-0005-0000-0000-0000FE280000}"/>
    <cellStyle name="60% - Акцент2 2 16" xfId="10499" xr:uid="{00000000-0005-0000-0000-0000FF280000}"/>
    <cellStyle name="60% - Акцент2 2 16 2" xfId="10500" xr:uid="{00000000-0005-0000-0000-000000290000}"/>
    <cellStyle name="60% - Акцент2 2 16 3" xfId="10501" xr:uid="{00000000-0005-0000-0000-000001290000}"/>
    <cellStyle name="60% - Акцент2 2 17" xfId="10502" xr:uid="{00000000-0005-0000-0000-000002290000}"/>
    <cellStyle name="60% - Акцент2 2 18" xfId="10503" xr:uid="{00000000-0005-0000-0000-000003290000}"/>
    <cellStyle name="60% - Акцент2 2 19" xfId="10504" xr:uid="{00000000-0005-0000-0000-000004290000}"/>
    <cellStyle name="60% - Акцент2 2 2" xfId="10505" xr:uid="{00000000-0005-0000-0000-000005290000}"/>
    <cellStyle name="60% - Акцент2 2 2 10" xfId="10506" xr:uid="{00000000-0005-0000-0000-000006290000}"/>
    <cellStyle name="60% - Акцент2 2 2 11" xfId="10507" xr:uid="{00000000-0005-0000-0000-000007290000}"/>
    <cellStyle name="60% - Акцент2 2 2 12" xfId="10508" xr:uid="{00000000-0005-0000-0000-000008290000}"/>
    <cellStyle name="60% - Акцент2 2 2 12 2" xfId="10509" xr:uid="{00000000-0005-0000-0000-000009290000}"/>
    <cellStyle name="60% - Акцент2 2 2 12 2 2" xfId="10510" xr:uid="{00000000-0005-0000-0000-00000A290000}"/>
    <cellStyle name="60% - Акцент2 2 2 12 2 2 2" xfId="10511" xr:uid="{00000000-0005-0000-0000-00000B290000}"/>
    <cellStyle name="60% - Акцент2 2 2 12 2 2 3" xfId="10512" xr:uid="{00000000-0005-0000-0000-00000C290000}"/>
    <cellStyle name="60% - Акцент2 2 2 12 2 3" xfId="10513" xr:uid="{00000000-0005-0000-0000-00000D290000}"/>
    <cellStyle name="60% - Акцент2 2 2 12 3" xfId="10514" xr:uid="{00000000-0005-0000-0000-00000E290000}"/>
    <cellStyle name="60% - Акцент2 2 2 12 4" xfId="10515" xr:uid="{00000000-0005-0000-0000-00000F290000}"/>
    <cellStyle name="60% - Акцент2 2 2 13" xfId="10516" xr:uid="{00000000-0005-0000-0000-000010290000}"/>
    <cellStyle name="60% - Акцент2 2 2 13 2" xfId="10517" xr:uid="{00000000-0005-0000-0000-000011290000}"/>
    <cellStyle name="60% - Акцент2 2 2 13 3" xfId="10518" xr:uid="{00000000-0005-0000-0000-000012290000}"/>
    <cellStyle name="60% - Акцент2 2 2 14" xfId="10519" xr:uid="{00000000-0005-0000-0000-000013290000}"/>
    <cellStyle name="60% - Акцент2 2 2 14 2" xfId="10520" xr:uid="{00000000-0005-0000-0000-000014290000}"/>
    <cellStyle name="60% - Акцент2 2 2 14 3" xfId="10521" xr:uid="{00000000-0005-0000-0000-000015290000}"/>
    <cellStyle name="60% - Акцент2 2 2 15" xfId="10522" xr:uid="{00000000-0005-0000-0000-000016290000}"/>
    <cellStyle name="60% - Акцент2 2 2 15 2" xfId="10523" xr:uid="{00000000-0005-0000-0000-000017290000}"/>
    <cellStyle name="60% - Акцент2 2 2 15 3" xfId="10524" xr:uid="{00000000-0005-0000-0000-000018290000}"/>
    <cellStyle name="60% - Акцент2 2 2 16" xfId="10525" xr:uid="{00000000-0005-0000-0000-000019290000}"/>
    <cellStyle name="60% - Акцент2 2 2 16 2" xfId="10526" xr:uid="{00000000-0005-0000-0000-00001A290000}"/>
    <cellStyle name="60% - Акцент2 2 2 17" xfId="10527" xr:uid="{00000000-0005-0000-0000-00001B290000}"/>
    <cellStyle name="60% - Акцент2 2 2 18" xfId="10528" xr:uid="{00000000-0005-0000-0000-00001C290000}"/>
    <cellStyle name="60% - Акцент2 2 2 19" xfId="10529" xr:uid="{00000000-0005-0000-0000-00001D290000}"/>
    <cellStyle name="60% - Акцент2 2 2 19 2" xfId="10530" xr:uid="{00000000-0005-0000-0000-00001E290000}"/>
    <cellStyle name="60% - Акцент2 2 2 19 2 2" xfId="10531" xr:uid="{00000000-0005-0000-0000-00001F290000}"/>
    <cellStyle name="60% - Акцент2 2 2 19 2 2 2" xfId="10532" xr:uid="{00000000-0005-0000-0000-000020290000}"/>
    <cellStyle name="60% - Акцент2 2 2 19 2 3" xfId="10533" xr:uid="{00000000-0005-0000-0000-000021290000}"/>
    <cellStyle name="60% - Акцент2 2 2 19 2 4" xfId="10534" xr:uid="{00000000-0005-0000-0000-000022290000}"/>
    <cellStyle name="60% - Акцент2 2 2 19 3" xfId="10535" xr:uid="{00000000-0005-0000-0000-000023290000}"/>
    <cellStyle name="60% - Акцент2 2 2 19 3 2" xfId="10536" xr:uid="{00000000-0005-0000-0000-000024290000}"/>
    <cellStyle name="60% - Акцент2 2 2 19 4" xfId="10537" xr:uid="{00000000-0005-0000-0000-000025290000}"/>
    <cellStyle name="60% - Акцент2 2 2 2" xfId="10538" xr:uid="{00000000-0005-0000-0000-000026290000}"/>
    <cellStyle name="60% - Акцент2 2 2 2 10" xfId="10539" xr:uid="{00000000-0005-0000-0000-000027290000}"/>
    <cellStyle name="60% - Акцент2 2 2 2 11" xfId="10540" xr:uid="{00000000-0005-0000-0000-000028290000}"/>
    <cellStyle name="60% - Акцент2 2 2 2 12" xfId="10541" xr:uid="{00000000-0005-0000-0000-000029290000}"/>
    <cellStyle name="60% - Акцент2 2 2 2 12 2" xfId="10542" xr:uid="{00000000-0005-0000-0000-00002A290000}"/>
    <cellStyle name="60% - Акцент2 2 2 2 12 2 2" xfId="10543" xr:uid="{00000000-0005-0000-0000-00002B290000}"/>
    <cellStyle name="60% - Акцент2 2 2 2 12 2 2 2" xfId="10544" xr:uid="{00000000-0005-0000-0000-00002C290000}"/>
    <cellStyle name="60% - Акцент2 2 2 2 12 2 2 3" xfId="10545" xr:uid="{00000000-0005-0000-0000-00002D290000}"/>
    <cellStyle name="60% - Акцент2 2 2 2 12 2 3" xfId="10546" xr:uid="{00000000-0005-0000-0000-00002E290000}"/>
    <cellStyle name="60% - Акцент2 2 2 2 12 3" xfId="10547" xr:uid="{00000000-0005-0000-0000-00002F290000}"/>
    <cellStyle name="60% - Акцент2 2 2 2 12 4" xfId="10548" xr:uid="{00000000-0005-0000-0000-000030290000}"/>
    <cellStyle name="60% - Акцент2 2 2 2 13" xfId="10549" xr:uid="{00000000-0005-0000-0000-000031290000}"/>
    <cellStyle name="60% - Акцент2 2 2 2 13 2" xfId="10550" xr:uid="{00000000-0005-0000-0000-000032290000}"/>
    <cellStyle name="60% - Акцент2 2 2 2 13 3" xfId="10551" xr:uid="{00000000-0005-0000-0000-000033290000}"/>
    <cellStyle name="60% - Акцент2 2 2 2 14" xfId="10552" xr:uid="{00000000-0005-0000-0000-000034290000}"/>
    <cellStyle name="60% - Акцент2 2 2 2 14 2" xfId="10553" xr:uid="{00000000-0005-0000-0000-000035290000}"/>
    <cellStyle name="60% - Акцент2 2 2 2 14 3" xfId="10554" xr:uid="{00000000-0005-0000-0000-000036290000}"/>
    <cellStyle name="60% - Акцент2 2 2 2 15" xfId="10555" xr:uid="{00000000-0005-0000-0000-000037290000}"/>
    <cellStyle name="60% - Акцент2 2 2 2 15 2" xfId="10556" xr:uid="{00000000-0005-0000-0000-000038290000}"/>
    <cellStyle name="60% - Акцент2 2 2 2 15 3" xfId="10557" xr:uid="{00000000-0005-0000-0000-000039290000}"/>
    <cellStyle name="60% - Акцент2 2 2 2 16" xfId="10558" xr:uid="{00000000-0005-0000-0000-00003A290000}"/>
    <cellStyle name="60% - Акцент2 2 2 2 16 2" xfId="10559" xr:uid="{00000000-0005-0000-0000-00003B290000}"/>
    <cellStyle name="60% - Акцент2 2 2 2 17" xfId="10560" xr:uid="{00000000-0005-0000-0000-00003C290000}"/>
    <cellStyle name="60% - Акцент2 2 2 2 18" xfId="10561" xr:uid="{00000000-0005-0000-0000-00003D290000}"/>
    <cellStyle name="60% - Акцент2 2 2 2 19" xfId="10562" xr:uid="{00000000-0005-0000-0000-00003E290000}"/>
    <cellStyle name="60% - Акцент2 2 2 2 19 2" xfId="10563" xr:uid="{00000000-0005-0000-0000-00003F290000}"/>
    <cellStyle name="60% - Акцент2 2 2 2 19 2 2" xfId="10564" xr:uid="{00000000-0005-0000-0000-000040290000}"/>
    <cellStyle name="60% - Акцент2 2 2 2 19 2 2 2" xfId="10565" xr:uid="{00000000-0005-0000-0000-000041290000}"/>
    <cellStyle name="60% - Акцент2 2 2 2 19 2 3" xfId="10566" xr:uid="{00000000-0005-0000-0000-000042290000}"/>
    <cellStyle name="60% - Акцент2 2 2 2 19 2 4" xfId="10567" xr:uid="{00000000-0005-0000-0000-000043290000}"/>
    <cellStyle name="60% - Акцент2 2 2 2 19 3" xfId="10568" xr:uid="{00000000-0005-0000-0000-000044290000}"/>
    <cellStyle name="60% - Акцент2 2 2 2 19 3 2" xfId="10569" xr:uid="{00000000-0005-0000-0000-000045290000}"/>
    <cellStyle name="60% - Акцент2 2 2 2 19 4" xfId="10570" xr:uid="{00000000-0005-0000-0000-000046290000}"/>
    <cellStyle name="60% - Акцент2 2 2 2 2" xfId="10571" xr:uid="{00000000-0005-0000-0000-000047290000}"/>
    <cellStyle name="60% - Акцент2 2 2 2 2 10" xfId="10572" xr:uid="{00000000-0005-0000-0000-000048290000}"/>
    <cellStyle name="60% - Акцент2 2 2 2 2 10 2" xfId="10573" xr:uid="{00000000-0005-0000-0000-000049290000}"/>
    <cellStyle name="60% - Акцент2 2 2 2 2 11" xfId="10574" xr:uid="{00000000-0005-0000-0000-00004A290000}"/>
    <cellStyle name="60% - Акцент2 2 2 2 2 12" xfId="10575" xr:uid="{00000000-0005-0000-0000-00004B290000}"/>
    <cellStyle name="60% - Акцент2 2 2 2 2 13" xfId="10576" xr:uid="{00000000-0005-0000-0000-00004C290000}"/>
    <cellStyle name="60% - Акцент2 2 2 2 2 13 2" xfId="10577" xr:uid="{00000000-0005-0000-0000-00004D290000}"/>
    <cellStyle name="60% - Акцент2 2 2 2 2 13 2 2" xfId="10578" xr:uid="{00000000-0005-0000-0000-00004E290000}"/>
    <cellStyle name="60% - Акцент2 2 2 2 2 13 2 2 2" xfId="10579" xr:uid="{00000000-0005-0000-0000-00004F290000}"/>
    <cellStyle name="60% - Акцент2 2 2 2 2 13 2 3" xfId="10580" xr:uid="{00000000-0005-0000-0000-000050290000}"/>
    <cellStyle name="60% - Акцент2 2 2 2 2 13 2 4" xfId="10581" xr:uid="{00000000-0005-0000-0000-000051290000}"/>
    <cellStyle name="60% - Акцент2 2 2 2 2 13 3" xfId="10582" xr:uid="{00000000-0005-0000-0000-000052290000}"/>
    <cellStyle name="60% - Акцент2 2 2 2 2 13 3 2" xfId="10583" xr:uid="{00000000-0005-0000-0000-000053290000}"/>
    <cellStyle name="60% - Акцент2 2 2 2 2 13 4" xfId="10584" xr:uid="{00000000-0005-0000-0000-000054290000}"/>
    <cellStyle name="60% - Акцент2 2 2 2 2 14" xfId="10585" xr:uid="{00000000-0005-0000-0000-000055290000}"/>
    <cellStyle name="60% - Акцент2 2 2 2 2 14 2" xfId="10586" xr:uid="{00000000-0005-0000-0000-000056290000}"/>
    <cellStyle name="60% - Акцент2 2 2 2 2 15" xfId="10587" xr:uid="{00000000-0005-0000-0000-000057290000}"/>
    <cellStyle name="60% - Акцент2 2 2 2 2 16" xfId="10588" xr:uid="{00000000-0005-0000-0000-000058290000}"/>
    <cellStyle name="60% - Акцент2 2 2 2 2 17" xfId="10589" xr:uid="{00000000-0005-0000-0000-000059290000}"/>
    <cellStyle name="60% - Акцент2 2 2 2 2 17 2" xfId="10590" xr:uid="{00000000-0005-0000-0000-00005A290000}"/>
    <cellStyle name="60% - Акцент2 2 2 2 2 18" xfId="10591" xr:uid="{00000000-0005-0000-0000-00005B290000}"/>
    <cellStyle name="60% - Акцент2 2 2 2 2 19" xfId="10592" xr:uid="{00000000-0005-0000-0000-00005C290000}"/>
    <cellStyle name="60% - Акцент2 2 2 2 2 2" xfId="10593" xr:uid="{00000000-0005-0000-0000-00005D290000}"/>
    <cellStyle name="60% - Акцент2 2 2 2 2 2 10" xfId="10594" xr:uid="{00000000-0005-0000-0000-00005E290000}"/>
    <cellStyle name="60% - Акцент2 2 2 2 2 2 11" xfId="10595" xr:uid="{00000000-0005-0000-0000-00005F290000}"/>
    <cellStyle name="60% - Акцент2 2 2 2 2 2 12" xfId="10596" xr:uid="{00000000-0005-0000-0000-000060290000}"/>
    <cellStyle name="60% - Акцент2 2 2 2 2 2 12 2" xfId="10597" xr:uid="{00000000-0005-0000-0000-000061290000}"/>
    <cellStyle name="60% - Акцент2 2 2 2 2 2 12 2 2" xfId="10598" xr:uid="{00000000-0005-0000-0000-000062290000}"/>
    <cellStyle name="60% - Акцент2 2 2 2 2 2 12 2 2 2" xfId="10599" xr:uid="{00000000-0005-0000-0000-000063290000}"/>
    <cellStyle name="60% - Акцент2 2 2 2 2 2 12 2 3" xfId="10600" xr:uid="{00000000-0005-0000-0000-000064290000}"/>
    <cellStyle name="60% - Акцент2 2 2 2 2 2 12 2 4" xfId="10601" xr:uid="{00000000-0005-0000-0000-000065290000}"/>
    <cellStyle name="60% - Акцент2 2 2 2 2 2 12 3" xfId="10602" xr:uid="{00000000-0005-0000-0000-000066290000}"/>
    <cellStyle name="60% - Акцент2 2 2 2 2 2 12 3 2" xfId="10603" xr:uid="{00000000-0005-0000-0000-000067290000}"/>
    <cellStyle name="60% - Акцент2 2 2 2 2 2 12 4" xfId="10604" xr:uid="{00000000-0005-0000-0000-000068290000}"/>
    <cellStyle name="60% - Акцент2 2 2 2 2 2 13" xfId="10605" xr:uid="{00000000-0005-0000-0000-000069290000}"/>
    <cellStyle name="60% - Акцент2 2 2 2 2 2 13 2" xfId="10606" xr:uid="{00000000-0005-0000-0000-00006A290000}"/>
    <cellStyle name="60% - Акцент2 2 2 2 2 2 14" xfId="10607" xr:uid="{00000000-0005-0000-0000-00006B290000}"/>
    <cellStyle name="60% - Акцент2 2 2 2 2 2 15" xfId="10608" xr:uid="{00000000-0005-0000-0000-00006C290000}"/>
    <cellStyle name="60% - Акцент2 2 2 2 2 2 16" xfId="10609" xr:uid="{00000000-0005-0000-0000-00006D290000}"/>
    <cellStyle name="60% - Акцент2 2 2 2 2 2 16 2" xfId="10610" xr:uid="{00000000-0005-0000-0000-00006E290000}"/>
    <cellStyle name="60% - Акцент2 2 2 2 2 2 17" xfId="10611" xr:uid="{00000000-0005-0000-0000-00006F290000}"/>
    <cellStyle name="60% - Акцент2 2 2 2 2 2 18" xfId="10612" xr:uid="{00000000-0005-0000-0000-000070290000}"/>
    <cellStyle name="60% - Акцент2 2 2 2 2 2 19" xfId="10613" xr:uid="{00000000-0005-0000-0000-000071290000}"/>
    <cellStyle name="60% - Акцент2 2 2 2 2 2 2" xfId="10614" xr:uid="{00000000-0005-0000-0000-000072290000}"/>
    <cellStyle name="60% - Акцент2 2 2 2 2 2 2 10" xfId="10615" xr:uid="{00000000-0005-0000-0000-000073290000}"/>
    <cellStyle name="60% - Акцент2 2 2 2 2 2 2 10 2" xfId="10616" xr:uid="{00000000-0005-0000-0000-000074290000}"/>
    <cellStyle name="60% - Акцент2 2 2 2 2 2 2 10 2 2" xfId="10617" xr:uid="{00000000-0005-0000-0000-000075290000}"/>
    <cellStyle name="60% - Акцент2 2 2 2 2 2 2 10 2 2 2" xfId="10618" xr:uid="{00000000-0005-0000-0000-000076290000}"/>
    <cellStyle name="60% - Акцент2 2 2 2 2 2 2 10 2 3" xfId="10619" xr:uid="{00000000-0005-0000-0000-000077290000}"/>
    <cellStyle name="60% - Акцент2 2 2 2 2 2 2 10 2 4" xfId="10620" xr:uid="{00000000-0005-0000-0000-000078290000}"/>
    <cellStyle name="60% - Акцент2 2 2 2 2 2 2 10 3" xfId="10621" xr:uid="{00000000-0005-0000-0000-000079290000}"/>
    <cellStyle name="60% - Акцент2 2 2 2 2 2 2 10 3 2" xfId="10622" xr:uid="{00000000-0005-0000-0000-00007A290000}"/>
    <cellStyle name="60% - Акцент2 2 2 2 2 2 2 10 4" xfId="10623" xr:uid="{00000000-0005-0000-0000-00007B290000}"/>
    <cellStyle name="60% - Акцент2 2 2 2 2 2 2 11" xfId="10624" xr:uid="{00000000-0005-0000-0000-00007C290000}"/>
    <cellStyle name="60% - Акцент2 2 2 2 2 2 2 11 2" xfId="10625" xr:uid="{00000000-0005-0000-0000-00007D290000}"/>
    <cellStyle name="60% - Акцент2 2 2 2 2 2 2 12" xfId="10626" xr:uid="{00000000-0005-0000-0000-00007E290000}"/>
    <cellStyle name="60% - Акцент2 2 2 2 2 2 2 13" xfId="10627" xr:uid="{00000000-0005-0000-0000-00007F290000}"/>
    <cellStyle name="60% - Акцент2 2 2 2 2 2 2 14" xfId="10628" xr:uid="{00000000-0005-0000-0000-000080290000}"/>
    <cellStyle name="60% - Акцент2 2 2 2 2 2 2 14 2" xfId="10629" xr:uid="{00000000-0005-0000-0000-000081290000}"/>
    <cellStyle name="60% - Акцент2 2 2 2 2 2 2 15" xfId="10630" xr:uid="{00000000-0005-0000-0000-000082290000}"/>
    <cellStyle name="60% - Акцент2 2 2 2 2 2 2 16" xfId="10631" xr:uid="{00000000-0005-0000-0000-000083290000}"/>
    <cellStyle name="60% - Акцент2 2 2 2 2 2 2 17" xfId="10632" xr:uid="{00000000-0005-0000-0000-000084290000}"/>
    <cellStyle name="60% - Акцент2 2 2 2 2 2 2 18" xfId="10633" xr:uid="{00000000-0005-0000-0000-000085290000}"/>
    <cellStyle name="60% - Акцент2 2 2 2 2 2 2 19" xfId="10634" xr:uid="{00000000-0005-0000-0000-000086290000}"/>
    <cellStyle name="60% - Акцент2 2 2 2 2 2 2 2" xfId="10635" xr:uid="{00000000-0005-0000-0000-000087290000}"/>
    <cellStyle name="60% - Акцент2 2 2 2 2 2 2 2 10" xfId="10636" xr:uid="{00000000-0005-0000-0000-000088290000}"/>
    <cellStyle name="60% - Акцент2 2 2 2 2 2 2 2 10 2" xfId="10637" xr:uid="{00000000-0005-0000-0000-000089290000}"/>
    <cellStyle name="60% - Акцент2 2 2 2 2 2 2 2 11" xfId="10638" xr:uid="{00000000-0005-0000-0000-00008A290000}"/>
    <cellStyle name="60% - Акцент2 2 2 2 2 2 2 2 12" xfId="10639" xr:uid="{00000000-0005-0000-0000-00008B290000}"/>
    <cellStyle name="60% - Акцент2 2 2 2 2 2 2 2 13" xfId="10640" xr:uid="{00000000-0005-0000-0000-00008C290000}"/>
    <cellStyle name="60% - Акцент2 2 2 2 2 2 2 2 13 2" xfId="10641" xr:uid="{00000000-0005-0000-0000-00008D290000}"/>
    <cellStyle name="60% - Акцент2 2 2 2 2 2 2 2 14" xfId="10642" xr:uid="{00000000-0005-0000-0000-00008E290000}"/>
    <cellStyle name="60% - Акцент2 2 2 2 2 2 2 2 15" xfId="10643" xr:uid="{00000000-0005-0000-0000-00008F290000}"/>
    <cellStyle name="60% - Акцент2 2 2 2 2 2 2 2 16" xfId="10644" xr:uid="{00000000-0005-0000-0000-000090290000}"/>
    <cellStyle name="60% - Акцент2 2 2 2 2 2 2 2 17" xfId="10645" xr:uid="{00000000-0005-0000-0000-000091290000}"/>
    <cellStyle name="60% - Акцент2 2 2 2 2 2 2 2 18" xfId="10646" xr:uid="{00000000-0005-0000-0000-000092290000}"/>
    <cellStyle name="60% - Акцент2 2 2 2 2 2 2 2 19" xfId="10647" xr:uid="{00000000-0005-0000-0000-000093290000}"/>
    <cellStyle name="60% - Акцент2 2 2 2 2 2 2 2 2" xfId="10648" xr:uid="{00000000-0005-0000-0000-000094290000}"/>
    <cellStyle name="60% - Акцент2 2 2 2 2 2 2 2 2 10" xfId="10649" xr:uid="{00000000-0005-0000-0000-000095290000}"/>
    <cellStyle name="60% - Акцент2 2 2 2 2 2 2 2 2 11" xfId="10650" xr:uid="{00000000-0005-0000-0000-000096290000}"/>
    <cellStyle name="60% - Акцент2 2 2 2 2 2 2 2 2 12" xfId="10651" xr:uid="{00000000-0005-0000-0000-000097290000}"/>
    <cellStyle name="60% - Акцент2 2 2 2 2 2 2 2 2 13" xfId="10652" xr:uid="{00000000-0005-0000-0000-000098290000}"/>
    <cellStyle name="60% - Акцент2 2 2 2 2 2 2 2 2 14" xfId="10653" xr:uid="{00000000-0005-0000-0000-000099290000}"/>
    <cellStyle name="60% - Акцент2 2 2 2 2 2 2 2 2 15" xfId="10654" xr:uid="{00000000-0005-0000-0000-00009A290000}"/>
    <cellStyle name="60% - Акцент2 2 2 2 2 2 2 2 2 16" xfId="10655" xr:uid="{00000000-0005-0000-0000-00009B290000}"/>
    <cellStyle name="60% - Акцент2 2 2 2 2 2 2 2 2 17" xfId="10656" xr:uid="{00000000-0005-0000-0000-00009C290000}"/>
    <cellStyle name="60% - Акцент2 2 2 2 2 2 2 2 2 18" xfId="10657" xr:uid="{00000000-0005-0000-0000-00009D290000}"/>
    <cellStyle name="60% - Акцент2 2 2 2 2 2 2 2 2 19" xfId="10658" xr:uid="{00000000-0005-0000-0000-00009E290000}"/>
    <cellStyle name="60% - Акцент2 2 2 2 2 2 2 2 2 2" xfId="10659" xr:uid="{00000000-0005-0000-0000-00009F290000}"/>
    <cellStyle name="60% - Акцент2 2 2 2 2 2 2 2 2 2 10" xfId="10660" xr:uid="{00000000-0005-0000-0000-0000A0290000}"/>
    <cellStyle name="60% - Акцент2 2 2 2 2 2 2 2 2 2 11" xfId="10661" xr:uid="{00000000-0005-0000-0000-0000A1290000}"/>
    <cellStyle name="60% - Акцент2 2 2 2 2 2 2 2 2 2 12" xfId="10662" xr:uid="{00000000-0005-0000-0000-0000A2290000}"/>
    <cellStyle name="60% - Акцент2 2 2 2 2 2 2 2 2 2 13" xfId="10663" xr:uid="{00000000-0005-0000-0000-0000A3290000}"/>
    <cellStyle name="60% - Акцент2 2 2 2 2 2 2 2 2 2 14" xfId="10664" xr:uid="{00000000-0005-0000-0000-0000A4290000}"/>
    <cellStyle name="60% - Акцент2 2 2 2 2 2 2 2 2 2 15" xfId="10665" xr:uid="{00000000-0005-0000-0000-0000A5290000}"/>
    <cellStyle name="60% - Акцент2 2 2 2 2 2 2 2 2 2 16" xfId="10666" xr:uid="{00000000-0005-0000-0000-0000A6290000}"/>
    <cellStyle name="60% - Акцент2 2 2 2 2 2 2 2 2 2 17" xfId="10667" xr:uid="{00000000-0005-0000-0000-0000A7290000}"/>
    <cellStyle name="60% - Акцент2 2 2 2 2 2 2 2 2 2 18" xfId="10668" xr:uid="{00000000-0005-0000-0000-0000A8290000}"/>
    <cellStyle name="60% - Акцент2 2 2 2 2 2 2 2 2 2 19" xfId="10669" xr:uid="{00000000-0005-0000-0000-0000A9290000}"/>
    <cellStyle name="60% - Акцент2 2 2 2 2 2 2 2 2 2 2" xfId="10670" xr:uid="{00000000-0005-0000-0000-0000AA290000}"/>
    <cellStyle name="60% - Акцент2 2 2 2 2 2 2 2 2 2 2 10" xfId="10671" xr:uid="{00000000-0005-0000-0000-0000AB290000}"/>
    <cellStyle name="60% - Акцент2 2 2 2 2 2 2 2 2 2 2 11" xfId="10672" xr:uid="{00000000-0005-0000-0000-0000AC290000}"/>
    <cellStyle name="60% - Акцент2 2 2 2 2 2 2 2 2 2 2 12" xfId="10673" xr:uid="{00000000-0005-0000-0000-0000AD290000}"/>
    <cellStyle name="60% - Акцент2 2 2 2 2 2 2 2 2 2 2 13" xfId="10674" xr:uid="{00000000-0005-0000-0000-0000AE290000}"/>
    <cellStyle name="60% - Акцент2 2 2 2 2 2 2 2 2 2 2 14" xfId="10675" xr:uid="{00000000-0005-0000-0000-0000AF290000}"/>
    <cellStyle name="60% - Акцент2 2 2 2 2 2 2 2 2 2 2 15" xfId="10676" xr:uid="{00000000-0005-0000-0000-0000B0290000}"/>
    <cellStyle name="60% - Акцент2 2 2 2 2 2 2 2 2 2 2 16" xfId="10677" xr:uid="{00000000-0005-0000-0000-0000B1290000}"/>
    <cellStyle name="60% - Акцент2 2 2 2 2 2 2 2 2 2 2 17" xfId="10678" xr:uid="{00000000-0005-0000-0000-0000B2290000}"/>
    <cellStyle name="60% - Акцент2 2 2 2 2 2 2 2 2 2 2 18" xfId="10679" xr:uid="{00000000-0005-0000-0000-0000B3290000}"/>
    <cellStyle name="60% - Акцент2 2 2 2 2 2 2 2 2 2 2 19" xfId="10680" xr:uid="{00000000-0005-0000-0000-0000B4290000}"/>
    <cellStyle name="60% - Акцент2 2 2 2 2 2 2 2 2 2 2 2" xfId="10681" xr:uid="{00000000-0005-0000-0000-0000B5290000}"/>
    <cellStyle name="60% - Акцент2 2 2 2 2 2 2 2 2 2 2 2 10" xfId="10682" xr:uid="{00000000-0005-0000-0000-0000B6290000}"/>
    <cellStyle name="60% - Акцент2 2 2 2 2 2 2 2 2 2 2 2 11" xfId="10683" xr:uid="{00000000-0005-0000-0000-0000B7290000}"/>
    <cellStyle name="60% - Акцент2 2 2 2 2 2 2 2 2 2 2 2 12" xfId="10684" xr:uid="{00000000-0005-0000-0000-0000B8290000}"/>
    <cellStyle name="60% - Акцент2 2 2 2 2 2 2 2 2 2 2 2 13" xfId="10685" xr:uid="{00000000-0005-0000-0000-0000B9290000}"/>
    <cellStyle name="60% - Акцент2 2 2 2 2 2 2 2 2 2 2 2 14" xfId="10686" xr:uid="{00000000-0005-0000-0000-0000BA290000}"/>
    <cellStyle name="60% - Акцент2 2 2 2 2 2 2 2 2 2 2 2 15" xfId="10687" xr:uid="{00000000-0005-0000-0000-0000BB290000}"/>
    <cellStyle name="60% - Акцент2 2 2 2 2 2 2 2 2 2 2 2 16" xfId="10688" xr:uid="{00000000-0005-0000-0000-0000BC290000}"/>
    <cellStyle name="60% - Акцент2 2 2 2 2 2 2 2 2 2 2 2 17" xfId="10689" xr:uid="{00000000-0005-0000-0000-0000BD290000}"/>
    <cellStyle name="60% - Акцент2 2 2 2 2 2 2 2 2 2 2 2 18" xfId="10690" xr:uid="{00000000-0005-0000-0000-0000BE290000}"/>
    <cellStyle name="60% - Акцент2 2 2 2 2 2 2 2 2 2 2 2 19" xfId="10691" xr:uid="{00000000-0005-0000-0000-0000BF290000}"/>
    <cellStyle name="60% - Акцент2 2 2 2 2 2 2 2 2 2 2 2 2" xfId="10692" xr:uid="{00000000-0005-0000-0000-0000C0290000}"/>
    <cellStyle name="60% - Акцент2 2 2 2 2 2 2 2 2 2 2 2 2 10" xfId="10693" xr:uid="{00000000-0005-0000-0000-0000C1290000}"/>
    <cellStyle name="60% - Акцент2 2 2 2 2 2 2 2 2 2 2 2 2 11" xfId="10694" xr:uid="{00000000-0005-0000-0000-0000C2290000}"/>
    <cellStyle name="60% - Акцент2 2 2 2 2 2 2 2 2 2 2 2 2 12" xfId="10695" xr:uid="{00000000-0005-0000-0000-0000C3290000}"/>
    <cellStyle name="60% - Акцент2 2 2 2 2 2 2 2 2 2 2 2 2 13" xfId="10696" xr:uid="{00000000-0005-0000-0000-0000C4290000}"/>
    <cellStyle name="60% - Акцент2 2 2 2 2 2 2 2 2 2 2 2 2 14" xfId="10697" xr:uid="{00000000-0005-0000-0000-0000C5290000}"/>
    <cellStyle name="60% - Акцент2 2 2 2 2 2 2 2 2 2 2 2 2 15" xfId="10698" xr:uid="{00000000-0005-0000-0000-0000C6290000}"/>
    <cellStyle name="60% - Акцент2 2 2 2 2 2 2 2 2 2 2 2 2 16" xfId="10699" xr:uid="{00000000-0005-0000-0000-0000C7290000}"/>
    <cellStyle name="60% - Акцент2 2 2 2 2 2 2 2 2 2 2 2 2 17" xfId="10700" xr:uid="{00000000-0005-0000-0000-0000C8290000}"/>
    <cellStyle name="60% - Акцент2 2 2 2 2 2 2 2 2 2 2 2 2 18" xfId="10701" xr:uid="{00000000-0005-0000-0000-0000C9290000}"/>
    <cellStyle name="60% - Акцент2 2 2 2 2 2 2 2 2 2 2 2 2 19" xfId="10702" xr:uid="{00000000-0005-0000-0000-0000CA290000}"/>
    <cellStyle name="60% - Акцент2 2 2 2 2 2 2 2 2 2 2 2 2 2" xfId="10703" xr:uid="{00000000-0005-0000-0000-0000CB290000}"/>
    <cellStyle name="60% - Акцент2 2 2 2 2 2 2 2 2 2 2 2 2 2 10" xfId="10704" xr:uid="{00000000-0005-0000-0000-0000CC290000}"/>
    <cellStyle name="60% - Акцент2 2 2 2 2 2 2 2 2 2 2 2 2 2 11" xfId="10705" xr:uid="{00000000-0005-0000-0000-0000CD290000}"/>
    <cellStyle name="60% - Акцент2 2 2 2 2 2 2 2 2 2 2 2 2 2 12" xfId="10706" xr:uid="{00000000-0005-0000-0000-0000CE290000}"/>
    <cellStyle name="60% - Акцент2 2 2 2 2 2 2 2 2 2 2 2 2 2 13" xfId="10707" xr:uid="{00000000-0005-0000-0000-0000CF290000}"/>
    <cellStyle name="60% - Акцент2 2 2 2 2 2 2 2 2 2 2 2 2 2 14" xfId="10708" xr:uid="{00000000-0005-0000-0000-0000D0290000}"/>
    <cellStyle name="60% - Акцент2 2 2 2 2 2 2 2 2 2 2 2 2 2 15" xfId="10709" xr:uid="{00000000-0005-0000-0000-0000D1290000}"/>
    <cellStyle name="60% - Акцент2 2 2 2 2 2 2 2 2 2 2 2 2 2 16" xfId="10710" xr:uid="{00000000-0005-0000-0000-0000D2290000}"/>
    <cellStyle name="60% - Акцент2 2 2 2 2 2 2 2 2 2 2 2 2 2 17" xfId="10711" xr:uid="{00000000-0005-0000-0000-0000D3290000}"/>
    <cellStyle name="60% - Акцент2 2 2 2 2 2 2 2 2 2 2 2 2 2 18" xfId="10712" xr:uid="{00000000-0005-0000-0000-0000D4290000}"/>
    <cellStyle name="60% - Акцент2 2 2 2 2 2 2 2 2 2 2 2 2 2 19" xfId="10713" xr:uid="{00000000-0005-0000-0000-0000D5290000}"/>
    <cellStyle name="60% - Акцент2 2 2 2 2 2 2 2 2 2 2 2 2 2 2" xfId="10714" xr:uid="{00000000-0005-0000-0000-0000D6290000}"/>
    <cellStyle name="60% - Акцент2 2 2 2 2 2 2 2 2 2 2 2 2 2 2 10" xfId="10715" xr:uid="{00000000-0005-0000-0000-0000D7290000}"/>
    <cellStyle name="60% - Акцент2 2 2 2 2 2 2 2 2 2 2 2 2 2 2 11" xfId="10716" xr:uid="{00000000-0005-0000-0000-0000D8290000}"/>
    <cellStyle name="60% - Акцент2 2 2 2 2 2 2 2 2 2 2 2 2 2 2 12" xfId="10717" xr:uid="{00000000-0005-0000-0000-0000D9290000}"/>
    <cellStyle name="60% - Акцент2 2 2 2 2 2 2 2 2 2 2 2 2 2 2 13" xfId="10718" xr:uid="{00000000-0005-0000-0000-0000DA290000}"/>
    <cellStyle name="60% - Акцент2 2 2 2 2 2 2 2 2 2 2 2 2 2 2 14" xfId="10719" xr:uid="{00000000-0005-0000-0000-0000DB290000}"/>
    <cellStyle name="60% - Акцент2 2 2 2 2 2 2 2 2 2 2 2 2 2 2 15" xfId="10720" xr:uid="{00000000-0005-0000-0000-0000DC290000}"/>
    <cellStyle name="60% - Акцент2 2 2 2 2 2 2 2 2 2 2 2 2 2 2 16" xfId="10721" xr:uid="{00000000-0005-0000-0000-0000DD290000}"/>
    <cellStyle name="60% - Акцент2 2 2 2 2 2 2 2 2 2 2 2 2 2 2 17" xfId="10722" xr:uid="{00000000-0005-0000-0000-0000DE290000}"/>
    <cellStyle name="60% - Акцент2 2 2 2 2 2 2 2 2 2 2 2 2 2 2 18" xfId="10723" xr:uid="{00000000-0005-0000-0000-0000DF290000}"/>
    <cellStyle name="60% - Акцент2 2 2 2 2 2 2 2 2 2 2 2 2 2 2 19" xfId="10724" xr:uid="{00000000-0005-0000-0000-0000E0290000}"/>
    <cellStyle name="60% - Акцент2 2 2 2 2 2 2 2 2 2 2 2 2 2 2 2" xfId="10725" xr:uid="{00000000-0005-0000-0000-0000E1290000}"/>
    <cellStyle name="60% - Акцент2 2 2 2 2 2 2 2 2 2 2 2 2 2 2 2 10" xfId="10726" xr:uid="{00000000-0005-0000-0000-0000E2290000}"/>
    <cellStyle name="60% - Акцент2 2 2 2 2 2 2 2 2 2 2 2 2 2 2 2 11" xfId="10727" xr:uid="{00000000-0005-0000-0000-0000E3290000}"/>
    <cellStyle name="60% - Акцент2 2 2 2 2 2 2 2 2 2 2 2 2 2 2 2 12" xfId="10728" xr:uid="{00000000-0005-0000-0000-0000E4290000}"/>
    <cellStyle name="60% - Акцент2 2 2 2 2 2 2 2 2 2 2 2 2 2 2 2 13" xfId="10729" xr:uid="{00000000-0005-0000-0000-0000E5290000}"/>
    <cellStyle name="60% - Акцент2 2 2 2 2 2 2 2 2 2 2 2 2 2 2 2 14" xfId="10730" xr:uid="{00000000-0005-0000-0000-0000E6290000}"/>
    <cellStyle name="60% - Акцент2 2 2 2 2 2 2 2 2 2 2 2 2 2 2 2 15" xfId="10731" xr:uid="{00000000-0005-0000-0000-0000E7290000}"/>
    <cellStyle name="60% - Акцент2 2 2 2 2 2 2 2 2 2 2 2 2 2 2 2 16" xfId="10732" xr:uid="{00000000-0005-0000-0000-0000E8290000}"/>
    <cellStyle name="60% - Акцент2 2 2 2 2 2 2 2 2 2 2 2 2 2 2 2 17" xfId="10733" xr:uid="{00000000-0005-0000-0000-0000E9290000}"/>
    <cellStyle name="60% - Акцент2 2 2 2 2 2 2 2 2 2 2 2 2 2 2 2 18" xfId="10734" xr:uid="{00000000-0005-0000-0000-0000EA290000}"/>
    <cellStyle name="60% - Акцент2 2 2 2 2 2 2 2 2 2 2 2 2 2 2 2 19" xfId="10735" xr:uid="{00000000-0005-0000-0000-0000EB290000}"/>
    <cellStyle name="60% - Акцент2 2 2 2 2 2 2 2 2 2 2 2 2 2 2 2 2" xfId="10736" xr:uid="{00000000-0005-0000-0000-0000EC290000}"/>
    <cellStyle name="60% - Акцент2 2 2 2 2 2 2 2 2 2 2 2 2 2 2 2 2 10" xfId="10737" xr:uid="{00000000-0005-0000-0000-0000ED290000}"/>
    <cellStyle name="60% - Акцент2 2 2 2 2 2 2 2 2 2 2 2 2 2 2 2 2 11" xfId="10738" xr:uid="{00000000-0005-0000-0000-0000EE290000}"/>
    <cellStyle name="60% - Акцент2 2 2 2 2 2 2 2 2 2 2 2 2 2 2 2 2 12" xfId="10739" xr:uid="{00000000-0005-0000-0000-0000EF290000}"/>
    <cellStyle name="60% - Акцент2 2 2 2 2 2 2 2 2 2 2 2 2 2 2 2 2 13" xfId="10740" xr:uid="{00000000-0005-0000-0000-0000F0290000}"/>
    <cellStyle name="60% - Акцент2 2 2 2 2 2 2 2 2 2 2 2 2 2 2 2 2 14" xfId="10741" xr:uid="{00000000-0005-0000-0000-0000F1290000}"/>
    <cellStyle name="60% - Акцент2 2 2 2 2 2 2 2 2 2 2 2 2 2 2 2 2 15" xfId="10742" xr:uid="{00000000-0005-0000-0000-0000F2290000}"/>
    <cellStyle name="60% - Акцент2 2 2 2 2 2 2 2 2 2 2 2 2 2 2 2 2 16" xfId="10743" xr:uid="{00000000-0005-0000-0000-0000F3290000}"/>
    <cellStyle name="60% - Акцент2 2 2 2 2 2 2 2 2 2 2 2 2 2 2 2 2 17" xfId="10744" xr:uid="{00000000-0005-0000-0000-0000F4290000}"/>
    <cellStyle name="60% - Акцент2 2 2 2 2 2 2 2 2 2 2 2 2 2 2 2 2 18" xfId="10745" xr:uid="{00000000-0005-0000-0000-0000F5290000}"/>
    <cellStyle name="60% - Акцент2 2 2 2 2 2 2 2 2 2 2 2 2 2 2 2 2 19" xfId="10746" xr:uid="{00000000-0005-0000-0000-0000F6290000}"/>
    <cellStyle name="60% - Акцент2 2 2 2 2 2 2 2 2 2 2 2 2 2 2 2 2 2" xfId="10747" xr:uid="{00000000-0005-0000-0000-0000F7290000}"/>
    <cellStyle name="60% - Акцент2 2 2 2 2 2 2 2 2 2 2 2 2 2 2 2 2 2 10" xfId="10748" xr:uid="{00000000-0005-0000-0000-0000F8290000}"/>
    <cellStyle name="60% - Акцент2 2 2 2 2 2 2 2 2 2 2 2 2 2 2 2 2 2 11" xfId="10749" xr:uid="{00000000-0005-0000-0000-0000F9290000}"/>
    <cellStyle name="60% - Акцент2 2 2 2 2 2 2 2 2 2 2 2 2 2 2 2 2 2 12" xfId="10750" xr:uid="{00000000-0005-0000-0000-0000FA290000}"/>
    <cellStyle name="60% - Акцент2 2 2 2 2 2 2 2 2 2 2 2 2 2 2 2 2 2 13" xfId="10751" xr:uid="{00000000-0005-0000-0000-0000FB290000}"/>
    <cellStyle name="60% - Акцент2 2 2 2 2 2 2 2 2 2 2 2 2 2 2 2 2 2 14" xfId="10752" xr:uid="{00000000-0005-0000-0000-0000FC290000}"/>
    <cellStyle name="60% - Акцент2 2 2 2 2 2 2 2 2 2 2 2 2 2 2 2 2 2 15" xfId="10753" xr:uid="{00000000-0005-0000-0000-0000FD290000}"/>
    <cellStyle name="60% - Акцент2 2 2 2 2 2 2 2 2 2 2 2 2 2 2 2 2 2 16" xfId="10754" xr:uid="{00000000-0005-0000-0000-0000FE290000}"/>
    <cellStyle name="60% - Акцент2 2 2 2 2 2 2 2 2 2 2 2 2 2 2 2 2 2 17" xfId="10755" xr:uid="{00000000-0005-0000-0000-0000FF290000}"/>
    <cellStyle name="60% - Акцент2 2 2 2 2 2 2 2 2 2 2 2 2 2 2 2 2 2 18" xfId="10756" xr:uid="{00000000-0005-0000-0000-0000002A0000}"/>
    <cellStyle name="60% - Акцент2 2 2 2 2 2 2 2 2 2 2 2 2 2 2 2 2 2 19" xfId="10757" xr:uid="{00000000-0005-0000-0000-0000012A0000}"/>
    <cellStyle name="60% - Акцент2 2 2 2 2 2 2 2 2 2 2 2 2 2 2 2 2 2 2" xfId="10758" xr:uid="{00000000-0005-0000-0000-0000022A0000}"/>
    <cellStyle name="60% - Акцент2 2 2 2 2 2 2 2 2 2 2 2 2 2 2 2 2 2 2 10" xfId="10759" xr:uid="{00000000-0005-0000-0000-0000032A0000}"/>
    <cellStyle name="60% - Акцент2 2 2 2 2 2 2 2 2 2 2 2 2 2 2 2 2 2 2 11" xfId="10760" xr:uid="{00000000-0005-0000-0000-0000042A0000}"/>
    <cellStyle name="60% - Акцент2 2 2 2 2 2 2 2 2 2 2 2 2 2 2 2 2 2 2 12" xfId="10761" xr:uid="{00000000-0005-0000-0000-0000052A0000}"/>
    <cellStyle name="60% - Акцент2 2 2 2 2 2 2 2 2 2 2 2 2 2 2 2 2 2 2 13" xfId="10762" xr:uid="{00000000-0005-0000-0000-0000062A0000}"/>
    <cellStyle name="60% - Акцент2 2 2 2 2 2 2 2 2 2 2 2 2 2 2 2 2 2 2 14" xfId="10763" xr:uid="{00000000-0005-0000-0000-0000072A0000}"/>
    <cellStyle name="60% - Акцент2 2 2 2 2 2 2 2 2 2 2 2 2 2 2 2 2 2 2 15" xfId="10764" xr:uid="{00000000-0005-0000-0000-0000082A0000}"/>
    <cellStyle name="60% - Акцент2 2 2 2 2 2 2 2 2 2 2 2 2 2 2 2 2 2 2 16" xfId="10765" xr:uid="{00000000-0005-0000-0000-0000092A0000}"/>
    <cellStyle name="60% - Акцент2 2 2 2 2 2 2 2 2 2 2 2 2 2 2 2 2 2 2 17" xfId="10766" xr:uid="{00000000-0005-0000-0000-00000A2A0000}"/>
    <cellStyle name="60% - Акцент2 2 2 2 2 2 2 2 2 2 2 2 2 2 2 2 2 2 2 18" xfId="10767" xr:uid="{00000000-0005-0000-0000-00000B2A0000}"/>
    <cellStyle name="60% - Акцент2 2 2 2 2 2 2 2 2 2 2 2 2 2 2 2 2 2 2 19" xfId="10768" xr:uid="{00000000-0005-0000-0000-00000C2A0000}"/>
    <cellStyle name="60% - Акцент2 2 2 2 2 2 2 2 2 2 2 2 2 2 2 2 2 2 2 2" xfId="10769" xr:uid="{00000000-0005-0000-0000-00000D2A0000}"/>
    <cellStyle name="60% - Акцент2 2 2 2 2 2 2 2 2 2 2 2 2 2 2 2 2 2 2 2 10" xfId="10770" xr:uid="{00000000-0005-0000-0000-00000E2A0000}"/>
    <cellStyle name="60% - Акцент2 2 2 2 2 2 2 2 2 2 2 2 2 2 2 2 2 2 2 2 11" xfId="10771" xr:uid="{00000000-0005-0000-0000-00000F2A0000}"/>
    <cellStyle name="60% - Акцент2 2 2 2 2 2 2 2 2 2 2 2 2 2 2 2 2 2 2 2 12" xfId="10772" xr:uid="{00000000-0005-0000-0000-0000102A0000}"/>
    <cellStyle name="60% - Акцент2 2 2 2 2 2 2 2 2 2 2 2 2 2 2 2 2 2 2 2 13" xfId="10773" xr:uid="{00000000-0005-0000-0000-0000112A0000}"/>
    <cellStyle name="60% - Акцент2 2 2 2 2 2 2 2 2 2 2 2 2 2 2 2 2 2 2 2 14" xfId="10774" xr:uid="{00000000-0005-0000-0000-0000122A0000}"/>
    <cellStyle name="60% - Акцент2 2 2 2 2 2 2 2 2 2 2 2 2 2 2 2 2 2 2 2 15" xfId="10775" xr:uid="{00000000-0005-0000-0000-0000132A0000}"/>
    <cellStyle name="60% - Акцент2 2 2 2 2 2 2 2 2 2 2 2 2 2 2 2 2 2 2 2 16" xfId="10776" xr:uid="{00000000-0005-0000-0000-0000142A0000}"/>
    <cellStyle name="60% - Акцент2 2 2 2 2 2 2 2 2 2 2 2 2 2 2 2 2 2 2 2 17" xfId="10777" xr:uid="{00000000-0005-0000-0000-0000152A0000}"/>
    <cellStyle name="60% - Акцент2 2 2 2 2 2 2 2 2 2 2 2 2 2 2 2 2 2 2 2 18" xfId="10778" xr:uid="{00000000-0005-0000-0000-0000162A0000}"/>
    <cellStyle name="60% - Акцент2 2 2 2 2 2 2 2 2 2 2 2 2 2 2 2 2 2 2 2 19" xfId="10779" xr:uid="{00000000-0005-0000-0000-0000172A0000}"/>
    <cellStyle name="60% - Акцент2 2 2 2 2 2 2 2 2 2 2 2 2 2 2 2 2 2 2 2 2" xfId="10780" xr:uid="{00000000-0005-0000-0000-0000182A0000}"/>
    <cellStyle name="60% - Акцент2 2 2 2 2 2 2 2 2 2 2 2 2 2 2 2 2 2 2 2 2 10" xfId="10781" xr:uid="{00000000-0005-0000-0000-0000192A0000}"/>
    <cellStyle name="60% - Акцент2 2 2 2 2 2 2 2 2 2 2 2 2 2 2 2 2 2 2 2 2 11" xfId="10782" xr:uid="{00000000-0005-0000-0000-00001A2A0000}"/>
    <cellStyle name="60% - Акцент2 2 2 2 2 2 2 2 2 2 2 2 2 2 2 2 2 2 2 2 2 12" xfId="10783" xr:uid="{00000000-0005-0000-0000-00001B2A0000}"/>
    <cellStyle name="60% - Акцент2 2 2 2 2 2 2 2 2 2 2 2 2 2 2 2 2 2 2 2 2 13" xfId="10784" xr:uid="{00000000-0005-0000-0000-00001C2A0000}"/>
    <cellStyle name="60% - Акцент2 2 2 2 2 2 2 2 2 2 2 2 2 2 2 2 2 2 2 2 2 14" xfId="10785" xr:uid="{00000000-0005-0000-0000-00001D2A0000}"/>
    <cellStyle name="60% - Акцент2 2 2 2 2 2 2 2 2 2 2 2 2 2 2 2 2 2 2 2 2 15" xfId="10786" xr:uid="{00000000-0005-0000-0000-00001E2A0000}"/>
    <cellStyle name="60% - Акцент2 2 2 2 2 2 2 2 2 2 2 2 2 2 2 2 2 2 2 2 2 16" xfId="10787" xr:uid="{00000000-0005-0000-0000-00001F2A0000}"/>
    <cellStyle name="60% - Акцент2 2 2 2 2 2 2 2 2 2 2 2 2 2 2 2 2 2 2 2 2 17" xfId="10788" xr:uid="{00000000-0005-0000-0000-0000202A0000}"/>
    <cellStyle name="60% - Акцент2 2 2 2 2 2 2 2 2 2 2 2 2 2 2 2 2 2 2 2 2 18" xfId="10789" xr:uid="{00000000-0005-0000-0000-0000212A0000}"/>
    <cellStyle name="60% - Акцент2 2 2 2 2 2 2 2 2 2 2 2 2 2 2 2 2 2 2 2 2 19" xfId="10790" xr:uid="{00000000-0005-0000-0000-0000222A0000}"/>
    <cellStyle name="60% - Акцент2 2 2 2 2 2 2 2 2 2 2 2 2 2 2 2 2 2 2 2 2 2" xfId="10791" xr:uid="{00000000-0005-0000-0000-0000232A0000}"/>
    <cellStyle name="60% - Акцент2 2 2 2 2 2 2 2 2 2 2 2 2 2 2 2 2 2 2 2 2 2 10" xfId="10792" xr:uid="{00000000-0005-0000-0000-0000242A0000}"/>
    <cellStyle name="60% - Акцент2 2 2 2 2 2 2 2 2 2 2 2 2 2 2 2 2 2 2 2 2 2 11" xfId="10793" xr:uid="{00000000-0005-0000-0000-0000252A0000}"/>
    <cellStyle name="60% - Акцент2 2 2 2 2 2 2 2 2 2 2 2 2 2 2 2 2 2 2 2 2 2 12" xfId="10794" xr:uid="{00000000-0005-0000-0000-0000262A0000}"/>
    <cellStyle name="60% - Акцент2 2 2 2 2 2 2 2 2 2 2 2 2 2 2 2 2 2 2 2 2 2 13" xfId="10795" xr:uid="{00000000-0005-0000-0000-0000272A0000}"/>
    <cellStyle name="60% - Акцент2 2 2 2 2 2 2 2 2 2 2 2 2 2 2 2 2 2 2 2 2 2 14" xfId="10796" xr:uid="{00000000-0005-0000-0000-0000282A0000}"/>
    <cellStyle name="60% - Акцент2 2 2 2 2 2 2 2 2 2 2 2 2 2 2 2 2 2 2 2 2 2 15" xfId="10797" xr:uid="{00000000-0005-0000-0000-0000292A0000}"/>
    <cellStyle name="60% - Акцент2 2 2 2 2 2 2 2 2 2 2 2 2 2 2 2 2 2 2 2 2 2 16" xfId="10798" xr:uid="{00000000-0005-0000-0000-00002A2A0000}"/>
    <cellStyle name="60% - Акцент2 2 2 2 2 2 2 2 2 2 2 2 2 2 2 2 2 2 2 2 2 2 17" xfId="10799" xr:uid="{00000000-0005-0000-0000-00002B2A0000}"/>
    <cellStyle name="60% - Акцент2 2 2 2 2 2 2 2 2 2 2 2 2 2 2 2 2 2 2 2 2 2 18" xfId="10800" xr:uid="{00000000-0005-0000-0000-00002C2A0000}"/>
    <cellStyle name="60% - Акцент2 2 2 2 2 2 2 2 2 2 2 2 2 2 2 2 2 2 2 2 2 2 19" xfId="10801" xr:uid="{00000000-0005-0000-0000-00002D2A0000}"/>
    <cellStyle name="60% - Акцент2 2 2 2 2 2 2 2 2 2 2 2 2 2 2 2 2 2 2 2 2 2 2" xfId="10802" xr:uid="{00000000-0005-0000-0000-00002E2A0000}"/>
    <cellStyle name="60% - Акцент2 2 2 2 2 2 2 2 2 2 2 2 2 2 2 2 2 2 2 2 2 2 2 10" xfId="10803" xr:uid="{00000000-0005-0000-0000-00002F2A0000}"/>
    <cellStyle name="60% - Акцент2 2 2 2 2 2 2 2 2 2 2 2 2 2 2 2 2 2 2 2 2 2 2 11" xfId="10804" xr:uid="{00000000-0005-0000-0000-0000302A0000}"/>
    <cellStyle name="60% - Акцент2 2 2 2 2 2 2 2 2 2 2 2 2 2 2 2 2 2 2 2 2 2 2 12" xfId="10805" xr:uid="{00000000-0005-0000-0000-0000312A0000}"/>
    <cellStyle name="60% - Акцент2 2 2 2 2 2 2 2 2 2 2 2 2 2 2 2 2 2 2 2 2 2 2 13" xfId="10806" xr:uid="{00000000-0005-0000-0000-0000322A0000}"/>
    <cellStyle name="60% - Акцент2 2 2 2 2 2 2 2 2 2 2 2 2 2 2 2 2 2 2 2 2 2 2 14" xfId="10807" xr:uid="{00000000-0005-0000-0000-0000332A0000}"/>
    <cellStyle name="60% - Акцент2 2 2 2 2 2 2 2 2 2 2 2 2 2 2 2 2 2 2 2 2 2 2 15" xfId="10808" xr:uid="{00000000-0005-0000-0000-0000342A0000}"/>
    <cellStyle name="60% - Акцент2 2 2 2 2 2 2 2 2 2 2 2 2 2 2 2 2 2 2 2 2 2 2 16" xfId="10809" xr:uid="{00000000-0005-0000-0000-0000352A0000}"/>
    <cellStyle name="60% - Акцент2 2 2 2 2 2 2 2 2 2 2 2 2 2 2 2 2 2 2 2 2 2 2 17" xfId="10810" xr:uid="{00000000-0005-0000-0000-0000362A0000}"/>
    <cellStyle name="60% - Акцент2 2 2 2 2 2 2 2 2 2 2 2 2 2 2 2 2 2 2 2 2 2 2 18" xfId="10811" xr:uid="{00000000-0005-0000-0000-0000372A0000}"/>
    <cellStyle name="60% - Акцент2 2 2 2 2 2 2 2 2 2 2 2 2 2 2 2 2 2 2 2 2 2 2 19" xfId="10812" xr:uid="{00000000-0005-0000-0000-0000382A0000}"/>
    <cellStyle name="60% - Акцент2 2 2 2 2 2 2 2 2 2 2 2 2 2 2 2 2 2 2 2 2 2 2 2" xfId="10813" xr:uid="{00000000-0005-0000-0000-0000392A0000}"/>
    <cellStyle name="60% - Акцент2 2 2 2 2 2 2 2 2 2 2 2 2 2 2 2 2 2 2 2 2 2 2 2 10" xfId="10814" xr:uid="{00000000-0005-0000-0000-00003A2A0000}"/>
    <cellStyle name="60% - Акцент2 2 2 2 2 2 2 2 2 2 2 2 2 2 2 2 2 2 2 2 2 2 2 2 11" xfId="10815" xr:uid="{00000000-0005-0000-0000-00003B2A0000}"/>
    <cellStyle name="60% - Акцент2 2 2 2 2 2 2 2 2 2 2 2 2 2 2 2 2 2 2 2 2 2 2 2 12" xfId="10816" xr:uid="{00000000-0005-0000-0000-00003C2A0000}"/>
    <cellStyle name="60% - Акцент2 2 2 2 2 2 2 2 2 2 2 2 2 2 2 2 2 2 2 2 2 2 2 2 13" xfId="10817" xr:uid="{00000000-0005-0000-0000-00003D2A0000}"/>
    <cellStyle name="60% - Акцент2 2 2 2 2 2 2 2 2 2 2 2 2 2 2 2 2 2 2 2 2 2 2 2 14" xfId="10818" xr:uid="{00000000-0005-0000-0000-00003E2A0000}"/>
    <cellStyle name="60% - Акцент2 2 2 2 2 2 2 2 2 2 2 2 2 2 2 2 2 2 2 2 2 2 2 2 15" xfId="10819" xr:uid="{00000000-0005-0000-0000-00003F2A0000}"/>
    <cellStyle name="60% - Акцент2 2 2 2 2 2 2 2 2 2 2 2 2 2 2 2 2 2 2 2 2 2 2 2 16" xfId="10820" xr:uid="{00000000-0005-0000-0000-0000402A0000}"/>
    <cellStyle name="60% - Акцент2 2 2 2 2 2 2 2 2 2 2 2 2 2 2 2 2 2 2 2 2 2 2 2 17" xfId="10821" xr:uid="{00000000-0005-0000-0000-0000412A0000}"/>
    <cellStyle name="60% - Акцент2 2 2 2 2 2 2 2 2 2 2 2 2 2 2 2 2 2 2 2 2 2 2 2 18" xfId="10822" xr:uid="{00000000-0005-0000-0000-0000422A0000}"/>
    <cellStyle name="60% - Акцент2 2 2 2 2 2 2 2 2 2 2 2 2 2 2 2 2 2 2 2 2 2 2 2 19" xfId="10823" xr:uid="{00000000-0005-0000-0000-0000432A0000}"/>
    <cellStyle name="60% - Акцент2 2 2 2 2 2 2 2 2 2 2 2 2 2 2 2 2 2 2 2 2 2 2 2 2" xfId="10824" xr:uid="{00000000-0005-0000-0000-0000442A0000}"/>
    <cellStyle name="60% - Акцент2 2 2 2 2 2 2 2 2 2 2 2 2 2 2 2 2 2 2 2 2 2 2 2 2 10" xfId="10825" xr:uid="{00000000-0005-0000-0000-0000452A0000}"/>
    <cellStyle name="60% - Акцент2 2 2 2 2 2 2 2 2 2 2 2 2 2 2 2 2 2 2 2 2 2 2 2 2 11" xfId="10826" xr:uid="{00000000-0005-0000-0000-0000462A0000}"/>
    <cellStyle name="60% - Акцент2 2 2 2 2 2 2 2 2 2 2 2 2 2 2 2 2 2 2 2 2 2 2 2 2 12" xfId="10827" xr:uid="{00000000-0005-0000-0000-0000472A0000}"/>
    <cellStyle name="60% - Акцент2 2 2 2 2 2 2 2 2 2 2 2 2 2 2 2 2 2 2 2 2 2 2 2 2 13" xfId="10828" xr:uid="{00000000-0005-0000-0000-0000482A0000}"/>
    <cellStyle name="60% - Акцент2 2 2 2 2 2 2 2 2 2 2 2 2 2 2 2 2 2 2 2 2 2 2 2 2 14" xfId="10829" xr:uid="{00000000-0005-0000-0000-0000492A0000}"/>
    <cellStyle name="60% - Акцент2 2 2 2 2 2 2 2 2 2 2 2 2 2 2 2 2 2 2 2 2 2 2 2 2 15" xfId="10830" xr:uid="{00000000-0005-0000-0000-00004A2A0000}"/>
    <cellStyle name="60% - Акцент2 2 2 2 2 2 2 2 2 2 2 2 2 2 2 2 2 2 2 2 2 2 2 2 2 16" xfId="10831" xr:uid="{00000000-0005-0000-0000-00004B2A0000}"/>
    <cellStyle name="60% - Акцент2 2 2 2 2 2 2 2 2 2 2 2 2 2 2 2 2 2 2 2 2 2 2 2 2 17" xfId="10832" xr:uid="{00000000-0005-0000-0000-00004C2A0000}"/>
    <cellStyle name="60% - Акцент2 2 2 2 2 2 2 2 2 2 2 2 2 2 2 2 2 2 2 2 2 2 2 2 2 18" xfId="10833" xr:uid="{00000000-0005-0000-0000-00004D2A0000}"/>
    <cellStyle name="60% - Акцент2 2 2 2 2 2 2 2 2 2 2 2 2 2 2 2 2 2 2 2 2 2 2 2 2 2" xfId="10834" xr:uid="{00000000-0005-0000-0000-00004E2A0000}"/>
    <cellStyle name="60% - Акцент2 2 2 2 2 2 2 2 2 2 2 2 2 2 2 2 2 2 2 2 2 2 2 2 2 2 10" xfId="10835" xr:uid="{00000000-0005-0000-0000-00004F2A0000}"/>
    <cellStyle name="60% - Акцент2 2 2 2 2 2 2 2 2 2 2 2 2 2 2 2 2 2 2 2 2 2 2 2 2 2 11" xfId="10836" xr:uid="{00000000-0005-0000-0000-0000502A0000}"/>
    <cellStyle name="60% - Акцент2 2 2 2 2 2 2 2 2 2 2 2 2 2 2 2 2 2 2 2 2 2 2 2 2 2 12" xfId="10837" xr:uid="{00000000-0005-0000-0000-0000512A0000}"/>
    <cellStyle name="60% - Акцент2 2 2 2 2 2 2 2 2 2 2 2 2 2 2 2 2 2 2 2 2 2 2 2 2 2 13" xfId="10838" xr:uid="{00000000-0005-0000-0000-0000522A0000}"/>
    <cellStyle name="60% - Акцент2 2 2 2 2 2 2 2 2 2 2 2 2 2 2 2 2 2 2 2 2 2 2 2 2 2 14" xfId="10839" xr:uid="{00000000-0005-0000-0000-0000532A0000}"/>
    <cellStyle name="60% - Акцент2 2 2 2 2 2 2 2 2 2 2 2 2 2 2 2 2 2 2 2 2 2 2 2 2 2 15" xfId="10840" xr:uid="{00000000-0005-0000-0000-0000542A0000}"/>
    <cellStyle name="60% - Акцент2 2 2 2 2 2 2 2 2 2 2 2 2 2 2 2 2 2 2 2 2 2 2 2 2 2 16" xfId="10841" xr:uid="{00000000-0005-0000-0000-0000552A0000}"/>
    <cellStyle name="60% - Акцент2 2 2 2 2 2 2 2 2 2 2 2 2 2 2 2 2 2 2 2 2 2 2 2 2 2 17" xfId="10842" xr:uid="{00000000-0005-0000-0000-0000562A0000}"/>
    <cellStyle name="60% - Акцент2 2 2 2 2 2 2 2 2 2 2 2 2 2 2 2 2 2 2 2 2 2 2 2 2 2 18" xfId="10843" xr:uid="{00000000-0005-0000-0000-0000572A0000}"/>
    <cellStyle name="60% - Акцент2 2 2 2 2 2 2 2 2 2 2 2 2 2 2 2 2 2 2 2 2 2 2 2 2 2 2" xfId="10844" xr:uid="{00000000-0005-0000-0000-0000582A0000}"/>
    <cellStyle name="60% - Акцент2 2 2 2 2 2 2 2 2 2 2 2 2 2 2 2 2 2 2 2 2 2 2 2 2 2 3" xfId="10845" xr:uid="{00000000-0005-0000-0000-0000592A0000}"/>
    <cellStyle name="60% - Акцент2 2 2 2 2 2 2 2 2 2 2 2 2 2 2 2 2 2 2 2 2 2 2 2 2 2 4" xfId="10846" xr:uid="{00000000-0005-0000-0000-00005A2A0000}"/>
    <cellStyle name="60% - Акцент2 2 2 2 2 2 2 2 2 2 2 2 2 2 2 2 2 2 2 2 2 2 2 2 2 2 5" xfId="10847" xr:uid="{00000000-0005-0000-0000-00005B2A0000}"/>
    <cellStyle name="60% - Акцент2 2 2 2 2 2 2 2 2 2 2 2 2 2 2 2 2 2 2 2 2 2 2 2 2 2 6" xfId="10848" xr:uid="{00000000-0005-0000-0000-00005C2A0000}"/>
    <cellStyle name="60% - Акцент2 2 2 2 2 2 2 2 2 2 2 2 2 2 2 2 2 2 2 2 2 2 2 2 2 2 7" xfId="10849" xr:uid="{00000000-0005-0000-0000-00005D2A0000}"/>
    <cellStyle name="60% - Акцент2 2 2 2 2 2 2 2 2 2 2 2 2 2 2 2 2 2 2 2 2 2 2 2 2 2 8" xfId="10850" xr:uid="{00000000-0005-0000-0000-00005E2A0000}"/>
    <cellStyle name="60% - Акцент2 2 2 2 2 2 2 2 2 2 2 2 2 2 2 2 2 2 2 2 2 2 2 2 2 2 9" xfId="10851" xr:uid="{00000000-0005-0000-0000-00005F2A0000}"/>
    <cellStyle name="60% - Акцент2 2 2 2 2 2 2 2 2 2 2 2 2 2 2 2 2 2 2 2 2 2 2 2 2 3" xfId="10852" xr:uid="{00000000-0005-0000-0000-0000602A0000}"/>
    <cellStyle name="60% - Акцент2 2 2 2 2 2 2 2 2 2 2 2 2 2 2 2 2 2 2 2 2 2 2 2 2 4" xfId="10853" xr:uid="{00000000-0005-0000-0000-0000612A0000}"/>
    <cellStyle name="60% - Акцент2 2 2 2 2 2 2 2 2 2 2 2 2 2 2 2 2 2 2 2 2 2 2 2 2 5" xfId="10854" xr:uid="{00000000-0005-0000-0000-0000622A0000}"/>
    <cellStyle name="60% - Акцент2 2 2 2 2 2 2 2 2 2 2 2 2 2 2 2 2 2 2 2 2 2 2 2 2 6" xfId="10855" xr:uid="{00000000-0005-0000-0000-0000632A0000}"/>
    <cellStyle name="60% - Акцент2 2 2 2 2 2 2 2 2 2 2 2 2 2 2 2 2 2 2 2 2 2 2 2 2 7" xfId="10856" xr:uid="{00000000-0005-0000-0000-0000642A0000}"/>
    <cellStyle name="60% - Акцент2 2 2 2 2 2 2 2 2 2 2 2 2 2 2 2 2 2 2 2 2 2 2 2 2 8" xfId="10857" xr:uid="{00000000-0005-0000-0000-0000652A0000}"/>
    <cellStyle name="60% - Акцент2 2 2 2 2 2 2 2 2 2 2 2 2 2 2 2 2 2 2 2 2 2 2 2 2 9" xfId="10858" xr:uid="{00000000-0005-0000-0000-0000662A0000}"/>
    <cellStyle name="60% - Акцент2 2 2 2 2 2 2 2 2 2 2 2 2 2 2 2 2 2 2 2 2 2 2 2 20" xfId="10859" xr:uid="{00000000-0005-0000-0000-0000672A0000}"/>
    <cellStyle name="60% - Акцент2 2 2 2 2 2 2 2 2 2 2 2 2 2 2 2 2 2 2 2 2 2 2 2 21" xfId="10860" xr:uid="{00000000-0005-0000-0000-0000682A0000}"/>
    <cellStyle name="60% - Акцент2 2 2 2 2 2 2 2 2 2 2 2 2 2 2 2 2 2 2 2 2 2 2 2 3" xfId="10861" xr:uid="{00000000-0005-0000-0000-0000692A0000}"/>
    <cellStyle name="60% - Акцент2 2 2 2 2 2 2 2 2 2 2 2 2 2 2 2 2 2 2 2 2 2 2 2 4" xfId="10862" xr:uid="{00000000-0005-0000-0000-00006A2A0000}"/>
    <cellStyle name="60% - Акцент2 2 2 2 2 2 2 2 2 2 2 2 2 2 2 2 2 2 2 2 2 2 2 2 5" xfId="10863" xr:uid="{00000000-0005-0000-0000-00006B2A0000}"/>
    <cellStyle name="60% - Акцент2 2 2 2 2 2 2 2 2 2 2 2 2 2 2 2 2 2 2 2 2 2 2 2 6" xfId="10864" xr:uid="{00000000-0005-0000-0000-00006C2A0000}"/>
    <cellStyle name="60% - Акцент2 2 2 2 2 2 2 2 2 2 2 2 2 2 2 2 2 2 2 2 2 2 2 2 7" xfId="10865" xr:uid="{00000000-0005-0000-0000-00006D2A0000}"/>
    <cellStyle name="60% - Акцент2 2 2 2 2 2 2 2 2 2 2 2 2 2 2 2 2 2 2 2 2 2 2 2 8" xfId="10866" xr:uid="{00000000-0005-0000-0000-00006E2A0000}"/>
    <cellStyle name="60% - Акцент2 2 2 2 2 2 2 2 2 2 2 2 2 2 2 2 2 2 2 2 2 2 2 2 9" xfId="10867" xr:uid="{00000000-0005-0000-0000-00006F2A0000}"/>
    <cellStyle name="60% - Акцент2 2 2 2 2 2 2 2 2 2 2 2 2 2 2 2 2 2 2 2 2 2 2 20" xfId="10868" xr:uid="{00000000-0005-0000-0000-0000702A0000}"/>
    <cellStyle name="60% - Акцент2 2 2 2 2 2 2 2 2 2 2 2 2 2 2 2 2 2 2 2 2 2 2 21" xfId="10869" xr:uid="{00000000-0005-0000-0000-0000712A0000}"/>
    <cellStyle name="60% - Акцент2 2 2 2 2 2 2 2 2 2 2 2 2 2 2 2 2 2 2 2 2 2 2 3" xfId="10870" xr:uid="{00000000-0005-0000-0000-0000722A0000}"/>
    <cellStyle name="60% - Акцент2 2 2 2 2 2 2 2 2 2 2 2 2 2 2 2 2 2 2 2 2 2 2 4" xfId="10871" xr:uid="{00000000-0005-0000-0000-0000732A0000}"/>
    <cellStyle name="60% - Акцент2 2 2 2 2 2 2 2 2 2 2 2 2 2 2 2 2 2 2 2 2 2 2 5" xfId="10872" xr:uid="{00000000-0005-0000-0000-0000742A0000}"/>
    <cellStyle name="60% - Акцент2 2 2 2 2 2 2 2 2 2 2 2 2 2 2 2 2 2 2 2 2 2 2 6" xfId="10873" xr:uid="{00000000-0005-0000-0000-0000752A0000}"/>
    <cellStyle name="60% - Акцент2 2 2 2 2 2 2 2 2 2 2 2 2 2 2 2 2 2 2 2 2 2 2 7" xfId="10874" xr:uid="{00000000-0005-0000-0000-0000762A0000}"/>
    <cellStyle name="60% - Акцент2 2 2 2 2 2 2 2 2 2 2 2 2 2 2 2 2 2 2 2 2 2 2 8" xfId="10875" xr:uid="{00000000-0005-0000-0000-0000772A0000}"/>
    <cellStyle name="60% - Акцент2 2 2 2 2 2 2 2 2 2 2 2 2 2 2 2 2 2 2 2 2 2 2 9" xfId="10876" xr:uid="{00000000-0005-0000-0000-0000782A0000}"/>
    <cellStyle name="60% - Акцент2 2 2 2 2 2 2 2 2 2 2 2 2 2 2 2 2 2 2 2 2 2 20" xfId="10877" xr:uid="{00000000-0005-0000-0000-0000792A0000}"/>
    <cellStyle name="60% - Акцент2 2 2 2 2 2 2 2 2 2 2 2 2 2 2 2 2 2 2 2 2 2 21" xfId="10878" xr:uid="{00000000-0005-0000-0000-00007A2A0000}"/>
    <cellStyle name="60% - Акцент2 2 2 2 2 2 2 2 2 2 2 2 2 2 2 2 2 2 2 2 2 2 22" xfId="10879" xr:uid="{00000000-0005-0000-0000-00007B2A0000}"/>
    <cellStyle name="60% - Акцент2 2 2 2 2 2 2 2 2 2 2 2 2 2 2 2 2 2 2 2 2 2 3" xfId="10880" xr:uid="{00000000-0005-0000-0000-00007C2A0000}"/>
    <cellStyle name="60% - Акцент2 2 2 2 2 2 2 2 2 2 2 2 2 2 2 2 2 2 2 2 2 2 4" xfId="10881" xr:uid="{00000000-0005-0000-0000-00007D2A0000}"/>
    <cellStyle name="60% - Акцент2 2 2 2 2 2 2 2 2 2 2 2 2 2 2 2 2 2 2 2 2 2 5" xfId="10882" xr:uid="{00000000-0005-0000-0000-00007E2A0000}"/>
    <cellStyle name="60% - Акцент2 2 2 2 2 2 2 2 2 2 2 2 2 2 2 2 2 2 2 2 2 2 6" xfId="10883" xr:uid="{00000000-0005-0000-0000-00007F2A0000}"/>
    <cellStyle name="60% - Акцент2 2 2 2 2 2 2 2 2 2 2 2 2 2 2 2 2 2 2 2 2 2 7" xfId="10884" xr:uid="{00000000-0005-0000-0000-0000802A0000}"/>
    <cellStyle name="60% - Акцент2 2 2 2 2 2 2 2 2 2 2 2 2 2 2 2 2 2 2 2 2 2 8" xfId="10885" xr:uid="{00000000-0005-0000-0000-0000812A0000}"/>
    <cellStyle name="60% - Акцент2 2 2 2 2 2 2 2 2 2 2 2 2 2 2 2 2 2 2 2 2 2 9" xfId="10886" xr:uid="{00000000-0005-0000-0000-0000822A0000}"/>
    <cellStyle name="60% - Акцент2 2 2 2 2 2 2 2 2 2 2 2 2 2 2 2 2 2 2 2 2 20" xfId="10887" xr:uid="{00000000-0005-0000-0000-0000832A0000}"/>
    <cellStyle name="60% - Акцент2 2 2 2 2 2 2 2 2 2 2 2 2 2 2 2 2 2 2 2 2 21" xfId="10888" xr:uid="{00000000-0005-0000-0000-0000842A0000}"/>
    <cellStyle name="60% - Акцент2 2 2 2 2 2 2 2 2 2 2 2 2 2 2 2 2 2 2 2 2 22" xfId="10889" xr:uid="{00000000-0005-0000-0000-0000852A0000}"/>
    <cellStyle name="60% - Акцент2 2 2 2 2 2 2 2 2 2 2 2 2 2 2 2 2 2 2 2 2 3" xfId="10890" xr:uid="{00000000-0005-0000-0000-0000862A0000}"/>
    <cellStyle name="60% - Акцент2 2 2 2 2 2 2 2 2 2 2 2 2 2 2 2 2 2 2 2 2 4" xfId="10891" xr:uid="{00000000-0005-0000-0000-0000872A0000}"/>
    <cellStyle name="60% - Акцент2 2 2 2 2 2 2 2 2 2 2 2 2 2 2 2 2 2 2 2 2 5" xfId="10892" xr:uid="{00000000-0005-0000-0000-0000882A0000}"/>
    <cellStyle name="60% - Акцент2 2 2 2 2 2 2 2 2 2 2 2 2 2 2 2 2 2 2 2 2 6" xfId="10893" xr:uid="{00000000-0005-0000-0000-0000892A0000}"/>
    <cellStyle name="60% - Акцент2 2 2 2 2 2 2 2 2 2 2 2 2 2 2 2 2 2 2 2 2 7" xfId="10894" xr:uid="{00000000-0005-0000-0000-00008A2A0000}"/>
    <cellStyle name="60% - Акцент2 2 2 2 2 2 2 2 2 2 2 2 2 2 2 2 2 2 2 2 2 8" xfId="10895" xr:uid="{00000000-0005-0000-0000-00008B2A0000}"/>
    <cellStyle name="60% - Акцент2 2 2 2 2 2 2 2 2 2 2 2 2 2 2 2 2 2 2 2 2 9" xfId="10896" xr:uid="{00000000-0005-0000-0000-00008C2A0000}"/>
    <cellStyle name="60% - Акцент2 2 2 2 2 2 2 2 2 2 2 2 2 2 2 2 2 2 2 2 20" xfId="10897" xr:uid="{00000000-0005-0000-0000-00008D2A0000}"/>
    <cellStyle name="60% - Акцент2 2 2 2 2 2 2 2 2 2 2 2 2 2 2 2 2 2 2 2 21" xfId="10898" xr:uid="{00000000-0005-0000-0000-00008E2A0000}"/>
    <cellStyle name="60% - Акцент2 2 2 2 2 2 2 2 2 2 2 2 2 2 2 2 2 2 2 2 22" xfId="10899" xr:uid="{00000000-0005-0000-0000-00008F2A0000}"/>
    <cellStyle name="60% - Акцент2 2 2 2 2 2 2 2 2 2 2 2 2 2 2 2 2 2 2 2 23" xfId="10900" xr:uid="{00000000-0005-0000-0000-0000902A0000}"/>
    <cellStyle name="60% - Акцент2 2 2 2 2 2 2 2 2 2 2 2 2 2 2 2 2 2 2 2 3" xfId="10901" xr:uid="{00000000-0005-0000-0000-0000912A0000}"/>
    <cellStyle name="60% - Акцент2 2 2 2 2 2 2 2 2 2 2 2 2 2 2 2 2 2 2 2 4" xfId="10902" xr:uid="{00000000-0005-0000-0000-0000922A0000}"/>
    <cellStyle name="60% - Акцент2 2 2 2 2 2 2 2 2 2 2 2 2 2 2 2 2 2 2 2 5" xfId="10903" xr:uid="{00000000-0005-0000-0000-0000932A0000}"/>
    <cellStyle name="60% - Акцент2 2 2 2 2 2 2 2 2 2 2 2 2 2 2 2 2 2 2 2 6" xfId="10904" xr:uid="{00000000-0005-0000-0000-0000942A0000}"/>
    <cellStyle name="60% - Акцент2 2 2 2 2 2 2 2 2 2 2 2 2 2 2 2 2 2 2 2 7" xfId="10905" xr:uid="{00000000-0005-0000-0000-0000952A0000}"/>
    <cellStyle name="60% - Акцент2 2 2 2 2 2 2 2 2 2 2 2 2 2 2 2 2 2 2 2 8" xfId="10906" xr:uid="{00000000-0005-0000-0000-0000962A0000}"/>
    <cellStyle name="60% - Акцент2 2 2 2 2 2 2 2 2 2 2 2 2 2 2 2 2 2 2 2 9" xfId="10907" xr:uid="{00000000-0005-0000-0000-0000972A0000}"/>
    <cellStyle name="60% - Акцент2 2 2 2 2 2 2 2 2 2 2 2 2 2 2 2 2 2 2 20" xfId="10908" xr:uid="{00000000-0005-0000-0000-0000982A0000}"/>
    <cellStyle name="60% - Акцент2 2 2 2 2 2 2 2 2 2 2 2 2 2 2 2 2 2 2 21" xfId="10909" xr:uid="{00000000-0005-0000-0000-0000992A0000}"/>
    <cellStyle name="60% - Акцент2 2 2 2 2 2 2 2 2 2 2 2 2 2 2 2 2 2 2 22" xfId="10910" xr:uid="{00000000-0005-0000-0000-00009A2A0000}"/>
    <cellStyle name="60% - Акцент2 2 2 2 2 2 2 2 2 2 2 2 2 2 2 2 2 2 2 23" xfId="10911" xr:uid="{00000000-0005-0000-0000-00009B2A0000}"/>
    <cellStyle name="60% - Акцент2 2 2 2 2 2 2 2 2 2 2 2 2 2 2 2 2 2 2 24" xfId="10912" xr:uid="{00000000-0005-0000-0000-00009C2A0000}"/>
    <cellStyle name="60% - Акцент2 2 2 2 2 2 2 2 2 2 2 2 2 2 2 2 2 2 2 25" xfId="10913" xr:uid="{00000000-0005-0000-0000-00009D2A0000}"/>
    <cellStyle name="60% - Акцент2 2 2 2 2 2 2 2 2 2 2 2 2 2 2 2 2 2 2 3" xfId="10914" xr:uid="{00000000-0005-0000-0000-00009E2A0000}"/>
    <cellStyle name="60% - Акцент2 2 2 2 2 2 2 2 2 2 2 2 2 2 2 2 2 2 2 4" xfId="10915" xr:uid="{00000000-0005-0000-0000-00009F2A0000}"/>
    <cellStyle name="60% - Акцент2 2 2 2 2 2 2 2 2 2 2 2 2 2 2 2 2 2 2 5" xfId="10916" xr:uid="{00000000-0005-0000-0000-0000A02A0000}"/>
    <cellStyle name="60% - Акцент2 2 2 2 2 2 2 2 2 2 2 2 2 2 2 2 2 2 2 6" xfId="10917" xr:uid="{00000000-0005-0000-0000-0000A12A0000}"/>
    <cellStyle name="60% - Акцент2 2 2 2 2 2 2 2 2 2 2 2 2 2 2 2 2 2 2 7" xfId="10918" xr:uid="{00000000-0005-0000-0000-0000A22A0000}"/>
    <cellStyle name="60% - Акцент2 2 2 2 2 2 2 2 2 2 2 2 2 2 2 2 2 2 2 8" xfId="10919" xr:uid="{00000000-0005-0000-0000-0000A32A0000}"/>
    <cellStyle name="60% - Акцент2 2 2 2 2 2 2 2 2 2 2 2 2 2 2 2 2 2 2 9" xfId="10920" xr:uid="{00000000-0005-0000-0000-0000A42A0000}"/>
    <cellStyle name="60% - Акцент2 2 2 2 2 2 2 2 2 2 2 2 2 2 2 2 2 2 20" xfId="10921" xr:uid="{00000000-0005-0000-0000-0000A52A0000}"/>
    <cellStyle name="60% - Акцент2 2 2 2 2 2 2 2 2 2 2 2 2 2 2 2 2 2 21" xfId="10922" xr:uid="{00000000-0005-0000-0000-0000A62A0000}"/>
    <cellStyle name="60% - Акцент2 2 2 2 2 2 2 2 2 2 2 2 2 2 2 2 2 2 22" xfId="10923" xr:uid="{00000000-0005-0000-0000-0000A72A0000}"/>
    <cellStyle name="60% - Акцент2 2 2 2 2 2 2 2 2 2 2 2 2 2 2 2 2 2 23" xfId="10924" xr:uid="{00000000-0005-0000-0000-0000A82A0000}"/>
    <cellStyle name="60% - Акцент2 2 2 2 2 2 2 2 2 2 2 2 2 2 2 2 2 2 24" xfId="10925" xr:uid="{00000000-0005-0000-0000-0000A92A0000}"/>
    <cellStyle name="60% - Акцент2 2 2 2 2 2 2 2 2 2 2 2 2 2 2 2 2 2 25" xfId="10926" xr:uid="{00000000-0005-0000-0000-0000AA2A0000}"/>
    <cellStyle name="60% - Акцент2 2 2 2 2 2 2 2 2 2 2 2 2 2 2 2 2 2 3" xfId="10927" xr:uid="{00000000-0005-0000-0000-0000AB2A0000}"/>
    <cellStyle name="60% - Акцент2 2 2 2 2 2 2 2 2 2 2 2 2 2 2 2 2 2 3 2" xfId="10928" xr:uid="{00000000-0005-0000-0000-0000AC2A0000}"/>
    <cellStyle name="60% - Акцент2 2 2 2 2 2 2 2 2 2 2 2 2 2 2 2 2 2 4" xfId="10929" xr:uid="{00000000-0005-0000-0000-0000AD2A0000}"/>
    <cellStyle name="60% - Акцент2 2 2 2 2 2 2 2 2 2 2 2 2 2 2 2 2 2 5" xfId="10930" xr:uid="{00000000-0005-0000-0000-0000AE2A0000}"/>
    <cellStyle name="60% - Акцент2 2 2 2 2 2 2 2 2 2 2 2 2 2 2 2 2 2 6" xfId="10931" xr:uid="{00000000-0005-0000-0000-0000AF2A0000}"/>
    <cellStyle name="60% - Акцент2 2 2 2 2 2 2 2 2 2 2 2 2 2 2 2 2 2 7" xfId="10932" xr:uid="{00000000-0005-0000-0000-0000B02A0000}"/>
    <cellStyle name="60% - Акцент2 2 2 2 2 2 2 2 2 2 2 2 2 2 2 2 2 2 8" xfId="10933" xr:uid="{00000000-0005-0000-0000-0000B12A0000}"/>
    <cellStyle name="60% - Акцент2 2 2 2 2 2 2 2 2 2 2 2 2 2 2 2 2 2 9" xfId="10934" xr:uid="{00000000-0005-0000-0000-0000B22A0000}"/>
    <cellStyle name="60% - Акцент2 2 2 2 2 2 2 2 2 2 2 2 2 2 2 2 2 20" xfId="10935" xr:uid="{00000000-0005-0000-0000-0000B32A0000}"/>
    <cellStyle name="60% - Акцент2 2 2 2 2 2 2 2 2 2 2 2 2 2 2 2 2 21" xfId="10936" xr:uid="{00000000-0005-0000-0000-0000B42A0000}"/>
    <cellStyle name="60% - Акцент2 2 2 2 2 2 2 2 2 2 2 2 2 2 2 2 2 22" xfId="10937" xr:uid="{00000000-0005-0000-0000-0000B52A0000}"/>
    <cellStyle name="60% - Акцент2 2 2 2 2 2 2 2 2 2 2 2 2 2 2 2 2 23" xfId="10938" xr:uid="{00000000-0005-0000-0000-0000B62A0000}"/>
    <cellStyle name="60% - Акцент2 2 2 2 2 2 2 2 2 2 2 2 2 2 2 2 2 24" xfId="10939" xr:uid="{00000000-0005-0000-0000-0000B72A0000}"/>
    <cellStyle name="60% - Акцент2 2 2 2 2 2 2 2 2 2 2 2 2 2 2 2 2 25" xfId="10940" xr:uid="{00000000-0005-0000-0000-0000B82A0000}"/>
    <cellStyle name="60% - Акцент2 2 2 2 2 2 2 2 2 2 2 2 2 2 2 2 2 26" xfId="10941" xr:uid="{00000000-0005-0000-0000-0000B92A0000}"/>
    <cellStyle name="60% - Акцент2 2 2 2 2 2 2 2 2 2 2 2 2 2 2 2 2 27" xfId="10942" xr:uid="{00000000-0005-0000-0000-0000BA2A0000}"/>
    <cellStyle name="60% - Акцент2 2 2 2 2 2 2 2 2 2 2 2 2 2 2 2 2 3" xfId="10943" xr:uid="{00000000-0005-0000-0000-0000BB2A0000}"/>
    <cellStyle name="60% - Акцент2 2 2 2 2 2 2 2 2 2 2 2 2 2 2 2 2 4" xfId="10944" xr:uid="{00000000-0005-0000-0000-0000BC2A0000}"/>
    <cellStyle name="60% - Акцент2 2 2 2 2 2 2 2 2 2 2 2 2 2 2 2 2 4 2" xfId="10945" xr:uid="{00000000-0005-0000-0000-0000BD2A0000}"/>
    <cellStyle name="60% - Акцент2 2 2 2 2 2 2 2 2 2 2 2 2 2 2 2 2 5" xfId="10946" xr:uid="{00000000-0005-0000-0000-0000BE2A0000}"/>
    <cellStyle name="60% - Акцент2 2 2 2 2 2 2 2 2 2 2 2 2 2 2 2 2 6" xfId="10947" xr:uid="{00000000-0005-0000-0000-0000BF2A0000}"/>
    <cellStyle name="60% - Акцент2 2 2 2 2 2 2 2 2 2 2 2 2 2 2 2 2 7" xfId="10948" xr:uid="{00000000-0005-0000-0000-0000C02A0000}"/>
    <cellStyle name="60% - Акцент2 2 2 2 2 2 2 2 2 2 2 2 2 2 2 2 2 8" xfId="10949" xr:uid="{00000000-0005-0000-0000-0000C12A0000}"/>
    <cellStyle name="60% - Акцент2 2 2 2 2 2 2 2 2 2 2 2 2 2 2 2 2 9" xfId="10950" xr:uid="{00000000-0005-0000-0000-0000C22A0000}"/>
    <cellStyle name="60% - Акцент2 2 2 2 2 2 2 2 2 2 2 2 2 2 2 2 20" xfId="10951" xr:uid="{00000000-0005-0000-0000-0000C32A0000}"/>
    <cellStyle name="60% - Акцент2 2 2 2 2 2 2 2 2 2 2 2 2 2 2 2 21" xfId="10952" xr:uid="{00000000-0005-0000-0000-0000C42A0000}"/>
    <cellStyle name="60% - Акцент2 2 2 2 2 2 2 2 2 2 2 2 2 2 2 2 22" xfId="10953" xr:uid="{00000000-0005-0000-0000-0000C52A0000}"/>
    <cellStyle name="60% - Акцент2 2 2 2 2 2 2 2 2 2 2 2 2 2 2 2 23" xfId="10954" xr:uid="{00000000-0005-0000-0000-0000C62A0000}"/>
    <cellStyle name="60% - Акцент2 2 2 2 2 2 2 2 2 2 2 2 2 2 2 2 24" xfId="10955" xr:uid="{00000000-0005-0000-0000-0000C72A0000}"/>
    <cellStyle name="60% - Акцент2 2 2 2 2 2 2 2 2 2 2 2 2 2 2 2 25" xfId="10956" xr:uid="{00000000-0005-0000-0000-0000C82A0000}"/>
    <cellStyle name="60% - Акцент2 2 2 2 2 2 2 2 2 2 2 2 2 2 2 2 26" xfId="10957" xr:uid="{00000000-0005-0000-0000-0000C92A0000}"/>
    <cellStyle name="60% - Акцент2 2 2 2 2 2 2 2 2 2 2 2 2 2 2 2 27" xfId="10958" xr:uid="{00000000-0005-0000-0000-0000CA2A0000}"/>
    <cellStyle name="60% - Акцент2 2 2 2 2 2 2 2 2 2 2 2 2 2 2 2 3" xfId="10959" xr:uid="{00000000-0005-0000-0000-0000CB2A0000}"/>
    <cellStyle name="60% - Акцент2 2 2 2 2 2 2 2 2 2 2 2 2 2 2 2 3 2" xfId="10960" xr:uid="{00000000-0005-0000-0000-0000CC2A0000}"/>
    <cellStyle name="60% - Акцент2 2 2 2 2 2 2 2 2 2 2 2 2 2 2 2 3 2 2" xfId="10961" xr:uid="{00000000-0005-0000-0000-0000CD2A0000}"/>
    <cellStyle name="60% - Акцент2 2 2 2 2 2 2 2 2 2 2 2 2 2 2 2 3 2 2 2" xfId="10962" xr:uid="{00000000-0005-0000-0000-0000CE2A0000}"/>
    <cellStyle name="60% - Акцент2 2 2 2 2 2 2 2 2 2 2 2 2 2 2 2 3 2 3" xfId="10963" xr:uid="{00000000-0005-0000-0000-0000CF2A0000}"/>
    <cellStyle name="60% - Акцент2 2 2 2 2 2 2 2 2 2 2 2 2 2 2 2 3 2 4" xfId="10964" xr:uid="{00000000-0005-0000-0000-0000D02A0000}"/>
    <cellStyle name="60% - Акцент2 2 2 2 2 2 2 2 2 2 2 2 2 2 2 2 3 3" xfId="10965" xr:uid="{00000000-0005-0000-0000-0000D12A0000}"/>
    <cellStyle name="60% - Акцент2 2 2 2 2 2 2 2 2 2 2 2 2 2 2 2 3 3 2" xfId="10966" xr:uid="{00000000-0005-0000-0000-0000D22A0000}"/>
    <cellStyle name="60% - Акцент2 2 2 2 2 2 2 2 2 2 2 2 2 2 2 2 3 4" xfId="10967" xr:uid="{00000000-0005-0000-0000-0000D32A0000}"/>
    <cellStyle name="60% - Акцент2 2 2 2 2 2 2 2 2 2 2 2 2 2 2 2 4" xfId="10968" xr:uid="{00000000-0005-0000-0000-0000D42A0000}"/>
    <cellStyle name="60% - Акцент2 2 2 2 2 2 2 2 2 2 2 2 2 2 2 2 4 2" xfId="10969" xr:uid="{00000000-0005-0000-0000-0000D52A0000}"/>
    <cellStyle name="60% - Акцент2 2 2 2 2 2 2 2 2 2 2 2 2 2 2 2 5" xfId="10970" xr:uid="{00000000-0005-0000-0000-0000D62A0000}"/>
    <cellStyle name="60% - Акцент2 2 2 2 2 2 2 2 2 2 2 2 2 2 2 2 6" xfId="10971" xr:uid="{00000000-0005-0000-0000-0000D72A0000}"/>
    <cellStyle name="60% - Акцент2 2 2 2 2 2 2 2 2 2 2 2 2 2 2 2 7" xfId="10972" xr:uid="{00000000-0005-0000-0000-0000D82A0000}"/>
    <cellStyle name="60% - Акцент2 2 2 2 2 2 2 2 2 2 2 2 2 2 2 2 8" xfId="10973" xr:uid="{00000000-0005-0000-0000-0000D92A0000}"/>
    <cellStyle name="60% - Акцент2 2 2 2 2 2 2 2 2 2 2 2 2 2 2 2 9" xfId="10974" xr:uid="{00000000-0005-0000-0000-0000DA2A0000}"/>
    <cellStyle name="60% - Акцент2 2 2 2 2 2 2 2 2 2 2 2 2 2 2 20" xfId="10975" xr:uid="{00000000-0005-0000-0000-0000DB2A0000}"/>
    <cellStyle name="60% - Акцент2 2 2 2 2 2 2 2 2 2 2 2 2 2 2 21" xfId="10976" xr:uid="{00000000-0005-0000-0000-0000DC2A0000}"/>
    <cellStyle name="60% - Акцент2 2 2 2 2 2 2 2 2 2 2 2 2 2 2 22" xfId="10977" xr:uid="{00000000-0005-0000-0000-0000DD2A0000}"/>
    <cellStyle name="60% - Акцент2 2 2 2 2 2 2 2 2 2 2 2 2 2 2 23" xfId="10978" xr:uid="{00000000-0005-0000-0000-0000DE2A0000}"/>
    <cellStyle name="60% - Акцент2 2 2 2 2 2 2 2 2 2 2 2 2 2 2 24" xfId="10979" xr:uid="{00000000-0005-0000-0000-0000DF2A0000}"/>
    <cellStyle name="60% - Акцент2 2 2 2 2 2 2 2 2 2 2 2 2 2 2 25" xfId="10980" xr:uid="{00000000-0005-0000-0000-0000E02A0000}"/>
    <cellStyle name="60% - Акцент2 2 2 2 2 2 2 2 2 2 2 2 2 2 2 26" xfId="10981" xr:uid="{00000000-0005-0000-0000-0000E12A0000}"/>
    <cellStyle name="60% - Акцент2 2 2 2 2 2 2 2 2 2 2 2 2 2 2 27" xfId="10982" xr:uid="{00000000-0005-0000-0000-0000E22A0000}"/>
    <cellStyle name="60% - Акцент2 2 2 2 2 2 2 2 2 2 2 2 2 2 2 28" xfId="10983" xr:uid="{00000000-0005-0000-0000-0000E32A0000}"/>
    <cellStyle name="60% - Акцент2 2 2 2 2 2 2 2 2 2 2 2 2 2 2 3" xfId="10984" xr:uid="{00000000-0005-0000-0000-0000E42A0000}"/>
    <cellStyle name="60% - Акцент2 2 2 2 2 2 2 2 2 2 2 2 2 2 2 4" xfId="10985" xr:uid="{00000000-0005-0000-0000-0000E52A0000}"/>
    <cellStyle name="60% - Акцент2 2 2 2 2 2 2 2 2 2 2 2 2 2 2 4 2" xfId="10986" xr:uid="{00000000-0005-0000-0000-0000E62A0000}"/>
    <cellStyle name="60% - Акцент2 2 2 2 2 2 2 2 2 2 2 2 2 2 2 4 2 2" xfId="10987" xr:uid="{00000000-0005-0000-0000-0000E72A0000}"/>
    <cellStyle name="60% - Акцент2 2 2 2 2 2 2 2 2 2 2 2 2 2 2 4 2 2 2" xfId="10988" xr:uid="{00000000-0005-0000-0000-0000E82A0000}"/>
    <cellStyle name="60% - Акцент2 2 2 2 2 2 2 2 2 2 2 2 2 2 2 4 2 3" xfId="10989" xr:uid="{00000000-0005-0000-0000-0000E92A0000}"/>
    <cellStyle name="60% - Акцент2 2 2 2 2 2 2 2 2 2 2 2 2 2 2 4 2 4" xfId="10990" xr:uid="{00000000-0005-0000-0000-0000EA2A0000}"/>
    <cellStyle name="60% - Акцент2 2 2 2 2 2 2 2 2 2 2 2 2 2 2 4 3" xfId="10991" xr:uid="{00000000-0005-0000-0000-0000EB2A0000}"/>
    <cellStyle name="60% - Акцент2 2 2 2 2 2 2 2 2 2 2 2 2 2 2 4 3 2" xfId="10992" xr:uid="{00000000-0005-0000-0000-0000EC2A0000}"/>
    <cellStyle name="60% - Акцент2 2 2 2 2 2 2 2 2 2 2 2 2 2 2 4 4" xfId="10993" xr:uid="{00000000-0005-0000-0000-0000ED2A0000}"/>
    <cellStyle name="60% - Акцент2 2 2 2 2 2 2 2 2 2 2 2 2 2 2 5" xfId="10994" xr:uid="{00000000-0005-0000-0000-0000EE2A0000}"/>
    <cellStyle name="60% - Акцент2 2 2 2 2 2 2 2 2 2 2 2 2 2 2 5 2" xfId="10995" xr:uid="{00000000-0005-0000-0000-0000EF2A0000}"/>
    <cellStyle name="60% - Акцент2 2 2 2 2 2 2 2 2 2 2 2 2 2 2 6" xfId="10996" xr:uid="{00000000-0005-0000-0000-0000F02A0000}"/>
    <cellStyle name="60% - Акцент2 2 2 2 2 2 2 2 2 2 2 2 2 2 2 7" xfId="10997" xr:uid="{00000000-0005-0000-0000-0000F12A0000}"/>
    <cellStyle name="60% - Акцент2 2 2 2 2 2 2 2 2 2 2 2 2 2 2 8" xfId="10998" xr:uid="{00000000-0005-0000-0000-0000F22A0000}"/>
    <cellStyle name="60% - Акцент2 2 2 2 2 2 2 2 2 2 2 2 2 2 2 9" xfId="10999" xr:uid="{00000000-0005-0000-0000-0000F32A0000}"/>
    <cellStyle name="60% - Акцент2 2 2 2 2 2 2 2 2 2 2 2 2 2 20" xfId="11000" xr:uid="{00000000-0005-0000-0000-0000F42A0000}"/>
    <cellStyle name="60% - Акцент2 2 2 2 2 2 2 2 2 2 2 2 2 2 21" xfId="11001" xr:uid="{00000000-0005-0000-0000-0000F52A0000}"/>
    <cellStyle name="60% - Акцент2 2 2 2 2 2 2 2 2 2 2 2 2 2 22" xfId="11002" xr:uid="{00000000-0005-0000-0000-0000F62A0000}"/>
    <cellStyle name="60% - Акцент2 2 2 2 2 2 2 2 2 2 2 2 2 2 23" xfId="11003" xr:uid="{00000000-0005-0000-0000-0000F72A0000}"/>
    <cellStyle name="60% - Акцент2 2 2 2 2 2 2 2 2 2 2 2 2 2 24" xfId="11004" xr:uid="{00000000-0005-0000-0000-0000F82A0000}"/>
    <cellStyle name="60% - Акцент2 2 2 2 2 2 2 2 2 2 2 2 2 2 25" xfId="11005" xr:uid="{00000000-0005-0000-0000-0000F92A0000}"/>
    <cellStyle name="60% - Акцент2 2 2 2 2 2 2 2 2 2 2 2 2 2 26" xfId="11006" xr:uid="{00000000-0005-0000-0000-0000FA2A0000}"/>
    <cellStyle name="60% - Акцент2 2 2 2 2 2 2 2 2 2 2 2 2 2 27" xfId="11007" xr:uid="{00000000-0005-0000-0000-0000FB2A0000}"/>
    <cellStyle name="60% - Акцент2 2 2 2 2 2 2 2 2 2 2 2 2 2 28" xfId="11008" xr:uid="{00000000-0005-0000-0000-0000FC2A0000}"/>
    <cellStyle name="60% - Акцент2 2 2 2 2 2 2 2 2 2 2 2 2 2 29" xfId="11009" xr:uid="{00000000-0005-0000-0000-0000FD2A0000}"/>
    <cellStyle name="60% - Акцент2 2 2 2 2 2 2 2 2 2 2 2 2 2 3" xfId="11010" xr:uid="{00000000-0005-0000-0000-0000FE2A0000}"/>
    <cellStyle name="60% - Акцент2 2 2 2 2 2 2 2 2 2 2 2 2 2 4" xfId="11011" xr:uid="{00000000-0005-0000-0000-0000FF2A0000}"/>
    <cellStyle name="60% - Акцент2 2 2 2 2 2 2 2 2 2 2 2 2 2 4 2" xfId="11012" xr:uid="{00000000-0005-0000-0000-0000002B0000}"/>
    <cellStyle name="60% - Акцент2 2 2 2 2 2 2 2 2 2 2 2 2 2 5" xfId="11013" xr:uid="{00000000-0005-0000-0000-0000012B0000}"/>
    <cellStyle name="60% - Акцент2 2 2 2 2 2 2 2 2 2 2 2 2 2 5 2" xfId="11014" xr:uid="{00000000-0005-0000-0000-0000022B0000}"/>
    <cellStyle name="60% - Акцент2 2 2 2 2 2 2 2 2 2 2 2 2 2 5 2 2" xfId="11015" xr:uid="{00000000-0005-0000-0000-0000032B0000}"/>
    <cellStyle name="60% - Акцент2 2 2 2 2 2 2 2 2 2 2 2 2 2 5 2 2 2" xfId="11016" xr:uid="{00000000-0005-0000-0000-0000042B0000}"/>
    <cellStyle name="60% - Акцент2 2 2 2 2 2 2 2 2 2 2 2 2 2 5 2 3" xfId="11017" xr:uid="{00000000-0005-0000-0000-0000052B0000}"/>
    <cellStyle name="60% - Акцент2 2 2 2 2 2 2 2 2 2 2 2 2 2 5 2 4" xfId="11018" xr:uid="{00000000-0005-0000-0000-0000062B0000}"/>
    <cellStyle name="60% - Акцент2 2 2 2 2 2 2 2 2 2 2 2 2 2 5 3" xfId="11019" xr:uid="{00000000-0005-0000-0000-0000072B0000}"/>
    <cellStyle name="60% - Акцент2 2 2 2 2 2 2 2 2 2 2 2 2 2 5 3 2" xfId="11020" xr:uid="{00000000-0005-0000-0000-0000082B0000}"/>
    <cellStyle name="60% - Акцент2 2 2 2 2 2 2 2 2 2 2 2 2 2 5 4" xfId="11021" xr:uid="{00000000-0005-0000-0000-0000092B0000}"/>
    <cellStyle name="60% - Акцент2 2 2 2 2 2 2 2 2 2 2 2 2 2 6" xfId="11022" xr:uid="{00000000-0005-0000-0000-00000A2B0000}"/>
    <cellStyle name="60% - Акцент2 2 2 2 2 2 2 2 2 2 2 2 2 2 6 2" xfId="11023" xr:uid="{00000000-0005-0000-0000-00000B2B0000}"/>
    <cellStyle name="60% - Акцент2 2 2 2 2 2 2 2 2 2 2 2 2 2 7" xfId="11024" xr:uid="{00000000-0005-0000-0000-00000C2B0000}"/>
    <cellStyle name="60% - Акцент2 2 2 2 2 2 2 2 2 2 2 2 2 2 8" xfId="11025" xr:uid="{00000000-0005-0000-0000-00000D2B0000}"/>
    <cellStyle name="60% - Акцент2 2 2 2 2 2 2 2 2 2 2 2 2 2 9" xfId="11026" xr:uid="{00000000-0005-0000-0000-00000E2B0000}"/>
    <cellStyle name="60% - Акцент2 2 2 2 2 2 2 2 2 2 2 2 2 20" xfId="11027" xr:uid="{00000000-0005-0000-0000-00000F2B0000}"/>
    <cellStyle name="60% - Акцент2 2 2 2 2 2 2 2 2 2 2 2 2 21" xfId="11028" xr:uid="{00000000-0005-0000-0000-0000102B0000}"/>
    <cellStyle name="60% - Акцент2 2 2 2 2 2 2 2 2 2 2 2 2 22" xfId="11029" xr:uid="{00000000-0005-0000-0000-0000112B0000}"/>
    <cellStyle name="60% - Акцент2 2 2 2 2 2 2 2 2 2 2 2 2 23" xfId="11030" xr:uid="{00000000-0005-0000-0000-0000122B0000}"/>
    <cellStyle name="60% - Акцент2 2 2 2 2 2 2 2 2 2 2 2 2 24" xfId="11031" xr:uid="{00000000-0005-0000-0000-0000132B0000}"/>
    <cellStyle name="60% - Акцент2 2 2 2 2 2 2 2 2 2 2 2 2 25" xfId="11032" xr:uid="{00000000-0005-0000-0000-0000142B0000}"/>
    <cellStyle name="60% - Акцент2 2 2 2 2 2 2 2 2 2 2 2 2 26" xfId="11033" xr:uid="{00000000-0005-0000-0000-0000152B0000}"/>
    <cellStyle name="60% - Акцент2 2 2 2 2 2 2 2 2 2 2 2 2 27" xfId="11034" xr:uid="{00000000-0005-0000-0000-0000162B0000}"/>
    <cellStyle name="60% - Акцент2 2 2 2 2 2 2 2 2 2 2 2 2 28" xfId="11035" xr:uid="{00000000-0005-0000-0000-0000172B0000}"/>
    <cellStyle name="60% - Акцент2 2 2 2 2 2 2 2 2 2 2 2 2 29" xfId="11036" xr:uid="{00000000-0005-0000-0000-0000182B0000}"/>
    <cellStyle name="60% - Акцент2 2 2 2 2 2 2 2 2 2 2 2 2 3" xfId="11037" xr:uid="{00000000-0005-0000-0000-0000192B0000}"/>
    <cellStyle name="60% - Акцент2 2 2 2 2 2 2 2 2 2 2 2 2 4" xfId="11038" xr:uid="{00000000-0005-0000-0000-00001A2B0000}"/>
    <cellStyle name="60% - Акцент2 2 2 2 2 2 2 2 2 2 2 2 2 4 2" xfId="11039" xr:uid="{00000000-0005-0000-0000-00001B2B0000}"/>
    <cellStyle name="60% - Акцент2 2 2 2 2 2 2 2 2 2 2 2 2 5" xfId="11040" xr:uid="{00000000-0005-0000-0000-00001C2B0000}"/>
    <cellStyle name="60% - Акцент2 2 2 2 2 2 2 2 2 2 2 2 2 5 2" xfId="11041" xr:uid="{00000000-0005-0000-0000-00001D2B0000}"/>
    <cellStyle name="60% - Акцент2 2 2 2 2 2 2 2 2 2 2 2 2 5 2 2" xfId="11042" xr:uid="{00000000-0005-0000-0000-00001E2B0000}"/>
    <cellStyle name="60% - Акцент2 2 2 2 2 2 2 2 2 2 2 2 2 5 2 2 2" xfId="11043" xr:uid="{00000000-0005-0000-0000-00001F2B0000}"/>
    <cellStyle name="60% - Акцент2 2 2 2 2 2 2 2 2 2 2 2 2 5 2 3" xfId="11044" xr:uid="{00000000-0005-0000-0000-0000202B0000}"/>
    <cellStyle name="60% - Акцент2 2 2 2 2 2 2 2 2 2 2 2 2 5 2 4" xfId="11045" xr:uid="{00000000-0005-0000-0000-0000212B0000}"/>
    <cellStyle name="60% - Акцент2 2 2 2 2 2 2 2 2 2 2 2 2 5 3" xfId="11046" xr:uid="{00000000-0005-0000-0000-0000222B0000}"/>
    <cellStyle name="60% - Акцент2 2 2 2 2 2 2 2 2 2 2 2 2 5 3 2" xfId="11047" xr:uid="{00000000-0005-0000-0000-0000232B0000}"/>
    <cellStyle name="60% - Акцент2 2 2 2 2 2 2 2 2 2 2 2 2 5 4" xfId="11048" xr:uid="{00000000-0005-0000-0000-0000242B0000}"/>
    <cellStyle name="60% - Акцент2 2 2 2 2 2 2 2 2 2 2 2 2 6" xfId="11049" xr:uid="{00000000-0005-0000-0000-0000252B0000}"/>
    <cellStyle name="60% - Акцент2 2 2 2 2 2 2 2 2 2 2 2 2 6 2" xfId="11050" xr:uid="{00000000-0005-0000-0000-0000262B0000}"/>
    <cellStyle name="60% - Акцент2 2 2 2 2 2 2 2 2 2 2 2 2 7" xfId="11051" xr:uid="{00000000-0005-0000-0000-0000272B0000}"/>
    <cellStyle name="60% - Акцент2 2 2 2 2 2 2 2 2 2 2 2 2 8" xfId="11052" xr:uid="{00000000-0005-0000-0000-0000282B0000}"/>
    <cellStyle name="60% - Акцент2 2 2 2 2 2 2 2 2 2 2 2 2 9" xfId="11053" xr:uid="{00000000-0005-0000-0000-0000292B0000}"/>
    <cellStyle name="60% - Акцент2 2 2 2 2 2 2 2 2 2 2 2 20" xfId="11054" xr:uid="{00000000-0005-0000-0000-00002A2B0000}"/>
    <cellStyle name="60% - Акцент2 2 2 2 2 2 2 2 2 2 2 2 21" xfId="11055" xr:uid="{00000000-0005-0000-0000-00002B2B0000}"/>
    <cellStyle name="60% - Акцент2 2 2 2 2 2 2 2 2 2 2 2 22" xfId="11056" xr:uid="{00000000-0005-0000-0000-00002C2B0000}"/>
    <cellStyle name="60% - Акцент2 2 2 2 2 2 2 2 2 2 2 2 23" xfId="11057" xr:uid="{00000000-0005-0000-0000-00002D2B0000}"/>
    <cellStyle name="60% - Акцент2 2 2 2 2 2 2 2 2 2 2 2 24" xfId="11058" xr:uid="{00000000-0005-0000-0000-00002E2B0000}"/>
    <cellStyle name="60% - Акцент2 2 2 2 2 2 2 2 2 2 2 2 25" xfId="11059" xr:uid="{00000000-0005-0000-0000-00002F2B0000}"/>
    <cellStyle name="60% - Акцент2 2 2 2 2 2 2 2 2 2 2 2 26" xfId="11060" xr:uid="{00000000-0005-0000-0000-0000302B0000}"/>
    <cellStyle name="60% - Акцент2 2 2 2 2 2 2 2 2 2 2 2 27" xfId="11061" xr:uid="{00000000-0005-0000-0000-0000312B0000}"/>
    <cellStyle name="60% - Акцент2 2 2 2 2 2 2 2 2 2 2 2 28" xfId="11062" xr:uid="{00000000-0005-0000-0000-0000322B0000}"/>
    <cellStyle name="60% - Акцент2 2 2 2 2 2 2 2 2 2 2 2 29" xfId="11063" xr:uid="{00000000-0005-0000-0000-0000332B0000}"/>
    <cellStyle name="60% - Акцент2 2 2 2 2 2 2 2 2 2 2 2 3" xfId="11064" xr:uid="{00000000-0005-0000-0000-0000342B0000}"/>
    <cellStyle name="60% - Акцент2 2 2 2 2 2 2 2 2 2 2 2 30" xfId="11065" xr:uid="{00000000-0005-0000-0000-0000352B0000}"/>
    <cellStyle name="60% - Акцент2 2 2 2 2 2 2 2 2 2 2 2 4" xfId="11066" xr:uid="{00000000-0005-0000-0000-0000362B0000}"/>
    <cellStyle name="60% - Акцент2 2 2 2 2 2 2 2 2 2 2 2 5" xfId="11067" xr:uid="{00000000-0005-0000-0000-0000372B0000}"/>
    <cellStyle name="60% - Акцент2 2 2 2 2 2 2 2 2 2 2 2 5 2" xfId="11068" xr:uid="{00000000-0005-0000-0000-0000382B0000}"/>
    <cellStyle name="60% - Акцент2 2 2 2 2 2 2 2 2 2 2 2 6" xfId="11069" xr:uid="{00000000-0005-0000-0000-0000392B0000}"/>
    <cellStyle name="60% - Акцент2 2 2 2 2 2 2 2 2 2 2 2 6 2" xfId="11070" xr:uid="{00000000-0005-0000-0000-00003A2B0000}"/>
    <cellStyle name="60% - Акцент2 2 2 2 2 2 2 2 2 2 2 2 6 2 2" xfId="11071" xr:uid="{00000000-0005-0000-0000-00003B2B0000}"/>
    <cellStyle name="60% - Акцент2 2 2 2 2 2 2 2 2 2 2 2 6 2 2 2" xfId="11072" xr:uid="{00000000-0005-0000-0000-00003C2B0000}"/>
    <cellStyle name="60% - Акцент2 2 2 2 2 2 2 2 2 2 2 2 6 2 3" xfId="11073" xr:uid="{00000000-0005-0000-0000-00003D2B0000}"/>
    <cellStyle name="60% - Акцент2 2 2 2 2 2 2 2 2 2 2 2 6 2 4" xfId="11074" xr:uid="{00000000-0005-0000-0000-00003E2B0000}"/>
    <cellStyle name="60% - Акцент2 2 2 2 2 2 2 2 2 2 2 2 6 3" xfId="11075" xr:uid="{00000000-0005-0000-0000-00003F2B0000}"/>
    <cellStyle name="60% - Акцент2 2 2 2 2 2 2 2 2 2 2 2 6 3 2" xfId="11076" xr:uid="{00000000-0005-0000-0000-0000402B0000}"/>
    <cellStyle name="60% - Акцент2 2 2 2 2 2 2 2 2 2 2 2 6 4" xfId="11077" xr:uid="{00000000-0005-0000-0000-0000412B0000}"/>
    <cellStyle name="60% - Акцент2 2 2 2 2 2 2 2 2 2 2 2 7" xfId="11078" xr:uid="{00000000-0005-0000-0000-0000422B0000}"/>
    <cellStyle name="60% - Акцент2 2 2 2 2 2 2 2 2 2 2 2 7 2" xfId="11079" xr:uid="{00000000-0005-0000-0000-0000432B0000}"/>
    <cellStyle name="60% - Акцент2 2 2 2 2 2 2 2 2 2 2 2 8" xfId="11080" xr:uid="{00000000-0005-0000-0000-0000442B0000}"/>
    <cellStyle name="60% - Акцент2 2 2 2 2 2 2 2 2 2 2 2 9" xfId="11081" xr:uid="{00000000-0005-0000-0000-0000452B0000}"/>
    <cellStyle name="60% - Акцент2 2 2 2 2 2 2 2 2 2 2 20" xfId="11082" xr:uid="{00000000-0005-0000-0000-0000462B0000}"/>
    <cellStyle name="60% - Акцент2 2 2 2 2 2 2 2 2 2 2 21" xfId="11083" xr:uid="{00000000-0005-0000-0000-0000472B0000}"/>
    <cellStyle name="60% - Акцент2 2 2 2 2 2 2 2 2 2 2 22" xfId="11084" xr:uid="{00000000-0005-0000-0000-0000482B0000}"/>
    <cellStyle name="60% - Акцент2 2 2 2 2 2 2 2 2 2 2 23" xfId="11085" xr:uid="{00000000-0005-0000-0000-0000492B0000}"/>
    <cellStyle name="60% - Акцент2 2 2 2 2 2 2 2 2 2 2 24" xfId="11086" xr:uid="{00000000-0005-0000-0000-00004A2B0000}"/>
    <cellStyle name="60% - Акцент2 2 2 2 2 2 2 2 2 2 2 25" xfId="11087" xr:uid="{00000000-0005-0000-0000-00004B2B0000}"/>
    <cellStyle name="60% - Акцент2 2 2 2 2 2 2 2 2 2 2 26" xfId="11088" xr:uid="{00000000-0005-0000-0000-00004C2B0000}"/>
    <cellStyle name="60% - Акцент2 2 2 2 2 2 2 2 2 2 2 27" xfId="11089" xr:uid="{00000000-0005-0000-0000-00004D2B0000}"/>
    <cellStyle name="60% - Акцент2 2 2 2 2 2 2 2 2 2 2 28" xfId="11090" xr:uid="{00000000-0005-0000-0000-00004E2B0000}"/>
    <cellStyle name="60% - Акцент2 2 2 2 2 2 2 2 2 2 2 29" xfId="11091" xr:uid="{00000000-0005-0000-0000-00004F2B0000}"/>
    <cellStyle name="60% - Акцент2 2 2 2 2 2 2 2 2 2 2 3" xfId="11092" xr:uid="{00000000-0005-0000-0000-0000502B0000}"/>
    <cellStyle name="60% - Акцент2 2 2 2 2 2 2 2 2 2 2 30" xfId="11093" xr:uid="{00000000-0005-0000-0000-0000512B0000}"/>
    <cellStyle name="60% - Акцент2 2 2 2 2 2 2 2 2 2 2 31" xfId="11094" xr:uid="{00000000-0005-0000-0000-0000522B0000}"/>
    <cellStyle name="60% - Акцент2 2 2 2 2 2 2 2 2 2 2 32" xfId="11095" xr:uid="{00000000-0005-0000-0000-0000532B0000}"/>
    <cellStyle name="60% - Акцент2 2 2 2 2 2 2 2 2 2 2 4" xfId="11096" xr:uid="{00000000-0005-0000-0000-0000542B0000}"/>
    <cellStyle name="60% - Акцент2 2 2 2 2 2 2 2 2 2 2 5" xfId="11097" xr:uid="{00000000-0005-0000-0000-0000552B0000}"/>
    <cellStyle name="60% - Акцент2 2 2 2 2 2 2 2 2 2 2 5 2" xfId="11098" xr:uid="{00000000-0005-0000-0000-0000562B0000}"/>
    <cellStyle name="60% - Акцент2 2 2 2 2 2 2 2 2 2 2 5 3" xfId="11099" xr:uid="{00000000-0005-0000-0000-0000572B0000}"/>
    <cellStyle name="60% - Акцент2 2 2 2 2 2 2 2 2 2 2 6" xfId="11100" xr:uid="{00000000-0005-0000-0000-0000582B0000}"/>
    <cellStyle name="60% - Акцент2 2 2 2 2 2 2 2 2 2 2 7" xfId="11101" xr:uid="{00000000-0005-0000-0000-0000592B0000}"/>
    <cellStyle name="60% - Акцент2 2 2 2 2 2 2 2 2 2 2 7 2" xfId="11102" xr:uid="{00000000-0005-0000-0000-00005A2B0000}"/>
    <cellStyle name="60% - Акцент2 2 2 2 2 2 2 2 2 2 2 8" xfId="11103" xr:uid="{00000000-0005-0000-0000-00005B2B0000}"/>
    <cellStyle name="60% - Акцент2 2 2 2 2 2 2 2 2 2 2 8 2" xfId="11104" xr:uid="{00000000-0005-0000-0000-00005C2B0000}"/>
    <cellStyle name="60% - Акцент2 2 2 2 2 2 2 2 2 2 2 8 2 2" xfId="11105" xr:uid="{00000000-0005-0000-0000-00005D2B0000}"/>
    <cellStyle name="60% - Акцент2 2 2 2 2 2 2 2 2 2 2 8 2 2 2" xfId="11106" xr:uid="{00000000-0005-0000-0000-00005E2B0000}"/>
    <cellStyle name="60% - Акцент2 2 2 2 2 2 2 2 2 2 2 8 2 3" xfId="11107" xr:uid="{00000000-0005-0000-0000-00005F2B0000}"/>
    <cellStyle name="60% - Акцент2 2 2 2 2 2 2 2 2 2 2 8 2 4" xfId="11108" xr:uid="{00000000-0005-0000-0000-0000602B0000}"/>
    <cellStyle name="60% - Акцент2 2 2 2 2 2 2 2 2 2 2 8 3" xfId="11109" xr:uid="{00000000-0005-0000-0000-0000612B0000}"/>
    <cellStyle name="60% - Акцент2 2 2 2 2 2 2 2 2 2 2 8 3 2" xfId="11110" xr:uid="{00000000-0005-0000-0000-0000622B0000}"/>
    <cellStyle name="60% - Акцент2 2 2 2 2 2 2 2 2 2 2 8 4" xfId="11111" xr:uid="{00000000-0005-0000-0000-0000632B0000}"/>
    <cellStyle name="60% - Акцент2 2 2 2 2 2 2 2 2 2 2 9" xfId="11112" xr:uid="{00000000-0005-0000-0000-0000642B0000}"/>
    <cellStyle name="60% - Акцент2 2 2 2 2 2 2 2 2 2 2 9 2" xfId="11113" xr:uid="{00000000-0005-0000-0000-0000652B0000}"/>
    <cellStyle name="60% - Акцент2 2 2 2 2 2 2 2 2 2 20" xfId="11114" xr:uid="{00000000-0005-0000-0000-0000662B0000}"/>
    <cellStyle name="60% - Акцент2 2 2 2 2 2 2 2 2 2 21" xfId="11115" xr:uid="{00000000-0005-0000-0000-0000672B0000}"/>
    <cellStyle name="60% - Акцент2 2 2 2 2 2 2 2 2 2 22" xfId="11116" xr:uid="{00000000-0005-0000-0000-0000682B0000}"/>
    <cellStyle name="60% - Акцент2 2 2 2 2 2 2 2 2 2 23" xfId="11117" xr:uid="{00000000-0005-0000-0000-0000692B0000}"/>
    <cellStyle name="60% - Акцент2 2 2 2 2 2 2 2 2 2 24" xfId="11118" xr:uid="{00000000-0005-0000-0000-00006A2B0000}"/>
    <cellStyle name="60% - Акцент2 2 2 2 2 2 2 2 2 2 25" xfId="11119" xr:uid="{00000000-0005-0000-0000-00006B2B0000}"/>
    <cellStyle name="60% - Акцент2 2 2 2 2 2 2 2 2 2 26" xfId="11120" xr:uid="{00000000-0005-0000-0000-00006C2B0000}"/>
    <cellStyle name="60% - Акцент2 2 2 2 2 2 2 2 2 2 27" xfId="11121" xr:uid="{00000000-0005-0000-0000-00006D2B0000}"/>
    <cellStyle name="60% - Акцент2 2 2 2 2 2 2 2 2 2 28" xfId="11122" xr:uid="{00000000-0005-0000-0000-00006E2B0000}"/>
    <cellStyle name="60% - Акцент2 2 2 2 2 2 2 2 2 2 29" xfId="11123" xr:uid="{00000000-0005-0000-0000-00006F2B0000}"/>
    <cellStyle name="60% - Акцент2 2 2 2 2 2 2 2 2 2 3" xfId="11124" xr:uid="{00000000-0005-0000-0000-0000702B0000}"/>
    <cellStyle name="60% - Акцент2 2 2 2 2 2 2 2 2 2 3 2" xfId="11125" xr:uid="{00000000-0005-0000-0000-0000712B0000}"/>
    <cellStyle name="60% - Акцент2 2 2 2 2 2 2 2 2 2 3 2 2" xfId="11126" xr:uid="{00000000-0005-0000-0000-0000722B0000}"/>
    <cellStyle name="60% - Акцент2 2 2 2 2 2 2 2 2 2 3 2 2 2" xfId="11127" xr:uid="{00000000-0005-0000-0000-0000732B0000}"/>
    <cellStyle name="60% - Акцент2 2 2 2 2 2 2 2 2 2 3 2 2 3" xfId="11128" xr:uid="{00000000-0005-0000-0000-0000742B0000}"/>
    <cellStyle name="60% - Акцент2 2 2 2 2 2 2 2 2 2 3 2 3" xfId="11129" xr:uid="{00000000-0005-0000-0000-0000752B0000}"/>
    <cellStyle name="60% - Акцент2 2 2 2 2 2 2 2 2 2 3 3" xfId="11130" xr:uid="{00000000-0005-0000-0000-0000762B0000}"/>
    <cellStyle name="60% - Акцент2 2 2 2 2 2 2 2 2 2 3 4" xfId="11131" xr:uid="{00000000-0005-0000-0000-0000772B0000}"/>
    <cellStyle name="60% - Акцент2 2 2 2 2 2 2 2 2 2 30" xfId="11132" xr:uid="{00000000-0005-0000-0000-0000782B0000}"/>
    <cellStyle name="60% - Акцент2 2 2 2 2 2 2 2 2 2 31" xfId="11133" xr:uid="{00000000-0005-0000-0000-0000792B0000}"/>
    <cellStyle name="60% - Акцент2 2 2 2 2 2 2 2 2 2 32" xfId="11134" xr:uid="{00000000-0005-0000-0000-00007A2B0000}"/>
    <cellStyle name="60% - Акцент2 2 2 2 2 2 2 2 2 2 4" xfId="11135" xr:uid="{00000000-0005-0000-0000-00007B2B0000}"/>
    <cellStyle name="60% - Акцент2 2 2 2 2 2 2 2 2 2 5" xfId="11136" xr:uid="{00000000-0005-0000-0000-00007C2B0000}"/>
    <cellStyle name="60% - Акцент2 2 2 2 2 2 2 2 2 2 5 2" xfId="11137" xr:uid="{00000000-0005-0000-0000-00007D2B0000}"/>
    <cellStyle name="60% - Акцент2 2 2 2 2 2 2 2 2 2 5 3" xfId="11138" xr:uid="{00000000-0005-0000-0000-00007E2B0000}"/>
    <cellStyle name="60% - Акцент2 2 2 2 2 2 2 2 2 2 6" xfId="11139" xr:uid="{00000000-0005-0000-0000-00007F2B0000}"/>
    <cellStyle name="60% - Акцент2 2 2 2 2 2 2 2 2 2 7" xfId="11140" xr:uid="{00000000-0005-0000-0000-0000802B0000}"/>
    <cellStyle name="60% - Акцент2 2 2 2 2 2 2 2 2 2 7 2" xfId="11141" xr:uid="{00000000-0005-0000-0000-0000812B0000}"/>
    <cellStyle name="60% - Акцент2 2 2 2 2 2 2 2 2 2 8" xfId="11142" xr:uid="{00000000-0005-0000-0000-0000822B0000}"/>
    <cellStyle name="60% - Акцент2 2 2 2 2 2 2 2 2 2 8 2" xfId="11143" xr:uid="{00000000-0005-0000-0000-0000832B0000}"/>
    <cellStyle name="60% - Акцент2 2 2 2 2 2 2 2 2 2 8 2 2" xfId="11144" xr:uid="{00000000-0005-0000-0000-0000842B0000}"/>
    <cellStyle name="60% - Акцент2 2 2 2 2 2 2 2 2 2 8 2 2 2" xfId="11145" xr:uid="{00000000-0005-0000-0000-0000852B0000}"/>
    <cellStyle name="60% - Акцент2 2 2 2 2 2 2 2 2 2 8 2 3" xfId="11146" xr:uid="{00000000-0005-0000-0000-0000862B0000}"/>
    <cellStyle name="60% - Акцент2 2 2 2 2 2 2 2 2 2 8 2 4" xfId="11147" xr:uid="{00000000-0005-0000-0000-0000872B0000}"/>
    <cellStyle name="60% - Акцент2 2 2 2 2 2 2 2 2 2 8 3" xfId="11148" xr:uid="{00000000-0005-0000-0000-0000882B0000}"/>
    <cellStyle name="60% - Акцент2 2 2 2 2 2 2 2 2 2 8 3 2" xfId="11149" xr:uid="{00000000-0005-0000-0000-0000892B0000}"/>
    <cellStyle name="60% - Акцент2 2 2 2 2 2 2 2 2 2 8 4" xfId="11150" xr:uid="{00000000-0005-0000-0000-00008A2B0000}"/>
    <cellStyle name="60% - Акцент2 2 2 2 2 2 2 2 2 2 9" xfId="11151" xr:uid="{00000000-0005-0000-0000-00008B2B0000}"/>
    <cellStyle name="60% - Акцент2 2 2 2 2 2 2 2 2 2 9 2" xfId="11152" xr:uid="{00000000-0005-0000-0000-00008C2B0000}"/>
    <cellStyle name="60% - Акцент2 2 2 2 2 2 2 2 2 20" xfId="11153" xr:uid="{00000000-0005-0000-0000-00008D2B0000}"/>
    <cellStyle name="60% - Акцент2 2 2 2 2 2 2 2 2 21" xfId="11154" xr:uid="{00000000-0005-0000-0000-00008E2B0000}"/>
    <cellStyle name="60% - Акцент2 2 2 2 2 2 2 2 2 22" xfId="11155" xr:uid="{00000000-0005-0000-0000-00008F2B0000}"/>
    <cellStyle name="60% - Акцент2 2 2 2 2 2 2 2 2 23" xfId="11156" xr:uid="{00000000-0005-0000-0000-0000902B0000}"/>
    <cellStyle name="60% - Акцент2 2 2 2 2 2 2 2 2 24" xfId="11157" xr:uid="{00000000-0005-0000-0000-0000912B0000}"/>
    <cellStyle name="60% - Акцент2 2 2 2 2 2 2 2 2 25" xfId="11158" xr:uid="{00000000-0005-0000-0000-0000922B0000}"/>
    <cellStyle name="60% - Акцент2 2 2 2 2 2 2 2 2 26" xfId="11159" xr:uid="{00000000-0005-0000-0000-0000932B0000}"/>
    <cellStyle name="60% - Акцент2 2 2 2 2 2 2 2 2 27" xfId="11160" xr:uid="{00000000-0005-0000-0000-0000942B0000}"/>
    <cellStyle name="60% - Акцент2 2 2 2 2 2 2 2 2 28" xfId="11161" xr:uid="{00000000-0005-0000-0000-0000952B0000}"/>
    <cellStyle name="60% - Акцент2 2 2 2 2 2 2 2 2 29" xfId="11162" xr:uid="{00000000-0005-0000-0000-0000962B0000}"/>
    <cellStyle name="60% - Акцент2 2 2 2 2 2 2 2 2 3" xfId="11163" xr:uid="{00000000-0005-0000-0000-0000972B0000}"/>
    <cellStyle name="60% - Акцент2 2 2 2 2 2 2 2 2 3 2" xfId="11164" xr:uid="{00000000-0005-0000-0000-0000982B0000}"/>
    <cellStyle name="60% - Акцент2 2 2 2 2 2 2 2 2 3 2 2" xfId="11165" xr:uid="{00000000-0005-0000-0000-0000992B0000}"/>
    <cellStyle name="60% - Акцент2 2 2 2 2 2 2 2 2 3 2 2 2" xfId="11166" xr:uid="{00000000-0005-0000-0000-00009A2B0000}"/>
    <cellStyle name="60% - Акцент2 2 2 2 2 2 2 2 2 3 2 2 3" xfId="11167" xr:uid="{00000000-0005-0000-0000-00009B2B0000}"/>
    <cellStyle name="60% - Акцент2 2 2 2 2 2 2 2 2 3 2 3" xfId="11168" xr:uid="{00000000-0005-0000-0000-00009C2B0000}"/>
    <cellStyle name="60% - Акцент2 2 2 2 2 2 2 2 2 3 3" xfId="11169" xr:uid="{00000000-0005-0000-0000-00009D2B0000}"/>
    <cellStyle name="60% - Акцент2 2 2 2 2 2 2 2 2 3 4" xfId="11170" xr:uid="{00000000-0005-0000-0000-00009E2B0000}"/>
    <cellStyle name="60% - Акцент2 2 2 2 2 2 2 2 2 30" xfId="11171" xr:uid="{00000000-0005-0000-0000-00009F2B0000}"/>
    <cellStyle name="60% - Акцент2 2 2 2 2 2 2 2 2 31" xfId="11172" xr:uid="{00000000-0005-0000-0000-0000A02B0000}"/>
    <cellStyle name="60% - Акцент2 2 2 2 2 2 2 2 2 32" xfId="11173" xr:uid="{00000000-0005-0000-0000-0000A12B0000}"/>
    <cellStyle name="60% - Акцент2 2 2 2 2 2 2 2 2 4" xfId="11174" xr:uid="{00000000-0005-0000-0000-0000A22B0000}"/>
    <cellStyle name="60% - Акцент2 2 2 2 2 2 2 2 2 5" xfId="11175" xr:uid="{00000000-0005-0000-0000-0000A32B0000}"/>
    <cellStyle name="60% - Акцент2 2 2 2 2 2 2 2 2 5 2" xfId="11176" xr:uid="{00000000-0005-0000-0000-0000A42B0000}"/>
    <cellStyle name="60% - Акцент2 2 2 2 2 2 2 2 2 5 3" xfId="11177" xr:uid="{00000000-0005-0000-0000-0000A52B0000}"/>
    <cellStyle name="60% - Акцент2 2 2 2 2 2 2 2 2 6" xfId="11178" xr:uid="{00000000-0005-0000-0000-0000A62B0000}"/>
    <cellStyle name="60% - Акцент2 2 2 2 2 2 2 2 2 7" xfId="11179" xr:uid="{00000000-0005-0000-0000-0000A72B0000}"/>
    <cellStyle name="60% - Акцент2 2 2 2 2 2 2 2 2 7 2" xfId="11180" xr:uid="{00000000-0005-0000-0000-0000A82B0000}"/>
    <cellStyle name="60% - Акцент2 2 2 2 2 2 2 2 2 8" xfId="11181" xr:uid="{00000000-0005-0000-0000-0000A92B0000}"/>
    <cellStyle name="60% - Акцент2 2 2 2 2 2 2 2 2 8 2" xfId="11182" xr:uid="{00000000-0005-0000-0000-0000AA2B0000}"/>
    <cellStyle name="60% - Акцент2 2 2 2 2 2 2 2 2 8 2 2" xfId="11183" xr:uid="{00000000-0005-0000-0000-0000AB2B0000}"/>
    <cellStyle name="60% - Акцент2 2 2 2 2 2 2 2 2 8 2 2 2" xfId="11184" xr:uid="{00000000-0005-0000-0000-0000AC2B0000}"/>
    <cellStyle name="60% - Акцент2 2 2 2 2 2 2 2 2 8 2 3" xfId="11185" xr:uid="{00000000-0005-0000-0000-0000AD2B0000}"/>
    <cellStyle name="60% - Акцент2 2 2 2 2 2 2 2 2 8 2 4" xfId="11186" xr:uid="{00000000-0005-0000-0000-0000AE2B0000}"/>
    <cellStyle name="60% - Акцент2 2 2 2 2 2 2 2 2 8 3" xfId="11187" xr:uid="{00000000-0005-0000-0000-0000AF2B0000}"/>
    <cellStyle name="60% - Акцент2 2 2 2 2 2 2 2 2 8 3 2" xfId="11188" xr:uid="{00000000-0005-0000-0000-0000B02B0000}"/>
    <cellStyle name="60% - Акцент2 2 2 2 2 2 2 2 2 8 4" xfId="11189" xr:uid="{00000000-0005-0000-0000-0000B12B0000}"/>
    <cellStyle name="60% - Акцент2 2 2 2 2 2 2 2 2 9" xfId="11190" xr:uid="{00000000-0005-0000-0000-0000B22B0000}"/>
    <cellStyle name="60% - Акцент2 2 2 2 2 2 2 2 2 9 2" xfId="11191" xr:uid="{00000000-0005-0000-0000-0000B32B0000}"/>
    <cellStyle name="60% - Акцент2 2 2 2 2 2 2 2 20" xfId="11192" xr:uid="{00000000-0005-0000-0000-0000B42B0000}"/>
    <cellStyle name="60% - Акцент2 2 2 2 2 2 2 2 21" xfId="11193" xr:uid="{00000000-0005-0000-0000-0000B52B0000}"/>
    <cellStyle name="60% - Акцент2 2 2 2 2 2 2 2 22" xfId="11194" xr:uid="{00000000-0005-0000-0000-0000B62B0000}"/>
    <cellStyle name="60% - Акцент2 2 2 2 2 2 2 2 23" xfId="11195" xr:uid="{00000000-0005-0000-0000-0000B72B0000}"/>
    <cellStyle name="60% - Акцент2 2 2 2 2 2 2 2 24" xfId="11196" xr:uid="{00000000-0005-0000-0000-0000B82B0000}"/>
    <cellStyle name="60% - Акцент2 2 2 2 2 2 2 2 25" xfId="11197" xr:uid="{00000000-0005-0000-0000-0000B92B0000}"/>
    <cellStyle name="60% - Акцент2 2 2 2 2 2 2 2 26" xfId="11198" xr:uid="{00000000-0005-0000-0000-0000BA2B0000}"/>
    <cellStyle name="60% - Акцент2 2 2 2 2 2 2 2 27" xfId="11199" xr:uid="{00000000-0005-0000-0000-0000BB2B0000}"/>
    <cellStyle name="60% - Акцент2 2 2 2 2 2 2 2 28" xfId="11200" xr:uid="{00000000-0005-0000-0000-0000BC2B0000}"/>
    <cellStyle name="60% - Акцент2 2 2 2 2 2 2 2 29" xfId="11201" xr:uid="{00000000-0005-0000-0000-0000BD2B0000}"/>
    <cellStyle name="60% - Акцент2 2 2 2 2 2 2 2 3" xfId="11202" xr:uid="{00000000-0005-0000-0000-0000BE2B0000}"/>
    <cellStyle name="60% - Акцент2 2 2 2 2 2 2 2 30" xfId="11203" xr:uid="{00000000-0005-0000-0000-0000BF2B0000}"/>
    <cellStyle name="60% - Акцент2 2 2 2 2 2 2 2 31" xfId="11204" xr:uid="{00000000-0005-0000-0000-0000C02B0000}"/>
    <cellStyle name="60% - Акцент2 2 2 2 2 2 2 2 32" xfId="11205" xr:uid="{00000000-0005-0000-0000-0000C12B0000}"/>
    <cellStyle name="60% - Акцент2 2 2 2 2 2 2 2 33" xfId="11206" xr:uid="{00000000-0005-0000-0000-0000C22B0000}"/>
    <cellStyle name="60% - Акцент2 2 2 2 2 2 2 2 34" xfId="11207" xr:uid="{00000000-0005-0000-0000-0000C32B0000}"/>
    <cellStyle name="60% - Акцент2 2 2 2 2 2 2 2 35" xfId="11208" xr:uid="{00000000-0005-0000-0000-0000C42B0000}"/>
    <cellStyle name="60% - Акцент2 2 2 2 2 2 2 2 36" xfId="11209" xr:uid="{00000000-0005-0000-0000-0000C52B0000}"/>
    <cellStyle name="60% - Акцент2 2 2 2 2 2 2 2 37" xfId="11210" xr:uid="{00000000-0005-0000-0000-0000C62B0000}"/>
    <cellStyle name="60% - Акцент2 2 2 2 2 2 2 2 38" xfId="11211" xr:uid="{00000000-0005-0000-0000-0000C72B0000}"/>
    <cellStyle name="60% - Акцент2 2 2 2 2 2 2 2 4" xfId="11212" xr:uid="{00000000-0005-0000-0000-0000C82B0000}"/>
    <cellStyle name="60% - Акцент2 2 2 2 2 2 2 2 4 2" xfId="11213" xr:uid="{00000000-0005-0000-0000-0000C92B0000}"/>
    <cellStyle name="60% - Акцент2 2 2 2 2 2 2 2 4 2 2" xfId="11214" xr:uid="{00000000-0005-0000-0000-0000CA2B0000}"/>
    <cellStyle name="60% - Акцент2 2 2 2 2 2 2 2 4 2 2 2" xfId="11215" xr:uid="{00000000-0005-0000-0000-0000CB2B0000}"/>
    <cellStyle name="60% - Акцент2 2 2 2 2 2 2 2 4 2 2 2 2" xfId="11216" xr:uid="{00000000-0005-0000-0000-0000CC2B0000}"/>
    <cellStyle name="60% - Акцент2 2 2 2 2 2 2 2 4 2 2 2 2 2" xfId="11217" xr:uid="{00000000-0005-0000-0000-0000CD2B0000}"/>
    <cellStyle name="60% - Акцент2 2 2 2 2 2 2 2 4 2 2 2 2 3" xfId="11218" xr:uid="{00000000-0005-0000-0000-0000CE2B0000}"/>
    <cellStyle name="60% - Акцент2 2 2 2 2 2 2 2 4 2 2 2 3" xfId="11219" xr:uid="{00000000-0005-0000-0000-0000CF2B0000}"/>
    <cellStyle name="60% - Акцент2 2 2 2 2 2 2 2 4 2 2 3" xfId="11220" xr:uid="{00000000-0005-0000-0000-0000D02B0000}"/>
    <cellStyle name="60% - Акцент2 2 2 2 2 2 2 2 4 2 2 4" xfId="11221" xr:uid="{00000000-0005-0000-0000-0000D12B0000}"/>
    <cellStyle name="60% - Акцент2 2 2 2 2 2 2 2 4 2 3" xfId="11222" xr:uid="{00000000-0005-0000-0000-0000D22B0000}"/>
    <cellStyle name="60% - Акцент2 2 2 2 2 2 2 2 4 2 4" xfId="11223" xr:uid="{00000000-0005-0000-0000-0000D32B0000}"/>
    <cellStyle name="60% - Акцент2 2 2 2 2 2 2 2 4 3" xfId="11224" xr:uid="{00000000-0005-0000-0000-0000D42B0000}"/>
    <cellStyle name="60% - Акцент2 2 2 2 2 2 2 2 4 4" xfId="11225" xr:uid="{00000000-0005-0000-0000-0000D52B0000}"/>
    <cellStyle name="60% - Акцент2 2 2 2 2 2 2 2 4 5" xfId="11226" xr:uid="{00000000-0005-0000-0000-0000D62B0000}"/>
    <cellStyle name="60% - Акцент2 2 2 2 2 2 2 2 5" xfId="11227" xr:uid="{00000000-0005-0000-0000-0000D72B0000}"/>
    <cellStyle name="60% - Акцент2 2 2 2 2 2 2 2 6" xfId="11228" xr:uid="{00000000-0005-0000-0000-0000D82B0000}"/>
    <cellStyle name="60% - Акцент2 2 2 2 2 2 2 2 6 2" xfId="11229" xr:uid="{00000000-0005-0000-0000-0000D92B0000}"/>
    <cellStyle name="60% - Акцент2 2 2 2 2 2 2 2 6 3" xfId="11230" xr:uid="{00000000-0005-0000-0000-0000DA2B0000}"/>
    <cellStyle name="60% - Акцент2 2 2 2 2 2 2 2 7" xfId="11231" xr:uid="{00000000-0005-0000-0000-0000DB2B0000}"/>
    <cellStyle name="60% - Акцент2 2 2 2 2 2 2 2 8" xfId="11232" xr:uid="{00000000-0005-0000-0000-0000DC2B0000}"/>
    <cellStyle name="60% - Акцент2 2 2 2 2 2 2 2 8 2" xfId="11233" xr:uid="{00000000-0005-0000-0000-0000DD2B0000}"/>
    <cellStyle name="60% - Акцент2 2 2 2 2 2 2 2 9" xfId="11234" xr:uid="{00000000-0005-0000-0000-0000DE2B0000}"/>
    <cellStyle name="60% - Акцент2 2 2 2 2 2 2 2 9 2" xfId="11235" xr:uid="{00000000-0005-0000-0000-0000DF2B0000}"/>
    <cellStyle name="60% - Акцент2 2 2 2 2 2 2 2 9 2 2" xfId="11236" xr:uid="{00000000-0005-0000-0000-0000E02B0000}"/>
    <cellStyle name="60% - Акцент2 2 2 2 2 2 2 2 9 2 2 2" xfId="11237" xr:uid="{00000000-0005-0000-0000-0000E12B0000}"/>
    <cellStyle name="60% - Акцент2 2 2 2 2 2 2 2 9 2 3" xfId="11238" xr:uid="{00000000-0005-0000-0000-0000E22B0000}"/>
    <cellStyle name="60% - Акцент2 2 2 2 2 2 2 2 9 2 4" xfId="11239" xr:uid="{00000000-0005-0000-0000-0000E32B0000}"/>
    <cellStyle name="60% - Акцент2 2 2 2 2 2 2 2 9 3" xfId="11240" xr:uid="{00000000-0005-0000-0000-0000E42B0000}"/>
    <cellStyle name="60% - Акцент2 2 2 2 2 2 2 2 9 3 2" xfId="11241" xr:uid="{00000000-0005-0000-0000-0000E52B0000}"/>
    <cellStyle name="60% - Акцент2 2 2 2 2 2 2 2 9 4" xfId="11242" xr:uid="{00000000-0005-0000-0000-0000E62B0000}"/>
    <cellStyle name="60% - Акцент2 2 2 2 2 2 2 20" xfId="11243" xr:uid="{00000000-0005-0000-0000-0000E72B0000}"/>
    <cellStyle name="60% - Акцент2 2 2 2 2 2 2 21" xfId="11244" xr:uid="{00000000-0005-0000-0000-0000E82B0000}"/>
    <cellStyle name="60% - Акцент2 2 2 2 2 2 2 22" xfId="11245" xr:uid="{00000000-0005-0000-0000-0000E92B0000}"/>
    <cellStyle name="60% - Акцент2 2 2 2 2 2 2 23" xfId="11246" xr:uid="{00000000-0005-0000-0000-0000EA2B0000}"/>
    <cellStyle name="60% - Акцент2 2 2 2 2 2 2 24" xfId="11247" xr:uid="{00000000-0005-0000-0000-0000EB2B0000}"/>
    <cellStyle name="60% - Акцент2 2 2 2 2 2 2 25" xfId="11248" xr:uid="{00000000-0005-0000-0000-0000EC2B0000}"/>
    <cellStyle name="60% - Акцент2 2 2 2 2 2 2 26" xfId="11249" xr:uid="{00000000-0005-0000-0000-0000ED2B0000}"/>
    <cellStyle name="60% - Акцент2 2 2 2 2 2 2 27" xfId="11250" xr:uid="{00000000-0005-0000-0000-0000EE2B0000}"/>
    <cellStyle name="60% - Акцент2 2 2 2 2 2 2 28" xfId="11251" xr:uid="{00000000-0005-0000-0000-0000EF2B0000}"/>
    <cellStyle name="60% - Акцент2 2 2 2 2 2 2 29" xfId="11252" xr:uid="{00000000-0005-0000-0000-0000F02B0000}"/>
    <cellStyle name="60% - Акцент2 2 2 2 2 2 2 3" xfId="11253" xr:uid="{00000000-0005-0000-0000-0000F12B0000}"/>
    <cellStyle name="60% - Акцент2 2 2 2 2 2 2 30" xfId="11254" xr:uid="{00000000-0005-0000-0000-0000F22B0000}"/>
    <cellStyle name="60% - Акцент2 2 2 2 2 2 2 31" xfId="11255" xr:uid="{00000000-0005-0000-0000-0000F32B0000}"/>
    <cellStyle name="60% - Акцент2 2 2 2 2 2 2 32" xfId="11256" xr:uid="{00000000-0005-0000-0000-0000F42B0000}"/>
    <cellStyle name="60% - Акцент2 2 2 2 2 2 2 33" xfId="11257" xr:uid="{00000000-0005-0000-0000-0000F52B0000}"/>
    <cellStyle name="60% - Акцент2 2 2 2 2 2 2 34" xfId="11258" xr:uid="{00000000-0005-0000-0000-0000F62B0000}"/>
    <cellStyle name="60% - Акцент2 2 2 2 2 2 2 35" xfId="11259" xr:uid="{00000000-0005-0000-0000-0000F72B0000}"/>
    <cellStyle name="60% - Акцент2 2 2 2 2 2 2 36" xfId="11260" xr:uid="{00000000-0005-0000-0000-0000F82B0000}"/>
    <cellStyle name="60% - Акцент2 2 2 2 2 2 2 37" xfId="11261" xr:uid="{00000000-0005-0000-0000-0000F92B0000}"/>
    <cellStyle name="60% - Акцент2 2 2 2 2 2 2 38" xfId="11262" xr:uid="{00000000-0005-0000-0000-0000FA2B0000}"/>
    <cellStyle name="60% - Акцент2 2 2 2 2 2 2 39" xfId="11263" xr:uid="{00000000-0005-0000-0000-0000FB2B0000}"/>
    <cellStyle name="60% - Акцент2 2 2 2 2 2 2 4" xfId="11264" xr:uid="{00000000-0005-0000-0000-0000FC2B0000}"/>
    <cellStyle name="60% - Акцент2 2 2 2 2 2 2 5" xfId="11265" xr:uid="{00000000-0005-0000-0000-0000FD2B0000}"/>
    <cellStyle name="60% - Акцент2 2 2 2 2 2 2 5 2" xfId="11266" xr:uid="{00000000-0005-0000-0000-0000FE2B0000}"/>
    <cellStyle name="60% - Акцент2 2 2 2 2 2 2 5 2 2" xfId="11267" xr:uid="{00000000-0005-0000-0000-0000FF2B0000}"/>
    <cellStyle name="60% - Акцент2 2 2 2 2 2 2 5 2 2 2" xfId="11268" xr:uid="{00000000-0005-0000-0000-0000002C0000}"/>
    <cellStyle name="60% - Акцент2 2 2 2 2 2 2 5 2 2 2 2" xfId="11269" xr:uid="{00000000-0005-0000-0000-0000012C0000}"/>
    <cellStyle name="60% - Акцент2 2 2 2 2 2 2 5 2 2 2 2 2" xfId="11270" xr:uid="{00000000-0005-0000-0000-0000022C0000}"/>
    <cellStyle name="60% - Акцент2 2 2 2 2 2 2 5 2 2 2 2 3" xfId="11271" xr:uid="{00000000-0005-0000-0000-0000032C0000}"/>
    <cellStyle name="60% - Акцент2 2 2 2 2 2 2 5 2 2 2 3" xfId="11272" xr:uid="{00000000-0005-0000-0000-0000042C0000}"/>
    <cellStyle name="60% - Акцент2 2 2 2 2 2 2 5 2 2 3" xfId="11273" xr:uid="{00000000-0005-0000-0000-0000052C0000}"/>
    <cellStyle name="60% - Акцент2 2 2 2 2 2 2 5 2 2 4" xfId="11274" xr:uid="{00000000-0005-0000-0000-0000062C0000}"/>
    <cellStyle name="60% - Акцент2 2 2 2 2 2 2 5 2 3" xfId="11275" xr:uid="{00000000-0005-0000-0000-0000072C0000}"/>
    <cellStyle name="60% - Акцент2 2 2 2 2 2 2 5 2 4" xfId="11276" xr:uid="{00000000-0005-0000-0000-0000082C0000}"/>
    <cellStyle name="60% - Акцент2 2 2 2 2 2 2 5 3" xfId="11277" xr:uid="{00000000-0005-0000-0000-0000092C0000}"/>
    <cellStyle name="60% - Акцент2 2 2 2 2 2 2 5 4" xfId="11278" xr:uid="{00000000-0005-0000-0000-00000A2C0000}"/>
    <cellStyle name="60% - Акцент2 2 2 2 2 2 2 5 5" xfId="11279" xr:uid="{00000000-0005-0000-0000-00000B2C0000}"/>
    <cellStyle name="60% - Акцент2 2 2 2 2 2 2 6" xfId="11280" xr:uid="{00000000-0005-0000-0000-00000C2C0000}"/>
    <cellStyle name="60% - Акцент2 2 2 2 2 2 2 7" xfId="11281" xr:uid="{00000000-0005-0000-0000-00000D2C0000}"/>
    <cellStyle name="60% - Акцент2 2 2 2 2 2 2 7 2" xfId="11282" xr:uid="{00000000-0005-0000-0000-00000E2C0000}"/>
    <cellStyle name="60% - Акцент2 2 2 2 2 2 2 7 3" xfId="11283" xr:uid="{00000000-0005-0000-0000-00000F2C0000}"/>
    <cellStyle name="60% - Акцент2 2 2 2 2 2 2 8" xfId="11284" xr:uid="{00000000-0005-0000-0000-0000102C0000}"/>
    <cellStyle name="60% - Акцент2 2 2 2 2 2 2 9" xfId="11285" xr:uid="{00000000-0005-0000-0000-0000112C0000}"/>
    <cellStyle name="60% - Акцент2 2 2 2 2 2 2 9 2" xfId="11286" xr:uid="{00000000-0005-0000-0000-0000122C0000}"/>
    <cellStyle name="60% - Акцент2 2 2 2 2 2 20" xfId="11287" xr:uid="{00000000-0005-0000-0000-0000132C0000}"/>
    <cellStyle name="60% - Акцент2 2 2 2 2 2 21" xfId="11288" xr:uid="{00000000-0005-0000-0000-0000142C0000}"/>
    <cellStyle name="60% - Акцент2 2 2 2 2 2 22" xfId="11289" xr:uid="{00000000-0005-0000-0000-0000152C0000}"/>
    <cellStyle name="60% - Акцент2 2 2 2 2 2 23" xfId="11290" xr:uid="{00000000-0005-0000-0000-0000162C0000}"/>
    <cellStyle name="60% - Акцент2 2 2 2 2 2 24" xfId="11291" xr:uid="{00000000-0005-0000-0000-0000172C0000}"/>
    <cellStyle name="60% - Акцент2 2 2 2 2 2 25" xfId="11292" xr:uid="{00000000-0005-0000-0000-0000182C0000}"/>
    <cellStyle name="60% - Акцент2 2 2 2 2 2 26" xfId="11293" xr:uid="{00000000-0005-0000-0000-0000192C0000}"/>
    <cellStyle name="60% - Акцент2 2 2 2 2 2 27" xfId="11294" xr:uid="{00000000-0005-0000-0000-00001A2C0000}"/>
    <cellStyle name="60% - Акцент2 2 2 2 2 2 28" xfId="11295" xr:uid="{00000000-0005-0000-0000-00001B2C0000}"/>
    <cellStyle name="60% - Акцент2 2 2 2 2 2 29" xfId="11296" xr:uid="{00000000-0005-0000-0000-00001C2C0000}"/>
    <cellStyle name="60% - Акцент2 2 2 2 2 2 3" xfId="11297" xr:uid="{00000000-0005-0000-0000-00001D2C0000}"/>
    <cellStyle name="60% - Акцент2 2 2 2 2 2 3 2" xfId="11298" xr:uid="{00000000-0005-0000-0000-00001E2C0000}"/>
    <cellStyle name="60% - Акцент2 2 2 2 2 2 3 3" xfId="11299" xr:uid="{00000000-0005-0000-0000-00001F2C0000}"/>
    <cellStyle name="60% - Акцент2 2 2 2 2 2 3 4" xfId="11300" xr:uid="{00000000-0005-0000-0000-0000202C0000}"/>
    <cellStyle name="60% - Акцент2 2 2 2 2 2 3 4 2" xfId="11301" xr:uid="{00000000-0005-0000-0000-0000212C0000}"/>
    <cellStyle name="60% - Акцент2 2 2 2 2 2 3 4 3" xfId="11302" xr:uid="{00000000-0005-0000-0000-0000222C0000}"/>
    <cellStyle name="60% - Акцент2 2 2 2 2 2 3 5" xfId="11303" xr:uid="{00000000-0005-0000-0000-0000232C0000}"/>
    <cellStyle name="60% - Акцент2 2 2 2 2 2 30" xfId="11304" xr:uid="{00000000-0005-0000-0000-0000242C0000}"/>
    <cellStyle name="60% - Акцент2 2 2 2 2 2 31" xfId="11305" xr:uid="{00000000-0005-0000-0000-0000252C0000}"/>
    <cellStyle name="60% - Акцент2 2 2 2 2 2 32" xfId="11306" xr:uid="{00000000-0005-0000-0000-0000262C0000}"/>
    <cellStyle name="60% - Акцент2 2 2 2 2 2 33" xfId="11307" xr:uid="{00000000-0005-0000-0000-0000272C0000}"/>
    <cellStyle name="60% - Акцент2 2 2 2 2 2 34" xfId="11308" xr:uid="{00000000-0005-0000-0000-0000282C0000}"/>
    <cellStyle name="60% - Акцент2 2 2 2 2 2 35" xfId="11309" xr:uid="{00000000-0005-0000-0000-0000292C0000}"/>
    <cellStyle name="60% - Акцент2 2 2 2 2 2 36" xfId="11310" xr:uid="{00000000-0005-0000-0000-00002A2C0000}"/>
    <cellStyle name="60% - Акцент2 2 2 2 2 2 37" xfId="11311" xr:uid="{00000000-0005-0000-0000-00002B2C0000}"/>
    <cellStyle name="60% - Акцент2 2 2 2 2 2 38" xfId="11312" xr:uid="{00000000-0005-0000-0000-00002C2C0000}"/>
    <cellStyle name="60% - Акцент2 2 2 2 2 2 39" xfId="11313" xr:uid="{00000000-0005-0000-0000-00002D2C0000}"/>
    <cellStyle name="60% - Акцент2 2 2 2 2 2 4" xfId="11314" xr:uid="{00000000-0005-0000-0000-00002E2C0000}"/>
    <cellStyle name="60% - Акцент2 2 2 2 2 2 40" xfId="11315" xr:uid="{00000000-0005-0000-0000-00002F2C0000}"/>
    <cellStyle name="60% - Акцент2 2 2 2 2 2 41" xfId="11316" xr:uid="{00000000-0005-0000-0000-0000302C0000}"/>
    <cellStyle name="60% - Акцент2 2 2 2 2 2 5" xfId="11317" xr:uid="{00000000-0005-0000-0000-0000312C0000}"/>
    <cellStyle name="60% - Акцент2 2 2 2 2 2 5 2" xfId="11318" xr:uid="{00000000-0005-0000-0000-0000322C0000}"/>
    <cellStyle name="60% - Акцент2 2 2 2 2 2 5 2 2" xfId="11319" xr:uid="{00000000-0005-0000-0000-0000332C0000}"/>
    <cellStyle name="60% - Акцент2 2 2 2 2 2 5 2 2 2" xfId="11320" xr:uid="{00000000-0005-0000-0000-0000342C0000}"/>
    <cellStyle name="60% - Акцент2 2 2 2 2 2 5 2 2 3" xfId="11321" xr:uid="{00000000-0005-0000-0000-0000352C0000}"/>
    <cellStyle name="60% - Акцент2 2 2 2 2 2 5 2 3" xfId="11322" xr:uid="{00000000-0005-0000-0000-0000362C0000}"/>
    <cellStyle name="60% - Акцент2 2 2 2 2 2 5 3" xfId="11323" xr:uid="{00000000-0005-0000-0000-0000372C0000}"/>
    <cellStyle name="60% - Акцент2 2 2 2 2 2 5 4" xfId="11324" xr:uid="{00000000-0005-0000-0000-0000382C0000}"/>
    <cellStyle name="60% - Акцент2 2 2 2 2 2 6" xfId="11325" xr:uid="{00000000-0005-0000-0000-0000392C0000}"/>
    <cellStyle name="60% - Акцент2 2 2 2 2 2 6 2" xfId="11326" xr:uid="{00000000-0005-0000-0000-00003A2C0000}"/>
    <cellStyle name="60% - Акцент2 2 2 2 2 2 6 3" xfId="11327" xr:uid="{00000000-0005-0000-0000-00003B2C0000}"/>
    <cellStyle name="60% - Акцент2 2 2 2 2 2 7" xfId="11328" xr:uid="{00000000-0005-0000-0000-00003C2C0000}"/>
    <cellStyle name="60% - Акцент2 2 2 2 2 2 7 2" xfId="11329" xr:uid="{00000000-0005-0000-0000-00003D2C0000}"/>
    <cellStyle name="60% - Акцент2 2 2 2 2 2 7 3" xfId="11330" xr:uid="{00000000-0005-0000-0000-00003E2C0000}"/>
    <cellStyle name="60% - Акцент2 2 2 2 2 2 8" xfId="11331" xr:uid="{00000000-0005-0000-0000-00003F2C0000}"/>
    <cellStyle name="60% - Акцент2 2 2 2 2 2 8 2" xfId="11332" xr:uid="{00000000-0005-0000-0000-0000402C0000}"/>
    <cellStyle name="60% - Акцент2 2 2 2 2 2 8 3" xfId="11333" xr:uid="{00000000-0005-0000-0000-0000412C0000}"/>
    <cellStyle name="60% - Акцент2 2 2 2 2 2 9" xfId="11334" xr:uid="{00000000-0005-0000-0000-0000422C0000}"/>
    <cellStyle name="60% - Акцент2 2 2 2 2 2 9 2" xfId="11335" xr:uid="{00000000-0005-0000-0000-0000432C0000}"/>
    <cellStyle name="60% - Акцент2 2 2 2 2 2_амортизация" xfId="11336" xr:uid="{00000000-0005-0000-0000-0000442C0000}"/>
    <cellStyle name="60% - Акцент2 2 2 2 2 20" xfId="11337" xr:uid="{00000000-0005-0000-0000-0000452C0000}"/>
    <cellStyle name="60% - Акцент2 2 2 2 2 21" xfId="11338" xr:uid="{00000000-0005-0000-0000-0000462C0000}"/>
    <cellStyle name="60% - Акцент2 2 2 2 2 22" xfId="11339" xr:uid="{00000000-0005-0000-0000-0000472C0000}"/>
    <cellStyle name="60% - Акцент2 2 2 2 2 23" xfId="11340" xr:uid="{00000000-0005-0000-0000-0000482C0000}"/>
    <cellStyle name="60% - Акцент2 2 2 2 2 24" xfId="11341" xr:uid="{00000000-0005-0000-0000-0000492C0000}"/>
    <cellStyle name="60% - Акцент2 2 2 2 2 25" xfId="11342" xr:uid="{00000000-0005-0000-0000-00004A2C0000}"/>
    <cellStyle name="60% - Акцент2 2 2 2 2 26" xfId="11343" xr:uid="{00000000-0005-0000-0000-00004B2C0000}"/>
    <cellStyle name="60% - Акцент2 2 2 2 2 27" xfId="11344" xr:uid="{00000000-0005-0000-0000-00004C2C0000}"/>
    <cellStyle name="60% - Акцент2 2 2 2 2 28" xfId="11345" xr:uid="{00000000-0005-0000-0000-00004D2C0000}"/>
    <cellStyle name="60% - Акцент2 2 2 2 2 29" xfId="11346" xr:uid="{00000000-0005-0000-0000-00004E2C0000}"/>
    <cellStyle name="60% - Акцент2 2 2 2 2 3" xfId="11347" xr:uid="{00000000-0005-0000-0000-00004F2C0000}"/>
    <cellStyle name="60% - Акцент2 2 2 2 2 3 2" xfId="11348" xr:uid="{00000000-0005-0000-0000-0000502C0000}"/>
    <cellStyle name="60% - Акцент2 2 2 2 2 3 2 2" xfId="11349" xr:uid="{00000000-0005-0000-0000-0000512C0000}"/>
    <cellStyle name="60% - Акцент2 2 2 2 2 3 3" xfId="11350" xr:uid="{00000000-0005-0000-0000-0000522C0000}"/>
    <cellStyle name="60% - Акцент2 2 2 2 2 3 4" xfId="11351" xr:uid="{00000000-0005-0000-0000-0000532C0000}"/>
    <cellStyle name="60% - Акцент2 2 2 2 2 3 4 2" xfId="11352" xr:uid="{00000000-0005-0000-0000-0000542C0000}"/>
    <cellStyle name="60% - Акцент2 2 2 2 2 3 4 3" xfId="11353" xr:uid="{00000000-0005-0000-0000-0000552C0000}"/>
    <cellStyle name="60% - Акцент2 2 2 2 2 3 5" xfId="11354" xr:uid="{00000000-0005-0000-0000-0000562C0000}"/>
    <cellStyle name="60% - Акцент2 2 2 2 2 30" xfId="11355" xr:uid="{00000000-0005-0000-0000-0000572C0000}"/>
    <cellStyle name="60% - Акцент2 2 2 2 2 31" xfId="11356" xr:uid="{00000000-0005-0000-0000-0000582C0000}"/>
    <cellStyle name="60% - Акцент2 2 2 2 2 32" xfId="11357" xr:uid="{00000000-0005-0000-0000-0000592C0000}"/>
    <cellStyle name="60% - Акцент2 2 2 2 2 33" xfId="11358" xr:uid="{00000000-0005-0000-0000-00005A2C0000}"/>
    <cellStyle name="60% - Акцент2 2 2 2 2 34" xfId="11359" xr:uid="{00000000-0005-0000-0000-00005B2C0000}"/>
    <cellStyle name="60% - Акцент2 2 2 2 2 35" xfId="11360" xr:uid="{00000000-0005-0000-0000-00005C2C0000}"/>
    <cellStyle name="60% - Акцент2 2 2 2 2 36" xfId="11361" xr:uid="{00000000-0005-0000-0000-00005D2C0000}"/>
    <cellStyle name="60% - Акцент2 2 2 2 2 37" xfId="11362" xr:uid="{00000000-0005-0000-0000-00005E2C0000}"/>
    <cellStyle name="60% - Акцент2 2 2 2 2 38" xfId="11363" xr:uid="{00000000-0005-0000-0000-00005F2C0000}"/>
    <cellStyle name="60% - Акцент2 2 2 2 2 39" xfId="11364" xr:uid="{00000000-0005-0000-0000-0000602C0000}"/>
    <cellStyle name="60% - Акцент2 2 2 2 2 4" xfId="11365" xr:uid="{00000000-0005-0000-0000-0000612C0000}"/>
    <cellStyle name="60% - Акцент2 2 2 2 2 40" xfId="11366" xr:uid="{00000000-0005-0000-0000-0000622C0000}"/>
    <cellStyle name="60% - Акцент2 2 2 2 2 41" xfId="11367" xr:uid="{00000000-0005-0000-0000-0000632C0000}"/>
    <cellStyle name="60% - Акцент2 2 2 2 2 42" xfId="11368" xr:uid="{00000000-0005-0000-0000-0000642C0000}"/>
    <cellStyle name="60% - Акцент2 2 2 2 2 5" xfId="11369" xr:uid="{00000000-0005-0000-0000-0000652C0000}"/>
    <cellStyle name="60% - Акцент2 2 2 2 2 6" xfId="11370" xr:uid="{00000000-0005-0000-0000-0000662C0000}"/>
    <cellStyle name="60% - Акцент2 2 2 2 2 6 2" xfId="11371" xr:uid="{00000000-0005-0000-0000-0000672C0000}"/>
    <cellStyle name="60% - Акцент2 2 2 2 2 6 2 2" xfId="11372" xr:uid="{00000000-0005-0000-0000-0000682C0000}"/>
    <cellStyle name="60% - Акцент2 2 2 2 2 6 2 2 2" xfId="11373" xr:uid="{00000000-0005-0000-0000-0000692C0000}"/>
    <cellStyle name="60% - Акцент2 2 2 2 2 6 2 2 3" xfId="11374" xr:uid="{00000000-0005-0000-0000-00006A2C0000}"/>
    <cellStyle name="60% - Акцент2 2 2 2 2 6 2 3" xfId="11375" xr:uid="{00000000-0005-0000-0000-00006B2C0000}"/>
    <cellStyle name="60% - Акцент2 2 2 2 2 6 3" xfId="11376" xr:uid="{00000000-0005-0000-0000-00006C2C0000}"/>
    <cellStyle name="60% - Акцент2 2 2 2 2 6 4" xfId="11377" xr:uid="{00000000-0005-0000-0000-00006D2C0000}"/>
    <cellStyle name="60% - Акцент2 2 2 2 2 7" xfId="11378" xr:uid="{00000000-0005-0000-0000-00006E2C0000}"/>
    <cellStyle name="60% - Акцент2 2 2 2 2 7 2" xfId="11379" xr:uid="{00000000-0005-0000-0000-00006F2C0000}"/>
    <cellStyle name="60% - Акцент2 2 2 2 2 7 3" xfId="11380" xr:uid="{00000000-0005-0000-0000-0000702C0000}"/>
    <cellStyle name="60% - Акцент2 2 2 2 2 8" xfId="11381" xr:uid="{00000000-0005-0000-0000-0000712C0000}"/>
    <cellStyle name="60% - Акцент2 2 2 2 2 8 2" xfId="11382" xr:uid="{00000000-0005-0000-0000-0000722C0000}"/>
    <cellStyle name="60% - Акцент2 2 2 2 2 8 3" xfId="11383" xr:uid="{00000000-0005-0000-0000-0000732C0000}"/>
    <cellStyle name="60% - Акцент2 2 2 2 2 9" xfId="11384" xr:uid="{00000000-0005-0000-0000-0000742C0000}"/>
    <cellStyle name="60% - Акцент2 2 2 2 2 9 2" xfId="11385" xr:uid="{00000000-0005-0000-0000-0000752C0000}"/>
    <cellStyle name="60% - Акцент2 2 2 2 2 9 3" xfId="11386" xr:uid="{00000000-0005-0000-0000-0000762C0000}"/>
    <cellStyle name="60% - Акцент2 2 2 2 2_амортизация" xfId="11387" xr:uid="{00000000-0005-0000-0000-0000772C0000}"/>
    <cellStyle name="60% - Акцент2 2 2 2 20" xfId="11388" xr:uid="{00000000-0005-0000-0000-0000782C0000}"/>
    <cellStyle name="60% - Акцент2 2 2 2 20 2" xfId="11389" xr:uid="{00000000-0005-0000-0000-0000792C0000}"/>
    <cellStyle name="60% - Акцент2 2 2 2 21" xfId="11390" xr:uid="{00000000-0005-0000-0000-00007A2C0000}"/>
    <cellStyle name="60% - Акцент2 2 2 2 22" xfId="11391" xr:uid="{00000000-0005-0000-0000-00007B2C0000}"/>
    <cellStyle name="60% - Акцент2 2 2 2 23" xfId="11392" xr:uid="{00000000-0005-0000-0000-00007C2C0000}"/>
    <cellStyle name="60% - Акцент2 2 2 2 23 2" xfId="11393" xr:uid="{00000000-0005-0000-0000-00007D2C0000}"/>
    <cellStyle name="60% - Акцент2 2 2 2 24" xfId="11394" xr:uid="{00000000-0005-0000-0000-00007E2C0000}"/>
    <cellStyle name="60% - Акцент2 2 2 2 25" xfId="11395" xr:uid="{00000000-0005-0000-0000-00007F2C0000}"/>
    <cellStyle name="60% - Акцент2 2 2 2 26" xfId="11396" xr:uid="{00000000-0005-0000-0000-0000802C0000}"/>
    <cellStyle name="60% - Акцент2 2 2 2 27" xfId="11397" xr:uid="{00000000-0005-0000-0000-0000812C0000}"/>
    <cellStyle name="60% - Акцент2 2 2 2 28" xfId="11398" xr:uid="{00000000-0005-0000-0000-0000822C0000}"/>
    <cellStyle name="60% - Акцент2 2 2 2 29" xfId="11399" xr:uid="{00000000-0005-0000-0000-0000832C0000}"/>
    <cellStyle name="60% - Акцент2 2 2 2 3" xfId="11400" xr:uid="{00000000-0005-0000-0000-0000842C0000}"/>
    <cellStyle name="60% - Акцент2 2 2 2 30" xfId="11401" xr:uid="{00000000-0005-0000-0000-0000852C0000}"/>
    <cellStyle name="60% - Акцент2 2 2 2 31" xfId="11402" xr:uid="{00000000-0005-0000-0000-0000862C0000}"/>
    <cellStyle name="60% - Акцент2 2 2 2 32" xfId="11403" xr:uid="{00000000-0005-0000-0000-0000872C0000}"/>
    <cellStyle name="60% - Акцент2 2 2 2 33" xfId="11404" xr:uid="{00000000-0005-0000-0000-0000882C0000}"/>
    <cellStyle name="60% - Акцент2 2 2 2 34" xfId="11405" xr:uid="{00000000-0005-0000-0000-0000892C0000}"/>
    <cellStyle name="60% - Акцент2 2 2 2 35" xfId="11406" xr:uid="{00000000-0005-0000-0000-00008A2C0000}"/>
    <cellStyle name="60% - Акцент2 2 2 2 36" xfId="11407" xr:uid="{00000000-0005-0000-0000-00008B2C0000}"/>
    <cellStyle name="60% - Акцент2 2 2 2 37" xfId="11408" xr:uid="{00000000-0005-0000-0000-00008C2C0000}"/>
    <cellStyle name="60% - Акцент2 2 2 2 38" xfId="11409" xr:uid="{00000000-0005-0000-0000-00008D2C0000}"/>
    <cellStyle name="60% - Акцент2 2 2 2 39" xfId="11410" xr:uid="{00000000-0005-0000-0000-00008E2C0000}"/>
    <cellStyle name="60% - Акцент2 2 2 2 4" xfId="11411" xr:uid="{00000000-0005-0000-0000-00008F2C0000}"/>
    <cellStyle name="60% - Акцент2 2 2 2 4 2" xfId="11412" xr:uid="{00000000-0005-0000-0000-0000902C0000}"/>
    <cellStyle name="60% - Акцент2 2 2 2 4 3" xfId="11413" xr:uid="{00000000-0005-0000-0000-0000912C0000}"/>
    <cellStyle name="60% - Акцент2 2 2 2 40" xfId="11414" xr:uid="{00000000-0005-0000-0000-0000922C0000}"/>
    <cellStyle name="60% - Акцент2 2 2 2 41" xfId="11415" xr:uid="{00000000-0005-0000-0000-0000932C0000}"/>
    <cellStyle name="60% - Акцент2 2 2 2 42" xfId="11416" xr:uid="{00000000-0005-0000-0000-0000942C0000}"/>
    <cellStyle name="60% - Акцент2 2 2 2 43" xfId="11417" xr:uid="{00000000-0005-0000-0000-0000952C0000}"/>
    <cellStyle name="60% - Акцент2 2 2 2 44" xfId="11418" xr:uid="{00000000-0005-0000-0000-0000962C0000}"/>
    <cellStyle name="60% - Акцент2 2 2 2 45" xfId="11419" xr:uid="{00000000-0005-0000-0000-0000972C0000}"/>
    <cellStyle name="60% - Акцент2 2 2 2 46" xfId="11420" xr:uid="{00000000-0005-0000-0000-0000982C0000}"/>
    <cellStyle name="60% - Акцент2 2 2 2 47" xfId="11421" xr:uid="{00000000-0005-0000-0000-0000992C0000}"/>
    <cellStyle name="60% - Акцент2 2 2 2 48" xfId="11422" xr:uid="{00000000-0005-0000-0000-00009A2C0000}"/>
    <cellStyle name="60% - Акцент2 2 2 2 5" xfId="11423" xr:uid="{00000000-0005-0000-0000-00009B2C0000}"/>
    <cellStyle name="60% - Акцент2 2 2 2 5 2" xfId="11424" xr:uid="{00000000-0005-0000-0000-00009C2C0000}"/>
    <cellStyle name="60% - Акцент2 2 2 2 5 3" xfId="11425" xr:uid="{00000000-0005-0000-0000-00009D2C0000}"/>
    <cellStyle name="60% - Акцент2 2 2 2 6" xfId="11426" xr:uid="{00000000-0005-0000-0000-00009E2C0000}"/>
    <cellStyle name="60% - Акцент2 2 2 2 6 2" xfId="11427" xr:uid="{00000000-0005-0000-0000-00009F2C0000}"/>
    <cellStyle name="60% - Акцент2 2 2 2 6 3" xfId="11428" xr:uid="{00000000-0005-0000-0000-0000A02C0000}"/>
    <cellStyle name="60% - Акцент2 2 2 2 7" xfId="11429" xr:uid="{00000000-0005-0000-0000-0000A12C0000}"/>
    <cellStyle name="60% - Акцент2 2 2 2 7 2" xfId="11430" xr:uid="{00000000-0005-0000-0000-0000A22C0000}"/>
    <cellStyle name="60% - Акцент2 2 2 2 7 3" xfId="11431" xr:uid="{00000000-0005-0000-0000-0000A32C0000}"/>
    <cellStyle name="60% - Акцент2 2 2 2 8" xfId="11432" xr:uid="{00000000-0005-0000-0000-0000A42C0000}"/>
    <cellStyle name="60% - Акцент2 2 2 2 8 2" xfId="11433" xr:uid="{00000000-0005-0000-0000-0000A52C0000}"/>
    <cellStyle name="60% - Акцент2 2 2 2 8 3" xfId="11434" xr:uid="{00000000-0005-0000-0000-0000A62C0000}"/>
    <cellStyle name="60% - Акцент2 2 2 2 9" xfId="11435" xr:uid="{00000000-0005-0000-0000-0000A72C0000}"/>
    <cellStyle name="60% - Акцент2 2 2 2 9 2" xfId="11436" xr:uid="{00000000-0005-0000-0000-0000A82C0000}"/>
    <cellStyle name="60% - Акцент2 2 2 2 9 2 2" xfId="11437" xr:uid="{00000000-0005-0000-0000-0000A92C0000}"/>
    <cellStyle name="60% - Акцент2 2 2 2 9 3" xfId="11438" xr:uid="{00000000-0005-0000-0000-0000AA2C0000}"/>
    <cellStyle name="60% - Акцент2 2 2 2 9 4" xfId="11439" xr:uid="{00000000-0005-0000-0000-0000AB2C0000}"/>
    <cellStyle name="60% - Акцент2 2 2 2 9 4 2" xfId="11440" xr:uid="{00000000-0005-0000-0000-0000AC2C0000}"/>
    <cellStyle name="60% - Акцент2 2 2 2 9 4 3" xfId="11441" xr:uid="{00000000-0005-0000-0000-0000AD2C0000}"/>
    <cellStyle name="60% - Акцент2 2 2 2 9 5" xfId="11442" xr:uid="{00000000-0005-0000-0000-0000AE2C0000}"/>
    <cellStyle name="60% - Акцент2 2 2 2_амортизация" xfId="11443" xr:uid="{00000000-0005-0000-0000-0000AF2C0000}"/>
    <cellStyle name="60% - Акцент2 2 2 20" xfId="11444" xr:uid="{00000000-0005-0000-0000-0000B02C0000}"/>
    <cellStyle name="60% - Акцент2 2 2 20 2" xfId="11445" xr:uid="{00000000-0005-0000-0000-0000B12C0000}"/>
    <cellStyle name="60% - Акцент2 2 2 21" xfId="11446" xr:uid="{00000000-0005-0000-0000-0000B22C0000}"/>
    <cellStyle name="60% - Акцент2 2 2 22" xfId="11447" xr:uid="{00000000-0005-0000-0000-0000B32C0000}"/>
    <cellStyle name="60% - Акцент2 2 2 23" xfId="11448" xr:uid="{00000000-0005-0000-0000-0000B42C0000}"/>
    <cellStyle name="60% - Акцент2 2 2 23 2" xfId="11449" xr:uid="{00000000-0005-0000-0000-0000B52C0000}"/>
    <cellStyle name="60% - Акцент2 2 2 24" xfId="11450" xr:uid="{00000000-0005-0000-0000-0000B62C0000}"/>
    <cellStyle name="60% - Акцент2 2 2 25" xfId="11451" xr:uid="{00000000-0005-0000-0000-0000B72C0000}"/>
    <cellStyle name="60% - Акцент2 2 2 26" xfId="11452" xr:uid="{00000000-0005-0000-0000-0000B82C0000}"/>
    <cellStyle name="60% - Акцент2 2 2 27" xfId="11453" xr:uid="{00000000-0005-0000-0000-0000B92C0000}"/>
    <cellStyle name="60% - Акцент2 2 2 28" xfId="11454" xr:uid="{00000000-0005-0000-0000-0000BA2C0000}"/>
    <cellStyle name="60% - Акцент2 2 2 29" xfId="11455" xr:uid="{00000000-0005-0000-0000-0000BB2C0000}"/>
    <cellStyle name="60% - Акцент2 2 2 3" xfId="11456" xr:uid="{00000000-0005-0000-0000-0000BC2C0000}"/>
    <cellStyle name="60% - Акцент2 2 2 3 10" xfId="11457" xr:uid="{00000000-0005-0000-0000-0000BD2C0000}"/>
    <cellStyle name="60% - Акцент2 2 2 3 11" xfId="11458" xr:uid="{00000000-0005-0000-0000-0000BE2C0000}"/>
    <cellStyle name="60% - Акцент2 2 2 3 12" xfId="11459" xr:uid="{00000000-0005-0000-0000-0000BF2C0000}"/>
    <cellStyle name="60% - Акцент2 2 2 3 2" xfId="11460" xr:uid="{00000000-0005-0000-0000-0000C02C0000}"/>
    <cellStyle name="60% - Акцент2 2 2 3 2 10" xfId="11461" xr:uid="{00000000-0005-0000-0000-0000C12C0000}"/>
    <cellStyle name="60% - Акцент2 2 2 3 2 11" xfId="11462" xr:uid="{00000000-0005-0000-0000-0000C22C0000}"/>
    <cellStyle name="60% - Акцент2 2 2 3 2 12" xfId="11463" xr:uid="{00000000-0005-0000-0000-0000C32C0000}"/>
    <cellStyle name="60% - Акцент2 2 2 3 2 2" xfId="11464" xr:uid="{00000000-0005-0000-0000-0000C42C0000}"/>
    <cellStyle name="60% - Акцент2 2 2 3 2 3" xfId="11465" xr:uid="{00000000-0005-0000-0000-0000C52C0000}"/>
    <cellStyle name="60% - Акцент2 2 2 3 2 4" xfId="11466" xr:uid="{00000000-0005-0000-0000-0000C62C0000}"/>
    <cellStyle name="60% - Акцент2 2 2 3 2 5" xfId="11467" xr:uid="{00000000-0005-0000-0000-0000C72C0000}"/>
    <cellStyle name="60% - Акцент2 2 2 3 2 6" xfId="11468" xr:uid="{00000000-0005-0000-0000-0000C82C0000}"/>
    <cellStyle name="60% - Акцент2 2 2 3 2 6 2" xfId="11469" xr:uid="{00000000-0005-0000-0000-0000C92C0000}"/>
    <cellStyle name="60% - Акцент2 2 2 3 2 7" xfId="11470" xr:uid="{00000000-0005-0000-0000-0000CA2C0000}"/>
    <cellStyle name="60% - Акцент2 2 2 3 2 7 2" xfId="11471" xr:uid="{00000000-0005-0000-0000-0000CB2C0000}"/>
    <cellStyle name="60% - Акцент2 2 2 3 2 8" xfId="11472" xr:uid="{00000000-0005-0000-0000-0000CC2C0000}"/>
    <cellStyle name="60% - Акцент2 2 2 3 2 9" xfId="11473" xr:uid="{00000000-0005-0000-0000-0000CD2C0000}"/>
    <cellStyle name="60% - Акцент2 2 2 3 3" xfId="11474" xr:uid="{00000000-0005-0000-0000-0000CE2C0000}"/>
    <cellStyle name="60% - Акцент2 2 2 3 4" xfId="11475" xr:uid="{00000000-0005-0000-0000-0000CF2C0000}"/>
    <cellStyle name="60% - Акцент2 2 2 3 5" xfId="11476" xr:uid="{00000000-0005-0000-0000-0000D02C0000}"/>
    <cellStyle name="60% - Акцент2 2 2 3 6" xfId="11477" xr:uid="{00000000-0005-0000-0000-0000D12C0000}"/>
    <cellStyle name="60% - Акцент2 2 2 3 6 2" xfId="11478" xr:uid="{00000000-0005-0000-0000-0000D22C0000}"/>
    <cellStyle name="60% - Акцент2 2 2 3 7" xfId="11479" xr:uid="{00000000-0005-0000-0000-0000D32C0000}"/>
    <cellStyle name="60% - Акцент2 2 2 3 7 2" xfId="11480" xr:uid="{00000000-0005-0000-0000-0000D42C0000}"/>
    <cellStyle name="60% - Акцент2 2 2 3 8" xfId="11481" xr:uid="{00000000-0005-0000-0000-0000D52C0000}"/>
    <cellStyle name="60% - Акцент2 2 2 3 9" xfId="11482" xr:uid="{00000000-0005-0000-0000-0000D62C0000}"/>
    <cellStyle name="60% - Акцент2 2 2 3_амортизация" xfId="11483" xr:uid="{00000000-0005-0000-0000-0000D72C0000}"/>
    <cellStyle name="60% - Акцент2 2 2 30" xfId="11484" xr:uid="{00000000-0005-0000-0000-0000D82C0000}"/>
    <cellStyle name="60% - Акцент2 2 2 31" xfId="11485" xr:uid="{00000000-0005-0000-0000-0000D92C0000}"/>
    <cellStyle name="60% - Акцент2 2 2 32" xfId="11486" xr:uid="{00000000-0005-0000-0000-0000DA2C0000}"/>
    <cellStyle name="60% - Акцент2 2 2 33" xfId="11487" xr:uid="{00000000-0005-0000-0000-0000DB2C0000}"/>
    <cellStyle name="60% - Акцент2 2 2 34" xfId="11488" xr:uid="{00000000-0005-0000-0000-0000DC2C0000}"/>
    <cellStyle name="60% - Акцент2 2 2 35" xfId="11489" xr:uid="{00000000-0005-0000-0000-0000DD2C0000}"/>
    <cellStyle name="60% - Акцент2 2 2 36" xfId="11490" xr:uid="{00000000-0005-0000-0000-0000DE2C0000}"/>
    <cellStyle name="60% - Акцент2 2 2 37" xfId="11491" xr:uid="{00000000-0005-0000-0000-0000DF2C0000}"/>
    <cellStyle name="60% - Акцент2 2 2 38" xfId="11492" xr:uid="{00000000-0005-0000-0000-0000E02C0000}"/>
    <cellStyle name="60% - Акцент2 2 2 39" xfId="11493" xr:uid="{00000000-0005-0000-0000-0000E12C0000}"/>
    <cellStyle name="60% - Акцент2 2 2 4" xfId="11494" xr:uid="{00000000-0005-0000-0000-0000E22C0000}"/>
    <cellStyle name="60% - Акцент2 2 2 4 2" xfId="11495" xr:uid="{00000000-0005-0000-0000-0000E32C0000}"/>
    <cellStyle name="60% - Акцент2 2 2 4 3" xfId="11496" xr:uid="{00000000-0005-0000-0000-0000E42C0000}"/>
    <cellStyle name="60% - Акцент2 2 2 40" xfId="11497" xr:uid="{00000000-0005-0000-0000-0000E52C0000}"/>
    <cellStyle name="60% - Акцент2 2 2 41" xfId="11498" xr:uid="{00000000-0005-0000-0000-0000E62C0000}"/>
    <cellStyle name="60% - Акцент2 2 2 42" xfId="11499" xr:uid="{00000000-0005-0000-0000-0000E72C0000}"/>
    <cellStyle name="60% - Акцент2 2 2 43" xfId="11500" xr:uid="{00000000-0005-0000-0000-0000E82C0000}"/>
    <cellStyle name="60% - Акцент2 2 2 44" xfId="11501" xr:uid="{00000000-0005-0000-0000-0000E92C0000}"/>
    <cellStyle name="60% - Акцент2 2 2 45" xfId="11502" xr:uid="{00000000-0005-0000-0000-0000EA2C0000}"/>
    <cellStyle name="60% - Акцент2 2 2 46" xfId="11503" xr:uid="{00000000-0005-0000-0000-0000EB2C0000}"/>
    <cellStyle name="60% - Акцент2 2 2 47" xfId="11504" xr:uid="{00000000-0005-0000-0000-0000EC2C0000}"/>
    <cellStyle name="60% - Акцент2 2 2 48" xfId="11505" xr:uid="{00000000-0005-0000-0000-0000ED2C0000}"/>
    <cellStyle name="60% - Акцент2 2 2 5" xfId="11506" xr:uid="{00000000-0005-0000-0000-0000EE2C0000}"/>
    <cellStyle name="60% - Акцент2 2 2 5 2" xfId="11507" xr:uid="{00000000-0005-0000-0000-0000EF2C0000}"/>
    <cellStyle name="60% - Акцент2 2 2 5 3" xfId="11508" xr:uid="{00000000-0005-0000-0000-0000F02C0000}"/>
    <cellStyle name="60% - Акцент2 2 2 6" xfId="11509" xr:uid="{00000000-0005-0000-0000-0000F12C0000}"/>
    <cellStyle name="60% - Акцент2 2 2 6 2" xfId="11510" xr:uid="{00000000-0005-0000-0000-0000F22C0000}"/>
    <cellStyle name="60% - Акцент2 2 2 6 3" xfId="11511" xr:uid="{00000000-0005-0000-0000-0000F32C0000}"/>
    <cellStyle name="60% - Акцент2 2 2 7" xfId="11512" xr:uid="{00000000-0005-0000-0000-0000F42C0000}"/>
    <cellStyle name="60% - Акцент2 2 2 7 2" xfId="11513" xr:uid="{00000000-0005-0000-0000-0000F52C0000}"/>
    <cellStyle name="60% - Акцент2 2 2 7 3" xfId="11514" xr:uid="{00000000-0005-0000-0000-0000F62C0000}"/>
    <cellStyle name="60% - Акцент2 2 2 8" xfId="11515" xr:uid="{00000000-0005-0000-0000-0000F72C0000}"/>
    <cellStyle name="60% - Акцент2 2 2 8 2" xfId="11516" xr:uid="{00000000-0005-0000-0000-0000F82C0000}"/>
    <cellStyle name="60% - Акцент2 2 2 8 3" xfId="11517" xr:uid="{00000000-0005-0000-0000-0000F92C0000}"/>
    <cellStyle name="60% - Акцент2 2 2 9" xfId="11518" xr:uid="{00000000-0005-0000-0000-0000FA2C0000}"/>
    <cellStyle name="60% - Акцент2 2 2 9 2" xfId="11519" xr:uid="{00000000-0005-0000-0000-0000FB2C0000}"/>
    <cellStyle name="60% - Акцент2 2 2 9 2 2" xfId="11520" xr:uid="{00000000-0005-0000-0000-0000FC2C0000}"/>
    <cellStyle name="60% - Акцент2 2 2 9 3" xfId="11521" xr:uid="{00000000-0005-0000-0000-0000FD2C0000}"/>
    <cellStyle name="60% - Акцент2 2 2 9 4" xfId="11522" xr:uid="{00000000-0005-0000-0000-0000FE2C0000}"/>
    <cellStyle name="60% - Акцент2 2 2 9 4 2" xfId="11523" xr:uid="{00000000-0005-0000-0000-0000FF2C0000}"/>
    <cellStyle name="60% - Акцент2 2 2 9 4 3" xfId="11524" xr:uid="{00000000-0005-0000-0000-0000002D0000}"/>
    <cellStyle name="60% - Акцент2 2 2 9 5" xfId="11525" xr:uid="{00000000-0005-0000-0000-0000012D0000}"/>
    <cellStyle name="60% - Акцент2 2 2_амортизация" xfId="11526" xr:uid="{00000000-0005-0000-0000-0000022D0000}"/>
    <cellStyle name="60% - Акцент2 2 20" xfId="11527" xr:uid="{00000000-0005-0000-0000-0000032D0000}"/>
    <cellStyle name="60% - Акцент2 2 21" xfId="11528" xr:uid="{00000000-0005-0000-0000-0000042D0000}"/>
    <cellStyle name="60% - Акцент2 2 22" xfId="11529" xr:uid="{00000000-0005-0000-0000-0000052D0000}"/>
    <cellStyle name="60% - Акцент2 2 23" xfId="11530" xr:uid="{00000000-0005-0000-0000-0000062D0000}"/>
    <cellStyle name="60% - Акцент2 2 24" xfId="11531" xr:uid="{00000000-0005-0000-0000-0000072D0000}"/>
    <cellStyle name="60% - Акцент2 2 24 2" xfId="11532" xr:uid="{00000000-0005-0000-0000-0000082D0000}"/>
    <cellStyle name="60% - Акцент2 2 25" xfId="11533" xr:uid="{00000000-0005-0000-0000-0000092D0000}"/>
    <cellStyle name="60% - Акцент2 2 26" xfId="11534" xr:uid="{00000000-0005-0000-0000-00000A2D0000}"/>
    <cellStyle name="60% - Акцент2 2 27" xfId="11535" xr:uid="{00000000-0005-0000-0000-00000B2D0000}"/>
    <cellStyle name="60% - Акцент2 2 28" xfId="11536" xr:uid="{00000000-0005-0000-0000-00000C2D0000}"/>
    <cellStyle name="60% - Акцент2 2 29" xfId="11537" xr:uid="{00000000-0005-0000-0000-00000D2D0000}"/>
    <cellStyle name="60% - Акцент2 2 3" xfId="11538" xr:uid="{00000000-0005-0000-0000-00000E2D0000}"/>
    <cellStyle name="60% - Акцент2 2 30" xfId="11539" xr:uid="{00000000-0005-0000-0000-00000F2D0000}"/>
    <cellStyle name="60% - Акцент2 2 31" xfId="11540" xr:uid="{00000000-0005-0000-0000-0000102D0000}"/>
    <cellStyle name="60% - Акцент2 2 4" xfId="11541" xr:uid="{00000000-0005-0000-0000-0000112D0000}"/>
    <cellStyle name="60% - Акцент2 2 4 2" xfId="11542" xr:uid="{00000000-0005-0000-0000-0000122D0000}"/>
    <cellStyle name="60% - Акцент2 2 4 3" xfId="11543" xr:uid="{00000000-0005-0000-0000-0000132D0000}"/>
    <cellStyle name="60% - Акцент2 2 5" xfId="11544" xr:uid="{00000000-0005-0000-0000-0000142D0000}"/>
    <cellStyle name="60% - Акцент2 2 5 2" xfId="11545" xr:uid="{00000000-0005-0000-0000-0000152D0000}"/>
    <cellStyle name="60% - Акцент2 2 5_амортизация" xfId="11546" xr:uid="{00000000-0005-0000-0000-0000162D0000}"/>
    <cellStyle name="60% - Акцент2 2 6" xfId="11547" xr:uid="{00000000-0005-0000-0000-0000172D0000}"/>
    <cellStyle name="60% - Акцент2 2 6 2" xfId="11548" xr:uid="{00000000-0005-0000-0000-0000182D0000}"/>
    <cellStyle name="60% - Акцент2 2 6 3" xfId="11549" xr:uid="{00000000-0005-0000-0000-0000192D0000}"/>
    <cellStyle name="60% - Акцент2 2 7" xfId="11550" xr:uid="{00000000-0005-0000-0000-00001A2D0000}"/>
    <cellStyle name="60% - Акцент2 2 7 2" xfId="11551" xr:uid="{00000000-0005-0000-0000-00001B2D0000}"/>
    <cellStyle name="60% - Акцент2 2 7 3" xfId="11552" xr:uid="{00000000-0005-0000-0000-00001C2D0000}"/>
    <cellStyle name="60% - Акцент2 2 8" xfId="11553" xr:uid="{00000000-0005-0000-0000-00001D2D0000}"/>
    <cellStyle name="60% - Акцент2 2 9" xfId="11554" xr:uid="{00000000-0005-0000-0000-00001E2D0000}"/>
    <cellStyle name="60% - Акцент2 2_амортизация" xfId="11555" xr:uid="{00000000-0005-0000-0000-00001F2D0000}"/>
    <cellStyle name="60% - Акцент2 3" xfId="11556" xr:uid="{00000000-0005-0000-0000-0000202D0000}"/>
    <cellStyle name="60% - Акцент2 3 2" xfId="11557" xr:uid="{00000000-0005-0000-0000-0000212D0000}"/>
    <cellStyle name="60% - Акцент2 3 3" xfId="11558" xr:uid="{00000000-0005-0000-0000-0000222D0000}"/>
    <cellStyle name="60% - Акцент2 3 4" xfId="11559" xr:uid="{00000000-0005-0000-0000-0000232D0000}"/>
    <cellStyle name="60% - Акцент2 3 4 2" xfId="11560" xr:uid="{00000000-0005-0000-0000-0000242D0000}"/>
    <cellStyle name="60% - Акцент2 3 4 3" xfId="11561" xr:uid="{00000000-0005-0000-0000-0000252D0000}"/>
    <cellStyle name="60% - Акцент2 3 5" xfId="11562" xr:uid="{00000000-0005-0000-0000-0000262D0000}"/>
    <cellStyle name="60% - Акцент2 4" xfId="11563" xr:uid="{00000000-0005-0000-0000-0000272D0000}"/>
    <cellStyle name="60% - Акцент2 5" xfId="11564" xr:uid="{00000000-0005-0000-0000-0000282D0000}"/>
    <cellStyle name="60% - Акцент2 5 2" xfId="11565" xr:uid="{00000000-0005-0000-0000-0000292D0000}"/>
    <cellStyle name="60% - Акцент2 5 3" xfId="11566" xr:uid="{00000000-0005-0000-0000-00002A2D0000}"/>
    <cellStyle name="60% - Акцент2 6" xfId="11567" xr:uid="{00000000-0005-0000-0000-00002B2D0000}"/>
    <cellStyle name="60% - Акцент2 6 2" xfId="11568" xr:uid="{00000000-0005-0000-0000-00002C2D0000}"/>
    <cellStyle name="60% - Акцент2 7" xfId="11569" xr:uid="{00000000-0005-0000-0000-00002D2D0000}"/>
    <cellStyle name="60% - Акцент2 8" xfId="11570" xr:uid="{00000000-0005-0000-0000-00002E2D0000}"/>
    <cellStyle name="60% - Акцент2 9" xfId="11571" xr:uid="{00000000-0005-0000-0000-00002F2D0000}"/>
    <cellStyle name="60% - Акцент3 10" xfId="11572" xr:uid="{00000000-0005-0000-0000-0000302D0000}"/>
    <cellStyle name="60% - Акцент3 11" xfId="11573" xr:uid="{00000000-0005-0000-0000-0000312D0000}"/>
    <cellStyle name="60% - Акцент3 11 2" xfId="11574" xr:uid="{00000000-0005-0000-0000-0000322D0000}"/>
    <cellStyle name="60% - Акцент3 11 3" xfId="11575" xr:uid="{00000000-0005-0000-0000-0000332D0000}"/>
    <cellStyle name="60% - Акцент3 11 4" xfId="11576" xr:uid="{00000000-0005-0000-0000-0000342D0000}"/>
    <cellStyle name="60% - Акцент3 12" xfId="11577" xr:uid="{00000000-0005-0000-0000-0000352D0000}"/>
    <cellStyle name="60% - Акцент3 13" xfId="11578" xr:uid="{00000000-0005-0000-0000-0000362D0000}"/>
    <cellStyle name="60% - Акцент3 14" xfId="11579" xr:uid="{00000000-0005-0000-0000-0000372D0000}"/>
    <cellStyle name="60% - Акцент3 15" xfId="11580" xr:uid="{00000000-0005-0000-0000-0000382D0000}"/>
    <cellStyle name="60% - Акцент3 15 2" xfId="11581" xr:uid="{00000000-0005-0000-0000-0000392D0000}"/>
    <cellStyle name="60% - Акцент3 16" xfId="11582" xr:uid="{00000000-0005-0000-0000-00003A2D0000}"/>
    <cellStyle name="60% - Акцент3 17" xfId="11583" xr:uid="{00000000-0005-0000-0000-00003B2D0000}"/>
    <cellStyle name="60% - Акцент3 18" xfId="11584" xr:uid="{00000000-0005-0000-0000-00003C2D0000}"/>
    <cellStyle name="60% - Акцент3 19" xfId="11585" xr:uid="{00000000-0005-0000-0000-00003D2D0000}"/>
    <cellStyle name="60% - Акцент3 2" xfId="11586" xr:uid="{00000000-0005-0000-0000-00003E2D0000}"/>
    <cellStyle name="60% - Акцент3 2 10" xfId="11587" xr:uid="{00000000-0005-0000-0000-00003F2D0000}"/>
    <cellStyle name="60% - Акцент3 2 11" xfId="11588" xr:uid="{00000000-0005-0000-0000-0000402D0000}"/>
    <cellStyle name="60% - Акцент3 2 12" xfId="11589" xr:uid="{00000000-0005-0000-0000-0000412D0000}"/>
    <cellStyle name="60% - Акцент3 2 12 2" xfId="11590" xr:uid="{00000000-0005-0000-0000-0000422D0000}"/>
    <cellStyle name="60% - Акцент3 2 12 3" xfId="11591" xr:uid="{00000000-0005-0000-0000-0000432D0000}"/>
    <cellStyle name="60% - Акцент3 2 12 4" xfId="11592" xr:uid="{00000000-0005-0000-0000-0000442D0000}"/>
    <cellStyle name="60% - Акцент3 2 12 4 2" xfId="11593" xr:uid="{00000000-0005-0000-0000-0000452D0000}"/>
    <cellStyle name="60% - Акцент3 2 12 4 3" xfId="11594" xr:uid="{00000000-0005-0000-0000-0000462D0000}"/>
    <cellStyle name="60% - Акцент3 2 12 5" xfId="11595" xr:uid="{00000000-0005-0000-0000-0000472D0000}"/>
    <cellStyle name="60% - Акцент3 2 13" xfId="11596" xr:uid="{00000000-0005-0000-0000-0000482D0000}"/>
    <cellStyle name="60% - Акцент3 2 14" xfId="11597" xr:uid="{00000000-0005-0000-0000-0000492D0000}"/>
    <cellStyle name="60% - Акцент3 2 14 2" xfId="11598" xr:uid="{00000000-0005-0000-0000-00004A2D0000}"/>
    <cellStyle name="60% - Акцент3 2 15" xfId="11599" xr:uid="{00000000-0005-0000-0000-00004B2D0000}"/>
    <cellStyle name="60% - Акцент3 2 16" xfId="11600" xr:uid="{00000000-0005-0000-0000-00004C2D0000}"/>
    <cellStyle name="60% - Акцент3 2 16 2" xfId="11601" xr:uid="{00000000-0005-0000-0000-00004D2D0000}"/>
    <cellStyle name="60% - Акцент3 2 16 3" xfId="11602" xr:uid="{00000000-0005-0000-0000-00004E2D0000}"/>
    <cellStyle name="60% - Акцент3 2 17" xfId="11603" xr:uid="{00000000-0005-0000-0000-00004F2D0000}"/>
    <cellStyle name="60% - Акцент3 2 17 2" xfId="11604" xr:uid="{00000000-0005-0000-0000-0000502D0000}"/>
    <cellStyle name="60% - Акцент3 2 17 3" xfId="11605" xr:uid="{00000000-0005-0000-0000-0000512D0000}"/>
    <cellStyle name="60% - Акцент3 2 18" xfId="11606" xr:uid="{00000000-0005-0000-0000-0000522D0000}"/>
    <cellStyle name="60% - Акцент3 2 18 2" xfId="11607" xr:uid="{00000000-0005-0000-0000-0000532D0000}"/>
    <cellStyle name="60% - Акцент3 2 18 3" xfId="11608" xr:uid="{00000000-0005-0000-0000-0000542D0000}"/>
    <cellStyle name="60% - Акцент3 2 19" xfId="11609" xr:uid="{00000000-0005-0000-0000-0000552D0000}"/>
    <cellStyle name="60% - Акцент3 2 2" xfId="11610" xr:uid="{00000000-0005-0000-0000-0000562D0000}"/>
    <cellStyle name="60% - Акцент3 2 2 10" xfId="11611" xr:uid="{00000000-0005-0000-0000-0000572D0000}"/>
    <cellStyle name="60% - Акцент3 2 2 11" xfId="11612" xr:uid="{00000000-0005-0000-0000-0000582D0000}"/>
    <cellStyle name="60% - Акцент3 2 2 12" xfId="11613" xr:uid="{00000000-0005-0000-0000-0000592D0000}"/>
    <cellStyle name="60% - Акцент3 2 2 12 2" xfId="11614" xr:uid="{00000000-0005-0000-0000-00005A2D0000}"/>
    <cellStyle name="60% - Акцент3 2 2 12 2 2" xfId="11615" xr:uid="{00000000-0005-0000-0000-00005B2D0000}"/>
    <cellStyle name="60% - Акцент3 2 2 12 2 2 2" xfId="11616" xr:uid="{00000000-0005-0000-0000-00005C2D0000}"/>
    <cellStyle name="60% - Акцент3 2 2 12 2 2 3" xfId="11617" xr:uid="{00000000-0005-0000-0000-00005D2D0000}"/>
    <cellStyle name="60% - Акцент3 2 2 12 2 3" xfId="11618" xr:uid="{00000000-0005-0000-0000-00005E2D0000}"/>
    <cellStyle name="60% - Акцент3 2 2 12 3" xfId="11619" xr:uid="{00000000-0005-0000-0000-00005F2D0000}"/>
    <cellStyle name="60% - Акцент3 2 2 12 4" xfId="11620" xr:uid="{00000000-0005-0000-0000-0000602D0000}"/>
    <cellStyle name="60% - Акцент3 2 2 13" xfId="11621" xr:uid="{00000000-0005-0000-0000-0000612D0000}"/>
    <cellStyle name="60% - Акцент3 2 2 13 2" xfId="11622" xr:uid="{00000000-0005-0000-0000-0000622D0000}"/>
    <cellStyle name="60% - Акцент3 2 2 13 3" xfId="11623" xr:uid="{00000000-0005-0000-0000-0000632D0000}"/>
    <cellStyle name="60% - Акцент3 2 2 14" xfId="11624" xr:uid="{00000000-0005-0000-0000-0000642D0000}"/>
    <cellStyle name="60% - Акцент3 2 2 14 2" xfId="11625" xr:uid="{00000000-0005-0000-0000-0000652D0000}"/>
    <cellStyle name="60% - Акцент3 2 2 14 3" xfId="11626" xr:uid="{00000000-0005-0000-0000-0000662D0000}"/>
    <cellStyle name="60% - Акцент3 2 2 15" xfId="11627" xr:uid="{00000000-0005-0000-0000-0000672D0000}"/>
    <cellStyle name="60% - Акцент3 2 2 15 2" xfId="11628" xr:uid="{00000000-0005-0000-0000-0000682D0000}"/>
    <cellStyle name="60% - Акцент3 2 2 15 3" xfId="11629" xr:uid="{00000000-0005-0000-0000-0000692D0000}"/>
    <cellStyle name="60% - Акцент3 2 2 16" xfId="11630" xr:uid="{00000000-0005-0000-0000-00006A2D0000}"/>
    <cellStyle name="60% - Акцент3 2 2 16 2" xfId="11631" xr:uid="{00000000-0005-0000-0000-00006B2D0000}"/>
    <cellStyle name="60% - Акцент3 2 2 17" xfId="11632" xr:uid="{00000000-0005-0000-0000-00006C2D0000}"/>
    <cellStyle name="60% - Акцент3 2 2 18" xfId="11633" xr:uid="{00000000-0005-0000-0000-00006D2D0000}"/>
    <cellStyle name="60% - Акцент3 2 2 19" xfId="11634" xr:uid="{00000000-0005-0000-0000-00006E2D0000}"/>
    <cellStyle name="60% - Акцент3 2 2 19 2" xfId="11635" xr:uid="{00000000-0005-0000-0000-00006F2D0000}"/>
    <cellStyle name="60% - Акцент3 2 2 19 2 2" xfId="11636" xr:uid="{00000000-0005-0000-0000-0000702D0000}"/>
    <cellStyle name="60% - Акцент3 2 2 19 2 2 2" xfId="11637" xr:uid="{00000000-0005-0000-0000-0000712D0000}"/>
    <cellStyle name="60% - Акцент3 2 2 19 2 3" xfId="11638" xr:uid="{00000000-0005-0000-0000-0000722D0000}"/>
    <cellStyle name="60% - Акцент3 2 2 19 2 4" xfId="11639" xr:uid="{00000000-0005-0000-0000-0000732D0000}"/>
    <cellStyle name="60% - Акцент3 2 2 19 3" xfId="11640" xr:uid="{00000000-0005-0000-0000-0000742D0000}"/>
    <cellStyle name="60% - Акцент3 2 2 19 3 2" xfId="11641" xr:uid="{00000000-0005-0000-0000-0000752D0000}"/>
    <cellStyle name="60% - Акцент3 2 2 19 4" xfId="11642" xr:uid="{00000000-0005-0000-0000-0000762D0000}"/>
    <cellStyle name="60% - Акцент3 2 2 2" xfId="11643" xr:uid="{00000000-0005-0000-0000-0000772D0000}"/>
    <cellStyle name="60% - Акцент3 2 2 2 10" xfId="11644" xr:uid="{00000000-0005-0000-0000-0000782D0000}"/>
    <cellStyle name="60% - Акцент3 2 2 2 11" xfId="11645" xr:uid="{00000000-0005-0000-0000-0000792D0000}"/>
    <cellStyle name="60% - Акцент3 2 2 2 12" xfId="11646" xr:uid="{00000000-0005-0000-0000-00007A2D0000}"/>
    <cellStyle name="60% - Акцент3 2 2 2 12 2" xfId="11647" xr:uid="{00000000-0005-0000-0000-00007B2D0000}"/>
    <cellStyle name="60% - Акцент3 2 2 2 12 2 2" xfId="11648" xr:uid="{00000000-0005-0000-0000-00007C2D0000}"/>
    <cellStyle name="60% - Акцент3 2 2 2 12 2 2 2" xfId="11649" xr:uid="{00000000-0005-0000-0000-00007D2D0000}"/>
    <cellStyle name="60% - Акцент3 2 2 2 12 2 2 3" xfId="11650" xr:uid="{00000000-0005-0000-0000-00007E2D0000}"/>
    <cellStyle name="60% - Акцент3 2 2 2 12 2 3" xfId="11651" xr:uid="{00000000-0005-0000-0000-00007F2D0000}"/>
    <cellStyle name="60% - Акцент3 2 2 2 12 3" xfId="11652" xr:uid="{00000000-0005-0000-0000-0000802D0000}"/>
    <cellStyle name="60% - Акцент3 2 2 2 12 4" xfId="11653" xr:uid="{00000000-0005-0000-0000-0000812D0000}"/>
    <cellStyle name="60% - Акцент3 2 2 2 13" xfId="11654" xr:uid="{00000000-0005-0000-0000-0000822D0000}"/>
    <cellStyle name="60% - Акцент3 2 2 2 13 2" xfId="11655" xr:uid="{00000000-0005-0000-0000-0000832D0000}"/>
    <cellStyle name="60% - Акцент3 2 2 2 13 3" xfId="11656" xr:uid="{00000000-0005-0000-0000-0000842D0000}"/>
    <cellStyle name="60% - Акцент3 2 2 2 14" xfId="11657" xr:uid="{00000000-0005-0000-0000-0000852D0000}"/>
    <cellStyle name="60% - Акцент3 2 2 2 14 2" xfId="11658" xr:uid="{00000000-0005-0000-0000-0000862D0000}"/>
    <cellStyle name="60% - Акцент3 2 2 2 14 3" xfId="11659" xr:uid="{00000000-0005-0000-0000-0000872D0000}"/>
    <cellStyle name="60% - Акцент3 2 2 2 15" xfId="11660" xr:uid="{00000000-0005-0000-0000-0000882D0000}"/>
    <cellStyle name="60% - Акцент3 2 2 2 15 2" xfId="11661" xr:uid="{00000000-0005-0000-0000-0000892D0000}"/>
    <cellStyle name="60% - Акцент3 2 2 2 15 3" xfId="11662" xr:uid="{00000000-0005-0000-0000-00008A2D0000}"/>
    <cellStyle name="60% - Акцент3 2 2 2 16" xfId="11663" xr:uid="{00000000-0005-0000-0000-00008B2D0000}"/>
    <cellStyle name="60% - Акцент3 2 2 2 16 2" xfId="11664" xr:uid="{00000000-0005-0000-0000-00008C2D0000}"/>
    <cellStyle name="60% - Акцент3 2 2 2 17" xfId="11665" xr:uid="{00000000-0005-0000-0000-00008D2D0000}"/>
    <cellStyle name="60% - Акцент3 2 2 2 18" xfId="11666" xr:uid="{00000000-0005-0000-0000-00008E2D0000}"/>
    <cellStyle name="60% - Акцент3 2 2 2 19" xfId="11667" xr:uid="{00000000-0005-0000-0000-00008F2D0000}"/>
    <cellStyle name="60% - Акцент3 2 2 2 19 2" xfId="11668" xr:uid="{00000000-0005-0000-0000-0000902D0000}"/>
    <cellStyle name="60% - Акцент3 2 2 2 19 2 2" xfId="11669" xr:uid="{00000000-0005-0000-0000-0000912D0000}"/>
    <cellStyle name="60% - Акцент3 2 2 2 19 2 2 2" xfId="11670" xr:uid="{00000000-0005-0000-0000-0000922D0000}"/>
    <cellStyle name="60% - Акцент3 2 2 2 19 2 3" xfId="11671" xr:uid="{00000000-0005-0000-0000-0000932D0000}"/>
    <cellStyle name="60% - Акцент3 2 2 2 19 2 4" xfId="11672" xr:uid="{00000000-0005-0000-0000-0000942D0000}"/>
    <cellStyle name="60% - Акцент3 2 2 2 19 3" xfId="11673" xr:uid="{00000000-0005-0000-0000-0000952D0000}"/>
    <cellStyle name="60% - Акцент3 2 2 2 19 3 2" xfId="11674" xr:uid="{00000000-0005-0000-0000-0000962D0000}"/>
    <cellStyle name="60% - Акцент3 2 2 2 19 4" xfId="11675" xr:uid="{00000000-0005-0000-0000-0000972D0000}"/>
    <cellStyle name="60% - Акцент3 2 2 2 2" xfId="11676" xr:uid="{00000000-0005-0000-0000-0000982D0000}"/>
    <cellStyle name="60% - Акцент3 2 2 2 2 10" xfId="11677" xr:uid="{00000000-0005-0000-0000-0000992D0000}"/>
    <cellStyle name="60% - Акцент3 2 2 2 2 10 2" xfId="11678" xr:uid="{00000000-0005-0000-0000-00009A2D0000}"/>
    <cellStyle name="60% - Акцент3 2 2 2 2 11" xfId="11679" xr:uid="{00000000-0005-0000-0000-00009B2D0000}"/>
    <cellStyle name="60% - Акцент3 2 2 2 2 12" xfId="11680" xr:uid="{00000000-0005-0000-0000-00009C2D0000}"/>
    <cellStyle name="60% - Акцент3 2 2 2 2 13" xfId="11681" xr:uid="{00000000-0005-0000-0000-00009D2D0000}"/>
    <cellStyle name="60% - Акцент3 2 2 2 2 13 2" xfId="11682" xr:uid="{00000000-0005-0000-0000-00009E2D0000}"/>
    <cellStyle name="60% - Акцент3 2 2 2 2 13 2 2" xfId="11683" xr:uid="{00000000-0005-0000-0000-00009F2D0000}"/>
    <cellStyle name="60% - Акцент3 2 2 2 2 13 2 2 2" xfId="11684" xr:uid="{00000000-0005-0000-0000-0000A02D0000}"/>
    <cellStyle name="60% - Акцент3 2 2 2 2 13 2 3" xfId="11685" xr:uid="{00000000-0005-0000-0000-0000A12D0000}"/>
    <cellStyle name="60% - Акцент3 2 2 2 2 13 2 4" xfId="11686" xr:uid="{00000000-0005-0000-0000-0000A22D0000}"/>
    <cellStyle name="60% - Акцент3 2 2 2 2 13 3" xfId="11687" xr:uid="{00000000-0005-0000-0000-0000A32D0000}"/>
    <cellStyle name="60% - Акцент3 2 2 2 2 13 3 2" xfId="11688" xr:uid="{00000000-0005-0000-0000-0000A42D0000}"/>
    <cellStyle name="60% - Акцент3 2 2 2 2 13 4" xfId="11689" xr:uid="{00000000-0005-0000-0000-0000A52D0000}"/>
    <cellStyle name="60% - Акцент3 2 2 2 2 14" xfId="11690" xr:uid="{00000000-0005-0000-0000-0000A62D0000}"/>
    <cellStyle name="60% - Акцент3 2 2 2 2 14 2" xfId="11691" xr:uid="{00000000-0005-0000-0000-0000A72D0000}"/>
    <cellStyle name="60% - Акцент3 2 2 2 2 15" xfId="11692" xr:uid="{00000000-0005-0000-0000-0000A82D0000}"/>
    <cellStyle name="60% - Акцент3 2 2 2 2 16" xfId="11693" xr:uid="{00000000-0005-0000-0000-0000A92D0000}"/>
    <cellStyle name="60% - Акцент3 2 2 2 2 17" xfId="11694" xr:uid="{00000000-0005-0000-0000-0000AA2D0000}"/>
    <cellStyle name="60% - Акцент3 2 2 2 2 17 2" xfId="11695" xr:uid="{00000000-0005-0000-0000-0000AB2D0000}"/>
    <cellStyle name="60% - Акцент3 2 2 2 2 18" xfId="11696" xr:uid="{00000000-0005-0000-0000-0000AC2D0000}"/>
    <cellStyle name="60% - Акцент3 2 2 2 2 19" xfId="11697" xr:uid="{00000000-0005-0000-0000-0000AD2D0000}"/>
    <cellStyle name="60% - Акцент3 2 2 2 2 2" xfId="11698" xr:uid="{00000000-0005-0000-0000-0000AE2D0000}"/>
    <cellStyle name="60% - Акцент3 2 2 2 2 2 10" xfId="11699" xr:uid="{00000000-0005-0000-0000-0000AF2D0000}"/>
    <cellStyle name="60% - Акцент3 2 2 2 2 2 11" xfId="11700" xr:uid="{00000000-0005-0000-0000-0000B02D0000}"/>
    <cellStyle name="60% - Акцент3 2 2 2 2 2 12" xfId="11701" xr:uid="{00000000-0005-0000-0000-0000B12D0000}"/>
    <cellStyle name="60% - Акцент3 2 2 2 2 2 12 2" xfId="11702" xr:uid="{00000000-0005-0000-0000-0000B22D0000}"/>
    <cellStyle name="60% - Акцент3 2 2 2 2 2 12 2 2" xfId="11703" xr:uid="{00000000-0005-0000-0000-0000B32D0000}"/>
    <cellStyle name="60% - Акцент3 2 2 2 2 2 12 2 2 2" xfId="11704" xr:uid="{00000000-0005-0000-0000-0000B42D0000}"/>
    <cellStyle name="60% - Акцент3 2 2 2 2 2 12 2 3" xfId="11705" xr:uid="{00000000-0005-0000-0000-0000B52D0000}"/>
    <cellStyle name="60% - Акцент3 2 2 2 2 2 12 2 4" xfId="11706" xr:uid="{00000000-0005-0000-0000-0000B62D0000}"/>
    <cellStyle name="60% - Акцент3 2 2 2 2 2 12 3" xfId="11707" xr:uid="{00000000-0005-0000-0000-0000B72D0000}"/>
    <cellStyle name="60% - Акцент3 2 2 2 2 2 12 3 2" xfId="11708" xr:uid="{00000000-0005-0000-0000-0000B82D0000}"/>
    <cellStyle name="60% - Акцент3 2 2 2 2 2 12 4" xfId="11709" xr:uid="{00000000-0005-0000-0000-0000B92D0000}"/>
    <cellStyle name="60% - Акцент3 2 2 2 2 2 13" xfId="11710" xr:uid="{00000000-0005-0000-0000-0000BA2D0000}"/>
    <cellStyle name="60% - Акцент3 2 2 2 2 2 13 2" xfId="11711" xr:uid="{00000000-0005-0000-0000-0000BB2D0000}"/>
    <cellStyle name="60% - Акцент3 2 2 2 2 2 14" xfId="11712" xr:uid="{00000000-0005-0000-0000-0000BC2D0000}"/>
    <cellStyle name="60% - Акцент3 2 2 2 2 2 15" xfId="11713" xr:uid="{00000000-0005-0000-0000-0000BD2D0000}"/>
    <cellStyle name="60% - Акцент3 2 2 2 2 2 16" xfId="11714" xr:uid="{00000000-0005-0000-0000-0000BE2D0000}"/>
    <cellStyle name="60% - Акцент3 2 2 2 2 2 16 2" xfId="11715" xr:uid="{00000000-0005-0000-0000-0000BF2D0000}"/>
    <cellStyle name="60% - Акцент3 2 2 2 2 2 17" xfId="11716" xr:uid="{00000000-0005-0000-0000-0000C02D0000}"/>
    <cellStyle name="60% - Акцент3 2 2 2 2 2 18" xfId="11717" xr:uid="{00000000-0005-0000-0000-0000C12D0000}"/>
    <cellStyle name="60% - Акцент3 2 2 2 2 2 19" xfId="11718" xr:uid="{00000000-0005-0000-0000-0000C22D0000}"/>
    <cellStyle name="60% - Акцент3 2 2 2 2 2 2" xfId="11719" xr:uid="{00000000-0005-0000-0000-0000C32D0000}"/>
    <cellStyle name="60% - Акцент3 2 2 2 2 2 2 10" xfId="11720" xr:uid="{00000000-0005-0000-0000-0000C42D0000}"/>
    <cellStyle name="60% - Акцент3 2 2 2 2 2 2 10 2" xfId="11721" xr:uid="{00000000-0005-0000-0000-0000C52D0000}"/>
    <cellStyle name="60% - Акцент3 2 2 2 2 2 2 10 2 2" xfId="11722" xr:uid="{00000000-0005-0000-0000-0000C62D0000}"/>
    <cellStyle name="60% - Акцент3 2 2 2 2 2 2 10 2 2 2" xfId="11723" xr:uid="{00000000-0005-0000-0000-0000C72D0000}"/>
    <cellStyle name="60% - Акцент3 2 2 2 2 2 2 10 2 3" xfId="11724" xr:uid="{00000000-0005-0000-0000-0000C82D0000}"/>
    <cellStyle name="60% - Акцент3 2 2 2 2 2 2 10 2 4" xfId="11725" xr:uid="{00000000-0005-0000-0000-0000C92D0000}"/>
    <cellStyle name="60% - Акцент3 2 2 2 2 2 2 10 3" xfId="11726" xr:uid="{00000000-0005-0000-0000-0000CA2D0000}"/>
    <cellStyle name="60% - Акцент3 2 2 2 2 2 2 10 3 2" xfId="11727" xr:uid="{00000000-0005-0000-0000-0000CB2D0000}"/>
    <cellStyle name="60% - Акцент3 2 2 2 2 2 2 10 4" xfId="11728" xr:uid="{00000000-0005-0000-0000-0000CC2D0000}"/>
    <cellStyle name="60% - Акцент3 2 2 2 2 2 2 11" xfId="11729" xr:uid="{00000000-0005-0000-0000-0000CD2D0000}"/>
    <cellStyle name="60% - Акцент3 2 2 2 2 2 2 11 2" xfId="11730" xr:uid="{00000000-0005-0000-0000-0000CE2D0000}"/>
    <cellStyle name="60% - Акцент3 2 2 2 2 2 2 12" xfId="11731" xr:uid="{00000000-0005-0000-0000-0000CF2D0000}"/>
    <cellStyle name="60% - Акцент3 2 2 2 2 2 2 13" xfId="11732" xr:uid="{00000000-0005-0000-0000-0000D02D0000}"/>
    <cellStyle name="60% - Акцент3 2 2 2 2 2 2 14" xfId="11733" xr:uid="{00000000-0005-0000-0000-0000D12D0000}"/>
    <cellStyle name="60% - Акцент3 2 2 2 2 2 2 14 2" xfId="11734" xr:uid="{00000000-0005-0000-0000-0000D22D0000}"/>
    <cellStyle name="60% - Акцент3 2 2 2 2 2 2 15" xfId="11735" xr:uid="{00000000-0005-0000-0000-0000D32D0000}"/>
    <cellStyle name="60% - Акцент3 2 2 2 2 2 2 16" xfId="11736" xr:uid="{00000000-0005-0000-0000-0000D42D0000}"/>
    <cellStyle name="60% - Акцент3 2 2 2 2 2 2 17" xfId="11737" xr:uid="{00000000-0005-0000-0000-0000D52D0000}"/>
    <cellStyle name="60% - Акцент3 2 2 2 2 2 2 18" xfId="11738" xr:uid="{00000000-0005-0000-0000-0000D62D0000}"/>
    <cellStyle name="60% - Акцент3 2 2 2 2 2 2 19" xfId="11739" xr:uid="{00000000-0005-0000-0000-0000D72D0000}"/>
    <cellStyle name="60% - Акцент3 2 2 2 2 2 2 2" xfId="11740" xr:uid="{00000000-0005-0000-0000-0000D82D0000}"/>
    <cellStyle name="60% - Акцент3 2 2 2 2 2 2 2 10" xfId="11741" xr:uid="{00000000-0005-0000-0000-0000D92D0000}"/>
    <cellStyle name="60% - Акцент3 2 2 2 2 2 2 2 10 2" xfId="11742" xr:uid="{00000000-0005-0000-0000-0000DA2D0000}"/>
    <cellStyle name="60% - Акцент3 2 2 2 2 2 2 2 11" xfId="11743" xr:uid="{00000000-0005-0000-0000-0000DB2D0000}"/>
    <cellStyle name="60% - Акцент3 2 2 2 2 2 2 2 12" xfId="11744" xr:uid="{00000000-0005-0000-0000-0000DC2D0000}"/>
    <cellStyle name="60% - Акцент3 2 2 2 2 2 2 2 13" xfId="11745" xr:uid="{00000000-0005-0000-0000-0000DD2D0000}"/>
    <cellStyle name="60% - Акцент3 2 2 2 2 2 2 2 13 2" xfId="11746" xr:uid="{00000000-0005-0000-0000-0000DE2D0000}"/>
    <cellStyle name="60% - Акцент3 2 2 2 2 2 2 2 14" xfId="11747" xr:uid="{00000000-0005-0000-0000-0000DF2D0000}"/>
    <cellStyle name="60% - Акцент3 2 2 2 2 2 2 2 15" xfId="11748" xr:uid="{00000000-0005-0000-0000-0000E02D0000}"/>
    <cellStyle name="60% - Акцент3 2 2 2 2 2 2 2 16" xfId="11749" xr:uid="{00000000-0005-0000-0000-0000E12D0000}"/>
    <cellStyle name="60% - Акцент3 2 2 2 2 2 2 2 17" xfId="11750" xr:uid="{00000000-0005-0000-0000-0000E22D0000}"/>
    <cellStyle name="60% - Акцент3 2 2 2 2 2 2 2 18" xfId="11751" xr:uid="{00000000-0005-0000-0000-0000E32D0000}"/>
    <cellStyle name="60% - Акцент3 2 2 2 2 2 2 2 19" xfId="11752" xr:uid="{00000000-0005-0000-0000-0000E42D0000}"/>
    <cellStyle name="60% - Акцент3 2 2 2 2 2 2 2 2" xfId="11753" xr:uid="{00000000-0005-0000-0000-0000E52D0000}"/>
    <cellStyle name="60% - Акцент3 2 2 2 2 2 2 2 2 10" xfId="11754" xr:uid="{00000000-0005-0000-0000-0000E62D0000}"/>
    <cellStyle name="60% - Акцент3 2 2 2 2 2 2 2 2 11" xfId="11755" xr:uid="{00000000-0005-0000-0000-0000E72D0000}"/>
    <cellStyle name="60% - Акцент3 2 2 2 2 2 2 2 2 12" xfId="11756" xr:uid="{00000000-0005-0000-0000-0000E82D0000}"/>
    <cellStyle name="60% - Акцент3 2 2 2 2 2 2 2 2 13" xfId="11757" xr:uid="{00000000-0005-0000-0000-0000E92D0000}"/>
    <cellStyle name="60% - Акцент3 2 2 2 2 2 2 2 2 14" xfId="11758" xr:uid="{00000000-0005-0000-0000-0000EA2D0000}"/>
    <cellStyle name="60% - Акцент3 2 2 2 2 2 2 2 2 15" xfId="11759" xr:uid="{00000000-0005-0000-0000-0000EB2D0000}"/>
    <cellStyle name="60% - Акцент3 2 2 2 2 2 2 2 2 16" xfId="11760" xr:uid="{00000000-0005-0000-0000-0000EC2D0000}"/>
    <cellStyle name="60% - Акцент3 2 2 2 2 2 2 2 2 17" xfId="11761" xr:uid="{00000000-0005-0000-0000-0000ED2D0000}"/>
    <cellStyle name="60% - Акцент3 2 2 2 2 2 2 2 2 18" xfId="11762" xr:uid="{00000000-0005-0000-0000-0000EE2D0000}"/>
    <cellStyle name="60% - Акцент3 2 2 2 2 2 2 2 2 19" xfId="11763" xr:uid="{00000000-0005-0000-0000-0000EF2D0000}"/>
    <cellStyle name="60% - Акцент3 2 2 2 2 2 2 2 2 2" xfId="11764" xr:uid="{00000000-0005-0000-0000-0000F02D0000}"/>
    <cellStyle name="60% - Акцент3 2 2 2 2 2 2 2 2 2 10" xfId="11765" xr:uid="{00000000-0005-0000-0000-0000F12D0000}"/>
    <cellStyle name="60% - Акцент3 2 2 2 2 2 2 2 2 2 11" xfId="11766" xr:uid="{00000000-0005-0000-0000-0000F22D0000}"/>
    <cellStyle name="60% - Акцент3 2 2 2 2 2 2 2 2 2 12" xfId="11767" xr:uid="{00000000-0005-0000-0000-0000F32D0000}"/>
    <cellStyle name="60% - Акцент3 2 2 2 2 2 2 2 2 2 13" xfId="11768" xr:uid="{00000000-0005-0000-0000-0000F42D0000}"/>
    <cellStyle name="60% - Акцент3 2 2 2 2 2 2 2 2 2 14" xfId="11769" xr:uid="{00000000-0005-0000-0000-0000F52D0000}"/>
    <cellStyle name="60% - Акцент3 2 2 2 2 2 2 2 2 2 15" xfId="11770" xr:uid="{00000000-0005-0000-0000-0000F62D0000}"/>
    <cellStyle name="60% - Акцент3 2 2 2 2 2 2 2 2 2 16" xfId="11771" xr:uid="{00000000-0005-0000-0000-0000F72D0000}"/>
    <cellStyle name="60% - Акцент3 2 2 2 2 2 2 2 2 2 17" xfId="11772" xr:uid="{00000000-0005-0000-0000-0000F82D0000}"/>
    <cellStyle name="60% - Акцент3 2 2 2 2 2 2 2 2 2 18" xfId="11773" xr:uid="{00000000-0005-0000-0000-0000F92D0000}"/>
    <cellStyle name="60% - Акцент3 2 2 2 2 2 2 2 2 2 19" xfId="11774" xr:uid="{00000000-0005-0000-0000-0000FA2D0000}"/>
    <cellStyle name="60% - Акцент3 2 2 2 2 2 2 2 2 2 2" xfId="11775" xr:uid="{00000000-0005-0000-0000-0000FB2D0000}"/>
    <cellStyle name="60% - Акцент3 2 2 2 2 2 2 2 2 2 2 10" xfId="11776" xr:uid="{00000000-0005-0000-0000-0000FC2D0000}"/>
    <cellStyle name="60% - Акцент3 2 2 2 2 2 2 2 2 2 2 11" xfId="11777" xr:uid="{00000000-0005-0000-0000-0000FD2D0000}"/>
    <cellStyle name="60% - Акцент3 2 2 2 2 2 2 2 2 2 2 12" xfId="11778" xr:uid="{00000000-0005-0000-0000-0000FE2D0000}"/>
    <cellStyle name="60% - Акцент3 2 2 2 2 2 2 2 2 2 2 13" xfId="11779" xr:uid="{00000000-0005-0000-0000-0000FF2D0000}"/>
    <cellStyle name="60% - Акцент3 2 2 2 2 2 2 2 2 2 2 14" xfId="11780" xr:uid="{00000000-0005-0000-0000-0000002E0000}"/>
    <cellStyle name="60% - Акцент3 2 2 2 2 2 2 2 2 2 2 15" xfId="11781" xr:uid="{00000000-0005-0000-0000-0000012E0000}"/>
    <cellStyle name="60% - Акцент3 2 2 2 2 2 2 2 2 2 2 16" xfId="11782" xr:uid="{00000000-0005-0000-0000-0000022E0000}"/>
    <cellStyle name="60% - Акцент3 2 2 2 2 2 2 2 2 2 2 17" xfId="11783" xr:uid="{00000000-0005-0000-0000-0000032E0000}"/>
    <cellStyle name="60% - Акцент3 2 2 2 2 2 2 2 2 2 2 18" xfId="11784" xr:uid="{00000000-0005-0000-0000-0000042E0000}"/>
    <cellStyle name="60% - Акцент3 2 2 2 2 2 2 2 2 2 2 19" xfId="11785" xr:uid="{00000000-0005-0000-0000-0000052E0000}"/>
    <cellStyle name="60% - Акцент3 2 2 2 2 2 2 2 2 2 2 2" xfId="11786" xr:uid="{00000000-0005-0000-0000-0000062E0000}"/>
    <cellStyle name="60% - Акцент3 2 2 2 2 2 2 2 2 2 2 2 10" xfId="11787" xr:uid="{00000000-0005-0000-0000-0000072E0000}"/>
    <cellStyle name="60% - Акцент3 2 2 2 2 2 2 2 2 2 2 2 11" xfId="11788" xr:uid="{00000000-0005-0000-0000-0000082E0000}"/>
    <cellStyle name="60% - Акцент3 2 2 2 2 2 2 2 2 2 2 2 12" xfId="11789" xr:uid="{00000000-0005-0000-0000-0000092E0000}"/>
    <cellStyle name="60% - Акцент3 2 2 2 2 2 2 2 2 2 2 2 13" xfId="11790" xr:uid="{00000000-0005-0000-0000-00000A2E0000}"/>
    <cellStyle name="60% - Акцент3 2 2 2 2 2 2 2 2 2 2 2 14" xfId="11791" xr:uid="{00000000-0005-0000-0000-00000B2E0000}"/>
    <cellStyle name="60% - Акцент3 2 2 2 2 2 2 2 2 2 2 2 15" xfId="11792" xr:uid="{00000000-0005-0000-0000-00000C2E0000}"/>
    <cellStyle name="60% - Акцент3 2 2 2 2 2 2 2 2 2 2 2 16" xfId="11793" xr:uid="{00000000-0005-0000-0000-00000D2E0000}"/>
    <cellStyle name="60% - Акцент3 2 2 2 2 2 2 2 2 2 2 2 17" xfId="11794" xr:uid="{00000000-0005-0000-0000-00000E2E0000}"/>
    <cellStyle name="60% - Акцент3 2 2 2 2 2 2 2 2 2 2 2 18" xfId="11795" xr:uid="{00000000-0005-0000-0000-00000F2E0000}"/>
    <cellStyle name="60% - Акцент3 2 2 2 2 2 2 2 2 2 2 2 19" xfId="11796" xr:uid="{00000000-0005-0000-0000-0000102E0000}"/>
    <cellStyle name="60% - Акцент3 2 2 2 2 2 2 2 2 2 2 2 2" xfId="11797" xr:uid="{00000000-0005-0000-0000-0000112E0000}"/>
    <cellStyle name="60% - Акцент3 2 2 2 2 2 2 2 2 2 2 2 2 10" xfId="11798" xr:uid="{00000000-0005-0000-0000-0000122E0000}"/>
    <cellStyle name="60% - Акцент3 2 2 2 2 2 2 2 2 2 2 2 2 11" xfId="11799" xr:uid="{00000000-0005-0000-0000-0000132E0000}"/>
    <cellStyle name="60% - Акцент3 2 2 2 2 2 2 2 2 2 2 2 2 12" xfId="11800" xr:uid="{00000000-0005-0000-0000-0000142E0000}"/>
    <cellStyle name="60% - Акцент3 2 2 2 2 2 2 2 2 2 2 2 2 13" xfId="11801" xr:uid="{00000000-0005-0000-0000-0000152E0000}"/>
    <cellStyle name="60% - Акцент3 2 2 2 2 2 2 2 2 2 2 2 2 14" xfId="11802" xr:uid="{00000000-0005-0000-0000-0000162E0000}"/>
    <cellStyle name="60% - Акцент3 2 2 2 2 2 2 2 2 2 2 2 2 15" xfId="11803" xr:uid="{00000000-0005-0000-0000-0000172E0000}"/>
    <cellStyle name="60% - Акцент3 2 2 2 2 2 2 2 2 2 2 2 2 16" xfId="11804" xr:uid="{00000000-0005-0000-0000-0000182E0000}"/>
    <cellStyle name="60% - Акцент3 2 2 2 2 2 2 2 2 2 2 2 2 17" xfId="11805" xr:uid="{00000000-0005-0000-0000-0000192E0000}"/>
    <cellStyle name="60% - Акцент3 2 2 2 2 2 2 2 2 2 2 2 2 18" xfId="11806" xr:uid="{00000000-0005-0000-0000-00001A2E0000}"/>
    <cellStyle name="60% - Акцент3 2 2 2 2 2 2 2 2 2 2 2 2 19" xfId="11807" xr:uid="{00000000-0005-0000-0000-00001B2E0000}"/>
    <cellStyle name="60% - Акцент3 2 2 2 2 2 2 2 2 2 2 2 2 2" xfId="11808" xr:uid="{00000000-0005-0000-0000-00001C2E0000}"/>
    <cellStyle name="60% - Акцент3 2 2 2 2 2 2 2 2 2 2 2 2 2 10" xfId="11809" xr:uid="{00000000-0005-0000-0000-00001D2E0000}"/>
    <cellStyle name="60% - Акцент3 2 2 2 2 2 2 2 2 2 2 2 2 2 11" xfId="11810" xr:uid="{00000000-0005-0000-0000-00001E2E0000}"/>
    <cellStyle name="60% - Акцент3 2 2 2 2 2 2 2 2 2 2 2 2 2 12" xfId="11811" xr:uid="{00000000-0005-0000-0000-00001F2E0000}"/>
    <cellStyle name="60% - Акцент3 2 2 2 2 2 2 2 2 2 2 2 2 2 13" xfId="11812" xr:uid="{00000000-0005-0000-0000-0000202E0000}"/>
    <cellStyle name="60% - Акцент3 2 2 2 2 2 2 2 2 2 2 2 2 2 14" xfId="11813" xr:uid="{00000000-0005-0000-0000-0000212E0000}"/>
    <cellStyle name="60% - Акцент3 2 2 2 2 2 2 2 2 2 2 2 2 2 15" xfId="11814" xr:uid="{00000000-0005-0000-0000-0000222E0000}"/>
    <cellStyle name="60% - Акцент3 2 2 2 2 2 2 2 2 2 2 2 2 2 16" xfId="11815" xr:uid="{00000000-0005-0000-0000-0000232E0000}"/>
    <cellStyle name="60% - Акцент3 2 2 2 2 2 2 2 2 2 2 2 2 2 17" xfId="11816" xr:uid="{00000000-0005-0000-0000-0000242E0000}"/>
    <cellStyle name="60% - Акцент3 2 2 2 2 2 2 2 2 2 2 2 2 2 18" xfId="11817" xr:uid="{00000000-0005-0000-0000-0000252E0000}"/>
    <cellStyle name="60% - Акцент3 2 2 2 2 2 2 2 2 2 2 2 2 2 19" xfId="11818" xr:uid="{00000000-0005-0000-0000-0000262E0000}"/>
    <cellStyle name="60% - Акцент3 2 2 2 2 2 2 2 2 2 2 2 2 2 2" xfId="11819" xr:uid="{00000000-0005-0000-0000-0000272E0000}"/>
    <cellStyle name="60% - Акцент3 2 2 2 2 2 2 2 2 2 2 2 2 2 2 10" xfId="11820" xr:uid="{00000000-0005-0000-0000-0000282E0000}"/>
    <cellStyle name="60% - Акцент3 2 2 2 2 2 2 2 2 2 2 2 2 2 2 11" xfId="11821" xr:uid="{00000000-0005-0000-0000-0000292E0000}"/>
    <cellStyle name="60% - Акцент3 2 2 2 2 2 2 2 2 2 2 2 2 2 2 12" xfId="11822" xr:uid="{00000000-0005-0000-0000-00002A2E0000}"/>
    <cellStyle name="60% - Акцент3 2 2 2 2 2 2 2 2 2 2 2 2 2 2 13" xfId="11823" xr:uid="{00000000-0005-0000-0000-00002B2E0000}"/>
    <cellStyle name="60% - Акцент3 2 2 2 2 2 2 2 2 2 2 2 2 2 2 14" xfId="11824" xr:uid="{00000000-0005-0000-0000-00002C2E0000}"/>
    <cellStyle name="60% - Акцент3 2 2 2 2 2 2 2 2 2 2 2 2 2 2 15" xfId="11825" xr:uid="{00000000-0005-0000-0000-00002D2E0000}"/>
    <cellStyle name="60% - Акцент3 2 2 2 2 2 2 2 2 2 2 2 2 2 2 16" xfId="11826" xr:uid="{00000000-0005-0000-0000-00002E2E0000}"/>
    <cellStyle name="60% - Акцент3 2 2 2 2 2 2 2 2 2 2 2 2 2 2 17" xfId="11827" xr:uid="{00000000-0005-0000-0000-00002F2E0000}"/>
    <cellStyle name="60% - Акцент3 2 2 2 2 2 2 2 2 2 2 2 2 2 2 18" xfId="11828" xr:uid="{00000000-0005-0000-0000-0000302E0000}"/>
    <cellStyle name="60% - Акцент3 2 2 2 2 2 2 2 2 2 2 2 2 2 2 19" xfId="11829" xr:uid="{00000000-0005-0000-0000-0000312E0000}"/>
    <cellStyle name="60% - Акцент3 2 2 2 2 2 2 2 2 2 2 2 2 2 2 2" xfId="11830" xr:uid="{00000000-0005-0000-0000-0000322E0000}"/>
    <cellStyle name="60% - Акцент3 2 2 2 2 2 2 2 2 2 2 2 2 2 2 2 10" xfId="11831" xr:uid="{00000000-0005-0000-0000-0000332E0000}"/>
    <cellStyle name="60% - Акцент3 2 2 2 2 2 2 2 2 2 2 2 2 2 2 2 11" xfId="11832" xr:uid="{00000000-0005-0000-0000-0000342E0000}"/>
    <cellStyle name="60% - Акцент3 2 2 2 2 2 2 2 2 2 2 2 2 2 2 2 12" xfId="11833" xr:uid="{00000000-0005-0000-0000-0000352E0000}"/>
    <cellStyle name="60% - Акцент3 2 2 2 2 2 2 2 2 2 2 2 2 2 2 2 13" xfId="11834" xr:uid="{00000000-0005-0000-0000-0000362E0000}"/>
    <cellStyle name="60% - Акцент3 2 2 2 2 2 2 2 2 2 2 2 2 2 2 2 14" xfId="11835" xr:uid="{00000000-0005-0000-0000-0000372E0000}"/>
    <cellStyle name="60% - Акцент3 2 2 2 2 2 2 2 2 2 2 2 2 2 2 2 15" xfId="11836" xr:uid="{00000000-0005-0000-0000-0000382E0000}"/>
    <cellStyle name="60% - Акцент3 2 2 2 2 2 2 2 2 2 2 2 2 2 2 2 16" xfId="11837" xr:uid="{00000000-0005-0000-0000-0000392E0000}"/>
    <cellStyle name="60% - Акцент3 2 2 2 2 2 2 2 2 2 2 2 2 2 2 2 17" xfId="11838" xr:uid="{00000000-0005-0000-0000-00003A2E0000}"/>
    <cellStyle name="60% - Акцент3 2 2 2 2 2 2 2 2 2 2 2 2 2 2 2 18" xfId="11839" xr:uid="{00000000-0005-0000-0000-00003B2E0000}"/>
    <cellStyle name="60% - Акцент3 2 2 2 2 2 2 2 2 2 2 2 2 2 2 2 19" xfId="11840" xr:uid="{00000000-0005-0000-0000-00003C2E0000}"/>
    <cellStyle name="60% - Акцент3 2 2 2 2 2 2 2 2 2 2 2 2 2 2 2 2" xfId="11841" xr:uid="{00000000-0005-0000-0000-00003D2E0000}"/>
    <cellStyle name="60% - Акцент3 2 2 2 2 2 2 2 2 2 2 2 2 2 2 2 2 10" xfId="11842" xr:uid="{00000000-0005-0000-0000-00003E2E0000}"/>
    <cellStyle name="60% - Акцент3 2 2 2 2 2 2 2 2 2 2 2 2 2 2 2 2 11" xfId="11843" xr:uid="{00000000-0005-0000-0000-00003F2E0000}"/>
    <cellStyle name="60% - Акцент3 2 2 2 2 2 2 2 2 2 2 2 2 2 2 2 2 12" xfId="11844" xr:uid="{00000000-0005-0000-0000-0000402E0000}"/>
    <cellStyle name="60% - Акцент3 2 2 2 2 2 2 2 2 2 2 2 2 2 2 2 2 13" xfId="11845" xr:uid="{00000000-0005-0000-0000-0000412E0000}"/>
    <cellStyle name="60% - Акцент3 2 2 2 2 2 2 2 2 2 2 2 2 2 2 2 2 14" xfId="11846" xr:uid="{00000000-0005-0000-0000-0000422E0000}"/>
    <cellStyle name="60% - Акцент3 2 2 2 2 2 2 2 2 2 2 2 2 2 2 2 2 15" xfId="11847" xr:uid="{00000000-0005-0000-0000-0000432E0000}"/>
    <cellStyle name="60% - Акцент3 2 2 2 2 2 2 2 2 2 2 2 2 2 2 2 2 16" xfId="11848" xr:uid="{00000000-0005-0000-0000-0000442E0000}"/>
    <cellStyle name="60% - Акцент3 2 2 2 2 2 2 2 2 2 2 2 2 2 2 2 2 17" xfId="11849" xr:uid="{00000000-0005-0000-0000-0000452E0000}"/>
    <cellStyle name="60% - Акцент3 2 2 2 2 2 2 2 2 2 2 2 2 2 2 2 2 18" xfId="11850" xr:uid="{00000000-0005-0000-0000-0000462E0000}"/>
    <cellStyle name="60% - Акцент3 2 2 2 2 2 2 2 2 2 2 2 2 2 2 2 2 19" xfId="11851" xr:uid="{00000000-0005-0000-0000-0000472E0000}"/>
    <cellStyle name="60% - Акцент3 2 2 2 2 2 2 2 2 2 2 2 2 2 2 2 2 2" xfId="11852" xr:uid="{00000000-0005-0000-0000-0000482E0000}"/>
    <cellStyle name="60% - Акцент3 2 2 2 2 2 2 2 2 2 2 2 2 2 2 2 2 2 10" xfId="11853" xr:uid="{00000000-0005-0000-0000-0000492E0000}"/>
    <cellStyle name="60% - Акцент3 2 2 2 2 2 2 2 2 2 2 2 2 2 2 2 2 2 11" xfId="11854" xr:uid="{00000000-0005-0000-0000-00004A2E0000}"/>
    <cellStyle name="60% - Акцент3 2 2 2 2 2 2 2 2 2 2 2 2 2 2 2 2 2 12" xfId="11855" xr:uid="{00000000-0005-0000-0000-00004B2E0000}"/>
    <cellStyle name="60% - Акцент3 2 2 2 2 2 2 2 2 2 2 2 2 2 2 2 2 2 13" xfId="11856" xr:uid="{00000000-0005-0000-0000-00004C2E0000}"/>
    <cellStyle name="60% - Акцент3 2 2 2 2 2 2 2 2 2 2 2 2 2 2 2 2 2 14" xfId="11857" xr:uid="{00000000-0005-0000-0000-00004D2E0000}"/>
    <cellStyle name="60% - Акцент3 2 2 2 2 2 2 2 2 2 2 2 2 2 2 2 2 2 15" xfId="11858" xr:uid="{00000000-0005-0000-0000-00004E2E0000}"/>
    <cellStyle name="60% - Акцент3 2 2 2 2 2 2 2 2 2 2 2 2 2 2 2 2 2 16" xfId="11859" xr:uid="{00000000-0005-0000-0000-00004F2E0000}"/>
    <cellStyle name="60% - Акцент3 2 2 2 2 2 2 2 2 2 2 2 2 2 2 2 2 2 17" xfId="11860" xr:uid="{00000000-0005-0000-0000-0000502E0000}"/>
    <cellStyle name="60% - Акцент3 2 2 2 2 2 2 2 2 2 2 2 2 2 2 2 2 2 18" xfId="11861" xr:uid="{00000000-0005-0000-0000-0000512E0000}"/>
    <cellStyle name="60% - Акцент3 2 2 2 2 2 2 2 2 2 2 2 2 2 2 2 2 2 19" xfId="11862" xr:uid="{00000000-0005-0000-0000-0000522E0000}"/>
    <cellStyle name="60% - Акцент3 2 2 2 2 2 2 2 2 2 2 2 2 2 2 2 2 2 2" xfId="11863" xr:uid="{00000000-0005-0000-0000-0000532E0000}"/>
    <cellStyle name="60% - Акцент3 2 2 2 2 2 2 2 2 2 2 2 2 2 2 2 2 2 2 10" xfId="11864" xr:uid="{00000000-0005-0000-0000-0000542E0000}"/>
    <cellStyle name="60% - Акцент3 2 2 2 2 2 2 2 2 2 2 2 2 2 2 2 2 2 2 11" xfId="11865" xr:uid="{00000000-0005-0000-0000-0000552E0000}"/>
    <cellStyle name="60% - Акцент3 2 2 2 2 2 2 2 2 2 2 2 2 2 2 2 2 2 2 12" xfId="11866" xr:uid="{00000000-0005-0000-0000-0000562E0000}"/>
    <cellStyle name="60% - Акцент3 2 2 2 2 2 2 2 2 2 2 2 2 2 2 2 2 2 2 13" xfId="11867" xr:uid="{00000000-0005-0000-0000-0000572E0000}"/>
    <cellStyle name="60% - Акцент3 2 2 2 2 2 2 2 2 2 2 2 2 2 2 2 2 2 2 14" xfId="11868" xr:uid="{00000000-0005-0000-0000-0000582E0000}"/>
    <cellStyle name="60% - Акцент3 2 2 2 2 2 2 2 2 2 2 2 2 2 2 2 2 2 2 15" xfId="11869" xr:uid="{00000000-0005-0000-0000-0000592E0000}"/>
    <cellStyle name="60% - Акцент3 2 2 2 2 2 2 2 2 2 2 2 2 2 2 2 2 2 2 16" xfId="11870" xr:uid="{00000000-0005-0000-0000-00005A2E0000}"/>
    <cellStyle name="60% - Акцент3 2 2 2 2 2 2 2 2 2 2 2 2 2 2 2 2 2 2 17" xfId="11871" xr:uid="{00000000-0005-0000-0000-00005B2E0000}"/>
    <cellStyle name="60% - Акцент3 2 2 2 2 2 2 2 2 2 2 2 2 2 2 2 2 2 2 18" xfId="11872" xr:uid="{00000000-0005-0000-0000-00005C2E0000}"/>
    <cellStyle name="60% - Акцент3 2 2 2 2 2 2 2 2 2 2 2 2 2 2 2 2 2 2 19" xfId="11873" xr:uid="{00000000-0005-0000-0000-00005D2E0000}"/>
    <cellStyle name="60% - Акцент3 2 2 2 2 2 2 2 2 2 2 2 2 2 2 2 2 2 2 2" xfId="11874" xr:uid="{00000000-0005-0000-0000-00005E2E0000}"/>
    <cellStyle name="60% - Акцент3 2 2 2 2 2 2 2 2 2 2 2 2 2 2 2 2 2 2 2 10" xfId="11875" xr:uid="{00000000-0005-0000-0000-00005F2E0000}"/>
    <cellStyle name="60% - Акцент3 2 2 2 2 2 2 2 2 2 2 2 2 2 2 2 2 2 2 2 11" xfId="11876" xr:uid="{00000000-0005-0000-0000-0000602E0000}"/>
    <cellStyle name="60% - Акцент3 2 2 2 2 2 2 2 2 2 2 2 2 2 2 2 2 2 2 2 12" xfId="11877" xr:uid="{00000000-0005-0000-0000-0000612E0000}"/>
    <cellStyle name="60% - Акцент3 2 2 2 2 2 2 2 2 2 2 2 2 2 2 2 2 2 2 2 13" xfId="11878" xr:uid="{00000000-0005-0000-0000-0000622E0000}"/>
    <cellStyle name="60% - Акцент3 2 2 2 2 2 2 2 2 2 2 2 2 2 2 2 2 2 2 2 14" xfId="11879" xr:uid="{00000000-0005-0000-0000-0000632E0000}"/>
    <cellStyle name="60% - Акцент3 2 2 2 2 2 2 2 2 2 2 2 2 2 2 2 2 2 2 2 15" xfId="11880" xr:uid="{00000000-0005-0000-0000-0000642E0000}"/>
    <cellStyle name="60% - Акцент3 2 2 2 2 2 2 2 2 2 2 2 2 2 2 2 2 2 2 2 16" xfId="11881" xr:uid="{00000000-0005-0000-0000-0000652E0000}"/>
    <cellStyle name="60% - Акцент3 2 2 2 2 2 2 2 2 2 2 2 2 2 2 2 2 2 2 2 17" xfId="11882" xr:uid="{00000000-0005-0000-0000-0000662E0000}"/>
    <cellStyle name="60% - Акцент3 2 2 2 2 2 2 2 2 2 2 2 2 2 2 2 2 2 2 2 18" xfId="11883" xr:uid="{00000000-0005-0000-0000-0000672E0000}"/>
    <cellStyle name="60% - Акцент3 2 2 2 2 2 2 2 2 2 2 2 2 2 2 2 2 2 2 2 19" xfId="11884" xr:uid="{00000000-0005-0000-0000-0000682E0000}"/>
    <cellStyle name="60% - Акцент3 2 2 2 2 2 2 2 2 2 2 2 2 2 2 2 2 2 2 2 2" xfId="11885" xr:uid="{00000000-0005-0000-0000-0000692E0000}"/>
    <cellStyle name="60% - Акцент3 2 2 2 2 2 2 2 2 2 2 2 2 2 2 2 2 2 2 2 2 10" xfId="11886" xr:uid="{00000000-0005-0000-0000-00006A2E0000}"/>
    <cellStyle name="60% - Акцент3 2 2 2 2 2 2 2 2 2 2 2 2 2 2 2 2 2 2 2 2 11" xfId="11887" xr:uid="{00000000-0005-0000-0000-00006B2E0000}"/>
    <cellStyle name="60% - Акцент3 2 2 2 2 2 2 2 2 2 2 2 2 2 2 2 2 2 2 2 2 12" xfId="11888" xr:uid="{00000000-0005-0000-0000-00006C2E0000}"/>
    <cellStyle name="60% - Акцент3 2 2 2 2 2 2 2 2 2 2 2 2 2 2 2 2 2 2 2 2 13" xfId="11889" xr:uid="{00000000-0005-0000-0000-00006D2E0000}"/>
    <cellStyle name="60% - Акцент3 2 2 2 2 2 2 2 2 2 2 2 2 2 2 2 2 2 2 2 2 14" xfId="11890" xr:uid="{00000000-0005-0000-0000-00006E2E0000}"/>
    <cellStyle name="60% - Акцент3 2 2 2 2 2 2 2 2 2 2 2 2 2 2 2 2 2 2 2 2 15" xfId="11891" xr:uid="{00000000-0005-0000-0000-00006F2E0000}"/>
    <cellStyle name="60% - Акцент3 2 2 2 2 2 2 2 2 2 2 2 2 2 2 2 2 2 2 2 2 16" xfId="11892" xr:uid="{00000000-0005-0000-0000-0000702E0000}"/>
    <cellStyle name="60% - Акцент3 2 2 2 2 2 2 2 2 2 2 2 2 2 2 2 2 2 2 2 2 17" xfId="11893" xr:uid="{00000000-0005-0000-0000-0000712E0000}"/>
    <cellStyle name="60% - Акцент3 2 2 2 2 2 2 2 2 2 2 2 2 2 2 2 2 2 2 2 2 18" xfId="11894" xr:uid="{00000000-0005-0000-0000-0000722E0000}"/>
    <cellStyle name="60% - Акцент3 2 2 2 2 2 2 2 2 2 2 2 2 2 2 2 2 2 2 2 2 19" xfId="11895" xr:uid="{00000000-0005-0000-0000-0000732E0000}"/>
    <cellStyle name="60% - Акцент3 2 2 2 2 2 2 2 2 2 2 2 2 2 2 2 2 2 2 2 2 2" xfId="11896" xr:uid="{00000000-0005-0000-0000-0000742E0000}"/>
    <cellStyle name="60% - Акцент3 2 2 2 2 2 2 2 2 2 2 2 2 2 2 2 2 2 2 2 2 2 10" xfId="11897" xr:uid="{00000000-0005-0000-0000-0000752E0000}"/>
    <cellStyle name="60% - Акцент3 2 2 2 2 2 2 2 2 2 2 2 2 2 2 2 2 2 2 2 2 2 11" xfId="11898" xr:uid="{00000000-0005-0000-0000-0000762E0000}"/>
    <cellStyle name="60% - Акцент3 2 2 2 2 2 2 2 2 2 2 2 2 2 2 2 2 2 2 2 2 2 12" xfId="11899" xr:uid="{00000000-0005-0000-0000-0000772E0000}"/>
    <cellStyle name="60% - Акцент3 2 2 2 2 2 2 2 2 2 2 2 2 2 2 2 2 2 2 2 2 2 13" xfId="11900" xr:uid="{00000000-0005-0000-0000-0000782E0000}"/>
    <cellStyle name="60% - Акцент3 2 2 2 2 2 2 2 2 2 2 2 2 2 2 2 2 2 2 2 2 2 14" xfId="11901" xr:uid="{00000000-0005-0000-0000-0000792E0000}"/>
    <cellStyle name="60% - Акцент3 2 2 2 2 2 2 2 2 2 2 2 2 2 2 2 2 2 2 2 2 2 15" xfId="11902" xr:uid="{00000000-0005-0000-0000-00007A2E0000}"/>
    <cellStyle name="60% - Акцент3 2 2 2 2 2 2 2 2 2 2 2 2 2 2 2 2 2 2 2 2 2 16" xfId="11903" xr:uid="{00000000-0005-0000-0000-00007B2E0000}"/>
    <cellStyle name="60% - Акцент3 2 2 2 2 2 2 2 2 2 2 2 2 2 2 2 2 2 2 2 2 2 17" xfId="11904" xr:uid="{00000000-0005-0000-0000-00007C2E0000}"/>
    <cellStyle name="60% - Акцент3 2 2 2 2 2 2 2 2 2 2 2 2 2 2 2 2 2 2 2 2 2 18" xfId="11905" xr:uid="{00000000-0005-0000-0000-00007D2E0000}"/>
    <cellStyle name="60% - Акцент3 2 2 2 2 2 2 2 2 2 2 2 2 2 2 2 2 2 2 2 2 2 19" xfId="11906" xr:uid="{00000000-0005-0000-0000-00007E2E0000}"/>
    <cellStyle name="60% - Акцент3 2 2 2 2 2 2 2 2 2 2 2 2 2 2 2 2 2 2 2 2 2 2" xfId="11907" xr:uid="{00000000-0005-0000-0000-00007F2E0000}"/>
    <cellStyle name="60% - Акцент3 2 2 2 2 2 2 2 2 2 2 2 2 2 2 2 2 2 2 2 2 2 2 10" xfId="11908" xr:uid="{00000000-0005-0000-0000-0000802E0000}"/>
    <cellStyle name="60% - Акцент3 2 2 2 2 2 2 2 2 2 2 2 2 2 2 2 2 2 2 2 2 2 2 11" xfId="11909" xr:uid="{00000000-0005-0000-0000-0000812E0000}"/>
    <cellStyle name="60% - Акцент3 2 2 2 2 2 2 2 2 2 2 2 2 2 2 2 2 2 2 2 2 2 2 12" xfId="11910" xr:uid="{00000000-0005-0000-0000-0000822E0000}"/>
    <cellStyle name="60% - Акцент3 2 2 2 2 2 2 2 2 2 2 2 2 2 2 2 2 2 2 2 2 2 2 13" xfId="11911" xr:uid="{00000000-0005-0000-0000-0000832E0000}"/>
    <cellStyle name="60% - Акцент3 2 2 2 2 2 2 2 2 2 2 2 2 2 2 2 2 2 2 2 2 2 2 14" xfId="11912" xr:uid="{00000000-0005-0000-0000-0000842E0000}"/>
    <cellStyle name="60% - Акцент3 2 2 2 2 2 2 2 2 2 2 2 2 2 2 2 2 2 2 2 2 2 2 15" xfId="11913" xr:uid="{00000000-0005-0000-0000-0000852E0000}"/>
    <cellStyle name="60% - Акцент3 2 2 2 2 2 2 2 2 2 2 2 2 2 2 2 2 2 2 2 2 2 2 16" xfId="11914" xr:uid="{00000000-0005-0000-0000-0000862E0000}"/>
    <cellStyle name="60% - Акцент3 2 2 2 2 2 2 2 2 2 2 2 2 2 2 2 2 2 2 2 2 2 2 17" xfId="11915" xr:uid="{00000000-0005-0000-0000-0000872E0000}"/>
    <cellStyle name="60% - Акцент3 2 2 2 2 2 2 2 2 2 2 2 2 2 2 2 2 2 2 2 2 2 2 18" xfId="11916" xr:uid="{00000000-0005-0000-0000-0000882E0000}"/>
    <cellStyle name="60% - Акцент3 2 2 2 2 2 2 2 2 2 2 2 2 2 2 2 2 2 2 2 2 2 2 19" xfId="11917" xr:uid="{00000000-0005-0000-0000-0000892E0000}"/>
    <cellStyle name="60% - Акцент3 2 2 2 2 2 2 2 2 2 2 2 2 2 2 2 2 2 2 2 2 2 2 2" xfId="11918" xr:uid="{00000000-0005-0000-0000-00008A2E0000}"/>
    <cellStyle name="60% - Акцент3 2 2 2 2 2 2 2 2 2 2 2 2 2 2 2 2 2 2 2 2 2 2 2 10" xfId="11919" xr:uid="{00000000-0005-0000-0000-00008B2E0000}"/>
    <cellStyle name="60% - Акцент3 2 2 2 2 2 2 2 2 2 2 2 2 2 2 2 2 2 2 2 2 2 2 2 11" xfId="11920" xr:uid="{00000000-0005-0000-0000-00008C2E0000}"/>
    <cellStyle name="60% - Акцент3 2 2 2 2 2 2 2 2 2 2 2 2 2 2 2 2 2 2 2 2 2 2 2 12" xfId="11921" xr:uid="{00000000-0005-0000-0000-00008D2E0000}"/>
    <cellStyle name="60% - Акцент3 2 2 2 2 2 2 2 2 2 2 2 2 2 2 2 2 2 2 2 2 2 2 2 13" xfId="11922" xr:uid="{00000000-0005-0000-0000-00008E2E0000}"/>
    <cellStyle name="60% - Акцент3 2 2 2 2 2 2 2 2 2 2 2 2 2 2 2 2 2 2 2 2 2 2 2 14" xfId="11923" xr:uid="{00000000-0005-0000-0000-00008F2E0000}"/>
    <cellStyle name="60% - Акцент3 2 2 2 2 2 2 2 2 2 2 2 2 2 2 2 2 2 2 2 2 2 2 2 15" xfId="11924" xr:uid="{00000000-0005-0000-0000-0000902E0000}"/>
    <cellStyle name="60% - Акцент3 2 2 2 2 2 2 2 2 2 2 2 2 2 2 2 2 2 2 2 2 2 2 2 16" xfId="11925" xr:uid="{00000000-0005-0000-0000-0000912E0000}"/>
    <cellStyle name="60% - Акцент3 2 2 2 2 2 2 2 2 2 2 2 2 2 2 2 2 2 2 2 2 2 2 2 17" xfId="11926" xr:uid="{00000000-0005-0000-0000-0000922E0000}"/>
    <cellStyle name="60% - Акцент3 2 2 2 2 2 2 2 2 2 2 2 2 2 2 2 2 2 2 2 2 2 2 2 18" xfId="11927" xr:uid="{00000000-0005-0000-0000-0000932E0000}"/>
    <cellStyle name="60% - Акцент3 2 2 2 2 2 2 2 2 2 2 2 2 2 2 2 2 2 2 2 2 2 2 2 19" xfId="11928" xr:uid="{00000000-0005-0000-0000-0000942E0000}"/>
    <cellStyle name="60% - Акцент3 2 2 2 2 2 2 2 2 2 2 2 2 2 2 2 2 2 2 2 2 2 2 2 2" xfId="11929" xr:uid="{00000000-0005-0000-0000-0000952E0000}"/>
    <cellStyle name="60% - Акцент3 2 2 2 2 2 2 2 2 2 2 2 2 2 2 2 2 2 2 2 2 2 2 2 2 10" xfId="11930" xr:uid="{00000000-0005-0000-0000-0000962E0000}"/>
    <cellStyle name="60% - Акцент3 2 2 2 2 2 2 2 2 2 2 2 2 2 2 2 2 2 2 2 2 2 2 2 2 11" xfId="11931" xr:uid="{00000000-0005-0000-0000-0000972E0000}"/>
    <cellStyle name="60% - Акцент3 2 2 2 2 2 2 2 2 2 2 2 2 2 2 2 2 2 2 2 2 2 2 2 2 12" xfId="11932" xr:uid="{00000000-0005-0000-0000-0000982E0000}"/>
    <cellStyle name="60% - Акцент3 2 2 2 2 2 2 2 2 2 2 2 2 2 2 2 2 2 2 2 2 2 2 2 2 13" xfId="11933" xr:uid="{00000000-0005-0000-0000-0000992E0000}"/>
    <cellStyle name="60% - Акцент3 2 2 2 2 2 2 2 2 2 2 2 2 2 2 2 2 2 2 2 2 2 2 2 2 14" xfId="11934" xr:uid="{00000000-0005-0000-0000-00009A2E0000}"/>
    <cellStyle name="60% - Акцент3 2 2 2 2 2 2 2 2 2 2 2 2 2 2 2 2 2 2 2 2 2 2 2 2 15" xfId="11935" xr:uid="{00000000-0005-0000-0000-00009B2E0000}"/>
    <cellStyle name="60% - Акцент3 2 2 2 2 2 2 2 2 2 2 2 2 2 2 2 2 2 2 2 2 2 2 2 2 16" xfId="11936" xr:uid="{00000000-0005-0000-0000-00009C2E0000}"/>
    <cellStyle name="60% - Акцент3 2 2 2 2 2 2 2 2 2 2 2 2 2 2 2 2 2 2 2 2 2 2 2 2 17" xfId="11937" xr:uid="{00000000-0005-0000-0000-00009D2E0000}"/>
    <cellStyle name="60% - Акцент3 2 2 2 2 2 2 2 2 2 2 2 2 2 2 2 2 2 2 2 2 2 2 2 2 18" xfId="11938" xr:uid="{00000000-0005-0000-0000-00009E2E0000}"/>
    <cellStyle name="60% - Акцент3 2 2 2 2 2 2 2 2 2 2 2 2 2 2 2 2 2 2 2 2 2 2 2 2 2" xfId="11939" xr:uid="{00000000-0005-0000-0000-00009F2E0000}"/>
    <cellStyle name="60% - Акцент3 2 2 2 2 2 2 2 2 2 2 2 2 2 2 2 2 2 2 2 2 2 2 2 2 2 10" xfId="11940" xr:uid="{00000000-0005-0000-0000-0000A02E0000}"/>
    <cellStyle name="60% - Акцент3 2 2 2 2 2 2 2 2 2 2 2 2 2 2 2 2 2 2 2 2 2 2 2 2 2 11" xfId="11941" xr:uid="{00000000-0005-0000-0000-0000A12E0000}"/>
    <cellStyle name="60% - Акцент3 2 2 2 2 2 2 2 2 2 2 2 2 2 2 2 2 2 2 2 2 2 2 2 2 2 12" xfId="11942" xr:uid="{00000000-0005-0000-0000-0000A22E0000}"/>
    <cellStyle name="60% - Акцент3 2 2 2 2 2 2 2 2 2 2 2 2 2 2 2 2 2 2 2 2 2 2 2 2 2 13" xfId="11943" xr:uid="{00000000-0005-0000-0000-0000A32E0000}"/>
    <cellStyle name="60% - Акцент3 2 2 2 2 2 2 2 2 2 2 2 2 2 2 2 2 2 2 2 2 2 2 2 2 2 14" xfId="11944" xr:uid="{00000000-0005-0000-0000-0000A42E0000}"/>
    <cellStyle name="60% - Акцент3 2 2 2 2 2 2 2 2 2 2 2 2 2 2 2 2 2 2 2 2 2 2 2 2 2 15" xfId="11945" xr:uid="{00000000-0005-0000-0000-0000A52E0000}"/>
    <cellStyle name="60% - Акцент3 2 2 2 2 2 2 2 2 2 2 2 2 2 2 2 2 2 2 2 2 2 2 2 2 2 16" xfId="11946" xr:uid="{00000000-0005-0000-0000-0000A62E0000}"/>
    <cellStyle name="60% - Акцент3 2 2 2 2 2 2 2 2 2 2 2 2 2 2 2 2 2 2 2 2 2 2 2 2 2 17" xfId="11947" xr:uid="{00000000-0005-0000-0000-0000A72E0000}"/>
    <cellStyle name="60% - Акцент3 2 2 2 2 2 2 2 2 2 2 2 2 2 2 2 2 2 2 2 2 2 2 2 2 2 18" xfId="11948" xr:uid="{00000000-0005-0000-0000-0000A82E0000}"/>
    <cellStyle name="60% - Акцент3 2 2 2 2 2 2 2 2 2 2 2 2 2 2 2 2 2 2 2 2 2 2 2 2 2 2" xfId="11949" xr:uid="{00000000-0005-0000-0000-0000A92E0000}"/>
    <cellStyle name="60% - Акцент3 2 2 2 2 2 2 2 2 2 2 2 2 2 2 2 2 2 2 2 2 2 2 2 2 2 3" xfId="11950" xr:uid="{00000000-0005-0000-0000-0000AA2E0000}"/>
    <cellStyle name="60% - Акцент3 2 2 2 2 2 2 2 2 2 2 2 2 2 2 2 2 2 2 2 2 2 2 2 2 2 4" xfId="11951" xr:uid="{00000000-0005-0000-0000-0000AB2E0000}"/>
    <cellStyle name="60% - Акцент3 2 2 2 2 2 2 2 2 2 2 2 2 2 2 2 2 2 2 2 2 2 2 2 2 2 5" xfId="11952" xr:uid="{00000000-0005-0000-0000-0000AC2E0000}"/>
    <cellStyle name="60% - Акцент3 2 2 2 2 2 2 2 2 2 2 2 2 2 2 2 2 2 2 2 2 2 2 2 2 2 6" xfId="11953" xr:uid="{00000000-0005-0000-0000-0000AD2E0000}"/>
    <cellStyle name="60% - Акцент3 2 2 2 2 2 2 2 2 2 2 2 2 2 2 2 2 2 2 2 2 2 2 2 2 2 7" xfId="11954" xr:uid="{00000000-0005-0000-0000-0000AE2E0000}"/>
    <cellStyle name="60% - Акцент3 2 2 2 2 2 2 2 2 2 2 2 2 2 2 2 2 2 2 2 2 2 2 2 2 2 8" xfId="11955" xr:uid="{00000000-0005-0000-0000-0000AF2E0000}"/>
    <cellStyle name="60% - Акцент3 2 2 2 2 2 2 2 2 2 2 2 2 2 2 2 2 2 2 2 2 2 2 2 2 2 9" xfId="11956" xr:uid="{00000000-0005-0000-0000-0000B02E0000}"/>
    <cellStyle name="60% - Акцент3 2 2 2 2 2 2 2 2 2 2 2 2 2 2 2 2 2 2 2 2 2 2 2 2 3" xfId="11957" xr:uid="{00000000-0005-0000-0000-0000B12E0000}"/>
    <cellStyle name="60% - Акцент3 2 2 2 2 2 2 2 2 2 2 2 2 2 2 2 2 2 2 2 2 2 2 2 2 4" xfId="11958" xr:uid="{00000000-0005-0000-0000-0000B22E0000}"/>
    <cellStyle name="60% - Акцент3 2 2 2 2 2 2 2 2 2 2 2 2 2 2 2 2 2 2 2 2 2 2 2 2 5" xfId="11959" xr:uid="{00000000-0005-0000-0000-0000B32E0000}"/>
    <cellStyle name="60% - Акцент3 2 2 2 2 2 2 2 2 2 2 2 2 2 2 2 2 2 2 2 2 2 2 2 2 6" xfId="11960" xr:uid="{00000000-0005-0000-0000-0000B42E0000}"/>
    <cellStyle name="60% - Акцент3 2 2 2 2 2 2 2 2 2 2 2 2 2 2 2 2 2 2 2 2 2 2 2 2 7" xfId="11961" xr:uid="{00000000-0005-0000-0000-0000B52E0000}"/>
    <cellStyle name="60% - Акцент3 2 2 2 2 2 2 2 2 2 2 2 2 2 2 2 2 2 2 2 2 2 2 2 2 8" xfId="11962" xr:uid="{00000000-0005-0000-0000-0000B62E0000}"/>
    <cellStyle name="60% - Акцент3 2 2 2 2 2 2 2 2 2 2 2 2 2 2 2 2 2 2 2 2 2 2 2 2 9" xfId="11963" xr:uid="{00000000-0005-0000-0000-0000B72E0000}"/>
    <cellStyle name="60% - Акцент3 2 2 2 2 2 2 2 2 2 2 2 2 2 2 2 2 2 2 2 2 2 2 2 20" xfId="11964" xr:uid="{00000000-0005-0000-0000-0000B82E0000}"/>
    <cellStyle name="60% - Акцент3 2 2 2 2 2 2 2 2 2 2 2 2 2 2 2 2 2 2 2 2 2 2 2 21" xfId="11965" xr:uid="{00000000-0005-0000-0000-0000B92E0000}"/>
    <cellStyle name="60% - Акцент3 2 2 2 2 2 2 2 2 2 2 2 2 2 2 2 2 2 2 2 2 2 2 2 3" xfId="11966" xr:uid="{00000000-0005-0000-0000-0000BA2E0000}"/>
    <cellStyle name="60% - Акцент3 2 2 2 2 2 2 2 2 2 2 2 2 2 2 2 2 2 2 2 2 2 2 2 4" xfId="11967" xr:uid="{00000000-0005-0000-0000-0000BB2E0000}"/>
    <cellStyle name="60% - Акцент3 2 2 2 2 2 2 2 2 2 2 2 2 2 2 2 2 2 2 2 2 2 2 2 5" xfId="11968" xr:uid="{00000000-0005-0000-0000-0000BC2E0000}"/>
    <cellStyle name="60% - Акцент3 2 2 2 2 2 2 2 2 2 2 2 2 2 2 2 2 2 2 2 2 2 2 2 6" xfId="11969" xr:uid="{00000000-0005-0000-0000-0000BD2E0000}"/>
    <cellStyle name="60% - Акцент3 2 2 2 2 2 2 2 2 2 2 2 2 2 2 2 2 2 2 2 2 2 2 2 7" xfId="11970" xr:uid="{00000000-0005-0000-0000-0000BE2E0000}"/>
    <cellStyle name="60% - Акцент3 2 2 2 2 2 2 2 2 2 2 2 2 2 2 2 2 2 2 2 2 2 2 2 8" xfId="11971" xr:uid="{00000000-0005-0000-0000-0000BF2E0000}"/>
    <cellStyle name="60% - Акцент3 2 2 2 2 2 2 2 2 2 2 2 2 2 2 2 2 2 2 2 2 2 2 2 9" xfId="11972" xr:uid="{00000000-0005-0000-0000-0000C02E0000}"/>
    <cellStyle name="60% - Акцент3 2 2 2 2 2 2 2 2 2 2 2 2 2 2 2 2 2 2 2 2 2 2 20" xfId="11973" xr:uid="{00000000-0005-0000-0000-0000C12E0000}"/>
    <cellStyle name="60% - Акцент3 2 2 2 2 2 2 2 2 2 2 2 2 2 2 2 2 2 2 2 2 2 2 21" xfId="11974" xr:uid="{00000000-0005-0000-0000-0000C22E0000}"/>
    <cellStyle name="60% - Акцент3 2 2 2 2 2 2 2 2 2 2 2 2 2 2 2 2 2 2 2 2 2 2 3" xfId="11975" xr:uid="{00000000-0005-0000-0000-0000C32E0000}"/>
    <cellStyle name="60% - Акцент3 2 2 2 2 2 2 2 2 2 2 2 2 2 2 2 2 2 2 2 2 2 2 4" xfId="11976" xr:uid="{00000000-0005-0000-0000-0000C42E0000}"/>
    <cellStyle name="60% - Акцент3 2 2 2 2 2 2 2 2 2 2 2 2 2 2 2 2 2 2 2 2 2 2 5" xfId="11977" xr:uid="{00000000-0005-0000-0000-0000C52E0000}"/>
    <cellStyle name="60% - Акцент3 2 2 2 2 2 2 2 2 2 2 2 2 2 2 2 2 2 2 2 2 2 2 6" xfId="11978" xr:uid="{00000000-0005-0000-0000-0000C62E0000}"/>
    <cellStyle name="60% - Акцент3 2 2 2 2 2 2 2 2 2 2 2 2 2 2 2 2 2 2 2 2 2 2 7" xfId="11979" xr:uid="{00000000-0005-0000-0000-0000C72E0000}"/>
    <cellStyle name="60% - Акцент3 2 2 2 2 2 2 2 2 2 2 2 2 2 2 2 2 2 2 2 2 2 2 8" xfId="11980" xr:uid="{00000000-0005-0000-0000-0000C82E0000}"/>
    <cellStyle name="60% - Акцент3 2 2 2 2 2 2 2 2 2 2 2 2 2 2 2 2 2 2 2 2 2 2 9" xfId="11981" xr:uid="{00000000-0005-0000-0000-0000C92E0000}"/>
    <cellStyle name="60% - Акцент3 2 2 2 2 2 2 2 2 2 2 2 2 2 2 2 2 2 2 2 2 2 20" xfId="11982" xr:uid="{00000000-0005-0000-0000-0000CA2E0000}"/>
    <cellStyle name="60% - Акцент3 2 2 2 2 2 2 2 2 2 2 2 2 2 2 2 2 2 2 2 2 2 21" xfId="11983" xr:uid="{00000000-0005-0000-0000-0000CB2E0000}"/>
    <cellStyle name="60% - Акцент3 2 2 2 2 2 2 2 2 2 2 2 2 2 2 2 2 2 2 2 2 2 22" xfId="11984" xr:uid="{00000000-0005-0000-0000-0000CC2E0000}"/>
    <cellStyle name="60% - Акцент3 2 2 2 2 2 2 2 2 2 2 2 2 2 2 2 2 2 2 2 2 2 3" xfId="11985" xr:uid="{00000000-0005-0000-0000-0000CD2E0000}"/>
    <cellStyle name="60% - Акцент3 2 2 2 2 2 2 2 2 2 2 2 2 2 2 2 2 2 2 2 2 2 4" xfId="11986" xr:uid="{00000000-0005-0000-0000-0000CE2E0000}"/>
    <cellStyle name="60% - Акцент3 2 2 2 2 2 2 2 2 2 2 2 2 2 2 2 2 2 2 2 2 2 5" xfId="11987" xr:uid="{00000000-0005-0000-0000-0000CF2E0000}"/>
    <cellStyle name="60% - Акцент3 2 2 2 2 2 2 2 2 2 2 2 2 2 2 2 2 2 2 2 2 2 6" xfId="11988" xr:uid="{00000000-0005-0000-0000-0000D02E0000}"/>
    <cellStyle name="60% - Акцент3 2 2 2 2 2 2 2 2 2 2 2 2 2 2 2 2 2 2 2 2 2 7" xfId="11989" xr:uid="{00000000-0005-0000-0000-0000D12E0000}"/>
    <cellStyle name="60% - Акцент3 2 2 2 2 2 2 2 2 2 2 2 2 2 2 2 2 2 2 2 2 2 8" xfId="11990" xr:uid="{00000000-0005-0000-0000-0000D22E0000}"/>
    <cellStyle name="60% - Акцент3 2 2 2 2 2 2 2 2 2 2 2 2 2 2 2 2 2 2 2 2 2 9" xfId="11991" xr:uid="{00000000-0005-0000-0000-0000D32E0000}"/>
    <cellStyle name="60% - Акцент3 2 2 2 2 2 2 2 2 2 2 2 2 2 2 2 2 2 2 2 2 20" xfId="11992" xr:uid="{00000000-0005-0000-0000-0000D42E0000}"/>
    <cellStyle name="60% - Акцент3 2 2 2 2 2 2 2 2 2 2 2 2 2 2 2 2 2 2 2 2 21" xfId="11993" xr:uid="{00000000-0005-0000-0000-0000D52E0000}"/>
    <cellStyle name="60% - Акцент3 2 2 2 2 2 2 2 2 2 2 2 2 2 2 2 2 2 2 2 2 22" xfId="11994" xr:uid="{00000000-0005-0000-0000-0000D62E0000}"/>
    <cellStyle name="60% - Акцент3 2 2 2 2 2 2 2 2 2 2 2 2 2 2 2 2 2 2 2 2 3" xfId="11995" xr:uid="{00000000-0005-0000-0000-0000D72E0000}"/>
    <cellStyle name="60% - Акцент3 2 2 2 2 2 2 2 2 2 2 2 2 2 2 2 2 2 2 2 2 4" xfId="11996" xr:uid="{00000000-0005-0000-0000-0000D82E0000}"/>
    <cellStyle name="60% - Акцент3 2 2 2 2 2 2 2 2 2 2 2 2 2 2 2 2 2 2 2 2 5" xfId="11997" xr:uid="{00000000-0005-0000-0000-0000D92E0000}"/>
    <cellStyle name="60% - Акцент3 2 2 2 2 2 2 2 2 2 2 2 2 2 2 2 2 2 2 2 2 6" xfId="11998" xr:uid="{00000000-0005-0000-0000-0000DA2E0000}"/>
    <cellStyle name="60% - Акцент3 2 2 2 2 2 2 2 2 2 2 2 2 2 2 2 2 2 2 2 2 7" xfId="11999" xr:uid="{00000000-0005-0000-0000-0000DB2E0000}"/>
    <cellStyle name="60% - Акцент3 2 2 2 2 2 2 2 2 2 2 2 2 2 2 2 2 2 2 2 2 8" xfId="12000" xr:uid="{00000000-0005-0000-0000-0000DC2E0000}"/>
    <cellStyle name="60% - Акцент3 2 2 2 2 2 2 2 2 2 2 2 2 2 2 2 2 2 2 2 2 9" xfId="12001" xr:uid="{00000000-0005-0000-0000-0000DD2E0000}"/>
    <cellStyle name="60% - Акцент3 2 2 2 2 2 2 2 2 2 2 2 2 2 2 2 2 2 2 2 20" xfId="12002" xr:uid="{00000000-0005-0000-0000-0000DE2E0000}"/>
    <cellStyle name="60% - Акцент3 2 2 2 2 2 2 2 2 2 2 2 2 2 2 2 2 2 2 2 21" xfId="12003" xr:uid="{00000000-0005-0000-0000-0000DF2E0000}"/>
    <cellStyle name="60% - Акцент3 2 2 2 2 2 2 2 2 2 2 2 2 2 2 2 2 2 2 2 22" xfId="12004" xr:uid="{00000000-0005-0000-0000-0000E02E0000}"/>
    <cellStyle name="60% - Акцент3 2 2 2 2 2 2 2 2 2 2 2 2 2 2 2 2 2 2 2 23" xfId="12005" xr:uid="{00000000-0005-0000-0000-0000E12E0000}"/>
    <cellStyle name="60% - Акцент3 2 2 2 2 2 2 2 2 2 2 2 2 2 2 2 2 2 2 2 3" xfId="12006" xr:uid="{00000000-0005-0000-0000-0000E22E0000}"/>
    <cellStyle name="60% - Акцент3 2 2 2 2 2 2 2 2 2 2 2 2 2 2 2 2 2 2 2 4" xfId="12007" xr:uid="{00000000-0005-0000-0000-0000E32E0000}"/>
    <cellStyle name="60% - Акцент3 2 2 2 2 2 2 2 2 2 2 2 2 2 2 2 2 2 2 2 5" xfId="12008" xr:uid="{00000000-0005-0000-0000-0000E42E0000}"/>
    <cellStyle name="60% - Акцент3 2 2 2 2 2 2 2 2 2 2 2 2 2 2 2 2 2 2 2 6" xfId="12009" xr:uid="{00000000-0005-0000-0000-0000E52E0000}"/>
    <cellStyle name="60% - Акцент3 2 2 2 2 2 2 2 2 2 2 2 2 2 2 2 2 2 2 2 7" xfId="12010" xr:uid="{00000000-0005-0000-0000-0000E62E0000}"/>
    <cellStyle name="60% - Акцент3 2 2 2 2 2 2 2 2 2 2 2 2 2 2 2 2 2 2 2 8" xfId="12011" xr:uid="{00000000-0005-0000-0000-0000E72E0000}"/>
    <cellStyle name="60% - Акцент3 2 2 2 2 2 2 2 2 2 2 2 2 2 2 2 2 2 2 2 9" xfId="12012" xr:uid="{00000000-0005-0000-0000-0000E82E0000}"/>
    <cellStyle name="60% - Акцент3 2 2 2 2 2 2 2 2 2 2 2 2 2 2 2 2 2 2 20" xfId="12013" xr:uid="{00000000-0005-0000-0000-0000E92E0000}"/>
    <cellStyle name="60% - Акцент3 2 2 2 2 2 2 2 2 2 2 2 2 2 2 2 2 2 2 21" xfId="12014" xr:uid="{00000000-0005-0000-0000-0000EA2E0000}"/>
    <cellStyle name="60% - Акцент3 2 2 2 2 2 2 2 2 2 2 2 2 2 2 2 2 2 2 22" xfId="12015" xr:uid="{00000000-0005-0000-0000-0000EB2E0000}"/>
    <cellStyle name="60% - Акцент3 2 2 2 2 2 2 2 2 2 2 2 2 2 2 2 2 2 2 23" xfId="12016" xr:uid="{00000000-0005-0000-0000-0000EC2E0000}"/>
    <cellStyle name="60% - Акцент3 2 2 2 2 2 2 2 2 2 2 2 2 2 2 2 2 2 2 24" xfId="12017" xr:uid="{00000000-0005-0000-0000-0000ED2E0000}"/>
    <cellStyle name="60% - Акцент3 2 2 2 2 2 2 2 2 2 2 2 2 2 2 2 2 2 2 25" xfId="12018" xr:uid="{00000000-0005-0000-0000-0000EE2E0000}"/>
    <cellStyle name="60% - Акцент3 2 2 2 2 2 2 2 2 2 2 2 2 2 2 2 2 2 2 3" xfId="12019" xr:uid="{00000000-0005-0000-0000-0000EF2E0000}"/>
    <cellStyle name="60% - Акцент3 2 2 2 2 2 2 2 2 2 2 2 2 2 2 2 2 2 2 4" xfId="12020" xr:uid="{00000000-0005-0000-0000-0000F02E0000}"/>
    <cellStyle name="60% - Акцент3 2 2 2 2 2 2 2 2 2 2 2 2 2 2 2 2 2 2 5" xfId="12021" xr:uid="{00000000-0005-0000-0000-0000F12E0000}"/>
    <cellStyle name="60% - Акцент3 2 2 2 2 2 2 2 2 2 2 2 2 2 2 2 2 2 2 6" xfId="12022" xr:uid="{00000000-0005-0000-0000-0000F22E0000}"/>
    <cellStyle name="60% - Акцент3 2 2 2 2 2 2 2 2 2 2 2 2 2 2 2 2 2 2 7" xfId="12023" xr:uid="{00000000-0005-0000-0000-0000F32E0000}"/>
    <cellStyle name="60% - Акцент3 2 2 2 2 2 2 2 2 2 2 2 2 2 2 2 2 2 2 8" xfId="12024" xr:uid="{00000000-0005-0000-0000-0000F42E0000}"/>
    <cellStyle name="60% - Акцент3 2 2 2 2 2 2 2 2 2 2 2 2 2 2 2 2 2 2 9" xfId="12025" xr:uid="{00000000-0005-0000-0000-0000F52E0000}"/>
    <cellStyle name="60% - Акцент3 2 2 2 2 2 2 2 2 2 2 2 2 2 2 2 2 2 20" xfId="12026" xr:uid="{00000000-0005-0000-0000-0000F62E0000}"/>
    <cellStyle name="60% - Акцент3 2 2 2 2 2 2 2 2 2 2 2 2 2 2 2 2 2 21" xfId="12027" xr:uid="{00000000-0005-0000-0000-0000F72E0000}"/>
    <cellStyle name="60% - Акцент3 2 2 2 2 2 2 2 2 2 2 2 2 2 2 2 2 2 22" xfId="12028" xr:uid="{00000000-0005-0000-0000-0000F82E0000}"/>
    <cellStyle name="60% - Акцент3 2 2 2 2 2 2 2 2 2 2 2 2 2 2 2 2 2 23" xfId="12029" xr:uid="{00000000-0005-0000-0000-0000F92E0000}"/>
    <cellStyle name="60% - Акцент3 2 2 2 2 2 2 2 2 2 2 2 2 2 2 2 2 2 24" xfId="12030" xr:uid="{00000000-0005-0000-0000-0000FA2E0000}"/>
    <cellStyle name="60% - Акцент3 2 2 2 2 2 2 2 2 2 2 2 2 2 2 2 2 2 25" xfId="12031" xr:uid="{00000000-0005-0000-0000-0000FB2E0000}"/>
    <cellStyle name="60% - Акцент3 2 2 2 2 2 2 2 2 2 2 2 2 2 2 2 2 2 3" xfId="12032" xr:uid="{00000000-0005-0000-0000-0000FC2E0000}"/>
    <cellStyle name="60% - Акцент3 2 2 2 2 2 2 2 2 2 2 2 2 2 2 2 2 2 3 2" xfId="12033" xr:uid="{00000000-0005-0000-0000-0000FD2E0000}"/>
    <cellStyle name="60% - Акцент3 2 2 2 2 2 2 2 2 2 2 2 2 2 2 2 2 2 4" xfId="12034" xr:uid="{00000000-0005-0000-0000-0000FE2E0000}"/>
    <cellStyle name="60% - Акцент3 2 2 2 2 2 2 2 2 2 2 2 2 2 2 2 2 2 5" xfId="12035" xr:uid="{00000000-0005-0000-0000-0000FF2E0000}"/>
    <cellStyle name="60% - Акцент3 2 2 2 2 2 2 2 2 2 2 2 2 2 2 2 2 2 6" xfId="12036" xr:uid="{00000000-0005-0000-0000-0000002F0000}"/>
    <cellStyle name="60% - Акцент3 2 2 2 2 2 2 2 2 2 2 2 2 2 2 2 2 2 7" xfId="12037" xr:uid="{00000000-0005-0000-0000-0000012F0000}"/>
    <cellStyle name="60% - Акцент3 2 2 2 2 2 2 2 2 2 2 2 2 2 2 2 2 2 8" xfId="12038" xr:uid="{00000000-0005-0000-0000-0000022F0000}"/>
    <cellStyle name="60% - Акцент3 2 2 2 2 2 2 2 2 2 2 2 2 2 2 2 2 2 9" xfId="12039" xr:uid="{00000000-0005-0000-0000-0000032F0000}"/>
    <cellStyle name="60% - Акцент3 2 2 2 2 2 2 2 2 2 2 2 2 2 2 2 2 20" xfId="12040" xr:uid="{00000000-0005-0000-0000-0000042F0000}"/>
    <cellStyle name="60% - Акцент3 2 2 2 2 2 2 2 2 2 2 2 2 2 2 2 2 21" xfId="12041" xr:uid="{00000000-0005-0000-0000-0000052F0000}"/>
    <cellStyle name="60% - Акцент3 2 2 2 2 2 2 2 2 2 2 2 2 2 2 2 2 22" xfId="12042" xr:uid="{00000000-0005-0000-0000-0000062F0000}"/>
    <cellStyle name="60% - Акцент3 2 2 2 2 2 2 2 2 2 2 2 2 2 2 2 2 23" xfId="12043" xr:uid="{00000000-0005-0000-0000-0000072F0000}"/>
    <cellStyle name="60% - Акцент3 2 2 2 2 2 2 2 2 2 2 2 2 2 2 2 2 24" xfId="12044" xr:uid="{00000000-0005-0000-0000-0000082F0000}"/>
    <cellStyle name="60% - Акцент3 2 2 2 2 2 2 2 2 2 2 2 2 2 2 2 2 25" xfId="12045" xr:uid="{00000000-0005-0000-0000-0000092F0000}"/>
    <cellStyle name="60% - Акцент3 2 2 2 2 2 2 2 2 2 2 2 2 2 2 2 2 26" xfId="12046" xr:uid="{00000000-0005-0000-0000-00000A2F0000}"/>
    <cellStyle name="60% - Акцент3 2 2 2 2 2 2 2 2 2 2 2 2 2 2 2 2 27" xfId="12047" xr:uid="{00000000-0005-0000-0000-00000B2F0000}"/>
    <cellStyle name="60% - Акцент3 2 2 2 2 2 2 2 2 2 2 2 2 2 2 2 2 3" xfId="12048" xr:uid="{00000000-0005-0000-0000-00000C2F0000}"/>
    <cellStyle name="60% - Акцент3 2 2 2 2 2 2 2 2 2 2 2 2 2 2 2 2 4" xfId="12049" xr:uid="{00000000-0005-0000-0000-00000D2F0000}"/>
    <cellStyle name="60% - Акцент3 2 2 2 2 2 2 2 2 2 2 2 2 2 2 2 2 4 2" xfId="12050" xr:uid="{00000000-0005-0000-0000-00000E2F0000}"/>
    <cellStyle name="60% - Акцент3 2 2 2 2 2 2 2 2 2 2 2 2 2 2 2 2 5" xfId="12051" xr:uid="{00000000-0005-0000-0000-00000F2F0000}"/>
    <cellStyle name="60% - Акцент3 2 2 2 2 2 2 2 2 2 2 2 2 2 2 2 2 6" xfId="12052" xr:uid="{00000000-0005-0000-0000-0000102F0000}"/>
    <cellStyle name="60% - Акцент3 2 2 2 2 2 2 2 2 2 2 2 2 2 2 2 2 7" xfId="12053" xr:uid="{00000000-0005-0000-0000-0000112F0000}"/>
    <cellStyle name="60% - Акцент3 2 2 2 2 2 2 2 2 2 2 2 2 2 2 2 2 8" xfId="12054" xr:uid="{00000000-0005-0000-0000-0000122F0000}"/>
    <cellStyle name="60% - Акцент3 2 2 2 2 2 2 2 2 2 2 2 2 2 2 2 2 9" xfId="12055" xr:uid="{00000000-0005-0000-0000-0000132F0000}"/>
    <cellStyle name="60% - Акцент3 2 2 2 2 2 2 2 2 2 2 2 2 2 2 2 20" xfId="12056" xr:uid="{00000000-0005-0000-0000-0000142F0000}"/>
    <cellStyle name="60% - Акцент3 2 2 2 2 2 2 2 2 2 2 2 2 2 2 2 21" xfId="12057" xr:uid="{00000000-0005-0000-0000-0000152F0000}"/>
    <cellStyle name="60% - Акцент3 2 2 2 2 2 2 2 2 2 2 2 2 2 2 2 22" xfId="12058" xr:uid="{00000000-0005-0000-0000-0000162F0000}"/>
    <cellStyle name="60% - Акцент3 2 2 2 2 2 2 2 2 2 2 2 2 2 2 2 23" xfId="12059" xr:uid="{00000000-0005-0000-0000-0000172F0000}"/>
    <cellStyle name="60% - Акцент3 2 2 2 2 2 2 2 2 2 2 2 2 2 2 2 24" xfId="12060" xr:uid="{00000000-0005-0000-0000-0000182F0000}"/>
    <cellStyle name="60% - Акцент3 2 2 2 2 2 2 2 2 2 2 2 2 2 2 2 25" xfId="12061" xr:uid="{00000000-0005-0000-0000-0000192F0000}"/>
    <cellStyle name="60% - Акцент3 2 2 2 2 2 2 2 2 2 2 2 2 2 2 2 26" xfId="12062" xr:uid="{00000000-0005-0000-0000-00001A2F0000}"/>
    <cellStyle name="60% - Акцент3 2 2 2 2 2 2 2 2 2 2 2 2 2 2 2 27" xfId="12063" xr:uid="{00000000-0005-0000-0000-00001B2F0000}"/>
    <cellStyle name="60% - Акцент3 2 2 2 2 2 2 2 2 2 2 2 2 2 2 2 3" xfId="12064" xr:uid="{00000000-0005-0000-0000-00001C2F0000}"/>
    <cellStyle name="60% - Акцент3 2 2 2 2 2 2 2 2 2 2 2 2 2 2 2 3 2" xfId="12065" xr:uid="{00000000-0005-0000-0000-00001D2F0000}"/>
    <cellStyle name="60% - Акцент3 2 2 2 2 2 2 2 2 2 2 2 2 2 2 2 3 2 2" xfId="12066" xr:uid="{00000000-0005-0000-0000-00001E2F0000}"/>
    <cellStyle name="60% - Акцент3 2 2 2 2 2 2 2 2 2 2 2 2 2 2 2 3 2 2 2" xfId="12067" xr:uid="{00000000-0005-0000-0000-00001F2F0000}"/>
    <cellStyle name="60% - Акцент3 2 2 2 2 2 2 2 2 2 2 2 2 2 2 2 3 2 3" xfId="12068" xr:uid="{00000000-0005-0000-0000-0000202F0000}"/>
    <cellStyle name="60% - Акцент3 2 2 2 2 2 2 2 2 2 2 2 2 2 2 2 3 2 4" xfId="12069" xr:uid="{00000000-0005-0000-0000-0000212F0000}"/>
    <cellStyle name="60% - Акцент3 2 2 2 2 2 2 2 2 2 2 2 2 2 2 2 3 3" xfId="12070" xr:uid="{00000000-0005-0000-0000-0000222F0000}"/>
    <cellStyle name="60% - Акцент3 2 2 2 2 2 2 2 2 2 2 2 2 2 2 2 3 3 2" xfId="12071" xr:uid="{00000000-0005-0000-0000-0000232F0000}"/>
    <cellStyle name="60% - Акцент3 2 2 2 2 2 2 2 2 2 2 2 2 2 2 2 3 4" xfId="12072" xr:uid="{00000000-0005-0000-0000-0000242F0000}"/>
    <cellStyle name="60% - Акцент3 2 2 2 2 2 2 2 2 2 2 2 2 2 2 2 4" xfId="12073" xr:uid="{00000000-0005-0000-0000-0000252F0000}"/>
    <cellStyle name="60% - Акцент3 2 2 2 2 2 2 2 2 2 2 2 2 2 2 2 4 2" xfId="12074" xr:uid="{00000000-0005-0000-0000-0000262F0000}"/>
    <cellStyle name="60% - Акцент3 2 2 2 2 2 2 2 2 2 2 2 2 2 2 2 5" xfId="12075" xr:uid="{00000000-0005-0000-0000-0000272F0000}"/>
    <cellStyle name="60% - Акцент3 2 2 2 2 2 2 2 2 2 2 2 2 2 2 2 6" xfId="12076" xr:uid="{00000000-0005-0000-0000-0000282F0000}"/>
    <cellStyle name="60% - Акцент3 2 2 2 2 2 2 2 2 2 2 2 2 2 2 2 7" xfId="12077" xr:uid="{00000000-0005-0000-0000-0000292F0000}"/>
    <cellStyle name="60% - Акцент3 2 2 2 2 2 2 2 2 2 2 2 2 2 2 2 8" xfId="12078" xr:uid="{00000000-0005-0000-0000-00002A2F0000}"/>
    <cellStyle name="60% - Акцент3 2 2 2 2 2 2 2 2 2 2 2 2 2 2 2 9" xfId="12079" xr:uid="{00000000-0005-0000-0000-00002B2F0000}"/>
    <cellStyle name="60% - Акцент3 2 2 2 2 2 2 2 2 2 2 2 2 2 2 20" xfId="12080" xr:uid="{00000000-0005-0000-0000-00002C2F0000}"/>
    <cellStyle name="60% - Акцент3 2 2 2 2 2 2 2 2 2 2 2 2 2 2 21" xfId="12081" xr:uid="{00000000-0005-0000-0000-00002D2F0000}"/>
    <cellStyle name="60% - Акцент3 2 2 2 2 2 2 2 2 2 2 2 2 2 2 22" xfId="12082" xr:uid="{00000000-0005-0000-0000-00002E2F0000}"/>
    <cellStyle name="60% - Акцент3 2 2 2 2 2 2 2 2 2 2 2 2 2 2 23" xfId="12083" xr:uid="{00000000-0005-0000-0000-00002F2F0000}"/>
    <cellStyle name="60% - Акцент3 2 2 2 2 2 2 2 2 2 2 2 2 2 2 24" xfId="12084" xr:uid="{00000000-0005-0000-0000-0000302F0000}"/>
    <cellStyle name="60% - Акцент3 2 2 2 2 2 2 2 2 2 2 2 2 2 2 25" xfId="12085" xr:uid="{00000000-0005-0000-0000-0000312F0000}"/>
    <cellStyle name="60% - Акцент3 2 2 2 2 2 2 2 2 2 2 2 2 2 2 26" xfId="12086" xr:uid="{00000000-0005-0000-0000-0000322F0000}"/>
    <cellStyle name="60% - Акцент3 2 2 2 2 2 2 2 2 2 2 2 2 2 2 27" xfId="12087" xr:uid="{00000000-0005-0000-0000-0000332F0000}"/>
    <cellStyle name="60% - Акцент3 2 2 2 2 2 2 2 2 2 2 2 2 2 2 28" xfId="12088" xr:uid="{00000000-0005-0000-0000-0000342F0000}"/>
    <cellStyle name="60% - Акцент3 2 2 2 2 2 2 2 2 2 2 2 2 2 2 3" xfId="12089" xr:uid="{00000000-0005-0000-0000-0000352F0000}"/>
    <cellStyle name="60% - Акцент3 2 2 2 2 2 2 2 2 2 2 2 2 2 2 4" xfId="12090" xr:uid="{00000000-0005-0000-0000-0000362F0000}"/>
    <cellStyle name="60% - Акцент3 2 2 2 2 2 2 2 2 2 2 2 2 2 2 4 2" xfId="12091" xr:uid="{00000000-0005-0000-0000-0000372F0000}"/>
    <cellStyle name="60% - Акцент3 2 2 2 2 2 2 2 2 2 2 2 2 2 2 4 2 2" xfId="12092" xr:uid="{00000000-0005-0000-0000-0000382F0000}"/>
    <cellStyle name="60% - Акцент3 2 2 2 2 2 2 2 2 2 2 2 2 2 2 4 2 2 2" xfId="12093" xr:uid="{00000000-0005-0000-0000-0000392F0000}"/>
    <cellStyle name="60% - Акцент3 2 2 2 2 2 2 2 2 2 2 2 2 2 2 4 2 3" xfId="12094" xr:uid="{00000000-0005-0000-0000-00003A2F0000}"/>
    <cellStyle name="60% - Акцент3 2 2 2 2 2 2 2 2 2 2 2 2 2 2 4 2 4" xfId="12095" xr:uid="{00000000-0005-0000-0000-00003B2F0000}"/>
    <cellStyle name="60% - Акцент3 2 2 2 2 2 2 2 2 2 2 2 2 2 2 4 3" xfId="12096" xr:uid="{00000000-0005-0000-0000-00003C2F0000}"/>
    <cellStyle name="60% - Акцент3 2 2 2 2 2 2 2 2 2 2 2 2 2 2 4 3 2" xfId="12097" xr:uid="{00000000-0005-0000-0000-00003D2F0000}"/>
    <cellStyle name="60% - Акцент3 2 2 2 2 2 2 2 2 2 2 2 2 2 2 4 4" xfId="12098" xr:uid="{00000000-0005-0000-0000-00003E2F0000}"/>
    <cellStyle name="60% - Акцент3 2 2 2 2 2 2 2 2 2 2 2 2 2 2 5" xfId="12099" xr:uid="{00000000-0005-0000-0000-00003F2F0000}"/>
    <cellStyle name="60% - Акцент3 2 2 2 2 2 2 2 2 2 2 2 2 2 2 5 2" xfId="12100" xr:uid="{00000000-0005-0000-0000-0000402F0000}"/>
    <cellStyle name="60% - Акцент3 2 2 2 2 2 2 2 2 2 2 2 2 2 2 6" xfId="12101" xr:uid="{00000000-0005-0000-0000-0000412F0000}"/>
    <cellStyle name="60% - Акцент3 2 2 2 2 2 2 2 2 2 2 2 2 2 2 7" xfId="12102" xr:uid="{00000000-0005-0000-0000-0000422F0000}"/>
    <cellStyle name="60% - Акцент3 2 2 2 2 2 2 2 2 2 2 2 2 2 2 8" xfId="12103" xr:uid="{00000000-0005-0000-0000-0000432F0000}"/>
    <cellStyle name="60% - Акцент3 2 2 2 2 2 2 2 2 2 2 2 2 2 2 9" xfId="12104" xr:uid="{00000000-0005-0000-0000-0000442F0000}"/>
    <cellStyle name="60% - Акцент3 2 2 2 2 2 2 2 2 2 2 2 2 2 20" xfId="12105" xr:uid="{00000000-0005-0000-0000-0000452F0000}"/>
    <cellStyle name="60% - Акцент3 2 2 2 2 2 2 2 2 2 2 2 2 2 21" xfId="12106" xr:uid="{00000000-0005-0000-0000-0000462F0000}"/>
    <cellStyle name="60% - Акцент3 2 2 2 2 2 2 2 2 2 2 2 2 2 22" xfId="12107" xr:uid="{00000000-0005-0000-0000-0000472F0000}"/>
    <cellStyle name="60% - Акцент3 2 2 2 2 2 2 2 2 2 2 2 2 2 23" xfId="12108" xr:uid="{00000000-0005-0000-0000-0000482F0000}"/>
    <cellStyle name="60% - Акцент3 2 2 2 2 2 2 2 2 2 2 2 2 2 24" xfId="12109" xr:uid="{00000000-0005-0000-0000-0000492F0000}"/>
    <cellStyle name="60% - Акцент3 2 2 2 2 2 2 2 2 2 2 2 2 2 25" xfId="12110" xr:uid="{00000000-0005-0000-0000-00004A2F0000}"/>
    <cellStyle name="60% - Акцент3 2 2 2 2 2 2 2 2 2 2 2 2 2 26" xfId="12111" xr:uid="{00000000-0005-0000-0000-00004B2F0000}"/>
    <cellStyle name="60% - Акцент3 2 2 2 2 2 2 2 2 2 2 2 2 2 27" xfId="12112" xr:uid="{00000000-0005-0000-0000-00004C2F0000}"/>
    <cellStyle name="60% - Акцент3 2 2 2 2 2 2 2 2 2 2 2 2 2 28" xfId="12113" xr:uid="{00000000-0005-0000-0000-00004D2F0000}"/>
    <cellStyle name="60% - Акцент3 2 2 2 2 2 2 2 2 2 2 2 2 2 29" xfId="12114" xr:uid="{00000000-0005-0000-0000-00004E2F0000}"/>
    <cellStyle name="60% - Акцент3 2 2 2 2 2 2 2 2 2 2 2 2 2 3" xfId="12115" xr:uid="{00000000-0005-0000-0000-00004F2F0000}"/>
    <cellStyle name="60% - Акцент3 2 2 2 2 2 2 2 2 2 2 2 2 2 4" xfId="12116" xr:uid="{00000000-0005-0000-0000-0000502F0000}"/>
    <cellStyle name="60% - Акцент3 2 2 2 2 2 2 2 2 2 2 2 2 2 4 2" xfId="12117" xr:uid="{00000000-0005-0000-0000-0000512F0000}"/>
    <cellStyle name="60% - Акцент3 2 2 2 2 2 2 2 2 2 2 2 2 2 5" xfId="12118" xr:uid="{00000000-0005-0000-0000-0000522F0000}"/>
    <cellStyle name="60% - Акцент3 2 2 2 2 2 2 2 2 2 2 2 2 2 5 2" xfId="12119" xr:uid="{00000000-0005-0000-0000-0000532F0000}"/>
    <cellStyle name="60% - Акцент3 2 2 2 2 2 2 2 2 2 2 2 2 2 5 2 2" xfId="12120" xr:uid="{00000000-0005-0000-0000-0000542F0000}"/>
    <cellStyle name="60% - Акцент3 2 2 2 2 2 2 2 2 2 2 2 2 2 5 2 2 2" xfId="12121" xr:uid="{00000000-0005-0000-0000-0000552F0000}"/>
    <cellStyle name="60% - Акцент3 2 2 2 2 2 2 2 2 2 2 2 2 2 5 2 3" xfId="12122" xr:uid="{00000000-0005-0000-0000-0000562F0000}"/>
    <cellStyle name="60% - Акцент3 2 2 2 2 2 2 2 2 2 2 2 2 2 5 2 4" xfId="12123" xr:uid="{00000000-0005-0000-0000-0000572F0000}"/>
    <cellStyle name="60% - Акцент3 2 2 2 2 2 2 2 2 2 2 2 2 2 5 3" xfId="12124" xr:uid="{00000000-0005-0000-0000-0000582F0000}"/>
    <cellStyle name="60% - Акцент3 2 2 2 2 2 2 2 2 2 2 2 2 2 5 3 2" xfId="12125" xr:uid="{00000000-0005-0000-0000-0000592F0000}"/>
    <cellStyle name="60% - Акцент3 2 2 2 2 2 2 2 2 2 2 2 2 2 5 4" xfId="12126" xr:uid="{00000000-0005-0000-0000-00005A2F0000}"/>
    <cellStyle name="60% - Акцент3 2 2 2 2 2 2 2 2 2 2 2 2 2 6" xfId="12127" xr:uid="{00000000-0005-0000-0000-00005B2F0000}"/>
    <cellStyle name="60% - Акцент3 2 2 2 2 2 2 2 2 2 2 2 2 2 6 2" xfId="12128" xr:uid="{00000000-0005-0000-0000-00005C2F0000}"/>
    <cellStyle name="60% - Акцент3 2 2 2 2 2 2 2 2 2 2 2 2 2 7" xfId="12129" xr:uid="{00000000-0005-0000-0000-00005D2F0000}"/>
    <cellStyle name="60% - Акцент3 2 2 2 2 2 2 2 2 2 2 2 2 2 8" xfId="12130" xr:uid="{00000000-0005-0000-0000-00005E2F0000}"/>
    <cellStyle name="60% - Акцент3 2 2 2 2 2 2 2 2 2 2 2 2 2 9" xfId="12131" xr:uid="{00000000-0005-0000-0000-00005F2F0000}"/>
    <cellStyle name="60% - Акцент3 2 2 2 2 2 2 2 2 2 2 2 2 20" xfId="12132" xr:uid="{00000000-0005-0000-0000-0000602F0000}"/>
    <cellStyle name="60% - Акцент3 2 2 2 2 2 2 2 2 2 2 2 2 21" xfId="12133" xr:uid="{00000000-0005-0000-0000-0000612F0000}"/>
    <cellStyle name="60% - Акцент3 2 2 2 2 2 2 2 2 2 2 2 2 22" xfId="12134" xr:uid="{00000000-0005-0000-0000-0000622F0000}"/>
    <cellStyle name="60% - Акцент3 2 2 2 2 2 2 2 2 2 2 2 2 23" xfId="12135" xr:uid="{00000000-0005-0000-0000-0000632F0000}"/>
    <cellStyle name="60% - Акцент3 2 2 2 2 2 2 2 2 2 2 2 2 24" xfId="12136" xr:uid="{00000000-0005-0000-0000-0000642F0000}"/>
    <cellStyle name="60% - Акцент3 2 2 2 2 2 2 2 2 2 2 2 2 25" xfId="12137" xr:uid="{00000000-0005-0000-0000-0000652F0000}"/>
    <cellStyle name="60% - Акцент3 2 2 2 2 2 2 2 2 2 2 2 2 26" xfId="12138" xr:uid="{00000000-0005-0000-0000-0000662F0000}"/>
    <cellStyle name="60% - Акцент3 2 2 2 2 2 2 2 2 2 2 2 2 27" xfId="12139" xr:uid="{00000000-0005-0000-0000-0000672F0000}"/>
    <cellStyle name="60% - Акцент3 2 2 2 2 2 2 2 2 2 2 2 2 28" xfId="12140" xr:uid="{00000000-0005-0000-0000-0000682F0000}"/>
    <cellStyle name="60% - Акцент3 2 2 2 2 2 2 2 2 2 2 2 2 29" xfId="12141" xr:uid="{00000000-0005-0000-0000-0000692F0000}"/>
    <cellStyle name="60% - Акцент3 2 2 2 2 2 2 2 2 2 2 2 2 3" xfId="12142" xr:uid="{00000000-0005-0000-0000-00006A2F0000}"/>
    <cellStyle name="60% - Акцент3 2 2 2 2 2 2 2 2 2 2 2 2 4" xfId="12143" xr:uid="{00000000-0005-0000-0000-00006B2F0000}"/>
    <cellStyle name="60% - Акцент3 2 2 2 2 2 2 2 2 2 2 2 2 4 2" xfId="12144" xr:uid="{00000000-0005-0000-0000-00006C2F0000}"/>
    <cellStyle name="60% - Акцент3 2 2 2 2 2 2 2 2 2 2 2 2 5" xfId="12145" xr:uid="{00000000-0005-0000-0000-00006D2F0000}"/>
    <cellStyle name="60% - Акцент3 2 2 2 2 2 2 2 2 2 2 2 2 5 2" xfId="12146" xr:uid="{00000000-0005-0000-0000-00006E2F0000}"/>
    <cellStyle name="60% - Акцент3 2 2 2 2 2 2 2 2 2 2 2 2 5 2 2" xfId="12147" xr:uid="{00000000-0005-0000-0000-00006F2F0000}"/>
    <cellStyle name="60% - Акцент3 2 2 2 2 2 2 2 2 2 2 2 2 5 2 2 2" xfId="12148" xr:uid="{00000000-0005-0000-0000-0000702F0000}"/>
    <cellStyle name="60% - Акцент3 2 2 2 2 2 2 2 2 2 2 2 2 5 2 3" xfId="12149" xr:uid="{00000000-0005-0000-0000-0000712F0000}"/>
    <cellStyle name="60% - Акцент3 2 2 2 2 2 2 2 2 2 2 2 2 5 2 4" xfId="12150" xr:uid="{00000000-0005-0000-0000-0000722F0000}"/>
    <cellStyle name="60% - Акцент3 2 2 2 2 2 2 2 2 2 2 2 2 5 3" xfId="12151" xr:uid="{00000000-0005-0000-0000-0000732F0000}"/>
    <cellStyle name="60% - Акцент3 2 2 2 2 2 2 2 2 2 2 2 2 5 3 2" xfId="12152" xr:uid="{00000000-0005-0000-0000-0000742F0000}"/>
    <cellStyle name="60% - Акцент3 2 2 2 2 2 2 2 2 2 2 2 2 5 4" xfId="12153" xr:uid="{00000000-0005-0000-0000-0000752F0000}"/>
    <cellStyle name="60% - Акцент3 2 2 2 2 2 2 2 2 2 2 2 2 6" xfId="12154" xr:uid="{00000000-0005-0000-0000-0000762F0000}"/>
    <cellStyle name="60% - Акцент3 2 2 2 2 2 2 2 2 2 2 2 2 6 2" xfId="12155" xr:uid="{00000000-0005-0000-0000-0000772F0000}"/>
    <cellStyle name="60% - Акцент3 2 2 2 2 2 2 2 2 2 2 2 2 7" xfId="12156" xr:uid="{00000000-0005-0000-0000-0000782F0000}"/>
    <cellStyle name="60% - Акцент3 2 2 2 2 2 2 2 2 2 2 2 2 8" xfId="12157" xr:uid="{00000000-0005-0000-0000-0000792F0000}"/>
    <cellStyle name="60% - Акцент3 2 2 2 2 2 2 2 2 2 2 2 2 9" xfId="12158" xr:uid="{00000000-0005-0000-0000-00007A2F0000}"/>
    <cellStyle name="60% - Акцент3 2 2 2 2 2 2 2 2 2 2 2 20" xfId="12159" xr:uid="{00000000-0005-0000-0000-00007B2F0000}"/>
    <cellStyle name="60% - Акцент3 2 2 2 2 2 2 2 2 2 2 2 21" xfId="12160" xr:uid="{00000000-0005-0000-0000-00007C2F0000}"/>
    <cellStyle name="60% - Акцент3 2 2 2 2 2 2 2 2 2 2 2 22" xfId="12161" xr:uid="{00000000-0005-0000-0000-00007D2F0000}"/>
    <cellStyle name="60% - Акцент3 2 2 2 2 2 2 2 2 2 2 2 23" xfId="12162" xr:uid="{00000000-0005-0000-0000-00007E2F0000}"/>
    <cellStyle name="60% - Акцент3 2 2 2 2 2 2 2 2 2 2 2 24" xfId="12163" xr:uid="{00000000-0005-0000-0000-00007F2F0000}"/>
    <cellStyle name="60% - Акцент3 2 2 2 2 2 2 2 2 2 2 2 25" xfId="12164" xr:uid="{00000000-0005-0000-0000-0000802F0000}"/>
    <cellStyle name="60% - Акцент3 2 2 2 2 2 2 2 2 2 2 2 26" xfId="12165" xr:uid="{00000000-0005-0000-0000-0000812F0000}"/>
    <cellStyle name="60% - Акцент3 2 2 2 2 2 2 2 2 2 2 2 27" xfId="12166" xr:uid="{00000000-0005-0000-0000-0000822F0000}"/>
    <cellStyle name="60% - Акцент3 2 2 2 2 2 2 2 2 2 2 2 28" xfId="12167" xr:uid="{00000000-0005-0000-0000-0000832F0000}"/>
    <cellStyle name="60% - Акцент3 2 2 2 2 2 2 2 2 2 2 2 29" xfId="12168" xr:uid="{00000000-0005-0000-0000-0000842F0000}"/>
    <cellStyle name="60% - Акцент3 2 2 2 2 2 2 2 2 2 2 2 3" xfId="12169" xr:uid="{00000000-0005-0000-0000-0000852F0000}"/>
    <cellStyle name="60% - Акцент3 2 2 2 2 2 2 2 2 2 2 2 30" xfId="12170" xr:uid="{00000000-0005-0000-0000-0000862F0000}"/>
    <cellStyle name="60% - Акцент3 2 2 2 2 2 2 2 2 2 2 2 4" xfId="12171" xr:uid="{00000000-0005-0000-0000-0000872F0000}"/>
    <cellStyle name="60% - Акцент3 2 2 2 2 2 2 2 2 2 2 2 5" xfId="12172" xr:uid="{00000000-0005-0000-0000-0000882F0000}"/>
    <cellStyle name="60% - Акцент3 2 2 2 2 2 2 2 2 2 2 2 5 2" xfId="12173" xr:uid="{00000000-0005-0000-0000-0000892F0000}"/>
    <cellStyle name="60% - Акцент3 2 2 2 2 2 2 2 2 2 2 2 6" xfId="12174" xr:uid="{00000000-0005-0000-0000-00008A2F0000}"/>
    <cellStyle name="60% - Акцент3 2 2 2 2 2 2 2 2 2 2 2 6 2" xfId="12175" xr:uid="{00000000-0005-0000-0000-00008B2F0000}"/>
    <cellStyle name="60% - Акцент3 2 2 2 2 2 2 2 2 2 2 2 6 2 2" xfId="12176" xr:uid="{00000000-0005-0000-0000-00008C2F0000}"/>
    <cellStyle name="60% - Акцент3 2 2 2 2 2 2 2 2 2 2 2 6 2 2 2" xfId="12177" xr:uid="{00000000-0005-0000-0000-00008D2F0000}"/>
    <cellStyle name="60% - Акцент3 2 2 2 2 2 2 2 2 2 2 2 6 2 3" xfId="12178" xr:uid="{00000000-0005-0000-0000-00008E2F0000}"/>
    <cellStyle name="60% - Акцент3 2 2 2 2 2 2 2 2 2 2 2 6 2 4" xfId="12179" xr:uid="{00000000-0005-0000-0000-00008F2F0000}"/>
    <cellStyle name="60% - Акцент3 2 2 2 2 2 2 2 2 2 2 2 6 3" xfId="12180" xr:uid="{00000000-0005-0000-0000-0000902F0000}"/>
    <cellStyle name="60% - Акцент3 2 2 2 2 2 2 2 2 2 2 2 6 3 2" xfId="12181" xr:uid="{00000000-0005-0000-0000-0000912F0000}"/>
    <cellStyle name="60% - Акцент3 2 2 2 2 2 2 2 2 2 2 2 6 4" xfId="12182" xr:uid="{00000000-0005-0000-0000-0000922F0000}"/>
    <cellStyle name="60% - Акцент3 2 2 2 2 2 2 2 2 2 2 2 7" xfId="12183" xr:uid="{00000000-0005-0000-0000-0000932F0000}"/>
    <cellStyle name="60% - Акцент3 2 2 2 2 2 2 2 2 2 2 2 7 2" xfId="12184" xr:uid="{00000000-0005-0000-0000-0000942F0000}"/>
    <cellStyle name="60% - Акцент3 2 2 2 2 2 2 2 2 2 2 2 8" xfId="12185" xr:uid="{00000000-0005-0000-0000-0000952F0000}"/>
    <cellStyle name="60% - Акцент3 2 2 2 2 2 2 2 2 2 2 2 9" xfId="12186" xr:uid="{00000000-0005-0000-0000-0000962F0000}"/>
    <cellStyle name="60% - Акцент3 2 2 2 2 2 2 2 2 2 2 20" xfId="12187" xr:uid="{00000000-0005-0000-0000-0000972F0000}"/>
    <cellStyle name="60% - Акцент3 2 2 2 2 2 2 2 2 2 2 21" xfId="12188" xr:uid="{00000000-0005-0000-0000-0000982F0000}"/>
    <cellStyle name="60% - Акцент3 2 2 2 2 2 2 2 2 2 2 22" xfId="12189" xr:uid="{00000000-0005-0000-0000-0000992F0000}"/>
    <cellStyle name="60% - Акцент3 2 2 2 2 2 2 2 2 2 2 23" xfId="12190" xr:uid="{00000000-0005-0000-0000-00009A2F0000}"/>
    <cellStyle name="60% - Акцент3 2 2 2 2 2 2 2 2 2 2 24" xfId="12191" xr:uid="{00000000-0005-0000-0000-00009B2F0000}"/>
    <cellStyle name="60% - Акцент3 2 2 2 2 2 2 2 2 2 2 25" xfId="12192" xr:uid="{00000000-0005-0000-0000-00009C2F0000}"/>
    <cellStyle name="60% - Акцент3 2 2 2 2 2 2 2 2 2 2 26" xfId="12193" xr:uid="{00000000-0005-0000-0000-00009D2F0000}"/>
    <cellStyle name="60% - Акцент3 2 2 2 2 2 2 2 2 2 2 27" xfId="12194" xr:uid="{00000000-0005-0000-0000-00009E2F0000}"/>
    <cellStyle name="60% - Акцент3 2 2 2 2 2 2 2 2 2 2 28" xfId="12195" xr:uid="{00000000-0005-0000-0000-00009F2F0000}"/>
    <cellStyle name="60% - Акцент3 2 2 2 2 2 2 2 2 2 2 29" xfId="12196" xr:uid="{00000000-0005-0000-0000-0000A02F0000}"/>
    <cellStyle name="60% - Акцент3 2 2 2 2 2 2 2 2 2 2 3" xfId="12197" xr:uid="{00000000-0005-0000-0000-0000A12F0000}"/>
    <cellStyle name="60% - Акцент3 2 2 2 2 2 2 2 2 2 2 30" xfId="12198" xr:uid="{00000000-0005-0000-0000-0000A22F0000}"/>
    <cellStyle name="60% - Акцент3 2 2 2 2 2 2 2 2 2 2 31" xfId="12199" xr:uid="{00000000-0005-0000-0000-0000A32F0000}"/>
    <cellStyle name="60% - Акцент3 2 2 2 2 2 2 2 2 2 2 32" xfId="12200" xr:uid="{00000000-0005-0000-0000-0000A42F0000}"/>
    <cellStyle name="60% - Акцент3 2 2 2 2 2 2 2 2 2 2 4" xfId="12201" xr:uid="{00000000-0005-0000-0000-0000A52F0000}"/>
    <cellStyle name="60% - Акцент3 2 2 2 2 2 2 2 2 2 2 5" xfId="12202" xr:uid="{00000000-0005-0000-0000-0000A62F0000}"/>
    <cellStyle name="60% - Акцент3 2 2 2 2 2 2 2 2 2 2 5 2" xfId="12203" xr:uid="{00000000-0005-0000-0000-0000A72F0000}"/>
    <cellStyle name="60% - Акцент3 2 2 2 2 2 2 2 2 2 2 5 3" xfId="12204" xr:uid="{00000000-0005-0000-0000-0000A82F0000}"/>
    <cellStyle name="60% - Акцент3 2 2 2 2 2 2 2 2 2 2 6" xfId="12205" xr:uid="{00000000-0005-0000-0000-0000A92F0000}"/>
    <cellStyle name="60% - Акцент3 2 2 2 2 2 2 2 2 2 2 7" xfId="12206" xr:uid="{00000000-0005-0000-0000-0000AA2F0000}"/>
    <cellStyle name="60% - Акцент3 2 2 2 2 2 2 2 2 2 2 7 2" xfId="12207" xr:uid="{00000000-0005-0000-0000-0000AB2F0000}"/>
    <cellStyle name="60% - Акцент3 2 2 2 2 2 2 2 2 2 2 8" xfId="12208" xr:uid="{00000000-0005-0000-0000-0000AC2F0000}"/>
    <cellStyle name="60% - Акцент3 2 2 2 2 2 2 2 2 2 2 8 2" xfId="12209" xr:uid="{00000000-0005-0000-0000-0000AD2F0000}"/>
    <cellStyle name="60% - Акцент3 2 2 2 2 2 2 2 2 2 2 8 2 2" xfId="12210" xr:uid="{00000000-0005-0000-0000-0000AE2F0000}"/>
    <cellStyle name="60% - Акцент3 2 2 2 2 2 2 2 2 2 2 8 2 2 2" xfId="12211" xr:uid="{00000000-0005-0000-0000-0000AF2F0000}"/>
    <cellStyle name="60% - Акцент3 2 2 2 2 2 2 2 2 2 2 8 2 3" xfId="12212" xr:uid="{00000000-0005-0000-0000-0000B02F0000}"/>
    <cellStyle name="60% - Акцент3 2 2 2 2 2 2 2 2 2 2 8 2 4" xfId="12213" xr:uid="{00000000-0005-0000-0000-0000B12F0000}"/>
    <cellStyle name="60% - Акцент3 2 2 2 2 2 2 2 2 2 2 8 3" xfId="12214" xr:uid="{00000000-0005-0000-0000-0000B22F0000}"/>
    <cellStyle name="60% - Акцент3 2 2 2 2 2 2 2 2 2 2 8 3 2" xfId="12215" xr:uid="{00000000-0005-0000-0000-0000B32F0000}"/>
    <cellStyle name="60% - Акцент3 2 2 2 2 2 2 2 2 2 2 8 4" xfId="12216" xr:uid="{00000000-0005-0000-0000-0000B42F0000}"/>
    <cellStyle name="60% - Акцент3 2 2 2 2 2 2 2 2 2 2 9" xfId="12217" xr:uid="{00000000-0005-0000-0000-0000B52F0000}"/>
    <cellStyle name="60% - Акцент3 2 2 2 2 2 2 2 2 2 2 9 2" xfId="12218" xr:uid="{00000000-0005-0000-0000-0000B62F0000}"/>
    <cellStyle name="60% - Акцент3 2 2 2 2 2 2 2 2 2 20" xfId="12219" xr:uid="{00000000-0005-0000-0000-0000B72F0000}"/>
    <cellStyle name="60% - Акцент3 2 2 2 2 2 2 2 2 2 21" xfId="12220" xr:uid="{00000000-0005-0000-0000-0000B82F0000}"/>
    <cellStyle name="60% - Акцент3 2 2 2 2 2 2 2 2 2 22" xfId="12221" xr:uid="{00000000-0005-0000-0000-0000B92F0000}"/>
    <cellStyle name="60% - Акцент3 2 2 2 2 2 2 2 2 2 23" xfId="12222" xr:uid="{00000000-0005-0000-0000-0000BA2F0000}"/>
    <cellStyle name="60% - Акцент3 2 2 2 2 2 2 2 2 2 24" xfId="12223" xr:uid="{00000000-0005-0000-0000-0000BB2F0000}"/>
    <cellStyle name="60% - Акцент3 2 2 2 2 2 2 2 2 2 25" xfId="12224" xr:uid="{00000000-0005-0000-0000-0000BC2F0000}"/>
    <cellStyle name="60% - Акцент3 2 2 2 2 2 2 2 2 2 26" xfId="12225" xr:uid="{00000000-0005-0000-0000-0000BD2F0000}"/>
    <cellStyle name="60% - Акцент3 2 2 2 2 2 2 2 2 2 27" xfId="12226" xr:uid="{00000000-0005-0000-0000-0000BE2F0000}"/>
    <cellStyle name="60% - Акцент3 2 2 2 2 2 2 2 2 2 28" xfId="12227" xr:uid="{00000000-0005-0000-0000-0000BF2F0000}"/>
    <cellStyle name="60% - Акцент3 2 2 2 2 2 2 2 2 2 29" xfId="12228" xr:uid="{00000000-0005-0000-0000-0000C02F0000}"/>
    <cellStyle name="60% - Акцент3 2 2 2 2 2 2 2 2 2 3" xfId="12229" xr:uid="{00000000-0005-0000-0000-0000C12F0000}"/>
    <cellStyle name="60% - Акцент3 2 2 2 2 2 2 2 2 2 3 2" xfId="12230" xr:uid="{00000000-0005-0000-0000-0000C22F0000}"/>
    <cellStyle name="60% - Акцент3 2 2 2 2 2 2 2 2 2 3 2 2" xfId="12231" xr:uid="{00000000-0005-0000-0000-0000C32F0000}"/>
    <cellStyle name="60% - Акцент3 2 2 2 2 2 2 2 2 2 3 2 2 2" xfId="12232" xr:uid="{00000000-0005-0000-0000-0000C42F0000}"/>
    <cellStyle name="60% - Акцент3 2 2 2 2 2 2 2 2 2 3 2 2 3" xfId="12233" xr:uid="{00000000-0005-0000-0000-0000C52F0000}"/>
    <cellStyle name="60% - Акцент3 2 2 2 2 2 2 2 2 2 3 2 3" xfId="12234" xr:uid="{00000000-0005-0000-0000-0000C62F0000}"/>
    <cellStyle name="60% - Акцент3 2 2 2 2 2 2 2 2 2 3 3" xfId="12235" xr:uid="{00000000-0005-0000-0000-0000C72F0000}"/>
    <cellStyle name="60% - Акцент3 2 2 2 2 2 2 2 2 2 3 4" xfId="12236" xr:uid="{00000000-0005-0000-0000-0000C82F0000}"/>
    <cellStyle name="60% - Акцент3 2 2 2 2 2 2 2 2 2 30" xfId="12237" xr:uid="{00000000-0005-0000-0000-0000C92F0000}"/>
    <cellStyle name="60% - Акцент3 2 2 2 2 2 2 2 2 2 31" xfId="12238" xr:uid="{00000000-0005-0000-0000-0000CA2F0000}"/>
    <cellStyle name="60% - Акцент3 2 2 2 2 2 2 2 2 2 32" xfId="12239" xr:uid="{00000000-0005-0000-0000-0000CB2F0000}"/>
    <cellStyle name="60% - Акцент3 2 2 2 2 2 2 2 2 2 4" xfId="12240" xr:uid="{00000000-0005-0000-0000-0000CC2F0000}"/>
    <cellStyle name="60% - Акцент3 2 2 2 2 2 2 2 2 2 5" xfId="12241" xr:uid="{00000000-0005-0000-0000-0000CD2F0000}"/>
    <cellStyle name="60% - Акцент3 2 2 2 2 2 2 2 2 2 5 2" xfId="12242" xr:uid="{00000000-0005-0000-0000-0000CE2F0000}"/>
    <cellStyle name="60% - Акцент3 2 2 2 2 2 2 2 2 2 5 3" xfId="12243" xr:uid="{00000000-0005-0000-0000-0000CF2F0000}"/>
    <cellStyle name="60% - Акцент3 2 2 2 2 2 2 2 2 2 6" xfId="12244" xr:uid="{00000000-0005-0000-0000-0000D02F0000}"/>
    <cellStyle name="60% - Акцент3 2 2 2 2 2 2 2 2 2 7" xfId="12245" xr:uid="{00000000-0005-0000-0000-0000D12F0000}"/>
    <cellStyle name="60% - Акцент3 2 2 2 2 2 2 2 2 2 7 2" xfId="12246" xr:uid="{00000000-0005-0000-0000-0000D22F0000}"/>
    <cellStyle name="60% - Акцент3 2 2 2 2 2 2 2 2 2 8" xfId="12247" xr:uid="{00000000-0005-0000-0000-0000D32F0000}"/>
    <cellStyle name="60% - Акцент3 2 2 2 2 2 2 2 2 2 8 2" xfId="12248" xr:uid="{00000000-0005-0000-0000-0000D42F0000}"/>
    <cellStyle name="60% - Акцент3 2 2 2 2 2 2 2 2 2 8 2 2" xfId="12249" xr:uid="{00000000-0005-0000-0000-0000D52F0000}"/>
    <cellStyle name="60% - Акцент3 2 2 2 2 2 2 2 2 2 8 2 2 2" xfId="12250" xr:uid="{00000000-0005-0000-0000-0000D62F0000}"/>
    <cellStyle name="60% - Акцент3 2 2 2 2 2 2 2 2 2 8 2 3" xfId="12251" xr:uid="{00000000-0005-0000-0000-0000D72F0000}"/>
    <cellStyle name="60% - Акцент3 2 2 2 2 2 2 2 2 2 8 2 4" xfId="12252" xr:uid="{00000000-0005-0000-0000-0000D82F0000}"/>
    <cellStyle name="60% - Акцент3 2 2 2 2 2 2 2 2 2 8 3" xfId="12253" xr:uid="{00000000-0005-0000-0000-0000D92F0000}"/>
    <cellStyle name="60% - Акцент3 2 2 2 2 2 2 2 2 2 8 3 2" xfId="12254" xr:uid="{00000000-0005-0000-0000-0000DA2F0000}"/>
    <cellStyle name="60% - Акцент3 2 2 2 2 2 2 2 2 2 8 4" xfId="12255" xr:uid="{00000000-0005-0000-0000-0000DB2F0000}"/>
    <cellStyle name="60% - Акцент3 2 2 2 2 2 2 2 2 2 9" xfId="12256" xr:uid="{00000000-0005-0000-0000-0000DC2F0000}"/>
    <cellStyle name="60% - Акцент3 2 2 2 2 2 2 2 2 2 9 2" xfId="12257" xr:uid="{00000000-0005-0000-0000-0000DD2F0000}"/>
    <cellStyle name="60% - Акцент3 2 2 2 2 2 2 2 2 20" xfId="12258" xr:uid="{00000000-0005-0000-0000-0000DE2F0000}"/>
    <cellStyle name="60% - Акцент3 2 2 2 2 2 2 2 2 21" xfId="12259" xr:uid="{00000000-0005-0000-0000-0000DF2F0000}"/>
    <cellStyle name="60% - Акцент3 2 2 2 2 2 2 2 2 22" xfId="12260" xr:uid="{00000000-0005-0000-0000-0000E02F0000}"/>
    <cellStyle name="60% - Акцент3 2 2 2 2 2 2 2 2 23" xfId="12261" xr:uid="{00000000-0005-0000-0000-0000E12F0000}"/>
    <cellStyle name="60% - Акцент3 2 2 2 2 2 2 2 2 24" xfId="12262" xr:uid="{00000000-0005-0000-0000-0000E22F0000}"/>
    <cellStyle name="60% - Акцент3 2 2 2 2 2 2 2 2 25" xfId="12263" xr:uid="{00000000-0005-0000-0000-0000E32F0000}"/>
    <cellStyle name="60% - Акцент3 2 2 2 2 2 2 2 2 26" xfId="12264" xr:uid="{00000000-0005-0000-0000-0000E42F0000}"/>
    <cellStyle name="60% - Акцент3 2 2 2 2 2 2 2 2 27" xfId="12265" xr:uid="{00000000-0005-0000-0000-0000E52F0000}"/>
    <cellStyle name="60% - Акцент3 2 2 2 2 2 2 2 2 28" xfId="12266" xr:uid="{00000000-0005-0000-0000-0000E62F0000}"/>
    <cellStyle name="60% - Акцент3 2 2 2 2 2 2 2 2 29" xfId="12267" xr:uid="{00000000-0005-0000-0000-0000E72F0000}"/>
    <cellStyle name="60% - Акцент3 2 2 2 2 2 2 2 2 3" xfId="12268" xr:uid="{00000000-0005-0000-0000-0000E82F0000}"/>
    <cellStyle name="60% - Акцент3 2 2 2 2 2 2 2 2 3 2" xfId="12269" xr:uid="{00000000-0005-0000-0000-0000E92F0000}"/>
    <cellStyle name="60% - Акцент3 2 2 2 2 2 2 2 2 3 2 2" xfId="12270" xr:uid="{00000000-0005-0000-0000-0000EA2F0000}"/>
    <cellStyle name="60% - Акцент3 2 2 2 2 2 2 2 2 3 2 2 2" xfId="12271" xr:uid="{00000000-0005-0000-0000-0000EB2F0000}"/>
    <cellStyle name="60% - Акцент3 2 2 2 2 2 2 2 2 3 2 2 3" xfId="12272" xr:uid="{00000000-0005-0000-0000-0000EC2F0000}"/>
    <cellStyle name="60% - Акцент3 2 2 2 2 2 2 2 2 3 2 3" xfId="12273" xr:uid="{00000000-0005-0000-0000-0000ED2F0000}"/>
    <cellStyle name="60% - Акцент3 2 2 2 2 2 2 2 2 3 3" xfId="12274" xr:uid="{00000000-0005-0000-0000-0000EE2F0000}"/>
    <cellStyle name="60% - Акцент3 2 2 2 2 2 2 2 2 3 4" xfId="12275" xr:uid="{00000000-0005-0000-0000-0000EF2F0000}"/>
    <cellStyle name="60% - Акцент3 2 2 2 2 2 2 2 2 30" xfId="12276" xr:uid="{00000000-0005-0000-0000-0000F02F0000}"/>
    <cellStyle name="60% - Акцент3 2 2 2 2 2 2 2 2 31" xfId="12277" xr:uid="{00000000-0005-0000-0000-0000F12F0000}"/>
    <cellStyle name="60% - Акцент3 2 2 2 2 2 2 2 2 32" xfId="12278" xr:uid="{00000000-0005-0000-0000-0000F22F0000}"/>
    <cellStyle name="60% - Акцент3 2 2 2 2 2 2 2 2 4" xfId="12279" xr:uid="{00000000-0005-0000-0000-0000F32F0000}"/>
    <cellStyle name="60% - Акцент3 2 2 2 2 2 2 2 2 5" xfId="12280" xr:uid="{00000000-0005-0000-0000-0000F42F0000}"/>
    <cellStyle name="60% - Акцент3 2 2 2 2 2 2 2 2 5 2" xfId="12281" xr:uid="{00000000-0005-0000-0000-0000F52F0000}"/>
    <cellStyle name="60% - Акцент3 2 2 2 2 2 2 2 2 5 3" xfId="12282" xr:uid="{00000000-0005-0000-0000-0000F62F0000}"/>
    <cellStyle name="60% - Акцент3 2 2 2 2 2 2 2 2 6" xfId="12283" xr:uid="{00000000-0005-0000-0000-0000F72F0000}"/>
    <cellStyle name="60% - Акцент3 2 2 2 2 2 2 2 2 7" xfId="12284" xr:uid="{00000000-0005-0000-0000-0000F82F0000}"/>
    <cellStyle name="60% - Акцент3 2 2 2 2 2 2 2 2 7 2" xfId="12285" xr:uid="{00000000-0005-0000-0000-0000F92F0000}"/>
    <cellStyle name="60% - Акцент3 2 2 2 2 2 2 2 2 8" xfId="12286" xr:uid="{00000000-0005-0000-0000-0000FA2F0000}"/>
    <cellStyle name="60% - Акцент3 2 2 2 2 2 2 2 2 8 2" xfId="12287" xr:uid="{00000000-0005-0000-0000-0000FB2F0000}"/>
    <cellStyle name="60% - Акцент3 2 2 2 2 2 2 2 2 8 2 2" xfId="12288" xr:uid="{00000000-0005-0000-0000-0000FC2F0000}"/>
    <cellStyle name="60% - Акцент3 2 2 2 2 2 2 2 2 8 2 2 2" xfId="12289" xr:uid="{00000000-0005-0000-0000-0000FD2F0000}"/>
    <cellStyle name="60% - Акцент3 2 2 2 2 2 2 2 2 8 2 3" xfId="12290" xr:uid="{00000000-0005-0000-0000-0000FE2F0000}"/>
    <cellStyle name="60% - Акцент3 2 2 2 2 2 2 2 2 8 2 4" xfId="12291" xr:uid="{00000000-0005-0000-0000-0000FF2F0000}"/>
    <cellStyle name="60% - Акцент3 2 2 2 2 2 2 2 2 8 3" xfId="12292" xr:uid="{00000000-0005-0000-0000-000000300000}"/>
    <cellStyle name="60% - Акцент3 2 2 2 2 2 2 2 2 8 3 2" xfId="12293" xr:uid="{00000000-0005-0000-0000-000001300000}"/>
    <cellStyle name="60% - Акцент3 2 2 2 2 2 2 2 2 8 4" xfId="12294" xr:uid="{00000000-0005-0000-0000-000002300000}"/>
    <cellStyle name="60% - Акцент3 2 2 2 2 2 2 2 2 9" xfId="12295" xr:uid="{00000000-0005-0000-0000-000003300000}"/>
    <cellStyle name="60% - Акцент3 2 2 2 2 2 2 2 2 9 2" xfId="12296" xr:uid="{00000000-0005-0000-0000-000004300000}"/>
    <cellStyle name="60% - Акцент3 2 2 2 2 2 2 2 20" xfId="12297" xr:uid="{00000000-0005-0000-0000-000005300000}"/>
    <cellStyle name="60% - Акцент3 2 2 2 2 2 2 2 21" xfId="12298" xr:uid="{00000000-0005-0000-0000-000006300000}"/>
    <cellStyle name="60% - Акцент3 2 2 2 2 2 2 2 22" xfId="12299" xr:uid="{00000000-0005-0000-0000-000007300000}"/>
    <cellStyle name="60% - Акцент3 2 2 2 2 2 2 2 23" xfId="12300" xr:uid="{00000000-0005-0000-0000-000008300000}"/>
    <cellStyle name="60% - Акцент3 2 2 2 2 2 2 2 24" xfId="12301" xr:uid="{00000000-0005-0000-0000-000009300000}"/>
    <cellStyle name="60% - Акцент3 2 2 2 2 2 2 2 25" xfId="12302" xr:uid="{00000000-0005-0000-0000-00000A300000}"/>
    <cellStyle name="60% - Акцент3 2 2 2 2 2 2 2 26" xfId="12303" xr:uid="{00000000-0005-0000-0000-00000B300000}"/>
    <cellStyle name="60% - Акцент3 2 2 2 2 2 2 2 27" xfId="12304" xr:uid="{00000000-0005-0000-0000-00000C300000}"/>
    <cellStyle name="60% - Акцент3 2 2 2 2 2 2 2 28" xfId="12305" xr:uid="{00000000-0005-0000-0000-00000D300000}"/>
    <cellStyle name="60% - Акцент3 2 2 2 2 2 2 2 29" xfId="12306" xr:uid="{00000000-0005-0000-0000-00000E300000}"/>
    <cellStyle name="60% - Акцент3 2 2 2 2 2 2 2 3" xfId="12307" xr:uid="{00000000-0005-0000-0000-00000F300000}"/>
    <cellStyle name="60% - Акцент3 2 2 2 2 2 2 2 30" xfId="12308" xr:uid="{00000000-0005-0000-0000-000010300000}"/>
    <cellStyle name="60% - Акцент3 2 2 2 2 2 2 2 31" xfId="12309" xr:uid="{00000000-0005-0000-0000-000011300000}"/>
    <cellStyle name="60% - Акцент3 2 2 2 2 2 2 2 32" xfId="12310" xr:uid="{00000000-0005-0000-0000-000012300000}"/>
    <cellStyle name="60% - Акцент3 2 2 2 2 2 2 2 33" xfId="12311" xr:uid="{00000000-0005-0000-0000-000013300000}"/>
    <cellStyle name="60% - Акцент3 2 2 2 2 2 2 2 34" xfId="12312" xr:uid="{00000000-0005-0000-0000-000014300000}"/>
    <cellStyle name="60% - Акцент3 2 2 2 2 2 2 2 35" xfId="12313" xr:uid="{00000000-0005-0000-0000-000015300000}"/>
    <cellStyle name="60% - Акцент3 2 2 2 2 2 2 2 36" xfId="12314" xr:uid="{00000000-0005-0000-0000-000016300000}"/>
    <cellStyle name="60% - Акцент3 2 2 2 2 2 2 2 37" xfId="12315" xr:uid="{00000000-0005-0000-0000-000017300000}"/>
    <cellStyle name="60% - Акцент3 2 2 2 2 2 2 2 38" xfId="12316" xr:uid="{00000000-0005-0000-0000-000018300000}"/>
    <cellStyle name="60% - Акцент3 2 2 2 2 2 2 2 4" xfId="12317" xr:uid="{00000000-0005-0000-0000-000019300000}"/>
    <cellStyle name="60% - Акцент3 2 2 2 2 2 2 2 4 2" xfId="12318" xr:uid="{00000000-0005-0000-0000-00001A300000}"/>
    <cellStyle name="60% - Акцент3 2 2 2 2 2 2 2 4 2 2" xfId="12319" xr:uid="{00000000-0005-0000-0000-00001B300000}"/>
    <cellStyle name="60% - Акцент3 2 2 2 2 2 2 2 4 2 2 2" xfId="12320" xr:uid="{00000000-0005-0000-0000-00001C300000}"/>
    <cellStyle name="60% - Акцент3 2 2 2 2 2 2 2 4 2 2 2 2" xfId="12321" xr:uid="{00000000-0005-0000-0000-00001D300000}"/>
    <cellStyle name="60% - Акцент3 2 2 2 2 2 2 2 4 2 2 2 2 2" xfId="12322" xr:uid="{00000000-0005-0000-0000-00001E300000}"/>
    <cellStyle name="60% - Акцент3 2 2 2 2 2 2 2 4 2 2 2 2 3" xfId="12323" xr:uid="{00000000-0005-0000-0000-00001F300000}"/>
    <cellStyle name="60% - Акцент3 2 2 2 2 2 2 2 4 2 2 2 3" xfId="12324" xr:uid="{00000000-0005-0000-0000-000020300000}"/>
    <cellStyle name="60% - Акцент3 2 2 2 2 2 2 2 4 2 2 3" xfId="12325" xr:uid="{00000000-0005-0000-0000-000021300000}"/>
    <cellStyle name="60% - Акцент3 2 2 2 2 2 2 2 4 2 2 4" xfId="12326" xr:uid="{00000000-0005-0000-0000-000022300000}"/>
    <cellStyle name="60% - Акцент3 2 2 2 2 2 2 2 4 2 3" xfId="12327" xr:uid="{00000000-0005-0000-0000-000023300000}"/>
    <cellStyle name="60% - Акцент3 2 2 2 2 2 2 2 4 2 4" xfId="12328" xr:uid="{00000000-0005-0000-0000-000024300000}"/>
    <cellStyle name="60% - Акцент3 2 2 2 2 2 2 2 4 3" xfId="12329" xr:uid="{00000000-0005-0000-0000-000025300000}"/>
    <cellStyle name="60% - Акцент3 2 2 2 2 2 2 2 4 4" xfId="12330" xr:uid="{00000000-0005-0000-0000-000026300000}"/>
    <cellStyle name="60% - Акцент3 2 2 2 2 2 2 2 4 5" xfId="12331" xr:uid="{00000000-0005-0000-0000-000027300000}"/>
    <cellStyle name="60% - Акцент3 2 2 2 2 2 2 2 5" xfId="12332" xr:uid="{00000000-0005-0000-0000-000028300000}"/>
    <cellStyle name="60% - Акцент3 2 2 2 2 2 2 2 6" xfId="12333" xr:uid="{00000000-0005-0000-0000-000029300000}"/>
    <cellStyle name="60% - Акцент3 2 2 2 2 2 2 2 6 2" xfId="12334" xr:uid="{00000000-0005-0000-0000-00002A300000}"/>
    <cellStyle name="60% - Акцент3 2 2 2 2 2 2 2 6 3" xfId="12335" xr:uid="{00000000-0005-0000-0000-00002B300000}"/>
    <cellStyle name="60% - Акцент3 2 2 2 2 2 2 2 7" xfId="12336" xr:uid="{00000000-0005-0000-0000-00002C300000}"/>
    <cellStyle name="60% - Акцент3 2 2 2 2 2 2 2 8" xfId="12337" xr:uid="{00000000-0005-0000-0000-00002D300000}"/>
    <cellStyle name="60% - Акцент3 2 2 2 2 2 2 2 8 2" xfId="12338" xr:uid="{00000000-0005-0000-0000-00002E300000}"/>
    <cellStyle name="60% - Акцент3 2 2 2 2 2 2 2 9" xfId="12339" xr:uid="{00000000-0005-0000-0000-00002F300000}"/>
    <cellStyle name="60% - Акцент3 2 2 2 2 2 2 2 9 2" xfId="12340" xr:uid="{00000000-0005-0000-0000-000030300000}"/>
    <cellStyle name="60% - Акцент3 2 2 2 2 2 2 2 9 2 2" xfId="12341" xr:uid="{00000000-0005-0000-0000-000031300000}"/>
    <cellStyle name="60% - Акцент3 2 2 2 2 2 2 2 9 2 2 2" xfId="12342" xr:uid="{00000000-0005-0000-0000-000032300000}"/>
    <cellStyle name="60% - Акцент3 2 2 2 2 2 2 2 9 2 3" xfId="12343" xr:uid="{00000000-0005-0000-0000-000033300000}"/>
    <cellStyle name="60% - Акцент3 2 2 2 2 2 2 2 9 2 4" xfId="12344" xr:uid="{00000000-0005-0000-0000-000034300000}"/>
    <cellStyle name="60% - Акцент3 2 2 2 2 2 2 2 9 3" xfId="12345" xr:uid="{00000000-0005-0000-0000-000035300000}"/>
    <cellStyle name="60% - Акцент3 2 2 2 2 2 2 2 9 3 2" xfId="12346" xr:uid="{00000000-0005-0000-0000-000036300000}"/>
    <cellStyle name="60% - Акцент3 2 2 2 2 2 2 2 9 4" xfId="12347" xr:uid="{00000000-0005-0000-0000-000037300000}"/>
    <cellStyle name="60% - Акцент3 2 2 2 2 2 2 20" xfId="12348" xr:uid="{00000000-0005-0000-0000-000038300000}"/>
    <cellStyle name="60% - Акцент3 2 2 2 2 2 2 21" xfId="12349" xr:uid="{00000000-0005-0000-0000-000039300000}"/>
    <cellStyle name="60% - Акцент3 2 2 2 2 2 2 22" xfId="12350" xr:uid="{00000000-0005-0000-0000-00003A300000}"/>
    <cellStyle name="60% - Акцент3 2 2 2 2 2 2 23" xfId="12351" xr:uid="{00000000-0005-0000-0000-00003B300000}"/>
    <cellStyle name="60% - Акцент3 2 2 2 2 2 2 24" xfId="12352" xr:uid="{00000000-0005-0000-0000-00003C300000}"/>
    <cellStyle name="60% - Акцент3 2 2 2 2 2 2 25" xfId="12353" xr:uid="{00000000-0005-0000-0000-00003D300000}"/>
    <cellStyle name="60% - Акцент3 2 2 2 2 2 2 26" xfId="12354" xr:uid="{00000000-0005-0000-0000-00003E300000}"/>
    <cellStyle name="60% - Акцент3 2 2 2 2 2 2 27" xfId="12355" xr:uid="{00000000-0005-0000-0000-00003F300000}"/>
    <cellStyle name="60% - Акцент3 2 2 2 2 2 2 28" xfId="12356" xr:uid="{00000000-0005-0000-0000-000040300000}"/>
    <cellStyle name="60% - Акцент3 2 2 2 2 2 2 29" xfId="12357" xr:uid="{00000000-0005-0000-0000-000041300000}"/>
    <cellStyle name="60% - Акцент3 2 2 2 2 2 2 3" xfId="12358" xr:uid="{00000000-0005-0000-0000-000042300000}"/>
    <cellStyle name="60% - Акцент3 2 2 2 2 2 2 30" xfId="12359" xr:uid="{00000000-0005-0000-0000-000043300000}"/>
    <cellStyle name="60% - Акцент3 2 2 2 2 2 2 31" xfId="12360" xr:uid="{00000000-0005-0000-0000-000044300000}"/>
    <cellStyle name="60% - Акцент3 2 2 2 2 2 2 32" xfId="12361" xr:uid="{00000000-0005-0000-0000-000045300000}"/>
    <cellStyle name="60% - Акцент3 2 2 2 2 2 2 33" xfId="12362" xr:uid="{00000000-0005-0000-0000-000046300000}"/>
    <cellStyle name="60% - Акцент3 2 2 2 2 2 2 34" xfId="12363" xr:uid="{00000000-0005-0000-0000-000047300000}"/>
    <cellStyle name="60% - Акцент3 2 2 2 2 2 2 35" xfId="12364" xr:uid="{00000000-0005-0000-0000-000048300000}"/>
    <cellStyle name="60% - Акцент3 2 2 2 2 2 2 36" xfId="12365" xr:uid="{00000000-0005-0000-0000-000049300000}"/>
    <cellStyle name="60% - Акцент3 2 2 2 2 2 2 37" xfId="12366" xr:uid="{00000000-0005-0000-0000-00004A300000}"/>
    <cellStyle name="60% - Акцент3 2 2 2 2 2 2 38" xfId="12367" xr:uid="{00000000-0005-0000-0000-00004B300000}"/>
    <cellStyle name="60% - Акцент3 2 2 2 2 2 2 39" xfId="12368" xr:uid="{00000000-0005-0000-0000-00004C300000}"/>
    <cellStyle name="60% - Акцент3 2 2 2 2 2 2 4" xfId="12369" xr:uid="{00000000-0005-0000-0000-00004D300000}"/>
    <cellStyle name="60% - Акцент3 2 2 2 2 2 2 5" xfId="12370" xr:uid="{00000000-0005-0000-0000-00004E300000}"/>
    <cellStyle name="60% - Акцент3 2 2 2 2 2 2 5 2" xfId="12371" xr:uid="{00000000-0005-0000-0000-00004F300000}"/>
    <cellStyle name="60% - Акцент3 2 2 2 2 2 2 5 2 2" xfId="12372" xr:uid="{00000000-0005-0000-0000-000050300000}"/>
    <cellStyle name="60% - Акцент3 2 2 2 2 2 2 5 2 2 2" xfId="12373" xr:uid="{00000000-0005-0000-0000-000051300000}"/>
    <cellStyle name="60% - Акцент3 2 2 2 2 2 2 5 2 2 2 2" xfId="12374" xr:uid="{00000000-0005-0000-0000-000052300000}"/>
    <cellStyle name="60% - Акцент3 2 2 2 2 2 2 5 2 2 2 2 2" xfId="12375" xr:uid="{00000000-0005-0000-0000-000053300000}"/>
    <cellStyle name="60% - Акцент3 2 2 2 2 2 2 5 2 2 2 2 3" xfId="12376" xr:uid="{00000000-0005-0000-0000-000054300000}"/>
    <cellStyle name="60% - Акцент3 2 2 2 2 2 2 5 2 2 2 3" xfId="12377" xr:uid="{00000000-0005-0000-0000-000055300000}"/>
    <cellStyle name="60% - Акцент3 2 2 2 2 2 2 5 2 2 3" xfId="12378" xr:uid="{00000000-0005-0000-0000-000056300000}"/>
    <cellStyle name="60% - Акцент3 2 2 2 2 2 2 5 2 2 4" xfId="12379" xr:uid="{00000000-0005-0000-0000-000057300000}"/>
    <cellStyle name="60% - Акцент3 2 2 2 2 2 2 5 2 3" xfId="12380" xr:uid="{00000000-0005-0000-0000-000058300000}"/>
    <cellStyle name="60% - Акцент3 2 2 2 2 2 2 5 2 4" xfId="12381" xr:uid="{00000000-0005-0000-0000-000059300000}"/>
    <cellStyle name="60% - Акцент3 2 2 2 2 2 2 5 3" xfId="12382" xr:uid="{00000000-0005-0000-0000-00005A300000}"/>
    <cellStyle name="60% - Акцент3 2 2 2 2 2 2 5 4" xfId="12383" xr:uid="{00000000-0005-0000-0000-00005B300000}"/>
    <cellStyle name="60% - Акцент3 2 2 2 2 2 2 5 5" xfId="12384" xr:uid="{00000000-0005-0000-0000-00005C300000}"/>
    <cellStyle name="60% - Акцент3 2 2 2 2 2 2 6" xfId="12385" xr:uid="{00000000-0005-0000-0000-00005D300000}"/>
    <cellStyle name="60% - Акцент3 2 2 2 2 2 2 7" xfId="12386" xr:uid="{00000000-0005-0000-0000-00005E300000}"/>
    <cellStyle name="60% - Акцент3 2 2 2 2 2 2 7 2" xfId="12387" xr:uid="{00000000-0005-0000-0000-00005F300000}"/>
    <cellStyle name="60% - Акцент3 2 2 2 2 2 2 7 3" xfId="12388" xr:uid="{00000000-0005-0000-0000-000060300000}"/>
    <cellStyle name="60% - Акцент3 2 2 2 2 2 2 8" xfId="12389" xr:uid="{00000000-0005-0000-0000-000061300000}"/>
    <cellStyle name="60% - Акцент3 2 2 2 2 2 2 9" xfId="12390" xr:uid="{00000000-0005-0000-0000-000062300000}"/>
    <cellStyle name="60% - Акцент3 2 2 2 2 2 2 9 2" xfId="12391" xr:uid="{00000000-0005-0000-0000-000063300000}"/>
    <cellStyle name="60% - Акцент3 2 2 2 2 2 20" xfId="12392" xr:uid="{00000000-0005-0000-0000-000064300000}"/>
    <cellStyle name="60% - Акцент3 2 2 2 2 2 21" xfId="12393" xr:uid="{00000000-0005-0000-0000-000065300000}"/>
    <cellStyle name="60% - Акцент3 2 2 2 2 2 22" xfId="12394" xr:uid="{00000000-0005-0000-0000-000066300000}"/>
    <cellStyle name="60% - Акцент3 2 2 2 2 2 23" xfId="12395" xr:uid="{00000000-0005-0000-0000-000067300000}"/>
    <cellStyle name="60% - Акцент3 2 2 2 2 2 24" xfId="12396" xr:uid="{00000000-0005-0000-0000-000068300000}"/>
    <cellStyle name="60% - Акцент3 2 2 2 2 2 25" xfId="12397" xr:uid="{00000000-0005-0000-0000-000069300000}"/>
    <cellStyle name="60% - Акцент3 2 2 2 2 2 26" xfId="12398" xr:uid="{00000000-0005-0000-0000-00006A300000}"/>
    <cellStyle name="60% - Акцент3 2 2 2 2 2 27" xfId="12399" xr:uid="{00000000-0005-0000-0000-00006B300000}"/>
    <cellStyle name="60% - Акцент3 2 2 2 2 2 28" xfId="12400" xr:uid="{00000000-0005-0000-0000-00006C300000}"/>
    <cellStyle name="60% - Акцент3 2 2 2 2 2 29" xfId="12401" xr:uid="{00000000-0005-0000-0000-00006D300000}"/>
    <cellStyle name="60% - Акцент3 2 2 2 2 2 3" xfId="12402" xr:uid="{00000000-0005-0000-0000-00006E300000}"/>
    <cellStyle name="60% - Акцент3 2 2 2 2 2 3 2" xfId="12403" xr:uid="{00000000-0005-0000-0000-00006F300000}"/>
    <cellStyle name="60% - Акцент3 2 2 2 2 2 3 3" xfId="12404" xr:uid="{00000000-0005-0000-0000-000070300000}"/>
    <cellStyle name="60% - Акцент3 2 2 2 2 2 3 4" xfId="12405" xr:uid="{00000000-0005-0000-0000-000071300000}"/>
    <cellStyle name="60% - Акцент3 2 2 2 2 2 3 4 2" xfId="12406" xr:uid="{00000000-0005-0000-0000-000072300000}"/>
    <cellStyle name="60% - Акцент3 2 2 2 2 2 3 4 3" xfId="12407" xr:uid="{00000000-0005-0000-0000-000073300000}"/>
    <cellStyle name="60% - Акцент3 2 2 2 2 2 3 5" xfId="12408" xr:uid="{00000000-0005-0000-0000-000074300000}"/>
    <cellStyle name="60% - Акцент3 2 2 2 2 2 30" xfId="12409" xr:uid="{00000000-0005-0000-0000-000075300000}"/>
    <cellStyle name="60% - Акцент3 2 2 2 2 2 31" xfId="12410" xr:uid="{00000000-0005-0000-0000-000076300000}"/>
    <cellStyle name="60% - Акцент3 2 2 2 2 2 32" xfId="12411" xr:uid="{00000000-0005-0000-0000-000077300000}"/>
    <cellStyle name="60% - Акцент3 2 2 2 2 2 33" xfId="12412" xr:uid="{00000000-0005-0000-0000-000078300000}"/>
    <cellStyle name="60% - Акцент3 2 2 2 2 2 34" xfId="12413" xr:uid="{00000000-0005-0000-0000-000079300000}"/>
    <cellStyle name="60% - Акцент3 2 2 2 2 2 35" xfId="12414" xr:uid="{00000000-0005-0000-0000-00007A300000}"/>
    <cellStyle name="60% - Акцент3 2 2 2 2 2 36" xfId="12415" xr:uid="{00000000-0005-0000-0000-00007B300000}"/>
    <cellStyle name="60% - Акцент3 2 2 2 2 2 37" xfId="12416" xr:uid="{00000000-0005-0000-0000-00007C300000}"/>
    <cellStyle name="60% - Акцент3 2 2 2 2 2 38" xfId="12417" xr:uid="{00000000-0005-0000-0000-00007D300000}"/>
    <cellStyle name="60% - Акцент3 2 2 2 2 2 39" xfId="12418" xr:uid="{00000000-0005-0000-0000-00007E300000}"/>
    <cellStyle name="60% - Акцент3 2 2 2 2 2 4" xfId="12419" xr:uid="{00000000-0005-0000-0000-00007F300000}"/>
    <cellStyle name="60% - Акцент3 2 2 2 2 2 40" xfId="12420" xr:uid="{00000000-0005-0000-0000-000080300000}"/>
    <cellStyle name="60% - Акцент3 2 2 2 2 2 41" xfId="12421" xr:uid="{00000000-0005-0000-0000-000081300000}"/>
    <cellStyle name="60% - Акцент3 2 2 2 2 2 5" xfId="12422" xr:uid="{00000000-0005-0000-0000-000082300000}"/>
    <cellStyle name="60% - Акцент3 2 2 2 2 2 5 2" xfId="12423" xr:uid="{00000000-0005-0000-0000-000083300000}"/>
    <cellStyle name="60% - Акцент3 2 2 2 2 2 5 2 2" xfId="12424" xr:uid="{00000000-0005-0000-0000-000084300000}"/>
    <cellStyle name="60% - Акцент3 2 2 2 2 2 5 2 2 2" xfId="12425" xr:uid="{00000000-0005-0000-0000-000085300000}"/>
    <cellStyle name="60% - Акцент3 2 2 2 2 2 5 2 2 3" xfId="12426" xr:uid="{00000000-0005-0000-0000-000086300000}"/>
    <cellStyle name="60% - Акцент3 2 2 2 2 2 5 2 3" xfId="12427" xr:uid="{00000000-0005-0000-0000-000087300000}"/>
    <cellStyle name="60% - Акцент3 2 2 2 2 2 5 3" xfId="12428" xr:uid="{00000000-0005-0000-0000-000088300000}"/>
    <cellStyle name="60% - Акцент3 2 2 2 2 2 5 4" xfId="12429" xr:uid="{00000000-0005-0000-0000-000089300000}"/>
    <cellStyle name="60% - Акцент3 2 2 2 2 2 6" xfId="12430" xr:uid="{00000000-0005-0000-0000-00008A300000}"/>
    <cellStyle name="60% - Акцент3 2 2 2 2 2 6 2" xfId="12431" xr:uid="{00000000-0005-0000-0000-00008B300000}"/>
    <cellStyle name="60% - Акцент3 2 2 2 2 2 6 3" xfId="12432" xr:uid="{00000000-0005-0000-0000-00008C300000}"/>
    <cellStyle name="60% - Акцент3 2 2 2 2 2 7" xfId="12433" xr:uid="{00000000-0005-0000-0000-00008D300000}"/>
    <cellStyle name="60% - Акцент3 2 2 2 2 2 7 2" xfId="12434" xr:uid="{00000000-0005-0000-0000-00008E300000}"/>
    <cellStyle name="60% - Акцент3 2 2 2 2 2 7 3" xfId="12435" xr:uid="{00000000-0005-0000-0000-00008F300000}"/>
    <cellStyle name="60% - Акцент3 2 2 2 2 2 8" xfId="12436" xr:uid="{00000000-0005-0000-0000-000090300000}"/>
    <cellStyle name="60% - Акцент3 2 2 2 2 2 8 2" xfId="12437" xr:uid="{00000000-0005-0000-0000-000091300000}"/>
    <cellStyle name="60% - Акцент3 2 2 2 2 2 8 3" xfId="12438" xr:uid="{00000000-0005-0000-0000-000092300000}"/>
    <cellStyle name="60% - Акцент3 2 2 2 2 2 9" xfId="12439" xr:uid="{00000000-0005-0000-0000-000093300000}"/>
    <cellStyle name="60% - Акцент3 2 2 2 2 2 9 2" xfId="12440" xr:uid="{00000000-0005-0000-0000-000094300000}"/>
    <cellStyle name="60% - Акцент3 2 2 2 2 2_амортизация" xfId="12441" xr:uid="{00000000-0005-0000-0000-000095300000}"/>
    <cellStyle name="60% - Акцент3 2 2 2 2 20" xfId="12442" xr:uid="{00000000-0005-0000-0000-000096300000}"/>
    <cellStyle name="60% - Акцент3 2 2 2 2 21" xfId="12443" xr:uid="{00000000-0005-0000-0000-000097300000}"/>
    <cellStyle name="60% - Акцент3 2 2 2 2 22" xfId="12444" xr:uid="{00000000-0005-0000-0000-000098300000}"/>
    <cellStyle name="60% - Акцент3 2 2 2 2 23" xfId="12445" xr:uid="{00000000-0005-0000-0000-000099300000}"/>
    <cellStyle name="60% - Акцент3 2 2 2 2 24" xfId="12446" xr:uid="{00000000-0005-0000-0000-00009A300000}"/>
    <cellStyle name="60% - Акцент3 2 2 2 2 25" xfId="12447" xr:uid="{00000000-0005-0000-0000-00009B300000}"/>
    <cellStyle name="60% - Акцент3 2 2 2 2 26" xfId="12448" xr:uid="{00000000-0005-0000-0000-00009C300000}"/>
    <cellStyle name="60% - Акцент3 2 2 2 2 27" xfId="12449" xr:uid="{00000000-0005-0000-0000-00009D300000}"/>
    <cellStyle name="60% - Акцент3 2 2 2 2 28" xfId="12450" xr:uid="{00000000-0005-0000-0000-00009E300000}"/>
    <cellStyle name="60% - Акцент3 2 2 2 2 29" xfId="12451" xr:uid="{00000000-0005-0000-0000-00009F300000}"/>
    <cellStyle name="60% - Акцент3 2 2 2 2 3" xfId="12452" xr:uid="{00000000-0005-0000-0000-0000A0300000}"/>
    <cellStyle name="60% - Акцент3 2 2 2 2 3 2" xfId="12453" xr:uid="{00000000-0005-0000-0000-0000A1300000}"/>
    <cellStyle name="60% - Акцент3 2 2 2 2 3 2 2" xfId="12454" xr:uid="{00000000-0005-0000-0000-0000A2300000}"/>
    <cellStyle name="60% - Акцент3 2 2 2 2 3 3" xfId="12455" xr:uid="{00000000-0005-0000-0000-0000A3300000}"/>
    <cellStyle name="60% - Акцент3 2 2 2 2 3 4" xfId="12456" xr:uid="{00000000-0005-0000-0000-0000A4300000}"/>
    <cellStyle name="60% - Акцент3 2 2 2 2 3 4 2" xfId="12457" xr:uid="{00000000-0005-0000-0000-0000A5300000}"/>
    <cellStyle name="60% - Акцент3 2 2 2 2 3 4 3" xfId="12458" xr:uid="{00000000-0005-0000-0000-0000A6300000}"/>
    <cellStyle name="60% - Акцент3 2 2 2 2 3 5" xfId="12459" xr:uid="{00000000-0005-0000-0000-0000A7300000}"/>
    <cellStyle name="60% - Акцент3 2 2 2 2 30" xfId="12460" xr:uid="{00000000-0005-0000-0000-0000A8300000}"/>
    <cellStyle name="60% - Акцент3 2 2 2 2 31" xfId="12461" xr:uid="{00000000-0005-0000-0000-0000A9300000}"/>
    <cellStyle name="60% - Акцент3 2 2 2 2 32" xfId="12462" xr:uid="{00000000-0005-0000-0000-0000AA300000}"/>
    <cellStyle name="60% - Акцент3 2 2 2 2 33" xfId="12463" xr:uid="{00000000-0005-0000-0000-0000AB300000}"/>
    <cellStyle name="60% - Акцент3 2 2 2 2 34" xfId="12464" xr:uid="{00000000-0005-0000-0000-0000AC300000}"/>
    <cellStyle name="60% - Акцент3 2 2 2 2 35" xfId="12465" xr:uid="{00000000-0005-0000-0000-0000AD300000}"/>
    <cellStyle name="60% - Акцент3 2 2 2 2 36" xfId="12466" xr:uid="{00000000-0005-0000-0000-0000AE300000}"/>
    <cellStyle name="60% - Акцент3 2 2 2 2 37" xfId="12467" xr:uid="{00000000-0005-0000-0000-0000AF300000}"/>
    <cellStyle name="60% - Акцент3 2 2 2 2 38" xfId="12468" xr:uid="{00000000-0005-0000-0000-0000B0300000}"/>
    <cellStyle name="60% - Акцент3 2 2 2 2 39" xfId="12469" xr:uid="{00000000-0005-0000-0000-0000B1300000}"/>
    <cellStyle name="60% - Акцент3 2 2 2 2 4" xfId="12470" xr:uid="{00000000-0005-0000-0000-0000B2300000}"/>
    <cellStyle name="60% - Акцент3 2 2 2 2 40" xfId="12471" xr:uid="{00000000-0005-0000-0000-0000B3300000}"/>
    <cellStyle name="60% - Акцент3 2 2 2 2 41" xfId="12472" xr:uid="{00000000-0005-0000-0000-0000B4300000}"/>
    <cellStyle name="60% - Акцент3 2 2 2 2 42" xfId="12473" xr:uid="{00000000-0005-0000-0000-0000B5300000}"/>
    <cellStyle name="60% - Акцент3 2 2 2 2 5" xfId="12474" xr:uid="{00000000-0005-0000-0000-0000B6300000}"/>
    <cellStyle name="60% - Акцент3 2 2 2 2 6" xfId="12475" xr:uid="{00000000-0005-0000-0000-0000B7300000}"/>
    <cellStyle name="60% - Акцент3 2 2 2 2 6 2" xfId="12476" xr:uid="{00000000-0005-0000-0000-0000B8300000}"/>
    <cellStyle name="60% - Акцент3 2 2 2 2 6 2 2" xfId="12477" xr:uid="{00000000-0005-0000-0000-0000B9300000}"/>
    <cellStyle name="60% - Акцент3 2 2 2 2 6 2 2 2" xfId="12478" xr:uid="{00000000-0005-0000-0000-0000BA300000}"/>
    <cellStyle name="60% - Акцент3 2 2 2 2 6 2 2 3" xfId="12479" xr:uid="{00000000-0005-0000-0000-0000BB300000}"/>
    <cellStyle name="60% - Акцент3 2 2 2 2 6 2 3" xfId="12480" xr:uid="{00000000-0005-0000-0000-0000BC300000}"/>
    <cellStyle name="60% - Акцент3 2 2 2 2 6 3" xfId="12481" xr:uid="{00000000-0005-0000-0000-0000BD300000}"/>
    <cellStyle name="60% - Акцент3 2 2 2 2 6 4" xfId="12482" xr:uid="{00000000-0005-0000-0000-0000BE300000}"/>
    <cellStyle name="60% - Акцент3 2 2 2 2 7" xfId="12483" xr:uid="{00000000-0005-0000-0000-0000BF300000}"/>
    <cellStyle name="60% - Акцент3 2 2 2 2 7 2" xfId="12484" xr:uid="{00000000-0005-0000-0000-0000C0300000}"/>
    <cellStyle name="60% - Акцент3 2 2 2 2 7 3" xfId="12485" xr:uid="{00000000-0005-0000-0000-0000C1300000}"/>
    <cellStyle name="60% - Акцент3 2 2 2 2 8" xfId="12486" xr:uid="{00000000-0005-0000-0000-0000C2300000}"/>
    <cellStyle name="60% - Акцент3 2 2 2 2 8 2" xfId="12487" xr:uid="{00000000-0005-0000-0000-0000C3300000}"/>
    <cellStyle name="60% - Акцент3 2 2 2 2 8 3" xfId="12488" xr:uid="{00000000-0005-0000-0000-0000C4300000}"/>
    <cellStyle name="60% - Акцент3 2 2 2 2 9" xfId="12489" xr:uid="{00000000-0005-0000-0000-0000C5300000}"/>
    <cellStyle name="60% - Акцент3 2 2 2 2 9 2" xfId="12490" xr:uid="{00000000-0005-0000-0000-0000C6300000}"/>
    <cellStyle name="60% - Акцент3 2 2 2 2 9 3" xfId="12491" xr:uid="{00000000-0005-0000-0000-0000C7300000}"/>
    <cellStyle name="60% - Акцент3 2 2 2 2_амортизация" xfId="12492" xr:uid="{00000000-0005-0000-0000-0000C8300000}"/>
    <cellStyle name="60% - Акцент3 2 2 2 20" xfId="12493" xr:uid="{00000000-0005-0000-0000-0000C9300000}"/>
    <cellStyle name="60% - Акцент3 2 2 2 20 2" xfId="12494" xr:uid="{00000000-0005-0000-0000-0000CA300000}"/>
    <cellStyle name="60% - Акцент3 2 2 2 21" xfId="12495" xr:uid="{00000000-0005-0000-0000-0000CB300000}"/>
    <cellStyle name="60% - Акцент3 2 2 2 22" xfId="12496" xr:uid="{00000000-0005-0000-0000-0000CC300000}"/>
    <cellStyle name="60% - Акцент3 2 2 2 23" xfId="12497" xr:uid="{00000000-0005-0000-0000-0000CD300000}"/>
    <cellStyle name="60% - Акцент3 2 2 2 23 2" xfId="12498" xr:uid="{00000000-0005-0000-0000-0000CE300000}"/>
    <cellStyle name="60% - Акцент3 2 2 2 24" xfId="12499" xr:uid="{00000000-0005-0000-0000-0000CF300000}"/>
    <cellStyle name="60% - Акцент3 2 2 2 25" xfId="12500" xr:uid="{00000000-0005-0000-0000-0000D0300000}"/>
    <cellStyle name="60% - Акцент3 2 2 2 26" xfId="12501" xr:uid="{00000000-0005-0000-0000-0000D1300000}"/>
    <cellStyle name="60% - Акцент3 2 2 2 27" xfId="12502" xr:uid="{00000000-0005-0000-0000-0000D2300000}"/>
    <cellStyle name="60% - Акцент3 2 2 2 28" xfId="12503" xr:uid="{00000000-0005-0000-0000-0000D3300000}"/>
    <cellStyle name="60% - Акцент3 2 2 2 29" xfId="12504" xr:uid="{00000000-0005-0000-0000-0000D4300000}"/>
    <cellStyle name="60% - Акцент3 2 2 2 3" xfId="12505" xr:uid="{00000000-0005-0000-0000-0000D5300000}"/>
    <cellStyle name="60% - Акцент3 2 2 2 30" xfId="12506" xr:uid="{00000000-0005-0000-0000-0000D6300000}"/>
    <cellStyle name="60% - Акцент3 2 2 2 31" xfId="12507" xr:uid="{00000000-0005-0000-0000-0000D7300000}"/>
    <cellStyle name="60% - Акцент3 2 2 2 32" xfId="12508" xr:uid="{00000000-0005-0000-0000-0000D8300000}"/>
    <cellStyle name="60% - Акцент3 2 2 2 33" xfId="12509" xr:uid="{00000000-0005-0000-0000-0000D9300000}"/>
    <cellStyle name="60% - Акцент3 2 2 2 34" xfId="12510" xr:uid="{00000000-0005-0000-0000-0000DA300000}"/>
    <cellStyle name="60% - Акцент3 2 2 2 35" xfId="12511" xr:uid="{00000000-0005-0000-0000-0000DB300000}"/>
    <cellStyle name="60% - Акцент3 2 2 2 36" xfId="12512" xr:uid="{00000000-0005-0000-0000-0000DC300000}"/>
    <cellStyle name="60% - Акцент3 2 2 2 37" xfId="12513" xr:uid="{00000000-0005-0000-0000-0000DD300000}"/>
    <cellStyle name="60% - Акцент3 2 2 2 38" xfId="12514" xr:uid="{00000000-0005-0000-0000-0000DE300000}"/>
    <cellStyle name="60% - Акцент3 2 2 2 39" xfId="12515" xr:uid="{00000000-0005-0000-0000-0000DF300000}"/>
    <cellStyle name="60% - Акцент3 2 2 2 4" xfId="12516" xr:uid="{00000000-0005-0000-0000-0000E0300000}"/>
    <cellStyle name="60% - Акцент3 2 2 2 4 2" xfId="12517" xr:uid="{00000000-0005-0000-0000-0000E1300000}"/>
    <cellStyle name="60% - Акцент3 2 2 2 4 3" xfId="12518" xr:uid="{00000000-0005-0000-0000-0000E2300000}"/>
    <cellStyle name="60% - Акцент3 2 2 2 40" xfId="12519" xr:uid="{00000000-0005-0000-0000-0000E3300000}"/>
    <cellStyle name="60% - Акцент3 2 2 2 41" xfId="12520" xr:uid="{00000000-0005-0000-0000-0000E4300000}"/>
    <cellStyle name="60% - Акцент3 2 2 2 42" xfId="12521" xr:uid="{00000000-0005-0000-0000-0000E5300000}"/>
    <cellStyle name="60% - Акцент3 2 2 2 43" xfId="12522" xr:uid="{00000000-0005-0000-0000-0000E6300000}"/>
    <cellStyle name="60% - Акцент3 2 2 2 44" xfId="12523" xr:uid="{00000000-0005-0000-0000-0000E7300000}"/>
    <cellStyle name="60% - Акцент3 2 2 2 45" xfId="12524" xr:uid="{00000000-0005-0000-0000-0000E8300000}"/>
    <cellStyle name="60% - Акцент3 2 2 2 46" xfId="12525" xr:uid="{00000000-0005-0000-0000-0000E9300000}"/>
    <cellStyle name="60% - Акцент3 2 2 2 47" xfId="12526" xr:uid="{00000000-0005-0000-0000-0000EA300000}"/>
    <cellStyle name="60% - Акцент3 2 2 2 48" xfId="12527" xr:uid="{00000000-0005-0000-0000-0000EB300000}"/>
    <cellStyle name="60% - Акцент3 2 2 2 5" xfId="12528" xr:uid="{00000000-0005-0000-0000-0000EC300000}"/>
    <cellStyle name="60% - Акцент3 2 2 2 5 2" xfId="12529" xr:uid="{00000000-0005-0000-0000-0000ED300000}"/>
    <cellStyle name="60% - Акцент3 2 2 2 5 3" xfId="12530" xr:uid="{00000000-0005-0000-0000-0000EE300000}"/>
    <cellStyle name="60% - Акцент3 2 2 2 6" xfId="12531" xr:uid="{00000000-0005-0000-0000-0000EF300000}"/>
    <cellStyle name="60% - Акцент3 2 2 2 6 2" xfId="12532" xr:uid="{00000000-0005-0000-0000-0000F0300000}"/>
    <cellStyle name="60% - Акцент3 2 2 2 6 3" xfId="12533" xr:uid="{00000000-0005-0000-0000-0000F1300000}"/>
    <cellStyle name="60% - Акцент3 2 2 2 7" xfId="12534" xr:uid="{00000000-0005-0000-0000-0000F2300000}"/>
    <cellStyle name="60% - Акцент3 2 2 2 7 2" xfId="12535" xr:uid="{00000000-0005-0000-0000-0000F3300000}"/>
    <cellStyle name="60% - Акцент3 2 2 2 7 3" xfId="12536" xr:uid="{00000000-0005-0000-0000-0000F4300000}"/>
    <cellStyle name="60% - Акцент3 2 2 2 8" xfId="12537" xr:uid="{00000000-0005-0000-0000-0000F5300000}"/>
    <cellStyle name="60% - Акцент3 2 2 2 8 2" xfId="12538" xr:uid="{00000000-0005-0000-0000-0000F6300000}"/>
    <cellStyle name="60% - Акцент3 2 2 2 8 3" xfId="12539" xr:uid="{00000000-0005-0000-0000-0000F7300000}"/>
    <cellStyle name="60% - Акцент3 2 2 2 9" xfId="12540" xr:uid="{00000000-0005-0000-0000-0000F8300000}"/>
    <cellStyle name="60% - Акцент3 2 2 2 9 2" xfId="12541" xr:uid="{00000000-0005-0000-0000-0000F9300000}"/>
    <cellStyle name="60% - Акцент3 2 2 2 9 2 2" xfId="12542" xr:uid="{00000000-0005-0000-0000-0000FA300000}"/>
    <cellStyle name="60% - Акцент3 2 2 2 9 3" xfId="12543" xr:uid="{00000000-0005-0000-0000-0000FB300000}"/>
    <cellStyle name="60% - Акцент3 2 2 2 9 4" xfId="12544" xr:uid="{00000000-0005-0000-0000-0000FC300000}"/>
    <cellStyle name="60% - Акцент3 2 2 2 9 4 2" xfId="12545" xr:uid="{00000000-0005-0000-0000-0000FD300000}"/>
    <cellStyle name="60% - Акцент3 2 2 2 9 4 3" xfId="12546" xr:uid="{00000000-0005-0000-0000-0000FE300000}"/>
    <cellStyle name="60% - Акцент3 2 2 2 9 5" xfId="12547" xr:uid="{00000000-0005-0000-0000-0000FF300000}"/>
    <cellStyle name="60% - Акцент3 2 2 2_амортизация" xfId="12548" xr:uid="{00000000-0005-0000-0000-000000310000}"/>
    <cellStyle name="60% - Акцент3 2 2 20" xfId="12549" xr:uid="{00000000-0005-0000-0000-000001310000}"/>
    <cellStyle name="60% - Акцент3 2 2 20 2" xfId="12550" xr:uid="{00000000-0005-0000-0000-000002310000}"/>
    <cellStyle name="60% - Акцент3 2 2 21" xfId="12551" xr:uid="{00000000-0005-0000-0000-000003310000}"/>
    <cellStyle name="60% - Акцент3 2 2 22" xfId="12552" xr:uid="{00000000-0005-0000-0000-000004310000}"/>
    <cellStyle name="60% - Акцент3 2 2 23" xfId="12553" xr:uid="{00000000-0005-0000-0000-000005310000}"/>
    <cellStyle name="60% - Акцент3 2 2 23 2" xfId="12554" xr:uid="{00000000-0005-0000-0000-000006310000}"/>
    <cellStyle name="60% - Акцент3 2 2 24" xfId="12555" xr:uid="{00000000-0005-0000-0000-000007310000}"/>
    <cellStyle name="60% - Акцент3 2 2 25" xfId="12556" xr:uid="{00000000-0005-0000-0000-000008310000}"/>
    <cellStyle name="60% - Акцент3 2 2 26" xfId="12557" xr:uid="{00000000-0005-0000-0000-000009310000}"/>
    <cellStyle name="60% - Акцент3 2 2 27" xfId="12558" xr:uid="{00000000-0005-0000-0000-00000A310000}"/>
    <cellStyle name="60% - Акцент3 2 2 28" xfId="12559" xr:uid="{00000000-0005-0000-0000-00000B310000}"/>
    <cellStyle name="60% - Акцент3 2 2 29" xfId="12560" xr:uid="{00000000-0005-0000-0000-00000C310000}"/>
    <cellStyle name="60% - Акцент3 2 2 3" xfId="12561" xr:uid="{00000000-0005-0000-0000-00000D310000}"/>
    <cellStyle name="60% - Акцент3 2 2 3 10" xfId="12562" xr:uid="{00000000-0005-0000-0000-00000E310000}"/>
    <cellStyle name="60% - Акцент3 2 2 3 11" xfId="12563" xr:uid="{00000000-0005-0000-0000-00000F310000}"/>
    <cellStyle name="60% - Акцент3 2 2 3 12" xfId="12564" xr:uid="{00000000-0005-0000-0000-000010310000}"/>
    <cellStyle name="60% - Акцент3 2 2 3 2" xfId="12565" xr:uid="{00000000-0005-0000-0000-000011310000}"/>
    <cellStyle name="60% - Акцент3 2 2 3 2 10" xfId="12566" xr:uid="{00000000-0005-0000-0000-000012310000}"/>
    <cellStyle name="60% - Акцент3 2 2 3 2 11" xfId="12567" xr:uid="{00000000-0005-0000-0000-000013310000}"/>
    <cellStyle name="60% - Акцент3 2 2 3 2 12" xfId="12568" xr:uid="{00000000-0005-0000-0000-000014310000}"/>
    <cellStyle name="60% - Акцент3 2 2 3 2 2" xfId="12569" xr:uid="{00000000-0005-0000-0000-000015310000}"/>
    <cellStyle name="60% - Акцент3 2 2 3 2 3" xfId="12570" xr:uid="{00000000-0005-0000-0000-000016310000}"/>
    <cellStyle name="60% - Акцент3 2 2 3 2 4" xfId="12571" xr:uid="{00000000-0005-0000-0000-000017310000}"/>
    <cellStyle name="60% - Акцент3 2 2 3 2 5" xfId="12572" xr:uid="{00000000-0005-0000-0000-000018310000}"/>
    <cellStyle name="60% - Акцент3 2 2 3 2 6" xfId="12573" xr:uid="{00000000-0005-0000-0000-000019310000}"/>
    <cellStyle name="60% - Акцент3 2 2 3 2 6 2" xfId="12574" xr:uid="{00000000-0005-0000-0000-00001A310000}"/>
    <cellStyle name="60% - Акцент3 2 2 3 2 7" xfId="12575" xr:uid="{00000000-0005-0000-0000-00001B310000}"/>
    <cellStyle name="60% - Акцент3 2 2 3 2 7 2" xfId="12576" xr:uid="{00000000-0005-0000-0000-00001C310000}"/>
    <cellStyle name="60% - Акцент3 2 2 3 2 8" xfId="12577" xr:uid="{00000000-0005-0000-0000-00001D310000}"/>
    <cellStyle name="60% - Акцент3 2 2 3 2 9" xfId="12578" xr:uid="{00000000-0005-0000-0000-00001E310000}"/>
    <cellStyle name="60% - Акцент3 2 2 3 3" xfId="12579" xr:uid="{00000000-0005-0000-0000-00001F310000}"/>
    <cellStyle name="60% - Акцент3 2 2 3 4" xfId="12580" xr:uid="{00000000-0005-0000-0000-000020310000}"/>
    <cellStyle name="60% - Акцент3 2 2 3 5" xfId="12581" xr:uid="{00000000-0005-0000-0000-000021310000}"/>
    <cellStyle name="60% - Акцент3 2 2 3 6" xfId="12582" xr:uid="{00000000-0005-0000-0000-000022310000}"/>
    <cellStyle name="60% - Акцент3 2 2 3 6 2" xfId="12583" xr:uid="{00000000-0005-0000-0000-000023310000}"/>
    <cellStyle name="60% - Акцент3 2 2 3 7" xfId="12584" xr:uid="{00000000-0005-0000-0000-000024310000}"/>
    <cellStyle name="60% - Акцент3 2 2 3 7 2" xfId="12585" xr:uid="{00000000-0005-0000-0000-000025310000}"/>
    <cellStyle name="60% - Акцент3 2 2 3 8" xfId="12586" xr:uid="{00000000-0005-0000-0000-000026310000}"/>
    <cellStyle name="60% - Акцент3 2 2 3 9" xfId="12587" xr:uid="{00000000-0005-0000-0000-000027310000}"/>
    <cellStyle name="60% - Акцент3 2 2 3_амортизация" xfId="12588" xr:uid="{00000000-0005-0000-0000-000028310000}"/>
    <cellStyle name="60% - Акцент3 2 2 30" xfId="12589" xr:uid="{00000000-0005-0000-0000-000029310000}"/>
    <cellStyle name="60% - Акцент3 2 2 31" xfId="12590" xr:uid="{00000000-0005-0000-0000-00002A310000}"/>
    <cellStyle name="60% - Акцент3 2 2 32" xfId="12591" xr:uid="{00000000-0005-0000-0000-00002B310000}"/>
    <cellStyle name="60% - Акцент3 2 2 33" xfId="12592" xr:uid="{00000000-0005-0000-0000-00002C310000}"/>
    <cellStyle name="60% - Акцент3 2 2 34" xfId="12593" xr:uid="{00000000-0005-0000-0000-00002D310000}"/>
    <cellStyle name="60% - Акцент3 2 2 35" xfId="12594" xr:uid="{00000000-0005-0000-0000-00002E310000}"/>
    <cellStyle name="60% - Акцент3 2 2 36" xfId="12595" xr:uid="{00000000-0005-0000-0000-00002F310000}"/>
    <cellStyle name="60% - Акцент3 2 2 37" xfId="12596" xr:uid="{00000000-0005-0000-0000-000030310000}"/>
    <cellStyle name="60% - Акцент3 2 2 38" xfId="12597" xr:uid="{00000000-0005-0000-0000-000031310000}"/>
    <cellStyle name="60% - Акцент3 2 2 39" xfId="12598" xr:uid="{00000000-0005-0000-0000-000032310000}"/>
    <cellStyle name="60% - Акцент3 2 2 4" xfId="12599" xr:uid="{00000000-0005-0000-0000-000033310000}"/>
    <cellStyle name="60% - Акцент3 2 2 4 2" xfId="12600" xr:uid="{00000000-0005-0000-0000-000034310000}"/>
    <cellStyle name="60% - Акцент3 2 2 4 3" xfId="12601" xr:uid="{00000000-0005-0000-0000-000035310000}"/>
    <cellStyle name="60% - Акцент3 2 2 40" xfId="12602" xr:uid="{00000000-0005-0000-0000-000036310000}"/>
    <cellStyle name="60% - Акцент3 2 2 41" xfId="12603" xr:uid="{00000000-0005-0000-0000-000037310000}"/>
    <cellStyle name="60% - Акцент3 2 2 42" xfId="12604" xr:uid="{00000000-0005-0000-0000-000038310000}"/>
    <cellStyle name="60% - Акцент3 2 2 43" xfId="12605" xr:uid="{00000000-0005-0000-0000-000039310000}"/>
    <cellStyle name="60% - Акцент3 2 2 44" xfId="12606" xr:uid="{00000000-0005-0000-0000-00003A310000}"/>
    <cellStyle name="60% - Акцент3 2 2 45" xfId="12607" xr:uid="{00000000-0005-0000-0000-00003B310000}"/>
    <cellStyle name="60% - Акцент3 2 2 46" xfId="12608" xr:uid="{00000000-0005-0000-0000-00003C310000}"/>
    <cellStyle name="60% - Акцент3 2 2 47" xfId="12609" xr:uid="{00000000-0005-0000-0000-00003D310000}"/>
    <cellStyle name="60% - Акцент3 2 2 48" xfId="12610" xr:uid="{00000000-0005-0000-0000-00003E310000}"/>
    <cellStyle name="60% - Акцент3 2 2 5" xfId="12611" xr:uid="{00000000-0005-0000-0000-00003F310000}"/>
    <cellStyle name="60% - Акцент3 2 2 5 2" xfId="12612" xr:uid="{00000000-0005-0000-0000-000040310000}"/>
    <cellStyle name="60% - Акцент3 2 2 5 3" xfId="12613" xr:uid="{00000000-0005-0000-0000-000041310000}"/>
    <cellStyle name="60% - Акцент3 2 2 6" xfId="12614" xr:uid="{00000000-0005-0000-0000-000042310000}"/>
    <cellStyle name="60% - Акцент3 2 2 6 2" xfId="12615" xr:uid="{00000000-0005-0000-0000-000043310000}"/>
    <cellStyle name="60% - Акцент3 2 2 6 3" xfId="12616" xr:uid="{00000000-0005-0000-0000-000044310000}"/>
    <cellStyle name="60% - Акцент3 2 2 7" xfId="12617" xr:uid="{00000000-0005-0000-0000-000045310000}"/>
    <cellStyle name="60% - Акцент3 2 2 7 2" xfId="12618" xr:uid="{00000000-0005-0000-0000-000046310000}"/>
    <cellStyle name="60% - Акцент3 2 2 7 3" xfId="12619" xr:uid="{00000000-0005-0000-0000-000047310000}"/>
    <cellStyle name="60% - Акцент3 2 2 8" xfId="12620" xr:uid="{00000000-0005-0000-0000-000048310000}"/>
    <cellStyle name="60% - Акцент3 2 2 8 2" xfId="12621" xr:uid="{00000000-0005-0000-0000-000049310000}"/>
    <cellStyle name="60% - Акцент3 2 2 8 3" xfId="12622" xr:uid="{00000000-0005-0000-0000-00004A310000}"/>
    <cellStyle name="60% - Акцент3 2 2 9" xfId="12623" xr:uid="{00000000-0005-0000-0000-00004B310000}"/>
    <cellStyle name="60% - Акцент3 2 2 9 2" xfId="12624" xr:uid="{00000000-0005-0000-0000-00004C310000}"/>
    <cellStyle name="60% - Акцент3 2 2 9 2 2" xfId="12625" xr:uid="{00000000-0005-0000-0000-00004D310000}"/>
    <cellStyle name="60% - Акцент3 2 2 9 3" xfId="12626" xr:uid="{00000000-0005-0000-0000-00004E310000}"/>
    <cellStyle name="60% - Акцент3 2 2 9 4" xfId="12627" xr:uid="{00000000-0005-0000-0000-00004F310000}"/>
    <cellStyle name="60% - Акцент3 2 2 9 4 2" xfId="12628" xr:uid="{00000000-0005-0000-0000-000050310000}"/>
    <cellStyle name="60% - Акцент3 2 2 9 4 3" xfId="12629" xr:uid="{00000000-0005-0000-0000-000051310000}"/>
    <cellStyle name="60% - Акцент3 2 2 9 5" xfId="12630" xr:uid="{00000000-0005-0000-0000-000052310000}"/>
    <cellStyle name="60% - Акцент3 2 2_амортизация" xfId="12631" xr:uid="{00000000-0005-0000-0000-000053310000}"/>
    <cellStyle name="60% - Акцент3 2 20" xfId="12632" xr:uid="{00000000-0005-0000-0000-000054310000}"/>
    <cellStyle name="60% - Акцент3 2 21" xfId="12633" xr:uid="{00000000-0005-0000-0000-000055310000}"/>
    <cellStyle name="60% - Акцент3 2 22" xfId="12634" xr:uid="{00000000-0005-0000-0000-000056310000}"/>
    <cellStyle name="60% - Акцент3 2 23" xfId="12635" xr:uid="{00000000-0005-0000-0000-000057310000}"/>
    <cellStyle name="60% - Акцент3 2 24" xfId="12636" xr:uid="{00000000-0005-0000-0000-000058310000}"/>
    <cellStyle name="60% - Акцент3 2 25" xfId="12637" xr:uid="{00000000-0005-0000-0000-000059310000}"/>
    <cellStyle name="60% - Акцент3 2 26" xfId="12638" xr:uid="{00000000-0005-0000-0000-00005A310000}"/>
    <cellStyle name="60% - Акцент3 2 26 2" xfId="12639" xr:uid="{00000000-0005-0000-0000-00005B310000}"/>
    <cellStyle name="60% - Акцент3 2 27" xfId="12640" xr:uid="{00000000-0005-0000-0000-00005C310000}"/>
    <cellStyle name="60% - Акцент3 2 28" xfId="12641" xr:uid="{00000000-0005-0000-0000-00005D310000}"/>
    <cellStyle name="60% - Акцент3 2 29" xfId="12642" xr:uid="{00000000-0005-0000-0000-00005E310000}"/>
    <cellStyle name="60% - Акцент3 2 3" xfId="12643" xr:uid="{00000000-0005-0000-0000-00005F310000}"/>
    <cellStyle name="60% - Акцент3 2 30" xfId="12644" xr:uid="{00000000-0005-0000-0000-000060310000}"/>
    <cellStyle name="60% - Акцент3 2 31" xfId="12645" xr:uid="{00000000-0005-0000-0000-000061310000}"/>
    <cellStyle name="60% - Акцент3 2 32" xfId="12646" xr:uid="{00000000-0005-0000-0000-000062310000}"/>
    <cellStyle name="60% - Акцент3 2 33" xfId="12647" xr:uid="{00000000-0005-0000-0000-000063310000}"/>
    <cellStyle name="60% - Акцент3 2 4" xfId="12648" xr:uid="{00000000-0005-0000-0000-000064310000}"/>
    <cellStyle name="60% - Акцент3 2 4 10" xfId="12649" xr:uid="{00000000-0005-0000-0000-000065310000}"/>
    <cellStyle name="60% - Акцент3 2 4 11" xfId="12650" xr:uid="{00000000-0005-0000-0000-000066310000}"/>
    <cellStyle name="60% - Акцент3 2 4 12" xfId="12651" xr:uid="{00000000-0005-0000-0000-000067310000}"/>
    <cellStyle name="60% - Акцент3 2 4 2" xfId="12652" xr:uid="{00000000-0005-0000-0000-000068310000}"/>
    <cellStyle name="60% - Акцент3 2 4 2 10" xfId="12653" xr:uid="{00000000-0005-0000-0000-000069310000}"/>
    <cellStyle name="60% - Акцент3 2 4 2 11" xfId="12654" xr:uid="{00000000-0005-0000-0000-00006A310000}"/>
    <cellStyle name="60% - Акцент3 2 4 2 12" xfId="12655" xr:uid="{00000000-0005-0000-0000-00006B310000}"/>
    <cellStyle name="60% - Акцент3 2 4 2 2" xfId="12656" xr:uid="{00000000-0005-0000-0000-00006C310000}"/>
    <cellStyle name="60% - Акцент3 2 4 2 3" xfId="12657" xr:uid="{00000000-0005-0000-0000-00006D310000}"/>
    <cellStyle name="60% - Акцент3 2 4 2 3 2" xfId="12658" xr:uid="{00000000-0005-0000-0000-00006E310000}"/>
    <cellStyle name="60% - Акцент3 2 4 2 3 2 2" xfId="12659" xr:uid="{00000000-0005-0000-0000-00006F310000}"/>
    <cellStyle name="60% - Акцент3 2 4 2 3 2 3" xfId="12660" xr:uid="{00000000-0005-0000-0000-000070310000}"/>
    <cellStyle name="60% - Акцент3 2 4 2 3 3" xfId="12661" xr:uid="{00000000-0005-0000-0000-000071310000}"/>
    <cellStyle name="60% - Акцент3 2 4 2 4" xfId="12662" xr:uid="{00000000-0005-0000-0000-000072310000}"/>
    <cellStyle name="60% - Акцент3 2 4 2 5" xfId="12663" xr:uid="{00000000-0005-0000-0000-000073310000}"/>
    <cellStyle name="60% - Акцент3 2 4 2 5 2" xfId="12664" xr:uid="{00000000-0005-0000-0000-000074310000}"/>
    <cellStyle name="60% - Акцент3 2 4 2 6" xfId="12665" xr:uid="{00000000-0005-0000-0000-000075310000}"/>
    <cellStyle name="60% - Акцент3 2 4 2 7" xfId="12666" xr:uid="{00000000-0005-0000-0000-000076310000}"/>
    <cellStyle name="60% - Акцент3 2 4 2 8" xfId="12667" xr:uid="{00000000-0005-0000-0000-000077310000}"/>
    <cellStyle name="60% - Акцент3 2 4 2 9" xfId="12668" xr:uid="{00000000-0005-0000-0000-000078310000}"/>
    <cellStyle name="60% - Акцент3 2 4 3" xfId="12669" xr:uid="{00000000-0005-0000-0000-000079310000}"/>
    <cellStyle name="60% - Акцент3 2 4 4" xfId="12670" xr:uid="{00000000-0005-0000-0000-00007A310000}"/>
    <cellStyle name="60% - Акцент3 2 4 5" xfId="12671" xr:uid="{00000000-0005-0000-0000-00007B310000}"/>
    <cellStyle name="60% - Акцент3 2 4 6" xfId="12672" xr:uid="{00000000-0005-0000-0000-00007C310000}"/>
    <cellStyle name="60% - Акцент3 2 4 6 2" xfId="12673" xr:uid="{00000000-0005-0000-0000-00007D310000}"/>
    <cellStyle name="60% - Акцент3 2 4 7" xfId="12674" xr:uid="{00000000-0005-0000-0000-00007E310000}"/>
    <cellStyle name="60% - Акцент3 2 4 7 2" xfId="12675" xr:uid="{00000000-0005-0000-0000-00007F310000}"/>
    <cellStyle name="60% - Акцент3 2 4 8" xfId="12676" xr:uid="{00000000-0005-0000-0000-000080310000}"/>
    <cellStyle name="60% - Акцент3 2 4 9" xfId="12677" xr:uid="{00000000-0005-0000-0000-000081310000}"/>
    <cellStyle name="60% - Акцент3 2 5" xfId="12678" xr:uid="{00000000-0005-0000-0000-000082310000}"/>
    <cellStyle name="60% - Акцент3 2 5 2" xfId="12679" xr:uid="{00000000-0005-0000-0000-000083310000}"/>
    <cellStyle name="60% - Акцент3 2 5_амортизация" xfId="12680" xr:uid="{00000000-0005-0000-0000-000084310000}"/>
    <cellStyle name="60% - Акцент3 2 6" xfId="12681" xr:uid="{00000000-0005-0000-0000-000085310000}"/>
    <cellStyle name="60% - Акцент3 2 6 2" xfId="12682" xr:uid="{00000000-0005-0000-0000-000086310000}"/>
    <cellStyle name="60% - Акцент3 2 6 3" xfId="12683" xr:uid="{00000000-0005-0000-0000-000087310000}"/>
    <cellStyle name="60% - Акцент3 2 7" xfId="12684" xr:uid="{00000000-0005-0000-0000-000088310000}"/>
    <cellStyle name="60% - Акцент3 2 7 2" xfId="12685" xr:uid="{00000000-0005-0000-0000-000089310000}"/>
    <cellStyle name="60% - Акцент3 2 7 3" xfId="12686" xr:uid="{00000000-0005-0000-0000-00008A310000}"/>
    <cellStyle name="60% - Акцент3 2 8" xfId="12687" xr:uid="{00000000-0005-0000-0000-00008B310000}"/>
    <cellStyle name="60% - Акцент3 2 9" xfId="12688" xr:uid="{00000000-0005-0000-0000-00008C310000}"/>
    <cellStyle name="60% - Акцент3 2_амортизация" xfId="12689" xr:uid="{00000000-0005-0000-0000-00008D310000}"/>
    <cellStyle name="60% - Акцент3 3" xfId="12690" xr:uid="{00000000-0005-0000-0000-00008E310000}"/>
    <cellStyle name="60% - Акцент3 3 2" xfId="12691" xr:uid="{00000000-0005-0000-0000-00008F310000}"/>
    <cellStyle name="60% - Акцент3 3 3" xfId="12692" xr:uid="{00000000-0005-0000-0000-000090310000}"/>
    <cellStyle name="60% - Акцент3 3 4" xfId="12693" xr:uid="{00000000-0005-0000-0000-000091310000}"/>
    <cellStyle name="60% - Акцент3 3 4 2" xfId="12694" xr:uid="{00000000-0005-0000-0000-000092310000}"/>
    <cellStyle name="60% - Акцент3 3 4 3" xfId="12695" xr:uid="{00000000-0005-0000-0000-000093310000}"/>
    <cellStyle name="60% - Акцент3 3 5" xfId="12696" xr:uid="{00000000-0005-0000-0000-000094310000}"/>
    <cellStyle name="60% - Акцент3 4" xfId="12697" xr:uid="{00000000-0005-0000-0000-000095310000}"/>
    <cellStyle name="60% - Акцент3 4 2" xfId="12698" xr:uid="{00000000-0005-0000-0000-000096310000}"/>
    <cellStyle name="60% - Акцент3 5" xfId="12699" xr:uid="{00000000-0005-0000-0000-000097310000}"/>
    <cellStyle name="60% - Акцент3 5 2" xfId="12700" xr:uid="{00000000-0005-0000-0000-000098310000}"/>
    <cellStyle name="60% - Акцент3 5 3" xfId="12701" xr:uid="{00000000-0005-0000-0000-000099310000}"/>
    <cellStyle name="60% - Акцент3 6" xfId="12702" xr:uid="{00000000-0005-0000-0000-00009A310000}"/>
    <cellStyle name="60% - Акцент3 6 2" xfId="12703" xr:uid="{00000000-0005-0000-0000-00009B310000}"/>
    <cellStyle name="60% - Акцент3 7" xfId="12704" xr:uid="{00000000-0005-0000-0000-00009C310000}"/>
    <cellStyle name="60% - Акцент3 8" xfId="12705" xr:uid="{00000000-0005-0000-0000-00009D310000}"/>
    <cellStyle name="60% - Акцент3 9" xfId="12706" xr:uid="{00000000-0005-0000-0000-00009E310000}"/>
    <cellStyle name="60% - Акцент4 10" xfId="12707" xr:uid="{00000000-0005-0000-0000-00009F310000}"/>
    <cellStyle name="60% - Акцент4 11" xfId="12708" xr:uid="{00000000-0005-0000-0000-0000A0310000}"/>
    <cellStyle name="60% - Акцент4 11 2" xfId="12709" xr:uid="{00000000-0005-0000-0000-0000A1310000}"/>
    <cellStyle name="60% - Акцент4 11 3" xfId="12710" xr:uid="{00000000-0005-0000-0000-0000A2310000}"/>
    <cellStyle name="60% - Акцент4 11 4" xfId="12711" xr:uid="{00000000-0005-0000-0000-0000A3310000}"/>
    <cellStyle name="60% - Акцент4 12" xfId="12712" xr:uid="{00000000-0005-0000-0000-0000A4310000}"/>
    <cellStyle name="60% - Акцент4 13" xfId="12713" xr:uid="{00000000-0005-0000-0000-0000A5310000}"/>
    <cellStyle name="60% - Акцент4 14" xfId="12714" xr:uid="{00000000-0005-0000-0000-0000A6310000}"/>
    <cellStyle name="60% - Акцент4 15" xfId="12715" xr:uid="{00000000-0005-0000-0000-0000A7310000}"/>
    <cellStyle name="60% - Акцент4 15 2" xfId="12716" xr:uid="{00000000-0005-0000-0000-0000A8310000}"/>
    <cellStyle name="60% - Акцент4 16" xfId="12717" xr:uid="{00000000-0005-0000-0000-0000A9310000}"/>
    <cellStyle name="60% - Акцент4 17" xfId="12718" xr:uid="{00000000-0005-0000-0000-0000AA310000}"/>
    <cellStyle name="60% - Акцент4 18" xfId="12719" xr:uid="{00000000-0005-0000-0000-0000AB310000}"/>
    <cellStyle name="60% - Акцент4 19" xfId="12720" xr:uid="{00000000-0005-0000-0000-0000AC310000}"/>
    <cellStyle name="60% - Акцент4 2" xfId="12721" xr:uid="{00000000-0005-0000-0000-0000AD310000}"/>
    <cellStyle name="60% - Акцент4 2 10" xfId="12722" xr:uid="{00000000-0005-0000-0000-0000AE310000}"/>
    <cellStyle name="60% - Акцент4 2 11" xfId="12723" xr:uid="{00000000-0005-0000-0000-0000AF310000}"/>
    <cellStyle name="60% - Акцент4 2 12" xfId="12724" xr:uid="{00000000-0005-0000-0000-0000B0310000}"/>
    <cellStyle name="60% - Акцент4 2 12 2" xfId="12725" xr:uid="{00000000-0005-0000-0000-0000B1310000}"/>
    <cellStyle name="60% - Акцент4 2 12 3" xfId="12726" xr:uid="{00000000-0005-0000-0000-0000B2310000}"/>
    <cellStyle name="60% - Акцент4 2 12 4" xfId="12727" xr:uid="{00000000-0005-0000-0000-0000B3310000}"/>
    <cellStyle name="60% - Акцент4 2 12 4 2" xfId="12728" xr:uid="{00000000-0005-0000-0000-0000B4310000}"/>
    <cellStyle name="60% - Акцент4 2 12 4 3" xfId="12729" xr:uid="{00000000-0005-0000-0000-0000B5310000}"/>
    <cellStyle name="60% - Акцент4 2 12 5" xfId="12730" xr:uid="{00000000-0005-0000-0000-0000B6310000}"/>
    <cellStyle name="60% - Акцент4 2 13" xfId="12731" xr:uid="{00000000-0005-0000-0000-0000B7310000}"/>
    <cellStyle name="60% - Акцент4 2 14" xfId="12732" xr:uid="{00000000-0005-0000-0000-0000B8310000}"/>
    <cellStyle name="60% - Акцент4 2 14 2" xfId="12733" xr:uid="{00000000-0005-0000-0000-0000B9310000}"/>
    <cellStyle name="60% - Акцент4 2 15" xfId="12734" xr:uid="{00000000-0005-0000-0000-0000BA310000}"/>
    <cellStyle name="60% - Акцент4 2 16" xfId="12735" xr:uid="{00000000-0005-0000-0000-0000BB310000}"/>
    <cellStyle name="60% - Акцент4 2 16 2" xfId="12736" xr:uid="{00000000-0005-0000-0000-0000BC310000}"/>
    <cellStyle name="60% - Акцент4 2 16 3" xfId="12737" xr:uid="{00000000-0005-0000-0000-0000BD310000}"/>
    <cellStyle name="60% - Акцент4 2 17" xfId="12738" xr:uid="{00000000-0005-0000-0000-0000BE310000}"/>
    <cellStyle name="60% - Акцент4 2 17 2" xfId="12739" xr:uid="{00000000-0005-0000-0000-0000BF310000}"/>
    <cellStyle name="60% - Акцент4 2 17 3" xfId="12740" xr:uid="{00000000-0005-0000-0000-0000C0310000}"/>
    <cellStyle name="60% - Акцент4 2 18" xfId="12741" xr:uid="{00000000-0005-0000-0000-0000C1310000}"/>
    <cellStyle name="60% - Акцент4 2 18 2" xfId="12742" xr:uid="{00000000-0005-0000-0000-0000C2310000}"/>
    <cellStyle name="60% - Акцент4 2 18 3" xfId="12743" xr:uid="{00000000-0005-0000-0000-0000C3310000}"/>
    <cellStyle name="60% - Акцент4 2 19" xfId="12744" xr:uid="{00000000-0005-0000-0000-0000C4310000}"/>
    <cellStyle name="60% - Акцент4 2 2" xfId="12745" xr:uid="{00000000-0005-0000-0000-0000C5310000}"/>
    <cellStyle name="60% - Акцент4 2 2 10" xfId="12746" xr:uid="{00000000-0005-0000-0000-0000C6310000}"/>
    <cellStyle name="60% - Акцент4 2 2 11" xfId="12747" xr:uid="{00000000-0005-0000-0000-0000C7310000}"/>
    <cellStyle name="60% - Акцент4 2 2 12" xfId="12748" xr:uid="{00000000-0005-0000-0000-0000C8310000}"/>
    <cellStyle name="60% - Акцент4 2 2 12 2" xfId="12749" xr:uid="{00000000-0005-0000-0000-0000C9310000}"/>
    <cellStyle name="60% - Акцент4 2 2 12 2 2" xfId="12750" xr:uid="{00000000-0005-0000-0000-0000CA310000}"/>
    <cellStyle name="60% - Акцент4 2 2 12 2 2 2" xfId="12751" xr:uid="{00000000-0005-0000-0000-0000CB310000}"/>
    <cellStyle name="60% - Акцент4 2 2 12 2 2 3" xfId="12752" xr:uid="{00000000-0005-0000-0000-0000CC310000}"/>
    <cellStyle name="60% - Акцент4 2 2 12 2 3" xfId="12753" xr:uid="{00000000-0005-0000-0000-0000CD310000}"/>
    <cellStyle name="60% - Акцент4 2 2 12 3" xfId="12754" xr:uid="{00000000-0005-0000-0000-0000CE310000}"/>
    <cellStyle name="60% - Акцент4 2 2 12 4" xfId="12755" xr:uid="{00000000-0005-0000-0000-0000CF310000}"/>
    <cellStyle name="60% - Акцент4 2 2 13" xfId="12756" xr:uid="{00000000-0005-0000-0000-0000D0310000}"/>
    <cellStyle name="60% - Акцент4 2 2 13 2" xfId="12757" xr:uid="{00000000-0005-0000-0000-0000D1310000}"/>
    <cellStyle name="60% - Акцент4 2 2 13 3" xfId="12758" xr:uid="{00000000-0005-0000-0000-0000D2310000}"/>
    <cellStyle name="60% - Акцент4 2 2 14" xfId="12759" xr:uid="{00000000-0005-0000-0000-0000D3310000}"/>
    <cellStyle name="60% - Акцент4 2 2 14 2" xfId="12760" xr:uid="{00000000-0005-0000-0000-0000D4310000}"/>
    <cellStyle name="60% - Акцент4 2 2 14 3" xfId="12761" xr:uid="{00000000-0005-0000-0000-0000D5310000}"/>
    <cellStyle name="60% - Акцент4 2 2 15" xfId="12762" xr:uid="{00000000-0005-0000-0000-0000D6310000}"/>
    <cellStyle name="60% - Акцент4 2 2 15 2" xfId="12763" xr:uid="{00000000-0005-0000-0000-0000D7310000}"/>
    <cellStyle name="60% - Акцент4 2 2 15 3" xfId="12764" xr:uid="{00000000-0005-0000-0000-0000D8310000}"/>
    <cellStyle name="60% - Акцент4 2 2 16" xfId="12765" xr:uid="{00000000-0005-0000-0000-0000D9310000}"/>
    <cellStyle name="60% - Акцент4 2 2 16 2" xfId="12766" xr:uid="{00000000-0005-0000-0000-0000DA310000}"/>
    <cellStyle name="60% - Акцент4 2 2 17" xfId="12767" xr:uid="{00000000-0005-0000-0000-0000DB310000}"/>
    <cellStyle name="60% - Акцент4 2 2 18" xfId="12768" xr:uid="{00000000-0005-0000-0000-0000DC310000}"/>
    <cellStyle name="60% - Акцент4 2 2 19" xfId="12769" xr:uid="{00000000-0005-0000-0000-0000DD310000}"/>
    <cellStyle name="60% - Акцент4 2 2 19 2" xfId="12770" xr:uid="{00000000-0005-0000-0000-0000DE310000}"/>
    <cellStyle name="60% - Акцент4 2 2 19 2 2" xfId="12771" xr:uid="{00000000-0005-0000-0000-0000DF310000}"/>
    <cellStyle name="60% - Акцент4 2 2 19 2 2 2" xfId="12772" xr:uid="{00000000-0005-0000-0000-0000E0310000}"/>
    <cellStyle name="60% - Акцент4 2 2 19 2 3" xfId="12773" xr:uid="{00000000-0005-0000-0000-0000E1310000}"/>
    <cellStyle name="60% - Акцент4 2 2 19 2 4" xfId="12774" xr:uid="{00000000-0005-0000-0000-0000E2310000}"/>
    <cellStyle name="60% - Акцент4 2 2 19 3" xfId="12775" xr:uid="{00000000-0005-0000-0000-0000E3310000}"/>
    <cellStyle name="60% - Акцент4 2 2 19 3 2" xfId="12776" xr:uid="{00000000-0005-0000-0000-0000E4310000}"/>
    <cellStyle name="60% - Акцент4 2 2 19 4" xfId="12777" xr:uid="{00000000-0005-0000-0000-0000E5310000}"/>
    <cellStyle name="60% - Акцент4 2 2 2" xfId="12778" xr:uid="{00000000-0005-0000-0000-0000E6310000}"/>
    <cellStyle name="60% - Акцент4 2 2 2 10" xfId="12779" xr:uid="{00000000-0005-0000-0000-0000E7310000}"/>
    <cellStyle name="60% - Акцент4 2 2 2 11" xfId="12780" xr:uid="{00000000-0005-0000-0000-0000E8310000}"/>
    <cellStyle name="60% - Акцент4 2 2 2 12" xfId="12781" xr:uid="{00000000-0005-0000-0000-0000E9310000}"/>
    <cellStyle name="60% - Акцент4 2 2 2 12 2" xfId="12782" xr:uid="{00000000-0005-0000-0000-0000EA310000}"/>
    <cellStyle name="60% - Акцент4 2 2 2 12 2 2" xfId="12783" xr:uid="{00000000-0005-0000-0000-0000EB310000}"/>
    <cellStyle name="60% - Акцент4 2 2 2 12 2 2 2" xfId="12784" xr:uid="{00000000-0005-0000-0000-0000EC310000}"/>
    <cellStyle name="60% - Акцент4 2 2 2 12 2 2 3" xfId="12785" xr:uid="{00000000-0005-0000-0000-0000ED310000}"/>
    <cellStyle name="60% - Акцент4 2 2 2 12 2 3" xfId="12786" xr:uid="{00000000-0005-0000-0000-0000EE310000}"/>
    <cellStyle name="60% - Акцент4 2 2 2 12 3" xfId="12787" xr:uid="{00000000-0005-0000-0000-0000EF310000}"/>
    <cellStyle name="60% - Акцент4 2 2 2 12 4" xfId="12788" xr:uid="{00000000-0005-0000-0000-0000F0310000}"/>
    <cellStyle name="60% - Акцент4 2 2 2 13" xfId="12789" xr:uid="{00000000-0005-0000-0000-0000F1310000}"/>
    <cellStyle name="60% - Акцент4 2 2 2 13 2" xfId="12790" xr:uid="{00000000-0005-0000-0000-0000F2310000}"/>
    <cellStyle name="60% - Акцент4 2 2 2 13 3" xfId="12791" xr:uid="{00000000-0005-0000-0000-0000F3310000}"/>
    <cellStyle name="60% - Акцент4 2 2 2 14" xfId="12792" xr:uid="{00000000-0005-0000-0000-0000F4310000}"/>
    <cellStyle name="60% - Акцент4 2 2 2 14 2" xfId="12793" xr:uid="{00000000-0005-0000-0000-0000F5310000}"/>
    <cellStyle name="60% - Акцент4 2 2 2 14 3" xfId="12794" xr:uid="{00000000-0005-0000-0000-0000F6310000}"/>
    <cellStyle name="60% - Акцент4 2 2 2 15" xfId="12795" xr:uid="{00000000-0005-0000-0000-0000F7310000}"/>
    <cellStyle name="60% - Акцент4 2 2 2 15 2" xfId="12796" xr:uid="{00000000-0005-0000-0000-0000F8310000}"/>
    <cellStyle name="60% - Акцент4 2 2 2 15 3" xfId="12797" xr:uid="{00000000-0005-0000-0000-0000F9310000}"/>
    <cellStyle name="60% - Акцент4 2 2 2 16" xfId="12798" xr:uid="{00000000-0005-0000-0000-0000FA310000}"/>
    <cellStyle name="60% - Акцент4 2 2 2 16 2" xfId="12799" xr:uid="{00000000-0005-0000-0000-0000FB310000}"/>
    <cellStyle name="60% - Акцент4 2 2 2 17" xfId="12800" xr:uid="{00000000-0005-0000-0000-0000FC310000}"/>
    <cellStyle name="60% - Акцент4 2 2 2 18" xfId="12801" xr:uid="{00000000-0005-0000-0000-0000FD310000}"/>
    <cellStyle name="60% - Акцент4 2 2 2 19" xfId="12802" xr:uid="{00000000-0005-0000-0000-0000FE310000}"/>
    <cellStyle name="60% - Акцент4 2 2 2 19 2" xfId="12803" xr:uid="{00000000-0005-0000-0000-0000FF310000}"/>
    <cellStyle name="60% - Акцент4 2 2 2 19 2 2" xfId="12804" xr:uid="{00000000-0005-0000-0000-000000320000}"/>
    <cellStyle name="60% - Акцент4 2 2 2 19 2 2 2" xfId="12805" xr:uid="{00000000-0005-0000-0000-000001320000}"/>
    <cellStyle name="60% - Акцент4 2 2 2 19 2 3" xfId="12806" xr:uid="{00000000-0005-0000-0000-000002320000}"/>
    <cellStyle name="60% - Акцент4 2 2 2 19 2 4" xfId="12807" xr:uid="{00000000-0005-0000-0000-000003320000}"/>
    <cellStyle name="60% - Акцент4 2 2 2 19 3" xfId="12808" xr:uid="{00000000-0005-0000-0000-000004320000}"/>
    <cellStyle name="60% - Акцент4 2 2 2 19 3 2" xfId="12809" xr:uid="{00000000-0005-0000-0000-000005320000}"/>
    <cellStyle name="60% - Акцент4 2 2 2 19 4" xfId="12810" xr:uid="{00000000-0005-0000-0000-000006320000}"/>
    <cellStyle name="60% - Акцент4 2 2 2 2" xfId="12811" xr:uid="{00000000-0005-0000-0000-000007320000}"/>
    <cellStyle name="60% - Акцент4 2 2 2 2 10" xfId="12812" xr:uid="{00000000-0005-0000-0000-000008320000}"/>
    <cellStyle name="60% - Акцент4 2 2 2 2 10 2" xfId="12813" xr:uid="{00000000-0005-0000-0000-000009320000}"/>
    <cellStyle name="60% - Акцент4 2 2 2 2 11" xfId="12814" xr:uid="{00000000-0005-0000-0000-00000A320000}"/>
    <cellStyle name="60% - Акцент4 2 2 2 2 12" xfId="12815" xr:uid="{00000000-0005-0000-0000-00000B320000}"/>
    <cellStyle name="60% - Акцент4 2 2 2 2 13" xfId="12816" xr:uid="{00000000-0005-0000-0000-00000C320000}"/>
    <cellStyle name="60% - Акцент4 2 2 2 2 13 2" xfId="12817" xr:uid="{00000000-0005-0000-0000-00000D320000}"/>
    <cellStyle name="60% - Акцент4 2 2 2 2 13 2 2" xfId="12818" xr:uid="{00000000-0005-0000-0000-00000E320000}"/>
    <cellStyle name="60% - Акцент4 2 2 2 2 13 2 2 2" xfId="12819" xr:uid="{00000000-0005-0000-0000-00000F320000}"/>
    <cellStyle name="60% - Акцент4 2 2 2 2 13 2 3" xfId="12820" xr:uid="{00000000-0005-0000-0000-000010320000}"/>
    <cellStyle name="60% - Акцент4 2 2 2 2 13 2 4" xfId="12821" xr:uid="{00000000-0005-0000-0000-000011320000}"/>
    <cellStyle name="60% - Акцент4 2 2 2 2 13 3" xfId="12822" xr:uid="{00000000-0005-0000-0000-000012320000}"/>
    <cellStyle name="60% - Акцент4 2 2 2 2 13 3 2" xfId="12823" xr:uid="{00000000-0005-0000-0000-000013320000}"/>
    <cellStyle name="60% - Акцент4 2 2 2 2 13 4" xfId="12824" xr:uid="{00000000-0005-0000-0000-000014320000}"/>
    <cellStyle name="60% - Акцент4 2 2 2 2 14" xfId="12825" xr:uid="{00000000-0005-0000-0000-000015320000}"/>
    <cellStyle name="60% - Акцент4 2 2 2 2 14 2" xfId="12826" xr:uid="{00000000-0005-0000-0000-000016320000}"/>
    <cellStyle name="60% - Акцент4 2 2 2 2 15" xfId="12827" xr:uid="{00000000-0005-0000-0000-000017320000}"/>
    <cellStyle name="60% - Акцент4 2 2 2 2 16" xfId="12828" xr:uid="{00000000-0005-0000-0000-000018320000}"/>
    <cellStyle name="60% - Акцент4 2 2 2 2 17" xfId="12829" xr:uid="{00000000-0005-0000-0000-000019320000}"/>
    <cellStyle name="60% - Акцент4 2 2 2 2 17 2" xfId="12830" xr:uid="{00000000-0005-0000-0000-00001A320000}"/>
    <cellStyle name="60% - Акцент4 2 2 2 2 18" xfId="12831" xr:uid="{00000000-0005-0000-0000-00001B320000}"/>
    <cellStyle name="60% - Акцент4 2 2 2 2 19" xfId="12832" xr:uid="{00000000-0005-0000-0000-00001C320000}"/>
    <cellStyle name="60% - Акцент4 2 2 2 2 2" xfId="12833" xr:uid="{00000000-0005-0000-0000-00001D320000}"/>
    <cellStyle name="60% - Акцент4 2 2 2 2 2 10" xfId="12834" xr:uid="{00000000-0005-0000-0000-00001E320000}"/>
    <cellStyle name="60% - Акцент4 2 2 2 2 2 11" xfId="12835" xr:uid="{00000000-0005-0000-0000-00001F320000}"/>
    <cellStyle name="60% - Акцент4 2 2 2 2 2 12" xfId="12836" xr:uid="{00000000-0005-0000-0000-000020320000}"/>
    <cellStyle name="60% - Акцент4 2 2 2 2 2 12 2" xfId="12837" xr:uid="{00000000-0005-0000-0000-000021320000}"/>
    <cellStyle name="60% - Акцент4 2 2 2 2 2 12 2 2" xfId="12838" xr:uid="{00000000-0005-0000-0000-000022320000}"/>
    <cellStyle name="60% - Акцент4 2 2 2 2 2 12 2 2 2" xfId="12839" xr:uid="{00000000-0005-0000-0000-000023320000}"/>
    <cellStyle name="60% - Акцент4 2 2 2 2 2 12 2 3" xfId="12840" xr:uid="{00000000-0005-0000-0000-000024320000}"/>
    <cellStyle name="60% - Акцент4 2 2 2 2 2 12 2 4" xfId="12841" xr:uid="{00000000-0005-0000-0000-000025320000}"/>
    <cellStyle name="60% - Акцент4 2 2 2 2 2 12 3" xfId="12842" xr:uid="{00000000-0005-0000-0000-000026320000}"/>
    <cellStyle name="60% - Акцент4 2 2 2 2 2 12 3 2" xfId="12843" xr:uid="{00000000-0005-0000-0000-000027320000}"/>
    <cellStyle name="60% - Акцент4 2 2 2 2 2 12 4" xfId="12844" xr:uid="{00000000-0005-0000-0000-000028320000}"/>
    <cellStyle name="60% - Акцент4 2 2 2 2 2 13" xfId="12845" xr:uid="{00000000-0005-0000-0000-000029320000}"/>
    <cellStyle name="60% - Акцент4 2 2 2 2 2 13 2" xfId="12846" xr:uid="{00000000-0005-0000-0000-00002A320000}"/>
    <cellStyle name="60% - Акцент4 2 2 2 2 2 14" xfId="12847" xr:uid="{00000000-0005-0000-0000-00002B320000}"/>
    <cellStyle name="60% - Акцент4 2 2 2 2 2 15" xfId="12848" xr:uid="{00000000-0005-0000-0000-00002C320000}"/>
    <cellStyle name="60% - Акцент4 2 2 2 2 2 16" xfId="12849" xr:uid="{00000000-0005-0000-0000-00002D320000}"/>
    <cellStyle name="60% - Акцент4 2 2 2 2 2 16 2" xfId="12850" xr:uid="{00000000-0005-0000-0000-00002E320000}"/>
    <cellStyle name="60% - Акцент4 2 2 2 2 2 17" xfId="12851" xr:uid="{00000000-0005-0000-0000-00002F320000}"/>
    <cellStyle name="60% - Акцент4 2 2 2 2 2 18" xfId="12852" xr:uid="{00000000-0005-0000-0000-000030320000}"/>
    <cellStyle name="60% - Акцент4 2 2 2 2 2 19" xfId="12853" xr:uid="{00000000-0005-0000-0000-000031320000}"/>
    <cellStyle name="60% - Акцент4 2 2 2 2 2 2" xfId="12854" xr:uid="{00000000-0005-0000-0000-000032320000}"/>
    <cellStyle name="60% - Акцент4 2 2 2 2 2 2 10" xfId="12855" xr:uid="{00000000-0005-0000-0000-000033320000}"/>
    <cellStyle name="60% - Акцент4 2 2 2 2 2 2 10 2" xfId="12856" xr:uid="{00000000-0005-0000-0000-000034320000}"/>
    <cellStyle name="60% - Акцент4 2 2 2 2 2 2 10 2 2" xfId="12857" xr:uid="{00000000-0005-0000-0000-000035320000}"/>
    <cellStyle name="60% - Акцент4 2 2 2 2 2 2 10 2 2 2" xfId="12858" xr:uid="{00000000-0005-0000-0000-000036320000}"/>
    <cellStyle name="60% - Акцент4 2 2 2 2 2 2 10 2 3" xfId="12859" xr:uid="{00000000-0005-0000-0000-000037320000}"/>
    <cellStyle name="60% - Акцент4 2 2 2 2 2 2 10 2 4" xfId="12860" xr:uid="{00000000-0005-0000-0000-000038320000}"/>
    <cellStyle name="60% - Акцент4 2 2 2 2 2 2 10 3" xfId="12861" xr:uid="{00000000-0005-0000-0000-000039320000}"/>
    <cellStyle name="60% - Акцент4 2 2 2 2 2 2 10 3 2" xfId="12862" xr:uid="{00000000-0005-0000-0000-00003A320000}"/>
    <cellStyle name="60% - Акцент4 2 2 2 2 2 2 10 4" xfId="12863" xr:uid="{00000000-0005-0000-0000-00003B320000}"/>
    <cellStyle name="60% - Акцент4 2 2 2 2 2 2 11" xfId="12864" xr:uid="{00000000-0005-0000-0000-00003C320000}"/>
    <cellStyle name="60% - Акцент4 2 2 2 2 2 2 11 2" xfId="12865" xr:uid="{00000000-0005-0000-0000-00003D320000}"/>
    <cellStyle name="60% - Акцент4 2 2 2 2 2 2 12" xfId="12866" xr:uid="{00000000-0005-0000-0000-00003E320000}"/>
    <cellStyle name="60% - Акцент4 2 2 2 2 2 2 13" xfId="12867" xr:uid="{00000000-0005-0000-0000-00003F320000}"/>
    <cellStyle name="60% - Акцент4 2 2 2 2 2 2 14" xfId="12868" xr:uid="{00000000-0005-0000-0000-000040320000}"/>
    <cellStyle name="60% - Акцент4 2 2 2 2 2 2 14 2" xfId="12869" xr:uid="{00000000-0005-0000-0000-000041320000}"/>
    <cellStyle name="60% - Акцент4 2 2 2 2 2 2 15" xfId="12870" xr:uid="{00000000-0005-0000-0000-000042320000}"/>
    <cellStyle name="60% - Акцент4 2 2 2 2 2 2 16" xfId="12871" xr:uid="{00000000-0005-0000-0000-000043320000}"/>
    <cellStyle name="60% - Акцент4 2 2 2 2 2 2 17" xfId="12872" xr:uid="{00000000-0005-0000-0000-000044320000}"/>
    <cellStyle name="60% - Акцент4 2 2 2 2 2 2 18" xfId="12873" xr:uid="{00000000-0005-0000-0000-000045320000}"/>
    <cellStyle name="60% - Акцент4 2 2 2 2 2 2 19" xfId="12874" xr:uid="{00000000-0005-0000-0000-000046320000}"/>
    <cellStyle name="60% - Акцент4 2 2 2 2 2 2 2" xfId="12875" xr:uid="{00000000-0005-0000-0000-000047320000}"/>
    <cellStyle name="60% - Акцент4 2 2 2 2 2 2 2 10" xfId="12876" xr:uid="{00000000-0005-0000-0000-000048320000}"/>
    <cellStyle name="60% - Акцент4 2 2 2 2 2 2 2 10 2" xfId="12877" xr:uid="{00000000-0005-0000-0000-000049320000}"/>
    <cellStyle name="60% - Акцент4 2 2 2 2 2 2 2 11" xfId="12878" xr:uid="{00000000-0005-0000-0000-00004A320000}"/>
    <cellStyle name="60% - Акцент4 2 2 2 2 2 2 2 12" xfId="12879" xr:uid="{00000000-0005-0000-0000-00004B320000}"/>
    <cellStyle name="60% - Акцент4 2 2 2 2 2 2 2 13" xfId="12880" xr:uid="{00000000-0005-0000-0000-00004C320000}"/>
    <cellStyle name="60% - Акцент4 2 2 2 2 2 2 2 13 2" xfId="12881" xr:uid="{00000000-0005-0000-0000-00004D320000}"/>
    <cellStyle name="60% - Акцент4 2 2 2 2 2 2 2 14" xfId="12882" xr:uid="{00000000-0005-0000-0000-00004E320000}"/>
    <cellStyle name="60% - Акцент4 2 2 2 2 2 2 2 15" xfId="12883" xr:uid="{00000000-0005-0000-0000-00004F320000}"/>
    <cellStyle name="60% - Акцент4 2 2 2 2 2 2 2 16" xfId="12884" xr:uid="{00000000-0005-0000-0000-000050320000}"/>
    <cellStyle name="60% - Акцент4 2 2 2 2 2 2 2 17" xfId="12885" xr:uid="{00000000-0005-0000-0000-000051320000}"/>
    <cellStyle name="60% - Акцент4 2 2 2 2 2 2 2 18" xfId="12886" xr:uid="{00000000-0005-0000-0000-000052320000}"/>
    <cellStyle name="60% - Акцент4 2 2 2 2 2 2 2 19" xfId="12887" xr:uid="{00000000-0005-0000-0000-000053320000}"/>
    <cellStyle name="60% - Акцент4 2 2 2 2 2 2 2 2" xfId="12888" xr:uid="{00000000-0005-0000-0000-000054320000}"/>
    <cellStyle name="60% - Акцент4 2 2 2 2 2 2 2 2 10" xfId="12889" xr:uid="{00000000-0005-0000-0000-000055320000}"/>
    <cellStyle name="60% - Акцент4 2 2 2 2 2 2 2 2 11" xfId="12890" xr:uid="{00000000-0005-0000-0000-000056320000}"/>
    <cellStyle name="60% - Акцент4 2 2 2 2 2 2 2 2 12" xfId="12891" xr:uid="{00000000-0005-0000-0000-000057320000}"/>
    <cellStyle name="60% - Акцент4 2 2 2 2 2 2 2 2 13" xfId="12892" xr:uid="{00000000-0005-0000-0000-000058320000}"/>
    <cellStyle name="60% - Акцент4 2 2 2 2 2 2 2 2 14" xfId="12893" xr:uid="{00000000-0005-0000-0000-000059320000}"/>
    <cellStyle name="60% - Акцент4 2 2 2 2 2 2 2 2 15" xfId="12894" xr:uid="{00000000-0005-0000-0000-00005A320000}"/>
    <cellStyle name="60% - Акцент4 2 2 2 2 2 2 2 2 16" xfId="12895" xr:uid="{00000000-0005-0000-0000-00005B320000}"/>
    <cellStyle name="60% - Акцент4 2 2 2 2 2 2 2 2 17" xfId="12896" xr:uid="{00000000-0005-0000-0000-00005C320000}"/>
    <cellStyle name="60% - Акцент4 2 2 2 2 2 2 2 2 18" xfId="12897" xr:uid="{00000000-0005-0000-0000-00005D320000}"/>
    <cellStyle name="60% - Акцент4 2 2 2 2 2 2 2 2 19" xfId="12898" xr:uid="{00000000-0005-0000-0000-00005E320000}"/>
    <cellStyle name="60% - Акцент4 2 2 2 2 2 2 2 2 2" xfId="12899" xr:uid="{00000000-0005-0000-0000-00005F320000}"/>
    <cellStyle name="60% - Акцент4 2 2 2 2 2 2 2 2 2 10" xfId="12900" xr:uid="{00000000-0005-0000-0000-000060320000}"/>
    <cellStyle name="60% - Акцент4 2 2 2 2 2 2 2 2 2 11" xfId="12901" xr:uid="{00000000-0005-0000-0000-000061320000}"/>
    <cellStyle name="60% - Акцент4 2 2 2 2 2 2 2 2 2 12" xfId="12902" xr:uid="{00000000-0005-0000-0000-000062320000}"/>
    <cellStyle name="60% - Акцент4 2 2 2 2 2 2 2 2 2 13" xfId="12903" xr:uid="{00000000-0005-0000-0000-000063320000}"/>
    <cellStyle name="60% - Акцент4 2 2 2 2 2 2 2 2 2 14" xfId="12904" xr:uid="{00000000-0005-0000-0000-000064320000}"/>
    <cellStyle name="60% - Акцент4 2 2 2 2 2 2 2 2 2 15" xfId="12905" xr:uid="{00000000-0005-0000-0000-000065320000}"/>
    <cellStyle name="60% - Акцент4 2 2 2 2 2 2 2 2 2 16" xfId="12906" xr:uid="{00000000-0005-0000-0000-000066320000}"/>
    <cellStyle name="60% - Акцент4 2 2 2 2 2 2 2 2 2 17" xfId="12907" xr:uid="{00000000-0005-0000-0000-000067320000}"/>
    <cellStyle name="60% - Акцент4 2 2 2 2 2 2 2 2 2 18" xfId="12908" xr:uid="{00000000-0005-0000-0000-000068320000}"/>
    <cellStyle name="60% - Акцент4 2 2 2 2 2 2 2 2 2 19" xfId="12909" xr:uid="{00000000-0005-0000-0000-000069320000}"/>
    <cellStyle name="60% - Акцент4 2 2 2 2 2 2 2 2 2 2" xfId="12910" xr:uid="{00000000-0005-0000-0000-00006A320000}"/>
    <cellStyle name="60% - Акцент4 2 2 2 2 2 2 2 2 2 2 10" xfId="12911" xr:uid="{00000000-0005-0000-0000-00006B320000}"/>
    <cellStyle name="60% - Акцент4 2 2 2 2 2 2 2 2 2 2 11" xfId="12912" xr:uid="{00000000-0005-0000-0000-00006C320000}"/>
    <cellStyle name="60% - Акцент4 2 2 2 2 2 2 2 2 2 2 12" xfId="12913" xr:uid="{00000000-0005-0000-0000-00006D320000}"/>
    <cellStyle name="60% - Акцент4 2 2 2 2 2 2 2 2 2 2 13" xfId="12914" xr:uid="{00000000-0005-0000-0000-00006E320000}"/>
    <cellStyle name="60% - Акцент4 2 2 2 2 2 2 2 2 2 2 14" xfId="12915" xr:uid="{00000000-0005-0000-0000-00006F320000}"/>
    <cellStyle name="60% - Акцент4 2 2 2 2 2 2 2 2 2 2 15" xfId="12916" xr:uid="{00000000-0005-0000-0000-000070320000}"/>
    <cellStyle name="60% - Акцент4 2 2 2 2 2 2 2 2 2 2 16" xfId="12917" xr:uid="{00000000-0005-0000-0000-000071320000}"/>
    <cellStyle name="60% - Акцент4 2 2 2 2 2 2 2 2 2 2 17" xfId="12918" xr:uid="{00000000-0005-0000-0000-000072320000}"/>
    <cellStyle name="60% - Акцент4 2 2 2 2 2 2 2 2 2 2 18" xfId="12919" xr:uid="{00000000-0005-0000-0000-000073320000}"/>
    <cellStyle name="60% - Акцент4 2 2 2 2 2 2 2 2 2 2 19" xfId="12920" xr:uid="{00000000-0005-0000-0000-000074320000}"/>
    <cellStyle name="60% - Акцент4 2 2 2 2 2 2 2 2 2 2 2" xfId="12921" xr:uid="{00000000-0005-0000-0000-000075320000}"/>
    <cellStyle name="60% - Акцент4 2 2 2 2 2 2 2 2 2 2 2 10" xfId="12922" xr:uid="{00000000-0005-0000-0000-000076320000}"/>
    <cellStyle name="60% - Акцент4 2 2 2 2 2 2 2 2 2 2 2 11" xfId="12923" xr:uid="{00000000-0005-0000-0000-000077320000}"/>
    <cellStyle name="60% - Акцент4 2 2 2 2 2 2 2 2 2 2 2 12" xfId="12924" xr:uid="{00000000-0005-0000-0000-000078320000}"/>
    <cellStyle name="60% - Акцент4 2 2 2 2 2 2 2 2 2 2 2 13" xfId="12925" xr:uid="{00000000-0005-0000-0000-000079320000}"/>
    <cellStyle name="60% - Акцент4 2 2 2 2 2 2 2 2 2 2 2 14" xfId="12926" xr:uid="{00000000-0005-0000-0000-00007A320000}"/>
    <cellStyle name="60% - Акцент4 2 2 2 2 2 2 2 2 2 2 2 15" xfId="12927" xr:uid="{00000000-0005-0000-0000-00007B320000}"/>
    <cellStyle name="60% - Акцент4 2 2 2 2 2 2 2 2 2 2 2 16" xfId="12928" xr:uid="{00000000-0005-0000-0000-00007C320000}"/>
    <cellStyle name="60% - Акцент4 2 2 2 2 2 2 2 2 2 2 2 17" xfId="12929" xr:uid="{00000000-0005-0000-0000-00007D320000}"/>
    <cellStyle name="60% - Акцент4 2 2 2 2 2 2 2 2 2 2 2 18" xfId="12930" xr:uid="{00000000-0005-0000-0000-00007E320000}"/>
    <cellStyle name="60% - Акцент4 2 2 2 2 2 2 2 2 2 2 2 19" xfId="12931" xr:uid="{00000000-0005-0000-0000-00007F320000}"/>
    <cellStyle name="60% - Акцент4 2 2 2 2 2 2 2 2 2 2 2 2" xfId="12932" xr:uid="{00000000-0005-0000-0000-000080320000}"/>
    <cellStyle name="60% - Акцент4 2 2 2 2 2 2 2 2 2 2 2 2 10" xfId="12933" xr:uid="{00000000-0005-0000-0000-000081320000}"/>
    <cellStyle name="60% - Акцент4 2 2 2 2 2 2 2 2 2 2 2 2 11" xfId="12934" xr:uid="{00000000-0005-0000-0000-000082320000}"/>
    <cellStyle name="60% - Акцент4 2 2 2 2 2 2 2 2 2 2 2 2 12" xfId="12935" xr:uid="{00000000-0005-0000-0000-000083320000}"/>
    <cellStyle name="60% - Акцент4 2 2 2 2 2 2 2 2 2 2 2 2 13" xfId="12936" xr:uid="{00000000-0005-0000-0000-000084320000}"/>
    <cellStyle name="60% - Акцент4 2 2 2 2 2 2 2 2 2 2 2 2 14" xfId="12937" xr:uid="{00000000-0005-0000-0000-000085320000}"/>
    <cellStyle name="60% - Акцент4 2 2 2 2 2 2 2 2 2 2 2 2 15" xfId="12938" xr:uid="{00000000-0005-0000-0000-000086320000}"/>
    <cellStyle name="60% - Акцент4 2 2 2 2 2 2 2 2 2 2 2 2 16" xfId="12939" xr:uid="{00000000-0005-0000-0000-000087320000}"/>
    <cellStyle name="60% - Акцент4 2 2 2 2 2 2 2 2 2 2 2 2 17" xfId="12940" xr:uid="{00000000-0005-0000-0000-000088320000}"/>
    <cellStyle name="60% - Акцент4 2 2 2 2 2 2 2 2 2 2 2 2 18" xfId="12941" xr:uid="{00000000-0005-0000-0000-000089320000}"/>
    <cellStyle name="60% - Акцент4 2 2 2 2 2 2 2 2 2 2 2 2 19" xfId="12942" xr:uid="{00000000-0005-0000-0000-00008A320000}"/>
    <cellStyle name="60% - Акцент4 2 2 2 2 2 2 2 2 2 2 2 2 2" xfId="12943" xr:uid="{00000000-0005-0000-0000-00008B320000}"/>
    <cellStyle name="60% - Акцент4 2 2 2 2 2 2 2 2 2 2 2 2 2 10" xfId="12944" xr:uid="{00000000-0005-0000-0000-00008C320000}"/>
    <cellStyle name="60% - Акцент4 2 2 2 2 2 2 2 2 2 2 2 2 2 11" xfId="12945" xr:uid="{00000000-0005-0000-0000-00008D320000}"/>
    <cellStyle name="60% - Акцент4 2 2 2 2 2 2 2 2 2 2 2 2 2 12" xfId="12946" xr:uid="{00000000-0005-0000-0000-00008E320000}"/>
    <cellStyle name="60% - Акцент4 2 2 2 2 2 2 2 2 2 2 2 2 2 13" xfId="12947" xr:uid="{00000000-0005-0000-0000-00008F320000}"/>
    <cellStyle name="60% - Акцент4 2 2 2 2 2 2 2 2 2 2 2 2 2 14" xfId="12948" xr:uid="{00000000-0005-0000-0000-000090320000}"/>
    <cellStyle name="60% - Акцент4 2 2 2 2 2 2 2 2 2 2 2 2 2 15" xfId="12949" xr:uid="{00000000-0005-0000-0000-000091320000}"/>
    <cellStyle name="60% - Акцент4 2 2 2 2 2 2 2 2 2 2 2 2 2 16" xfId="12950" xr:uid="{00000000-0005-0000-0000-000092320000}"/>
    <cellStyle name="60% - Акцент4 2 2 2 2 2 2 2 2 2 2 2 2 2 17" xfId="12951" xr:uid="{00000000-0005-0000-0000-000093320000}"/>
    <cellStyle name="60% - Акцент4 2 2 2 2 2 2 2 2 2 2 2 2 2 18" xfId="12952" xr:uid="{00000000-0005-0000-0000-000094320000}"/>
    <cellStyle name="60% - Акцент4 2 2 2 2 2 2 2 2 2 2 2 2 2 19" xfId="12953" xr:uid="{00000000-0005-0000-0000-000095320000}"/>
    <cellStyle name="60% - Акцент4 2 2 2 2 2 2 2 2 2 2 2 2 2 2" xfId="12954" xr:uid="{00000000-0005-0000-0000-000096320000}"/>
    <cellStyle name="60% - Акцент4 2 2 2 2 2 2 2 2 2 2 2 2 2 2 10" xfId="12955" xr:uid="{00000000-0005-0000-0000-000097320000}"/>
    <cellStyle name="60% - Акцент4 2 2 2 2 2 2 2 2 2 2 2 2 2 2 11" xfId="12956" xr:uid="{00000000-0005-0000-0000-000098320000}"/>
    <cellStyle name="60% - Акцент4 2 2 2 2 2 2 2 2 2 2 2 2 2 2 12" xfId="12957" xr:uid="{00000000-0005-0000-0000-000099320000}"/>
    <cellStyle name="60% - Акцент4 2 2 2 2 2 2 2 2 2 2 2 2 2 2 13" xfId="12958" xr:uid="{00000000-0005-0000-0000-00009A320000}"/>
    <cellStyle name="60% - Акцент4 2 2 2 2 2 2 2 2 2 2 2 2 2 2 14" xfId="12959" xr:uid="{00000000-0005-0000-0000-00009B320000}"/>
    <cellStyle name="60% - Акцент4 2 2 2 2 2 2 2 2 2 2 2 2 2 2 15" xfId="12960" xr:uid="{00000000-0005-0000-0000-00009C320000}"/>
    <cellStyle name="60% - Акцент4 2 2 2 2 2 2 2 2 2 2 2 2 2 2 16" xfId="12961" xr:uid="{00000000-0005-0000-0000-00009D320000}"/>
    <cellStyle name="60% - Акцент4 2 2 2 2 2 2 2 2 2 2 2 2 2 2 17" xfId="12962" xr:uid="{00000000-0005-0000-0000-00009E320000}"/>
    <cellStyle name="60% - Акцент4 2 2 2 2 2 2 2 2 2 2 2 2 2 2 18" xfId="12963" xr:uid="{00000000-0005-0000-0000-00009F320000}"/>
    <cellStyle name="60% - Акцент4 2 2 2 2 2 2 2 2 2 2 2 2 2 2 19" xfId="12964" xr:uid="{00000000-0005-0000-0000-0000A0320000}"/>
    <cellStyle name="60% - Акцент4 2 2 2 2 2 2 2 2 2 2 2 2 2 2 2" xfId="12965" xr:uid="{00000000-0005-0000-0000-0000A1320000}"/>
    <cellStyle name="60% - Акцент4 2 2 2 2 2 2 2 2 2 2 2 2 2 2 2 10" xfId="12966" xr:uid="{00000000-0005-0000-0000-0000A2320000}"/>
    <cellStyle name="60% - Акцент4 2 2 2 2 2 2 2 2 2 2 2 2 2 2 2 11" xfId="12967" xr:uid="{00000000-0005-0000-0000-0000A3320000}"/>
    <cellStyle name="60% - Акцент4 2 2 2 2 2 2 2 2 2 2 2 2 2 2 2 12" xfId="12968" xr:uid="{00000000-0005-0000-0000-0000A4320000}"/>
    <cellStyle name="60% - Акцент4 2 2 2 2 2 2 2 2 2 2 2 2 2 2 2 13" xfId="12969" xr:uid="{00000000-0005-0000-0000-0000A5320000}"/>
    <cellStyle name="60% - Акцент4 2 2 2 2 2 2 2 2 2 2 2 2 2 2 2 14" xfId="12970" xr:uid="{00000000-0005-0000-0000-0000A6320000}"/>
    <cellStyle name="60% - Акцент4 2 2 2 2 2 2 2 2 2 2 2 2 2 2 2 15" xfId="12971" xr:uid="{00000000-0005-0000-0000-0000A7320000}"/>
    <cellStyle name="60% - Акцент4 2 2 2 2 2 2 2 2 2 2 2 2 2 2 2 16" xfId="12972" xr:uid="{00000000-0005-0000-0000-0000A8320000}"/>
    <cellStyle name="60% - Акцент4 2 2 2 2 2 2 2 2 2 2 2 2 2 2 2 17" xfId="12973" xr:uid="{00000000-0005-0000-0000-0000A9320000}"/>
    <cellStyle name="60% - Акцент4 2 2 2 2 2 2 2 2 2 2 2 2 2 2 2 18" xfId="12974" xr:uid="{00000000-0005-0000-0000-0000AA320000}"/>
    <cellStyle name="60% - Акцент4 2 2 2 2 2 2 2 2 2 2 2 2 2 2 2 19" xfId="12975" xr:uid="{00000000-0005-0000-0000-0000AB320000}"/>
    <cellStyle name="60% - Акцент4 2 2 2 2 2 2 2 2 2 2 2 2 2 2 2 2" xfId="12976" xr:uid="{00000000-0005-0000-0000-0000AC320000}"/>
    <cellStyle name="60% - Акцент4 2 2 2 2 2 2 2 2 2 2 2 2 2 2 2 2 10" xfId="12977" xr:uid="{00000000-0005-0000-0000-0000AD320000}"/>
    <cellStyle name="60% - Акцент4 2 2 2 2 2 2 2 2 2 2 2 2 2 2 2 2 11" xfId="12978" xr:uid="{00000000-0005-0000-0000-0000AE320000}"/>
    <cellStyle name="60% - Акцент4 2 2 2 2 2 2 2 2 2 2 2 2 2 2 2 2 12" xfId="12979" xr:uid="{00000000-0005-0000-0000-0000AF320000}"/>
    <cellStyle name="60% - Акцент4 2 2 2 2 2 2 2 2 2 2 2 2 2 2 2 2 13" xfId="12980" xr:uid="{00000000-0005-0000-0000-0000B0320000}"/>
    <cellStyle name="60% - Акцент4 2 2 2 2 2 2 2 2 2 2 2 2 2 2 2 2 14" xfId="12981" xr:uid="{00000000-0005-0000-0000-0000B1320000}"/>
    <cellStyle name="60% - Акцент4 2 2 2 2 2 2 2 2 2 2 2 2 2 2 2 2 15" xfId="12982" xr:uid="{00000000-0005-0000-0000-0000B2320000}"/>
    <cellStyle name="60% - Акцент4 2 2 2 2 2 2 2 2 2 2 2 2 2 2 2 2 16" xfId="12983" xr:uid="{00000000-0005-0000-0000-0000B3320000}"/>
    <cellStyle name="60% - Акцент4 2 2 2 2 2 2 2 2 2 2 2 2 2 2 2 2 17" xfId="12984" xr:uid="{00000000-0005-0000-0000-0000B4320000}"/>
    <cellStyle name="60% - Акцент4 2 2 2 2 2 2 2 2 2 2 2 2 2 2 2 2 18" xfId="12985" xr:uid="{00000000-0005-0000-0000-0000B5320000}"/>
    <cellStyle name="60% - Акцент4 2 2 2 2 2 2 2 2 2 2 2 2 2 2 2 2 19" xfId="12986" xr:uid="{00000000-0005-0000-0000-0000B6320000}"/>
    <cellStyle name="60% - Акцент4 2 2 2 2 2 2 2 2 2 2 2 2 2 2 2 2 2" xfId="12987" xr:uid="{00000000-0005-0000-0000-0000B7320000}"/>
    <cellStyle name="60% - Акцент4 2 2 2 2 2 2 2 2 2 2 2 2 2 2 2 2 2 10" xfId="12988" xr:uid="{00000000-0005-0000-0000-0000B8320000}"/>
    <cellStyle name="60% - Акцент4 2 2 2 2 2 2 2 2 2 2 2 2 2 2 2 2 2 11" xfId="12989" xr:uid="{00000000-0005-0000-0000-0000B9320000}"/>
    <cellStyle name="60% - Акцент4 2 2 2 2 2 2 2 2 2 2 2 2 2 2 2 2 2 12" xfId="12990" xr:uid="{00000000-0005-0000-0000-0000BA320000}"/>
    <cellStyle name="60% - Акцент4 2 2 2 2 2 2 2 2 2 2 2 2 2 2 2 2 2 13" xfId="12991" xr:uid="{00000000-0005-0000-0000-0000BB320000}"/>
    <cellStyle name="60% - Акцент4 2 2 2 2 2 2 2 2 2 2 2 2 2 2 2 2 2 14" xfId="12992" xr:uid="{00000000-0005-0000-0000-0000BC320000}"/>
    <cellStyle name="60% - Акцент4 2 2 2 2 2 2 2 2 2 2 2 2 2 2 2 2 2 15" xfId="12993" xr:uid="{00000000-0005-0000-0000-0000BD320000}"/>
    <cellStyle name="60% - Акцент4 2 2 2 2 2 2 2 2 2 2 2 2 2 2 2 2 2 16" xfId="12994" xr:uid="{00000000-0005-0000-0000-0000BE320000}"/>
    <cellStyle name="60% - Акцент4 2 2 2 2 2 2 2 2 2 2 2 2 2 2 2 2 2 17" xfId="12995" xr:uid="{00000000-0005-0000-0000-0000BF320000}"/>
    <cellStyle name="60% - Акцент4 2 2 2 2 2 2 2 2 2 2 2 2 2 2 2 2 2 18" xfId="12996" xr:uid="{00000000-0005-0000-0000-0000C0320000}"/>
    <cellStyle name="60% - Акцент4 2 2 2 2 2 2 2 2 2 2 2 2 2 2 2 2 2 19" xfId="12997" xr:uid="{00000000-0005-0000-0000-0000C1320000}"/>
    <cellStyle name="60% - Акцент4 2 2 2 2 2 2 2 2 2 2 2 2 2 2 2 2 2 2" xfId="12998" xr:uid="{00000000-0005-0000-0000-0000C2320000}"/>
    <cellStyle name="60% - Акцент4 2 2 2 2 2 2 2 2 2 2 2 2 2 2 2 2 2 2 10" xfId="12999" xr:uid="{00000000-0005-0000-0000-0000C3320000}"/>
    <cellStyle name="60% - Акцент4 2 2 2 2 2 2 2 2 2 2 2 2 2 2 2 2 2 2 11" xfId="13000" xr:uid="{00000000-0005-0000-0000-0000C4320000}"/>
    <cellStyle name="60% - Акцент4 2 2 2 2 2 2 2 2 2 2 2 2 2 2 2 2 2 2 12" xfId="13001" xr:uid="{00000000-0005-0000-0000-0000C5320000}"/>
    <cellStyle name="60% - Акцент4 2 2 2 2 2 2 2 2 2 2 2 2 2 2 2 2 2 2 13" xfId="13002" xr:uid="{00000000-0005-0000-0000-0000C6320000}"/>
    <cellStyle name="60% - Акцент4 2 2 2 2 2 2 2 2 2 2 2 2 2 2 2 2 2 2 14" xfId="13003" xr:uid="{00000000-0005-0000-0000-0000C7320000}"/>
    <cellStyle name="60% - Акцент4 2 2 2 2 2 2 2 2 2 2 2 2 2 2 2 2 2 2 15" xfId="13004" xr:uid="{00000000-0005-0000-0000-0000C8320000}"/>
    <cellStyle name="60% - Акцент4 2 2 2 2 2 2 2 2 2 2 2 2 2 2 2 2 2 2 16" xfId="13005" xr:uid="{00000000-0005-0000-0000-0000C9320000}"/>
    <cellStyle name="60% - Акцент4 2 2 2 2 2 2 2 2 2 2 2 2 2 2 2 2 2 2 17" xfId="13006" xr:uid="{00000000-0005-0000-0000-0000CA320000}"/>
    <cellStyle name="60% - Акцент4 2 2 2 2 2 2 2 2 2 2 2 2 2 2 2 2 2 2 18" xfId="13007" xr:uid="{00000000-0005-0000-0000-0000CB320000}"/>
    <cellStyle name="60% - Акцент4 2 2 2 2 2 2 2 2 2 2 2 2 2 2 2 2 2 2 19" xfId="13008" xr:uid="{00000000-0005-0000-0000-0000CC320000}"/>
    <cellStyle name="60% - Акцент4 2 2 2 2 2 2 2 2 2 2 2 2 2 2 2 2 2 2 2" xfId="13009" xr:uid="{00000000-0005-0000-0000-0000CD320000}"/>
    <cellStyle name="60% - Акцент4 2 2 2 2 2 2 2 2 2 2 2 2 2 2 2 2 2 2 2 10" xfId="13010" xr:uid="{00000000-0005-0000-0000-0000CE320000}"/>
    <cellStyle name="60% - Акцент4 2 2 2 2 2 2 2 2 2 2 2 2 2 2 2 2 2 2 2 11" xfId="13011" xr:uid="{00000000-0005-0000-0000-0000CF320000}"/>
    <cellStyle name="60% - Акцент4 2 2 2 2 2 2 2 2 2 2 2 2 2 2 2 2 2 2 2 12" xfId="13012" xr:uid="{00000000-0005-0000-0000-0000D0320000}"/>
    <cellStyle name="60% - Акцент4 2 2 2 2 2 2 2 2 2 2 2 2 2 2 2 2 2 2 2 13" xfId="13013" xr:uid="{00000000-0005-0000-0000-0000D1320000}"/>
    <cellStyle name="60% - Акцент4 2 2 2 2 2 2 2 2 2 2 2 2 2 2 2 2 2 2 2 14" xfId="13014" xr:uid="{00000000-0005-0000-0000-0000D2320000}"/>
    <cellStyle name="60% - Акцент4 2 2 2 2 2 2 2 2 2 2 2 2 2 2 2 2 2 2 2 15" xfId="13015" xr:uid="{00000000-0005-0000-0000-0000D3320000}"/>
    <cellStyle name="60% - Акцент4 2 2 2 2 2 2 2 2 2 2 2 2 2 2 2 2 2 2 2 16" xfId="13016" xr:uid="{00000000-0005-0000-0000-0000D4320000}"/>
    <cellStyle name="60% - Акцент4 2 2 2 2 2 2 2 2 2 2 2 2 2 2 2 2 2 2 2 17" xfId="13017" xr:uid="{00000000-0005-0000-0000-0000D5320000}"/>
    <cellStyle name="60% - Акцент4 2 2 2 2 2 2 2 2 2 2 2 2 2 2 2 2 2 2 2 18" xfId="13018" xr:uid="{00000000-0005-0000-0000-0000D6320000}"/>
    <cellStyle name="60% - Акцент4 2 2 2 2 2 2 2 2 2 2 2 2 2 2 2 2 2 2 2 19" xfId="13019" xr:uid="{00000000-0005-0000-0000-0000D7320000}"/>
    <cellStyle name="60% - Акцент4 2 2 2 2 2 2 2 2 2 2 2 2 2 2 2 2 2 2 2 2" xfId="13020" xr:uid="{00000000-0005-0000-0000-0000D8320000}"/>
    <cellStyle name="60% - Акцент4 2 2 2 2 2 2 2 2 2 2 2 2 2 2 2 2 2 2 2 2 10" xfId="13021" xr:uid="{00000000-0005-0000-0000-0000D9320000}"/>
    <cellStyle name="60% - Акцент4 2 2 2 2 2 2 2 2 2 2 2 2 2 2 2 2 2 2 2 2 11" xfId="13022" xr:uid="{00000000-0005-0000-0000-0000DA320000}"/>
    <cellStyle name="60% - Акцент4 2 2 2 2 2 2 2 2 2 2 2 2 2 2 2 2 2 2 2 2 12" xfId="13023" xr:uid="{00000000-0005-0000-0000-0000DB320000}"/>
    <cellStyle name="60% - Акцент4 2 2 2 2 2 2 2 2 2 2 2 2 2 2 2 2 2 2 2 2 13" xfId="13024" xr:uid="{00000000-0005-0000-0000-0000DC320000}"/>
    <cellStyle name="60% - Акцент4 2 2 2 2 2 2 2 2 2 2 2 2 2 2 2 2 2 2 2 2 14" xfId="13025" xr:uid="{00000000-0005-0000-0000-0000DD320000}"/>
    <cellStyle name="60% - Акцент4 2 2 2 2 2 2 2 2 2 2 2 2 2 2 2 2 2 2 2 2 15" xfId="13026" xr:uid="{00000000-0005-0000-0000-0000DE320000}"/>
    <cellStyle name="60% - Акцент4 2 2 2 2 2 2 2 2 2 2 2 2 2 2 2 2 2 2 2 2 16" xfId="13027" xr:uid="{00000000-0005-0000-0000-0000DF320000}"/>
    <cellStyle name="60% - Акцент4 2 2 2 2 2 2 2 2 2 2 2 2 2 2 2 2 2 2 2 2 17" xfId="13028" xr:uid="{00000000-0005-0000-0000-0000E0320000}"/>
    <cellStyle name="60% - Акцент4 2 2 2 2 2 2 2 2 2 2 2 2 2 2 2 2 2 2 2 2 18" xfId="13029" xr:uid="{00000000-0005-0000-0000-0000E1320000}"/>
    <cellStyle name="60% - Акцент4 2 2 2 2 2 2 2 2 2 2 2 2 2 2 2 2 2 2 2 2 19" xfId="13030" xr:uid="{00000000-0005-0000-0000-0000E2320000}"/>
    <cellStyle name="60% - Акцент4 2 2 2 2 2 2 2 2 2 2 2 2 2 2 2 2 2 2 2 2 2" xfId="13031" xr:uid="{00000000-0005-0000-0000-0000E3320000}"/>
    <cellStyle name="60% - Акцент4 2 2 2 2 2 2 2 2 2 2 2 2 2 2 2 2 2 2 2 2 2 10" xfId="13032" xr:uid="{00000000-0005-0000-0000-0000E4320000}"/>
    <cellStyle name="60% - Акцент4 2 2 2 2 2 2 2 2 2 2 2 2 2 2 2 2 2 2 2 2 2 11" xfId="13033" xr:uid="{00000000-0005-0000-0000-0000E5320000}"/>
    <cellStyle name="60% - Акцент4 2 2 2 2 2 2 2 2 2 2 2 2 2 2 2 2 2 2 2 2 2 12" xfId="13034" xr:uid="{00000000-0005-0000-0000-0000E6320000}"/>
    <cellStyle name="60% - Акцент4 2 2 2 2 2 2 2 2 2 2 2 2 2 2 2 2 2 2 2 2 2 13" xfId="13035" xr:uid="{00000000-0005-0000-0000-0000E7320000}"/>
    <cellStyle name="60% - Акцент4 2 2 2 2 2 2 2 2 2 2 2 2 2 2 2 2 2 2 2 2 2 14" xfId="13036" xr:uid="{00000000-0005-0000-0000-0000E8320000}"/>
    <cellStyle name="60% - Акцент4 2 2 2 2 2 2 2 2 2 2 2 2 2 2 2 2 2 2 2 2 2 15" xfId="13037" xr:uid="{00000000-0005-0000-0000-0000E9320000}"/>
    <cellStyle name="60% - Акцент4 2 2 2 2 2 2 2 2 2 2 2 2 2 2 2 2 2 2 2 2 2 16" xfId="13038" xr:uid="{00000000-0005-0000-0000-0000EA320000}"/>
    <cellStyle name="60% - Акцент4 2 2 2 2 2 2 2 2 2 2 2 2 2 2 2 2 2 2 2 2 2 17" xfId="13039" xr:uid="{00000000-0005-0000-0000-0000EB320000}"/>
    <cellStyle name="60% - Акцент4 2 2 2 2 2 2 2 2 2 2 2 2 2 2 2 2 2 2 2 2 2 18" xfId="13040" xr:uid="{00000000-0005-0000-0000-0000EC320000}"/>
    <cellStyle name="60% - Акцент4 2 2 2 2 2 2 2 2 2 2 2 2 2 2 2 2 2 2 2 2 2 19" xfId="13041" xr:uid="{00000000-0005-0000-0000-0000ED320000}"/>
    <cellStyle name="60% - Акцент4 2 2 2 2 2 2 2 2 2 2 2 2 2 2 2 2 2 2 2 2 2 2" xfId="13042" xr:uid="{00000000-0005-0000-0000-0000EE320000}"/>
    <cellStyle name="60% - Акцент4 2 2 2 2 2 2 2 2 2 2 2 2 2 2 2 2 2 2 2 2 2 2 10" xfId="13043" xr:uid="{00000000-0005-0000-0000-0000EF320000}"/>
    <cellStyle name="60% - Акцент4 2 2 2 2 2 2 2 2 2 2 2 2 2 2 2 2 2 2 2 2 2 2 11" xfId="13044" xr:uid="{00000000-0005-0000-0000-0000F0320000}"/>
    <cellStyle name="60% - Акцент4 2 2 2 2 2 2 2 2 2 2 2 2 2 2 2 2 2 2 2 2 2 2 12" xfId="13045" xr:uid="{00000000-0005-0000-0000-0000F1320000}"/>
    <cellStyle name="60% - Акцент4 2 2 2 2 2 2 2 2 2 2 2 2 2 2 2 2 2 2 2 2 2 2 13" xfId="13046" xr:uid="{00000000-0005-0000-0000-0000F2320000}"/>
    <cellStyle name="60% - Акцент4 2 2 2 2 2 2 2 2 2 2 2 2 2 2 2 2 2 2 2 2 2 2 14" xfId="13047" xr:uid="{00000000-0005-0000-0000-0000F3320000}"/>
    <cellStyle name="60% - Акцент4 2 2 2 2 2 2 2 2 2 2 2 2 2 2 2 2 2 2 2 2 2 2 15" xfId="13048" xr:uid="{00000000-0005-0000-0000-0000F4320000}"/>
    <cellStyle name="60% - Акцент4 2 2 2 2 2 2 2 2 2 2 2 2 2 2 2 2 2 2 2 2 2 2 16" xfId="13049" xr:uid="{00000000-0005-0000-0000-0000F5320000}"/>
    <cellStyle name="60% - Акцент4 2 2 2 2 2 2 2 2 2 2 2 2 2 2 2 2 2 2 2 2 2 2 17" xfId="13050" xr:uid="{00000000-0005-0000-0000-0000F6320000}"/>
    <cellStyle name="60% - Акцент4 2 2 2 2 2 2 2 2 2 2 2 2 2 2 2 2 2 2 2 2 2 2 18" xfId="13051" xr:uid="{00000000-0005-0000-0000-0000F7320000}"/>
    <cellStyle name="60% - Акцент4 2 2 2 2 2 2 2 2 2 2 2 2 2 2 2 2 2 2 2 2 2 2 19" xfId="13052" xr:uid="{00000000-0005-0000-0000-0000F8320000}"/>
    <cellStyle name="60% - Акцент4 2 2 2 2 2 2 2 2 2 2 2 2 2 2 2 2 2 2 2 2 2 2 2" xfId="13053" xr:uid="{00000000-0005-0000-0000-0000F9320000}"/>
    <cellStyle name="60% - Акцент4 2 2 2 2 2 2 2 2 2 2 2 2 2 2 2 2 2 2 2 2 2 2 2 10" xfId="13054" xr:uid="{00000000-0005-0000-0000-0000FA320000}"/>
    <cellStyle name="60% - Акцент4 2 2 2 2 2 2 2 2 2 2 2 2 2 2 2 2 2 2 2 2 2 2 2 11" xfId="13055" xr:uid="{00000000-0005-0000-0000-0000FB320000}"/>
    <cellStyle name="60% - Акцент4 2 2 2 2 2 2 2 2 2 2 2 2 2 2 2 2 2 2 2 2 2 2 2 12" xfId="13056" xr:uid="{00000000-0005-0000-0000-0000FC320000}"/>
    <cellStyle name="60% - Акцент4 2 2 2 2 2 2 2 2 2 2 2 2 2 2 2 2 2 2 2 2 2 2 2 13" xfId="13057" xr:uid="{00000000-0005-0000-0000-0000FD320000}"/>
    <cellStyle name="60% - Акцент4 2 2 2 2 2 2 2 2 2 2 2 2 2 2 2 2 2 2 2 2 2 2 2 14" xfId="13058" xr:uid="{00000000-0005-0000-0000-0000FE320000}"/>
    <cellStyle name="60% - Акцент4 2 2 2 2 2 2 2 2 2 2 2 2 2 2 2 2 2 2 2 2 2 2 2 15" xfId="13059" xr:uid="{00000000-0005-0000-0000-0000FF320000}"/>
    <cellStyle name="60% - Акцент4 2 2 2 2 2 2 2 2 2 2 2 2 2 2 2 2 2 2 2 2 2 2 2 16" xfId="13060" xr:uid="{00000000-0005-0000-0000-000000330000}"/>
    <cellStyle name="60% - Акцент4 2 2 2 2 2 2 2 2 2 2 2 2 2 2 2 2 2 2 2 2 2 2 2 17" xfId="13061" xr:uid="{00000000-0005-0000-0000-000001330000}"/>
    <cellStyle name="60% - Акцент4 2 2 2 2 2 2 2 2 2 2 2 2 2 2 2 2 2 2 2 2 2 2 2 18" xfId="13062" xr:uid="{00000000-0005-0000-0000-000002330000}"/>
    <cellStyle name="60% - Акцент4 2 2 2 2 2 2 2 2 2 2 2 2 2 2 2 2 2 2 2 2 2 2 2 19" xfId="13063" xr:uid="{00000000-0005-0000-0000-000003330000}"/>
    <cellStyle name="60% - Акцент4 2 2 2 2 2 2 2 2 2 2 2 2 2 2 2 2 2 2 2 2 2 2 2 2" xfId="13064" xr:uid="{00000000-0005-0000-0000-000004330000}"/>
    <cellStyle name="60% - Акцент4 2 2 2 2 2 2 2 2 2 2 2 2 2 2 2 2 2 2 2 2 2 2 2 2 10" xfId="13065" xr:uid="{00000000-0005-0000-0000-000005330000}"/>
    <cellStyle name="60% - Акцент4 2 2 2 2 2 2 2 2 2 2 2 2 2 2 2 2 2 2 2 2 2 2 2 2 11" xfId="13066" xr:uid="{00000000-0005-0000-0000-000006330000}"/>
    <cellStyle name="60% - Акцент4 2 2 2 2 2 2 2 2 2 2 2 2 2 2 2 2 2 2 2 2 2 2 2 2 12" xfId="13067" xr:uid="{00000000-0005-0000-0000-000007330000}"/>
    <cellStyle name="60% - Акцент4 2 2 2 2 2 2 2 2 2 2 2 2 2 2 2 2 2 2 2 2 2 2 2 2 13" xfId="13068" xr:uid="{00000000-0005-0000-0000-000008330000}"/>
    <cellStyle name="60% - Акцент4 2 2 2 2 2 2 2 2 2 2 2 2 2 2 2 2 2 2 2 2 2 2 2 2 14" xfId="13069" xr:uid="{00000000-0005-0000-0000-000009330000}"/>
    <cellStyle name="60% - Акцент4 2 2 2 2 2 2 2 2 2 2 2 2 2 2 2 2 2 2 2 2 2 2 2 2 15" xfId="13070" xr:uid="{00000000-0005-0000-0000-00000A330000}"/>
    <cellStyle name="60% - Акцент4 2 2 2 2 2 2 2 2 2 2 2 2 2 2 2 2 2 2 2 2 2 2 2 2 16" xfId="13071" xr:uid="{00000000-0005-0000-0000-00000B330000}"/>
    <cellStyle name="60% - Акцент4 2 2 2 2 2 2 2 2 2 2 2 2 2 2 2 2 2 2 2 2 2 2 2 2 17" xfId="13072" xr:uid="{00000000-0005-0000-0000-00000C330000}"/>
    <cellStyle name="60% - Акцент4 2 2 2 2 2 2 2 2 2 2 2 2 2 2 2 2 2 2 2 2 2 2 2 2 18" xfId="13073" xr:uid="{00000000-0005-0000-0000-00000D330000}"/>
    <cellStyle name="60% - Акцент4 2 2 2 2 2 2 2 2 2 2 2 2 2 2 2 2 2 2 2 2 2 2 2 2 2" xfId="13074" xr:uid="{00000000-0005-0000-0000-00000E330000}"/>
    <cellStyle name="60% - Акцент4 2 2 2 2 2 2 2 2 2 2 2 2 2 2 2 2 2 2 2 2 2 2 2 2 2 10" xfId="13075" xr:uid="{00000000-0005-0000-0000-00000F330000}"/>
    <cellStyle name="60% - Акцент4 2 2 2 2 2 2 2 2 2 2 2 2 2 2 2 2 2 2 2 2 2 2 2 2 2 11" xfId="13076" xr:uid="{00000000-0005-0000-0000-000010330000}"/>
    <cellStyle name="60% - Акцент4 2 2 2 2 2 2 2 2 2 2 2 2 2 2 2 2 2 2 2 2 2 2 2 2 2 12" xfId="13077" xr:uid="{00000000-0005-0000-0000-000011330000}"/>
    <cellStyle name="60% - Акцент4 2 2 2 2 2 2 2 2 2 2 2 2 2 2 2 2 2 2 2 2 2 2 2 2 2 13" xfId="13078" xr:uid="{00000000-0005-0000-0000-000012330000}"/>
    <cellStyle name="60% - Акцент4 2 2 2 2 2 2 2 2 2 2 2 2 2 2 2 2 2 2 2 2 2 2 2 2 2 14" xfId="13079" xr:uid="{00000000-0005-0000-0000-000013330000}"/>
    <cellStyle name="60% - Акцент4 2 2 2 2 2 2 2 2 2 2 2 2 2 2 2 2 2 2 2 2 2 2 2 2 2 15" xfId="13080" xr:uid="{00000000-0005-0000-0000-000014330000}"/>
    <cellStyle name="60% - Акцент4 2 2 2 2 2 2 2 2 2 2 2 2 2 2 2 2 2 2 2 2 2 2 2 2 2 16" xfId="13081" xr:uid="{00000000-0005-0000-0000-000015330000}"/>
    <cellStyle name="60% - Акцент4 2 2 2 2 2 2 2 2 2 2 2 2 2 2 2 2 2 2 2 2 2 2 2 2 2 17" xfId="13082" xr:uid="{00000000-0005-0000-0000-000016330000}"/>
    <cellStyle name="60% - Акцент4 2 2 2 2 2 2 2 2 2 2 2 2 2 2 2 2 2 2 2 2 2 2 2 2 2 18" xfId="13083" xr:uid="{00000000-0005-0000-0000-000017330000}"/>
    <cellStyle name="60% - Акцент4 2 2 2 2 2 2 2 2 2 2 2 2 2 2 2 2 2 2 2 2 2 2 2 2 2 2" xfId="13084" xr:uid="{00000000-0005-0000-0000-000018330000}"/>
    <cellStyle name="60% - Акцент4 2 2 2 2 2 2 2 2 2 2 2 2 2 2 2 2 2 2 2 2 2 2 2 2 2 3" xfId="13085" xr:uid="{00000000-0005-0000-0000-000019330000}"/>
    <cellStyle name="60% - Акцент4 2 2 2 2 2 2 2 2 2 2 2 2 2 2 2 2 2 2 2 2 2 2 2 2 2 4" xfId="13086" xr:uid="{00000000-0005-0000-0000-00001A330000}"/>
    <cellStyle name="60% - Акцент4 2 2 2 2 2 2 2 2 2 2 2 2 2 2 2 2 2 2 2 2 2 2 2 2 2 5" xfId="13087" xr:uid="{00000000-0005-0000-0000-00001B330000}"/>
    <cellStyle name="60% - Акцент4 2 2 2 2 2 2 2 2 2 2 2 2 2 2 2 2 2 2 2 2 2 2 2 2 2 6" xfId="13088" xr:uid="{00000000-0005-0000-0000-00001C330000}"/>
    <cellStyle name="60% - Акцент4 2 2 2 2 2 2 2 2 2 2 2 2 2 2 2 2 2 2 2 2 2 2 2 2 2 7" xfId="13089" xr:uid="{00000000-0005-0000-0000-00001D330000}"/>
    <cellStyle name="60% - Акцент4 2 2 2 2 2 2 2 2 2 2 2 2 2 2 2 2 2 2 2 2 2 2 2 2 2 8" xfId="13090" xr:uid="{00000000-0005-0000-0000-00001E330000}"/>
    <cellStyle name="60% - Акцент4 2 2 2 2 2 2 2 2 2 2 2 2 2 2 2 2 2 2 2 2 2 2 2 2 2 9" xfId="13091" xr:uid="{00000000-0005-0000-0000-00001F330000}"/>
    <cellStyle name="60% - Акцент4 2 2 2 2 2 2 2 2 2 2 2 2 2 2 2 2 2 2 2 2 2 2 2 2 3" xfId="13092" xr:uid="{00000000-0005-0000-0000-000020330000}"/>
    <cellStyle name="60% - Акцент4 2 2 2 2 2 2 2 2 2 2 2 2 2 2 2 2 2 2 2 2 2 2 2 2 4" xfId="13093" xr:uid="{00000000-0005-0000-0000-000021330000}"/>
    <cellStyle name="60% - Акцент4 2 2 2 2 2 2 2 2 2 2 2 2 2 2 2 2 2 2 2 2 2 2 2 2 5" xfId="13094" xr:uid="{00000000-0005-0000-0000-000022330000}"/>
    <cellStyle name="60% - Акцент4 2 2 2 2 2 2 2 2 2 2 2 2 2 2 2 2 2 2 2 2 2 2 2 2 6" xfId="13095" xr:uid="{00000000-0005-0000-0000-000023330000}"/>
    <cellStyle name="60% - Акцент4 2 2 2 2 2 2 2 2 2 2 2 2 2 2 2 2 2 2 2 2 2 2 2 2 7" xfId="13096" xr:uid="{00000000-0005-0000-0000-000024330000}"/>
    <cellStyle name="60% - Акцент4 2 2 2 2 2 2 2 2 2 2 2 2 2 2 2 2 2 2 2 2 2 2 2 2 8" xfId="13097" xr:uid="{00000000-0005-0000-0000-000025330000}"/>
    <cellStyle name="60% - Акцент4 2 2 2 2 2 2 2 2 2 2 2 2 2 2 2 2 2 2 2 2 2 2 2 2 9" xfId="13098" xr:uid="{00000000-0005-0000-0000-000026330000}"/>
    <cellStyle name="60% - Акцент4 2 2 2 2 2 2 2 2 2 2 2 2 2 2 2 2 2 2 2 2 2 2 2 20" xfId="13099" xr:uid="{00000000-0005-0000-0000-000027330000}"/>
    <cellStyle name="60% - Акцент4 2 2 2 2 2 2 2 2 2 2 2 2 2 2 2 2 2 2 2 2 2 2 2 21" xfId="13100" xr:uid="{00000000-0005-0000-0000-000028330000}"/>
    <cellStyle name="60% - Акцент4 2 2 2 2 2 2 2 2 2 2 2 2 2 2 2 2 2 2 2 2 2 2 2 3" xfId="13101" xr:uid="{00000000-0005-0000-0000-000029330000}"/>
    <cellStyle name="60% - Акцент4 2 2 2 2 2 2 2 2 2 2 2 2 2 2 2 2 2 2 2 2 2 2 2 4" xfId="13102" xr:uid="{00000000-0005-0000-0000-00002A330000}"/>
    <cellStyle name="60% - Акцент4 2 2 2 2 2 2 2 2 2 2 2 2 2 2 2 2 2 2 2 2 2 2 2 5" xfId="13103" xr:uid="{00000000-0005-0000-0000-00002B330000}"/>
    <cellStyle name="60% - Акцент4 2 2 2 2 2 2 2 2 2 2 2 2 2 2 2 2 2 2 2 2 2 2 2 6" xfId="13104" xr:uid="{00000000-0005-0000-0000-00002C330000}"/>
    <cellStyle name="60% - Акцент4 2 2 2 2 2 2 2 2 2 2 2 2 2 2 2 2 2 2 2 2 2 2 2 7" xfId="13105" xr:uid="{00000000-0005-0000-0000-00002D330000}"/>
    <cellStyle name="60% - Акцент4 2 2 2 2 2 2 2 2 2 2 2 2 2 2 2 2 2 2 2 2 2 2 2 8" xfId="13106" xr:uid="{00000000-0005-0000-0000-00002E330000}"/>
    <cellStyle name="60% - Акцент4 2 2 2 2 2 2 2 2 2 2 2 2 2 2 2 2 2 2 2 2 2 2 2 9" xfId="13107" xr:uid="{00000000-0005-0000-0000-00002F330000}"/>
    <cellStyle name="60% - Акцент4 2 2 2 2 2 2 2 2 2 2 2 2 2 2 2 2 2 2 2 2 2 2 20" xfId="13108" xr:uid="{00000000-0005-0000-0000-000030330000}"/>
    <cellStyle name="60% - Акцент4 2 2 2 2 2 2 2 2 2 2 2 2 2 2 2 2 2 2 2 2 2 2 21" xfId="13109" xr:uid="{00000000-0005-0000-0000-000031330000}"/>
    <cellStyle name="60% - Акцент4 2 2 2 2 2 2 2 2 2 2 2 2 2 2 2 2 2 2 2 2 2 2 3" xfId="13110" xr:uid="{00000000-0005-0000-0000-000032330000}"/>
    <cellStyle name="60% - Акцент4 2 2 2 2 2 2 2 2 2 2 2 2 2 2 2 2 2 2 2 2 2 2 4" xfId="13111" xr:uid="{00000000-0005-0000-0000-000033330000}"/>
    <cellStyle name="60% - Акцент4 2 2 2 2 2 2 2 2 2 2 2 2 2 2 2 2 2 2 2 2 2 2 5" xfId="13112" xr:uid="{00000000-0005-0000-0000-000034330000}"/>
    <cellStyle name="60% - Акцент4 2 2 2 2 2 2 2 2 2 2 2 2 2 2 2 2 2 2 2 2 2 2 6" xfId="13113" xr:uid="{00000000-0005-0000-0000-000035330000}"/>
    <cellStyle name="60% - Акцент4 2 2 2 2 2 2 2 2 2 2 2 2 2 2 2 2 2 2 2 2 2 2 7" xfId="13114" xr:uid="{00000000-0005-0000-0000-000036330000}"/>
    <cellStyle name="60% - Акцент4 2 2 2 2 2 2 2 2 2 2 2 2 2 2 2 2 2 2 2 2 2 2 8" xfId="13115" xr:uid="{00000000-0005-0000-0000-000037330000}"/>
    <cellStyle name="60% - Акцент4 2 2 2 2 2 2 2 2 2 2 2 2 2 2 2 2 2 2 2 2 2 2 9" xfId="13116" xr:uid="{00000000-0005-0000-0000-000038330000}"/>
    <cellStyle name="60% - Акцент4 2 2 2 2 2 2 2 2 2 2 2 2 2 2 2 2 2 2 2 2 2 20" xfId="13117" xr:uid="{00000000-0005-0000-0000-000039330000}"/>
    <cellStyle name="60% - Акцент4 2 2 2 2 2 2 2 2 2 2 2 2 2 2 2 2 2 2 2 2 2 21" xfId="13118" xr:uid="{00000000-0005-0000-0000-00003A330000}"/>
    <cellStyle name="60% - Акцент4 2 2 2 2 2 2 2 2 2 2 2 2 2 2 2 2 2 2 2 2 2 22" xfId="13119" xr:uid="{00000000-0005-0000-0000-00003B330000}"/>
    <cellStyle name="60% - Акцент4 2 2 2 2 2 2 2 2 2 2 2 2 2 2 2 2 2 2 2 2 2 3" xfId="13120" xr:uid="{00000000-0005-0000-0000-00003C330000}"/>
    <cellStyle name="60% - Акцент4 2 2 2 2 2 2 2 2 2 2 2 2 2 2 2 2 2 2 2 2 2 4" xfId="13121" xr:uid="{00000000-0005-0000-0000-00003D330000}"/>
    <cellStyle name="60% - Акцент4 2 2 2 2 2 2 2 2 2 2 2 2 2 2 2 2 2 2 2 2 2 5" xfId="13122" xr:uid="{00000000-0005-0000-0000-00003E330000}"/>
    <cellStyle name="60% - Акцент4 2 2 2 2 2 2 2 2 2 2 2 2 2 2 2 2 2 2 2 2 2 6" xfId="13123" xr:uid="{00000000-0005-0000-0000-00003F330000}"/>
    <cellStyle name="60% - Акцент4 2 2 2 2 2 2 2 2 2 2 2 2 2 2 2 2 2 2 2 2 2 7" xfId="13124" xr:uid="{00000000-0005-0000-0000-000040330000}"/>
    <cellStyle name="60% - Акцент4 2 2 2 2 2 2 2 2 2 2 2 2 2 2 2 2 2 2 2 2 2 8" xfId="13125" xr:uid="{00000000-0005-0000-0000-000041330000}"/>
    <cellStyle name="60% - Акцент4 2 2 2 2 2 2 2 2 2 2 2 2 2 2 2 2 2 2 2 2 2 9" xfId="13126" xr:uid="{00000000-0005-0000-0000-000042330000}"/>
    <cellStyle name="60% - Акцент4 2 2 2 2 2 2 2 2 2 2 2 2 2 2 2 2 2 2 2 2 20" xfId="13127" xr:uid="{00000000-0005-0000-0000-000043330000}"/>
    <cellStyle name="60% - Акцент4 2 2 2 2 2 2 2 2 2 2 2 2 2 2 2 2 2 2 2 2 21" xfId="13128" xr:uid="{00000000-0005-0000-0000-000044330000}"/>
    <cellStyle name="60% - Акцент4 2 2 2 2 2 2 2 2 2 2 2 2 2 2 2 2 2 2 2 2 22" xfId="13129" xr:uid="{00000000-0005-0000-0000-000045330000}"/>
    <cellStyle name="60% - Акцент4 2 2 2 2 2 2 2 2 2 2 2 2 2 2 2 2 2 2 2 2 3" xfId="13130" xr:uid="{00000000-0005-0000-0000-000046330000}"/>
    <cellStyle name="60% - Акцент4 2 2 2 2 2 2 2 2 2 2 2 2 2 2 2 2 2 2 2 2 4" xfId="13131" xr:uid="{00000000-0005-0000-0000-000047330000}"/>
    <cellStyle name="60% - Акцент4 2 2 2 2 2 2 2 2 2 2 2 2 2 2 2 2 2 2 2 2 5" xfId="13132" xr:uid="{00000000-0005-0000-0000-000048330000}"/>
    <cellStyle name="60% - Акцент4 2 2 2 2 2 2 2 2 2 2 2 2 2 2 2 2 2 2 2 2 6" xfId="13133" xr:uid="{00000000-0005-0000-0000-000049330000}"/>
    <cellStyle name="60% - Акцент4 2 2 2 2 2 2 2 2 2 2 2 2 2 2 2 2 2 2 2 2 7" xfId="13134" xr:uid="{00000000-0005-0000-0000-00004A330000}"/>
    <cellStyle name="60% - Акцент4 2 2 2 2 2 2 2 2 2 2 2 2 2 2 2 2 2 2 2 2 8" xfId="13135" xr:uid="{00000000-0005-0000-0000-00004B330000}"/>
    <cellStyle name="60% - Акцент4 2 2 2 2 2 2 2 2 2 2 2 2 2 2 2 2 2 2 2 2 9" xfId="13136" xr:uid="{00000000-0005-0000-0000-00004C330000}"/>
    <cellStyle name="60% - Акцент4 2 2 2 2 2 2 2 2 2 2 2 2 2 2 2 2 2 2 2 20" xfId="13137" xr:uid="{00000000-0005-0000-0000-00004D330000}"/>
    <cellStyle name="60% - Акцент4 2 2 2 2 2 2 2 2 2 2 2 2 2 2 2 2 2 2 2 21" xfId="13138" xr:uid="{00000000-0005-0000-0000-00004E330000}"/>
    <cellStyle name="60% - Акцент4 2 2 2 2 2 2 2 2 2 2 2 2 2 2 2 2 2 2 2 22" xfId="13139" xr:uid="{00000000-0005-0000-0000-00004F330000}"/>
    <cellStyle name="60% - Акцент4 2 2 2 2 2 2 2 2 2 2 2 2 2 2 2 2 2 2 2 23" xfId="13140" xr:uid="{00000000-0005-0000-0000-000050330000}"/>
    <cellStyle name="60% - Акцент4 2 2 2 2 2 2 2 2 2 2 2 2 2 2 2 2 2 2 2 3" xfId="13141" xr:uid="{00000000-0005-0000-0000-000051330000}"/>
    <cellStyle name="60% - Акцент4 2 2 2 2 2 2 2 2 2 2 2 2 2 2 2 2 2 2 2 4" xfId="13142" xr:uid="{00000000-0005-0000-0000-000052330000}"/>
    <cellStyle name="60% - Акцент4 2 2 2 2 2 2 2 2 2 2 2 2 2 2 2 2 2 2 2 5" xfId="13143" xr:uid="{00000000-0005-0000-0000-000053330000}"/>
    <cellStyle name="60% - Акцент4 2 2 2 2 2 2 2 2 2 2 2 2 2 2 2 2 2 2 2 6" xfId="13144" xr:uid="{00000000-0005-0000-0000-000054330000}"/>
    <cellStyle name="60% - Акцент4 2 2 2 2 2 2 2 2 2 2 2 2 2 2 2 2 2 2 2 7" xfId="13145" xr:uid="{00000000-0005-0000-0000-000055330000}"/>
    <cellStyle name="60% - Акцент4 2 2 2 2 2 2 2 2 2 2 2 2 2 2 2 2 2 2 2 8" xfId="13146" xr:uid="{00000000-0005-0000-0000-000056330000}"/>
    <cellStyle name="60% - Акцент4 2 2 2 2 2 2 2 2 2 2 2 2 2 2 2 2 2 2 2 9" xfId="13147" xr:uid="{00000000-0005-0000-0000-000057330000}"/>
    <cellStyle name="60% - Акцент4 2 2 2 2 2 2 2 2 2 2 2 2 2 2 2 2 2 2 20" xfId="13148" xr:uid="{00000000-0005-0000-0000-000058330000}"/>
    <cellStyle name="60% - Акцент4 2 2 2 2 2 2 2 2 2 2 2 2 2 2 2 2 2 2 21" xfId="13149" xr:uid="{00000000-0005-0000-0000-000059330000}"/>
    <cellStyle name="60% - Акцент4 2 2 2 2 2 2 2 2 2 2 2 2 2 2 2 2 2 2 22" xfId="13150" xr:uid="{00000000-0005-0000-0000-00005A330000}"/>
    <cellStyle name="60% - Акцент4 2 2 2 2 2 2 2 2 2 2 2 2 2 2 2 2 2 2 23" xfId="13151" xr:uid="{00000000-0005-0000-0000-00005B330000}"/>
    <cellStyle name="60% - Акцент4 2 2 2 2 2 2 2 2 2 2 2 2 2 2 2 2 2 2 24" xfId="13152" xr:uid="{00000000-0005-0000-0000-00005C330000}"/>
    <cellStyle name="60% - Акцент4 2 2 2 2 2 2 2 2 2 2 2 2 2 2 2 2 2 2 25" xfId="13153" xr:uid="{00000000-0005-0000-0000-00005D330000}"/>
    <cellStyle name="60% - Акцент4 2 2 2 2 2 2 2 2 2 2 2 2 2 2 2 2 2 2 3" xfId="13154" xr:uid="{00000000-0005-0000-0000-00005E330000}"/>
    <cellStyle name="60% - Акцент4 2 2 2 2 2 2 2 2 2 2 2 2 2 2 2 2 2 2 4" xfId="13155" xr:uid="{00000000-0005-0000-0000-00005F330000}"/>
    <cellStyle name="60% - Акцент4 2 2 2 2 2 2 2 2 2 2 2 2 2 2 2 2 2 2 5" xfId="13156" xr:uid="{00000000-0005-0000-0000-000060330000}"/>
    <cellStyle name="60% - Акцент4 2 2 2 2 2 2 2 2 2 2 2 2 2 2 2 2 2 2 6" xfId="13157" xr:uid="{00000000-0005-0000-0000-000061330000}"/>
    <cellStyle name="60% - Акцент4 2 2 2 2 2 2 2 2 2 2 2 2 2 2 2 2 2 2 7" xfId="13158" xr:uid="{00000000-0005-0000-0000-000062330000}"/>
    <cellStyle name="60% - Акцент4 2 2 2 2 2 2 2 2 2 2 2 2 2 2 2 2 2 2 8" xfId="13159" xr:uid="{00000000-0005-0000-0000-000063330000}"/>
    <cellStyle name="60% - Акцент4 2 2 2 2 2 2 2 2 2 2 2 2 2 2 2 2 2 2 9" xfId="13160" xr:uid="{00000000-0005-0000-0000-000064330000}"/>
    <cellStyle name="60% - Акцент4 2 2 2 2 2 2 2 2 2 2 2 2 2 2 2 2 2 20" xfId="13161" xr:uid="{00000000-0005-0000-0000-000065330000}"/>
    <cellStyle name="60% - Акцент4 2 2 2 2 2 2 2 2 2 2 2 2 2 2 2 2 2 21" xfId="13162" xr:uid="{00000000-0005-0000-0000-000066330000}"/>
    <cellStyle name="60% - Акцент4 2 2 2 2 2 2 2 2 2 2 2 2 2 2 2 2 2 22" xfId="13163" xr:uid="{00000000-0005-0000-0000-000067330000}"/>
    <cellStyle name="60% - Акцент4 2 2 2 2 2 2 2 2 2 2 2 2 2 2 2 2 2 23" xfId="13164" xr:uid="{00000000-0005-0000-0000-000068330000}"/>
    <cellStyle name="60% - Акцент4 2 2 2 2 2 2 2 2 2 2 2 2 2 2 2 2 2 24" xfId="13165" xr:uid="{00000000-0005-0000-0000-000069330000}"/>
    <cellStyle name="60% - Акцент4 2 2 2 2 2 2 2 2 2 2 2 2 2 2 2 2 2 25" xfId="13166" xr:uid="{00000000-0005-0000-0000-00006A330000}"/>
    <cellStyle name="60% - Акцент4 2 2 2 2 2 2 2 2 2 2 2 2 2 2 2 2 2 3" xfId="13167" xr:uid="{00000000-0005-0000-0000-00006B330000}"/>
    <cellStyle name="60% - Акцент4 2 2 2 2 2 2 2 2 2 2 2 2 2 2 2 2 2 3 2" xfId="13168" xr:uid="{00000000-0005-0000-0000-00006C330000}"/>
    <cellStyle name="60% - Акцент4 2 2 2 2 2 2 2 2 2 2 2 2 2 2 2 2 2 4" xfId="13169" xr:uid="{00000000-0005-0000-0000-00006D330000}"/>
    <cellStyle name="60% - Акцент4 2 2 2 2 2 2 2 2 2 2 2 2 2 2 2 2 2 5" xfId="13170" xr:uid="{00000000-0005-0000-0000-00006E330000}"/>
    <cellStyle name="60% - Акцент4 2 2 2 2 2 2 2 2 2 2 2 2 2 2 2 2 2 6" xfId="13171" xr:uid="{00000000-0005-0000-0000-00006F330000}"/>
    <cellStyle name="60% - Акцент4 2 2 2 2 2 2 2 2 2 2 2 2 2 2 2 2 2 7" xfId="13172" xr:uid="{00000000-0005-0000-0000-000070330000}"/>
    <cellStyle name="60% - Акцент4 2 2 2 2 2 2 2 2 2 2 2 2 2 2 2 2 2 8" xfId="13173" xr:uid="{00000000-0005-0000-0000-000071330000}"/>
    <cellStyle name="60% - Акцент4 2 2 2 2 2 2 2 2 2 2 2 2 2 2 2 2 2 9" xfId="13174" xr:uid="{00000000-0005-0000-0000-000072330000}"/>
    <cellStyle name="60% - Акцент4 2 2 2 2 2 2 2 2 2 2 2 2 2 2 2 2 20" xfId="13175" xr:uid="{00000000-0005-0000-0000-000073330000}"/>
    <cellStyle name="60% - Акцент4 2 2 2 2 2 2 2 2 2 2 2 2 2 2 2 2 21" xfId="13176" xr:uid="{00000000-0005-0000-0000-000074330000}"/>
    <cellStyle name="60% - Акцент4 2 2 2 2 2 2 2 2 2 2 2 2 2 2 2 2 22" xfId="13177" xr:uid="{00000000-0005-0000-0000-000075330000}"/>
    <cellStyle name="60% - Акцент4 2 2 2 2 2 2 2 2 2 2 2 2 2 2 2 2 23" xfId="13178" xr:uid="{00000000-0005-0000-0000-000076330000}"/>
    <cellStyle name="60% - Акцент4 2 2 2 2 2 2 2 2 2 2 2 2 2 2 2 2 24" xfId="13179" xr:uid="{00000000-0005-0000-0000-000077330000}"/>
    <cellStyle name="60% - Акцент4 2 2 2 2 2 2 2 2 2 2 2 2 2 2 2 2 25" xfId="13180" xr:uid="{00000000-0005-0000-0000-000078330000}"/>
    <cellStyle name="60% - Акцент4 2 2 2 2 2 2 2 2 2 2 2 2 2 2 2 2 26" xfId="13181" xr:uid="{00000000-0005-0000-0000-000079330000}"/>
    <cellStyle name="60% - Акцент4 2 2 2 2 2 2 2 2 2 2 2 2 2 2 2 2 27" xfId="13182" xr:uid="{00000000-0005-0000-0000-00007A330000}"/>
    <cellStyle name="60% - Акцент4 2 2 2 2 2 2 2 2 2 2 2 2 2 2 2 2 3" xfId="13183" xr:uid="{00000000-0005-0000-0000-00007B330000}"/>
    <cellStyle name="60% - Акцент4 2 2 2 2 2 2 2 2 2 2 2 2 2 2 2 2 4" xfId="13184" xr:uid="{00000000-0005-0000-0000-00007C330000}"/>
    <cellStyle name="60% - Акцент4 2 2 2 2 2 2 2 2 2 2 2 2 2 2 2 2 4 2" xfId="13185" xr:uid="{00000000-0005-0000-0000-00007D330000}"/>
    <cellStyle name="60% - Акцент4 2 2 2 2 2 2 2 2 2 2 2 2 2 2 2 2 5" xfId="13186" xr:uid="{00000000-0005-0000-0000-00007E330000}"/>
    <cellStyle name="60% - Акцент4 2 2 2 2 2 2 2 2 2 2 2 2 2 2 2 2 6" xfId="13187" xr:uid="{00000000-0005-0000-0000-00007F330000}"/>
    <cellStyle name="60% - Акцент4 2 2 2 2 2 2 2 2 2 2 2 2 2 2 2 2 7" xfId="13188" xr:uid="{00000000-0005-0000-0000-000080330000}"/>
    <cellStyle name="60% - Акцент4 2 2 2 2 2 2 2 2 2 2 2 2 2 2 2 2 8" xfId="13189" xr:uid="{00000000-0005-0000-0000-000081330000}"/>
    <cellStyle name="60% - Акцент4 2 2 2 2 2 2 2 2 2 2 2 2 2 2 2 2 9" xfId="13190" xr:uid="{00000000-0005-0000-0000-000082330000}"/>
    <cellStyle name="60% - Акцент4 2 2 2 2 2 2 2 2 2 2 2 2 2 2 2 20" xfId="13191" xr:uid="{00000000-0005-0000-0000-000083330000}"/>
    <cellStyle name="60% - Акцент4 2 2 2 2 2 2 2 2 2 2 2 2 2 2 2 21" xfId="13192" xr:uid="{00000000-0005-0000-0000-000084330000}"/>
    <cellStyle name="60% - Акцент4 2 2 2 2 2 2 2 2 2 2 2 2 2 2 2 22" xfId="13193" xr:uid="{00000000-0005-0000-0000-000085330000}"/>
    <cellStyle name="60% - Акцент4 2 2 2 2 2 2 2 2 2 2 2 2 2 2 2 23" xfId="13194" xr:uid="{00000000-0005-0000-0000-000086330000}"/>
    <cellStyle name="60% - Акцент4 2 2 2 2 2 2 2 2 2 2 2 2 2 2 2 24" xfId="13195" xr:uid="{00000000-0005-0000-0000-000087330000}"/>
    <cellStyle name="60% - Акцент4 2 2 2 2 2 2 2 2 2 2 2 2 2 2 2 25" xfId="13196" xr:uid="{00000000-0005-0000-0000-000088330000}"/>
    <cellStyle name="60% - Акцент4 2 2 2 2 2 2 2 2 2 2 2 2 2 2 2 26" xfId="13197" xr:uid="{00000000-0005-0000-0000-000089330000}"/>
    <cellStyle name="60% - Акцент4 2 2 2 2 2 2 2 2 2 2 2 2 2 2 2 27" xfId="13198" xr:uid="{00000000-0005-0000-0000-00008A330000}"/>
    <cellStyle name="60% - Акцент4 2 2 2 2 2 2 2 2 2 2 2 2 2 2 2 3" xfId="13199" xr:uid="{00000000-0005-0000-0000-00008B330000}"/>
    <cellStyle name="60% - Акцент4 2 2 2 2 2 2 2 2 2 2 2 2 2 2 2 3 2" xfId="13200" xr:uid="{00000000-0005-0000-0000-00008C330000}"/>
    <cellStyle name="60% - Акцент4 2 2 2 2 2 2 2 2 2 2 2 2 2 2 2 3 2 2" xfId="13201" xr:uid="{00000000-0005-0000-0000-00008D330000}"/>
    <cellStyle name="60% - Акцент4 2 2 2 2 2 2 2 2 2 2 2 2 2 2 2 3 2 2 2" xfId="13202" xr:uid="{00000000-0005-0000-0000-00008E330000}"/>
    <cellStyle name="60% - Акцент4 2 2 2 2 2 2 2 2 2 2 2 2 2 2 2 3 2 3" xfId="13203" xr:uid="{00000000-0005-0000-0000-00008F330000}"/>
    <cellStyle name="60% - Акцент4 2 2 2 2 2 2 2 2 2 2 2 2 2 2 2 3 2 4" xfId="13204" xr:uid="{00000000-0005-0000-0000-000090330000}"/>
    <cellStyle name="60% - Акцент4 2 2 2 2 2 2 2 2 2 2 2 2 2 2 2 3 3" xfId="13205" xr:uid="{00000000-0005-0000-0000-000091330000}"/>
    <cellStyle name="60% - Акцент4 2 2 2 2 2 2 2 2 2 2 2 2 2 2 2 3 3 2" xfId="13206" xr:uid="{00000000-0005-0000-0000-000092330000}"/>
    <cellStyle name="60% - Акцент4 2 2 2 2 2 2 2 2 2 2 2 2 2 2 2 3 4" xfId="13207" xr:uid="{00000000-0005-0000-0000-000093330000}"/>
    <cellStyle name="60% - Акцент4 2 2 2 2 2 2 2 2 2 2 2 2 2 2 2 4" xfId="13208" xr:uid="{00000000-0005-0000-0000-000094330000}"/>
    <cellStyle name="60% - Акцент4 2 2 2 2 2 2 2 2 2 2 2 2 2 2 2 4 2" xfId="13209" xr:uid="{00000000-0005-0000-0000-000095330000}"/>
    <cellStyle name="60% - Акцент4 2 2 2 2 2 2 2 2 2 2 2 2 2 2 2 5" xfId="13210" xr:uid="{00000000-0005-0000-0000-000096330000}"/>
    <cellStyle name="60% - Акцент4 2 2 2 2 2 2 2 2 2 2 2 2 2 2 2 6" xfId="13211" xr:uid="{00000000-0005-0000-0000-000097330000}"/>
    <cellStyle name="60% - Акцент4 2 2 2 2 2 2 2 2 2 2 2 2 2 2 2 7" xfId="13212" xr:uid="{00000000-0005-0000-0000-000098330000}"/>
    <cellStyle name="60% - Акцент4 2 2 2 2 2 2 2 2 2 2 2 2 2 2 2 8" xfId="13213" xr:uid="{00000000-0005-0000-0000-000099330000}"/>
    <cellStyle name="60% - Акцент4 2 2 2 2 2 2 2 2 2 2 2 2 2 2 2 9" xfId="13214" xr:uid="{00000000-0005-0000-0000-00009A330000}"/>
    <cellStyle name="60% - Акцент4 2 2 2 2 2 2 2 2 2 2 2 2 2 2 20" xfId="13215" xr:uid="{00000000-0005-0000-0000-00009B330000}"/>
    <cellStyle name="60% - Акцент4 2 2 2 2 2 2 2 2 2 2 2 2 2 2 21" xfId="13216" xr:uid="{00000000-0005-0000-0000-00009C330000}"/>
    <cellStyle name="60% - Акцент4 2 2 2 2 2 2 2 2 2 2 2 2 2 2 22" xfId="13217" xr:uid="{00000000-0005-0000-0000-00009D330000}"/>
    <cellStyle name="60% - Акцент4 2 2 2 2 2 2 2 2 2 2 2 2 2 2 23" xfId="13218" xr:uid="{00000000-0005-0000-0000-00009E330000}"/>
    <cellStyle name="60% - Акцент4 2 2 2 2 2 2 2 2 2 2 2 2 2 2 24" xfId="13219" xr:uid="{00000000-0005-0000-0000-00009F330000}"/>
    <cellStyle name="60% - Акцент4 2 2 2 2 2 2 2 2 2 2 2 2 2 2 25" xfId="13220" xr:uid="{00000000-0005-0000-0000-0000A0330000}"/>
    <cellStyle name="60% - Акцент4 2 2 2 2 2 2 2 2 2 2 2 2 2 2 26" xfId="13221" xr:uid="{00000000-0005-0000-0000-0000A1330000}"/>
    <cellStyle name="60% - Акцент4 2 2 2 2 2 2 2 2 2 2 2 2 2 2 27" xfId="13222" xr:uid="{00000000-0005-0000-0000-0000A2330000}"/>
    <cellStyle name="60% - Акцент4 2 2 2 2 2 2 2 2 2 2 2 2 2 2 28" xfId="13223" xr:uid="{00000000-0005-0000-0000-0000A3330000}"/>
    <cellStyle name="60% - Акцент4 2 2 2 2 2 2 2 2 2 2 2 2 2 2 3" xfId="13224" xr:uid="{00000000-0005-0000-0000-0000A4330000}"/>
    <cellStyle name="60% - Акцент4 2 2 2 2 2 2 2 2 2 2 2 2 2 2 4" xfId="13225" xr:uid="{00000000-0005-0000-0000-0000A5330000}"/>
    <cellStyle name="60% - Акцент4 2 2 2 2 2 2 2 2 2 2 2 2 2 2 4 2" xfId="13226" xr:uid="{00000000-0005-0000-0000-0000A6330000}"/>
    <cellStyle name="60% - Акцент4 2 2 2 2 2 2 2 2 2 2 2 2 2 2 4 2 2" xfId="13227" xr:uid="{00000000-0005-0000-0000-0000A7330000}"/>
    <cellStyle name="60% - Акцент4 2 2 2 2 2 2 2 2 2 2 2 2 2 2 4 2 2 2" xfId="13228" xr:uid="{00000000-0005-0000-0000-0000A8330000}"/>
    <cellStyle name="60% - Акцент4 2 2 2 2 2 2 2 2 2 2 2 2 2 2 4 2 3" xfId="13229" xr:uid="{00000000-0005-0000-0000-0000A9330000}"/>
    <cellStyle name="60% - Акцент4 2 2 2 2 2 2 2 2 2 2 2 2 2 2 4 2 4" xfId="13230" xr:uid="{00000000-0005-0000-0000-0000AA330000}"/>
    <cellStyle name="60% - Акцент4 2 2 2 2 2 2 2 2 2 2 2 2 2 2 4 3" xfId="13231" xr:uid="{00000000-0005-0000-0000-0000AB330000}"/>
    <cellStyle name="60% - Акцент4 2 2 2 2 2 2 2 2 2 2 2 2 2 2 4 3 2" xfId="13232" xr:uid="{00000000-0005-0000-0000-0000AC330000}"/>
    <cellStyle name="60% - Акцент4 2 2 2 2 2 2 2 2 2 2 2 2 2 2 4 4" xfId="13233" xr:uid="{00000000-0005-0000-0000-0000AD330000}"/>
    <cellStyle name="60% - Акцент4 2 2 2 2 2 2 2 2 2 2 2 2 2 2 5" xfId="13234" xr:uid="{00000000-0005-0000-0000-0000AE330000}"/>
    <cellStyle name="60% - Акцент4 2 2 2 2 2 2 2 2 2 2 2 2 2 2 5 2" xfId="13235" xr:uid="{00000000-0005-0000-0000-0000AF330000}"/>
    <cellStyle name="60% - Акцент4 2 2 2 2 2 2 2 2 2 2 2 2 2 2 6" xfId="13236" xr:uid="{00000000-0005-0000-0000-0000B0330000}"/>
    <cellStyle name="60% - Акцент4 2 2 2 2 2 2 2 2 2 2 2 2 2 2 7" xfId="13237" xr:uid="{00000000-0005-0000-0000-0000B1330000}"/>
    <cellStyle name="60% - Акцент4 2 2 2 2 2 2 2 2 2 2 2 2 2 2 8" xfId="13238" xr:uid="{00000000-0005-0000-0000-0000B2330000}"/>
    <cellStyle name="60% - Акцент4 2 2 2 2 2 2 2 2 2 2 2 2 2 2 9" xfId="13239" xr:uid="{00000000-0005-0000-0000-0000B3330000}"/>
    <cellStyle name="60% - Акцент4 2 2 2 2 2 2 2 2 2 2 2 2 2 20" xfId="13240" xr:uid="{00000000-0005-0000-0000-0000B4330000}"/>
    <cellStyle name="60% - Акцент4 2 2 2 2 2 2 2 2 2 2 2 2 2 21" xfId="13241" xr:uid="{00000000-0005-0000-0000-0000B5330000}"/>
    <cellStyle name="60% - Акцент4 2 2 2 2 2 2 2 2 2 2 2 2 2 22" xfId="13242" xr:uid="{00000000-0005-0000-0000-0000B6330000}"/>
    <cellStyle name="60% - Акцент4 2 2 2 2 2 2 2 2 2 2 2 2 2 23" xfId="13243" xr:uid="{00000000-0005-0000-0000-0000B7330000}"/>
    <cellStyle name="60% - Акцент4 2 2 2 2 2 2 2 2 2 2 2 2 2 24" xfId="13244" xr:uid="{00000000-0005-0000-0000-0000B8330000}"/>
    <cellStyle name="60% - Акцент4 2 2 2 2 2 2 2 2 2 2 2 2 2 25" xfId="13245" xr:uid="{00000000-0005-0000-0000-0000B9330000}"/>
    <cellStyle name="60% - Акцент4 2 2 2 2 2 2 2 2 2 2 2 2 2 26" xfId="13246" xr:uid="{00000000-0005-0000-0000-0000BA330000}"/>
    <cellStyle name="60% - Акцент4 2 2 2 2 2 2 2 2 2 2 2 2 2 27" xfId="13247" xr:uid="{00000000-0005-0000-0000-0000BB330000}"/>
    <cellStyle name="60% - Акцент4 2 2 2 2 2 2 2 2 2 2 2 2 2 28" xfId="13248" xr:uid="{00000000-0005-0000-0000-0000BC330000}"/>
    <cellStyle name="60% - Акцент4 2 2 2 2 2 2 2 2 2 2 2 2 2 29" xfId="13249" xr:uid="{00000000-0005-0000-0000-0000BD330000}"/>
    <cellStyle name="60% - Акцент4 2 2 2 2 2 2 2 2 2 2 2 2 2 3" xfId="13250" xr:uid="{00000000-0005-0000-0000-0000BE330000}"/>
    <cellStyle name="60% - Акцент4 2 2 2 2 2 2 2 2 2 2 2 2 2 4" xfId="13251" xr:uid="{00000000-0005-0000-0000-0000BF330000}"/>
    <cellStyle name="60% - Акцент4 2 2 2 2 2 2 2 2 2 2 2 2 2 4 2" xfId="13252" xr:uid="{00000000-0005-0000-0000-0000C0330000}"/>
    <cellStyle name="60% - Акцент4 2 2 2 2 2 2 2 2 2 2 2 2 2 5" xfId="13253" xr:uid="{00000000-0005-0000-0000-0000C1330000}"/>
    <cellStyle name="60% - Акцент4 2 2 2 2 2 2 2 2 2 2 2 2 2 5 2" xfId="13254" xr:uid="{00000000-0005-0000-0000-0000C2330000}"/>
    <cellStyle name="60% - Акцент4 2 2 2 2 2 2 2 2 2 2 2 2 2 5 2 2" xfId="13255" xr:uid="{00000000-0005-0000-0000-0000C3330000}"/>
    <cellStyle name="60% - Акцент4 2 2 2 2 2 2 2 2 2 2 2 2 2 5 2 2 2" xfId="13256" xr:uid="{00000000-0005-0000-0000-0000C4330000}"/>
    <cellStyle name="60% - Акцент4 2 2 2 2 2 2 2 2 2 2 2 2 2 5 2 3" xfId="13257" xr:uid="{00000000-0005-0000-0000-0000C5330000}"/>
    <cellStyle name="60% - Акцент4 2 2 2 2 2 2 2 2 2 2 2 2 2 5 2 4" xfId="13258" xr:uid="{00000000-0005-0000-0000-0000C6330000}"/>
    <cellStyle name="60% - Акцент4 2 2 2 2 2 2 2 2 2 2 2 2 2 5 3" xfId="13259" xr:uid="{00000000-0005-0000-0000-0000C7330000}"/>
    <cellStyle name="60% - Акцент4 2 2 2 2 2 2 2 2 2 2 2 2 2 5 3 2" xfId="13260" xr:uid="{00000000-0005-0000-0000-0000C8330000}"/>
    <cellStyle name="60% - Акцент4 2 2 2 2 2 2 2 2 2 2 2 2 2 5 4" xfId="13261" xr:uid="{00000000-0005-0000-0000-0000C9330000}"/>
    <cellStyle name="60% - Акцент4 2 2 2 2 2 2 2 2 2 2 2 2 2 6" xfId="13262" xr:uid="{00000000-0005-0000-0000-0000CA330000}"/>
    <cellStyle name="60% - Акцент4 2 2 2 2 2 2 2 2 2 2 2 2 2 6 2" xfId="13263" xr:uid="{00000000-0005-0000-0000-0000CB330000}"/>
    <cellStyle name="60% - Акцент4 2 2 2 2 2 2 2 2 2 2 2 2 2 7" xfId="13264" xr:uid="{00000000-0005-0000-0000-0000CC330000}"/>
    <cellStyle name="60% - Акцент4 2 2 2 2 2 2 2 2 2 2 2 2 2 8" xfId="13265" xr:uid="{00000000-0005-0000-0000-0000CD330000}"/>
    <cellStyle name="60% - Акцент4 2 2 2 2 2 2 2 2 2 2 2 2 2 9" xfId="13266" xr:uid="{00000000-0005-0000-0000-0000CE330000}"/>
    <cellStyle name="60% - Акцент4 2 2 2 2 2 2 2 2 2 2 2 2 20" xfId="13267" xr:uid="{00000000-0005-0000-0000-0000CF330000}"/>
    <cellStyle name="60% - Акцент4 2 2 2 2 2 2 2 2 2 2 2 2 21" xfId="13268" xr:uid="{00000000-0005-0000-0000-0000D0330000}"/>
    <cellStyle name="60% - Акцент4 2 2 2 2 2 2 2 2 2 2 2 2 22" xfId="13269" xr:uid="{00000000-0005-0000-0000-0000D1330000}"/>
    <cellStyle name="60% - Акцент4 2 2 2 2 2 2 2 2 2 2 2 2 23" xfId="13270" xr:uid="{00000000-0005-0000-0000-0000D2330000}"/>
    <cellStyle name="60% - Акцент4 2 2 2 2 2 2 2 2 2 2 2 2 24" xfId="13271" xr:uid="{00000000-0005-0000-0000-0000D3330000}"/>
    <cellStyle name="60% - Акцент4 2 2 2 2 2 2 2 2 2 2 2 2 25" xfId="13272" xr:uid="{00000000-0005-0000-0000-0000D4330000}"/>
    <cellStyle name="60% - Акцент4 2 2 2 2 2 2 2 2 2 2 2 2 26" xfId="13273" xr:uid="{00000000-0005-0000-0000-0000D5330000}"/>
    <cellStyle name="60% - Акцент4 2 2 2 2 2 2 2 2 2 2 2 2 27" xfId="13274" xr:uid="{00000000-0005-0000-0000-0000D6330000}"/>
    <cellStyle name="60% - Акцент4 2 2 2 2 2 2 2 2 2 2 2 2 28" xfId="13275" xr:uid="{00000000-0005-0000-0000-0000D7330000}"/>
    <cellStyle name="60% - Акцент4 2 2 2 2 2 2 2 2 2 2 2 2 29" xfId="13276" xr:uid="{00000000-0005-0000-0000-0000D8330000}"/>
    <cellStyle name="60% - Акцент4 2 2 2 2 2 2 2 2 2 2 2 2 3" xfId="13277" xr:uid="{00000000-0005-0000-0000-0000D9330000}"/>
    <cellStyle name="60% - Акцент4 2 2 2 2 2 2 2 2 2 2 2 2 4" xfId="13278" xr:uid="{00000000-0005-0000-0000-0000DA330000}"/>
    <cellStyle name="60% - Акцент4 2 2 2 2 2 2 2 2 2 2 2 2 4 2" xfId="13279" xr:uid="{00000000-0005-0000-0000-0000DB330000}"/>
    <cellStyle name="60% - Акцент4 2 2 2 2 2 2 2 2 2 2 2 2 5" xfId="13280" xr:uid="{00000000-0005-0000-0000-0000DC330000}"/>
    <cellStyle name="60% - Акцент4 2 2 2 2 2 2 2 2 2 2 2 2 5 2" xfId="13281" xr:uid="{00000000-0005-0000-0000-0000DD330000}"/>
    <cellStyle name="60% - Акцент4 2 2 2 2 2 2 2 2 2 2 2 2 5 2 2" xfId="13282" xr:uid="{00000000-0005-0000-0000-0000DE330000}"/>
    <cellStyle name="60% - Акцент4 2 2 2 2 2 2 2 2 2 2 2 2 5 2 2 2" xfId="13283" xr:uid="{00000000-0005-0000-0000-0000DF330000}"/>
    <cellStyle name="60% - Акцент4 2 2 2 2 2 2 2 2 2 2 2 2 5 2 3" xfId="13284" xr:uid="{00000000-0005-0000-0000-0000E0330000}"/>
    <cellStyle name="60% - Акцент4 2 2 2 2 2 2 2 2 2 2 2 2 5 2 4" xfId="13285" xr:uid="{00000000-0005-0000-0000-0000E1330000}"/>
    <cellStyle name="60% - Акцент4 2 2 2 2 2 2 2 2 2 2 2 2 5 3" xfId="13286" xr:uid="{00000000-0005-0000-0000-0000E2330000}"/>
    <cellStyle name="60% - Акцент4 2 2 2 2 2 2 2 2 2 2 2 2 5 3 2" xfId="13287" xr:uid="{00000000-0005-0000-0000-0000E3330000}"/>
    <cellStyle name="60% - Акцент4 2 2 2 2 2 2 2 2 2 2 2 2 5 4" xfId="13288" xr:uid="{00000000-0005-0000-0000-0000E4330000}"/>
    <cellStyle name="60% - Акцент4 2 2 2 2 2 2 2 2 2 2 2 2 6" xfId="13289" xr:uid="{00000000-0005-0000-0000-0000E5330000}"/>
    <cellStyle name="60% - Акцент4 2 2 2 2 2 2 2 2 2 2 2 2 6 2" xfId="13290" xr:uid="{00000000-0005-0000-0000-0000E6330000}"/>
    <cellStyle name="60% - Акцент4 2 2 2 2 2 2 2 2 2 2 2 2 7" xfId="13291" xr:uid="{00000000-0005-0000-0000-0000E7330000}"/>
    <cellStyle name="60% - Акцент4 2 2 2 2 2 2 2 2 2 2 2 2 8" xfId="13292" xr:uid="{00000000-0005-0000-0000-0000E8330000}"/>
    <cellStyle name="60% - Акцент4 2 2 2 2 2 2 2 2 2 2 2 2 9" xfId="13293" xr:uid="{00000000-0005-0000-0000-0000E9330000}"/>
    <cellStyle name="60% - Акцент4 2 2 2 2 2 2 2 2 2 2 2 20" xfId="13294" xr:uid="{00000000-0005-0000-0000-0000EA330000}"/>
    <cellStyle name="60% - Акцент4 2 2 2 2 2 2 2 2 2 2 2 21" xfId="13295" xr:uid="{00000000-0005-0000-0000-0000EB330000}"/>
    <cellStyle name="60% - Акцент4 2 2 2 2 2 2 2 2 2 2 2 22" xfId="13296" xr:uid="{00000000-0005-0000-0000-0000EC330000}"/>
    <cellStyle name="60% - Акцент4 2 2 2 2 2 2 2 2 2 2 2 23" xfId="13297" xr:uid="{00000000-0005-0000-0000-0000ED330000}"/>
    <cellStyle name="60% - Акцент4 2 2 2 2 2 2 2 2 2 2 2 24" xfId="13298" xr:uid="{00000000-0005-0000-0000-0000EE330000}"/>
    <cellStyle name="60% - Акцент4 2 2 2 2 2 2 2 2 2 2 2 25" xfId="13299" xr:uid="{00000000-0005-0000-0000-0000EF330000}"/>
    <cellStyle name="60% - Акцент4 2 2 2 2 2 2 2 2 2 2 2 26" xfId="13300" xr:uid="{00000000-0005-0000-0000-0000F0330000}"/>
    <cellStyle name="60% - Акцент4 2 2 2 2 2 2 2 2 2 2 2 27" xfId="13301" xr:uid="{00000000-0005-0000-0000-0000F1330000}"/>
    <cellStyle name="60% - Акцент4 2 2 2 2 2 2 2 2 2 2 2 28" xfId="13302" xr:uid="{00000000-0005-0000-0000-0000F2330000}"/>
    <cellStyle name="60% - Акцент4 2 2 2 2 2 2 2 2 2 2 2 29" xfId="13303" xr:uid="{00000000-0005-0000-0000-0000F3330000}"/>
    <cellStyle name="60% - Акцент4 2 2 2 2 2 2 2 2 2 2 2 3" xfId="13304" xr:uid="{00000000-0005-0000-0000-0000F4330000}"/>
    <cellStyle name="60% - Акцент4 2 2 2 2 2 2 2 2 2 2 2 30" xfId="13305" xr:uid="{00000000-0005-0000-0000-0000F5330000}"/>
    <cellStyle name="60% - Акцент4 2 2 2 2 2 2 2 2 2 2 2 4" xfId="13306" xr:uid="{00000000-0005-0000-0000-0000F6330000}"/>
    <cellStyle name="60% - Акцент4 2 2 2 2 2 2 2 2 2 2 2 5" xfId="13307" xr:uid="{00000000-0005-0000-0000-0000F7330000}"/>
    <cellStyle name="60% - Акцент4 2 2 2 2 2 2 2 2 2 2 2 5 2" xfId="13308" xr:uid="{00000000-0005-0000-0000-0000F8330000}"/>
    <cellStyle name="60% - Акцент4 2 2 2 2 2 2 2 2 2 2 2 6" xfId="13309" xr:uid="{00000000-0005-0000-0000-0000F9330000}"/>
    <cellStyle name="60% - Акцент4 2 2 2 2 2 2 2 2 2 2 2 6 2" xfId="13310" xr:uid="{00000000-0005-0000-0000-0000FA330000}"/>
    <cellStyle name="60% - Акцент4 2 2 2 2 2 2 2 2 2 2 2 6 2 2" xfId="13311" xr:uid="{00000000-0005-0000-0000-0000FB330000}"/>
    <cellStyle name="60% - Акцент4 2 2 2 2 2 2 2 2 2 2 2 6 2 2 2" xfId="13312" xr:uid="{00000000-0005-0000-0000-0000FC330000}"/>
    <cellStyle name="60% - Акцент4 2 2 2 2 2 2 2 2 2 2 2 6 2 3" xfId="13313" xr:uid="{00000000-0005-0000-0000-0000FD330000}"/>
    <cellStyle name="60% - Акцент4 2 2 2 2 2 2 2 2 2 2 2 6 2 4" xfId="13314" xr:uid="{00000000-0005-0000-0000-0000FE330000}"/>
    <cellStyle name="60% - Акцент4 2 2 2 2 2 2 2 2 2 2 2 6 3" xfId="13315" xr:uid="{00000000-0005-0000-0000-0000FF330000}"/>
    <cellStyle name="60% - Акцент4 2 2 2 2 2 2 2 2 2 2 2 6 3 2" xfId="13316" xr:uid="{00000000-0005-0000-0000-000000340000}"/>
    <cellStyle name="60% - Акцент4 2 2 2 2 2 2 2 2 2 2 2 6 4" xfId="13317" xr:uid="{00000000-0005-0000-0000-000001340000}"/>
    <cellStyle name="60% - Акцент4 2 2 2 2 2 2 2 2 2 2 2 7" xfId="13318" xr:uid="{00000000-0005-0000-0000-000002340000}"/>
    <cellStyle name="60% - Акцент4 2 2 2 2 2 2 2 2 2 2 2 7 2" xfId="13319" xr:uid="{00000000-0005-0000-0000-000003340000}"/>
    <cellStyle name="60% - Акцент4 2 2 2 2 2 2 2 2 2 2 2 8" xfId="13320" xr:uid="{00000000-0005-0000-0000-000004340000}"/>
    <cellStyle name="60% - Акцент4 2 2 2 2 2 2 2 2 2 2 2 9" xfId="13321" xr:uid="{00000000-0005-0000-0000-000005340000}"/>
    <cellStyle name="60% - Акцент4 2 2 2 2 2 2 2 2 2 2 20" xfId="13322" xr:uid="{00000000-0005-0000-0000-000006340000}"/>
    <cellStyle name="60% - Акцент4 2 2 2 2 2 2 2 2 2 2 21" xfId="13323" xr:uid="{00000000-0005-0000-0000-000007340000}"/>
    <cellStyle name="60% - Акцент4 2 2 2 2 2 2 2 2 2 2 22" xfId="13324" xr:uid="{00000000-0005-0000-0000-000008340000}"/>
    <cellStyle name="60% - Акцент4 2 2 2 2 2 2 2 2 2 2 23" xfId="13325" xr:uid="{00000000-0005-0000-0000-000009340000}"/>
    <cellStyle name="60% - Акцент4 2 2 2 2 2 2 2 2 2 2 24" xfId="13326" xr:uid="{00000000-0005-0000-0000-00000A340000}"/>
    <cellStyle name="60% - Акцент4 2 2 2 2 2 2 2 2 2 2 25" xfId="13327" xr:uid="{00000000-0005-0000-0000-00000B340000}"/>
    <cellStyle name="60% - Акцент4 2 2 2 2 2 2 2 2 2 2 26" xfId="13328" xr:uid="{00000000-0005-0000-0000-00000C340000}"/>
    <cellStyle name="60% - Акцент4 2 2 2 2 2 2 2 2 2 2 27" xfId="13329" xr:uid="{00000000-0005-0000-0000-00000D340000}"/>
    <cellStyle name="60% - Акцент4 2 2 2 2 2 2 2 2 2 2 28" xfId="13330" xr:uid="{00000000-0005-0000-0000-00000E340000}"/>
    <cellStyle name="60% - Акцент4 2 2 2 2 2 2 2 2 2 2 29" xfId="13331" xr:uid="{00000000-0005-0000-0000-00000F340000}"/>
    <cellStyle name="60% - Акцент4 2 2 2 2 2 2 2 2 2 2 3" xfId="13332" xr:uid="{00000000-0005-0000-0000-000010340000}"/>
    <cellStyle name="60% - Акцент4 2 2 2 2 2 2 2 2 2 2 30" xfId="13333" xr:uid="{00000000-0005-0000-0000-000011340000}"/>
    <cellStyle name="60% - Акцент4 2 2 2 2 2 2 2 2 2 2 31" xfId="13334" xr:uid="{00000000-0005-0000-0000-000012340000}"/>
    <cellStyle name="60% - Акцент4 2 2 2 2 2 2 2 2 2 2 32" xfId="13335" xr:uid="{00000000-0005-0000-0000-000013340000}"/>
    <cellStyle name="60% - Акцент4 2 2 2 2 2 2 2 2 2 2 4" xfId="13336" xr:uid="{00000000-0005-0000-0000-000014340000}"/>
    <cellStyle name="60% - Акцент4 2 2 2 2 2 2 2 2 2 2 5" xfId="13337" xr:uid="{00000000-0005-0000-0000-000015340000}"/>
    <cellStyle name="60% - Акцент4 2 2 2 2 2 2 2 2 2 2 5 2" xfId="13338" xr:uid="{00000000-0005-0000-0000-000016340000}"/>
    <cellStyle name="60% - Акцент4 2 2 2 2 2 2 2 2 2 2 5 3" xfId="13339" xr:uid="{00000000-0005-0000-0000-000017340000}"/>
    <cellStyle name="60% - Акцент4 2 2 2 2 2 2 2 2 2 2 6" xfId="13340" xr:uid="{00000000-0005-0000-0000-000018340000}"/>
    <cellStyle name="60% - Акцент4 2 2 2 2 2 2 2 2 2 2 7" xfId="13341" xr:uid="{00000000-0005-0000-0000-000019340000}"/>
    <cellStyle name="60% - Акцент4 2 2 2 2 2 2 2 2 2 2 7 2" xfId="13342" xr:uid="{00000000-0005-0000-0000-00001A340000}"/>
    <cellStyle name="60% - Акцент4 2 2 2 2 2 2 2 2 2 2 8" xfId="13343" xr:uid="{00000000-0005-0000-0000-00001B340000}"/>
    <cellStyle name="60% - Акцент4 2 2 2 2 2 2 2 2 2 2 8 2" xfId="13344" xr:uid="{00000000-0005-0000-0000-00001C340000}"/>
    <cellStyle name="60% - Акцент4 2 2 2 2 2 2 2 2 2 2 8 2 2" xfId="13345" xr:uid="{00000000-0005-0000-0000-00001D340000}"/>
    <cellStyle name="60% - Акцент4 2 2 2 2 2 2 2 2 2 2 8 2 2 2" xfId="13346" xr:uid="{00000000-0005-0000-0000-00001E340000}"/>
    <cellStyle name="60% - Акцент4 2 2 2 2 2 2 2 2 2 2 8 2 3" xfId="13347" xr:uid="{00000000-0005-0000-0000-00001F340000}"/>
    <cellStyle name="60% - Акцент4 2 2 2 2 2 2 2 2 2 2 8 2 4" xfId="13348" xr:uid="{00000000-0005-0000-0000-000020340000}"/>
    <cellStyle name="60% - Акцент4 2 2 2 2 2 2 2 2 2 2 8 3" xfId="13349" xr:uid="{00000000-0005-0000-0000-000021340000}"/>
    <cellStyle name="60% - Акцент4 2 2 2 2 2 2 2 2 2 2 8 3 2" xfId="13350" xr:uid="{00000000-0005-0000-0000-000022340000}"/>
    <cellStyle name="60% - Акцент4 2 2 2 2 2 2 2 2 2 2 8 4" xfId="13351" xr:uid="{00000000-0005-0000-0000-000023340000}"/>
    <cellStyle name="60% - Акцент4 2 2 2 2 2 2 2 2 2 2 9" xfId="13352" xr:uid="{00000000-0005-0000-0000-000024340000}"/>
    <cellStyle name="60% - Акцент4 2 2 2 2 2 2 2 2 2 2 9 2" xfId="13353" xr:uid="{00000000-0005-0000-0000-000025340000}"/>
    <cellStyle name="60% - Акцент4 2 2 2 2 2 2 2 2 2 20" xfId="13354" xr:uid="{00000000-0005-0000-0000-000026340000}"/>
    <cellStyle name="60% - Акцент4 2 2 2 2 2 2 2 2 2 21" xfId="13355" xr:uid="{00000000-0005-0000-0000-000027340000}"/>
    <cellStyle name="60% - Акцент4 2 2 2 2 2 2 2 2 2 22" xfId="13356" xr:uid="{00000000-0005-0000-0000-000028340000}"/>
    <cellStyle name="60% - Акцент4 2 2 2 2 2 2 2 2 2 23" xfId="13357" xr:uid="{00000000-0005-0000-0000-000029340000}"/>
    <cellStyle name="60% - Акцент4 2 2 2 2 2 2 2 2 2 24" xfId="13358" xr:uid="{00000000-0005-0000-0000-00002A340000}"/>
    <cellStyle name="60% - Акцент4 2 2 2 2 2 2 2 2 2 25" xfId="13359" xr:uid="{00000000-0005-0000-0000-00002B340000}"/>
    <cellStyle name="60% - Акцент4 2 2 2 2 2 2 2 2 2 26" xfId="13360" xr:uid="{00000000-0005-0000-0000-00002C340000}"/>
    <cellStyle name="60% - Акцент4 2 2 2 2 2 2 2 2 2 27" xfId="13361" xr:uid="{00000000-0005-0000-0000-00002D340000}"/>
    <cellStyle name="60% - Акцент4 2 2 2 2 2 2 2 2 2 28" xfId="13362" xr:uid="{00000000-0005-0000-0000-00002E340000}"/>
    <cellStyle name="60% - Акцент4 2 2 2 2 2 2 2 2 2 29" xfId="13363" xr:uid="{00000000-0005-0000-0000-00002F340000}"/>
    <cellStyle name="60% - Акцент4 2 2 2 2 2 2 2 2 2 3" xfId="13364" xr:uid="{00000000-0005-0000-0000-000030340000}"/>
    <cellStyle name="60% - Акцент4 2 2 2 2 2 2 2 2 2 3 2" xfId="13365" xr:uid="{00000000-0005-0000-0000-000031340000}"/>
    <cellStyle name="60% - Акцент4 2 2 2 2 2 2 2 2 2 3 2 2" xfId="13366" xr:uid="{00000000-0005-0000-0000-000032340000}"/>
    <cellStyle name="60% - Акцент4 2 2 2 2 2 2 2 2 2 3 2 2 2" xfId="13367" xr:uid="{00000000-0005-0000-0000-000033340000}"/>
    <cellStyle name="60% - Акцент4 2 2 2 2 2 2 2 2 2 3 2 2 3" xfId="13368" xr:uid="{00000000-0005-0000-0000-000034340000}"/>
    <cellStyle name="60% - Акцент4 2 2 2 2 2 2 2 2 2 3 2 3" xfId="13369" xr:uid="{00000000-0005-0000-0000-000035340000}"/>
    <cellStyle name="60% - Акцент4 2 2 2 2 2 2 2 2 2 3 3" xfId="13370" xr:uid="{00000000-0005-0000-0000-000036340000}"/>
    <cellStyle name="60% - Акцент4 2 2 2 2 2 2 2 2 2 3 4" xfId="13371" xr:uid="{00000000-0005-0000-0000-000037340000}"/>
    <cellStyle name="60% - Акцент4 2 2 2 2 2 2 2 2 2 30" xfId="13372" xr:uid="{00000000-0005-0000-0000-000038340000}"/>
    <cellStyle name="60% - Акцент4 2 2 2 2 2 2 2 2 2 31" xfId="13373" xr:uid="{00000000-0005-0000-0000-000039340000}"/>
    <cellStyle name="60% - Акцент4 2 2 2 2 2 2 2 2 2 32" xfId="13374" xr:uid="{00000000-0005-0000-0000-00003A340000}"/>
    <cellStyle name="60% - Акцент4 2 2 2 2 2 2 2 2 2 4" xfId="13375" xr:uid="{00000000-0005-0000-0000-00003B340000}"/>
    <cellStyle name="60% - Акцент4 2 2 2 2 2 2 2 2 2 5" xfId="13376" xr:uid="{00000000-0005-0000-0000-00003C340000}"/>
    <cellStyle name="60% - Акцент4 2 2 2 2 2 2 2 2 2 5 2" xfId="13377" xr:uid="{00000000-0005-0000-0000-00003D340000}"/>
    <cellStyle name="60% - Акцент4 2 2 2 2 2 2 2 2 2 5 3" xfId="13378" xr:uid="{00000000-0005-0000-0000-00003E340000}"/>
    <cellStyle name="60% - Акцент4 2 2 2 2 2 2 2 2 2 6" xfId="13379" xr:uid="{00000000-0005-0000-0000-00003F340000}"/>
    <cellStyle name="60% - Акцент4 2 2 2 2 2 2 2 2 2 7" xfId="13380" xr:uid="{00000000-0005-0000-0000-000040340000}"/>
    <cellStyle name="60% - Акцент4 2 2 2 2 2 2 2 2 2 7 2" xfId="13381" xr:uid="{00000000-0005-0000-0000-000041340000}"/>
    <cellStyle name="60% - Акцент4 2 2 2 2 2 2 2 2 2 8" xfId="13382" xr:uid="{00000000-0005-0000-0000-000042340000}"/>
    <cellStyle name="60% - Акцент4 2 2 2 2 2 2 2 2 2 8 2" xfId="13383" xr:uid="{00000000-0005-0000-0000-000043340000}"/>
    <cellStyle name="60% - Акцент4 2 2 2 2 2 2 2 2 2 8 2 2" xfId="13384" xr:uid="{00000000-0005-0000-0000-000044340000}"/>
    <cellStyle name="60% - Акцент4 2 2 2 2 2 2 2 2 2 8 2 2 2" xfId="13385" xr:uid="{00000000-0005-0000-0000-000045340000}"/>
    <cellStyle name="60% - Акцент4 2 2 2 2 2 2 2 2 2 8 2 3" xfId="13386" xr:uid="{00000000-0005-0000-0000-000046340000}"/>
    <cellStyle name="60% - Акцент4 2 2 2 2 2 2 2 2 2 8 2 4" xfId="13387" xr:uid="{00000000-0005-0000-0000-000047340000}"/>
    <cellStyle name="60% - Акцент4 2 2 2 2 2 2 2 2 2 8 3" xfId="13388" xr:uid="{00000000-0005-0000-0000-000048340000}"/>
    <cellStyle name="60% - Акцент4 2 2 2 2 2 2 2 2 2 8 3 2" xfId="13389" xr:uid="{00000000-0005-0000-0000-000049340000}"/>
    <cellStyle name="60% - Акцент4 2 2 2 2 2 2 2 2 2 8 4" xfId="13390" xr:uid="{00000000-0005-0000-0000-00004A340000}"/>
    <cellStyle name="60% - Акцент4 2 2 2 2 2 2 2 2 2 9" xfId="13391" xr:uid="{00000000-0005-0000-0000-00004B340000}"/>
    <cellStyle name="60% - Акцент4 2 2 2 2 2 2 2 2 2 9 2" xfId="13392" xr:uid="{00000000-0005-0000-0000-00004C340000}"/>
    <cellStyle name="60% - Акцент4 2 2 2 2 2 2 2 2 20" xfId="13393" xr:uid="{00000000-0005-0000-0000-00004D340000}"/>
    <cellStyle name="60% - Акцент4 2 2 2 2 2 2 2 2 21" xfId="13394" xr:uid="{00000000-0005-0000-0000-00004E340000}"/>
    <cellStyle name="60% - Акцент4 2 2 2 2 2 2 2 2 22" xfId="13395" xr:uid="{00000000-0005-0000-0000-00004F340000}"/>
    <cellStyle name="60% - Акцент4 2 2 2 2 2 2 2 2 23" xfId="13396" xr:uid="{00000000-0005-0000-0000-000050340000}"/>
    <cellStyle name="60% - Акцент4 2 2 2 2 2 2 2 2 24" xfId="13397" xr:uid="{00000000-0005-0000-0000-000051340000}"/>
    <cellStyle name="60% - Акцент4 2 2 2 2 2 2 2 2 25" xfId="13398" xr:uid="{00000000-0005-0000-0000-000052340000}"/>
    <cellStyle name="60% - Акцент4 2 2 2 2 2 2 2 2 26" xfId="13399" xr:uid="{00000000-0005-0000-0000-000053340000}"/>
    <cellStyle name="60% - Акцент4 2 2 2 2 2 2 2 2 27" xfId="13400" xr:uid="{00000000-0005-0000-0000-000054340000}"/>
    <cellStyle name="60% - Акцент4 2 2 2 2 2 2 2 2 28" xfId="13401" xr:uid="{00000000-0005-0000-0000-000055340000}"/>
    <cellStyle name="60% - Акцент4 2 2 2 2 2 2 2 2 29" xfId="13402" xr:uid="{00000000-0005-0000-0000-000056340000}"/>
    <cellStyle name="60% - Акцент4 2 2 2 2 2 2 2 2 3" xfId="13403" xr:uid="{00000000-0005-0000-0000-000057340000}"/>
    <cellStyle name="60% - Акцент4 2 2 2 2 2 2 2 2 3 2" xfId="13404" xr:uid="{00000000-0005-0000-0000-000058340000}"/>
    <cellStyle name="60% - Акцент4 2 2 2 2 2 2 2 2 3 2 2" xfId="13405" xr:uid="{00000000-0005-0000-0000-000059340000}"/>
    <cellStyle name="60% - Акцент4 2 2 2 2 2 2 2 2 3 2 2 2" xfId="13406" xr:uid="{00000000-0005-0000-0000-00005A340000}"/>
    <cellStyle name="60% - Акцент4 2 2 2 2 2 2 2 2 3 2 2 3" xfId="13407" xr:uid="{00000000-0005-0000-0000-00005B340000}"/>
    <cellStyle name="60% - Акцент4 2 2 2 2 2 2 2 2 3 2 3" xfId="13408" xr:uid="{00000000-0005-0000-0000-00005C340000}"/>
    <cellStyle name="60% - Акцент4 2 2 2 2 2 2 2 2 3 3" xfId="13409" xr:uid="{00000000-0005-0000-0000-00005D340000}"/>
    <cellStyle name="60% - Акцент4 2 2 2 2 2 2 2 2 3 4" xfId="13410" xr:uid="{00000000-0005-0000-0000-00005E340000}"/>
    <cellStyle name="60% - Акцент4 2 2 2 2 2 2 2 2 30" xfId="13411" xr:uid="{00000000-0005-0000-0000-00005F340000}"/>
    <cellStyle name="60% - Акцент4 2 2 2 2 2 2 2 2 31" xfId="13412" xr:uid="{00000000-0005-0000-0000-000060340000}"/>
    <cellStyle name="60% - Акцент4 2 2 2 2 2 2 2 2 32" xfId="13413" xr:uid="{00000000-0005-0000-0000-000061340000}"/>
    <cellStyle name="60% - Акцент4 2 2 2 2 2 2 2 2 4" xfId="13414" xr:uid="{00000000-0005-0000-0000-000062340000}"/>
    <cellStyle name="60% - Акцент4 2 2 2 2 2 2 2 2 5" xfId="13415" xr:uid="{00000000-0005-0000-0000-000063340000}"/>
    <cellStyle name="60% - Акцент4 2 2 2 2 2 2 2 2 5 2" xfId="13416" xr:uid="{00000000-0005-0000-0000-000064340000}"/>
    <cellStyle name="60% - Акцент4 2 2 2 2 2 2 2 2 5 3" xfId="13417" xr:uid="{00000000-0005-0000-0000-000065340000}"/>
    <cellStyle name="60% - Акцент4 2 2 2 2 2 2 2 2 6" xfId="13418" xr:uid="{00000000-0005-0000-0000-000066340000}"/>
    <cellStyle name="60% - Акцент4 2 2 2 2 2 2 2 2 7" xfId="13419" xr:uid="{00000000-0005-0000-0000-000067340000}"/>
    <cellStyle name="60% - Акцент4 2 2 2 2 2 2 2 2 7 2" xfId="13420" xr:uid="{00000000-0005-0000-0000-000068340000}"/>
    <cellStyle name="60% - Акцент4 2 2 2 2 2 2 2 2 8" xfId="13421" xr:uid="{00000000-0005-0000-0000-000069340000}"/>
    <cellStyle name="60% - Акцент4 2 2 2 2 2 2 2 2 8 2" xfId="13422" xr:uid="{00000000-0005-0000-0000-00006A340000}"/>
    <cellStyle name="60% - Акцент4 2 2 2 2 2 2 2 2 8 2 2" xfId="13423" xr:uid="{00000000-0005-0000-0000-00006B340000}"/>
    <cellStyle name="60% - Акцент4 2 2 2 2 2 2 2 2 8 2 2 2" xfId="13424" xr:uid="{00000000-0005-0000-0000-00006C340000}"/>
    <cellStyle name="60% - Акцент4 2 2 2 2 2 2 2 2 8 2 3" xfId="13425" xr:uid="{00000000-0005-0000-0000-00006D340000}"/>
    <cellStyle name="60% - Акцент4 2 2 2 2 2 2 2 2 8 2 4" xfId="13426" xr:uid="{00000000-0005-0000-0000-00006E340000}"/>
    <cellStyle name="60% - Акцент4 2 2 2 2 2 2 2 2 8 3" xfId="13427" xr:uid="{00000000-0005-0000-0000-00006F340000}"/>
    <cellStyle name="60% - Акцент4 2 2 2 2 2 2 2 2 8 3 2" xfId="13428" xr:uid="{00000000-0005-0000-0000-000070340000}"/>
    <cellStyle name="60% - Акцент4 2 2 2 2 2 2 2 2 8 4" xfId="13429" xr:uid="{00000000-0005-0000-0000-000071340000}"/>
    <cellStyle name="60% - Акцент4 2 2 2 2 2 2 2 2 9" xfId="13430" xr:uid="{00000000-0005-0000-0000-000072340000}"/>
    <cellStyle name="60% - Акцент4 2 2 2 2 2 2 2 2 9 2" xfId="13431" xr:uid="{00000000-0005-0000-0000-000073340000}"/>
    <cellStyle name="60% - Акцент4 2 2 2 2 2 2 2 20" xfId="13432" xr:uid="{00000000-0005-0000-0000-000074340000}"/>
    <cellStyle name="60% - Акцент4 2 2 2 2 2 2 2 21" xfId="13433" xr:uid="{00000000-0005-0000-0000-000075340000}"/>
    <cellStyle name="60% - Акцент4 2 2 2 2 2 2 2 22" xfId="13434" xr:uid="{00000000-0005-0000-0000-000076340000}"/>
    <cellStyle name="60% - Акцент4 2 2 2 2 2 2 2 23" xfId="13435" xr:uid="{00000000-0005-0000-0000-000077340000}"/>
    <cellStyle name="60% - Акцент4 2 2 2 2 2 2 2 24" xfId="13436" xr:uid="{00000000-0005-0000-0000-000078340000}"/>
    <cellStyle name="60% - Акцент4 2 2 2 2 2 2 2 25" xfId="13437" xr:uid="{00000000-0005-0000-0000-000079340000}"/>
    <cellStyle name="60% - Акцент4 2 2 2 2 2 2 2 26" xfId="13438" xr:uid="{00000000-0005-0000-0000-00007A340000}"/>
    <cellStyle name="60% - Акцент4 2 2 2 2 2 2 2 27" xfId="13439" xr:uid="{00000000-0005-0000-0000-00007B340000}"/>
    <cellStyle name="60% - Акцент4 2 2 2 2 2 2 2 28" xfId="13440" xr:uid="{00000000-0005-0000-0000-00007C340000}"/>
    <cellStyle name="60% - Акцент4 2 2 2 2 2 2 2 29" xfId="13441" xr:uid="{00000000-0005-0000-0000-00007D340000}"/>
    <cellStyle name="60% - Акцент4 2 2 2 2 2 2 2 3" xfId="13442" xr:uid="{00000000-0005-0000-0000-00007E340000}"/>
    <cellStyle name="60% - Акцент4 2 2 2 2 2 2 2 30" xfId="13443" xr:uid="{00000000-0005-0000-0000-00007F340000}"/>
    <cellStyle name="60% - Акцент4 2 2 2 2 2 2 2 31" xfId="13444" xr:uid="{00000000-0005-0000-0000-000080340000}"/>
    <cellStyle name="60% - Акцент4 2 2 2 2 2 2 2 32" xfId="13445" xr:uid="{00000000-0005-0000-0000-000081340000}"/>
    <cellStyle name="60% - Акцент4 2 2 2 2 2 2 2 33" xfId="13446" xr:uid="{00000000-0005-0000-0000-000082340000}"/>
    <cellStyle name="60% - Акцент4 2 2 2 2 2 2 2 34" xfId="13447" xr:uid="{00000000-0005-0000-0000-000083340000}"/>
    <cellStyle name="60% - Акцент4 2 2 2 2 2 2 2 35" xfId="13448" xr:uid="{00000000-0005-0000-0000-000084340000}"/>
    <cellStyle name="60% - Акцент4 2 2 2 2 2 2 2 36" xfId="13449" xr:uid="{00000000-0005-0000-0000-000085340000}"/>
    <cellStyle name="60% - Акцент4 2 2 2 2 2 2 2 37" xfId="13450" xr:uid="{00000000-0005-0000-0000-000086340000}"/>
    <cellStyle name="60% - Акцент4 2 2 2 2 2 2 2 38" xfId="13451" xr:uid="{00000000-0005-0000-0000-000087340000}"/>
    <cellStyle name="60% - Акцент4 2 2 2 2 2 2 2 4" xfId="13452" xr:uid="{00000000-0005-0000-0000-000088340000}"/>
    <cellStyle name="60% - Акцент4 2 2 2 2 2 2 2 4 2" xfId="13453" xr:uid="{00000000-0005-0000-0000-000089340000}"/>
    <cellStyle name="60% - Акцент4 2 2 2 2 2 2 2 4 2 2" xfId="13454" xr:uid="{00000000-0005-0000-0000-00008A340000}"/>
    <cellStyle name="60% - Акцент4 2 2 2 2 2 2 2 4 2 2 2" xfId="13455" xr:uid="{00000000-0005-0000-0000-00008B340000}"/>
    <cellStyle name="60% - Акцент4 2 2 2 2 2 2 2 4 2 2 2 2" xfId="13456" xr:uid="{00000000-0005-0000-0000-00008C340000}"/>
    <cellStyle name="60% - Акцент4 2 2 2 2 2 2 2 4 2 2 2 2 2" xfId="13457" xr:uid="{00000000-0005-0000-0000-00008D340000}"/>
    <cellStyle name="60% - Акцент4 2 2 2 2 2 2 2 4 2 2 2 2 3" xfId="13458" xr:uid="{00000000-0005-0000-0000-00008E340000}"/>
    <cellStyle name="60% - Акцент4 2 2 2 2 2 2 2 4 2 2 2 3" xfId="13459" xr:uid="{00000000-0005-0000-0000-00008F340000}"/>
    <cellStyle name="60% - Акцент4 2 2 2 2 2 2 2 4 2 2 3" xfId="13460" xr:uid="{00000000-0005-0000-0000-000090340000}"/>
    <cellStyle name="60% - Акцент4 2 2 2 2 2 2 2 4 2 2 4" xfId="13461" xr:uid="{00000000-0005-0000-0000-000091340000}"/>
    <cellStyle name="60% - Акцент4 2 2 2 2 2 2 2 4 2 3" xfId="13462" xr:uid="{00000000-0005-0000-0000-000092340000}"/>
    <cellStyle name="60% - Акцент4 2 2 2 2 2 2 2 4 2 4" xfId="13463" xr:uid="{00000000-0005-0000-0000-000093340000}"/>
    <cellStyle name="60% - Акцент4 2 2 2 2 2 2 2 4 3" xfId="13464" xr:uid="{00000000-0005-0000-0000-000094340000}"/>
    <cellStyle name="60% - Акцент4 2 2 2 2 2 2 2 4 4" xfId="13465" xr:uid="{00000000-0005-0000-0000-000095340000}"/>
    <cellStyle name="60% - Акцент4 2 2 2 2 2 2 2 4 5" xfId="13466" xr:uid="{00000000-0005-0000-0000-000096340000}"/>
    <cellStyle name="60% - Акцент4 2 2 2 2 2 2 2 5" xfId="13467" xr:uid="{00000000-0005-0000-0000-000097340000}"/>
    <cellStyle name="60% - Акцент4 2 2 2 2 2 2 2 6" xfId="13468" xr:uid="{00000000-0005-0000-0000-000098340000}"/>
    <cellStyle name="60% - Акцент4 2 2 2 2 2 2 2 6 2" xfId="13469" xr:uid="{00000000-0005-0000-0000-000099340000}"/>
    <cellStyle name="60% - Акцент4 2 2 2 2 2 2 2 6 3" xfId="13470" xr:uid="{00000000-0005-0000-0000-00009A340000}"/>
    <cellStyle name="60% - Акцент4 2 2 2 2 2 2 2 7" xfId="13471" xr:uid="{00000000-0005-0000-0000-00009B340000}"/>
    <cellStyle name="60% - Акцент4 2 2 2 2 2 2 2 8" xfId="13472" xr:uid="{00000000-0005-0000-0000-00009C340000}"/>
    <cellStyle name="60% - Акцент4 2 2 2 2 2 2 2 8 2" xfId="13473" xr:uid="{00000000-0005-0000-0000-00009D340000}"/>
    <cellStyle name="60% - Акцент4 2 2 2 2 2 2 2 9" xfId="13474" xr:uid="{00000000-0005-0000-0000-00009E340000}"/>
    <cellStyle name="60% - Акцент4 2 2 2 2 2 2 2 9 2" xfId="13475" xr:uid="{00000000-0005-0000-0000-00009F340000}"/>
    <cellStyle name="60% - Акцент4 2 2 2 2 2 2 2 9 2 2" xfId="13476" xr:uid="{00000000-0005-0000-0000-0000A0340000}"/>
    <cellStyle name="60% - Акцент4 2 2 2 2 2 2 2 9 2 2 2" xfId="13477" xr:uid="{00000000-0005-0000-0000-0000A1340000}"/>
    <cellStyle name="60% - Акцент4 2 2 2 2 2 2 2 9 2 3" xfId="13478" xr:uid="{00000000-0005-0000-0000-0000A2340000}"/>
    <cellStyle name="60% - Акцент4 2 2 2 2 2 2 2 9 2 4" xfId="13479" xr:uid="{00000000-0005-0000-0000-0000A3340000}"/>
    <cellStyle name="60% - Акцент4 2 2 2 2 2 2 2 9 3" xfId="13480" xr:uid="{00000000-0005-0000-0000-0000A4340000}"/>
    <cellStyle name="60% - Акцент4 2 2 2 2 2 2 2 9 3 2" xfId="13481" xr:uid="{00000000-0005-0000-0000-0000A5340000}"/>
    <cellStyle name="60% - Акцент4 2 2 2 2 2 2 2 9 4" xfId="13482" xr:uid="{00000000-0005-0000-0000-0000A6340000}"/>
    <cellStyle name="60% - Акцент4 2 2 2 2 2 2 20" xfId="13483" xr:uid="{00000000-0005-0000-0000-0000A7340000}"/>
    <cellStyle name="60% - Акцент4 2 2 2 2 2 2 21" xfId="13484" xr:uid="{00000000-0005-0000-0000-0000A8340000}"/>
    <cellStyle name="60% - Акцент4 2 2 2 2 2 2 22" xfId="13485" xr:uid="{00000000-0005-0000-0000-0000A9340000}"/>
    <cellStyle name="60% - Акцент4 2 2 2 2 2 2 23" xfId="13486" xr:uid="{00000000-0005-0000-0000-0000AA340000}"/>
    <cellStyle name="60% - Акцент4 2 2 2 2 2 2 24" xfId="13487" xr:uid="{00000000-0005-0000-0000-0000AB340000}"/>
    <cellStyle name="60% - Акцент4 2 2 2 2 2 2 25" xfId="13488" xr:uid="{00000000-0005-0000-0000-0000AC340000}"/>
    <cellStyle name="60% - Акцент4 2 2 2 2 2 2 26" xfId="13489" xr:uid="{00000000-0005-0000-0000-0000AD340000}"/>
    <cellStyle name="60% - Акцент4 2 2 2 2 2 2 27" xfId="13490" xr:uid="{00000000-0005-0000-0000-0000AE340000}"/>
    <cellStyle name="60% - Акцент4 2 2 2 2 2 2 28" xfId="13491" xr:uid="{00000000-0005-0000-0000-0000AF340000}"/>
    <cellStyle name="60% - Акцент4 2 2 2 2 2 2 29" xfId="13492" xr:uid="{00000000-0005-0000-0000-0000B0340000}"/>
    <cellStyle name="60% - Акцент4 2 2 2 2 2 2 3" xfId="13493" xr:uid="{00000000-0005-0000-0000-0000B1340000}"/>
    <cellStyle name="60% - Акцент4 2 2 2 2 2 2 30" xfId="13494" xr:uid="{00000000-0005-0000-0000-0000B2340000}"/>
    <cellStyle name="60% - Акцент4 2 2 2 2 2 2 31" xfId="13495" xr:uid="{00000000-0005-0000-0000-0000B3340000}"/>
    <cellStyle name="60% - Акцент4 2 2 2 2 2 2 32" xfId="13496" xr:uid="{00000000-0005-0000-0000-0000B4340000}"/>
    <cellStyle name="60% - Акцент4 2 2 2 2 2 2 33" xfId="13497" xr:uid="{00000000-0005-0000-0000-0000B5340000}"/>
    <cellStyle name="60% - Акцент4 2 2 2 2 2 2 34" xfId="13498" xr:uid="{00000000-0005-0000-0000-0000B6340000}"/>
    <cellStyle name="60% - Акцент4 2 2 2 2 2 2 35" xfId="13499" xr:uid="{00000000-0005-0000-0000-0000B7340000}"/>
    <cellStyle name="60% - Акцент4 2 2 2 2 2 2 36" xfId="13500" xr:uid="{00000000-0005-0000-0000-0000B8340000}"/>
    <cellStyle name="60% - Акцент4 2 2 2 2 2 2 37" xfId="13501" xr:uid="{00000000-0005-0000-0000-0000B9340000}"/>
    <cellStyle name="60% - Акцент4 2 2 2 2 2 2 38" xfId="13502" xr:uid="{00000000-0005-0000-0000-0000BA340000}"/>
    <cellStyle name="60% - Акцент4 2 2 2 2 2 2 39" xfId="13503" xr:uid="{00000000-0005-0000-0000-0000BB340000}"/>
    <cellStyle name="60% - Акцент4 2 2 2 2 2 2 4" xfId="13504" xr:uid="{00000000-0005-0000-0000-0000BC340000}"/>
    <cellStyle name="60% - Акцент4 2 2 2 2 2 2 5" xfId="13505" xr:uid="{00000000-0005-0000-0000-0000BD340000}"/>
    <cellStyle name="60% - Акцент4 2 2 2 2 2 2 5 2" xfId="13506" xr:uid="{00000000-0005-0000-0000-0000BE340000}"/>
    <cellStyle name="60% - Акцент4 2 2 2 2 2 2 5 2 2" xfId="13507" xr:uid="{00000000-0005-0000-0000-0000BF340000}"/>
    <cellStyle name="60% - Акцент4 2 2 2 2 2 2 5 2 2 2" xfId="13508" xr:uid="{00000000-0005-0000-0000-0000C0340000}"/>
    <cellStyle name="60% - Акцент4 2 2 2 2 2 2 5 2 2 2 2" xfId="13509" xr:uid="{00000000-0005-0000-0000-0000C1340000}"/>
    <cellStyle name="60% - Акцент4 2 2 2 2 2 2 5 2 2 2 2 2" xfId="13510" xr:uid="{00000000-0005-0000-0000-0000C2340000}"/>
    <cellStyle name="60% - Акцент4 2 2 2 2 2 2 5 2 2 2 2 3" xfId="13511" xr:uid="{00000000-0005-0000-0000-0000C3340000}"/>
    <cellStyle name="60% - Акцент4 2 2 2 2 2 2 5 2 2 2 3" xfId="13512" xr:uid="{00000000-0005-0000-0000-0000C4340000}"/>
    <cellStyle name="60% - Акцент4 2 2 2 2 2 2 5 2 2 3" xfId="13513" xr:uid="{00000000-0005-0000-0000-0000C5340000}"/>
    <cellStyle name="60% - Акцент4 2 2 2 2 2 2 5 2 2 4" xfId="13514" xr:uid="{00000000-0005-0000-0000-0000C6340000}"/>
    <cellStyle name="60% - Акцент4 2 2 2 2 2 2 5 2 3" xfId="13515" xr:uid="{00000000-0005-0000-0000-0000C7340000}"/>
    <cellStyle name="60% - Акцент4 2 2 2 2 2 2 5 2 4" xfId="13516" xr:uid="{00000000-0005-0000-0000-0000C8340000}"/>
    <cellStyle name="60% - Акцент4 2 2 2 2 2 2 5 3" xfId="13517" xr:uid="{00000000-0005-0000-0000-0000C9340000}"/>
    <cellStyle name="60% - Акцент4 2 2 2 2 2 2 5 4" xfId="13518" xr:uid="{00000000-0005-0000-0000-0000CA340000}"/>
    <cellStyle name="60% - Акцент4 2 2 2 2 2 2 5 5" xfId="13519" xr:uid="{00000000-0005-0000-0000-0000CB340000}"/>
    <cellStyle name="60% - Акцент4 2 2 2 2 2 2 6" xfId="13520" xr:uid="{00000000-0005-0000-0000-0000CC340000}"/>
    <cellStyle name="60% - Акцент4 2 2 2 2 2 2 7" xfId="13521" xr:uid="{00000000-0005-0000-0000-0000CD340000}"/>
    <cellStyle name="60% - Акцент4 2 2 2 2 2 2 7 2" xfId="13522" xr:uid="{00000000-0005-0000-0000-0000CE340000}"/>
    <cellStyle name="60% - Акцент4 2 2 2 2 2 2 7 3" xfId="13523" xr:uid="{00000000-0005-0000-0000-0000CF340000}"/>
    <cellStyle name="60% - Акцент4 2 2 2 2 2 2 8" xfId="13524" xr:uid="{00000000-0005-0000-0000-0000D0340000}"/>
    <cellStyle name="60% - Акцент4 2 2 2 2 2 2 9" xfId="13525" xr:uid="{00000000-0005-0000-0000-0000D1340000}"/>
    <cellStyle name="60% - Акцент4 2 2 2 2 2 2 9 2" xfId="13526" xr:uid="{00000000-0005-0000-0000-0000D2340000}"/>
    <cellStyle name="60% - Акцент4 2 2 2 2 2 20" xfId="13527" xr:uid="{00000000-0005-0000-0000-0000D3340000}"/>
    <cellStyle name="60% - Акцент4 2 2 2 2 2 21" xfId="13528" xr:uid="{00000000-0005-0000-0000-0000D4340000}"/>
    <cellStyle name="60% - Акцент4 2 2 2 2 2 22" xfId="13529" xr:uid="{00000000-0005-0000-0000-0000D5340000}"/>
    <cellStyle name="60% - Акцент4 2 2 2 2 2 23" xfId="13530" xr:uid="{00000000-0005-0000-0000-0000D6340000}"/>
    <cellStyle name="60% - Акцент4 2 2 2 2 2 24" xfId="13531" xr:uid="{00000000-0005-0000-0000-0000D7340000}"/>
    <cellStyle name="60% - Акцент4 2 2 2 2 2 25" xfId="13532" xr:uid="{00000000-0005-0000-0000-0000D8340000}"/>
    <cellStyle name="60% - Акцент4 2 2 2 2 2 26" xfId="13533" xr:uid="{00000000-0005-0000-0000-0000D9340000}"/>
    <cellStyle name="60% - Акцент4 2 2 2 2 2 27" xfId="13534" xr:uid="{00000000-0005-0000-0000-0000DA340000}"/>
    <cellStyle name="60% - Акцент4 2 2 2 2 2 28" xfId="13535" xr:uid="{00000000-0005-0000-0000-0000DB340000}"/>
    <cellStyle name="60% - Акцент4 2 2 2 2 2 29" xfId="13536" xr:uid="{00000000-0005-0000-0000-0000DC340000}"/>
    <cellStyle name="60% - Акцент4 2 2 2 2 2 3" xfId="13537" xr:uid="{00000000-0005-0000-0000-0000DD340000}"/>
    <cellStyle name="60% - Акцент4 2 2 2 2 2 3 2" xfId="13538" xr:uid="{00000000-0005-0000-0000-0000DE340000}"/>
    <cellStyle name="60% - Акцент4 2 2 2 2 2 3 3" xfId="13539" xr:uid="{00000000-0005-0000-0000-0000DF340000}"/>
    <cellStyle name="60% - Акцент4 2 2 2 2 2 3 4" xfId="13540" xr:uid="{00000000-0005-0000-0000-0000E0340000}"/>
    <cellStyle name="60% - Акцент4 2 2 2 2 2 3 4 2" xfId="13541" xr:uid="{00000000-0005-0000-0000-0000E1340000}"/>
    <cellStyle name="60% - Акцент4 2 2 2 2 2 3 4 3" xfId="13542" xr:uid="{00000000-0005-0000-0000-0000E2340000}"/>
    <cellStyle name="60% - Акцент4 2 2 2 2 2 3 5" xfId="13543" xr:uid="{00000000-0005-0000-0000-0000E3340000}"/>
    <cellStyle name="60% - Акцент4 2 2 2 2 2 30" xfId="13544" xr:uid="{00000000-0005-0000-0000-0000E4340000}"/>
    <cellStyle name="60% - Акцент4 2 2 2 2 2 31" xfId="13545" xr:uid="{00000000-0005-0000-0000-0000E5340000}"/>
    <cellStyle name="60% - Акцент4 2 2 2 2 2 32" xfId="13546" xr:uid="{00000000-0005-0000-0000-0000E6340000}"/>
    <cellStyle name="60% - Акцент4 2 2 2 2 2 33" xfId="13547" xr:uid="{00000000-0005-0000-0000-0000E7340000}"/>
    <cellStyle name="60% - Акцент4 2 2 2 2 2 34" xfId="13548" xr:uid="{00000000-0005-0000-0000-0000E8340000}"/>
    <cellStyle name="60% - Акцент4 2 2 2 2 2 35" xfId="13549" xr:uid="{00000000-0005-0000-0000-0000E9340000}"/>
    <cellStyle name="60% - Акцент4 2 2 2 2 2 36" xfId="13550" xr:uid="{00000000-0005-0000-0000-0000EA340000}"/>
    <cellStyle name="60% - Акцент4 2 2 2 2 2 37" xfId="13551" xr:uid="{00000000-0005-0000-0000-0000EB340000}"/>
    <cellStyle name="60% - Акцент4 2 2 2 2 2 38" xfId="13552" xr:uid="{00000000-0005-0000-0000-0000EC340000}"/>
    <cellStyle name="60% - Акцент4 2 2 2 2 2 39" xfId="13553" xr:uid="{00000000-0005-0000-0000-0000ED340000}"/>
    <cellStyle name="60% - Акцент4 2 2 2 2 2 4" xfId="13554" xr:uid="{00000000-0005-0000-0000-0000EE340000}"/>
    <cellStyle name="60% - Акцент4 2 2 2 2 2 40" xfId="13555" xr:uid="{00000000-0005-0000-0000-0000EF340000}"/>
    <cellStyle name="60% - Акцент4 2 2 2 2 2 41" xfId="13556" xr:uid="{00000000-0005-0000-0000-0000F0340000}"/>
    <cellStyle name="60% - Акцент4 2 2 2 2 2 5" xfId="13557" xr:uid="{00000000-0005-0000-0000-0000F1340000}"/>
    <cellStyle name="60% - Акцент4 2 2 2 2 2 5 2" xfId="13558" xr:uid="{00000000-0005-0000-0000-0000F2340000}"/>
    <cellStyle name="60% - Акцент4 2 2 2 2 2 5 2 2" xfId="13559" xr:uid="{00000000-0005-0000-0000-0000F3340000}"/>
    <cellStyle name="60% - Акцент4 2 2 2 2 2 5 2 2 2" xfId="13560" xr:uid="{00000000-0005-0000-0000-0000F4340000}"/>
    <cellStyle name="60% - Акцент4 2 2 2 2 2 5 2 2 3" xfId="13561" xr:uid="{00000000-0005-0000-0000-0000F5340000}"/>
    <cellStyle name="60% - Акцент4 2 2 2 2 2 5 2 3" xfId="13562" xr:uid="{00000000-0005-0000-0000-0000F6340000}"/>
    <cellStyle name="60% - Акцент4 2 2 2 2 2 5 3" xfId="13563" xr:uid="{00000000-0005-0000-0000-0000F7340000}"/>
    <cellStyle name="60% - Акцент4 2 2 2 2 2 5 4" xfId="13564" xr:uid="{00000000-0005-0000-0000-0000F8340000}"/>
    <cellStyle name="60% - Акцент4 2 2 2 2 2 6" xfId="13565" xr:uid="{00000000-0005-0000-0000-0000F9340000}"/>
    <cellStyle name="60% - Акцент4 2 2 2 2 2 6 2" xfId="13566" xr:uid="{00000000-0005-0000-0000-0000FA340000}"/>
    <cellStyle name="60% - Акцент4 2 2 2 2 2 6 3" xfId="13567" xr:uid="{00000000-0005-0000-0000-0000FB340000}"/>
    <cellStyle name="60% - Акцент4 2 2 2 2 2 7" xfId="13568" xr:uid="{00000000-0005-0000-0000-0000FC340000}"/>
    <cellStyle name="60% - Акцент4 2 2 2 2 2 7 2" xfId="13569" xr:uid="{00000000-0005-0000-0000-0000FD340000}"/>
    <cellStyle name="60% - Акцент4 2 2 2 2 2 7 3" xfId="13570" xr:uid="{00000000-0005-0000-0000-0000FE340000}"/>
    <cellStyle name="60% - Акцент4 2 2 2 2 2 8" xfId="13571" xr:uid="{00000000-0005-0000-0000-0000FF340000}"/>
    <cellStyle name="60% - Акцент4 2 2 2 2 2 8 2" xfId="13572" xr:uid="{00000000-0005-0000-0000-000000350000}"/>
    <cellStyle name="60% - Акцент4 2 2 2 2 2 8 3" xfId="13573" xr:uid="{00000000-0005-0000-0000-000001350000}"/>
    <cellStyle name="60% - Акцент4 2 2 2 2 2 9" xfId="13574" xr:uid="{00000000-0005-0000-0000-000002350000}"/>
    <cellStyle name="60% - Акцент4 2 2 2 2 2 9 2" xfId="13575" xr:uid="{00000000-0005-0000-0000-000003350000}"/>
    <cellStyle name="60% - Акцент4 2 2 2 2 2_амортизация" xfId="13576" xr:uid="{00000000-0005-0000-0000-000004350000}"/>
    <cellStyle name="60% - Акцент4 2 2 2 2 20" xfId="13577" xr:uid="{00000000-0005-0000-0000-000005350000}"/>
    <cellStyle name="60% - Акцент4 2 2 2 2 21" xfId="13578" xr:uid="{00000000-0005-0000-0000-000006350000}"/>
    <cellStyle name="60% - Акцент4 2 2 2 2 22" xfId="13579" xr:uid="{00000000-0005-0000-0000-000007350000}"/>
    <cellStyle name="60% - Акцент4 2 2 2 2 23" xfId="13580" xr:uid="{00000000-0005-0000-0000-000008350000}"/>
    <cellStyle name="60% - Акцент4 2 2 2 2 24" xfId="13581" xr:uid="{00000000-0005-0000-0000-000009350000}"/>
    <cellStyle name="60% - Акцент4 2 2 2 2 25" xfId="13582" xr:uid="{00000000-0005-0000-0000-00000A350000}"/>
    <cellStyle name="60% - Акцент4 2 2 2 2 26" xfId="13583" xr:uid="{00000000-0005-0000-0000-00000B350000}"/>
    <cellStyle name="60% - Акцент4 2 2 2 2 27" xfId="13584" xr:uid="{00000000-0005-0000-0000-00000C350000}"/>
    <cellStyle name="60% - Акцент4 2 2 2 2 28" xfId="13585" xr:uid="{00000000-0005-0000-0000-00000D350000}"/>
    <cellStyle name="60% - Акцент4 2 2 2 2 29" xfId="13586" xr:uid="{00000000-0005-0000-0000-00000E350000}"/>
    <cellStyle name="60% - Акцент4 2 2 2 2 3" xfId="13587" xr:uid="{00000000-0005-0000-0000-00000F350000}"/>
    <cellStyle name="60% - Акцент4 2 2 2 2 3 2" xfId="13588" xr:uid="{00000000-0005-0000-0000-000010350000}"/>
    <cellStyle name="60% - Акцент4 2 2 2 2 3 2 2" xfId="13589" xr:uid="{00000000-0005-0000-0000-000011350000}"/>
    <cellStyle name="60% - Акцент4 2 2 2 2 3 3" xfId="13590" xr:uid="{00000000-0005-0000-0000-000012350000}"/>
    <cellStyle name="60% - Акцент4 2 2 2 2 3 4" xfId="13591" xr:uid="{00000000-0005-0000-0000-000013350000}"/>
    <cellStyle name="60% - Акцент4 2 2 2 2 3 4 2" xfId="13592" xr:uid="{00000000-0005-0000-0000-000014350000}"/>
    <cellStyle name="60% - Акцент4 2 2 2 2 3 4 3" xfId="13593" xr:uid="{00000000-0005-0000-0000-000015350000}"/>
    <cellStyle name="60% - Акцент4 2 2 2 2 3 5" xfId="13594" xr:uid="{00000000-0005-0000-0000-000016350000}"/>
    <cellStyle name="60% - Акцент4 2 2 2 2 30" xfId="13595" xr:uid="{00000000-0005-0000-0000-000017350000}"/>
    <cellStyle name="60% - Акцент4 2 2 2 2 31" xfId="13596" xr:uid="{00000000-0005-0000-0000-000018350000}"/>
    <cellStyle name="60% - Акцент4 2 2 2 2 32" xfId="13597" xr:uid="{00000000-0005-0000-0000-000019350000}"/>
    <cellStyle name="60% - Акцент4 2 2 2 2 33" xfId="13598" xr:uid="{00000000-0005-0000-0000-00001A350000}"/>
    <cellStyle name="60% - Акцент4 2 2 2 2 34" xfId="13599" xr:uid="{00000000-0005-0000-0000-00001B350000}"/>
    <cellStyle name="60% - Акцент4 2 2 2 2 35" xfId="13600" xr:uid="{00000000-0005-0000-0000-00001C350000}"/>
    <cellStyle name="60% - Акцент4 2 2 2 2 36" xfId="13601" xr:uid="{00000000-0005-0000-0000-00001D350000}"/>
    <cellStyle name="60% - Акцент4 2 2 2 2 37" xfId="13602" xr:uid="{00000000-0005-0000-0000-00001E350000}"/>
    <cellStyle name="60% - Акцент4 2 2 2 2 38" xfId="13603" xr:uid="{00000000-0005-0000-0000-00001F350000}"/>
    <cellStyle name="60% - Акцент4 2 2 2 2 39" xfId="13604" xr:uid="{00000000-0005-0000-0000-000020350000}"/>
    <cellStyle name="60% - Акцент4 2 2 2 2 4" xfId="13605" xr:uid="{00000000-0005-0000-0000-000021350000}"/>
    <cellStyle name="60% - Акцент4 2 2 2 2 40" xfId="13606" xr:uid="{00000000-0005-0000-0000-000022350000}"/>
    <cellStyle name="60% - Акцент4 2 2 2 2 41" xfId="13607" xr:uid="{00000000-0005-0000-0000-000023350000}"/>
    <cellStyle name="60% - Акцент4 2 2 2 2 42" xfId="13608" xr:uid="{00000000-0005-0000-0000-000024350000}"/>
    <cellStyle name="60% - Акцент4 2 2 2 2 5" xfId="13609" xr:uid="{00000000-0005-0000-0000-000025350000}"/>
    <cellStyle name="60% - Акцент4 2 2 2 2 6" xfId="13610" xr:uid="{00000000-0005-0000-0000-000026350000}"/>
    <cellStyle name="60% - Акцент4 2 2 2 2 6 2" xfId="13611" xr:uid="{00000000-0005-0000-0000-000027350000}"/>
    <cellStyle name="60% - Акцент4 2 2 2 2 6 2 2" xfId="13612" xr:uid="{00000000-0005-0000-0000-000028350000}"/>
    <cellStyle name="60% - Акцент4 2 2 2 2 6 2 2 2" xfId="13613" xr:uid="{00000000-0005-0000-0000-000029350000}"/>
    <cellStyle name="60% - Акцент4 2 2 2 2 6 2 2 3" xfId="13614" xr:uid="{00000000-0005-0000-0000-00002A350000}"/>
    <cellStyle name="60% - Акцент4 2 2 2 2 6 2 3" xfId="13615" xr:uid="{00000000-0005-0000-0000-00002B350000}"/>
    <cellStyle name="60% - Акцент4 2 2 2 2 6 3" xfId="13616" xr:uid="{00000000-0005-0000-0000-00002C350000}"/>
    <cellStyle name="60% - Акцент4 2 2 2 2 6 4" xfId="13617" xr:uid="{00000000-0005-0000-0000-00002D350000}"/>
    <cellStyle name="60% - Акцент4 2 2 2 2 7" xfId="13618" xr:uid="{00000000-0005-0000-0000-00002E350000}"/>
    <cellStyle name="60% - Акцент4 2 2 2 2 7 2" xfId="13619" xr:uid="{00000000-0005-0000-0000-00002F350000}"/>
    <cellStyle name="60% - Акцент4 2 2 2 2 7 3" xfId="13620" xr:uid="{00000000-0005-0000-0000-000030350000}"/>
    <cellStyle name="60% - Акцент4 2 2 2 2 8" xfId="13621" xr:uid="{00000000-0005-0000-0000-000031350000}"/>
    <cellStyle name="60% - Акцент4 2 2 2 2 8 2" xfId="13622" xr:uid="{00000000-0005-0000-0000-000032350000}"/>
    <cellStyle name="60% - Акцент4 2 2 2 2 8 3" xfId="13623" xr:uid="{00000000-0005-0000-0000-000033350000}"/>
    <cellStyle name="60% - Акцент4 2 2 2 2 9" xfId="13624" xr:uid="{00000000-0005-0000-0000-000034350000}"/>
    <cellStyle name="60% - Акцент4 2 2 2 2 9 2" xfId="13625" xr:uid="{00000000-0005-0000-0000-000035350000}"/>
    <cellStyle name="60% - Акцент4 2 2 2 2 9 3" xfId="13626" xr:uid="{00000000-0005-0000-0000-000036350000}"/>
    <cellStyle name="60% - Акцент4 2 2 2 2_амортизация" xfId="13627" xr:uid="{00000000-0005-0000-0000-000037350000}"/>
    <cellStyle name="60% - Акцент4 2 2 2 20" xfId="13628" xr:uid="{00000000-0005-0000-0000-000038350000}"/>
    <cellStyle name="60% - Акцент4 2 2 2 20 2" xfId="13629" xr:uid="{00000000-0005-0000-0000-000039350000}"/>
    <cellStyle name="60% - Акцент4 2 2 2 21" xfId="13630" xr:uid="{00000000-0005-0000-0000-00003A350000}"/>
    <cellStyle name="60% - Акцент4 2 2 2 22" xfId="13631" xr:uid="{00000000-0005-0000-0000-00003B350000}"/>
    <cellStyle name="60% - Акцент4 2 2 2 23" xfId="13632" xr:uid="{00000000-0005-0000-0000-00003C350000}"/>
    <cellStyle name="60% - Акцент4 2 2 2 23 2" xfId="13633" xr:uid="{00000000-0005-0000-0000-00003D350000}"/>
    <cellStyle name="60% - Акцент4 2 2 2 24" xfId="13634" xr:uid="{00000000-0005-0000-0000-00003E350000}"/>
    <cellStyle name="60% - Акцент4 2 2 2 25" xfId="13635" xr:uid="{00000000-0005-0000-0000-00003F350000}"/>
    <cellStyle name="60% - Акцент4 2 2 2 26" xfId="13636" xr:uid="{00000000-0005-0000-0000-000040350000}"/>
    <cellStyle name="60% - Акцент4 2 2 2 27" xfId="13637" xr:uid="{00000000-0005-0000-0000-000041350000}"/>
    <cellStyle name="60% - Акцент4 2 2 2 28" xfId="13638" xr:uid="{00000000-0005-0000-0000-000042350000}"/>
    <cellStyle name="60% - Акцент4 2 2 2 29" xfId="13639" xr:uid="{00000000-0005-0000-0000-000043350000}"/>
    <cellStyle name="60% - Акцент4 2 2 2 3" xfId="13640" xr:uid="{00000000-0005-0000-0000-000044350000}"/>
    <cellStyle name="60% - Акцент4 2 2 2 30" xfId="13641" xr:uid="{00000000-0005-0000-0000-000045350000}"/>
    <cellStyle name="60% - Акцент4 2 2 2 31" xfId="13642" xr:uid="{00000000-0005-0000-0000-000046350000}"/>
    <cellStyle name="60% - Акцент4 2 2 2 32" xfId="13643" xr:uid="{00000000-0005-0000-0000-000047350000}"/>
    <cellStyle name="60% - Акцент4 2 2 2 33" xfId="13644" xr:uid="{00000000-0005-0000-0000-000048350000}"/>
    <cellStyle name="60% - Акцент4 2 2 2 34" xfId="13645" xr:uid="{00000000-0005-0000-0000-000049350000}"/>
    <cellStyle name="60% - Акцент4 2 2 2 35" xfId="13646" xr:uid="{00000000-0005-0000-0000-00004A350000}"/>
    <cellStyle name="60% - Акцент4 2 2 2 36" xfId="13647" xr:uid="{00000000-0005-0000-0000-00004B350000}"/>
    <cellStyle name="60% - Акцент4 2 2 2 37" xfId="13648" xr:uid="{00000000-0005-0000-0000-00004C350000}"/>
    <cellStyle name="60% - Акцент4 2 2 2 38" xfId="13649" xr:uid="{00000000-0005-0000-0000-00004D350000}"/>
    <cellStyle name="60% - Акцент4 2 2 2 39" xfId="13650" xr:uid="{00000000-0005-0000-0000-00004E350000}"/>
    <cellStyle name="60% - Акцент4 2 2 2 4" xfId="13651" xr:uid="{00000000-0005-0000-0000-00004F350000}"/>
    <cellStyle name="60% - Акцент4 2 2 2 4 2" xfId="13652" xr:uid="{00000000-0005-0000-0000-000050350000}"/>
    <cellStyle name="60% - Акцент4 2 2 2 4 3" xfId="13653" xr:uid="{00000000-0005-0000-0000-000051350000}"/>
    <cellStyle name="60% - Акцент4 2 2 2 40" xfId="13654" xr:uid="{00000000-0005-0000-0000-000052350000}"/>
    <cellStyle name="60% - Акцент4 2 2 2 41" xfId="13655" xr:uid="{00000000-0005-0000-0000-000053350000}"/>
    <cellStyle name="60% - Акцент4 2 2 2 42" xfId="13656" xr:uid="{00000000-0005-0000-0000-000054350000}"/>
    <cellStyle name="60% - Акцент4 2 2 2 43" xfId="13657" xr:uid="{00000000-0005-0000-0000-000055350000}"/>
    <cellStyle name="60% - Акцент4 2 2 2 44" xfId="13658" xr:uid="{00000000-0005-0000-0000-000056350000}"/>
    <cellStyle name="60% - Акцент4 2 2 2 45" xfId="13659" xr:uid="{00000000-0005-0000-0000-000057350000}"/>
    <cellStyle name="60% - Акцент4 2 2 2 46" xfId="13660" xr:uid="{00000000-0005-0000-0000-000058350000}"/>
    <cellStyle name="60% - Акцент4 2 2 2 47" xfId="13661" xr:uid="{00000000-0005-0000-0000-000059350000}"/>
    <cellStyle name="60% - Акцент4 2 2 2 48" xfId="13662" xr:uid="{00000000-0005-0000-0000-00005A350000}"/>
    <cellStyle name="60% - Акцент4 2 2 2 5" xfId="13663" xr:uid="{00000000-0005-0000-0000-00005B350000}"/>
    <cellStyle name="60% - Акцент4 2 2 2 5 2" xfId="13664" xr:uid="{00000000-0005-0000-0000-00005C350000}"/>
    <cellStyle name="60% - Акцент4 2 2 2 5 3" xfId="13665" xr:uid="{00000000-0005-0000-0000-00005D350000}"/>
    <cellStyle name="60% - Акцент4 2 2 2 6" xfId="13666" xr:uid="{00000000-0005-0000-0000-00005E350000}"/>
    <cellStyle name="60% - Акцент4 2 2 2 6 2" xfId="13667" xr:uid="{00000000-0005-0000-0000-00005F350000}"/>
    <cellStyle name="60% - Акцент4 2 2 2 6 3" xfId="13668" xr:uid="{00000000-0005-0000-0000-000060350000}"/>
    <cellStyle name="60% - Акцент4 2 2 2 7" xfId="13669" xr:uid="{00000000-0005-0000-0000-000061350000}"/>
    <cellStyle name="60% - Акцент4 2 2 2 7 2" xfId="13670" xr:uid="{00000000-0005-0000-0000-000062350000}"/>
    <cellStyle name="60% - Акцент4 2 2 2 7 3" xfId="13671" xr:uid="{00000000-0005-0000-0000-000063350000}"/>
    <cellStyle name="60% - Акцент4 2 2 2 8" xfId="13672" xr:uid="{00000000-0005-0000-0000-000064350000}"/>
    <cellStyle name="60% - Акцент4 2 2 2 8 2" xfId="13673" xr:uid="{00000000-0005-0000-0000-000065350000}"/>
    <cellStyle name="60% - Акцент4 2 2 2 8 3" xfId="13674" xr:uid="{00000000-0005-0000-0000-000066350000}"/>
    <cellStyle name="60% - Акцент4 2 2 2 9" xfId="13675" xr:uid="{00000000-0005-0000-0000-000067350000}"/>
    <cellStyle name="60% - Акцент4 2 2 2 9 2" xfId="13676" xr:uid="{00000000-0005-0000-0000-000068350000}"/>
    <cellStyle name="60% - Акцент4 2 2 2 9 2 2" xfId="13677" xr:uid="{00000000-0005-0000-0000-000069350000}"/>
    <cellStyle name="60% - Акцент4 2 2 2 9 3" xfId="13678" xr:uid="{00000000-0005-0000-0000-00006A350000}"/>
    <cellStyle name="60% - Акцент4 2 2 2 9 4" xfId="13679" xr:uid="{00000000-0005-0000-0000-00006B350000}"/>
    <cellStyle name="60% - Акцент4 2 2 2 9 4 2" xfId="13680" xr:uid="{00000000-0005-0000-0000-00006C350000}"/>
    <cellStyle name="60% - Акцент4 2 2 2 9 4 3" xfId="13681" xr:uid="{00000000-0005-0000-0000-00006D350000}"/>
    <cellStyle name="60% - Акцент4 2 2 2 9 5" xfId="13682" xr:uid="{00000000-0005-0000-0000-00006E350000}"/>
    <cellStyle name="60% - Акцент4 2 2 2_амортизация" xfId="13683" xr:uid="{00000000-0005-0000-0000-00006F350000}"/>
    <cellStyle name="60% - Акцент4 2 2 20" xfId="13684" xr:uid="{00000000-0005-0000-0000-000070350000}"/>
    <cellStyle name="60% - Акцент4 2 2 20 2" xfId="13685" xr:uid="{00000000-0005-0000-0000-000071350000}"/>
    <cellStyle name="60% - Акцент4 2 2 21" xfId="13686" xr:uid="{00000000-0005-0000-0000-000072350000}"/>
    <cellStyle name="60% - Акцент4 2 2 22" xfId="13687" xr:uid="{00000000-0005-0000-0000-000073350000}"/>
    <cellStyle name="60% - Акцент4 2 2 23" xfId="13688" xr:uid="{00000000-0005-0000-0000-000074350000}"/>
    <cellStyle name="60% - Акцент4 2 2 23 2" xfId="13689" xr:uid="{00000000-0005-0000-0000-000075350000}"/>
    <cellStyle name="60% - Акцент4 2 2 24" xfId="13690" xr:uid="{00000000-0005-0000-0000-000076350000}"/>
    <cellStyle name="60% - Акцент4 2 2 25" xfId="13691" xr:uid="{00000000-0005-0000-0000-000077350000}"/>
    <cellStyle name="60% - Акцент4 2 2 26" xfId="13692" xr:uid="{00000000-0005-0000-0000-000078350000}"/>
    <cellStyle name="60% - Акцент4 2 2 27" xfId="13693" xr:uid="{00000000-0005-0000-0000-000079350000}"/>
    <cellStyle name="60% - Акцент4 2 2 28" xfId="13694" xr:uid="{00000000-0005-0000-0000-00007A350000}"/>
    <cellStyle name="60% - Акцент4 2 2 29" xfId="13695" xr:uid="{00000000-0005-0000-0000-00007B350000}"/>
    <cellStyle name="60% - Акцент4 2 2 3" xfId="13696" xr:uid="{00000000-0005-0000-0000-00007C350000}"/>
    <cellStyle name="60% - Акцент4 2 2 3 10" xfId="13697" xr:uid="{00000000-0005-0000-0000-00007D350000}"/>
    <cellStyle name="60% - Акцент4 2 2 3 11" xfId="13698" xr:uid="{00000000-0005-0000-0000-00007E350000}"/>
    <cellStyle name="60% - Акцент4 2 2 3 12" xfId="13699" xr:uid="{00000000-0005-0000-0000-00007F350000}"/>
    <cellStyle name="60% - Акцент4 2 2 3 2" xfId="13700" xr:uid="{00000000-0005-0000-0000-000080350000}"/>
    <cellStyle name="60% - Акцент4 2 2 3 2 10" xfId="13701" xr:uid="{00000000-0005-0000-0000-000081350000}"/>
    <cellStyle name="60% - Акцент4 2 2 3 2 11" xfId="13702" xr:uid="{00000000-0005-0000-0000-000082350000}"/>
    <cellStyle name="60% - Акцент4 2 2 3 2 12" xfId="13703" xr:uid="{00000000-0005-0000-0000-000083350000}"/>
    <cellStyle name="60% - Акцент4 2 2 3 2 2" xfId="13704" xr:uid="{00000000-0005-0000-0000-000084350000}"/>
    <cellStyle name="60% - Акцент4 2 2 3 2 3" xfId="13705" xr:uid="{00000000-0005-0000-0000-000085350000}"/>
    <cellStyle name="60% - Акцент4 2 2 3 2 4" xfId="13706" xr:uid="{00000000-0005-0000-0000-000086350000}"/>
    <cellStyle name="60% - Акцент4 2 2 3 2 5" xfId="13707" xr:uid="{00000000-0005-0000-0000-000087350000}"/>
    <cellStyle name="60% - Акцент4 2 2 3 2 6" xfId="13708" xr:uid="{00000000-0005-0000-0000-000088350000}"/>
    <cellStyle name="60% - Акцент4 2 2 3 2 6 2" xfId="13709" xr:uid="{00000000-0005-0000-0000-000089350000}"/>
    <cellStyle name="60% - Акцент4 2 2 3 2 7" xfId="13710" xr:uid="{00000000-0005-0000-0000-00008A350000}"/>
    <cellStyle name="60% - Акцент4 2 2 3 2 7 2" xfId="13711" xr:uid="{00000000-0005-0000-0000-00008B350000}"/>
    <cellStyle name="60% - Акцент4 2 2 3 2 8" xfId="13712" xr:uid="{00000000-0005-0000-0000-00008C350000}"/>
    <cellStyle name="60% - Акцент4 2 2 3 2 9" xfId="13713" xr:uid="{00000000-0005-0000-0000-00008D350000}"/>
    <cellStyle name="60% - Акцент4 2 2 3 3" xfId="13714" xr:uid="{00000000-0005-0000-0000-00008E350000}"/>
    <cellStyle name="60% - Акцент4 2 2 3 4" xfId="13715" xr:uid="{00000000-0005-0000-0000-00008F350000}"/>
    <cellStyle name="60% - Акцент4 2 2 3 5" xfId="13716" xr:uid="{00000000-0005-0000-0000-000090350000}"/>
    <cellStyle name="60% - Акцент4 2 2 3 6" xfId="13717" xr:uid="{00000000-0005-0000-0000-000091350000}"/>
    <cellStyle name="60% - Акцент4 2 2 3 6 2" xfId="13718" xr:uid="{00000000-0005-0000-0000-000092350000}"/>
    <cellStyle name="60% - Акцент4 2 2 3 7" xfId="13719" xr:uid="{00000000-0005-0000-0000-000093350000}"/>
    <cellStyle name="60% - Акцент4 2 2 3 7 2" xfId="13720" xr:uid="{00000000-0005-0000-0000-000094350000}"/>
    <cellStyle name="60% - Акцент4 2 2 3 8" xfId="13721" xr:uid="{00000000-0005-0000-0000-000095350000}"/>
    <cellStyle name="60% - Акцент4 2 2 3 9" xfId="13722" xr:uid="{00000000-0005-0000-0000-000096350000}"/>
    <cellStyle name="60% - Акцент4 2 2 3_амортизация" xfId="13723" xr:uid="{00000000-0005-0000-0000-000097350000}"/>
    <cellStyle name="60% - Акцент4 2 2 30" xfId="13724" xr:uid="{00000000-0005-0000-0000-000098350000}"/>
    <cellStyle name="60% - Акцент4 2 2 31" xfId="13725" xr:uid="{00000000-0005-0000-0000-000099350000}"/>
    <cellStyle name="60% - Акцент4 2 2 32" xfId="13726" xr:uid="{00000000-0005-0000-0000-00009A350000}"/>
    <cellStyle name="60% - Акцент4 2 2 33" xfId="13727" xr:uid="{00000000-0005-0000-0000-00009B350000}"/>
    <cellStyle name="60% - Акцент4 2 2 34" xfId="13728" xr:uid="{00000000-0005-0000-0000-00009C350000}"/>
    <cellStyle name="60% - Акцент4 2 2 35" xfId="13729" xr:uid="{00000000-0005-0000-0000-00009D350000}"/>
    <cellStyle name="60% - Акцент4 2 2 36" xfId="13730" xr:uid="{00000000-0005-0000-0000-00009E350000}"/>
    <cellStyle name="60% - Акцент4 2 2 37" xfId="13731" xr:uid="{00000000-0005-0000-0000-00009F350000}"/>
    <cellStyle name="60% - Акцент4 2 2 38" xfId="13732" xr:uid="{00000000-0005-0000-0000-0000A0350000}"/>
    <cellStyle name="60% - Акцент4 2 2 39" xfId="13733" xr:uid="{00000000-0005-0000-0000-0000A1350000}"/>
    <cellStyle name="60% - Акцент4 2 2 4" xfId="13734" xr:uid="{00000000-0005-0000-0000-0000A2350000}"/>
    <cellStyle name="60% - Акцент4 2 2 4 2" xfId="13735" xr:uid="{00000000-0005-0000-0000-0000A3350000}"/>
    <cellStyle name="60% - Акцент4 2 2 4 3" xfId="13736" xr:uid="{00000000-0005-0000-0000-0000A4350000}"/>
    <cellStyle name="60% - Акцент4 2 2 40" xfId="13737" xr:uid="{00000000-0005-0000-0000-0000A5350000}"/>
    <cellStyle name="60% - Акцент4 2 2 41" xfId="13738" xr:uid="{00000000-0005-0000-0000-0000A6350000}"/>
    <cellStyle name="60% - Акцент4 2 2 42" xfId="13739" xr:uid="{00000000-0005-0000-0000-0000A7350000}"/>
    <cellStyle name="60% - Акцент4 2 2 43" xfId="13740" xr:uid="{00000000-0005-0000-0000-0000A8350000}"/>
    <cellStyle name="60% - Акцент4 2 2 44" xfId="13741" xr:uid="{00000000-0005-0000-0000-0000A9350000}"/>
    <cellStyle name="60% - Акцент4 2 2 45" xfId="13742" xr:uid="{00000000-0005-0000-0000-0000AA350000}"/>
    <cellStyle name="60% - Акцент4 2 2 46" xfId="13743" xr:uid="{00000000-0005-0000-0000-0000AB350000}"/>
    <cellStyle name="60% - Акцент4 2 2 47" xfId="13744" xr:uid="{00000000-0005-0000-0000-0000AC350000}"/>
    <cellStyle name="60% - Акцент4 2 2 48" xfId="13745" xr:uid="{00000000-0005-0000-0000-0000AD350000}"/>
    <cellStyle name="60% - Акцент4 2 2 5" xfId="13746" xr:uid="{00000000-0005-0000-0000-0000AE350000}"/>
    <cellStyle name="60% - Акцент4 2 2 5 2" xfId="13747" xr:uid="{00000000-0005-0000-0000-0000AF350000}"/>
    <cellStyle name="60% - Акцент4 2 2 5 3" xfId="13748" xr:uid="{00000000-0005-0000-0000-0000B0350000}"/>
    <cellStyle name="60% - Акцент4 2 2 6" xfId="13749" xr:uid="{00000000-0005-0000-0000-0000B1350000}"/>
    <cellStyle name="60% - Акцент4 2 2 6 2" xfId="13750" xr:uid="{00000000-0005-0000-0000-0000B2350000}"/>
    <cellStyle name="60% - Акцент4 2 2 6 3" xfId="13751" xr:uid="{00000000-0005-0000-0000-0000B3350000}"/>
    <cellStyle name="60% - Акцент4 2 2 7" xfId="13752" xr:uid="{00000000-0005-0000-0000-0000B4350000}"/>
    <cellStyle name="60% - Акцент4 2 2 7 2" xfId="13753" xr:uid="{00000000-0005-0000-0000-0000B5350000}"/>
    <cellStyle name="60% - Акцент4 2 2 7 3" xfId="13754" xr:uid="{00000000-0005-0000-0000-0000B6350000}"/>
    <cellStyle name="60% - Акцент4 2 2 8" xfId="13755" xr:uid="{00000000-0005-0000-0000-0000B7350000}"/>
    <cellStyle name="60% - Акцент4 2 2 8 2" xfId="13756" xr:uid="{00000000-0005-0000-0000-0000B8350000}"/>
    <cellStyle name="60% - Акцент4 2 2 8 3" xfId="13757" xr:uid="{00000000-0005-0000-0000-0000B9350000}"/>
    <cellStyle name="60% - Акцент4 2 2 9" xfId="13758" xr:uid="{00000000-0005-0000-0000-0000BA350000}"/>
    <cellStyle name="60% - Акцент4 2 2 9 2" xfId="13759" xr:uid="{00000000-0005-0000-0000-0000BB350000}"/>
    <cellStyle name="60% - Акцент4 2 2 9 2 2" xfId="13760" xr:uid="{00000000-0005-0000-0000-0000BC350000}"/>
    <cellStyle name="60% - Акцент4 2 2 9 3" xfId="13761" xr:uid="{00000000-0005-0000-0000-0000BD350000}"/>
    <cellStyle name="60% - Акцент4 2 2 9 4" xfId="13762" xr:uid="{00000000-0005-0000-0000-0000BE350000}"/>
    <cellStyle name="60% - Акцент4 2 2 9 4 2" xfId="13763" xr:uid="{00000000-0005-0000-0000-0000BF350000}"/>
    <cellStyle name="60% - Акцент4 2 2 9 4 3" xfId="13764" xr:uid="{00000000-0005-0000-0000-0000C0350000}"/>
    <cellStyle name="60% - Акцент4 2 2 9 5" xfId="13765" xr:uid="{00000000-0005-0000-0000-0000C1350000}"/>
    <cellStyle name="60% - Акцент4 2 2_амортизация" xfId="13766" xr:uid="{00000000-0005-0000-0000-0000C2350000}"/>
    <cellStyle name="60% - Акцент4 2 20" xfId="13767" xr:uid="{00000000-0005-0000-0000-0000C3350000}"/>
    <cellStyle name="60% - Акцент4 2 21" xfId="13768" xr:uid="{00000000-0005-0000-0000-0000C4350000}"/>
    <cellStyle name="60% - Акцент4 2 22" xfId="13769" xr:uid="{00000000-0005-0000-0000-0000C5350000}"/>
    <cellStyle name="60% - Акцент4 2 23" xfId="13770" xr:uid="{00000000-0005-0000-0000-0000C6350000}"/>
    <cellStyle name="60% - Акцент4 2 24" xfId="13771" xr:uid="{00000000-0005-0000-0000-0000C7350000}"/>
    <cellStyle name="60% - Акцент4 2 25" xfId="13772" xr:uid="{00000000-0005-0000-0000-0000C8350000}"/>
    <cellStyle name="60% - Акцент4 2 26" xfId="13773" xr:uid="{00000000-0005-0000-0000-0000C9350000}"/>
    <cellStyle name="60% - Акцент4 2 26 2" xfId="13774" xr:uid="{00000000-0005-0000-0000-0000CA350000}"/>
    <cellStyle name="60% - Акцент4 2 27" xfId="13775" xr:uid="{00000000-0005-0000-0000-0000CB350000}"/>
    <cellStyle name="60% - Акцент4 2 28" xfId="13776" xr:uid="{00000000-0005-0000-0000-0000CC350000}"/>
    <cellStyle name="60% - Акцент4 2 29" xfId="13777" xr:uid="{00000000-0005-0000-0000-0000CD350000}"/>
    <cellStyle name="60% - Акцент4 2 3" xfId="13778" xr:uid="{00000000-0005-0000-0000-0000CE350000}"/>
    <cellStyle name="60% - Акцент4 2 30" xfId="13779" xr:uid="{00000000-0005-0000-0000-0000CF350000}"/>
    <cellStyle name="60% - Акцент4 2 31" xfId="13780" xr:uid="{00000000-0005-0000-0000-0000D0350000}"/>
    <cellStyle name="60% - Акцент4 2 32" xfId="13781" xr:uid="{00000000-0005-0000-0000-0000D1350000}"/>
    <cellStyle name="60% - Акцент4 2 33" xfId="13782" xr:uid="{00000000-0005-0000-0000-0000D2350000}"/>
    <cellStyle name="60% - Акцент4 2 4" xfId="13783" xr:uid="{00000000-0005-0000-0000-0000D3350000}"/>
    <cellStyle name="60% - Акцент4 2 4 10" xfId="13784" xr:uid="{00000000-0005-0000-0000-0000D4350000}"/>
    <cellStyle name="60% - Акцент4 2 4 11" xfId="13785" xr:uid="{00000000-0005-0000-0000-0000D5350000}"/>
    <cellStyle name="60% - Акцент4 2 4 12" xfId="13786" xr:uid="{00000000-0005-0000-0000-0000D6350000}"/>
    <cellStyle name="60% - Акцент4 2 4 2" xfId="13787" xr:uid="{00000000-0005-0000-0000-0000D7350000}"/>
    <cellStyle name="60% - Акцент4 2 4 2 10" xfId="13788" xr:uid="{00000000-0005-0000-0000-0000D8350000}"/>
    <cellStyle name="60% - Акцент4 2 4 2 11" xfId="13789" xr:uid="{00000000-0005-0000-0000-0000D9350000}"/>
    <cellStyle name="60% - Акцент4 2 4 2 12" xfId="13790" xr:uid="{00000000-0005-0000-0000-0000DA350000}"/>
    <cellStyle name="60% - Акцент4 2 4 2 2" xfId="13791" xr:uid="{00000000-0005-0000-0000-0000DB350000}"/>
    <cellStyle name="60% - Акцент4 2 4 2 3" xfId="13792" xr:uid="{00000000-0005-0000-0000-0000DC350000}"/>
    <cellStyle name="60% - Акцент4 2 4 2 3 2" xfId="13793" xr:uid="{00000000-0005-0000-0000-0000DD350000}"/>
    <cellStyle name="60% - Акцент4 2 4 2 3 2 2" xfId="13794" xr:uid="{00000000-0005-0000-0000-0000DE350000}"/>
    <cellStyle name="60% - Акцент4 2 4 2 3 2 3" xfId="13795" xr:uid="{00000000-0005-0000-0000-0000DF350000}"/>
    <cellStyle name="60% - Акцент4 2 4 2 3 3" xfId="13796" xr:uid="{00000000-0005-0000-0000-0000E0350000}"/>
    <cellStyle name="60% - Акцент4 2 4 2 4" xfId="13797" xr:uid="{00000000-0005-0000-0000-0000E1350000}"/>
    <cellStyle name="60% - Акцент4 2 4 2 5" xfId="13798" xr:uid="{00000000-0005-0000-0000-0000E2350000}"/>
    <cellStyle name="60% - Акцент4 2 4 2 5 2" xfId="13799" xr:uid="{00000000-0005-0000-0000-0000E3350000}"/>
    <cellStyle name="60% - Акцент4 2 4 2 6" xfId="13800" xr:uid="{00000000-0005-0000-0000-0000E4350000}"/>
    <cellStyle name="60% - Акцент4 2 4 2 7" xfId="13801" xr:uid="{00000000-0005-0000-0000-0000E5350000}"/>
    <cellStyle name="60% - Акцент4 2 4 2 8" xfId="13802" xr:uid="{00000000-0005-0000-0000-0000E6350000}"/>
    <cellStyle name="60% - Акцент4 2 4 2 9" xfId="13803" xr:uid="{00000000-0005-0000-0000-0000E7350000}"/>
    <cellStyle name="60% - Акцент4 2 4 3" xfId="13804" xr:uid="{00000000-0005-0000-0000-0000E8350000}"/>
    <cellStyle name="60% - Акцент4 2 4 4" xfId="13805" xr:uid="{00000000-0005-0000-0000-0000E9350000}"/>
    <cellStyle name="60% - Акцент4 2 4 5" xfId="13806" xr:uid="{00000000-0005-0000-0000-0000EA350000}"/>
    <cellStyle name="60% - Акцент4 2 4 6" xfId="13807" xr:uid="{00000000-0005-0000-0000-0000EB350000}"/>
    <cellStyle name="60% - Акцент4 2 4 6 2" xfId="13808" xr:uid="{00000000-0005-0000-0000-0000EC350000}"/>
    <cellStyle name="60% - Акцент4 2 4 7" xfId="13809" xr:uid="{00000000-0005-0000-0000-0000ED350000}"/>
    <cellStyle name="60% - Акцент4 2 4 7 2" xfId="13810" xr:uid="{00000000-0005-0000-0000-0000EE350000}"/>
    <cellStyle name="60% - Акцент4 2 4 8" xfId="13811" xr:uid="{00000000-0005-0000-0000-0000EF350000}"/>
    <cellStyle name="60% - Акцент4 2 4 9" xfId="13812" xr:uid="{00000000-0005-0000-0000-0000F0350000}"/>
    <cellStyle name="60% - Акцент4 2 5" xfId="13813" xr:uid="{00000000-0005-0000-0000-0000F1350000}"/>
    <cellStyle name="60% - Акцент4 2 5 2" xfId="13814" xr:uid="{00000000-0005-0000-0000-0000F2350000}"/>
    <cellStyle name="60% - Акцент4 2 5_амортизация" xfId="13815" xr:uid="{00000000-0005-0000-0000-0000F3350000}"/>
    <cellStyle name="60% - Акцент4 2 6" xfId="13816" xr:uid="{00000000-0005-0000-0000-0000F4350000}"/>
    <cellStyle name="60% - Акцент4 2 6 2" xfId="13817" xr:uid="{00000000-0005-0000-0000-0000F5350000}"/>
    <cellStyle name="60% - Акцент4 2 6 3" xfId="13818" xr:uid="{00000000-0005-0000-0000-0000F6350000}"/>
    <cellStyle name="60% - Акцент4 2 7" xfId="13819" xr:uid="{00000000-0005-0000-0000-0000F7350000}"/>
    <cellStyle name="60% - Акцент4 2 7 2" xfId="13820" xr:uid="{00000000-0005-0000-0000-0000F8350000}"/>
    <cellStyle name="60% - Акцент4 2 7 3" xfId="13821" xr:uid="{00000000-0005-0000-0000-0000F9350000}"/>
    <cellStyle name="60% - Акцент4 2 8" xfId="13822" xr:uid="{00000000-0005-0000-0000-0000FA350000}"/>
    <cellStyle name="60% - Акцент4 2 9" xfId="13823" xr:uid="{00000000-0005-0000-0000-0000FB350000}"/>
    <cellStyle name="60% - Акцент4 2_амортизация" xfId="13824" xr:uid="{00000000-0005-0000-0000-0000FC350000}"/>
    <cellStyle name="60% - Акцент4 3" xfId="13825" xr:uid="{00000000-0005-0000-0000-0000FD350000}"/>
    <cellStyle name="60% - Акцент4 3 2" xfId="13826" xr:uid="{00000000-0005-0000-0000-0000FE350000}"/>
    <cellStyle name="60% - Акцент4 3 3" xfId="13827" xr:uid="{00000000-0005-0000-0000-0000FF350000}"/>
    <cellStyle name="60% - Акцент4 3 4" xfId="13828" xr:uid="{00000000-0005-0000-0000-000000360000}"/>
    <cellStyle name="60% - Акцент4 3 4 2" xfId="13829" xr:uid="{00000000-0005-0000-0000-000001360000}"/>
    <cellStyle name="60% - Акцент4 3 4 3" xfId="13830" xr:uid="{00000000-0005-0000-0000-000002360000}"/>
    <cellStyle name="60% - Акцент4 3 5" xfId="13831" xr:uid="{00000000-0005-0000-0000-000003360000}"/>
    <cellStyle name="60% - Акцент4 4" xfId="13832" xr:uid="{00000000-0005-0000-0000-000004360000}"/>
    <cellStyle name="60% - Акцент4 4 2" xfId="13833" xr:uid="{00000000-0005-0000-0000-000005360000}"/>
    <cellStyle name="60% - Акцент4 5" xfId="13834" xr:uid="{00000000-0005-0000-0000-000006360000}"/>
    <cellStyle name="60% - Акцент4 5 2" xfId="13835" xr:uid="{00000000-0005-0000-0000-000007360000}"/>
    <cellStyle name="60% - Акцент4 5 3" xfId="13836" xr:uid="{00000000-0005-0000-0000-000008360000}"/>
    <cellStyle name="60% - Акцент4 6" xfId="13837" xr:uid="{00000000-0005-0000-0000-000009360000}"/>
    <cellStyle name="60% - Акцент4 6 2" xfId="13838" xr:uid="{00000000-0005-0000-0000-00000A360000}"/>
    <cellStyle name="60% - Акцент4 7" xfId="13839" xr:uid="{00000000-0005-0000-0000-00000B360000}"/>
    <cellStyle name="60% - Акцент4 8" xfId="13840" xr:uid="{00000000-0005-0000-0000-00000C360000}"/>
    <cellStyle name="60% - Акцент4 9" xfId="13841" xr:uid="{00000000-0005-0000-0000-00000D360000}"/>
    <cellStyle name="60% - Акцент5 10" xfId="13842" xr:uid="{00000000-0005-0000-0000-00000E360000}"/>
    <cellStyle name="60% - Акцент5 11" xfId="13843" xr:uid="{00000000-0005-0000-0000-00000F360000}"/>
    <cellStyle name="60% - Акцент5 11 2" xfId="13844" xr:uid="{00000000-0005-0000-0000-000010360000}"/>
    <cellStyle name="60% - Акцент5 11 3" xfId="13845" xr:uid="{00000000-0005-0000-0000-000011360000}"/>
    <cellStyle name="60% - Акцент5 11 4" xfId="13846" xr:uid="{00000000-0005-0000-0000-000012360000}"/>
    <cellStyle name="60% - Акцент5 12" xfId="13847" xr:uid="{00000000-0005-0000-0000-000013360000}"/>
    <cellStyle name="60% - Акцент5 13" xfId="13848" xr:uid="{00000000-0005-0000-0000-000014360000}"/>
    <cellStyle name="60% - Акцент5 14" xfId="13849" xr:uid="{00000000-0005-0000-0000-000015360000}"/>
    <cellStyle name="60% - Акцент5 15" xfId="13850" xr:uid="{00000000-0005-0000-0000-000016360000}"/>
    <cellStyle name="60% - Акцент5 15 2" xfId="13851" xr:uid="{00000000-0005-0000-0000-000017360000}"/>
    <cellStyle name="60% - Акцент5 16" xfId="13852" xr:uid="{00000000-0005-0000-0000-000018360000}"/>
    <cellStyle name="60% - Акцент5 17" xfId="13853" xr:uid="{00000000-0005-0000-0000-000019360000}"/>
    <cellStyle name="60% - Акцент5 18" xfId="13854" xr:uid="{00000000-0005-0000-0000-00001A360000}"/>
    <cellStyle name="60% - Акцент5 19" xfId="13855" xr:uid="{00000000-0005-0000-0000-00001B360000}"/>
    <cellStyle name="60% - Акцент5 2" xfId="13856" xr:uid="{00000000-0005-0000-0000-00001C360000}"/>
    <cellStyle name="60% - Акцент5 2 10" xfId="13857" xr:uid="{00000000-0005-0000-0000-00001D360000}"/>
    <cellStyle name="60% - Акцент5 2 11" xfId="13858" xr:uid="{00000000-0005-0000-0000-00001E360000}"/>
    <cellStyle name="60% - Акцент5 2 12" xfId="13859" xr:uid="{00000000-0005-0000-0000-00001F360000}"/>
    <cellStyle name="60% - Акцент5 2 12 2" xfId="13860" xr:uid="{00000000-0005-0000-0000-000020360000}"/>
    <cellStyle name="60% - Акцент5 2 12 3" xfId="13861" xr:uid="{00000000-0005-0000-0000-000021360000}"/>
    <cellStyle name="60% - Акцент5 2 12 4" xfId="13862" xr:uid="{00000000-0005-0000-0000-000022360000}"/>
    <cellStyle name="60% - Акцент5 2 12 4 2" xfId="13863" xr:uid="{00000000-0005-0000-0000-000023360000}"/>
    <cellStyle name="60% - Акцент5 2 12 4 3" xfId="13864" xr:uid="{00000000-0005-0000-0000-000024360000}"/>
    <cellStyle name="60% - Акцент5 2 12 5" xfId="13865" xr:uid="{00000000-0005-0000-0000-000025360000}"/>
    <cellStyle name="60% - Акцент5 2 13" xfId="13866" xr:uid="{00000000-0005-0000-0000-000026360000}"/>
    <cellStyle name="60% - Акцент5 2 14" xfId="13867" xr:uid="{00000000-0005-0000-0000-000027360000}"/>
    <cellStyle name="60% - Акцент5 2 14 2" xfId="13868" xr:uid="{00000000-0005-0000-0000-000028360000}"/>
    <cellStyle name="60% - Акцент5 2 14 3" xfId="13869" xr:uid="{00000000-0005-0000-0000-000029360000}"/>
    <cellStyle name="60% - Акцент5 2 15" xfId="13870" xr:uid="{00000000-0005-0000-0000-00002A360000}"/>
    <cellStyle name="60% - Акцент5 2 15 2" xfId="13871" xr:uid="{00000000-0005-0000-0000-00002B360000}"/>
    <cellStyle name="60% - Акцент5 2 15 3" xfId="13872" xr:uid="{00000000-0005-0000-0000-00002C360000}"/>
    <cellStyle name="60% - Акцент5 2 16" xfId="13873" xr:uid="{00000000-0005-0000-0000-00002D360000}"/>
    <cellStyle name="60% - Акцент5 2 16 2" xfId="13874" xr:uid="{00000000-0005-0000-0000-00002E360000}"/>
    <cellStyle name="60% - Акцент5 2 16 3" xfId="13875" xr:uid="{00000000-0005-0000-0000-00002F360000}"/>
    <cellStyle name="60% - Акцент5 2 17" xfId="13876" xr:uid="{00000000-0005-0000-0000-000030360000}"/>
    <cellStyle name="60% - Акцент5 2 18" xfId="13877" xr:uid="{00000000-0005-0000-0000-000031360000}"/>
    <cellStyle name="60% - Акцент5 2 19" xfId="13878" xr:uid="{00000000-0005-0000-0000-000032360000}"/>
    <cellStyle name="60% - Акцент5 2 2" xfId="13879" xr:uid="{00000000-0005-0000-0000-000033360000}"/>
    <cellStyle name="60% - Акцент5 2 2 10" xfId="13880" xr:uid="{00000000-0005-0000-0000-000034360000}"/>
    <cellStyle name="60% - Акцент5 2 2 11" xfId="13881" xr:uid="{00000000-0005-0000-0000-000035360000}"/>
    <cellStyle name="60% - Акцент5 2 2 12" xfId="13882" xr:uid="{00000000-0005-0000-0000-000036360000}"/>
    <cellStyle name="60% - Акцент5 2 2 12 2" xfId="13883" xr:uid="{00000000-0005-0000-0000-000037360000}"/>
    <cellStyle name="60% - Акцент5 2 2 12 2 2" xfId="13884" xr:uid="{00000000-0005-0000-0000-000038360000}"/>
    <cellStyle name="60% - Акцент5 2 2 12 2 2 2" xfId="13885" xr:uid="{00000000-0005-0000-0000-000039360000}"/>
    <cellStyle name="60% - Акцент5 2 2 12 2 2 3" xfId="13886" xr:uid="{00000000-0005-0000-0000-00003A360000}"/>
    <cellStyle name="60% - Акцент5 2 2 12 2 3" xfId="13887" xr:uid="{00000000-0005-0000-0000-00003B360000}"/>
    <cellStyle name="60% - Акцент5 2 2 12 3" xfId="13888" xr:uid="{00000000-0005-0000-0000-00003C360000}"/>
    <cellStyle name="60% - Акцент5 2 2 12 4" xfId="13889" xr:uid="{00000000-0005-0000-0000-00003D360000}"/>
    <cellStyle name="60% - Акцент5 2 2 13" xfId="13890" xr:uid="{00000000-0005-0000-0000-00003E360000}"/>
    <cellStyle name="60% - Акцент5 2 2 13 2" xfId="13891" xr:uid="{00000000-0005-0000-0000-00003F360000}"/>
    <cellStyle name="60% - Акцент5 2 2 13 3" xfId="13892" xr:uid="{00000000-0005-0000-0000-000040360000}"/>
    <cellStyle name="60% - Акцент5 2 2 14" xfId="13893" xr:uid="{00000000-0005-0000-0000-000041360000}"/>
    <cellStyle name="60% - Акцент5 2 2 14 2" xfId="13894" xr:uid="{00000000-0005-0000-0000-000042360000}"/>
    <cellStyle name="60% - Акцент5 2 2 14 3" xfId="13895" xr:uid="{00000000-0005-0000-0000-000043360000}"/>
    <cellStyle name="60% - Акцент5 2 2 15" xfId="13896" xr:uid="{00000000-0005-0000-0000-000044360000}"/>
    <cellStyle name="60% - Акцент5 2 2 15 2" xfId="13897" xr:uid="{00000000-0005-0000-0000-000045360000}"/>
    <cellStyle name="60% - Акцент5 2 2 15 3" xfId="13898" xr:uid="{00000000-0005-0000-0000-000046360000}"/>
    <cellStyle name="60% - Акцент5 2 2 16" xfId="13899" xr:uid="{00000000-0005-0000-0000-000047360000}"/>
    <cellStyle name="60% - Акцент5 2 2 16 2" xfId="13900" xr:uid="{00000000-0005-0000-0000-000048360000}"/>
    <cellStyle name="60% - Акцент5 2 2 17" xfId="13901" xr:uid="{00000000-0005-0000-0000-000049360000}"/>
    <cellStyle name="60% - Акцент5 2 2 18" xfId="13902" xr:uid="{00000000-0005-0000-0000-00004A360000}"/>
    <cellStyle name="60% - Акцент5 2 2 19" xfId="13903" xr:uid="{00000000-0005-0000-0000-00004B360000}"/>
    <cellStyle name="60% - Акцент5 2 2 19 2" xfId="13904" xr:uid="{00000000-0005-0000-0000-00004C360000}"/>
    <cellStyle name="60% - Акцент5 2 2 19 2 2" xfId="13905" xr:uid="{00000000-0005-0000-0000-00004D360000}"/>
    <cellStyle name="60% - Акцент5 2 2 19 2 2 2" xfId="13906" xr:uid="{00000000-0005-0000-0000-00004E360000}"/>
    <cellStyle name="60% - Акцент5 2 2 19 2 3" xfId="13907" xr:uid="{00000000-0005-0000-0000-00004F360000}"/>
    <cellStyle name="60% - Акцент5 2 2 19 2 4" xfId="13908" xr:uid="{00000000-0005-0000-0000-000050360000}"/>
    <cellStyle name="60% - Акцент5 2 2 19 3" xfId="13909" xr:uid="{00000000-0005-0000-0000-000051360000}"/>
    <cellStyle name="60% - Акцент5 2 2 19 3 2" xfId="13910" xr:uid="{00000000-0005-0000-0000-000052360000}"/>
    <cellStyle name="60% - Акцент5 2 2 19 4" xfId="13911" xr:uid="{00000000-0005-0000-0000-000053360000}"/>
    <cellStyle name="60% - Акцент5 2 2 2" xfId="13912" xr:uid="{00000000-0005-0000-0000-000054360000}"/>
    <cellStyle name="60% - Акцент5 2 2 2 10" xfId="13913" xr:uid="{00000000-0005-0000-0000-000055360000}"/>
    <cellStyle name="60% - Акцент5 2 2 2 11" xfId="13914" xr:uid="{00000000-0005-0000-0000-000056360000}"/>
    <cellStyle name="60% - Акцент5 2 2 2 12" xfId="13915" xr:uid="{00000000-0005-0000-0000-000057360000}"/>
    <cellStyle name="60% - Акцент5 2 2 2 12 2" xfId="13916" xr:uid="{00000000-0005-0000-0000-000058360000}"/>
    <cellStyle name="60% - Акцент5 2 2 2 12 2 2" xfId="13917" xr:uid="{00000000-0005-0000-0000-000059360000}"/>
    <cellStyle name="60% - Акцент5 2 2 2 12 2 2 2" xfId="13918" xr:uid="{00000000-0005-0000-0000-00005A360000}"/>
    <cellStyle name="60% - Акцент5 2 2 2 12 2 2 3" xfId="13919" xr:uid="{00000000-0005-0000-0000-00005B360000}"/>
    <cellStyle name="60% - Акцент5 2 2 2 12 2 3" xfId="13920" xr:uid="{00000000-0005-0000-0000-00005C360000}"/>
    <cellStyle name="60% - Акцент5 2 2 2 12 3" xfId="13921" xr:uid="{00000000-0005-0000-0000-00005D360000}"/>
    <cellStyle name="60% - Акцент5 2 2 2 12 4" xfId="13922" xr:uid="{00000000-0005-0000-0000-00005E360000}"/>
    <cellStyle name="60% - Акцент5 2 2 2 13" xfId="13923" xr:uid="{00000000-0005-0000-0000-00005F360000}"/>
    <cellStyle name="60% - Акцент5 2 2 2 13 2" xfId="13924" xr:uid="{00000000-0005-0000-0000-000060360000}"/>
    <cellStyle name="60% - Акцент5 2 2 2 13 3" xfId="13925" xr:uid="{00000000-0005-0000-0000-000061360000}"/>
    <cellStyle name="60% - Акцент5 2 2 2 14" xfId="13926" xr:uid="{00000000-0005-0000-0000-000062360000}"/>
    <cellStyle name="60% - Акцент5 2 2 2 14 2" xfId="13927" xr:uid="{00000000-0005-0000-0000-000063360000}"/>
    <cellStyle name="60% - Акцент5 2 2 2 14 3" xfId="13928" xr:uid="{00000000-0005-0000-0000-000064360000}"/>
    <cellStyle name="60% - Акцент5 2 2 2 15" xfId="13929" xr:uid="{00000000-0005-0000-0000-000065360000}"/>
    <cellStyle name="60% - Акцент5 2 2 2 15 2" xfId="13930" xr:uid="{00000000-0005-0000-0000-000066360000}"/>
    <cellStyle name="60% - Акцент5 2 2 2 15 3" xfId="13931" xr:uid="{00000000-0005-0000-0000-000067360000}"/>
    <cellStyle name="60% - Акцент5 2 2 2 16" xfId="13932" xr:uid="{00000000-0005-0000-0000-000068360000}"/>
    <cellStyle name="60% - Акцент5 2 2 2 16 2" xfId="13933" xr:uid="{00000000-0005-0000-0000-000069360000}"/>
    <cellStyle name="60% - Акцент5 2 2 2 17" xfId="13934" xr:uid="{00000000-0005-0000-0000-00006A360000}"/>
    <cellStyle name="60% - Акцент5 2 2 2 18" xfId="13935" xr:uid="{00000000-0005-0000-0000-00006B360000}"/>
    <cellStyle name="60% - Акцент5 2 2 2 19" xfId="13936" xr:uid="{00000000-0005-0000-0000-00006C360000}"/>
    <cellStyle name="60% - Акцент5 2 2 2 19 2" xfId="13937" xr:uid="{00000000-0005-0000-0000-00006D360000}"/>
    <cellStyle name="60% - Акцент5 2 2 2 19 2 2" xfId="13938" xr:uid="{00000000-0005-0000-0000-00006E360000}"/>
    <cellStyle name="60% - Акцент5 2 2 2 19 2 2 2" xfId="13939" xr:uid="{00000000-0005-0000-0000-00006F360000}"/>
    <cellStyle name="60% - Акцент5 2 2 2 19 2 3" xfId="13940" xr:uid="{00000000-0005-0000-0000-000070360000}"/>
    <cellStyle name="60% - Акцент5 2 2 2 19 2 4" xfId="13941" xr:uid="{00000000-0005-0000-0000-000071360000}"/>
    <cellStyle name="60% - Акцент5 2 2 2 19 3" xfId="13942" xr:uid="{00000000-0005-0000-0000-000072360000}"/>
    <cellStyle name="60% - Акцент5 2 2 2 19 3 2" xfId="13943" xr:uid="{00000000-0005-0000-0000-000073360000}"/>
    <cellStyle name="60% - Акцент5 2 2 2 19 4" xfId="13944" xr:uid="{00000000-0005-0000-0000-000074360000}"/>
    <cellStyle name="60% - Акцент5 2 2 2 2" xfId="13945" xr:uid="{00000000-0005-0000-0000-000075360000}"/>
    <cellStyle name="60% - Акцент5 2 2 2 2 10" xfId="13946" xr:uid="{00000000-0005-0000-0000-000076360000}"/>
    <cellStyle name="60% - Акцент5 2 2 2 2 10 2" xfId="13947" xr:uid="{00000000-0005-0000-0000-000077360000}"/>
    <cellStyle name="60% - Акцент5 2 2 2 2 11" xfId="13948" xr:uid="{00000000-0005-0000-0000-000078360000}"/>
    <cellStyle name="60% - Акцент5 2 2 2 2 12" xfId="13949" xr:uid="{00000000-0005-0000-0000-000079360000}"/>
    <cellStyle name="60% - Акцент5 2 2 2 2 13" xfId="13950" xr:uid="{00000000-0005-0000-0000-00007A360000}"/>
    <cellStyle name="60% - Акцент5 2 2 2 2 13 2" xfId="13951" xr:uid="{00000000-0005-0000-0000-00007B360000}"/>
    <cellStyle name="60% - Акцент5 2 2 2 2 13 2 2" xfId="13952" xr:uid="{00000000-0005-0000-0000-00007C360000}"/>
    <cellStyle name="60% - Акцент5 2 2 2 2 13 2 2 2" xfId="13953" xr:uid="{00000000-0005-0000-0000-00007D360000}"/>
    <cellStyle name="60% - Акцент5 2 2 2 2 13 2 3" xfId="13954" xr:uid="{00000000-0005-0000-0000-00007E360000}"/>
    <cellStyle name="60% - Акцент5 2 2 2 2 13 2 4" xfId="13955" xr:uid="{00000000-0005-0000-0000-00007F360000}"/>
    <cellStyle name="60% - Акцент5 2 2 2 2 13 3" xfId="13956" xr:uid="{00000000-0005-0000-0000-000080360000}"/>
    <cellStyle name="60% - Акцент5 2 2 2 2 13 3 2" xfId="13957" xr:uid="{00000000-0005-0000-0000-000081360000}"/>
    <cellStyle name="60% - Акцент5 2 2 2 2 13 4" xfId="13958" xr:uid="{00000000-0005-0000-0000-000082360000}"/>
    <cellStyle name="60% - Акцент5 2 2 2 2 14" xfId="13959" xr:uid="{00000000-0005-0000-0000-000083360000}"/>
    <cellStyle name="60% - Акцент5 2 2 2 2 14 2" xfId="13960" xr:uid="{00000000-0005-0000-0000-000084360000}"/>
    <cellStyle name="60% - Акцент5 2 2 2 2 15" xfId="13961" xr:uid="{00000000-0005-0000-0000-000085360000}"/>
    <cellStyle name="60% - Акцент5 2 2 2 2 16" xfId="13962" xr:uid="{00000000-0005-0000-0000-000086360000}"/>
    <cellStyle name="60% - Акцент5 2 2 2 2 17" xfId="13963" xr:uid="{00000000-0005-0000-0000-000087360000}"/>
    <cellStyle name="60% - Акцент5 2 2 2 2 17 2" xfId="13964" xr:uid="{00000000-0005-0000-0000-000088360000}"/>
    <cellStyle name="60% - Акцент5 2 2 2 2 18" xfId="13965" xr:uid="{00000000-0005-0000-0000-000089360000}"/>
    <cellStyle name="60% - Акцент5 2 2 2 2 19" xfId="13966" xr:uid="{00000000-0005-0000-0000-00008A360000}"/>
    <cellStyle name="60% - Акцент5 2 2 2 2 2" xfId="13967" xr:uid="{00000000-0005-0000-0000-00008B360000}"/>
    <cellStyle name="60% - Акцент5 2 2 2 2 2 10" xfId="13968" xr:uid="{00000000-0005-0000-0000-00008C360000}"/>
    <cellStyle name="60% - Акцент5 2 2 2 2 2 11" xfId="13969" xr:uid="{00000000-0005-0000-0000-00008D360000}"/>
    <cellStyle name="60% - Акцент5 2 2 2 2 2 12" xfId="13970" xr:uid="{00000000-0005-0000-0000-00008E360000}"/>
    <cellStyle name="60% - Акцент5 2 2 2 2 2 12 2" xfId="13971" xr:uid="{00000000-0005-0000-0000-00008F360000}"/>
    <cellStyle name="60% - Акцент5 2 2 2 2 2 12 2 2" xfId="13972" xr:uid="{00000000-0005-0000-0000-000090360000}"/>
    <cellStyle name="60% - Акцент5 2 2 2 2 2 12 2 2 2" xfId="13973" xr:uid="{00000000-0005-0000-0000-000091360000}"/>
    <cellStyle name="60% - Акцент5 2 2 2 2 2 12 2 3" xfId="13974" xr:uid="{00000000-0005-0000-0000-000092360000}"/>
    <cellStyle name="60% - Акцент5 2 2 2 2 2 12 2 4" xfId="13975" xr:uid="{00000000-0005-0000-0000-000093360000}"/>
    <cellStyle name="60% - Акцент5 2 2 2 2 2 12 3" xfId="13976" xr:uid="{00000000-0005-0000-0000-000094360000}"/>
    <cellStyle name="60% - Акцент5 2 2 2 2 2 12 3 2" xfId="13977" xr:uid="{00000000-0005-0000-0000-000095360000}"/>
    <cellStyle name="60% - Акцент5 2 2 2 2 2 12 4" xfId="13978" xr:uid="{00000000-0005-0000-0000-000096360000}"/>
    <cellStyle name="60% - Акцент5 2 2 2 2 2 13" xfId="13979" xr:uid="{00000000-0005-0000-0000-000097360000}"/>
    <cellStyle name="60% - Акцент5 2 2 2 2 2 13 2" xfId="13980" xr:uid="{00000000-0005-0000-0000-000098360000}"/>
    <cellStyle name="60% - Акцент5 2 2 2 2 2 14" xfId="13981" xr:uid="{00000000-0005-0000-0000-000099360000}"/>
    <cellStyle name="60% - Акцент5 2 2 2 2 2 15" xfId="13982" xr:uid="{00000000-0005-0000-0000-00009A360000}"/>
    <cellStyle name="60% - Акцент5 2 2 2 2 2 16" xfId="13983" xr:uid="{00000000-0005-0000-0000-00009B360000}"/>
    <cellStyle name="60% - Акцент5 2 2 2 2 2 16 2" xfId="13984" xr:uid="{00000000-0005-0000-0000-00009C360000}"/>
    <cellStyle name="60% - Акцент5 2 2 2 2 2 17" xfId="13985" xr:uid="{00000000-0005-0000-0000-00009D360000}"/>
    <cellStyle name="60% - Акцент5 2 2 2 2 2 18" xfId="13986" xr:uid="{00000000-0005-0000-0000-00009E360000}"/>
    <cellStyle name="60% - Акцент5 2 2 2 2 2 19" xfId="13987" xr:uid="{00000000-0005-0000-0000-00009F360000}"/>
    <cellStyle name="60% - Акцент5 2 2 2 2 2 2" xfId="13988" xr:uid="{00000000-0005-0000-0000-0000A0360000}"/>
    <cellStyle name="60% - Акцент5 2 2 2 2 2 2 10" xfId="13989" xr:uid="{00000000-0005-0000-0000-0000A1360000}"/>
    <cellStyle name="60% - Акцент5 2 2 2 2 2 2 10 2" xfId="13990" xr:uid="{00000000-0005-0000-0000-0000A2360000}"/>
    <cellStyle name="60% - Акцент5 2 2 2 2 2 2 10 2 2" xfId="13991" xr:uid="{00000000-0005-0000-0000-0000A3360000}"/>
    <cellStyle name="60% - Акцент5 2 2 2 2 2 2 10 2 2 2" xfId="13992" xr:uid="{00000000-0005-0000-0000-0000A4360000}"/>
    <cellStyle name="60% - Акцент5 2 2 2 2 2 2 10 2 3" xfId="13993" xr:uid="{00000000-0005-0000-0000-0000A5360000}"/>
    <cellStyle name="60% - Акцент5 2 2 2 2 2 2 10 2 4" xfId="13994" xr:uid="{00000000-0005-0000-0000-0000A6360000}"/>
    <cellStyle name="60% - Акцент5 2 2 2 2 2 2 10 3" xfId="13995" xr:uid="{00000000-0005-0000-0000-0000A7360000}"/>
    <cellStyle name="60% - Акцент5 2 2 2 2 2 2 10 3 2" xfId="13996" xr:uid="{00000000-0005-0000-0000-0000A8360000}"/>
    <cellStyle name="60% - Акцент5 2 2 2 2 2 2 10 4" xfId="13997" xr:uid="{00000000-0005-0000-0000-0000A9360000}"/>
    <cellStyle name="60% - Акцент5 2 2 2 2 2 2 11" xfId="13998" xr:uid="{00000000-0005-0000-0000-0000AA360000}"/>
    <cellStyle name="60% - Акцент5 2 2 2 2 2 2 11 2" xfId="13999" xr:uid="{00000000-0005-0000-0000-0000AB360000}"/>
    <cellStyle name="60% - Акцент5 2 2 2 2 2 2 12" xfId="14000" xr:uid="{00000000-0005-0000-0000-0000AC360000}"/>
    <cellStyle name="60% - Акцент5 2 2 2 2 2 2 13" xfId="14001" xr:uid="{00000000-0005-0000-0000-0000AD360000}"/>
    <cellStyle name="60% - Акцент5 2 2 2 2 2 2 14" xfId="14002" xr:uid="{00000000-0005-0000-0000-0000AE360000}"/>
    <cellStyle name="60% - Акцент5 2 2 2 2 2 2 14 2" xfId="14003" xr:uid="{00000000-0005-0000-0000-0000AF360000}"/>
    <cellStyle name="60% - Акцент5 2 2 2 2 2 2 15" xfId="14004" xr:uid="{00000000-0005-0000-0000-0000B0360000}"/>
    <cellStyle name="60% - Акцент5 2 2 2 2 2 2 16" xfId="14005" xr:uid="{00000000-0005-0000-0000-0000B1360000}"/>
    <cellStyle name="60% - Акцент5 2 2 2 2 2 2 17" xfId="14006" xr:uid="{00000000-0005-0000-0000-0000B2360000}"/>
    <cellStyle name="60% - Акцент5 2 2 2 2 2 2 18" xfId="14007" xr:uid="{00000000-0005-0000-0000-0000B3360000}"/>
    <cellStyle name="60% - Акцент5 2 2 2 2 2 2 19" xfId="14008" xr:uid="{00000000-0005-0000-0000-0000B4360000}"/>
    <cellStyle name="60% - Акцент5 2 2 2 2 2 2 2" xfId="14009" xr:uid="{00000000-0005-0000-0000-0000B5360000}"/>
    <cellStyle name="60% - Акцент5 2 2 2 2 2 2 2 10" xfId="14010" xr:uid="{00000000-0005-0000-0000-0000B6360000}"/>
    <cellStyle name="60% - Акцент5 2 2 2 2 2 2 2 10 2" xfId="14011" xr:uid="{00000000-0005-0000-0000-0000B7360000}"/>
    <cellStyle name="60% - Акцент5 2 2 2 2 2 2 2 11" xfId="14012" xr:uid="{00000000-0005-0000-0000-0000B8360000}"/>
    <cellStyle name="60% - Акцент5 2 2 2 2 2 2 2 12" xfId="14013" xr:uid="{00000000-0005-0000-0000-0000B9360000}"/>
    <cellStyle name="60% - Акцент5 2 2 2 2 2 2 2 13" xfId="14014" xr:uid="{00000000-0005-0000-0000-0000BA360000}"/>
    <cellStyle name="60% - Акцент5 2 2 2 2 2 2 2 13 2" xfId="14015" xr:uid="{00000000-0005-0000-0000-0000BB360000}"/>
    <cellStyle name="60% - Акцент5 2 2 2 2 2 2 2 14" xfId="14016" xr:uid="{00000000-0005-0000-0000-0000BC360000}"/>
    <cellStyle name="60% - Акцент5 2 2 2 2 2 2 2 15" xfId="14017" xr:uid="{00000000-0005-0000-0000-0000BD360000}"/>
    <cellStyle name="60% - Акцент5 2 2 2 2 2 2 2 16" xfId="14018" xr:uid="{00000000-0005-0000-0000-0000BE360000}"/>
    <cellStyle name="60% - Акцент5 2 2 2 2 2 2 2 17" xfId="14019" xr:uid="{00000000-0005-0000-0000-0000BF360000}"/>
    <cellStyle name="60% - Акцент5 2 2 2 2 2 2 2 18" xfId="14020" xr:uid="{00000000-0005-0000-0000-0000C0360000}"/>
    <cellStyle name="60% - Акцент5 2 2 2 2 2 2 2 19" xfId="14021" xr:uid="{00000000-0005-0000-0000-0000C1360000}"/>
    <cellStyle name="60% - Акцент5 2 2 2 2 2 2 2 2" xfId="14022" xr:uid="{00000000-0005-0000-0000-0000C2360000}"/>
    <cellStyle name="60% - Акцент5 2 2 2 2 2 2 2 2 10" xfId="14023" xr:uid="{00000000-0005-0000-0000-0000C3360000}"/>
    <cellStyle name="60% - Акцент5 2 2 2 2 2 2 2 2 11" xfId="14024" xr:uid="{00000000-0005-0000-0000-0000C4360000}"/>
    <cellStyle name="60% - Акцент5 2 2 2 2 2 2 2 2 12" xfId="14025" xr:uid="{00000000-0005-0000-0000-0000C5360000}"/>
    <cellStyle name="60% - Акцент5 2 2 2 2 2 2 2 2 13" xfId="14026" xr:uid="{00000000-0005-0000-0000-0000C6360000}"/>
    <cellStyle name="60% - Акцент5 2 2 2 2 2 2 2 2 14" xfId="14027" xr:uid="{00000000-0005-0000-0000-0000C7360000}"/>
    <cellStyle name="60% - Акцент5 2 2 2 2 2 2 2 2 15" xfId="14028" xr:uid="{00000000-0005-0000-0000-0000C8360000}"/>
    <cellStyle name="60% - Акцент5 2 2 2 2 2 2 2 2 16" xfId="14029" xr:uid="{00000000-0005-0000-0000-0000C9360000}"/>
    <cellStyle name="60% - Акцент5 2 2 2 2 2 2 2 2 17" xfId="14030" xr:uid="{00000000-0005-0000-0000-0000CA360000}"/>
    <cellStyle name="60% - Акцент5 2 2 2 2 2 2 2 2 18" xfId="14031" xr:uid="{00000000-0005-0000-0000-0000CB360000}"/>
    <cellStyle name="60% - Акцент5 2 2 2 2 2 2 2 2 19" xfId="14032" xr:uid="{00000000-0005-0000-0000-0000CC360000}"/>
    <cellStyle name="60% - Акцент5 2 2 2 2 2 2 2 2 2" xfId="14033" xr:uid="{00000000-0005-0000-0000-0000CD360000}"/>
    <cellStyle name="60% - Акцент5 2 2 2 2 2 2 2 2 2 10" xfId="14034" xr:uid="{00000000-0005-0000-0000-0000CE360000}"/>
    <cellStyle name="60% - Акцент5 2 2 2 2 2 2 2 2 2 11" xfId="14035" xr:uid="{00000000-0005-0000-0000-0000CF360000}"/>
    <cellStyle name="60% - Акцент5 2 2 2 2 2 2 2 2 2 12" xfId="14036" xr:uid="{00000000-0005-0000-0000-0000D0360000}"/>
    <cellStyle name="60% - Акцент5 2 2 2 2 2 2 2 2 2 13" xfId="14037" xr:uid="{00000000-0005-0000-0000-0000D1360000}"/>
    <cellStyle name="60% - Акцент5 2 2 2 2 2 2 2 2 2 14" xfId="14038" xr:uid="{00000000-0005-0000-0000-0000D2360000}"/>
    <cellStyle name="60% - Акцент5 2 2 2 2 2 2 2 2 2 15" xfId="14039" xr:uid="{00000000-0005-0000-0000-0000D3360000}"/>
    <cellStyle name="60% - Акцент5 2 2 2 2 2 2 2 2 2 16" xfId="14040" xr:uid="{00000000-0005-0000-0000-0000D4360000}"/>
    <cellStyle name="60% - Акцент5 2 2 2 2 2 2 2 2 2 17" xfId="14041" xr:uid="{00000000-0005-0000-0000-0000D5360000}"/>
    <cellStyle name="60% - Акцент5 2 2 2 2 2 2 2 2 2 18" xfId="14042" xr:uid="{00000000-0005-0000-0000-0000D6360000}"/>
    <cellStyle name="60% - Акцент5 2 2 2 2 2 2 2 2 2 19" xfId="14043" xr:uid="{00000000-0005-0000-0000-0000D7360000}"/>
    <cellStyle name="60% - Акцент5 2 2 2 2 2 2 2 2 2 2" xfId="14044" xr:uid="{00000000-0005-0000-0000-0000D8360000}"/>
    <cellStyle name="60% - Акцент5 2 2 2 2 2 2 2 2 2 2 10" xfId="14045" xr:uid="{00000000-0005-0000-0000-0000D9360000}"/>
    <cellStyle name="60% - Акцент5 2 2 2 2 2 2 2 2 2 2 11" xfId="14046" xr:uid="{00000000-0005-0000-0000-0000DA360000}"/>
    <cellStyle name="60% - Акцент5 2 2 2 2 2 2 2 2 2 2 12" xfId="14047" xr:uid="{00000000-0005-0000-0000-0000DB360000}"/>
    <cellStyle name="60% - Акцент5 2 2 2 2 2 2 2 2 2 2 13" xfId="14048" xr:uid="{00000000-0005-0000-0000-0000DC360000}"/>
    <cellStyle name="60% - Акцент5 2 2 2 2 2 2 2 2 2 2 14" xfId="14049" xr:uid="{00000000-0005-0000-0000-0000DD360000}"/>
    <cellStyle name="60% - Акцент5 2 2 2 2 2 2 2 2 2 2 15" xfId="14050" xr:uid="{00000000-0005-0000-0000-0000DE360000}"/>
    <cellStyle name="60% - Акцент5 2 2 2 2 2 2 2 2 2 2 16" xfId="14051" xr:uid="{00000000-0005-0000-0000-0000DF360000}"/>
    <cellStyle name="60% - Акцент5 2 2 2 2 2 2 2 2 2 2 17" xfId="14052" xr:uid="{00000000-0005-0000-0000-0000E0360000}"/>
    <cellStyle name="60% - Акцент5 2 2 2 2 2 2 2 2 2 2 18" xfId="14053" xr:uid="{00000000-0005-0000-0000-0000E1360000}"/>
    <cellStyle name="60% - Акцент5 2 2 2 2 2 2 2 2 2 2 19" xfId="14054" xr:uid="{00000000-0005-0000-0000-0000E2360000}"/>
    <cellStyle name="60% - Акцент5 2 2 2 2 2 2 2 2 2 2 2" xfId="14055" xr:uid="{00000000-0005-0000-0000-0000E3360000}"/>
    <cellStyle name="60% - Акцент5 2 2 2 2 2 2 2 2 2 2 2 10" xfId="14056" xr:uid="{00000000-0005-0000-0000-0000E4360000}"/>
    <cellStyle name="60% - Акцент5 2 2 2 2 2 2 2 2 2 2 2 11" xfId="14057" xr:uid="{00000000-0005-0000-0000-0000E5360000}"/>
    <cellStyle name="60% - Акцент5 2 2 2 2 2 2 2 2 2 2 2 12" xfId="14058" xr:uid="{00000000-0005-0000-0000-0000E6360000}"/>
    <cellStyle name="60% - Акцент5 2 2 2 2 2 2 2 2 2 2 2 13" xfId="14059" xr:uid="{00000000-0005-0000-0000-0000E7360000}"/>
    <cellStyle name="60% - Акцент5 2 2 2 2 2 2 2 2 2 2 2 14" xfId="14060" xr:uid="{00000000-0005-0000-0000-0000E8360000}"/>
    <cellStyle name="60% - Акцент5 2 2 2 2 2 2 2 2 2 2 2 15" xfId="14061" xr:uid="{00000000-0005-0000-0000-0000E9360000}"/>
    <cellStyle name="60% - Акцент5 2 2 2 2 2 2 2 2 2 2 2 16" xfId="14062" xr:uid="{00000000-0005-0000-0000-0000EA360000}"/>
    <cellStyle name="60% - Акцент5 2 2 2 2 2 2 2 2 2 2 2 17" xfId="14063" xr:uid="{00000000-0005-0000-0000-0000EB360000}"/>
    <cellStyle name="60% - Акцент5 2 2 2 2 2 2 2 2 2 2 2 18" xfId="14064" xr:uid="{00000000-0005-0000-0000-0000EC360000}"/>
    <cellStyle name="60% - Акцент5 2 2 2 2 2 2 2 2 2 2 2 19" xfId="14065" xr:uid="{00000000-0005-0000-0000-0000ED360000}"/>
    <cellStyle name="60% - Акцент5 2 2 2 2 2 2 2 2 2 2 2 2" xfId="14066" xr:uid="{00000000-0005-0000-0000-0000EE360000}"/>
    <cellStyle name="60% - Акцент5 2 2 2 2 2 2 2 2 2 2 2 2 10" xfId="14067" xr:uid="{00000000-0005-0000-0000-0000EF360000}"/>
    <cellStyle name="60% - Акцент5 2 2 2 2 2 2 2 2 2 2 2 2 11" xfId="14068" xr:uid="{00000000-0005-0000-0000-0000F0360000}"/>
    <cellStyle name="60% - Акцент5 2 2 2 2 2 2 2 2 2 2 2 2 12" xfId="14069" xr:uid="{00000000-0005-0000-0000-0000F1360000}"/>
    <cellStyle name="60% - Акцент5 2 2 2 2 2 2 2 2 2 2 2 2 13" xfId="14070" xr:uid="{00000000-0005-0000-0000-0000F2360000}"/>
    <cellStyle name="60% - Акцент5 2 2 2 2 2 2 2 2 2 2 2 2 14" xfId="14071" xr:uid="{00000000-0005-0000-0000-0000F3360000}"/>
    <cellStyle name="60% - Акцент5 2 2 2 2 2 2 2 2 2 2 2 2 15" xfId="14072" xr:uid="{00000000-0005-0000-0000-0000F4360000}"/>
    <cellStyle name="60% - Акцент5 2 2 2 2 2 2 2 2 2 2 2 2 16" xfId="14073" xr:uid="{00000000-0005-0000-0000-0000F5360000}"/>
    <cellStyle name="60% - Акцент5 2 2 2 2 2 2 2 2 2 2 2 2 17" xfId="14074" xr:uid="{00000000-0005-0000-0000-0000F6360000}"/>
    <cellStyle name="60% - Акцент5 2 2 2 2 2 2 2 2 2 2 2 2 18" xfId="14075" xr:uid="{00000000-0005-0000-0000-0000F7360000}"/>
    <cellStyle name="60% - Акцент5 2 2 2 2 2 2 2 2 2 2 2 2 19" xfId="14076" xr:uid="{00000000-0005-0000-0000-0000F8360000}"/>
    <cellStyle name="60% - Акцент5 2 2 2 2 2 2 2 2 2 2 2 2 2" xfId="14077" xr:uid="{00000000-0005-0000-0000-0000F9360000}"/>
    <cellStyle name="60% - Акцент5 2 2 2 2 2 2 2 2 2 2 2 2 2 10" xfId="14078" xr:uid="{00000000-0005-0000-0000-0000FA360000}"/>
    <cellStyle name="60% - Акцент5 2 2 2 2 2 2 2 2 2 2 2 2 2 11" xfId="14079" xr:uid="{00000000-0005-0000-0000-0000FB360000}"/>
    <cellStyle name="60% - Акцент5 2 2 2 2 2 2 2 2 2 2 2 2 2 12" xfId="14080" xr:uid="{00000000-0005-0000-0000-0000FC360000}"/>
    <cellStyle name="60% - Акцент5 2 2 2 2 2 2 2 2 2 2 2 2 2 13" xfId="14081" xr:uid="{00000000-0005-0000-0000-0000FD360000}"/>
    <cellStyle name="60% - Акцент5 2 2 2 2 2 2 2 2 2 2 2 2 2 14" xfId="14082" xr:uid="{00000000-0005-0000-0000-0000FE360000}"/>
    <cellStyle name="60% - Акцент5 2 2 2 2 2 2 2 2 2 2 2 2 2 15" xfId="14083" xr:uid="{00000000-0005-0000-0000-0000FF360000}"/>
    <cellStyle name="60% - Акцент5 2 2 2 2 2 2 2 2 2 2 2 2 2 16" xfId="14084" xr:uid="{00000000-0005-0000-0000-000000370000}"/>
    <cellStyle name="60% - Акцент5 2 2 2 2 2 2 2 2 2 2 2 2 2 17" xfId="14085" xr:uid="{00000000-0005-0000-0000-000001370000}"/>
    <cellStyle name="60% - Акцент5 2 2 2 2 2 2 2 2 2 2 2 2 2 18" xfId="14086" xr:uid="{00000000-0005-0000-0000-000002370000}"/>
    <cellStyle name="60% - Акцент5 2 2 2 2 2 2 2 2 2 2 2 2 2 19" xfId="14087" xr:uid="{00000000-0005-0000-0000-000003370000}"/>
    <cellStyle name="60% - Акцент5 2 2 2 2 2 2 2 2 2 2 2 2 2 2" xfId="14088" xr:uid="{00000000-0005-0000-0000-000004370000}"/>
    <cellStyle name="60% - Акцент5 2 2 2 2 2 2 2 2 2 2 2 2 2 2 10" xfId="14089" xr:uid="{00000000-0005-0000-0000-000005370000}"/>
    <cellStyle name="60% - Акцент5 2 2 2 2 2 2 2 2 2 2 2 2 2 2 11" xfId="14090" xr:uid="{00000000-0005-0000-0000-000006370000}"/>
    <cellStyle name="60% - Акцент5 2 2 2 2 2 2 2 2 2 2 2 2 2 2 12" xfId="14091" xr:uid="{00000000-0005-0000-0000-000007370000}"/>
    <cellStyle name="60% - Акцент5 2 2 2 2 2 2 2 2 2 2 2 2 2 2 13" xfId="14092" xr:uid="{00000000-0005-0000-0000-000008370000}"/>
    <cellStyle name="60% - Акцент5 2 2 2 2 2 2 2 2 2 2 2 2 2 2 14" xfId="14093" xr:uid="{00000000-0005-0000-0000-000009370000}"/>
    <cellStyle name="60% - Акцент5 2 2 2 2 2 2 2 2 2 2 2 2 2 2 15" xfId="14094" xr:uid="{00000000-0005-0000-0000-00000A370000}"/>
    <cellStyle name="60% - Акцент5 2 2 2 2 2 2 2 2 2 2 2 2 2 2 16" xfId="14095" xr:uid="{00000000-0005-0000-0000-00000B370000}"/>
    <cellStyle name="60% - Акцент5 2 2 2 2 2 2 2 2 2 2 2 2 2 2 17" xfId="14096" xr:uid="{00000000-0005-0000-0000-00000C370000}"/>
    <cellStyle name="60% - Акцент5 2 2 2 2 2 2 2 2 2 2 2 2 2 2 18" xfId="14097" xr:uid="{00000000-0005-0000-0000-00000D370000}"/>
    <cellStyle name="60% - Акцент5 2 2 2 2 2 2 2 2 2 2 2 2 2 2 19" xfId="14098" xr:uid="{00000000-0005-0000-0000-00000E370000}"/>
    <cellStyle name="60% - Акцент5 2 2 2 2 2 2 2 2 2 2 2 2 2 2 2" xfId="14099" xr:uid="{00000000-0005-0000-0000-00000F370000}"/>
    <cellStyle name="60% - Акцент5 2 2 2 2 2 2 2 2 2 2 2 2 2 2 2 10" xfId="14100" xr:uid="{00000000-0005-0000-0000-000010370000}"/>
    <cellStyle name="60% - Акцент5 2 2 2 2 2 2 2 2 2 2 2 2 2 2 2 11" xfId="14101" xr:uid="{00000000-0005-0000-0000-000011370000}"/>
    <cellStyle name="60% - Акцент5 2 2 2 2 2 2 2 2 2 2 2 2 2 2 2 12" xfId="14102" xr:uid="{00000000-0005-0000-0000-000012370000}"/>
    <cellStyle name="60% - Акцент5 2 2 2 2 2 2 2 2 2 2 2 2 2 2 2 13" xfId="14103" xr:uid="{00000000-0005-0000-0000-000013370000}"/>
    <cellStyle name="60% - Акцент5 2 2 2 2 2 2 2 2 2 2 2 2 2 2 2 14" xfId="14104" xr:uid="{00000000-0005-0000-0000-000014370000}"/>
    <cellStyle name="60% - Акцент5 2 2 2 2 2 2 2 2 2 2 2 2 2 2 2 15" xfId="14105" xr:uid="{00000000-0005-0000-0000-000015370000}"/>
    <cellStyle name="60% - Акцент5 2 2 2 2 2 2 2 2 2 2 2 2 2 2 2 16" xfId="14106" xr:uid="{00000000-0005-0000-0000-000016370000}"/>
    <cellStyle name="60% - Акцент5 2 2 2 2 2 2 2 2 2 2 2 2 2 2 2 17" xfId="14107" xr:uid="{00000000-0005-0000-0000-000017370000}"/>
    <cellStyle name="60% - Акцент5 2 2 2 2 2 2 2 2 2 2 2 2 2 2 2 18" xfId="14108" xr:uid="{00000000-0005-0000-0000-000018370000}"/>
    <cellStyle name="60% - Акцент5 2 2 2 2 2 2 2 2 2 2 2 2 2 2 2 19" xfId="14109" xr:uid="{00000000-0005-0000-0000-000019370000}"/>
    <cellStyle name="60% - Акцент5 2 2 2 2 2 2 2 2 2 2 2 2 2 2 2 2" xfId="14110" xr:uid="{00000000-0005-0000-0000-00001A370000}"/>
    <cellStyle name="60% - Акцент5 2 2 2 2 2 2 2 2 2 2 2 2 2 2 2 2 10" xfId="14111" xr:uid="{00000000-0005-0000-0000-00001B370000}"/>
    <cellStyle name="60% - Акцент5 2 2 2 2 2 2 2 2 2 2 2 2 2 2 2 2 11" xfId="14112" xr:uid="{00000000-0005-0000-0000-00001C370000}"/>
    <cellStyle name="60% - Акцент5 2 2 2 2 2 2 2 2 2 2 2 2 2 2 2 2 12" xfId="14113" xr:uid="{00000000-0005-0000-0000-00001D370000}"/>
    <cellStyle name="60% - Акцент5 2 2 2 2 2 2 2 2 2 2 2 2 2 2 2 2 13" xfId="14114" xr:uid="{00000000-0005-0000-0000-00001E370000}"/>
    <cellStyle name="60% - Акцент5 2 2 2 2 2 2 2 2 2 2 2 2 2 2 2 2 14" xfId="14115" xr:uid="{00000000-0005-0000-0000-00001F370000}"/>
    <cellStyle name="60% - Акцент5 2 2 2 2 2 2 2 2 2 2 2 2 2 2 2 2 15" xfId="14116" xr:uid="{00000000-0005-0000-0000-000020370000}"/>
    <cellStyle name="60% - Акцент5 2 2 2 2 2 2 2 2 2 2 2 2 2 2 2 2 16" xfId="14117" xr:uid="{00000000-0005-0000-0000-000021370000}"/>
    <cellStyle name="60% - Акцент5 2 2 2 2 2 2 2 2 2 2 2 2 2 2 2 2 17" xfId="14118" xr:uid="{00000000-0005-0000-0000-000022370000}"/>
    <cellStyle name="60% - Акцент5 2 2 2 2 2 2 2 2 2 2 2 2 2 2 2 2 18" xfId="14119" xr:uid="{00000000-0005-0000-0000-000023370000}"/>
    <cellStyle name="60% - Акцент5 2 2 2 2 2 2 2 2 2 2 2 2 2 2 2 2 19" xfId="14120" xr:uid="{00000000-0005-0000-0000-000024370000}"/>
    <cellStyle name="60% - Акцент5 2 2 2 2 2 2 2 2 2 2 2 2 2 2 2 2 2" xfId="14121" xr:uid="{00000000-0005-0000-0000-000025370000}"/>
    <cellStyle name="60% - Акцент5 2 2 2 2 2 2 2 2 2 2 2 2 2 2 2 2 2 10" xfId="14122" xr:uid="{00000000-0005-0000-0000-000026370000}"/>
    <cellStyle name="60% - Акцент5 2 2 2 2 2 2 2 2 2 2 2 2 2 2 2 2 2 11" xfId="14123" xr:uid="{00000000-0005-0000-0000-000027370000}"/>
    <cellStyle name="60% - Акцент5 2 2 2 2 2 2 2 2 2 2 2 2 2 2 2 2 2 12" xfId="14124" xr:uid="{00000000-0005-0000-0000-000028370000}"/>
    <cellStyle name="60% - Акцент5 2 2 2 2 2 2 2 2 2 2 2 2 2 2 2 2 2 13" xfId="14125" xr:uid="{00000000-0005-0000-0000-000029370000}"/>
    <cellStyle name="60% - Акцент5 2 2 2 2 2 2 2 2 2 2 2 2 2 2 2 2 2 14" xfId="14126" xr:uid="{00000000-0005-0000-0000-00002A370000}"/>
    <cellStyle name="60% - Акцент5 2 2 2 2 2 2 2 2 2 2 2 2 2 2 2 2 2 15" xfId="14127" xr:uid="{00000000-0005-0000-0000-00002B370000}"/>
    <cellStyle name="60% - Акцент5 2 2 2 2 2 2 2 2 2 2 2 2 2 2 2 2 2 16" xfId="14128" xr:uid="{00000000-0005-0000-0000-00002C370000}"/>
    <cellStyle name="60% - Акцент5 2 2 2 2 2 2 2 2 2 2 2 2 2 2 2 2 2 17" xfId="14129" xr:uid="{00000000-0005-0000-0000-00002D370000}"/>
    <cellStyle name="60% - Акцент5 2 2 2 2 2 2 2 2 2 2 2 2 2 2 2 2 2 18" xfId="14130" xr:uid="{00000000-0005-0000-0000-00002E370000}"/>
    <cellStyle name="60% - Акцент5 2 2 2 2 2 2 2 2 2 2 2 2 2 2 2 2 2 19" xfId="14131" xr:uid="{00000000-0005-0000-0000-00002F370000}"/>
    <cellStyle name="60% - Акцент5 2 2 2 2 2 2 2 2 2 2 2 2 2 2 2 2 2 2" xfId="14132" xr:uid="{00000000-0005-0000-0000-000030370000}"/>
    <cellStyle name="60% - Акцент5 2 2 2 2 2 2 2 2 2 2 2 2 2 2 2 2 2 2 10" xfId="14133" xr:uid="{00000000-0005-0000-0000-000031370000}"/>
    <cellStyle name="60% - Акцент5 2 2 2 2 2 2 2 2 2 2 2 2 2 2 2 2 2 2 11" xfId="14134" xr:uid="{00000000-0005-0000-0000-000032370000}"/>
    <cellStyle name="60% - Акцент5 2 2 2 2 2 2 2 2 2 2 2 2 2 2 2 2 2 2 12" xfId="14135" xr:uid="{00000000-0005-0000-0000-000033370000}"/>
    <cellStyle name="60% - Акцент5 2 2 2 2 2 2 2 2 2 2 2 2 2 2 2 2 2 2 13" xfId="14136" xr:uid="{00000000-0005-0000-0000-000034370000}"/>
    <cellStyle name="60% - Акцент5 2 2 2 2 2 2 2 2 2 2 2 2 2 2 2 2 2 2 14" xfId="14137" xr:uid="{00000000-0005-0000-0000-000035370000}"/>
    <cellStyle name="60% - Акцент5 2 2 2 2 2 2 2 2 2 2 2 2 2 2 2 2 2 2 15" xfId="14138" xr:uid="{00000000-0005-0000-0000-000036370000}"/>
    <cellStyle name="60% - Акцент5 2 2 2 2 2 2 2 2 2 2 2 2 2 2 2 2 2 2 16" xfId="14139" xr:uid="{00000000-0005-0000-0000-000037370000}"/>
    <cellStyle name="60% - Акцент5 2 2 2 2 2 2 2 2 2 2 2 2 2 2 2 2 2 2 17" xfId="14140" xr:uid="{00000000-0005-0000-0000-000038370000}"/>
    <cellStyle name="60% - Акцент5 2 2 2 2 2 2 2 2 2 2 2 2 2 2 2 2 2 2 18" xfId="14141" xr:uid="{00000000-0005-0000-0000-000039370000}"/>
    <cellStyle name="60% - Акцент5 2 2 2 2 2 2 2 2 2 2 2 2 2 2 2 2 2 2 19" xfId="14142" xr:uid="{00000000-0005-0000-0000-00003A370000}"/>
    <cellStyle name="60% - Акцент5 2 2 2 2 2 2 2 2 2 2 2 2 2 2 2 2 2 2 2" xfId="14143" xr:uid="{00000000-0005-0000-0000-00003B370000}"/>
    <cellStyle name="60% - Акцент5 2 2 2 2 2 2 2 2 2 2 2 2 2 2 2 2 2 2 2 10" xfId="14144" xr:uid="{00000000-0005-0000-0000-00003C370000}"/>
    <cellStyle name="60% - Акцент5 2 2 2 2 2 2 2 2 2 2 2 2 2 2 2 2 2 2 2 11" xfId="14145" xr:uid="{00000000-0005-0000-0000-00003D370000}"/>
    <cellStyle name="60% - Акцент5 2 2 2 2 2 2 2 2 2 2 2 2 2 2 2 2 2 2 2 12" xfId="14146" xr:uid="{00000000-0005-0000-0000-00003E370000}"/>
    <cellStyle name="60% - Акцент5 2 2 2 2 2 2 2 2 2 2 2 2 2 2 2 2 2 2 2 13" xfId="14147" xr:uid="{00000000-0005-0000-0000-00003F370000}"/>
    <cellStyle name="60% - Акцент5 2 2 2 2 2 2 2 2 2 2 2 2 2 2 2 2 2 2 2 14" xfId="14148" xr:uid="{00000000-0005-0000-0000-000040370000}"/>
    <cellStyle name="60% - Акцент5 2 2 2 2 2 2 2 2 2 2 2 2 2 2 2 2 2 2 2 15" xfId="14149" xr:uid="{00000000-0005-0000-0000-000041370000}"/>
    <cellStyle name="60% - Акцент5 2 2 2 2 2 2 2 2 2 2 2 2 2 2 2 2 2 2 2 16" xfId="14150" xr:uid="{00000000-0005-0000-0000-000042370000}"/>
    <cellStyle name="60% - Акцент5 2 2 2 2 2 2 2 2 2 2 2 2 2 2 2 2 2 2 2 17" xfId="14151" xr:uid="{00000000-0005-0000-0000-000043370000}"/>
    <cellStyle name="60% - Акцент5 2 2 2 2 2 2 2 2 2 2 2 2 2 2 2 2 2 2 2 18" xfId="14152" xr:uid="{00000000-0005-0000-0000-000044370000}"/>
    <cellStyle name="60% - Акцент5 2 2 2 2 2 2 2 2 2 2 2 2 2 2 2 2 2 2 2 19" xfId="14153" xr:uid="{00000000-0005-0000-0000-000045370000}"/>
    <cellStyle name="60% - Акцент5 2 2 2 2 2 2 2 2 2 2 2 2 2 2 2 2 2 2 2 2" xfId="14154" xr:uid="{00000000-0005-0000-0000-000046370000}"/>
    <cellStyle name="60% - Акцент5 2 2 2 2 2 2 2 2 2 2 2 2 2 2 2 2 2 2 2 2 10" xfId="14155" xr:uid="{00000000-0005-0000-0000-000047370000}"/>
    <cellStyle name="60% - Акцент5 2 2 2 2 2 2 2 2 2 2 2 2 2 2 2 2 2 2 2 2 11" xfId="14156" xr:uid="{00000000-0005-0000-0000-000048370000}"/>
    <cellStyle name="60% - Акцент5 2 2 2 2 2 2 2 2 2 2 2 2 2 2 2 2 2 2 2 2 12" xfId="14157" xr:uid="{00000000-0005-0000-0000-000049370000}"/>
    <cellStyle name="60% - Акцент5 2 2 2 2 2 2 2 2 2 2 2 2 2 2 2 2 2 2 2 2 13" xfId="14158" xr:uid="{00000000-0005-0000-0000-00004A370000}"/>
    <cellStyle name="60% - Акцент5 2 2 2 2 2 2 2 2 2 2 2 2 2 2 2 2 2 2 2 2 14" xfId="14159" xr:uid="{00000000-0005-0000-0000-00004B370000}"/>
    <cellStyle name="60% - Акцент5 2 2 2 2 2 2 2 2 2 2 2 2 2 2 2 2 2 2 2 2 15" xfId="14160" xr:uid="{00000000-0005-0000-0000-00004C370000}"/>
    <cellStyle name="60% - Акцент5 2 2 2 2 2 2 2 2 2 2 2 2 2 2 2 2 2 2 2 2 16" xfId="14161" xr:uid="{00000000-0005-0000-0000-00004D370000}"/>
    <cellStyle name="60% - Акцент5 2 2 2 2 2 2 2 2 2 2 2 2 2 2 2 2 2 2 2 2 17" xfId="14162" xr:uid="{00000000-0005-0000-0000-00004E370000}"/>
    <cellStyle name="60% - Акцент5 2 2 2 2 2 2 2 2 2 2 2 2 2 2 2 2 2 2 2 2 18" xfId="14163" xr:uid="{00000000-0005-0000-0000-00004F370000}"/>
    <cellStyle name="60% - Акцент5 2 2 2 2 2 2 2 2 2 2 2 2 2 2 2 2 2 2 2 2 19" xfId="14164" xr:uid="{00000000-0005-0000-0000-000050370000}"/>
    <cellStyle name="60% - Акцент5 2 2 2 2 2 2 2 2 2 2 2 2 2 2 2 2 2 2 2 2 2" xfId="14165" xr:uid="{00000000-0005-0000-0000-000051370000}"/>
    <cellStyle name="60% - Акцент5 2 2 2 2 2 2 2 2 2 2 2 2 2 2 2 2 2 2 2 2 2 10" xfId="14166" xr:uid="{00000000-0005-0000-0000-000052370000}"/>
    <cellStyle name="60% - Акцент5 2 2 2 2 2 2 2 2 2 2 2 2 2 2 2 2 2 2 2 2 2 11" xfId="14167" xr:uid="{00000000-0005-0000-0000-000053370000}"/>
    <cellStyle name="60% - Акцент5 2 2 2 2 2 2 2 2 2 2 2 2 2 2 2 2 2 2 2 2 2 12" xfId="14168" xr:uid="{00000000-0005-0000-0000-000054370000}"/>
    <cellStyle name="60% - Акцент5 2 2 2 2 2 2 2 2 2 2 2 2 2 2 2 2 2 2 2 2 2 13" xfId="14169" xr:uid="{00000000-0005-0000-0000-000055370000}"/>
    <cellStyle name="60% - Акцент5 2 2 2 2 2 2 2 2 2 2 2 2 2 2 2 2 2 2 2 2 2 14" xfId="14170" xr:uid="{00000000-0005-0000-0000-000056370000}"/>
    <cellStyle name="60% - Акцент5 2 2 2 2 2 2 2 2 2 2 2 2 2 2 2 2 2 2 2 2 2 15" xfId="14171" xr:uid="{00000000-0005-0000-0000-000057370000}"/>
    <cellStyle name="60% - Акцент5 2 2 2 2 2 2 2 2 2 2 2 2 2 2 2 2 2 2 2 2 2 16" xfId="14172" xr:uid="{00000000-0005-0000-0000-000058370000}"/>
    <cellStyle name="60% - Акцент5 2 2 2 2 2 2 2 2 2 2 2 2 2 2 2 2 2 2 2 2 2 17" xfId="14173" xr:uid="{00000000-0005-0000-0000-000059370000}"/>
    <cellStyle name="60% - Акцент5 2 2 2 2 2 2 2 2 2 2 2 2 2 2 2 2 2 2 2 2 2 18" xfId="14174" xr:uid="{00000000-0005-0000-0000-00005A370000}"/>
    <cellStyle name="60% - Акцент5 2 2 2 2 2 2 2 2 2 2 2 2 2 2 2 2 2 2 2 2 2 19" xfId="14175" xr:uid="{00000000-0005-0000-0000-00005B370000}"/>
    <cellStyle name="60% - Акцент5 2 2 2 2 2 2 2 2 2 2 2 2 2 2 2 2 2 2 2 2 2 2" xfId="14176" xr:uid="{00000000-0005-0000-0000-00005C370000}"/>
    <cellStyle name="60% - Акцент5 2 2 2 2 2 2 2 2 2 2 2 2 2 2 2 2 2 2 2 2 2 2 10" xfId="14177" xr:uid="{00000000-0005-0000-0000-00005D370000}"/>
    <cellStyle name="60% - Акцент5 2 2 2 2 2 2 2 2 2 2 2 2 2 2 2 2 2 2 2 2 2 2 11" xfId="14178" xr:uid="{00000000-0005-0000-0000-00005E370000}"/>
    <cellStyle name="60% - Акцент5 2 2 2 2 2 2 2 2 2 2 2 2 2 2 2 2 2 2 2 2 2 2 12" xfId="14179" xr:uid="{00000000-0005-0000-0000-00005F370000}"/>
    <cellStyle name="60% - Акцент5 2 2 2 2 2 2 2 2 2 2 2 2 2 2 2 2 2 2 2 2 2 2 13" xfId="14180" xr:uid="{00000000-0005-0000-0000-000060370000}"/>
    <cellStyle name="60% - Акцент5 2 2 2 2 2 2 2 2 2 2 2 2 2 2 2 2 2 2 2 2 2 2 14" xfId="14181" xr:uid="{00000000-0005-0000-0000-000061370000}"/>
    <cellStyle name="60% - Акцент5 2 2 2 2 2 2 2 2 2 2 2 2 2 2 2 2 2 2 2 2 2 2 15" xfId="14182" xr:uid="{00000000-0005-0000-0000-000062370000}"/>
    <cellStyle name="60% - Акцент5 2 2 2 2 2 2 2 2 2 2 2 2 2 2 2 2 2 2 2 2 2 2 16" xfId="14183" xr:uid="{00000000-0005-0000-0000-000063370000}"/>
    <cellStyle name="60% - Акцент5 2 2 2 2 2 2 2 2 2 2 2 2 2 2 2 2 2 2 2 2 2 2 17" xfId="14184" xr:uid="{00000000-0005-0000-0000-000064370000}"/>
    <cellStyle name="60% - Акцент5 2 2 2 2 2 2 2 2 2 2 2 2 2 2 2 2 2 2 2 2 2 2 18" xfId="14185" xr:uid="{00000000-0005-0000-0000-000065370000}"/>
    <cellStyle name="60% - Акцент5 2 2 2 2 2 2 2 2 2 2 2 2 2 2 2 2 2 2 2 2 2 2 19" xfId="14186" xr:uid="{00000000-0005-0000-0000-000066370000}"/>
    <cellStyle name="60% - Акцент5 2 2 2 2 2 2 2 2 2 2 2 2 2 2 2 2 2 2 2 2 2 2 2" xfId="14187" xr:uid="{00000000-0005-0000-0000-000067370000}"/>
    <cellStyle name="60% - Акцент5 2 2 2 2 2 2 2 2 2 2 2 2 2 2 2 2 2 2 2 2 2 2 2 10" xfId="14188" xr:uid="{00000000-0005-0000-0000-000068370000}"/>
    <cellStyle name="60% - Акцент5 2 2 2 2 2 2 2 2 2 2 2 2 2 2 2 2 2 2 2 2 2 2 2 11" xfId="14189" xr:uid="{00000000-0005-0000-0000-000069370000}"/>
    <cellStyle name="60% - Акцент5 2 2 2 2 2 2 2 2 2 2 2 2 2 2 2 2 2 2 2 2 2 2 2 12" xfId="14190" xr:uid="{00000000-0005-0000-0000-00006A370000}"/>
    <cellStyle name="60% - Акцент5 2 2 2 2 2 2 2 2 2 2 2 2 2 2 2 2 2 2 2 2 2 2 2 13" xfId="14191" xr:uid="{00000000-0005-0000-0000-00006B370000}"/>
    <cellStyle name="60% - Акцент5 2 2 2 2 2 2 2 2 2 2 2 2 2 2 2 2 2 2 2 2 2 2 2 14" xfId="14192" xr:uid="{00000000-0005-0000-0000-00006C370000}"/>
    <cellStyle name="60% - Акцент5 2 2 2 2 2 2 2 2 2 2 2 2 2 2 2 2 2 2 2 2 2 2 2 15" xfId="14193" xr:uid="{00000000-0005-0000-0000-00006D370000}"/>
    <cellStyle name="60% - Акцент5 2 2 2 2 2 2 2 2 2 2 2 2 2 2 2 2 2 2 2 2 2 2 2 16" xfId="14194" xr:uid="{00000000-0005-0000-0000-00006E370000}"/>
    <cellStyle name="60% - Акцент5 2 2 2 2 2 2 2 2 2 2 2 2 2 2 2 2 2 2 2 2 2 2 2 17" xfId="14195" xr:uid="{00000000-0005-0000-0000-00006F370000}"/>
    <cellStyle name="60% - Акцент5 2 2 2 2 2 2 2 2 2 2 2 2 2 2 2 2 2 2 2 2 2 2 2 18" xfId="14196" xr:uid="{00000000-0005-0000-0000-000070370000}"/>
    <cellStyle name="60% - Акцент5 2 2 2 2 2 2 2 2 2 2 2 2 2 2 2 2 2 2 2 2 2 2 2 19" xfId="14197" xr:uid="{00000000-0005-0000-0000-000071370000}"/>
    <cellStyle name="60% - Акцент5 2 2 2 2 2 2 2 2 2 2 2 2 2 2 2 2 2 2 2 2 2 2 2 2" xfId="14198" xr:uid="{00000000-0005-0000-0000-000072370000}"/>
    <cellStyle name="60% - Акцент5 2 2 2 2 2 2 2 2 2 2 2 2 2 2 2 2 2 2 2 2 2 2 2 2 10" xfId="14199" xr:uid="{00000000-0005-0000-0000-000073370000}"/>
    <cellStyle name="60% - Акцент5 2 2 2 2 2 2 2 2 2 2 2 2 2 2 2 2 2 2 2 2 2 2 2 2 11" xfId="14200" xr:uid="{00000000-0005-0000-0000-000074370000}"/>
    <cellStyle name="60% - Акцент5 2 2 2 2 2 2 2 2 2 2 2 2 2 2 2 2 2 2 2 2 2 2 2 2 12" xfId="14201" xr:uid="{00000000-0005-0000-0000-000075370000}"/>
    <cellStyle name="60% - Акцент5 2 2 2 2 2 2 2 2 2 2 2 2 2 2 2 2 2 2 2 2 2 2 2 2 13" xfId="14202" xr:uid="{00000000-0005-0000-0000-000076370000}"/>
    <cellStyle name="60% - Акцент5 2 2 2 2 2 2 2 2 2 2 2 2 2 2 2 2 2 2 2 2 2 2 2 2 14" xfId="14203" xr:uid="{00000000-0005-0000-0000-000077370000}"/>
    <cellStyle name="60% - Акцент5 2 2 2 2 2 2 2 2 2 2 2 2 2 2 2 2 2 2 2 2 2 2 2 2 15" xfId="14204" xr:uid="{00000000-0005-0000-0000-000078370000}"/>
    <cellStyle name="60% - Акцент5 2 2 2 2 2 2 2 2 2 2 2 2 2 2 2 2 2 2 2 2 2 2 2 2 16" xfId="14205" xr:uid="{00000000-0005-0000-0000-000079370000}"/>
    <cellStyle name="60% - Акцент5 2 2 2 2 2 2 2 2 2 2 2 2 2 2 2 2 2 2 2 2 2 2 2 2 17" xfId="14206" xr:uid="{00000000-0005-0000-0000-00007A370000}"/>
    <cellStyle name="60% - Акцент5 2 2 2 2 2 2 2 2 2 2 2 2 2 2 2 2 2 2 2 2 2 2 2 2 18" xfId="14207" xr:uid="{00000000-0005-0000-0000-00007B370000}"/>
    <cellStyle name="60% - Акцент5 2 2 2 2 2 2 2 2 2 2 2 2 2 2 2 2 2 2 2 2 2 2 2 2 2" xfId="14208" xr:uid="{00000000-0005-0000-0000-00007C370000}"/>
    <cellStyle name="60% - Акцент5 2 2 2 2 2 2 2 2 2 2 2 2 2 2 2 2 2 2 2 2 2 2 2 2 2 10" xfId="14209" xr:uid="{00000000-0005-0000-0000-00007D370000}"/>
    <cellStyle name="60% - Акцент5 2 2 2 2 2 2 2 2 2 2 2 2 2 2 2 2 2 2 2 2 2 2 2 2 2 11" xfId="14210" xr:uid="{00000000-0005-0000-0000-00007E370000}"/>
    <cellStyle name="60% - Акцент5 2 2 2 2 2 2 2 2 2 2 2 2 2 2 2 2 2 2 2 2 2 2 2 2 2 12" xfId="14211" xr:uid="{00000000-0005-0000-0000-00007F370000}"/>
    <cellStyle name="60% - Акцент5 2 2 2 2 2 2 2 2 2 2 2 2 2 2 2 2 2 2 2 2 2 2 2 2 2 13" xfId="14212" xr:uid="{00000000-0005-0000-0000-000080370000}"/>
    <cellStyle name="60% - Акцент5 2 2 2 2 2 2 2 2 2 2 2 2 2 2 2 2 2 2 2 2 2 2 2 2 2 14" xfId="14213" xr:uid="{00000000-0005-0000-0000-000081370000}"/>
    <cellStyle name="60% - Акцент5 2 2 2 2 2 2 2 2 2 2 2 2 2 2 2 2 2 2 2 2 2 2 2 2 2 15" xfId="14214" xr:uid="{00000000-0005-0000-0000-000082370000}"/>
    <cellStyle name="60% - Акцент5 2 2 2 2 2 2 2 2 2 2 2 2 2 2 2 2 2 2 2 2 2 2 2 2 2 16" xfId="14215" xr:uid="{00000000-0005-0000-0000-000083370000}"/>
    <cellStyle name="60% - Акцент5 2 2 2 2 2 2 2 2 2 2 2 2 2 2 2 2 2 2 2 2 2 2 2 2 2 17" xfId="14216" xr:uid="{00000000-0005-0000-0000-000084370000}"/>
    <cellStyle name="60% - Акцент5 2 2 2 2 2 2 2 2 2 2 2 2 2 2 2 2 2 2 2 2 2 2 2 2 2 18" xfId="14217" xr:uid="{00000000-0005-0000-0000-000085370000}"/>
    <cellStyle name="60% - Акцент5 2 2 2 2 2 2 2 2 2 2 2 2 2 2 2 2 2 2 2 2 2 2 2 2 2 2" xfId="14218" xr:uid="{00000000-0005-0000-0000-000086370000}"/>
    <cellStyle name="60% - Акцент5 2 2 2 2 2 2 2 2 2 2 2 2 2 2 2 2 2 2 2 2 2 2 2 2 2 3" xfId="14219" xr:uid="{00000000-0005-0000-0000-000087370000}"/>
    <cellStyle name="60% - Акцент5 2 2 2 2 2 2 2 2 2 2 2 2 2 2 2 2 2 2 2 2 2 2 2 2 2 4" xfId="14220" xr:uid="{00000000-0005-0000-0000-000088370000}"/>
    <cellStyle name="60% - Акцент5 2 2 2 2 2 2 2 2 2 2 2 2 2 2 2 2 2 2 2 2 2 2 2 2 2 5" xfId="14221" xr:uid="{00000000-0005-0000-0000-000089370000}"/>
    <cellStyle name="60% - Акцент5 2 2 2 2 2 2 2 2 2 2 2 2 2 2 2 2 2 2 2 2 2 2 2 2 2 6" xfId="14222" xr:uid="{00000000-0005-0000-0000-00008A370000}"/>
    <cellStyle name="60% - Акцент5 2 2 2 2 2 2 2 2 2 2 2 2 2 2 2 2 2 2 2 2 2 2 2 2 2 7" xfId="14223" xr:uid="{00000000-0005-0000-0000-00008B370000}"/>
    <cellStyle name="60% - Акцент5 2 2 2 2 2 2 2 2 2 2 2 2 2 2 2 2 2 2 2 2 2 2 2 2 2 8" xfId="14224" xr:uid="{00000000-0005-0000-0000-00008C370000}"/>
    <cellStyle name="60% - Акцент5 2 2 2 2 2 2 2 2 2 2 2 2 2 2 2 2 2 2 2 2 2 2 2 2 2 9" xfId="14225" xr:uid="{00000000-0005-0000-0000-00008D370000}"/>
    <cellStyle name="60% - Акцент5 2 2 2 2 2 2 2 2 2 2 2 2 2 2 2 2 2 2 2 2 2 2 2 2 3" xfId="14226" xr:uid="{00000000-0005-0000-0000-00008E370000}"/>
    <cellStyle name="60% - Акцент5 2 2 2 2 2 2 2 2 2 2 2 2 2 2 2 2 2 2 2 2 2 2 2 2 4" xfId="14227" xr:uid="{00000000-0005-0000-0000-00008F370000}"/>
    <cellStyle name="60% - Акцент5 2 2 2 2 2 2 2 2 2 2 2 2 2 2 2 2 2 2 2 2 2 2 2 2 5" xfId="14228" xr:uid="{00000000-0005-0000-0000-000090370000}"/>
    <cellStyle name="60% - Акцент5 2 2 2 2 2 2 2 2 2 2 2 2 2 2 2 2 2 2 2 2 2 2 2 2 6" xfId="14229" xr:uid="{00000000-0005-0000-0000-000091370000}"/>
    <cellStyle name="60% - Акцент5 2 2 2 2 2 2 2 2 2 2 2 2 2 2 2 2 2 2 2 2 2 2 2 2 7" xfId="14230" xr:uid="{00000000-0005-0000-0000-000092370000}"/>
    <cellStyle name="60% - Акцент5 2 2 2 2 2 2 2 2 2 2 2 2 2 2 2 2 2 2 2 2 2 2 2 2 8" xfId="14231" xr:uid="{00000000-0005-0000-0000-000093370000}"/>
    <cellStyle name="60% - Акцент5 2 2 2 2 2 2 2 2 2 2 2 2 2 2 2 2 2 2 2 2 2 2 2 2 9" xfId="14232" xr:uid="{00000000-0005-0000-0000-000094370000}"/>
    <cellStyle name="60% - Акцент5 2 2 2 2 2 2 2 2 2 2 2 2 2 2 2 2 2 2 2 2 2 2 2 20" xfId="14233" xr:uid="{00000000-0005-0000-0000-000095370000}"/>
    <cellStyle name="60% - Акцент5 2 2 2 2 2 2 2 2 2 2 2 2 2 2 2 2 2 2 2 2 2 2 2 21" xfId="14234" xr:uid="{00000000-0005-0000-0000-000096370000}"/>
    <cellStyle name="60% - Акцент5 2 2 2 2 2 2 2 2 2 2 2 2 2 2 2 2 2 2 2 2 2 2 2 3" xfId="14235" xr:uid="{00000000-0005-0000-0000-000097370000}"/>
    <cellStyle name="60% - Акцент5 2 2 2 2 2 2 2 2 2 2 2 2 2 2 2 2 2 2 2 2 2 2 2 4" xfId="14236" xr:uid="{00000000-0005-0000-0000-000098370000}"/>
    <cellStyle name="60% - Акцент5 2 2 2 2 2 2 2 2 2 2 2 2 2 2 2 2 2 2 2 2 2 2 2 5" xfId="14237" xr:uid="{00000000-0005-0000-0000-000099370000}"/>
    <cellStyle name="60% - Акцент5 2 2 2 2 2 2 2 2 2 2 2 2 2 2 2 2 2 2 2 2 2 2 2 6" xfId="14238" xr:uid="{00000000-0005-0000-0000-00009A370000}"/>
    <cellStyle name="60% - Акцент5 2 2 2 2 2 2 2 2 2 2 2 2 2 2 2 2 2 2 2 2 2 2 2 7" xfId="14239" xr:uid="{00000000-0005-0000-0000-00009B370000}"/>
    <cellStyle name="60% - Акцент5 2 2 2 2 2 2 2 2 2 2 2 2 2 2 2 2 2 2 2 2 2 2 2 8" xfId="14240" xr:uid="{00000000-0005-0000-0000-00009C370000}"/>
    <cellStyle name="60% - Акцент5 2 2 2 2 2 2 2 2 2 2 2 2 2 2 2 2 2 2 2 2 2 2 2 9" xfId="14241" xr:uid="{00000000-0005-0000-0000-00009D370000}"/>
    <cellStyle name="60% - Акцент5 2 2 2 2 2 2 2 2 2 2 2 2 2 2 2 2 2 2 2 2 2 2 20" xfId="14242" xr:uid="{00000000-0005-0000-0000-00009E370000}"/>
    <cellStyle name="60% - Акцент5 2 2 2 2 2 2 2 2 2 2 2 2 2 2 2 2 2 2 2 2 2 2 21" xfId="14243" xr:uid="{00000000-0005-0000-0000-00009F370000}"/>
    <cellStyle name="60% - Акцент5 2 2 2 2 2 2 2 2 2 2 2 2 2 2 2 2 2 2 2 2 2 2 3" xfId="14244" xr:uid="{00000000-0005-0000-0000-0000A0370000}"/>
    <cellStyle name="60% - Акцент5 2 2 2 2 2 2 2 2 2 2 2 2 2 2 2 2 2 2 2 2 2 2 4" xfId="14245" xr:uid="{00000000-0005-0000-0000-0000A1370000}"/>
    <cellStyle name="60% - Акцент5 2 2 2 2 2 2 2 2 2 2 2 2 2 2 2 2 2 2 2 2 2 2 5" xfId="14246" xr:uid="{00000000-0005-0000-0000-0000A2370000}"/>
    <cellStyle name="60% - Акцент5 2 2 2 2 2 2 2 2 2 2 2 2 2 2 2 2 2 2 2 2 2 2 6" xfId="14247" xr:uid="{00000000-0005-0000-0000-0000A3370000}"/>
    <cellStyle name="60% - Акцент5 2 2 2 2 2 2 2 2 2 2 2 2 2 2 2 2 2 2 2 2 2 2 7" xfId="14248" xr:uid="{00000000-0005-0000-0000-0000A4370000}"/>
    <cellStyle name="60% - Акцент5 2 2 2 2 2 2 2 2 2 2 2 2 2 2 2 2 2 2 2 2 2 2 8" xfId="14249" xr:uid="{00000000-0005-0000-0000-0000A5370000}"/>
    <cellStyle name="60% - Акцент5 2 2 2 2 2 2 2 2 2 2 2 2 2 2 2 2 2 2 2 2 2 2 9" xfId="14250" xr:uid="{00000000-0005-0000-0000-0000A6370000}"/>
    <cellStyle name="60% - Акцент5 2 2 2 2 2 2 2 2 2 2 2 2 2 2 2 2 2 2 2 2 2 20" xfId="14251" xr:uid="{00000000-0005-0000-0000-0000A7370000}"/>
    <cellStyle name="60% - Акцент5 2 2 2 2 2 2 2 2 2 2 2 2 2 2 2 2 2 2 2 2 2 21" xfId="14252" xr:uid="{00000000-0005-0000-0000-0000A8370000}"/>
    <cellStyle name="60% - Акцент5 2 2 2 2 2 2 2 2 2 2 2 2 2 2 2 2 2 2 2 2 2 22" xfId="14253" xr:uid="{00000000-0005-0000-0000-0000A9370000}"/>
    <cellStyle name="60% - Акцент5 2 2 2 2 2 2 2 2 2 2 2 2 2 2 2 2 2 2 2 2 2 3" xfId="14254" xr:uid="{00000000-0005-0000-0000-0000AA370000}"/>
    <cellStyle name="60% - Акцент5 2 2 2 2 2 2 2 2 2 2 2 2 2 2 2 2 2 2 2 2 2 4" xfId="14255" xr:uid="{00000000-0005-0000-0000-0000AB370000}"/>
    <cellStyle name="60% - Акцент5 2 2 2 2 2 2 2 2 2 2 2 2 2 2 2 2 2 2 2 2 2 5" xfId="14256" xr:uid="{00000000-0005-0000-0000-0000AC370000}"/>
    <cellStyle name="60% - Акцент5 2 2 2 2 2 2 2 2 2 2 2 2 2 2 2 2 2 2 2 2 2 6" xfId="14257" xr:uid="{00000000-0005-0000-0000-0000AD370000}"/>
    <cellStyle name="60% - Акцент5 2 2 2 2 2 2 2 2 2 2 2 2 2 2 2 2 2 2 2 2 2 7" xfId="14258" xr:uid="{00000000-0005-0000-0000-0000AE370000}"/>
    <cellStyle name="60% - Акцент5 2 2 2 2 2 2 2 2 2 2 2 2 2 2 2 2 2 2 2 2 2 8" xfId="14259" xr:uid="{00000000-0005-0000-0000-0000AF370000}"/>
    <cellStyle name="60% - Акцент5 2 2 2 2 2 2 2 2 2 2 2 2 2 2 2 2 2 2 2 2 2 9" xfId="14260" xr:uid="{00000000-0005-0000-0000-0000B0370000}"/>
    <cellStyle name="60% - Акцент5 2 2 2 2 2 2 2 2 2 2 2 2 2 2 2 2 2 2 2 2 20" xfId="14261" xr:uid="{00000000-0005-0000-0000-0000B1370000}"/>
    <cellStyle name="60% - Акцент5 2 2 2 2 2 2 2 2 2 2 2 2 2 2 2 2 2 2 2 2 21" xfId="14262" xr:uid="{00000000-0005-0000-0000-0000B2370000}"/>
    <cellStyle name="60% - Акцент5 2 2 2 2 2 2 2 2 2 2 2 2 2 2 2 2 2 2 2 2 22" xfId="14263" xr:uid="{00000000-0005-0000-0000-0000B3370000}"/>
    <cellStyle name="60% - Акцент5 2 2 2 2 2 2 2 2 2 2 2 2 2 2 2 2 2 2 2 2 3" xfId="14264" xr:uid="{00000000-0005-0000-0000-0000B4370000}"/>
    <cellStyle name="60% - Акцент5 2 2 2 2 2 2 2 2 2 2 2 2 2 2 2 2 2 2 2 2 4" xfId="14265" xr:uid="{00000000-0005-0000-0000-0000B5370000}"/>
    <cellStyle name="60% - Акцент5 2 2 2 2 2 2 2 2 2 2 2 2 2 2 2 2 2 2 2 2 5" xfId="14266" xr:uid="{00000000-0005-0000-0000-0000B6370000}"/>
    <cellStyle name="60% - Акцент5 2 2 2 2 2 2 2 2 2 2 2 2 2 2 2 2 2 2 2 2 6" xfId="14267" xr:uid="{00000000-0005-0000-0000-0000B7370000}"/>
    <cellStyle name="60% - Акцент5 2 2 2 2 2 2 2 2 2 2 2 2 2 2 2 2 2 2 2 2 7" xfId="14268" xr:uid="{00000000-0005-0000-0000-0000B8370000}"/>
    <cellStyle name="60% - Акцент5 2 2 2 2 2 2 2 2 2 2 2 2 2 2 2 2 2 2 2 2 8" xfId="14269" xr:uid="{00000000-0005-0000-0000-0000B9370000}"/>
    <cellStyle name="60% - Акцент5 2 2 2 2 2 2 2 2 2 2 2 2 2 2 2 2 2 2 2 2 9" xfId="14270" xr:uid="{00000000-0005-0000-0000-0000BA370000}"/>
    <cellStyle name="60% - Акцент5 2 2 2 2 2 2 2 2 2 2 2 2 2 2 2 2 2 2 2 20" xfId="14271" xr:uid="{00000000-0005-0000-0000-0000BB370000}"/>
    <cellStyle name="60% - Акцент5 2 2 2 2 2 2 2 2 2 2 2 2 2 2 2 2 2 2 2 21" xfId="14272" xr:uid="{00000000-0005-0000-0000-0000BC370000}"/>
    <cellStyle name="60% - Акцент5 2 2 2 2 2 2 2 2 2 2 2 2 2 2 2 2 2 2 2 22" xfId="14273" xr:uid="{00000000-0005-0000-0000-0000BD370000}"/>
    <cellStyle name="60% - Акцент5 2 2 2 2 2 2 2 2 2 2 2 2 2 2 2 2 2 2 2 23" xfId="14274" xr:uid="{00000000-0005-0000-0000-0000BE370000}"/>
    <cellStyle name="60% - Акцент5 2 2 2 2 2 2 2 2 2 2 2 2 2 2 2 2 2 2 2 3" xfId="14275" xr:uid="{00000000-0005-0000-0000-0000BF370000}"/>
    <cellStyle name="60% - Акцент5 2 2 2 2 2 2 2 2 2 2 2 2 2 2 2 2 2 2 2 4" xfId="14276" xr:uid="{00000000-0005-0000-0000-0000C0370000}"/>
    <cellStyle name="60% - Акцент5 2 2 2 2 2 2 2 2 2 2 2 2 2 2 2 2 2 2 2 5" xfId="14277" xr:uid="{00000000-0005-0000-0000-0000C1370000}"/>
    <cellStyle name="60% - Акцент5 2 2 2 2 2 2 2 2 2 2 2 2 2 2 2 2 2 2 2 6" xfId="14278" xr:uid="{00000000-0005-0000-0000-0000C2370000}"/>
    <cellStyle name="60% - Акцент5 2 2 2 2 2 2 2 2 2 2 2 2 2 2 2 2 2 2 2 7" xfId="14279" xr:uid="{00000000-0005-0000-0000-0000C3370000}"/>
    <cellStyle name="60% - Акцент5 2 2 2 2 2 2 2 2 2 2 2 2 2 2 2 2 2 2 2 8" xfId="14280" xr:uid="{00000000-0005-0000-0000-0000C4370000}"/>
    <cellStyle name="60% - Акцент5 2 2 2 2 2 2 2 2 2 2 2 2 2 2 2 2 2 2 2 9" xfId="14281" xr:uid="{00000000-0005-0000-0000-0000C5370000}"/>
    <cellStyle name="60% - Акцент5 2 2 2 2 2 2 2 2 2 2 2 2 2 2 2 2 2 2 20" xfId="14282" xr:uid="{00000000-0005-0000-0000-0000C6370000}"/>
    <cellStyle name="60% - Акцент5 2 2 2 2 2 2 2 2 2 2 2 2 2 2 2 2 2 2 21" xfId="14283" xr:uid="{00000000-0005-0000-0000-0000C7370000}"/>
    <cellStyle name="60% - Акцент5 2 2 2 2 2 2 2 2 2 2 2 2 2 2 2 2 2 2 22" xfId="14284" xr:uid="{00000000-0005-0000-0000-0000C8370000}"/>
    <cellStyle name="60% - Акцент5 2 2 2 2 2 2 2 2 2 2 2 2 2 2 2 2 2 2 23" xfId="14285" xr:uid="{00000000-0005-0000-0000-0000C9370000}"/>
    <cellStyle name="60% - Акцент5 2 2 2 2 2 2 2 2 2 2 2 2 2 2 2 2 2 2 24" xfId="14286" xr:uid="{00000000-0005-0000-0000-0000CA370000}"/>
    <cellStyle name="60% - Акцент5 2 2 2 2 2 2 2 2 2 2 2 2 2 2 2 2 2 2 25" xfId="14287" xr:uid="{00000000-0005-0000-0000-0000CB370000}"/>
    <cellStyle name="60% - Акцент5 2 2 2 2 2 2 2 2 2 2 2 2 2 2 2 2 2 2 3" xfId="14288" xr:uid="{00000000-0005-0000-0000-0000CC370000}"/>
    <cellStyle name="60% - Акцент5 2 2 2 2 2 2 2 2 2 2 2 2 2 2 2 2 2 2 4" xfId="14289" xr:uid="{00000000-0005-0000-0000-0000CD370000}"/>
    <cellStyle name="60% - Акцент5 2 2 2 2 2 2 2 2 2 2 2 2 2 2 2 2 2 2 5" xfId="14290" xr:uid="{00000000-0005-0000-0000-0000CE370000}"/>
    <cellStyle name="60% - Акцент5 2 2 2 2 2 2 2 2 2 2 2 2 2 2 2 2 2 2 6" xfId="14291" xr:uid="{00000000-0005-0000-0000-0000CF370000}"/>
    <cellStyle name="60% - Акцент5 2 2 2 2 2 2 2 2 2 2 2 2 2 2 2 2 2 2 7" xfId="14292" xr:uid="{00000000-0005-0000-0000-0000D0370000}"/>
    <cellStyle name="60% - Акцент5 2 2 2 2 2 2 2 2 2 2 2 2 2 2 2 2 2 2 8" xfId="14293" xr:uid="{00000000-0005-0000-0000-0000D1370000}"/>
    <cellStyle name="60% - Акцент5 2 2 2 2 2 2 2 2 2 2 2 2 2 2 2 2 2 2 9" xfId="14294" xr:uid="{00000000-0005-0000-0000-0000D2370000}"/>
    <cellStyle name="60% - Акцент5 2 2 2 2 2 2 2 2 2 2 2 2 2 2 2 2 2 20" xfId="14295" xr:uid="{00000000-0005-0000-0000-0000D3370000}"/>
    <cellStyle name="60% - Акцент5 2 2 2 2 2 2 2 2 2 2 2 2 2 2 2 2 2 21" xfId="14296" xr:uid="{00000000-0005-0000-0000-0000D4370000}"/>
    <cellStyle name="60% - Акцент5 2 2 2 2 2 2 2 2 2 2 2 2 2 2 2 2 2 22" xfId="14297" xr:uid="{00000000-0005-0000-0000-0000D5370000}"/>
    <cellStyle name="60% - Акцент5 2 2 2 2 2 2 2 2 2 2 2 2 2 2 2 2 2 23" xfId="14298" xr:uid="{00000000-0005-0000-0000-0000D6370000}"/>
    <cellStyle name="60% - Акцент5 2 2 2 2 2 2 2 2 2 2 2 2 2 2 2 2 2 24" xfId="14299" xr:uid="{00000000-0005-0000-0000-0000D7370000}"/>
    <cellStyle name="60% - Акцент5 2 2 2 2 2 2 2 2 2 2 2 2 2 2 2 2 2 25" xfId="14300" xr:uid="{00000000-0005-0000-0000-0000D8370000}"/>
    <cellStyle name="60% - Акцент5 2 2 2 2 2 2 2 2 2 2 2 2 2 2 2 2 2 3" xfId="14301" xr:uid="{00000000-0005-0000-0000-0000D9370000}"/>
    <cellStyle name="60% - Акцент5 2 2 2 2 2 2 2 2 2 2 2 2 2 2 2 2 2 3 2" xfId="14302" xr:uid="{00000000-0005-0000-0000-0000DA370000}"/>
    <cellStyle name="60% - Акцент5 2 2 2 2 2 2 2 2 2 2 2 2 2 2 2 2 2 4" xfId="14303" xr:uid="{00000000-0005-0000-0000-0000DB370000}"/>
    <cellStyle name="60% - Акцент5 2 2 2 2 2 2 2 2 2 2 2 2 2 2 2 2 2 5" xfId="14304" xr:uid="{00000000-0005-0000-0000-0000DC370000}"/>
    <cellStyle name="60% - Акцент5 2 2 2 2 2 2 2 2 2 2 2 2 2 2 2 2 2 6" xfId="14305" xr:uid="{00000000-0005-0000-0000-0000DD370000}"/>
    <cellStyle name="60% - Акцент5 2 2 2 2 2 2 2 2 2 2 2 2 2 2 2 2 2 7" xfId="14306" xr:uid="{00000000-0005-0000-0000-0000DE370000}"/>
    <cellStyle name="60% - Акцент5 2 2 2 2 2 2 2 2 2 2 2 2 2 2 2 2 2 8" xfId="14307" xr:uid="{00000000-0005-0000-0000-0000DF370000}"/>
    <cellStyle name="60% - Акцент5 2 2 2 2 2 2 2 2 2 2 2 2 2 2 2 2 2 9" xfId="14308" xr:uid="{00000000-0005-0000-0000-0000E0370000}"/>
    <cellStyle name="60% - Акцент5 2 2 2 2 2 2 2 2 2 2 2 2 2 2 2 2 20" xfId="14309" xr:uid="{00000000-0005-0000-0000-0000E1370000}"/>
    <cellStyle name="60% - Акцент5 2 2 2 2 2 2 2 2 2 2 2 2 2 2 2 2 21" xfId="14310" xr:uid="{00000000-0005-0000-0000-0000E2370000}"/>
    <cellStyle name="60% - Акцент5 2 2 2 2 2 2 2 2 2 2 2 2 2 2 2 2 22" xfId="14311" xr:uid="{00000000-0005-0000-0000-0000E3370000}"/>
    <cellStyle name="60% - Акцент5 2 2 2 2 2 2 2 2 2 2 2 2 2 2 2 2 23" xfId="14312" xr:uid="{00000000-0005-0000-0000-0000E4370000}"/>
    <cellStyle name="60% - Акцент5 2 2 2 2 2 2 2 2 2 2 2 2 2 2 2 2 24" xfId="14313" xr:uid="{00000000-0005-0000-0000-0000E5370000}"/>
    <cellStyle name="60% - Акцент5 2 2 2 2 2 2 2 2 2 2 2 2 2 2 2 2 25" xfId="14314" xr:uid="{00000000-0005-0000-0000-0000E6370000}"/>
    <cellStyle name="60% - Акцент5 2 2 2 2 2 2 2 2 2 2 2 2 2 2 2 2 26" xfId="14315" xr:uid="{00000000-0005-0000-0000-0000E7370000}"/>
    <cellStyle name="60% - Акцент5 2 2 2 2 2 2 2 2 2 2 2 2 2 2 2 2 27" xfId="14316" xr:uid="{00000000-0005-0000-0000-0000E8370000}"/>
    <cellStyle name="60% - Акцент5 2 2 2 2 2 2 2 2 2 2 2 2 2 2 2 2 3" xfId="14317" xr:uid="{00000000-0005-0000-0000-0000E9370000}"/>
    <cellStyle name="60% - Акцент5 2 2 2 2 2 2 2 2 2 2 2 2 2 2 2 2 4" xfId="14318" xr:uid="{00000000-0005-0000-0000-0000EA370000}"/>
    <cellStyle name="60% - Акцент5 2 2 2 2 2 2 2 2 2 2 2 2 2 2 2 2 4 2" xfId="14319" xr:uid="{00000000-0005-0000-0000-0000EB370000}"/>
    <cellStyle name="60% - Акцент5 2 2 2 2 2 2 2 2 2 2 2 2 2 2 2 2 5" xfId="14320" xr:uid="{00000000-0005-0000-0000-0000EC370000}"/>
    <cellStyle name="60% - Акцент5 2 2 2 2 2 2 2 2 2 2 2 2 2 2 2 2 6" xfId="14321" xr:uid="{00000000-0005-0000-0000-0000ED370000}"/>
    <cellStyle name="60% - Акцент5 2 2 2 2 2 2 2 2 2 2 2 2 2 2 2 2 7" xfId="14322" xr:uid="{00000000-0005-0000-0000-0000EE370000}"/>
    <cellStyle name="60% - Акцент5 2 2 2 2 2 2 2 2 2 2 2 2 2 2 2 2 8" xfId="14323" xr:uid="{00000000-0005-0000-0000-0000EF370000}"/>
    <cellStyle name="60% - Акцент5 2 2 2 2 2 2 2 2 2 2 2 2 2 2 2 2 9" xfId="14324" xr:uid="{00000000-0005-0000-0000-0000F0370000}"/>
    <cellStyle name="60% - Акцент5 2 2 2 2 2 2 2 2 2 2 2 2 2 2 2 20" xfId="14325" xr:uid="{00000000-0005-0000-0000-0000F1370000}"/>
    <cellStyle name="60% - Акцент5 2 2 2 2 2 2 2 2 2 2 2 2 2 2 2 21" xfId="14326" xr:uid="{00000000-0005-0000-0000-0000F2370000}"/>
    <cellStyle name="60% - Акцент5 2 2 2 2 2 2 2 2 2 2 2 2 2 2 2 22" xfId="14327" xr:uid="{00000000-0005-0000-0000-0000F3370000}"/>
    <cellStyle name="60% - Акцент5 2 2 2 2 2 2 2 2 2 2 2 2 2 2 2 23" xfId="14328" xr:uid="{00000000-0005-0000-0000-0000F4370000}"/>
    <cellStyle name="60% - Акцент5 2 2 2 2 2 2 2 2 2 2 2 2 2 2 2 24" xfId="14329" xr:uid="{00000000-0005-0000-0000-0000F5370000}"/>
    <cellStyle name="60% - Акцент5 2 2 2 2 2 2 2 2 2 2 2 2 2 2 2 25" xfId="14330" xr:uid="{00000000-0005-0000-0000-0000F6370000}"/>
    <cellStyle name="60% - Акцент5 2 2 2 2 2 2 2 2 2 2 2 2 2 2 2 26" xfId="14331" xr:uid="{00000000-0005-0000-0000-0000F7370000}"/>
    <cellStyle name="60% - Акцент5 2 2 2 2 2 2 2 2 2 2 2 2 2 2 2 27" xfId="14332" xr:uid="{00000000-0005-0000-0000-0000F8370000}"/>
    <cellStyle name="60% - Акцент5 2 2 2 2 2 2 2 2 2 2 2 2 2 2 2 3" xfId="14333" xr:uid="{00000000-0005-0000-0000-0000F9370000}"/>
    <cellStyle name="60% - Акцент5 2 2 2 2 2 2 2 2 2 2 2 2 2 2 2 3 2" xfId="14334" xr:uid="{00000000-0005-0000-0000-0000FA370000}"/>
    <cellStyle name="60% - Акцент5 2 2 2 2 2 2 2 2 2 2 2 2 2 2 2 3 2 2" xfId="14335" xr:uid="{00000000-0005-0000-0000-0000FB370000}"/>
    <cellStyle name="60% - Акцент5 2 2 2 2 2 2 2 2 2 2 2 2 2 2 2 3 2 2 2" xfId="14336" xr:uid="{00000000-0005-0000-0000-0000FC370000}"/>
    <cellStyle name="60% - Акцент5 2 2 2 2 2 2 2 2 2 2 2 2 2 2 2 3 2 3" xfId="14337" xr:uid="{00000000-0005-0000-0000-0000FD370000}"/>
    <cellStyle name="60% - Акцент5 2 2 2 2 2 2 2 2 2 2 2 2 2 2 2 3 2 4" xfId="14338" xr:uid="{00000000-0005-0000-0000-0000FE370000}"/>
    <cellStyle name="60% - Акцент5 2 2 2 2 2 2 2 2 2 2 2 2 2 2 2 3 3" xfId="14339" xr:uid="{00000000-0005-0000-0000-0000FF370000}"/>
    <cellStyle name="60% - Акцент5 2 2 2 2 2 2 2 2 2 2 2 2 2 2 2 3 3 2" xfId="14340" xr:uid="{00000000-0005-0000-0000-000000380000}"/>
    <cellStyle name="60% - Акцент5 2 2 2 2 2 2 2 2 2 2 2 2 2 2 2 3 4" xfId="14341" xr:uid="{00000000-0005-0000-0000-000001380000}"/>
    <cellStyle name="60% - Акцент5 2 2 2 2 2 2 2 2 2 2 2 2 2 2 2 4" xfId="14342" xr:uid="{00000000-0005-0000-0000-000002380000}"/>
    <cellStyle name="60% - Акцент5 2 2 2 2 2 2 2 2 2 2 2 2 2 2 2 4 2" xfId="14343" xr:uid="{00000000-0005-0000-0000-000003380000}"/>
    <cellStyle name="60% - Акцент5 2 2 2 2 2 2 2 2 2 2 2 2 2 2 2 5" xfId="14344" xr:uid="{00000000-0005-0000-0000-000004380000}"/>
    <cellStyle name="60% - Акцент5 2 2 2 2 2 2 2 2 2 2 2 2 2 2 2 6" xfId="14345" xr:uid="{00000000-0005-0000-0000-000005380000}"/>
    <cellStyle name="60% - Акцент5 2 2 2 2 2 2 2 2 2 2 2 2 2 2 2 7" xfId="14346" xr:uid="{00000000-0005-0000-0000-000006380000}"/>
    <cellStyle name="60% - Акцент5 2 2 2 2 2 2 2 2 2 2 2 2 2 2 2 8" xfId="14347" xr:uid="{00000000-0005-0000-0000-000007380000}"/>
    <cellStyle name="60% - Акцент5 2 2 2 2 2 2 2 2 2 2 2 2 2 2 2 9" xfId="14348" xr:uid="{00000000-0005-0000-0000-000008380000}"/>
    <cellStyle name="60% - Акцент5 2 2 2 2 2 2 2 2 2 2 2 2 2 2 20" xfId="14349" xr:uid="{00000000-0005-0000-0000-000009380000}"/>
    <cellStyle name="60% - Акцент5 2 2 2 2 2 2 2 2 2 2 2 2 2 2 21" xfId="14350" xr:uid="{00000000-0005-0000-0000-00000A380000}"/>
    <cellStyle name="60% - Акцент5 2 2 2 2 2 2 2 2 2 2 2 2 2 2 22" xfId="14351" xr:uid="{00000000-0005-0000-0000-00000B380000}"/>
    <cellStyle name="60% - Акцент5 2 2 2 2 2 2 2 2 2 2 2 2 2 2 23" xfId="14352" xr:uid="{00000000-0005-0000-0000-00000C380000}"/>
    <cellStyle name="60% - Акцент5 2 2 2 2 2 2 2 2 2 2 2 2 2 2 24" xfId="14353" xr:uid="{00000000-0005-0000-0000-00000D380000}"/>
    <cellStyle name="60% - Акцент5 2 2 2 2 2 2 2 2 2 2 2 2 2 2 25" xfId="14354" xr:uid="{00000000-0005-0000-0000-00000E380000}"/>
    <cellStyle name="60% - Акцент5 2 2 2 2 2 2 2 2 2 2 2 2 2 2 26" xfId="14355" xr:uid="{00000000-0005-0000-0000-00000F380000}"/>
    <cellStyle name="60% - Акцент5 2 2 2 2 2 2 2 2 2 2 2 2 2 2 27" xfId="14356" xr:uid="{00000000-0005-0000-0000-000010380000}"/>
    <cellStyle name="60% - Акцент5 2 2 2 2 2 2 2 2 2 2 2 2 2 2 28" xfId="14357" xr:uid="{00000000-0005-0000-0000-000011380000}"/>
    <cellStyle name="60% - Акцент5 2 2 2 2 2 2 2 2 2 2 2 2 2 2 3" xfId="14358" xr:uid="{00000000-0005-0000-0000-000012380000}"/>
    <cellStyle name="60% - Акцент5 2 2 2 2 2 2 2 2 2 2 2 2 2 2 4" xfId="14359" xr:uid="{00000000-0005-0000-0000-000013380000}"/>
    <cellStyle name="60% - Акцент5 2 2 2 2 2 2 2 2 2 2 2 2 2 2 4 2" xfId="14360" xr:uid="{00000000-0005-0000-0000-000014380000}"/>
    <cellStyle name="60% - Акцент5 2 2 2 2 2 2 2 2 2 2 2 2 2 2 4 2 2" xfId="14361" xr:uid="{00000000-0005-0000-0000-000015380000}"/>
    <cellStyle name="60% - Акцент5 2 2 2 2 2 2 2 2 2 2 2 2 2 2 4 2 2 2" xfId="14362" xr:uid="{00000000-0005-0000-0000-000016380000}"/>
    <cellStyle name="60% - Акцент5 2 2 2 2 2 2 2 2 2 2 2 2 2 2 4 2 3" xfId="14363" xr:uid="{00000000-0005-0000-0000-000017380000}"/>
    <cellStyle name="60% - Акцент5 2 2 2 2 2 2 2 2 2 2 2 2 2 2 4 2 4" xfId="14364" xr:uid="{00000000-0005-0000-0000-000018380000}"/>
    <cellStyle name="60% - Акцент5 2 2 2 2 2 2 2 2 2 2 2 2 2 2 4 3" xfId="14365" xr:uid="{00000000-0005-0000-0000-000019380000}"/>
    <cellStyle name="60% - Акцент5 2 2 2 2 2 2 2 2 2 2 2 2 2 2 4 3 2" xfId="14366" xr:uid="{00000000-0005-0000-0000-00001A380000}"/>
    <cellStyle name="60% - Акцент5 2 2 2 2 2 2 2 2 2 2 2 2 2 2 4 4" xfId="14367" xr:uid="{00000000-0005-0000-0000-00001B380000}"/>
    <cellStyle name="60% - Акцент5 2 2 2 2 2 2 2 2 2 2 2 2 2 2 5" xfId="14368" xr:uid="{00000000-0005-0000-0000-00001C380000}"/>
    <cellStyle name="60% - Акцент5 2 2 2 2 2 2 2 2 2 2 2 2 2 2 5 2" xfId="14369" xr:uid="{00000000-0005-0000-0000-00001D380000}"/>
    <cellStyle name="60% - Акцент5 2 2 2 2 2 2 2 2 2 2 2 2 2 2 6" xfId="14370" xr:uid="{00000000-0005-0000-0000-00001E380000}"/>
    <cellStyle name="60% - Акцент5 2 2 2 2 2 2 2 2 2 2 2 2 2 2 7" xfId="14371" xr:uid="{00000000-0005-0000-0000-00001F380000}"/>
    <cellStyle name="60% - Акцент5 2 2 2 2 2 2 2 2 2 2 2 2 2 2 8" xfId="14372" xr:uid="{00000000-0005-0000-0000-000020380000}"/>
    <cellStyle name="60% - Акцент5 2 2 2 2 2 2 2 2 2 2 2 2 2 2 9" xfId="14373" xr:uid="{00000000-0005-0000-0000-000021380000}"/>
    <cellStyle name="60% - Акцент5 2 2 2 2 2 2 2 2 2 2 2 2 2 20" xfId="14374" xr:uid="{00000000-0005-0000-0000-000022380000}"/>
    <cellStyle name="60% - Акцент5 2 2 2 2 2 2 2 2 2 2 2 2 2 21" xfId="14375" xr:uid="{00000000-0005-0000-0000-000023380000}"/>
    <cellStyle name="60% - Акцент5 2 2 2 2 2 2 2 2 2 2 2 2 2 22" xfId="14376" xr:uid="{00000000-0005-0000-0000-000024380000}"/>
    <cellStyle name="60% - Акцент5 2 2 2 2 2 2 2 2 2 2 2 2 2 23" xfId="14377" xr:uid="{00000000-0005-0000-0000-000025380000}"/>
    <cellStyle name="60% - Акцент5 2 2 2 2 2 2 2 2 2 2 2 2 2 24" xfId="14378" xr:uid="{00000000-0005-0000-0000-000026380000}"/>
    <cellStyle name="60% - Акцент5 2 2 2 2 2 2 2 2 2 2 2 2 2 25" xfId="14379" xr:uid="{00000000-0005-0000-0000-000027380000}"/>
    <cellStyle name="60% - Акцент5 2 2 2 2 2 2 2 2 2 2 2 2 2 26" xfId="14380" xr:uid="{00000000-0005-0000-0000-000028380000}"/>
    <cellStyle name="60% - Акцент5 2 2 2 2 2 2 2 2 2 2 2 2 2 27" xfId="14381" xr:uid="{00000000-0005-0000-0000-000029380000}"/>
    <cellStyle name="60% - Акцент5 2 2 2 2 2 2 2 2 2 2 2 2 2 28" xfId="14382" xr:uid="{00000000-0005-0000-0000-00002A380000}"/>
    <cellStyle name="60% - Акцент5 2 2 2 2 2 2 2 2 2 2 2 2 2 29" xfId="14383" xr:uid="{00000000-0005-0000-0000-00002B380000}"/>
    <cellStyle name="60% - Акцент5 2 2 2 2 2 2 2 2 2 2 2 2 2 3" xfId="14384" xr:uid="{00000000-0005-0000-0000-00002C380000}"/>
    <cellStyle name="60% - Акцент5 2 2 2 2 2 2 2 2 2 2 2 2 2 4" xfId="14385" xr:uid="{00000000-0005-0000-0000-00002D380000}"/>
    <cellStyle name="60% - Акцент5 2 2 2 2 2 2 2 2 2 2 2 2 2 4 2" xfId="14386" xr:uid="{00000000-0005-0000-0000-00002E380000}"/>
    <cellStyle name="60% - Акцент5 2 2 2 2 2 2 2 2 2 2 2 2 2 5" xfId="14387" xr:uid="{00000000-0005-0000-0000-00002F380000}"/>
    <cellStyle name="60% - Акцент5 2 2 2 2 2 2 2 2 2 2 2 2 2 5 2" xfId="14388" xr:uid="{00000000-0005-0000-0000-000030380000}"/>
    <cellStyle name="60% - Акцент5 2 2 2 2 2 2 2 2 2 2 2 2 2 5 2 2" xfId="14389" xr:uid="{00000000-0005-0000-0000-000031380000}"/>
    <cellStyle name="60% - Акцент5 2 2 2 2 2 2 2 2 2 2 2 2 2 5 2 2 2" xfId="14390" xr:uid="{00000000-0005-0000-0000-000032380000}"/>
    <cellStyle name="60% - Акцент5 2 2 2 2 2 2 2 2 2 2 2 2 2 5 2 3" xfId="14391" xr:uid="{00000000-0005-0000-0000-000033380000}"/>
    <cellStyle name="60% - Акцент5 2 2 2 2 2 2 2 2 2 2 2 2 2 5 2 4" xfId="14392" xr:uid="{00000000-0005-0000-0000-000034380000}"/>
    <cellStyle name="60% - Акцент5 2 2 2 2 2 2 2 2 2 2 2 2 2 5 3" xfId="14393" xr:uid="{00000000-0005-0000-0000-000035380000}"/>
    <cellStyle name="60% - Акцент5 2 2 2 2 2 2 2 2 2 2 2 2 2 5 3 2" xfId="14394" xr:uid="{00000000-0005-0000-0000-000036380000}"/>
    <cellStyle name="60% - Акцент5 2 2 2 2 2 2 2 2 2 2 2 2 2 5 4" xfId="14395" xr:uid="{00000000-0005-0000-0000-000037380000}"/>
    <cellStyle name="60% - Акцент5 2 2 2 2 2 2 2 2 2 2 2 2 2 6" xfId="14396" xr:uid="{00000000-0005-0000-0000-000038380000}"/>
    <cellStyle name="60% - Акцент5 2 2 2 2 2 2 2 2 2 2 2 2 2 6 2" xfId="14397" xr:uid="{00000000-0005-0000-0000-000039380000}"/>
    <cellStyle name="60% - Акцент5 2 2 2 2 2 2 2 2 2 2 2 2 2 7" xfId="14398" xr:uid="{00000000-0005-0000-0000-00003A380000}"/>
    <cellStyle name="60% - Акцент5 2 2 2 2 2 2 2 2 2 2 2 2 2 8" xfId="14399" xr:uid="{00000000-0005-0000-0000-00003B380000}"/>
    <cellStyle name="60% - Акцент5 2 2 2 2 2 2 2 2 2 2 2 2 2 9" xfId="14400" xr:uid="{00000000-0005-0000-0000-00003C380000}"/>
    <cellStyle name="60% - Акцент5 2 2 2 2 2 2 2 2 2 2 2 2 20" xfId="14401" xr:uid="{00000000-0005-0000-0000-00003D380000}"/>
    <cellStyle name="60% - Акцент5 2 2 2 2 2 2 2 2 2 2 2 2 21" xfId="14402" xr:uid="{00000000-0005-0000-0000-00003E380000}"/>
    <cellStyle name="60% - Акцент5 2 2 2 2 2 2 2 2 2 2 2 2 22" xfId="14403" xr:uid="{00000000-0005-0000-0000-00003F380000}"/>
    <cellStyle name="60% - Акцент5 2 2 2 2 2 2 2 2 2 2 2 2 23" xfId="14404" xr:uid="{00000000-0005-0000-0000-000040380000}"/>
    <cellStyle name="60% - Акцент5 2 2 2 2 2 2 2 2 2 2 2 2 24" xfId="14405" xr:uid="{00000000-0005-0000-0000-000041380000}"/>
    <cellStyle name="60% - Акцент5 2 2 2 2 2 2 2 2 2 2 2 2 25" xfId="14406" xr:uid="{00000000-0005-0000-0000-000042380000}"/>
    <cellStyle name="60% - Акцент5 2 2 2 2 2 2 2 2 2 2 2 2 26" xfId="14407" xr:uid="{00000000-0005-0000-0000-000043380000}"/>
    <cellStyle name="60% - Акцент5 2 2 2 2 2 2 2 2 2 2 2 2 27" xfId="14408" xr:uid="{00000000-0005-0000-0000-000044380000}"/>
    <cellStyle name="60% - Акцент5 2 2 2 2 2 2 2 2 2 2 2 2 28" xfId="14409" xr:uid="{00000000-0005-0000-0000-000045380000}"/>
    <cellStyle name="60% - Акцент5 2 2 2 2 2 2 2 2 2 2 2 2 29" xfId="14410" xr:uid="{00000000-0005-0000-0000-000046380000}"/>
    <cellStyle name="60% - Акцент5 2 2 2 2 2 2 2 2 2 2 2 2 3" xfId="14411" xr:uid="{00000000-0005-0000-0000-000047380000}"/>
    <cellStyle name="60% - Акцент5 2 2 2 2 2 2 2 2 2 2 2 2 4" xfId="14412" xr:uid="{00000000-0005-0000-0000-000048380000}"/>
    <cellStyle name="60% - Акцент5 2 2 2 2 2 2 2 2 2 2 2 2 4 2" xfId="14413" xr:uid="{00000000-0005-0000-0000-000049380000}"/>
    <cellStyle name="60% - Акцент5 2 2 2 2 2 2 2 2 2 2 2 2 5" xfId="14414" xr:uid="{00000000-0005-0000-0000-00004A380000}"/>
    <cellStyle name="60% - Акцент5 2 2 2 2 2 2 2 2 2 2 2 2 5 2" xfId="14415" xr:uid="{00000000-0005-0000-0000-00004B380000}"/>
    <cellStyle name="60% - Акцент5 2 2 2 2 2 2 2 2 2 2 2 2 5 2 2" xfId="14416" xr:uid="{00000000-0005-0000-0000-00004C380000}"/>
    <cellStyle name="60% - Акцент5 2 2 2 2 2 2 2 2 2 2 2 2 5 2 2 2" xfId="14417" xr:uid="{00000000-0005-0000-0000-00004D380000}"/>
    <cellStyle name="60% - Акцент5 2 2 2 2 2 2 2 2 2 2 2 2 5 2 3" xfId="14418" xr:uid="{00000000-0005-0000-0000-00004E380000}"/>
    <cellStyle name="60% - Акцент5 2 2 2 2 2 2 2 2 2 2 2 2 5 2 4" xfId="14419" xr:uid="{00000000-0005-0000-0000-00004F380000}"/>
    <cellStyle name="60% - Акцент5 2 2 2 2 2 2 2 2 2 2 2 2 5 3" xfId="14420" xr:uid="{00000000-0005-0000-0000-000050380000}"/>
    <cellStyle name="60% - Акцент5 2 2 2 2 2 2 2 2 2 2 2 2 5 3 2" xfId="14421" xr:uid="{00000000-0005-0000-0000-000051380000}"/>
    <cellStyle name="60% - Акцент5 2 2 2 2 2 2 2 2 2 2 2 2 5 4" xfId="14422" xr:uid="{00000000-0005-0000-0000-000052380000}"/>
    <cellStyle name="60% - Акцент5 2 2 2 2 2 2 2 2 2 2 2 2 6" xfId="14423" xr:uid="{00000000-0005-0000-0000-000053380000}"/>
    <cellStyle name="60% - Акцент5 2 2 2 2 2 2 2 2 2 2 2 2 6 2" xfId="14424" xr:uid="{00000000-0005-0000-0000-000054380000}"/>
    <cellStyle name="60% - Акцент5 2 2 2 2 2 2 2 2 2 2 2 2 7" xfId="14425" xr:uid="{00000000-0005-0000-0000-000055380000}"/>
    <cellStyle name="60% - Акцент5 2 2 2 2 2 2 2 2 2 2 2 2 8" xfId="14426" xr:uid="{00000000-0005-0000-0000-000056380000}"/>
    <cellStyle name="60% - Акцент5 2 2 2 2 2 2 2 2 2 2 2 2 9" xfId="14427" xr:uid="{00000000-0005-0000-0000-000057380000}"/>
    <cellStyle name="60% - Акцент5 2 2 2 2 2 2 2 2 2 2 2 20" xfId="14428" xr:uid="{00000000-0005-0000-0000-000058380000}"/>
    <cellStyle name="60% - Акцент5 2 2 2 2 2 2 2 2 2 2 2 21" xfId="14429" xr:uid="{00000000-0005-0000-0000-000059380000}"/>
    <cellStyle name="60% - Акцент5 2 2 2 2 2 2 2 2 2 2 2 22" xfId="14430" xr:uid="{00000000-0005-0000-0000-00005A380000}"/>
    <cellStyle name="60% - Акцент5 2 2 2 2 2 2 2 2 2 2 2 23" xfId="14431" xr:uid="{00000000-0005-0000-0000-00005B380000}"/>
    <cellStyle name="60% - Акцент5 2 2 2 2 2 2 2 2 2 2 2 24" xfId="14432" xr:uid="{00000000-0005-0000-0000-00005C380000}"/>
    <cellStyle name="60% - Акцент5 2 2 2 2 2 2 2 2 2 2 2 25" xfId="14433" xr:uid="{00000000-0005-0000-0000-00005D380000}"/>
    <cellStyle name="60% - Акцент5 2 2 2 2 2 2 2 2 2 2 2 26" xfId="14434" xr:uid="{00000000-0005-0000-0000-00005E380000}"/>
    <cellStyle name="60% - Акцент5 2 2 2 2 2 2 2 2 2 2 2 27" xfId="14435" xr:uid="{00000000-0005-0000-0000-00005F380000}"/>
    <cellStyle name="60% - Акцент5 2 2 2 2 2 2 2 2 2 2 2 28" xfId="14436" xr:uid="{00000000-0005-0000-0000-000060380000}"/>
    <cellStyle name="60% - Акцент5 2 2 2 2 2 2 2 2 2 2 2 29" xfId="14437" xr:uid="{00000000-0005-0000-0000-000061380000}"/>
    <cellStyle name="60% - Акцент5 2 2 2 2 2 2 2 2 2 2 2 3" xfId="14438" xr:uid="{00000000-0005-0000-0000-000062380000}"/>
    <cellStyle name="60% - Акцент5 2 2 2 2 2 2 2 2 2 2 2 30" xfId="14439" xr:uid="{00000000-0005-0000-0000-000063380000}"/>
    <cellStyle name="60% - Акцент5 2 2 2 2 2 2 2 2 2 2 2 4" xfId="14440" xr:uid="{00000000-0005-0000-0000-000064380000}"/>
    <cellStyle name="60% - Акцент5 2 2 2 2 2 2 2 2 2 2 2 5" xfId="14441" xr:uid="{00000000-0005-0000-0000-000065380000}"/>
    <cellStyle name="60% - Акцент5 2 2 2 2 2 2 2 2 2 2 2 5 2" xfId="14442" xr:uid="{00000000-0005-0000-0000-000066380000}"/>
    <cellStyle name="60% - Акцент5 2 2 2 2 2 2 2 2 2 2 2 6" xfId="14443" xr:uid="{00000000-0005-0000-0000-000067380000}"/>
    <cellStyle name="60% - Акцент5 2 2 2 2 2 2 2 2 2 2 2 6 2" xfId="14444" xr:uid="{00000000-0005-0000-0000-000068380000}"/>
    <cellStyle name="60% - Акцент5 2 2 2 2 2 2 2 2 2 2 2 6 2 2" xfId="14445" xr:uid="{00000000-0005-0000-0000-000069380000}"/>
    <cellStyle name="60% - Акцент5 2 2 2 2 2 2 2 2 2 2 2 6 2 2 2" xfId="14446" xr:uid="{00000000-0005-0000-0000-00006A380000}"/>
    <cellStyle name="60% - Акцент5 2 2 2 2 2 2 2 2 2 2 2 6 2 3" xfId="14447" xr:uid="{00000000-0005-0000-0000-00006B380000}"/>
    <cellStyle name="60% - Акцент5 2 2 2 2 2 2 2 2 2 2 2 6 2 4" xfId="14448" xr:uid="{00000000-0005-0000-0000-00006C380000}"/>
    <cellStyle name="60% - Акцент5 2 2 2 2 2 2 2 2 2 2 2 6 3" xfId="14449" xr:uid="{00000000-0005-0000-0000-00006D380000}"/>
    <cellStyle name="60% - Акцент5 2 2 2 2 2 2 2 2 2 2 2 6 3 2" xfId="14450" xr:uid="{00000000-0005-0000-0000-00006E380000}"/>
    <cellStyle name="60% - Акцент5 2 2 2 2 2 2 2 2 2 2 2 6 4" xfId="14451" xr:uid="{00000000-0005-0000-0000-00006F380000}"/>
    <cellStyle name="60% - Акцент5 2 2 2 2 2 2 2 2 2 2 2 7" xfId="14452" xr:uid="{00000000-0005-0000-0000-000070380000}"/>
    <cellStyle name="60% - Акцент5 2 2 2 2 2 2 2 2 2 2 2 7 2" xfId="14453" xr:uid="{00000000-0005-0000-0000-000071380000}"/>
    <cellStyle name="60% - Акцент5 2 2 2 2 2 2 2 2 2 2 2 8" xfId="14454" xr:uid="{00000000-0005-0000-0000-000072380000}"/>
    <cellStyle name="60% - Акцент5 2 2 2 2 2 2 2 2 2 2 2 9" xfId="14455" xr:uid="{00000000-0005-0000-0000-000073380000}"/>
    <cellStyle name="60% - Акцент5 2 2 2 2 2 2 2 2 2 2 20" xfId="14456" xr:uid="{00000000-0005-0000-0000-000074380000}"/>
    <cellStyle name="60% - Акцент5 2 2 2 2 2 2 2 2 2 2 21" xfId="14457" xr:uid="{00000000-0005-0000-0000-000075380000}"/>
    <cellStyle name="60% - Акцент5 2 2 2 2 2 2 2 2 2 2 22" xfId="14458" xr:uid="{00000000-0005-0000-0000-000076380000}"/>
    <cellStyle name="60% - Акцент5 2 2 2 2 2 2 2 2 2 2 23" xfId="14459" xr:uid="{00000000-0005-0000-0000-000077380000}"/>
    <cellStyle name="60% - Акцент5 2 2 2 2 2 2 2 2 2 2 24" xfId="14460" xr:uid="{00000000-0005-0000-0000-000078380000}"/>
    <cellStyle name="60% - Акцент5 2 2 2 2 2 2 2 2 2 2 25" xfId="14461" xr:uid="{00000000-0005-0000-0000-000079380000}"/>
    <cellStyle name="60% - Акцент5 2 2 2 2 2 2 2 2 2 2 26" xfId="14462" xr:uid="{00000000-0005-0000-0000-00007A380000}"/>
    <cellStyle name="60% - Акцент5 2 2 2 2 2 2 2 2 2 2 27" xfId="14463" xr:uid="{00000000-0005-0000-0000-00007B380000}"/>
    <cellStyle name="60% - Акцент5 2 2 2 2 2 2 2 2 2 2 28" xfId="14464" xr:uid="{00000000-0005-0000-0000-00007C380000}"/>
    <cellStyle name="60% - Акцент5 2 2 2 2 2 2 2 2 2 2 29" xfId="14465" xr:uid="{00000000-0005-0000-0000-00007D380000}"/>
    <cellStyle name="60% - Акцент5 2 2 2 2 2 2 2 2 2 2 3" xfId="14466" xr:uid="{00000000-0005-0000-0000-00007E380000}"/>
    <cellStyle name="60% - Акцент5 2 2 2 2 2 2 2 2 2 2 30" xfId="14467" xr:uid="{00000000-0005-0000-0000-00007F380000}"/>
    <cellStyle name="60% - Акцент5 2 2 2 2 2 2 2 2 2 2 31" xfId="14468" xr:uid="{00000000-0005-0000-0000-000080380000}"/>
    <cellStyle name="60% - Акцент5 2 2 2 2 2 2 2 2 2 2 32" xfId="14469" xr:uid="{00000000-0005-0000-0000-000081380000}"/>
    <cellStyle name="60% - Акцент5 2 2 2 2 2 2 2 2 2 2 4" xfId="14470" xr:uid="{00000000-0005-0000-0000-000082380000}"/>
    <cellStyle name="60% - Акцент5 2 2 2 2 2 2 2 2 2 2 5" xfId="14471" xr:uid="{00000000-0005-0000-0000-000083380000}"/>
    <cellStyle name="60% - Акцент5 2 2 2 2 2 2 2 2 2 2 5 2" xfId="14472" xr:uid="{00000000-0005-0000-0000-000084380000}"/>
    <cellStyle name="60% - Акцент5 2 2 2 2 2 2 2 2 2 2 5 3" xfId="14473" xr:uid="{00000000-0005-0000-0000-000085380000}"/>
    <cellStyle name="60% - Акцент5 2 2 2 2 2 2 2 2 2 2 6" xfId="14474" xr:uid="{00000000-0005-0000-0000-000086380000}"/>
    <cellStyle name="60% - Акцент5 2 2 2 2 2 2 2 2 2 2 7" xfId="14475" xr:uid="{00000000-0005-0000-0000-000087380000}"/>
    <cellStyle name="60% - Акцент5 2 2 2 2 2 2 2 2 2 2 7 2" xfId="14476" xr:uid="{00000000-0005-0000-0000-000088380000}"/>
    <cellStyle name="60% - Акцент5 2 2 2 2 2 2 2 2 2 2 8" xfId="14477" xr:uid="{00000000-0005-0000-0000-000089380000}"/>
    <cellStyle name="60% - Акцент5 2 2 2 2 2 2 2 2 2 2 8 2" xfId="14478" xr:uid="{00000000-0005-0000-0000-00008A380000}"/>
    <cellStyle name="60% - Акцент5 2 2 2 2 2 2 2 2 2 2 8 2 2" xfId="14479" xr:uid="{00000000-0005-0000-0000-00008B380000}"/>
    <cellStyle name="60% - Акцент5 2 2 2 2 2 2 2 2 2 2 8 2 2 2" xfId="14480" xr:uid="{00000000-0005-0000-0000-00008C380000}"/>
    <cellStyle name="60% - Акцент5 2 2 2 2 2 2 2 2 2 2 8 2 3" xfId="14481" xr:uid="{00000000-0005-0000-0000-00008D380000}"/>
    <cellStyle name="60% - Акцент5 2 2 2 2 2 2 2 2 2 2 8 2 4" xfId="14482" xr:uid="{00000000-0005-0000-0000-00008E380000}"/>
    <cellStyle name="60% - Акцент5 2 2 2 2 2 2 2 2 2 2 8 3" xfId="14483" xr:uid="{00000000-0005-0000-0000-00008F380000}"/>
    <cellStyle name="60% - Акцент5 2 2 2 2 2 2 2 2 2 2 8 3 2" xfId="14484" xr:uid="{00000000-0005-0000-0000-000090380000}"/>
    <cellStyle name="60% - Акцент5 2 2 2 2 2 2 2 2 2 2 8 4" xfId="14485" xr:uid="{00000000-0005-0000-0000-000091380000}"/>
    <cellStyle name="60% - Акцент5 2 2 2 2 2 2 2 2 2 2 9" xfId="14486" xr:uid="{00000000-0005-0000-0000-000092380000}"/>
    <cellStyle name="60% - Акцент5 2 2 2 2 2 2 2 2 2 2 9 2" xfId="14487" xr:uid="{00000000-0005-0000-0000-000093380000}"/>
    <cellStyle name="60% - Акцент5 2 2 2 2 2 2 2 2 2 20" xfId="14488" xr:uid="{00000000-0005-0000-0000-000094380000}"/>
    <cellStyle name="60% - Акцент5 2 2 2 2 2 2 2 2 2 21" xfId="14489" xr:uid="{00000000-0005-0000-0000-000095380000}"/>
    <cellStyle name="60% - Акцент5 2 2 2 2 2 2 2 2 2 22" xfId="14490" xr:uid="{00000000-0005-0000-0000-000096380000}"/>
    <cellStyle name="60% - Акцент5 2 2 2 2 2 2 2 2 2 23" xfId="14491" xr:uid="{00000000-0005-0000-0000-000097380000}"/>
    <cellStyle name="60% - Акцент5 2 2 2 2 2 2 2 2 2 24" xfId="14492" xr:uid="{00000000-0005-0000-0000-000098380000}"/>
    <cellStyle name="60% - Акцент5 2 2 2 2 2 2 2 2 2 25" xfId="14493" xr:uid="{00000000-0005-0000-0000-000099380000}"/>
    <cellStyle name="60% - Акцент5 2 2 2 2 2 2 2 2 2 26" xfId="14494" xr:uid="{00000000-0005-0000-0000-00009A380000}"/>
    <cellStyle name="60% - Акцент5 2 2 2 2 2 2 2 2 2 27" xfId="14495" xr:uid="{00000000-0005-0000-0000-00009B380000}"/>
    <cellStyle name="60% - Акцент5 2 2 2 2 2 2 2 2 2 28" xfId="14496" xr:uid="{00000000-0005-0000-0000-00009C380000}"/>
    <cellStyle name="60% - Акцент5 2 2 2 2 2 2 2 2 2 29" xfId="14497" xr:uid="{00000000-0005-0000-0000-00009D380000}"/>
    <cellStyle name="60% - Акцент5 2 2 2 2 2 2 2 2 2 3" xfId="14498" xr:uid="{00000000-0005-0000-0000-00009E380000}"/>
    <cellStyle name="60% - Акцент5 2 2 2 2 2 2 2 2 2 3 2" xfId="14499" xr:uid="{00000000-0005-0000-0000-00009F380000}"/>
    <cellStyle name="60% - Акцент5 2 2 2 2 2 2 2 2 2 3 2 2" xfId="14500" xr:uid="{00000000-0005-0000-0000-0000A0380000}"/>
    <cellStyle name="60% - Акцент5 2 2 2 2 2 2 2 2 2 3 2 2 2" xfId="14501" xr:uid="{00000000-0005-0000-0000-0000A1380000}"/>
    <cellStyle name="60% - Акцент5 2 2 2 2 2 2 2 2 2 3 2 2 3" xfId="14502" xr:uid="{00000000-0005-0000-0000-0000A2380000}"/>
    <cellStyle name="60% - Акцент5 2 2 2 2 2 2 2 2 2 3 2 3" xfId="14503" xr:uid="{00000000-0005-0000-0000-0000A3380000}"/>
    <cellStyle name="60% - Акцент5 2 2 2 2 2 2 2 2 2 3 3" xfId="14504" xr:uid="{00000000-0005-0000-0000-0000A4380000}"/>
    <cellStyle name="60% - Акцент5 2 2 2 2 2 2 2 2 2 3 4" xfId="14505" xr:uid="{00000000-0005-0000-0000-0000A5380000}"/>
    <cellStyle name="60% - Акцент5 2 2 2 2 2 2 2 2 2 30" xfId="14506" xr:uid="{00000000-0005-0000-0000-0000A6380000}"/>
    <cellStyle name="60% - Акцент5 2 2 2 2 2 2 2 2 2 31" xfId="14507" xr:uid="{00000000-0005-0000-0000-0000A7380000}"/>
    <cellStyle name="60% - Акцент5 2 2 2 2 2 2 2 2 2 32" xfId="14508" xr:uid="{00000000-0005-0000-0000-0000A8380000}"/>
    <cellStyle name="60% - Акцент5 2 2 2 2 2 2 2 2 2 4" xfId="14509" xr:uid="{00000000-0005-0000-0000-0000A9380000}"/>
    <cellStyle name="60% - Акцент5 2 2 2 2 2 2 2 2 2 5" xfId="14510" xr:uid="{00000000-0005-0000-0000-0000AA380000}"/>
    <cellStyle name="60% - Акцент5 2 2 2 2 2 2 2 2 2 5 2" xfId="14511" xr:uid="{00000000-0005-0000-0000-0000AB380000}"/>
    <cellStyle name="60% - Акцент5 2 2 2 2 2 2 2 2 2 5 3" xfId="14512" xr:uid="{00000000-0005-0000-0000-0000AC380000}"/>
    <cellStyle name="60% - Акцент5 2 2 2 2 2 2 2 2 2 6" xfId="14513" xr:uid="{00000000-0005-0000-0000-0000AD380000}"/>
    <cellStyle name="60% - Акцент5 2 2 2 2 2 2 2 2 2 7" xfId="14514" xr:uid="{00000000-0005-0000-0000-0000AE380000}"/>
    <cellStyle name="60% - Акцент5 2 2 2 2 2 2 2 2 2 7 2" xfId="14515" xr:uid="{00000000-0005-0000-0000-0000AF380000}"/>
    <cellStyle name="60% - Акцент5 2 2 2 2 2 2 2 2 2 8" xfId="14516" xr:uid="{00000000-0005-0000-0000-0000B0380000}"/>
    <cellStyle name="60% - Акцент5 2 2 2 2 2 2 2 2 2 8 2" xfId="14517" xr:uid="{00000000-0005-0000-0000-0000B1380000}"/>
    <cellStyle name="60% - Акцент5 2 2 2 2 2 2 2 2 2 8 2 2" xfId="14518" xr:uid="{00000000-0005-0000-0000-0000B2380000}"/>
    <cellStyle name="60% - Акцент5 2 2 2 2 2 2 2 2 2 8 2 2 2" xfId="14519" xr:uid="{00000000-0005-0000-0000-0000B3380000}"/>
    <cellStyle name="60% - Акцент5 2 2 2 2 2 2 2 2 2 8 2 3" xfId="14520" xr:uid="{00000000-0005-0000-0000-0000B4380000}"/>
    <cellStyle name="60% - Акцент5 2 2 2 2 2 2 2 2 2 8 2 4" xfId="14521" xr:uid="{00000000-0005-0000-0000-0000B5380000}"/>
    <cellStyle name="60% - Акцент5 2 2 2 2 2 2 2 2 2 8 3" xfId="14522" xr:uid="{00000000-0005-0000-0000-0000B6380000}"/>
    <cellStyle name="60% - Акцент5 2 2 2 2 2 2 2 2 2 8 3 2" xfId="14523" xr:uid="{00000000-0005-0000-0000-0000B7380000}"/>
    <cellStyle name="60% - Акцент5 2 2 2 2 2 2 2 2 2 8 4" xfId="14524" xr:uid="{00000000-0005-0000-0000-0000B8380000}"/>
    <cellStyle name="60% - Акцент5 2 2 2 2 2 2 2 2 2 9" xfId="14525" xr:uid="{00000000-0005-0000-0000-0000B9380000}"/>
    <cellStyle name="60% - Акцент5 2 2 2 2 2 2 2 2 2 9 2" xfId="14526" xr:uid="{00000000-0005-0000-0000-0000BA380000}"/>
    <cellStyle name="60% - Акцент5 2 2 2 2 2 2 2 2 20" xfId="14527" xr:uid="{00000000-0005-0000-0000-0000BB380000}"/>
    <cellStyle name="60% - Акцент5 2 2 2 2 2 2 2 2 21" xfId="14528" xr:uid="{00000000-0005-0000-0000-0000BC380000}"/>
    <cellStyle name="60% - Акцент5 2 2 2 2 2 2 2 2 22" xfId="14529" xr:uid="{00000000-0005-0000-0000-0000BD380000}"/>
    <cellStyle name="60% - Акцент5 2 2 2 2 2 2 2 2 23" xfId="14530" xr:uid="{00000000-0005-0000-0000-0000BE380000}"/>
    <cellStyle name="60% - Акцент5 2 2 2 2 2 2 2 2 24" xfId="14531" xr:uid="{00000000-0005-0000-0000-0000BF380000}"/>
    <cellStyle name="60% - Акцент5 2 2 2 2 2 2 2 2 25" xfId="14532" xr:uid="{00000000-0005-0000-0000-0000C0380000}"/>
    <cellStyle name="60% - Акцент5 2 2 2 2 2 2 2 2 26" xfId="14533" xr:uid="{00000000-0005-0000-0000-0000C1380000}"/>
    <cellStyle name="60% - Акцент5 2 2 2 2 2 2 2 2 27" xfId="14534" xr:uid="{00000000-0005-0000-0000-0000C2380000}"/>
    <cellStyle name="60% - Акцент5 2 2 2 2 2 2 2 2 28" xfId="14535" xr:uid="{00000000-0005-0000-0000-0000C3380000}"/>
    <cellStyle name="60% - Акцент5 2 2 2 2 2 2 2 2 29" xfId="14536" xr:uid="{00000000-0005-0000-0000-0000C4380000}"/>
    <cellStyle name="60% - Акцент5 2 2 2 2 2 2 2 2 3" xfId="14537" xr:uid="{00000000-0005-0000-0000-0000C5380000}"/>
    <cellStyle name="60% - Акцент5 2 2 2 2 2 2 2 2 3 2" xfId="14538" xr:uid="{00000000-0005-0000-0000-0000C6380000}"/>
    <cellStyle name="60% - Акцент5 2 2 2 2 2 2 2 2 3 2 2" xfId="14539" xr:uid="{00000000-0005-0000-0000-0000C7380000}"/>
    <cellStyle name="60% - Акцент5 2 2 2 2 2 2 2 2 3 2 2 2" xfId="14540" xr:uid="{00000000-0005-0000-0000-0000C8380000}"/>
    <cellStyle name="60% - Акцент5 2 2 2 2 2 2 2 2 3 2 2 3" xfId="14541" xr:uid="{00000000-0005-0000-0000-0000C9380000}"/>
    <cellStyle name="60% - Акцент5 2 2 2 2 2 2 2 2 3 2 3" xfId="14542" xr:uid="{00000000-0005-0000-0000-0000CA380000}"/>
    <cellStyle name="60% - Акцент5 2 2 2 2 2 2 2 2 3 3" xfId="14543" xr:uid="{00000000-0005-0000-0000-0000CB380000}"/>
    <cellStyle name="60% - Акцент5 2 2 2 2 2 2 2 2 3 4" xfId="14544" xr:uid="{00000000-0005-0000-0000-0000CC380000}"/>
    <cellStyle name="60% - Акцент5 2 2 2 2 2 2 2 2 30" xfId="14545" xr:uid="{00000000-0005-0000-0000-0000CD380000}"/>
    <cellStyle name="60% - Акцент5 2 2 2 2 2 2 2 2 31" xfId="14546" xr:uid="{00000000-0005-0000-0000-0000CE380000}"/>
    <cellStyle name="60% - Акцент5 2 2 2 2 2 2 2 2 32" xfId="14547" xr:uid="{00000000-0005-0000-0000-0000CF380000}"/>
    <cellStyle name="60% - Акцент5 2 2 2 2 2 2 2 2 4" xfId="14548" xr:uid="{00000000-0005-0000-0000-0000D0380000}"/>
    <cellStyle name="60% - Акцент5 2 2 2 2 2 2 2 2 5" xfId="14549" xr:uid="{00000000-0005-0000-0000-0000D1380000}"/>
    <cellStyle name="60% - Акцент5 2 2 2 2 2 2 2 2 5 2" xfId="14550" xr:uid="{00000000-0005-0000-0000-0000D2380000}"/>
    <cellStyle name="60% - Акцент5 2 2 2 2 2 2 2 2 5 3" xfId="14551" xr:uid="{00000000-0005-0000-0000-0000D3380000}"/>
    <cellStyle name="60% - Акцент5 2 2 2 2 2 2 2 2 6" xfId="14552" xr:uid="{00000000-0005-0000-0000-0000D4380000}"/>
    <cellStyle name="60% - Акцент5 2 2 2 2 2 2 2 2 7" xfId="14553" xr:uid="{00000000-0005-0000-0000-0000D5380000}"/>
    <cellStyle name="60% - Акцент5 2 2 2 2 2 2 2 2 7 2" xfId="14554" xr:uid="{00000000-0005-0000-0000-0000D6380000}"/>
    <cellStyle name="60% - Акцент5 2 2 2 2 2 2 2 2 8" xfId="14555" xr:uid="{00000000-0005-0000-0000-0000D7380000}"/>
    <cellStyle name="60% - Акцент5 2 2 2 2 2 2 2 2 8 2" xfId="14556" xr:uid="{00000000-0005-0000-0000-0000D8380000}"/>
    <cellStyle name="60% - Акцент5 2 2 2 2 2 2 2 2 8 2 2" xfId="14557" xr:uid="{00000000-0005-0000-0000-0000D9380000}"/>
    <cellStyle name="60% - Акцент5 2 2 2 2 2 2 2 2 8 2 2 2" xfId="14558" xr:uid="{00000000-0005-0000-0000-0000DA380000}"/>
    <cellStyle name="60% - Акцент5 2 2 2 2 2 2 2 2 8 2 3" xfId="14559" xr:uid="{00000000-0005-0000-0000-0000DB380000}"/>
    <cellStyle name="60% - Акцент5 2 2 2 2 2 2 2 2 8 2 4" xfId="14560" xr:uid="{00000000-0005-0000-0000-0000DC380000}"/>
    <cellStyle name="60% - Акцент5 2 2 2 2 2 2 2 2 8 3" xfId="14561" xr:uid="{00000000-0005-0000-0000-0000DD380000}"/>
    <cellStyle name="60% - Акцент5 2 2 2 2 2 2 2 2 8 3 2" xfId="14562" xr:uid="{00000000-0005-0000-0000-0000DE380000}"/>
    <cellStyle name="60% - Акцент5 2 2 2 2 2 2 2 2 8 4" xfId="14563" xr:uid="{00000000-0005-0000-0000-0000DF380000}"/>
    <cellStyle name="60% - Акцент5 2 2 2 2 2 2 2 2 9" xfId="14564" xr:uid="{00000000-0005-0000-0000-0000E0380000}"/>
    <cellStyle name="60% - Акцент5 2 2 2 2 2 2 2 2 9 2" xfId="14565" xr:uid="{00000000-0005-0000-0000-0000E1380000}"/>
    <cellStyle name="60% - Акцент5 2 2 2 2 2 2 2 20" xfId="14566" xr:uid="{00000000-0005-0000-0000-0000E2380000}"/>
    <cellStyle name="60% - Акцент5 2 2 2 2 2 2 2 21" xfId="14567" xr:uid="{00000000-0005-0000-0000-0000E3380000}"/>
    <cellStyle name="60% - Акцент5 2 2 2 2 2 2 2 22" xfId="14568" xr:uid="{00000000-0005-0000-0000-0000E4380000}"/>
    <cellStyle name="60% - Акцент5 2 2 2 2 2 2 2 23" xfId="14569" xr:uid="{00000000-0005-0000-0000-0000E5380000}"/>
    <cellStyle name="60% - Акцент5 2 2 2 2 2 2 2 24" xfId="14570" xr:uid="{00000000-0005-0000-0000-0000E6380000}"/>
    <cellStyle name="60% - Акцент5 2 2 2 2 2 2 2 25" xfId="14571" xr:uid="{00000000-0005-0000-0000-0000E7380000}"/>
    <cellStyle name="60% - Акцент5 2 2 2 2 2 2 2 26" xfId="14572" xr:uid="{00000000-0005-0000-0000-0000E8380000}"/>
    <cellStyle name="60% - Акцент5 2 2 2 2 2 2 2 27" xfId="14573" xr:uid="{00000000-0005-0000-0000-0000E9380000}"/>
    <cellStyle name="60% - Акцент5 2 2 2 2 2 2 2 28" xfId="14574" xr:uid="{00000000-0005-0000-0000-0000EA380000}"/>
    <cellStyle name="60% - Акцент5 2 2 2 2 2 2 2 29" xfId="14575" xr:uid="{00000000-0005-0000-0000-0000EB380000}"/>
    <cellStyle name="60% - Акцент5 2 2 2 2 2 2 2 3" xfId="14576" xr:uid="{00000000-0005-0000-0000-0000EC380000}"/>
    <cellStyle name="60% - Акцент5 2 2 2 2 2 2 2 30" xfId="14577" xr:uid="{00000000-0005-0000-0000-0000ED380000}"/>
    <cellStyle name="60% - Акцент5 2 2 2 2 2 2 2 31" xfId="14578" xr:uid="{00000000-0005-0000-0000-0000EE380000}"/>
    <cellStyle name="60% - Акцент5 2 2 2 2 2 2 2 32" xfId="14579" xr:uid="{00000000-0005-0000-0000-0000EF380000}"/>
    <cellStyle name="60% - Акцент5 2 2 2 2 2 2 2 33" xfId="14580" xr:uid="{00000000-0005-0000-0000-0000F0380000}"/>
    <cellStyle name="60% - Акцент5 2 2 2 2 2 2 2 34" xfId="14581" xr:uid="{00000000-0005-0000-0000-0000F1380000}"/>
    <cellStyle name="60% - Акцент5 2 2 2 2 2 2 2 35" xfId="14582" xr:uid="{00000000-0005-0000-0000-0000F2380000}"/>
    <cellStyle name="60% - Акцент5 2 2 2 2 2 2 2 36" xfId="14583" xr:uid="{00000000-0005-0000-0000-0000F3380000}"/>
    <cellStyle name="60% - Акцент5 2 2 2 2 2 2 2 37" xfId="14584" xr:uid="{00000000-0005-0000-0000-0000F4380000}"/>
    <cellStyle name="60% - Акцент5 2 2 2 2 2 2 2 38" xfId="14585" xr:uid="{00000000-0005-0000-0000-0000F5380000}"/>
    <cellStyle name="60% - Акцент5 2 2 2 2 2 2 2 4" xfId="14586" xr:uid="{00000000-0005-0000-0000-0000F6380000}"/>
    <cellStyle name="60% - Акцент5 2 2 2 2 2 2 2 4 2" xfId="14587" xr:uid="{00000000-0005-0000-0000-0000F7380000}"/>
    <cellStyle name="60% - Акцент5 2 2 2 2 2 2 2 4 2 2" xfId="14588" xr:uid="{00000000-0005-0000-0000-0000F8380000}"/>
    <cellStyle name="60% - Акцент5 2 2 2 2 2 2 2 4 2 2 2" xfId="14589" xr:uid="{00000000-0005-0000-0000-0000F9380000}"/>
    <cellStyle name="60% - Акцент5 2 2 2 2 2 2 2 4 2 2 2 2" xfId="14590" xr:uid="{00000000-0005-0000-0000-0000FA380000}"/>
    <cellStyle name="60% - Акцент5 2 2 2 2 2 2 2 4 2 2 2 2 2" xfId="14591" xr:uid="{00000000-0005-0000-0000-0000FB380000}"/>
    <cellStyle name="60% - Акцент5 2 2 2 2 2 2 2 4 2 2 2 2 3" xfId="14592" xr:uid="{00000000-0005-0000-0000-0000FC380000}"/>
    <cellStyle name="60% - Акцент5 2 2 2 2 2 2 2 4 2 2 2 3" xfId="14593" xr:uid="{00000000-0005-0000-0000-0000FD380000}"/>
    <cellStyle name="60% - Акцент5 2 2 2 2 2 2 2 4 2 2 3" xfId="14594" xr:uid="{00000000-0005-0000-0000-0000FE380000}"/>
    <cellStyle name="60% - Акцент5 2 2 2 2 2 2 2 4 2 2 4" xfId="14595" xr:uid="{00000000-0005-0000-0000-0000FF380000}"/>
    <cellStyle name="60% - Акцент5 2 2 2 2 2 2 2 4 2 3" xfId="14596" xr:uid="{00000000-0005-0000-0000-000000390000}"/>
    <cellStyle name="60% - Акцент5 2 2 2 2 2 2 2 4 2 4" xfId="14597" xr:uid="{00000000-0005-0000-0000-000001390000}"/>
    <cellStyle name="60% - Акцент5 2 2 2 2 2 2 2 4 3" xfId="14598" xr:uid="{00000000-0005-0000-0000-000002390000}"/>
    <cellStyle name="60% - Акцент5 2 2 2 2 2 2 2 4 4" xfId="14599" xr:uid="{00000000-0005-0000-0000-000003390000}"/>
    <cellStyle name="60% - Акцент5 2 2 2 2 2 2 2 4 5" xfId="14600" xr:uid="{00000000-0005-0000-0000-000004390000}"/>
    <cellStyle name="60% - Акцент5 2 2 2 2 2 2 2 5" xfId="14601" xr:uid="{00000000-0005-0000-0000-000005390000}"/>
    <cellStyle name="60% - Акцент5 2 2 2 2 2 2 2 6" xfId="14602" xr:uid="{00000000-0005-0000-0000-000006390000}"/>
    <cellStyle name="60% - Акцент5 2 2 2 2 2 2 2 6 2" xfId="14603" xr:uid="{00000000-0005-0000-0000-000007390000}"/>
    <cellStyle name="60% - Акцент5 2 2 2 2 2 2 2 6 3" xfId="14604" xr:uid="{00000000-0005-0000-0000-000008390000}"/>
    <cellStyle name="60% - Акцент5 2 2 2 2 2 2 2 7" xfId="14605" xr:uid="{00000000-0005-0000-0000-000009390000}"/>
    <cellStyle name="60% - Акцент5 2 2 2 2 2 2 2 8" xfId="14606" xr:uid="{00000000-0005-0000-0000-00000A390000}"/>
    <cellStyle name="60% - Акцент5 2 2 2 2 2 2 2 8 2" xfId="14607" xr:uid="{00000000-0005-0000-0000-00000B390000}"/>
    <cellStyle name="60% - Акцент5 2 2 2 2 2 2 2 9" xfId="14608" xr:uid="{00000000-0005-0000-0000-00000C390000}"/>
    <cellStyle name="60% - Акцент5 2 2 2 2 2 2 2 9 2" xfId="14609" xr:uid="{00000000-0005-0000-0000-00000D390000}"/>
    <cellStyle name="60% - Акцент5 2 2 2 2 2 2 2 9 2 2" xfId="14610" xr:uid="{00000000-0005-0000-0000-00000E390000}"/>
    <cellStyle name="60% - Акцент5 2 2 2 2 2 2 2 9 2 2 2" xfId="14611" xr:uid="{00000000-0005-0000-0000-00000F390000}"/>
    <cellStyle name="60% - Акцент5 2 2 2 2 2 2 2 9 2 3" xfId="14612" xr:uid="{00000000-0005-0000-0000-000010390000}"/>
    <cellStyle name="60% - Акцент5 2 2 2 2 2 2 2 9 2 4" xfId="14613" xr:uid="{00000000-0005-0000-0000-000011390000}"/>
    <cellStyle name="60% - Акцент5 2 2 2 2 2 2 2 9 3" xfId="14614" xr:uid="{00000000-0005-0000-0000-000012390000}"/>
    <cellStyle name="60% - Акцент5 2 2 2 2 2 2 2 9 3 2" xfId="14615" xr:uid="{00000000-0005-0000-0000-000013390000}"/>
    <cellStyle name="60% - Акцент5 2 2 2 2 2 2 2 9 4" xfId="14616" xr:uid="{00000000-0005-0000-0000-000014390000}"/>
    <cellStyle name="60% - Акцент5 2 2 2 2 2 2 20" xfId="14617" xr:uid="{00000000-0005-0000-0000-000015390000}"/>
    <cellStyle name="60% - Акцент5 2 2 2 2 2 2 21" xfId="14618" xr:uid="{00000000-0005-0000-0000-000016390000}"/>
    <cellStyle name="60% - Акцент5 2 2 2 2 2 2 22" xfId="14619" xr:uid="{00000000-0005-0000-0000-000017390000}"/>
    <cellStyle name="60% - Акцент5 2 2 2 2 2 2 23" xfId="14620" xr:uid="{00000000-0005-0000-0000-000018390000}"/>
    <cellStyle name="60% - Акцент5 2 2 2 2 2 2 24" xfId="14621" xr:uid="{00000000-0005-0000-0000-000019390000}"/>
    <cellStyle name="60% - Акцент5 2 2 2 2 2 2 25" xfId="14622" xr:uid="{00000000-0005-0000-0000-00001A390000}"/>
    <cellStyle name="60% - Акцент5 2 2 2 2 2 2 26" xfId="14623" xr:uid="{00000000-0005-0000-0000-00001B390000}"/>
    <cellStyle name="60% - Акцент5 2 2 2 2 2 2 27" xfId="14624" xr:uid="{00000000-0005-0000-0000-00001C390000}"/>
    <cellStyle name="60% - Акцент5 2 2 2 2 2 2 28" xfId="14625" xr:uid="{00000000-0005-0000-0000-00001D390000}"/>
    <cellStyle name="60% - Акцент5 2 2 2 2 2 2 29" xfId="14626" xr:uid="{00000000-0005-0000-0000-00001E390000}"/>
    <cellStyle name="60% - Акцент5 2 2 2 2 2 2 3" xfId="14627" xr:uid="{00000000-0005-0000-0000-00001F390000}"/>
    <cellStyle name="60% - Акцент5 2 2 2 2 2 2 30" xfId="14628" xr:uid="{00000000-0005-0000-0000-000020390000}"/>
    <cellStyle name="60% - Акцент5 2 2 2 2 2 2 31" xfId="14629" xr:uid="{00000000-0005-0000-0000-000021390000}"/>
    <cellStyle name="60% - Акцент5 2 2 2 2 2 2 32" xfId="14630" xr:uid="{00000000-0005-0000-0000-000022390000}"/>
    <cellStyle name="60% - Акцент5 2 2 2 2 2 2 33" xfId="14631" xr:uid="{00000000-0005-0000-0000-000023390000}"/>
    <cellStyle name="60% - Акцент5 2 2 2 2 2 2 34" xfId="14632" xr:uid="{00000000-0005-0000-0000-000024390000}"/>
    <cellStyle name="60% - Акцент5 2 2 2 2 2 2 35" xfId="14633" xr:uid="{00000000-0005-0000-0000-000025390000}"/>
    <cellStyle name="60% - Акцент5 2 2 2 2 2 2 36" xfId="14634" xr:uid="{00000000-0005-0000-0000-000026390000}"/>
    <cellStyle name="60% - Акцент5 2 2 2 2 2 2 37" xfId="14635" xr:uid="{00000000-0005-0000-0000-000027390000}"/>
    <cellStyle name="60% - Акцент5 2 2 2 2 2 2 38" xfId="14636" xr:uid="{00000000-0005-0000-0000-000028390000}"/>
    <cellStyle name="60% - Акцент5 2 2 2 2 2 2 39" xfId="14637" xr:uid="{00000000-0005-0000-0000-000029390000}"/>
    <cellStyle name="60% - Акцент5 2 2 2 2 2 2 4" xfId="14638" xr:uid="{00000000-0005-0000-0000-00002A390000}"/>
    <cellStyle name="60% - Акцент5 2 2 2 2 2 2 5" xfId="14639" xr:uid="{00000000-0005-0000-0000-00002B390000}"/>
    <cellStyle name="60% - Акцент5 2 2 2 2 2 2 5 2" xfId="14640" xr:uid="{00000000-0005-0000-0000-00002C390000}"/>
    <cellStyle name="60% - Акцент5 2 2 2 2 2 2 5 2 2" xfId="14641" xr:uid="{00000000-0005-0000-0000-00002D390000}"/>
    <cellStyle name="60% - Акцент5 2 2 2 2 2 2 5 2 2 2" xfId="14642" xr:uid="{00000000-0005-0000-0000-00002E390000}"/>
    <cellStyle name="60% - Акцент5 2 2 2 2 2 2 5 2 2 2 2" xfId="14643" xr:uid="{00000000-0005-0000-0000-00002F390000}"/>
    <cellStyle name="60% - Акцент5 2 2 2 2 2 2 5 2 2 2 2 2" xfId="14644" xr:uid="{00000000-0005-0000-0000-000030390000}"/>
    <cellStyle name="60% - Акцент5 2 2 2 2 2 2 5 2 2 2 2 3" xfId="14645" xr:uid="{00000000-0005-0000-0000-000031390000}"/>
    <cellStyle name="60% - Акцент5 2 2 2 2 2 2 5 2 2 2 3" xfId="14646" xr:uid="{00000000-0005-0000-0000-000032390000}"/>
    <cellStyle name="60% - Акцент5 2 2 2 2 2 2 5 2 2 3" xfId="14647" xr:uid="{00000000-0005-0000-0000-000033390000}"/>
    <cellStyle name="60% - Акцент5 2 2 2 2 2 2 5 2 2 4" xfId="14648" xr:uid="{00000000-0005-0000-0000-000034390000}"/>
    <cellStyle name="60% - Акцент5 2 2 2 2 2 2 5 2 3" xfId="14649" xr:uid="{00000000-0005-0000-0000-000035390000}"/>
    <cellStyle name="60% - Акцент5 2 2 2 2 2 2 5 2 4" xfId="14650" xr:uid="{00000000-0005-0000-0000-000036390000}"/>
    <cellStyle name="60% - Акцент5 2 2 2 2 2 2 5 3" xfId="14651" xr:uid="{00000000-0005-0000-0000-000037390000}"/>
    <cellStyle name="60% - Акцент5 2 2 2 2 2 2 5 4" xfId="14652" xr:uid="{00000000-0005-0000-0000-000038390000}"/>
    <cellStyle name="60% - Акцент5 2 2 2 2 2 2 5 5" xfId="14653" xr:uid="{00000000-0005-0000-0000-000039390000}"/>
    <cellStyle name="60% - Акцент5 2 2 2 2 2 2 6" xfId="14654" xr:uid="{00000000-0005-0000-0000-00003A390000}"/>
    <cellStyle name="60% - Акцент5 2 2 2 2 2 2 7" xfId="14655" xr:uid="{00000000-0005-0000-0000-00003B390000}"/>
    <cellStyle name="60% - Акцент5 2 2 2 2 2 2 7 2" xfId="14656" xr:uid="{00000000-0005-0000-0000-00003C390000}"/>
    <cellStyle name="60% - Акцент5 2 2 2 2 2 2 7 3" xfId="14657" xr:uid="{00000000-0005-0000-0000-00003D390000}"/>
    <cellStyle name="60% - Акцент5 2 2 2 2 2 2 8" xfId="14658" xr:uid="{00000000-0005-0000-0000-00003E390000}"/>
    <cellStyle name="60% - Акцент5 2 2 2 2 2 2 9" xfId="14659" xr:uid="{00000000-0005-0000-0000-00003F390000}"/>
    <cellStyle name="60% - Акцент5 2 2 2 2 2 2 9 2" xfId="14660" xr:uid="{00000000-0005-0000-0000-000040390000}"/>
    <cellStyle name="60% - Акцент5 2 2 2 2 2 20" xfId="14661" xr:uid="{00000000-0005-0000-0000-000041390000}"/>
    <cellStyle name="60% - Акцент5 2 2 2 2 2 21" xfId="14662" xr:uid="{00000000-0005-0000-0000-000042390000}"/>
    <cellStyle name="60% - Акцент5 2 2 2 2 2 22" xfId="14663" xr:uid="{00000000-0005-0000-0000-000043390000}"/>
    <cellStyle name="60% - Акцент5 2 2 2 2 2 23" xfId="14664" xr:uid="{00000000-0005-0000-0000-000044390000}"/>
    <cellStyle name="60% - Акцент5 2 2 2 2 2 24" xfId="14665" xr:uid="{00000000-0005-0000-0000-000045390000}"/>
    <cellStyle name="60% - Акцент5 2 2 2 2 2 25" xfId="14666" xr:uid="{00000000-0005-0000-0000-000046390000}"/>
    <cellStyle name="60% - Акцент5 2 2 2 2 2 26" xfId="14667" xr:uid="{00000000-0005-0000-0000-000047390000}"/>
    <cellStyle name="60% - Акцент5 2 2 2 2 2 27" xfId="14668" xr:uid="{00000000-0005-0000-0000-000048390000}"/>
    <cellStyle name="60% - Акцент5 2 2 2 2 2 28" xfId="14669" xr:uid="{00000000-0005-0000-0000-000049390000}"/>
    <cellStyle name="60% - Акцент5 2 2 2 2 2 29" xfId="14670" xr:uid="{00000000-0005-0000-0000-00004A390000}"/>
    <cellStyle name="60% - Акцент5 2 2 2 2 2 3" xfId="14671" xr:uid="{00000000-0005-0000-0000-00004B390000}"/>
    <cellStyle name="60% - Акцент5 2 2 2 2 2 3 2" xfId="14672" xr:uid="{00000000-0005-0000-0000-00004C390000}"/>
    <cellStyle name="60% - Акцент5 2 2 2 2 2 3 3" xfId="14673" xr:uid="{00000000-0005-0000-0000-00004D390000}"/>
    <cellStyle name="60% - Акцент5 2 2 2 2 2 3 4" xfId="14674" xr:uid="{00000000-0005-0000-0000-00004E390000}"/>
    <cellStyle name="60% - Акцент5 2 2 2 2 2 3 4 2" xfId="14675" xr:uid="{00000000-0005-0000-0000-00004F390000}"/>
    <cellStyle name="60% - Акцент5 2 2 2 2 2 3 4 3" xfId="14676" xr:uid="{00000000-0005-0000-0000-000050390000}"/>
    <cellStyle name="60% - Акцент5 2 2 2 2 2 3 5" xfId="14677" xr:uid="{00000000-0005-0000-0000-000051390000}"/>
    <cellStyle name="60% - Акцент5 2 2 2 2 2 30" xfId="14678" xr:uid="{00000000-0005-0000-0000-000052390000}"/>
    <cellStyle name="60% - Акцент5 2 2 2 2 2 31" xfId="14679" xr:uid="{00000000-0005-0000-0000-000053390000}"/>
    <cellStyle name="60% - Акцент5 2 2 2 2 2 32" xfId="14680" xr:uid="{00000000-0005-0000-0000-000054390000}"/>
    <cellStyle name="60% - Акцент5 2 2 2 2 2 33" xfId="14681" xr:uid="{00000000-0005-0000-0000-000055390000}"/>
    <cellStyle name="60% - Акцент5 2 2 2 2 2 34" xfId="14682" xr:uid="{00000000-0005-0000-0000-000056390000}"/>
    <cellStyle name="60% - Акцент5 2 2 2 2 2 35" xfId="14683" xr:uid="{00000000-0005-0000-0000-000057390000}"/>
    <cellStyle name="60% - Акцент5 2 2 2 2 2 36" xfId="14684" xr:uid="{00000000-0005-0000-0000-000058390000}"/>
    <cellStyle name="60% - Акцент5 2 2 2 2 2 37" xfId="14685" xr:uid="{00000000-0005-0000-0000-000059390000}"/>
    <cellStyle name="60% - Акцент5 2 2 2 2 2 38" xfId="14686" xr:uid="{00000000-0005-0000-0000-00005A390000}"/>
    <cellStyle name="60% - Акцент5 2 2 2 2 2 39" xfId="14687" xr:uid="{00000000-0005-0000-0000-00005B390000}"/>
    <cellStyle name="60% - Акцент5 2 2 2 2 2 4" xfId="14688" xr:uid="{00000000-0005-0000-0000-00005C390000}"/>
    <cellStyle name="60% - Акцент5 2 2 2 2 2 40" xfId="14689" xr:uid="{00000000-0005-0000-0000-00005D390000}"/>
    <cellStyle name="60% - Акцент5 2 2 2 2 2 41" xfId="14690" xr:uid="{00000000-0005-0000-0000-00005E390000}"/>
    <cellStyle name="60% - Акцент5 2 2 2 2 2 5" xfId="14691" xr:uid="{00000000-0005-0000-0000-00005F390000}"/>
    <cellStyle name="60% - Акцент5 2 2 2 2 2 5 2" xfId="14692" xr:uid="{00000000-0005-0000-0000-000060390000}"/>
    <cellStyle name="60% - Акцент5 2 2 2 2 2 5 2 2" xfId="14693" xr:uid="{00000000-0005-0000-0000-000061390000}"/>
    <cellStyle name="60% - Акцент5 2 2 2 2 2 5 2 2 2" xfId="14694" xr:uid="{00000000-0005-0000-0000-000062390000}"/>
    <cellStyle name="60% - Акцент5 2 2 2 2 2 5 2 2 3" xfId="14695" xr:uid="{00000000-0005-0000-0000-000063390000}"/>
    <cellStyle name="60% - Акцент5 2 2 2 2 2 5 2 3" xfId="14696" xr:uid="{00000000-0005-0000-0000-000064390000}"/>
    <cellStyle name="60% - Акцент5 2 2 2 2 2 5 3" xfId="14697" xr:uid="{00000000-0005-0000-0000-000065390000}"/>
    <cellStyle name="60% - Акцент5 2 2 2 2 2 5 4" xfId="14698" xr:uid="{00000000-0005-0000-0000-000066390000}"/>
    <cellStyle name="60% - Акцент5 2 2 2 2 2 6" xfId="14699" xr:uid="{00000000-0005-0000-0000-000067390000}"/>
    <cellStyle name="60% - Акцент5 2 2 2 2 2 6 2" xfId="14700" xr:uid="{00000000-0005-0000-0000-000068390000}"/>
    <cellStyle name="60% - Акцент5 2 2 2 2 2 6 3" xfId="14701" xr:uid="{00000000-0005-0000-0000-000069390000}"/>
    <cellStyle name="60% - Акцент5 2 2 2 2 2 7" xfId="14702" xr:uid="{00000000-0005-0000-0000-00006A390000}"/>
    <cellStyle name="60% - Акцент5 2 2 2 2 2 7 2" xfId="14703" xr:uid="{00000000-0005-0000-0000-00006B390000}"/>
    <cellStyle name="60% - Акцент5 2 2 2 2 2 7 3" xfId="14704" xr:uid="{00000000-0005-0000-0000-00006C390000}"/>
    <cellStyle name="60% - Акцент5 2 2 2 2 2 8" xfId="14705" xr:uid="{00000000-0005-0000-0000-00006D390000}"/>
    <cellStyle name="60% - Акцент5 2 2 2 2 2 8 2" xfId="14706" xr:uid="{00000000-0005-0000-0000-00006E390000}"/>
    <cellStyle name="60% - Акцент5 2 2 2 2 2 8 3" xfId="14707" xr:uid="{00000000-0005-0000-0000-00006F390000}"/>
    <cellStyle name="60% - Акцент5 2 2 2 2 2 9" xfId="14708" xr:uid="{00000000-0005-0000-0000-000070390000}"/>
    <cellStyle name="60% - Акцент5 2 2 2 2 2 9 2" xfId="14709" xr:uid="{00000000-0005-0000-0000-000071390000}"/>
    <cellStyle name="60% - Акцент5 2 2 2 2 2_амортизация" xfId="14710" xr:uid="{00000000-0005-0000-0000-000072390000}"/>
    <cellStyle name="60% - Акцент5 2 2 2 2 20" xfId="14711" xr:uid="{00000000-0005-0000-0000-000073390000}"/>
    <cellStyle name="60% - Акцент5 2 2 2 2 21" xfId="14712" xr:uid="{00000000-0005-0000-0000-000074390000}"/>
    <cellStyle name="60% - Акцент5 2 2 2 2 22" xfId="14713" xr:uid="{00000000-0005-0000-0000-000075390000}"/>
    <cellStyle name="60% - Акцент5 2 2 2 2 23" xfId="14714" xr:uid="{00000000-0005-0000-0000-000076390000}"/>
    <cellStyle name="60% - Акцент5 2 2 2 2 24" xfId="14715" xr:uid="{00000000-0005-0000-0000-000077390000}"/>
    <cellStyle name="60% - Акцент5 2 2 2 2 25" xfId="14716" xr:uid="{00000000-0005-0000-0000-000078390000}"/>
    <cellStyle name="60% - Акцент5 2 2 2 2 26" xfId="14717" xr:uid="{00000000-0005-0000-0000-000079390000}"/>
    <cellStyle name="60% - Акцент5 2 2 2 2 27" xfId="14718" xr:uid="{00000000-0005-0000-0000-00007A390000}"/>
    <cellStyle name="60% - Акцент5 2 2 2 2 28" xfId="14719" xr:uid="{00000000-0005-0000-0000-00007B390000}"/>
    <cellStyle name="60% - Акцент5 2 2 2 2 29" xfId="14720" xr:uid="{00000000-0005-0000-0000-00007C390000}"/>
    <cellStyle name="60% - Акцент5 2 2 2 2 3" xfId="14721" xr:uid="{00000000-0005-0000-0000-00007D390000}"/>
    <cellStyle name="60% - Акцент5 2 2 2 2 3 2" xfId="14722" xr:uid="{00000000-0005-0000-0000-00007E390000}"/>
    <cellStyle name="60% - Акцент5 2 2 2 2 3 2 2" xfId="14723" xr:uid="{00000000-0005-0000-0000-00007F390000}"/>
    <cellStyle name="60% - Акцент5 2 2 2 2 3 3" xfId="14724" xr:uid="{00000000-0005-0000-0000-000080390000}"/>
    <cellStyle name="60% - Акцент5 2 2 2 2 3 4" xfId="14725" xr:uid="{00000000-0005-0000-0000-000081390000}"/>
    <cellStyle name="60% - Акцент5 2 2 2 2 3 4 2" xfId="14726" xr:uid="{00000000-0005-0000-0000-000082390000}"/>
    <cellStyle name="60% - Акцент5 2 2 2 2 3 4 3" xfId="14727" xr:uid="{00000000-0005-0000-0000-000083390000}"/>
    <cellStyle name="60% - Акцент5 2 2 2 2 3 5" xfId="14728" xr:uid="{00000000-0005-0000-0000-000084390000}"/>
    <cellStyle name="60% - Акцент5 2 2 2 2 30" xfId="14729" xr:uid="{00000000-0005-0000-0000-000085390000}"/>
    <cellStyle name="60% - Акцент5 2 2 2 2 31" xfId="14730" xr:uid="{00000000-0005-0000-0000-000086390000}"/>
    <cellStyle name="60% - Акцент5 2 2 2 2 32" xfId="14731" xr:uid="{00000000-0005-0000-0000-000087390000}"/>
    <cellStyle name="60% - Акцент5 2 2 2 2 33" xfId="14732" xr:uid="{00000000-0005-0000-0000-000088390000}"/>
    <cellStyle name="60% - Акцент5 2 2 2 2 34" xfId="14733" xr:uid="{00000000-0005-0000-0000-000089390000}"/>
    <cellStyle name="60% - Акцент5 2 2 2 2 35" xfId="14734" xr:uid="{00000000-0005-0000-0000-00008A390000}"/>
    <cellStyle name="60% - Акцент5 2 2 2 2 36" xfId="14735" xr:uid="{00000000-0005-0000-0000-00008B390000}"/>
    <cellStyle name="60% - Акцент5 2 2 2 2 37" xfId="14736" xr:uid="{00000000-0005-0000-0000-00008C390000}"/>
    <cellStyle name="60% - Акцент5 2 2 2 2 38" xfId="14737" xr:uid="{00000000-0005-0000-0000-00008D390000}"/>
    <cellStyle name="60% - Акцент5 2 2 2 2 39" xfId="14738" xr:uid="{00000000-0005-0000-0000-00008E390000}"/>
    <cellStyle name="60% - Акцент5 2 2 2 2 4" xfId="14739" xr:uid="{00000000-0005-0000-0000-00008F390000}"/>
    <cellStyle name="60% - Акцент5 2 2 2 2 40" xfId="14740" xr:uid="{00000000-0005-0000-0000-000090390000}"/>
    <cellStyle name="60% - Акцент5 2 2 2 2 41" xfId="14741" xr:uid="{00000000-0005-0000-0000-000091390000}"/>
    <cellStyle name="60% - Акцент5 2 2 2 2 42" xfId="14742" xr:uid="{00000000-0005-0000-0000-000092390000}"/>
    <cellStyle name="60% - Акцент5 2 2 2 2 5" xfId="14743" xr:uid="{00000000-0005-0000-0000-000093390000}"/>
    <cellStyle name="60% - Акцент5 2 2 2 2 6" xfId="14744" xr:uid="{00000000-0005-0000-0000-000094390000}"/>
    <cellStyle name="60% - Акцент5 2 2 2 2 6 2" xfId="14745" xr:uid="{00000000-0005-0000-0000-000095390000}"/>
    <cellStyle name="60% - Акцент5 2 2 2 2 6 2 2" xfId="14746" xr:uid="{00000000-0005-0000-0000-000096390000}"/>
    <cellStyle name="60% - Акцент5 2 2 2 2 6 2 2 2" xfId="14747" xr:uid="{00000000-0005-0000-0000-000097390000}"/>
    <cellStyle name="60% - Акцент5 2 2 2 2 6 2 2 3" xfId="14748" xr:uid="{00000000-0005-0000-0000-000098390000}"/>
    <cellStyle name="60% - Акцент5 2 2 2 2 6 2 3" xfId="14749" xr:uid="{00000000-0005-0000-0000-000099390000}"/>
    <cellStyle name="60% - Акцент5 2 2 2 2 6 3" xfId="14750" xr:uid="{00000000-0005-0000-0000-00009A390000}"/>
    <cellStyle name="60% - Акцент5 2 2 2 2 6 4" xfId="14751" xr:uid="{00000000-0005-0000-0000-00009B390000}"/>
    <cellStyle name="60% - Акцент5 2 2 2 2 7" xfId="14752" xr:uid="{00000000-0005-0000-0000-00009C390000}"/>
    <cellStyle name="60% - Акцент5 2 2 2 2 7 2" xfId="14753" xr:uid="{00000000-0005-0000-0000-00009D390000}"/>
    <cellStyle name="60% - Акцент5 2 2 2 2 7 3" xfId="14754" xr:uid="{00000000-0005-0000-0000-00009E390000}"/>
    <cellStyle name="60% - Акцент5 2 2 2 2 8" xfId="14755" xr:uid="{00000000-0005-0000-0000-00009F390000}"/>
    <cellStyle name="60% - Акцент5 2 2 2 2 8 2" xfId="14756" xr:uid="{00000000-0005-0000-0000-0000A0390000}"/>
    <cellStyle name="60% - Акцент5 2 2 2 2 8 3" xfId="14757" xr:uid="{00000000-0005-0000-0000-0000A1390000}"/>
    <cellStyle name="60% - Акцент5 2 2 2 2 9" xfId="14758" xr:uid="{00000000-0005-0000-0000-0000A2390000}"/>
    <cellStyle name="60% - Акцент5 2 2 2 2 9 2" xfId="14759" xr:uid="{00000000-0005-0000-0000-0000A3390000}"/>
    <cellStyle name="60% - Акцент5 2 2 2 2 9 3" xfId="14760" xr:uid="{00000000-0005-0000-0000-0000A4390000}"/>
    <cellStyle name="60% - Акцент5 2 2 2 2_амортизация" xfId="14761" xr:uid="{00000000-0005-0000-0000-0000A5390000}"/>
    <cellStyle name="60% - Акцент5 2 2 2 20" xfId="14762" xr:uid="{00000000-0005-0000-0000-0000A6390000}"/>
    <cellStyle name="60% - Акцент5 2 2 2 20 2" xfId="14763" xr:uid="{00000000-0005-0000-0000-0000A7390000}"/>
    <cellStyle name="60% - Акцент5 2 2 2 21" xfId="14764" xr:uid="{00000000-0005-0000-0000-0000A8390000}"/>
    <cellStyle name="60% - Акцент5 2 2 2 22" xfId="14765" xr:uid="{00000000-0005-0000-0000-0000A9390000}"/>
    <cellStyle name="60% - Акцент5 2 2 2 23" xfId="14766" xr:uid="{00000000-0005-0000-0000-0000AA390000}"/>
    <cellStyle name="60% - Акцент5 2 2 2 23 2" xfId="14767" xr:uid="{00000000-0005-0000-0000-0000AB390000}"/>
    <cellStyle name="60% - Акцент5 2 2 2 24" xfId="14768" xr:uid="{00000000-0005-0000-0000-0000AC390000}"/>
    <cellStyle name="60% - Акцент5 2 2 2 25" xfId="14769" xr:uid="{00000000-0005-0000-0000-0000AD390000}"/>
    <cellStyle name="60% - Акцент5 2 2 2 26" xfId="14770" xr:uid="{00000000-0005-0000-0000-0000AE390000}"/>
    <cellStyle name="60% - Акцент5 2 2 2 27" xfId="14771" xr:uid="{00000000-0005-0000-0000-0000AF390000}"/>
    <cellStyle name="60% - Акцент5 2 2 2 28" xfId="14772" xr:uid="{00000000-0005-0000-0000-0000B0390000}"/>
    <cellStyle name="60% - Акцент5 2 2 2 29" xfId="14773" xr:uid="{00000000-0005-0000-0000-0000B1390000}"/>
    <cellStyle name="60% - Акцент5 2 2 2 3" xfId="14774" xr:uid="{00000000-0005-0000-0000-0000B2390000}"/>
    <cellStyle name="60% - Акцент5 2 2 2 30" xfId="14775" xr:uid="{00000000-0005-0000-0000-0000B3390000}"/>
    <cellStyle name="60% - Акцент5 2 2 2 31" xfId="14776" xr:uid="{00000000-0005-0000-0000-0000B4390000}"/>
    <cellStyle name="60% - Акцент5 2 2 2 32" xfId="14777" xr:uid="{00000000-0005-0000-0000-0000B5390000}"/>
    <cellStyle name="60% - Акцент5 2 2 2 33" xfId="14778" xr:uid="{00000000-0005-0000-0000-0000B6390000}"/>
    <cellStyle name="60% - Акцент5 2 2 2 34" xfId="14779" xr:uid="{00000000-0005-0000-0000-0000B7390000}"/>
    <cellStyle name="60% - Акцент5 2 2 2 35" xfId="14780" xr:uid="{00000000-0005-0000-0000-0000B8390000}"/>
    <cellStyle name="60% - Акцент5 2 2 2 36" xfId="14781" xr:uid="{00000000-0005-0000-0000-0000B9390000}"/>
    <cellStyle name="60% - Акцент5 2 2 2 37" xfId="14782" xr:uid="{00000000-0005-0000-0000-0000BA390000}"/>
    <cellStyle name="60% - Акцент5 2 2 2 38" xfId="14783" xr:uid="{00000000-0005-0000-0000-0000BB390000}"/>
    <cellStyle name="60% - Акцент5 2 2 2 39" xfId="14784" xr:uid="{00000000-0005-0000-0000-0000BC390000}"/>
    <cellStyle name="60% - Акцент5 2 2 2 4" xfId="14785" xr:uid="{00000000-0005-0000-0000-0000BD390000}"/>
    <cellStyle name="60% - Акцент5 2 2 2 4 2" xfId="14786" xr:uid="{00000000-0005-0000-0000-0000BE390000}"/>
    <cellStyle name="60% - Акцент5 2 2 2 4 3" xfId="14787" xr:uid="{00000000-0005-0000-0000-0000BF390000}"/>
    <cellStyle name="60% - Акцент5 2 2 2 40" xfId="14788" xr:uid="{00000000-0005-0000-0000-0000C0390000}"/>
    <cellStyle name="60% - Акцент5 2 2 2 41" xfId="14789" xr:uid="{00000000-0005-0000-0000-0000C1390000}"/>
    <cellStyle name="60% - Акцент5 2 2 2 42" xfId="14790" xr:uid="{00000000-0005-0000-0000-0000C2390000}"/>
    <cellStyle name="60% - Акцент5 2 2 2 43" xfId="14791" xr:uid="{00000000-0005-0000-0000-0000C3390000}"/>
    <cellStyle name="60% - Акцент5 2 2 2 44" xfId="14792" xr:uid="{00000000-0005-0000-0000-0000C4390000}"/>
    <cellStyle name="60% - Акцент5 2 2 2 45" xfId="14793" xr:uid="{00000000-0005-0000-0000-0000C5390000}"/>
    <cellStyle name="60% - Акцент5 2 2 2 46" xfId="14794" xr:uid="{00000000-0005-0000-0000-0000C6390000}"/>
    <cellStyle name="60% - Акцент5 2 2 2 47" xfId="14795" xr:uid="{00000000-0005-0000-0000-0000C7390000}"/>
    <cellStyle name="60% - Акцент5 2 2 2 48" xfId="14796" xr:uid="{00000000-0005-0000-0000-0000C8390000}"/>
    <cellStyle name="60% - Акцент5 2 2 2 5" xfId="14797" xr:uid="{00000000-0005-0000-0000-0000C9390000}"/>
    <cellStyle name="60% - Акцент5 2 2 2 5 2" xfId="14798" xr:uid="{00000000-0005-0000-0000-0000CA390000}"/>
    <cellStyle name="60% - Акцент5 2 2 2 5 3" xfId="14799" xr:uid="{00000000-0005-0000-0000-0000CB390000}"/>
    <cellStyle name="60% - Акцент5 2 2 2 6" xfId="14800" xr:uid="{00000000-0005-0000-0000-0000CC390000}"/>
    <cellStyle name="60% - Акцент5 2 2 2 6 2" xfId="14801" xr:uid="{00000000-0005-0000-0000-0000CD390000}"/>
    <cellStyle name="60% - Акцент5 2 2 2 6 3" xfId="14802" xr:uid="{00000000-0005-0000-0000-0000CE390000}"/>
    <cellStyle name="60% - Акцент5 2 2 2 7" xfId="14803" xr:uid="{00000000-0005-0000-0000-0000CF390000}"/>
    <cellStyle name="60% - Акцент5 2 2 2 7 2" xfId="14804" xr:uid="{00000000-0005-0000-0000-0000D0390000}"/>
    <cellStyle name="60% - Акцент5 2 2 2 7 3" xfId="14805" xr:uid="{00000000-0005-0000-0000-0000D1390000}"/>
    <cellStyle name="60% - Акцент5 2 2 2 8" xfId="14806" xr:uid="{00000000-0005-0000-0000-0000D2390000}"/>
    <cellStyle name="60% - Акцент5 2 2 2 8 2" xfId="14807" xr:uid="{00000000-0005-0000-0000-0000D3390000}"/>
    <cellStyle name="60% - Акцент5 2 2 2 8 3" xfId="14808" xr:uid="{00000000-0005-0000-0000-0000D4390000}"/>
    <cellStyle name="60% - Акцент5 2 2 2 9" xfId="14809" xr:uid="{00000000-0005-0000-0000-0000D5390000}"/>
    <cellStyle name="60% - Акцент5 2 2 2 9 2" xfId="14810" xr:uid="{00000000-0005-0000-0000-0000D6390000}"/>
    <cellStyle name="60% - Акцент5 2 2 2 9 2 2" xfId="14811" xr:uid="{00000000-0005-0000-0000-0000D7390000}"/>
    <cellStyle name="60% - Акцент5 2 2 2 9 3" xfId="14812" xr:uid="{00000000-0005-0000-0000-0000D8390000}"/>
    <cellStyle name="60% - Акцент5 2 2 2 9 4" xfId="14813" xr:uid="{00000000-0005-0000-0000-0000D9390000}"/>
    <cellStyle name="60% - Акцент5 2 2 2 9 4 2" xfId="14814" xr:uid="{00000000-0005-0000-0000-0000DA390000}"/>
    <cellStyle name="60% - Акцент5 2 2 2 9 4 3" xfId="14815" xr:uid="{00000000-0005-0000-0000-0000DB390000}"/>
    <cellStyle name="60% - Акцент5 2 2 2 9 5" xfId="14816" xr:uid="{00000000-0005-0000-0000-0000DC390000}"/>
    <cellStyle name="60% - Акцент5 2 2 2_амортизация" xfId="14817" xr:uid="{00000000-0005-0000-0000-0000DD390000}"/>
    <cellStyle name="60% - Акцент5 2 2 20" xfId="14818" xr:uid="{00000000-0005-0000-0000-0000DE390000}"/>
    <cellStyle name="60% - Акцент5 2 2 20 2" xfId="14819" xr:uid="{00000000-0005-0000-0000-0000DF390000}"/>
    <cellStyle name="60% - Акцент5 2 2 21" xfId="14820" xr:uid="{00000000-0005-0000-0000-0000E0390000}"/>
    <cellStyle name="60% - Акцент5 2 2 22" xfId="14821" xr:uid="{00000000-0005-0000-0000-0000E1390000}"/>
    <cellStyle name="60% - Акцент5 2 2 23" xfId="14822" xr:uid="{00000000-0005-0000-0000-0000E2390000}"/>
    <cellStyle name="60% - Акцент5 2 2 23 2" xfId="14823" xr:uid="{00000000-0005-0000-0000-0000E3390000}"/>
    <cellStyle name="60% - Акцент5 2 2 24" xfId="14824" xr:uid="{00000000-0005-0000-0000-0000E4390000}"/>
    <cellStyle name="60% - Акцент5 2 2 25" xfId="14825" xr:uid="{00000000-0005-0000-0000-0000E5390000}"/>
    <cellStyle name="60% - Акцент5 2 2 26" xfId="14826" xr:uid="{00000000-0005-0000-0000-0000E6390000}"/>
    <cellStyle name="60% - Акцент5 2 2 27" xfId="14827" xr:uid="{00000000-0005-0000-0000-0000E7390000}"/>
    <cellStyle name="60% - Акцент5 2 2 28" xfId="14828" xr:uid="{00000000-0005-0000-0000-0000E8390000}"/>
    <cellStyle name="60% - Акцент5 2 2 29" xfId="14829" xr:uid="{00000000-0005-0000-0000-0000E9390000}"/>
    <cellStyle name="60% - Акцент5 2 2 3" xfId="14830" xr:uid="{00000000-0005-0000-0000-0000EA390000}"/>
    <cellStyle name="60% - Акцент5 2 2 3 10" xfId="14831" xr:uid="{00000000-0005-0000-0000-0000EB390000}"/>
    <cellStyle name="60% - Акцент5 2 2 3 11" xfId="14832" xr:uid="{00000000-0005-0000-0000-0000EC390000}"/>
    <cellStyle name="60% - Акцент5 2 2 3 12" xfId="14833" xr:uid="{00000000-0005-0000-0000-0000ED390000}"/>
    <cellStyle name="60% - Акцент5 2 2 3 2" xfId="14834" xr:uid="{00000000-0005-0000-0000-0000EE390000}"/>
    <cellStyle name="60% - Акцент5 2 2 3 2 10" xfId="14835" xr:uid="{00000000-0005-0000-0000-0000EF390000}"/>
    <cellStyle name="60% - Акцент5 2 2 3 2 11" xfId="14836" xr:uid="{00000000-0005-0000-0000-0000F0390000}"/>
    <cellStyle name="60% - Акцент5 2 2 3 2 12" xfId="14837" xr:uid="{00000000-0005-0000-0000-0000F1390000}"/>
    <cellStyle name="60% - Акцент5 2 2 3 2 2" xfId="14838" xr:uid="{00000000-0005-0000-0000-0000F2390000}"/>
    <cellStyle name="60% - Акцент5 2 2 3 2 3" xfId="14839" xr:uid="{00000000-0005-0000-0000-0000F3390000}"/>
    <cellStyle name="60% - Акцент5 2 2 3 2 4" xfId="14840" xr:uid="{00000000-0005-0000-0000-0000F4390000}"/>
    <cellStyle name="60% - Акцент5 2 2 3 2 5" xfId="14841" xr:uid="{00000000-0005-0000-0000-0000F5390000}"/>
    <cellStyle name="60% - Акцент5 2 2 3 2 6" xfId="14842" xr:uid="{00000000-0005-0000-0000-0000F6390000}"/>
    <cellStyle name="60% - Акцент5 2 2 3 2 6 2" xfId="14843" xr:uid="{00000000-0005-0000-0000-0000F7390000}"/>
    <cellStyle name="60% - Акцент5 2 2 3 2 7" xfId="14844" xr:uid="{00000000-0005-0000-0000-0000F8390000}"/>
    <cellStyle name="60% - Акцент5 2 2 3 2 7 2" xfId="14845" xr:uid="{00000000-0005-0000-0000-0000F9390000}"/>
    <cellStyle name="60% - Акцент5 2 2 3 2 8" xfId="14846" xr:uid="{00000000-0005-0000-0000-0000FA390000}"/>
    <cellStyle name="60% - Акцент5 2 2 3 2 9" xfId="14847" xr:uid="{00000000-0005-0000-0000-0000FB390000}"/>
    <cellStyle name="60% - Акцент5 2 2 3 3" xfId="14848" xr:uid="{00000000-0005-0000-0000-0000FC390000}"/>
    <cellStyle name="60% - Акцент5 2 2 3 4" xfId="14849" xr:uid="{00000000-0005-0000-0000-0000FD390000}"/>
    <cellStyle name="60% - Акцент5 2 2 3 5" xfId="14850" xr:uid="{00000000-0005-0000-0000-0000FE390000}"/>
    <cellStyle name="60% - Акцент5 2 2 3 6" xfId="14851" xr:uid="{00000000-0005-0000-0000-0000FF390000}"/>
    <cellStyle name="60% - Акцент5 2 2 3 6 2" xfId="14852" xr:uid="{00000000-0005-0000-0000-0000003A0000}"/>
    <cellStyle name="60% - Акцент5 2 2 3 7" xfId="14853" xr:uid="{00000000-0005-0000-0000-0000013A0000}"/>
    <cellStyle name="60% - Акцент5 2 2 3 7 2" xfId="14854" xr:uid="{00000000-0005-0000-0000-0000023A0000}"/>
    <cellStyle name="60% - Акцент5 2 2 3 8" xfId="14855" xr:uid="{00000000-0005-0000-0000-0000033A0000}"/>
    <cellStyle name="60% - Акцент5 2 2 3 9" xfId="14856" xr:uid="{00000000-0005-0000-0000-0000043A0000}"/>
    <cellStyle name="60% - Акцент5 2 2 3_амортизация" xfId="14857" xr:uid="{00000000-0005-0000-0000-0000053A0000}"/>
    <cellStyle name="60% - Акцент5 2 2 30" xfId="14858" xr:uid="{00000000-0005-0000-0000-0000063A0000}"/>
    <cellStyle name="60% - Акцент5 2 2 31" xfId="14859" xr:uid="{00000000-0005-0000-0000-0000073A0000}"/>
    <cellStyle name="60% - Акцент5 2 2 32" xfId="14860" xr:uid="{00000000-0005-0000-0000-0000083A0000}"/>
    <cellStyle name="60% - Акцент5 2 2 33" xfId="14861" xr:uid="{00000000-0005-0000-0000-0000093A0000}"/>
    <cellStyle name="60% - Акцент5 2 2 34" xfId="14862" xr:uid="{00000000-0005-0000-0000-00000A3A0000}"/>
    <cellStyle name="60% - Акцент5 2 2 35" xfId="14863" xr:uid="{00000000-0005-0000-0000-00000B3A0000}"/>
    <cellStyle name="60% - Акцент5 2 2 36" xfId="14864" xr:uid="{00000000-0005-0000-0000-00000C3A0000}"/>
    <cellStyle name="60% - Акцент5 2 2 37" xfId="14865" xr:uid="{00000000-0005-0000-0000-00000D3A0000}"/>
    <cellStyle name="60% - Акцент5 2 2 38" xfId="14866" xr:uid="{00000000-0005-0000-0000-00000E3A0000}"/>
    <cellStyle name="60% - Акцент5 2 2 39" xfId="14867" xr:uid="{00000000-0005-0000-0000-00000F3A0000}"/>
    <cellStyle name="60% - Акцент5 2 2 4" xfId="14868" xr:uid="{00000000-0005-0000-0000-0000103A0000}"/>
    <cellStyle name="60% - Акцент5 2 2 4 2" xfId="14869" xr:uid="{00000000-0005-0000-0000-0000113A0000}"/>
    <cellStyle name="60% - Акцент5 2 2 4 3" xfId="14870" xr:uid="{00000000-0005-0000-0000-0000123A0000}"/>
    <cellStyle name="60% - Акцент5 2 2 40" xfId="14871" xr:uid="{00000000-0005-0000-0000-0000133A0000}"/>
    <cellStyle name="60% - Акцент5 2 2 41" xfId="14872" xr:uid="{00000000-0005-0000-0000-0000143A0000}"/>
    <cellStyle name="60% - Акцент5 2 2 42" xfId="14873" xr:uid="{00000000-0005-0000-0000-0000153A0000}"/>
    <cellStyle name="60% - Акцент5 2 2 43" xfId="14874" xr:uid="{00000000-0005-0000-0000-0000163A0000}"/>
    <cellStyle name="60% - Акцент5 2 2 44" xfId="14875" xr:uid="{00000000-0005-0000-0000-0000173A0000}"/>
    <cellStyle name="60% - Акцент5 2 2 45" xfId="14876" xr:uid="{00000000-0005-0000-0000-0000183A0000}"/>
    <cellStyle name="60% - Акцент5 2 2 46" xfId="14877" xr:uid="{00000000-0005-0000-0000-0000193A0000}"/>
    <cellStyle name="60% - Акцент5 2 2 47" xfId="14878" xr:uid="{00000000-0005-0000-0000-00001A3A0000}"/>
    <cellStyle name="60% - Акцент5 2 2 48" xfId="14879" xr:uid="{00000000-0005-0000-0000-00001B3A0000}"/>
    <cellStyle name="60% - Акцент5 2 2 5" xfId="14880" xr:uid="{00000000-0005-0000-0000-00001C3A0000}"/>
    <cellStyle name="60% - Акцент5 2 2 5 2" xfId="14881" xr:uid="{00000000-0005-0000-0000-00001D3A0000}"/>
    <cellStyle name="60% - Акцент5 2 2 5 3" xfId="14882" xr:uid="{00000000-0005-0000-0000-00001E3A0000}"/>
    <cellStyle name="60% - Акцент5 2 2 6" xfId="14883" xr:uid="{00000000-0005-0000-0000-00001F3A0000}"/>
    <cellStyle name="60% - Акцент5 2 2 6 2" xfId="14884" xr:uid="{00000000-0005-0000-0000-0000203A0000}"/>
    <cellStyle name="60% - Акцент5 2 2 6 3" xfId="14885" xr:uid="{00000000-0005-0000-0000-0000213A0000}"/>
    <cellStyle name="60% - Акцент5 2 2 7" xfId="14886" xr:uid="{00000000-0005-0000-0000-0000223A0000}"/>
    <cellStyle name="60% - Акцент5 2 2 7 2" xfId="14887" xr:uid="{00000000-0005-0000-0000-0000233A0000}"/>
    <cellStyle name="60% - Акцент5 2 2 7 3" xfId="14888" xr:uid="{00000000-0005-0000-0000-0000243A0000}"/>
    <cellStyle name="60% - Акцент5 2 2 8" xfId="14889" xr:uid="{00000000-0005-0000-0000-0000253A0000}"/>
    <cellStyle name="60% - Акцент5 2 2 8 2" xfId="14890" xr:uid="{00000000-0005-0000-0000-0000263A0000}"/>
    <cellStyle name="60% - Акцент5 2 2 8 3" xfId="14891" xr:uid="{00000000-0005-0000-0000-0000273A0000}"/>
    <cellStyle name="60% - Акцент5 2 2 9" xfId="14892" xr:uid="{00000000-0005-0000-0000-0000283A0000}"/>
    <cellStyle name="60% - Акцент5 2 2 9 2" xfId="14893" xr:uid="{00000000-0005-0000-0000-0000293A0000}"/>
    <cellStyle name="60% - Акцент5 2 2 9 2 2" xfId="14894" xr:uid="{00000000-0005-0000-0000-00002A3A0000}"/>
    <cellStyle name="60% - Акцент5 2 2 9 3" xfId="14895" xr:uid="{00000000-0005-0000-0000-00002B3A0000}"/>
    <cellStyle name="60% - Акцент5 2 2 9 4" xfId="14896" xr:uid="{00000000-0005-0000-0000-00002C3A0000}"/>
    <cellStyle name="60% - Акцент5 2 2 9 4 2" xfId="14897" xr:uid="{00000000-0005-0000-0000-00002D3A0000}"/>
    <cellStyle name="60% - Акцент5 2 2 9 4 3" xfId="14898" xr:uid="{00000000-0005-0000-0000-00002E3A0000}"/>
    <cellStyle name="60% - Акцент5 2 2 9 5" xfId="14899" xr:uid="{00000000-0005-0000-0000-00002F3A0000}"/>
    <cellStyle name="60% - Акцент5 2 2_амортизация" xfId="14900" xr:uid="{00000000-0005-0000-0000-0000303A0000}"/>
    <cellStyle name="60% - Акцент5 2 20" xfId="14901" xr:uid="{00000000-0005-0000-0000-0000313A0000}"/>
    <cellStyle name="60% - Акцент5 2 21" xfId="14902" xr:uid="{00000000-0005-0000-0000-0000323A0000}"/>
    <cellStyle name="60% - Акцент5 2 22" xfId="14903" xr:uid="{00000000-0005-0000-0000-0000333A0000}"/>
    <cellStyle name="60% - Акцент5 2 23" xfId="14904" xr:uid="{00000000-0005-0000-0000-0000343A0000}"/>
    <cellStyle name="60% - Акцент5 2 24" xfId="14905" xr:uid="{00000000-0005-0000-0000-0000353A0000}"/>
    <cellStyle name="60% - Акцент5 2 24 2" xfId="14906" xr:uid="{00000000-0005-0000-0000-0000363A0000}"/>
    <cellStyle name="60% - Акцент5 2 25" xfId="14907" xr:uid="{00000000-0005-0000-0000-0000373A0000}"/>
    <cellStyle name="60% - Акцент5 2 26" xfId="14908" xr:uid="{00000000-0005-0000-0000-0000383A0000}"/>
    <cellStyle name="60% - Акцент5 2 27" xfId="14909" xr:uid="{00000000-0005-0000-0000-0000393A0000}"/>
    <cellStyle name="60% - Акцент5 2 28" xfId="14910" xr:uid="{00000000-0005-0000-0000-00003A3A0000}"/>
    <cellStyle name="60% - Акцент5 2 29" xfId="14911" xr:uid="{00000000-0005-0000-0000-00003B3A0000}"/>
    <cellStyle name="60% - Акцент5 2 3" xfId="14912" xr:uid="{00000000-0005-0000-0000-00003C3A0000}"/>
    <cellStyle name="60% - Акцент5 2 30" xfId="14913" xr:uid="{00000000-0005-0000-0000-00003D3A0000}"/>
    <cellStyle name="60% - Акцент5 2 31" xfId="14914" xr:uid="{00000000-0005-0000-0000-00003E3A0000}"/>
    <cellStyle name="60% - Акцент5 2 4" xfId="14915" xr:uid="{00000000-0005-0000-0000-00003F3A0000}"/>
    <cellStyle name="60% - Акцент5 2 4 2" xfId="14916" xr:uid="{00000000-0005-0000-0000-0000403A0000}"/>
    <cellStyle name="60% - Акцент5 2 4 3" xfId="14917" xr:uid="{00000000-0005-0000-0000-0000413A0000}"/>
    <cellStyle name="60% - Акцент5 2 5" xfId="14918" xr:uid="{00000000-0005-0000-0000-0000423A0000}"/>
    <cellStyle name="60% - Акцент5 2 5 2" xfId="14919" xr:uid="{00000000-0005-0000-0000-0000433A0000}"/>
    <cellStyle name="60% - Акцент5 2 5_амортизация" xfId="14920" xr:uid="{00000000-0005-0000-0000-0000443A0000}"/>
    <cellStyle name="60% - Акцент5 2 6" xfId="14921" xr:uid="{00000000-0005-0000-0000-0000453A0000}"/>
    <cellStyle name="60% - Акцент5 2 6 2" xfId="14922" xr:uid="{00000000-0005-0000-0000-0000463A0000}"/>
    <cellStyle name="60% - Акцент5 2 6 3" xfId="14923" xr:uid="{00000000-0005-0000-0000-0000473A0000}"/>
    <cellStyle name="60% - Акцент5 2 7" xfId="14924" xr:uid="{00000000-0005-0000-0000-0000483A0000}"/>
    <cellStyle name="60% - Акцент5 2 7 2" xfId="14925" xr:uid="{00000000-0005-0000-0000-0000493A0000}"/>
    <cellStyle name="60% - Акцент5 2 7 3" xfId="14926" xr:uid="{00000000-0005-0000-0000-00004A3A0000}"/>
    <cellStyle name="60% - Акцент5 2 8" xfId="14927" xr:uid="{00000000-0005-0000-0000-00004B3A0000}"/>
    <cellStyle name="60% - Акцент5 2 9" xfId="14928" xr:uid="{00000000-0005-0000-0000-00004C3A0000}"/>
    <cellStyle name="60% - Акцент5 2_амортизация" xfId="14929" xr:uid="{00000000-0005-0000-0000-00004D3A0000}"/>
    <cellStyle name="60% - Акцент5 3" xfId="14930" xr:uid="{00000000-0005-0000-0000-00004E3A0000}"/>
    <cellStyle name="60% - Акцент5 3 2" xfId="14931" xr:uid="{00000000-0005-0000-0000-00004F3A0000}"/>
    <cellStyle name="60% - Акцент5 3 3" xfId="14932" xr:uid="{00000000-0005-0000-0000-0000503A0000}"/>
    <cellStyle name="60% - Акцент5 3 4" xfId="14933" xr:uid="{00000000-0005-0000-0000-0000513A0000}"/>
    <cellStyle name="60% - Акцент5 3 4 2" xfId="14934" xr:uid="{00000000-0005-0000-0000-0000523A0000}"/>
    <cellStyle name="60% - Акцент5 3 4 3" xfId="14935" xr:uid="{00000000-0005-0000-0000-0000533A0000}"/>
    <cellStyle name="60% - Акцент5 3 5" xfId="14936" xr:uid="{00000000-0005-0000-0000-0000543A0000}"/>
    <cellStyle name="60% - Акцент5 4" xfId="14937" xr:uid="{00000000-0005-0000-0000-0000553A0000}"/>
    <cellStyle name="60% - Акцент5 5" xfId="14938" xr:uid="{00000000-0005-0000-0000-0000563A0000}"/>
    <cellStyle name="60% - Акцент5 5 2" xfId="14939" xr:uid="{00000000-0005-0000-0000-0000573A0000}"/>
    <cellStyle name="60% - Акцент5 5 3" xfId="14940" xr:uid="{00000000-0005-0000-0000-0000583A0000}"/>
    <cellStyle name="60% - Акцент5 6" xfId="14941" xr:uid="{00000000-0005-0000-0000-0000593A0000}"/>
    <cellStyle name="60% - Акцент5 6 2" xfId="14942" xr:uid="{00000000-0005-0000-0000-00005A3A0000}"/>
    <cellStyle name="60% - Акцент5 7" xfId="14943" xr:uid="{00000000-0005-0000-0000-00005B3A0000}"/>
    <cellStyle name="60% - Акцент5 8" xfId="14944" xr:uid="{00000000-0005-0000-0000-00005C3A0000}"/>
    <cellStyle name="60% - Акцент5 9" xfId="14945" xr:uid="{00000000-0005-0000-0000-00005D3A0000}"/>
    <cellStyle name="60% - Акцент6 10" xfId="14946" xr:uid="{00000000-0005-0000-0000-00005E3A0000}"/>
    <cellStyle name="60% - Акцент6 11" xfId="14947" xr:uid="{00000000-0005-0000-0000-00005F3A0000}"/>
    <cellStyle name="60% - Акцент6 11 2" xfId="14948" xr:uid="{00000000-0005-0000-0000-0000603A0000}"/>
    <cellStyle name="60% - Акцент6 11 3" xfId="14949" xr:uid="{00000000-0005-0000-0000-0000613A0000}"/>
    <cellStyle name="60% - Акцент6 11 4" xfId="14950" xr:uid="{00000000-0005-0000-0000-0000623A0000}"/>
    <cellStyle name="60% - Акцент6 12" xfId="14951" xr:uid="{00000000-0005-0000-0000-0000633A0000}"/>
    <cellStyle name="60% - Акцент6 13" xfId="14952" xr:uid="{00000000-0005-0000-0000-0000643A0000}"/>
    <cellStyle name="60% - Акцент6 14" xfId="14953" xr:uid="{00000000-0005-0000-0000-0000653A0000}"/>
    <cellStyle name="60% - Акцент6 15" xfId="14954" xr:uid="{00000000-0005-0000-0000-0000663A0000}"/>
    <cellStyle name="60% - Акцент6 15 2" xfId="14955" xr:uid="{00000000-0005-0000-0000-0000673A0000}"/>
    <cellStyle name="60% - Акцент6 16" xfId="14956" xr:uid="{00000000-0005-0000-0000-0000683A0000}"/>
    <cellStyle name="60% - Акцент6 17" xfId="14957" xr:uid="{00000000-0005-0000-0000-0000693A0000}"/>
    <cellStyle name="60% - Акцент6 18" xfId="14958" xr:uid="{00000000-0005-0000-0000-00006A3A0000}"/>
    <cellStyle name="60% - Акцент6 19" xfId="14959" xr:uid="{00000000-0005-0000-0000-00006B3A0000}"/>
    <cellStyle name="60% - Акцент6 2" xfId="14960" xr:uid="{00000000-0005-0000-0000-00006C3A0000}"/>
    <cellStyle name="60% - Акцент6 2 10" xfId="14961" xr:uid="{00000000-0005-0000-0000-00006D3A0000}"/>
    <cellStyle name="60% - Акцент6 2 11" xfId="14962" xr:uid="{00000000-0005-0000-0000-00006E3A0000}"/>
    <cellStyle name="60% - Акцент6 2 12" xfId="14963" xr:uid="{00000000-0005-0000-0000-00006F3A0000}"/>
    <cellStyle name="60% - Акцент6 2 12 2" xfId="14964" xr:uid="{00000000-0005-0000-0000-0000703A0000}"/>
    <cellStyle name="60% - Акцент6 2 12 3" xfId="14965" xr:uid="{00000000-0005-0000-0000-0000713A0000}"/>
    <cellStyle name="60% - Акцент6 2 12 4" xfId="14966" xr:uid="{00000000-0005-0000-0000-0000723A0000}"/>
    <cellStyle name="60% - Акцент6 2 12 4 2" xfId="14967" xr:uid="{00000000-0005-0000-0000-0000733A0000}"/>
    <cellStyle name="60% - Акцент6 2 12 4 3" xfId="14968" xr:uid="{00000000-0005-0000-0000-0000743A0000}"/>
    <cellStyle name="60% - Акцент6 2 12 5" xfId="14969" xr:uid="{00000000-0005-0000-0000-0000753A0000}"/>
    <cellStyle name="60% - Акцент6 2 13" xfId="14970" xr:uid="{00000000-0005-0000-0000-0000763A0000}"/>
    <cellStyle name="60% - Акцент6 2 14" xfId="14971" xr:uid="{00000000-0005-0000-0000-0000773A0000}"/>
    <cellStyle name="60% - Акцент6 2 14 2" xfId="14972" xr:uid="{00000000-0005-0000-0000-0000783A0000}"/>
    <cellStyle name="60% - Акцент6 2 15" xfId="14973" xr:uid="{00000000-0005-0000-0000-0000793A0000}"/>
    <cellStyle name="60% - Акцент6 2 16" xfId="14974" xr:uid="{00000000-0005-0000-0000-00007A3A0000}"/>
    <cellStyle name="60% - Акцент6 2 16 2" xfId="14975" xr:uid="{00000000-0005-0000-0000-00007B3A0000}"/>
    <cellStyle name="60% - Акцент6 2 16 3" xfId="14976" xr:uid="{00000000-0005-0000-0000-00007C3A0000}"/>
    <cellStyle name="60% - Акцент6 2 17" xfId="14977" xr:uid="{00000000-0005-0000-0000-00007D3A0000}"/>
    <cellStyle name="60% - Акцент6 2 17 2" xfId="14978" xr:uid="{00000000-0005-0000-0000-00007E3A0000}"/>
    <cellStyle name="60% - Акцент6 2 17 3" xfId="14979" xr:uid="{00000000-0005-0000-0000-00007F3A0000}"/>
    <cellStyle name="60% - Акцент6 2 18" xfId="14980" xr:uid="{00000000-0005-0000-0000-0000803A0000}"/>
    <cellStyle name="60% - Акцент6 2 18 2" xfId="14981" xr:uid="{00000000-0005-0000-0000-0000813A0000}"/>
    <cellStyle name="60% - Акцент6 2 18 3" xfId="14982" xr:uid="{00000000-0005-0000-0000-0000823A0000}"/>
    <cellStyle name="60% - Акцент6 2 19" xfId="14983" xr:uid="{00000000-0005-0000-0000-0000833A0000}"/>
    <cellStyle name="60% - Акцент6 2 2" xfId="14984" xr:uid="{00000000-0005-0000-0000-0000843A0000}"/>
    <cellStyle name="60% - Акцент6 2 2 10" xfId="14985" xr:uid="{00000000-0005-0000-0000-0000853A0000}"/>
    <cellStyle name="60% - Акцент6 2 2 11" xfId="14986" xr:uid="{00000000-0005-0000-0000-0000863A0000}"/>
    <cellStyle name="60% - Акцент6 2 2 12" xfId="14987" xr:uid="{00000000-0005-0000-0000-0000873A0000}"/>
    <cellStyle name="60% - Акцент6 2 2 12 2" xfId="14988" xr:uid="{00000000-0005-0000-0000-0000883A0000}"/>
    <cellStyle name="60% - Акцент6 2 2 12 2 2" xfId="14989" xr:uid="{00000000-0005-0000-0000-0000893A0000}"/>
    <cellStyle name="60% - Акцент6 2 2 12 2 2 2" xfId="14990" xr:uid="{00000000-0005-0000-0000-00008A3A0000}"/>
    <cellStyle name="60% - Акцент6 2 2 12 2 2 3" xfId="14991" xr:uid="{00000000-0005-0000-0000-00008B3A0000}"/>
    <cellStyle name="60% - Акцент6 2 2 12 2 3" xfId="14992" xr:uid="{00000000-0005-0000-0000-00008C3A0000}"/>
    <cellStyle name="60% - Акцент6 2 2 12 3" xfId="14993" xr:uid="{00000000-0005-0000-0000-00008D3A0000}"/>
    <cellStyle name="60% - Акцент6 2 2 12 4" xfId="14994" xr:uid="{00000000-0005-0000-0000-00008E3A0000}"/>
    <cellStyle name="60% - Акцент6 2 2 13" xfId="14995" xr:uid="{00000000-0005-0000-0000-00008F3A0000}"/>
    <cellStyle name="60% - Акцент6 2 2 13 2" xfId="14996" xr:uid="{00000000-0005-0000-0000-0000903A0000}"/>
    <cellStyle name="60% - Акцент6 2 2 13 3" xfId="14997" xr:uid="{00000000-0005-0000-0000-0000913A0000}"/>
    <cellStyle name="60% - Акцент6 2 2 14" xfId="14998" xr:uid="{00000000-0005-0000-0000-0000923A0000}"/>
    <cellStyle name="60% - Акцент6 2 2 14 2" xfId="14999" xr:uid="{00000000-0005-0000-0000-0000933A0000}"/>
    <cellStyle name="60% - Акцент6 2 2 14 3" xfId="15000" xr:uid="{00000000-0005-0000-0000-0000943A0000}"/>
    <cellStyle name="60% - Акцент6 2 2 15" xfId="15001" xr:uid="{00000000-0005-0000-0000-0000953A0000}"/>
    <cellStyle name="60% - Акцент6 2 2 15 2" xfId="15002" xr:uid="{00000000-0005-0000-0000-0000963A0000}"/>
    <cellStyle name="60% - Акцент6 2 2 15 3" xfId="15003" xr:uid="{00000000-0005-0000-0000-0000973A0000}"/>
    <cellStyle name="60% - Акцент6 2 2 16" xfId="15004" xr:uid="{00000000-0005-0000-0000-0000983A0000}"/>
    <cellStyle name="60% - Акцент6 2 2 16 2" xfId="15005" xr:uid="{00000000-0005-0000-0000-0000993A0000}"/>
    <cellStyle name="60% - Акцент6 2 2 17" xfId="15006" xr:uid="{00000000-0005-0000-0000-00009A3A0000}"/>
    <cellStyle name="60% - Акцент6 2 2 18" xfId="15007" xr:uid="{00000000-0005-0000-0000-00009B3A0000}"/>
    <cellStyle name="60% - Акцент6 2 2 19" xfId="15008" xr:uid="{00000000-0005-0000-0000-00009C3A0000}"/>
    <cellStyle name="60% - Акцент6 2 2 19 2" xfId="15009" xr:uid="{00000000-0005-0000-0000-00009D3A0000}"/>
    <cellStyle name="60% - Акцент6 2 2 19 2 2" xfId="15010" xr:uid="{00000000-0005-0000-0000-00009E3A0000}"/>
    <cellStyle name="60% - Акцент6 2 2 19 2 2 2" xfId="15011" xr:uid="{00000000-0005-0000-0000-00009F3A0000}"/>
    <cellStyle name="60% - Акцент6 2 2 19 2 3" xfId="15012" xr:uid="{00000000-0005-0000-0000-0000A03A0000}"/>
    <cellStyle name="60% - Акцент6 2 2 19 2 4" xfId="15013" xr:uid="{00000000-0005-0000-0000-0000A13A0000}"/>
    <cellStyle name="60% - Акцент6 2 2 19 3" xfId="15014" xr:uid="{00000000-0005-0000-0000-0000A23A0000}"/>
    <cellStyle name="60% - Акцент6 2 2 19 3 2" xfId="15015" xr:uid="{00000000-0005-0000-0000-0000A33A0000}"/>
    <cellStyle name="60% - Акцент6 2 2 19 4" xfId="15016" xr:uid="{00000000-0005-0000-0000-0000A43A0000}"/>
    <cellStyle name="60% - Акцент6 2 2 2" xfId="15017" xr:uid="{00000000-0005-0000-0000-0000A53A0000}"/>
    <cellStyle name="60% - Акцент6 2 2 2 10" xfId="15018" xr:uid="{00000000-0005-0000-0000-0000A63A0000}"/>
    <cellStyle name="60% - Акцент6 2 2 2 11" xfId="15019" xr:uid="{00000000-0005-0000-0000-0000A73A0000}"/>
    <cellStyle name="60% - Акцент6 2 2 2 12" xfId="15020" xr:uid="{00000000-0005-0000-0000-0000A83A0000}"/>
    <cellStyle name="60% - Акцент6 2 2 2 12 2" xfId="15021" xr:uid="{00000000-0005-0000-0000-0000A93A0000}"/>
    <cellStyle name="60% - Акцент6 2 2 2 12 2 2" xfId="15022" xr:uid="{00000000-0005-0000-0000-0000AA3A0000}"/>
    <cellStyle name="60% - Акцент6 2 2 2 12 2 2 2" xfId="15023" xr:uid="{00000000-0005-0000-0000-0000AB3A0000}"/>
    <cellStyle name="60% - Акцент6 2 2 2 12 2 2 3" xfId="15024" xr:uid="{00000000-0005-0000-0000-0000AC3A0000}"/>
    <cellStyle name="60% - Акцент6 2 2 2 12 2 3" xfId="15025" xr:uid="{00000000-0005-0000-0000-0000AD3A0000}"/>
    <cellStyle name="60% - Акцент6 2 2 2 12 3" xfId="15026" xr:uid="{00000000-0005-0000-0000-0000AE3A0000}"/>
    <cellStyle name="60% - Акцент6 2 2 2 12 4" xfId="15027" xr:uid="{00000000-0005-0000-0000-0000AF3A0000}"/>
    <cellStyle name="60% - Акцент6 2 2 2 13" xfId="15028" xr:uid="{00000000-0005-0000-0000-0000B03A0000}"/>
    <cellStyle name="60% - Акцент6 2 2 2 13 2" xfId="15029" xr:uid="{00000000-0005-0000-0000-0000B13A0000}"/>
    <cellStyle name="60% - Акцент6 2 2 2 13 3" xfId="15030" xr:uid="{00000000-0005-0000-0000-0000B23A0000}"/>
    <cellStyle name="60% - Акцент6 2 2 2 14" xfId="15031" xr:uid="{00000000-0005-0000-0000-0000B33A0000}"/>
    <cellStyle name="60% - Акцент6 2 2 2 14 2" xfId="15032" xr:uid="{00000000-0005-0000-0000-0000B43A0000}"/>
    <cellStyle name="60% - Акцент6 2 2 2 14 3" xfId="15033" xr:uid="{00000000-0005-0000-0000-0000B53A0000}"/>
    <cellStyle name="60% - Акцент6 2 2 2 15" xfId="15034" xr:uid="{00000000-0005-0000-0000-0000B63A0000}"/>
    <cellStyle name="60% - Акцент6 2 2 2 15 2" xfId="15035" xr:uid="{00000000-0005-0000-0000-0000B73A0000}"/>
    <cellStyle name="60% - Акцент6 2 2 2 15 3" xfId="15036" xr:uid="{00000000-0005-0000-0000-0000B83A0000}"/>
    <cellStyle name="60% - Акцент6 2 2 2 16" xfId="15037" xr:uid="{00000000-0005-0000-0000-0000B93A0000}"/>
    <cellStyle name="60% - Акцент6 2 2 2 16 2" xfId="15038" xr:uid="{00000000-0005-0000-0000-0000BA3A0000}"/>
    <cellStyle name="60% - Акцент6 2 2 2 17" xfId="15039" xr:uid="{00000000-0005-0000-0000-0000BB3A0000}"/>
    <cellStyle name="60% - Акцент6 2 2 2 18" xfId="15040" xr:uid="{00000000-0005-0000-0000-0000BC3A0000}"/>
    <cellStyle name="60% - Акцент6 2 2 2 19" xfId="15041" xr:uid="{00000000-0005-0000-0000-0000BD3A0000}"/>
    <cellStyle name="60% - Акцент6 2 2 2 19 2" xfId="15042" xr:uid="{00000000-0005-0000-0000-0000BE3A0000}"/>
    <cellStyle name="60% - Акцент6 2 2 2 19 2 2" xfId="15043" xr:uid="{00000000-0005-0000-0000-0000BF3A0000}"/>
    <cellStyle name="60% - Акцент6 2 2 2 19 2 2 2" xfId="15044" xr:uid="{00000000-0005-0000-0000-0000C03A0000}"/>
    <cellStyle name="60% - Акцент6 2 2 2 19 2 3" xfId="15045" xr:uid="{00000000-0005-0000-0000-0000C13A0000}"/>
    <cellStyle name="60% - Акцент6 2 2 2 19 2 4" xfId="15046" xr:uid="{00000000-0005-0000-0000-0000C23A0000}"/>
    <cellStyle name="60% - Акцент6 2 2 2 19 3" xfId="15047" xr:uid="{00000000-0005-0000-0000-0000C33A0000}"/>
    <cellStyle name="60% - Акцент6 2 2 2 19 3 2" xfId="15048" xr:uid="{00000000-0005-0000-0000-0000C43A0000}"/>
    <cellStyle name="60% - Акцент6 2 2 2 19 4" xfId="15049" xr:uid="{00000000-0005-0000-0000-0000C53A0000}"/>
    <cellStyle name="60% - Акцент6 2 2 2 2" xfId="15050" xr:uid="{00000000-0005-0000-0000-0000C63A0000}"/>
    <cellStyle name="60% - Акцент6 2 2 2 2 10" xfId="15051" xr:uid="{00000000-0005-0000-0000-0000C73A0000}"/>
    <cellStyle name="60% - Акцент6 2 2 2 2 10 2" xfId="15052" xr:uid="{00000000-0005-0000-0000-0000C83A0000}"/>
    <cellStyle name="60% - Акцент6 2 2 2 2 11" xfId="15053" xr:uid="{00000000-0005-0000-0000-0000C93A0000}"/>
    <cellStyle name="60% - Акцент6 2 2 2 2 12" xfId="15054" xr:uid="{00000000-0005-0000-0000-0000CA3A0000}"/>
    <cellStyle name="60% - Акцент6 2 2 2 2 13" xfId="15055" xr:uid="{00000000-0005-0000-0000-0000CB3A0000}"/>
    <cellStyle name="60% - Акцент6 2 2 2 2 13 2" xfId="15056" xr:uid="{00000000-0005-0000-0000-0000CC3A0000}"/>
    <cellStyle name="60% - Акцент6 2 2 2 2 13 2 2" xfId="15057" xr:uid="{00000000-0005-0000-0000-0000CD3A0000}"/>
    <cellStyle name="60% - Акцент6 2 2 2 2 13 2 2 2" xfId="15058" xr:uid="{00000000-0005-0000-0000-0000CE3A0000}"/>
    <cellStyle name="60% - Акцент6 2 2 2 2 13 2 3" xfId="15059" xr:uid="{00000000-0005-0000-0000-0000CF3A0000}"/>
    <cellStyle name="60% - Акцент6 2 2 2 2 13 2 4" xfId="15060" xr:uid="{00000000-0005-0000-0000-0000D03A0000}"/>
    <cellStyle name="60% - Акцент6 2 2 2 2 13 3" xfId="15061" xr:uid="{00000000-0005-0000-0000-0000D13A0000}"/>
    <cellStyle name="60% - Акцент6 2 2 2 2 13 3 2" xfId="15062" xr:uid="{00000000-0005-0000-0000-0000D23A0000}"/>
    <cellStyle name="60% - Акцент6 2 2 2 2 13 4" xfId="15063" xr:uid="{00000000-0005-0000-0000-0000D33A0000}"/>
    <cellStyle name="60% - Акцент6 2 2 2 2 14" xfId="15064" xr:uid="{00000000-0005-0000-0000-0000D43A0000}"/>
    <cellStyle name="60% - Акцент6 2 2 2 2 14 2" xfId="15065" xr:uid="{00000000-0005-0000-0000-0000D53A0000}"/>
    <cellStyle name="60% - Акцент6 2 2 2 2 15" xfId="15066" xr:uid="{00000000-0005-0000-0000-0000D63A0000}"/>
    <cellStyle name="60% - Акцент6 2 2 2 2 16" xfId="15067" xr:uid="{00000000-0005-0000-0000-0000D73A0000}"/>
    <cellStyle name="60% - Акцент6 2 2 2 2 17" xfId="15068" xr:uid="{00000000-0005-0000-0000-0000D83A0000}"/>
    <cellStyle name="60% - Акцент6 2 2 2 2 17 2" xfId="15069" xr:uid="{00000000-0005-0000-0000-0000D93A0000}"/>
    <cellStyle name="60% - Акцент6 2 2 2 2 18" xfId="15070" xr:uid="{00000000-0005-0000-0000-0000DA3A0000}"/>
    <cellStyle name="60% - Акцент6 2 2 2 2 19" xfId="15071" xr:uid="{00000000-0005-0000-0000-0000DB3A0000}"/>
    <cellStyle name="60% - Акцент6 2 2 2 2 2" xfId="15072" xr:uid="{00000000-0005-0000-0000-0000DC3A0000}"/>
    <cellStyle name="60% - Акцент6 2 2 2 2 2 10" xfId="15073" xr:uid="{00000000-0005-0000-0000-0000DD3A0000}"/>
    <cellStyle name="60% - Акцент6 2 2 2 2 2 11" xfId="15074" xr:uid="{00000000-0005-0000-0000-0000DE3A0000}"/>
    <cellStyle name="60% - Акцент6 2 2 2 2 2 12" xfId="15075" xr:uid="{00000000-0005-0000-0000-0000DF3A0000}"/>
    <cellStyle name="60% - Акцент6 2 2 2 2 2 12 2" xfId="15076" xr:uid="{00000000-0005-0000-0000-0000E03A0000}"/>
    <cellStyle name="60% - Акцент6 2 2 2 2 2 12 2 2" xfId="15077" xr:uid="{00000000-0005-0000-0000-0000E13A0000}"/>
    <cellStyle name="60% - Акцент6 2 2 2 2 2 12 2 2 2" xfId="15078" xr:uid="{00000000-0005-0000-0000-0000E23A0000}"/>
    <cellStyle name="60% - Акцент6 2 2 2 2 2 12 2 3" xfId="15079" xr:uid="{00000000-0005-0000-0000-0000E33A0000}"/>
    <cellStyle name="60% - Акцент6 2 2 2 2 2 12 2 4" xfId="15080" xr:uid="{00000000-0005-0000-0000-0000E43A0000}"/>
    <cellStyle name="60% - Акцент6 2 2 2 2 2 12 3" xfId="15081" xr:uid="{00000000-0005-0000-0000-0000E53A0000}"/>
    <cellStyle name="60% - Акцент6 2 2 2 2 2 12 3 2" xfId="15082" xr:uid="{00000000-0005-0000-0000-0000E63A0000}"/>
    <cellStyle name="60% - Акцент6 2 2 2 2 2 12 4" xfId="15083" xr:uid="{00000000-0005-0000-0000-0000E73A0000}"/>
    <cellStyle name="60% - Акцент6 2 2 2 2 2 13" xfId="15084" xr:uid="{00000000-0005-0000-0000-0000E83A0000}"/>
    <cellStyle name="60% - Акцент6 2 2 2 2 2 13 2" xfId="15085" xr:uid="{00000000-0005-0000-0000-0000E93A0000}"/>
    <cellStyle name="60% - Акцент6 2 2 2 2 2 14" xfId="15086" xr:uid="{00000000-0005-0000-0000-0000EA3A0000}"/>
    <cellStyle name="60% - Акцент6 2 2 2 2 2 15" xfId="15087" xr:uid="{00000000-0005-0000-0000-0000EB3A0000}"/>
    <cellStyle name="60% - Акцент6 2 2 2 2 2 16" xfId="15088" xr:uid="{00000000-0005-0000-0000-0000EC3A0000}"/>
    <cellStyle name="60% - Акцент6 2 2 2 2 2 16 2" xfId="15089" xr:uid="{00000000-0005-0000-0000-0000ED3A0000}"/>
    <cellStyle name="60% - Акцент6 2 2 2 2 2 17" xfId="15090" xr:uid="{00000000-0005-0000-0000-0000EE3A0000}"/>
    <cellStyle name="60% - Акцент6 2 2 2 2 2 18" xfId="15091" xr:uid="{00000000-0005-0000-0000-0000EF3A0000}"/>
    <cellStyle name="60% - Акцент6 2 2 2 2 2 19" xfId="15092" xr:uid="{00000000-0005-0000-0000-0000F03A0000}"/>
    <cellStyle name="60% - Акцент6 2 2 2 2 2 2" xfId="15093" xr:uid="{00000000-0005-0000-0000-0000F13A0000}"/>
    <cellStyle name="60% - Акцент6 2 2 2 2 2 2 10" xfId="15094" xr:uid="{00000000-0005-0000-0000-0000F23A0000}"/>
    <cellStyle name="60% - Акцент6 2 2 2 2 2 2 10 2" xfId="15095" xr:uid="{00000000-0005-0000-0000-0000F33A0000}"/>
    <cellStyle name="60% - Акцент6 2 2 2 2 2 2 10 2 2" xfId="15096" xr:uid="{00000000-0005-0000-0000-0000F43A0000}"/>
    <cellStyle name="60% - Акцент6 2 2 2 2 2 2 10 2 2 2" xfId="15097" xr:uid="{00000000-0005-0000-0000-0000F53A0000}"/>
    <cellStyle name="60% - Акцент6 2 2 2 2 2 2 10 2 3" xfId="15098" xr:uid="{00000000-0005-0000-0000-0000F63A0000}"/>
    <cellStyle name="60% - Акцент6 2 2 2 2 2 2 10 2 4" xfId="15099" xr:uid="{00000000-0005-0000-0000-0000F73A0000}"/>
    <cellStyle name="60% - Акцент6 2 2 2 2 2 2 10 3" xfId="15100" xr:uid="{00000000-0005-0000-0000-0000F83A0000}"/>
    <cellStyle name="60% - Акцент6 2 2 2 2 2 2 10 3 2" xfId="15101" xr:uid="{00000000-0005-0000-0000-0000F93A0000}"/>
    <cellStyle name="60% - Акцент6 2 2 2 2 2 2 10 4" xfId="15102" xr:uid="{00000000-0005-0000-0000-0000FA3A0000}"/>
    <cellStyle name="60% - Акцент6 2 2 2 2 2 2 11" xfId="15103" xr:uid="{00000000-0005-0000-0000-0000FB3A0000}"/>
    <cellStyle name="60% - Акцент6 2 2 2 2 2 2 11 2" xfId="15104" xr:uid="{00000000-0005-0000-0000-0000FC3A0000}"/>
    <cellStyle name="60% - Акцент6 2 2 2 2 2 2 12" xfId="15105" xr:uid="{00000000-0005-0000-0000-0000FD3A0000}"/>
    <cellStyle name="60% - Акцент6 2 2 2 2 2 2 13" xfId="15106" xr:uid="{00000000-0005-0000-0000-0000FE3A0000}"/>
    <cellStyle name="60% - Акцент6 2 2 2 2 2 2 14" xfId="15107" xr:uid="{00000000-0005-0000-0000-0000FF3A0000}"/>
    <cellStyle name="60% - Акцент6 2 2 2 2 2 2 14 2" xfId="15108" xr:uid="{00000000-0005-0000-0000-0000003B0000}"/>
    <cellStyle name="60% - Акцент6 2 2 2 2 2 2 15" xfId="15109" xr:uid="{00000000-0005-0000-0000-0000013B0000}"/>
    <cellStyle name="60% - Акцент6 2 2 2 2 2 2 16" xfId="15110" xr:uid="{00000000-0005-0000-0000-0000023B0000}"/>
    <cellStyle name="60% - Акцент6 2 2 2 2 2 2 17" xfId="15111" xr:uid="{00000000-0005-0000-0000-0000033B0000}"/>
    <cellStyle name="60% - Акцент6 2 2 2 2 2 2 18" xfId="15112" xr:uid="{00000000-0005-0000-0000-0000043B0000}"/>
    <cellStyle name="60% - Акцент6 2 2 2 2 2 2 19" xfId="15113" xr:uid="{00000000-0005-0000-0000-0000053B0000}"/>
    <cellStyle name="60% - Акцент6 2 2 2 2 2 2 2" xfId="15114" xr:uid="{00000000-0005-0000-0000-0000063B0000}"/>
    <cellStyle name="60% - Акцент6 2 2 2 2 2 2 2 10" xfId="15115" xr:uid="{00000000-0005-0000-0000-0000073B0000}"/>
    <cellStyle name="60% - Акцент6 2 2 2 2 2 2 2 10 2" xfId="15116" xr:uid="{00000000-0005-0000-0000-0000083B0000}"/>
    <cellStyle name="60% - Акцент6 2 2 2 2 2 2 2 11" xfId="15117" xr:uid="{00000000-0005-0000-0000-0000093B0000}"/>
    <cellStyle name="60% - Акцент6 2 2 2 2 2 2 2 12" xfId="15118" xr:uid="{00000000-0005-0000-0000-00000A3B0000}"/>
    <cellStyle name="60% - Акцент6 2 2 2 2 2 2 2 13" xfId="15119" xr:uid="{00000000-0005-0000-0000-00000B3B0000}"/>
    <cellStyle name="60% - Акцент6 2 2 2 2 2 2 2 13 2" xfId="15120" xr:uid="{00000000-0005-0000-0000-00000C3B0000}"/>
    <cellStyle name="60% - Акцент6 2 2 2 2 2 2 2 14" xfId="15121" xr:uid="{00000000-0005-0000-0000-00000D3B0000}"/>
    <cellStyle name="60% - Акцент6 2 2 2 2 2 2 2 15" xfId="15122" xr:uid="{00000000-0005-0000-0000-00000E3B0000}"/>
    <cellStyle name="60% - Акцент6 2 2 2 2 2 2 2 16" xfId="15123" xr:uid="{00000000-0005-0000-0000-00000F3B0000}"/>
    <cellStyle name="60% - Акцент6 2 2 2 2 2 2 2 17" xfId="15124" xr:uid="{00000000-0005-0000-0000-0000103B0000}"/>
    <cellStyle name="60% - Акцент6 2 2 2 2 2 2 2 18" xfId="15125" xr:uid="{00000000-0005-0000-0000-0000113B0000}"/>
    <cellStyle name="60% - Акцент6 2 2 2 2 2 2 2 19" xfId="15126" xr:uid="{00000000-0005-0000-0000-0000123B0000}"/>
    <cellStyle name="60% - Акцент6 2 2 2 2 2 2 2 2" xfId="15127" xr:uid="{00000000-0005-0000-0000-0000133B0000}"/>
    <cellStyle name="60% - Акцент6 2 2 2 2 2 2 2 2 10" xfId="15128" xr:uid="{00000000-0005-0000-0000-0000143B0000}"/>
    <cellStyle name="60% - Акцент6 2 2 2 2 2 2 2 2 11" xfId="15129" xr:uid="{00000000-0005-0000-0000-0000153B0000}"/>
    <cellStyle name="60% - Акцент6 2 2 2 2 2 2 2 2 12" xfId="15130" xr:uid="{00000000-0005-0000-0000-0000163B0000}"/>
    <cellStyle name="60% - Акцент6 2 2 2 2 2 2 2 2 13" xfId="15131" xr:uid="{00000000-0005-0000-0000-0000173B0000}"/>
    <cellStyle name="60% - Акцент6 2 2 2 2 2 2 2 2 14" xfId="15132" xr:uid="{00000000-0005-0000-0000-0000183B0000}"/>
    <cellStyle name="60% - Акцент6 2 2 2 2 2 2 2 2 15" xfId="15133" xr:uid="{00000000-0005-0000-0000-0000193B0000}"/>
    <cellStyle name="60% - Акцент6 2 2 2 2 2 2 2 2 16" xfId="15134" xr:uid="{00000000-0005-0000-0000-00001A3B0000}"/>
    <cellStyle name="60% - Акцент6 2 2 2 2 2 2 2 2 17" xfId="15135" xr:uid="{00000000-0005-0000-0000-00001B3B0000}"/>
    <cellStyle name="60% - Акцент6 2 2 2 2 2 2 2 2 18" xfId="15136" xr:uid="{00000000-0005-0000-0000-00001C3B0000}"/>
    <cellStyle name="60% - Акцент6 2 2 2 2 2 2 2 2 19" xfId="15137" xr:uid="{00000000-0005-0000-0000-00001D3B0000}"/>
    <cellStyle name="60% - Акцент6 2 2 2 2 2 2 2 2 2" xfId="15138" xr:uid="{00000000-0005-0000-0000-00001E3B0000}"/>
    <cellStyle name="60% - Акцент6 2 2 2 2 2 2 2 2 2 10" xfId="15139" xr:uid="{00000000-0005-0000-0000-00001F3B0000}"/>
    <cellStyle name="60% - Акцент6 2 2 2 2 2 2 2 2 2 11" xfId="15140" xr:uid="{00000000-0005-0000-0000-0000203B0000}"/>
    <cellStyle name="60% - Акцент6 2 2 2 2 2 2 2 2 2 12" xfId="15141" xr:uid="{00000000-0005-0000-0000-0000213B0000}"/>
    <cellStyle name="60% - Акцент6 2 2 2 2 2 2 2 2 2 13" xfId="15142" xr:uid="{00000000-0005-0000-0000-0000223B0000}"/>
    <cellStyle name="60% - Акцент6 2 2 2 2 2 2 2 2 2 14" xfId="15143" xr:uid="{00000000-0005-0000-0000-0000233B0000}"/>
    <cellStyle name="60% - Акцент6 2 2 2 2 2 2 2 2 2 15" xfId="15144" xr:uid="{00000000-0005-0000-0000-0000243B0000}"/>
    <cellStyle name="60% - Акцент6 2 2 2 2 2 2 2 2 2 16" xfId="15145" xr:uid="{00000000-0005-0000-0000-0000253B0000}"/>
    <cellStyle name="60% - Акцент6 2 2 2 2 2 2 2 2 2 17" xfId="15146" xr:uid="{00000000-0005-0000-0000-0000263B0000}"/>
    <cellStyle name="60% - Акцент6 2 2 2 2 2 2 2 2 2 18" xfId="15147" xr:uid="{00000000-0005-0000-0000-0000273B0000}"/>
    <cellStyle name="60% - Акцент6 2 2 2 2 2 2 2 2 2 19" xfId="15148" xr:uid="{00000000-0005-0000-0000-0000283B0000}"/>
    <cellStyle name="60% - Акцент6 2 2 2 2 2 2 2 2 2 2" xfId="15149" xr:uid="{00000000-0005-0000-0000-0000293B0000}"/>
    <cellStyle name="60% - Акцент6 2 2 2 2 2 2 2 2 2 2 10" xfId="15150" xr:uid="{00000000-0005-0000-0000-00002A3B0000}"/>
    <cellStyle name="60% - Акцент6 2 2 2 2 2 2 2 2 2 2 11" xfId="15151" xr:uid="{00000000-0005-0000-0000-00002B3B0000}"/>
    <cellStyle name="60% - Акцент6 2 2 2 2 2 2 2 2 2 2 12" xfId="15152" xr:uid="{00000000-0005-0000-0000-00002C3B0000}"/>
    <cellStyle name="60% - Акцент6 2 2 2 2 2 2 2 2 2 2 13" xfId="15153" xr:uid="{00000000-0005-0000-0000-00002D3B0000}"/>
    <cellStyle name="60% - Акцент6 2 2 2 2 2 2 2 2 2 2 14" xfId="15154" xr:uid="{00000000-0005-0000-0000-00002E3B0000}"/>
    <cellStyle name="60% - Акцент6 2 2 2 2 2 2 2 2 2 2 15" xfId="15155" xr:uid="{00000000-0005-0000-0000-00002F3B0000}"/>
    <cellStyle name="60% - Акцент6 2 2 2 2 2 2 2 2 2 2 16" xfId="15156" xr:uid="{00000000-0005-0000-0000-0000303B0000}"/>
    <cellStyle name="60% - Акцент6 2 2 2 2 2 2 2 2 2 2 17" xfId="15157" xr:uid="{00000000-0005-0000-0000-0000313B0000}"/>
    <cellStyle name="60% - Акцент6 2 2 2 2 2 2 2 2 2 2 18" xfId="15158" xr:uid="{00000000-0005-0000-0000-0000323B0000}"/>
    <cellStyle name="60% - Акцент6 2 2 2 2 2 2 2 2 2 2 19" xfId="15159" xr:uid="{00000000-0005-0000-0000-0000333B0000}"/>
    <cellStyle name="60% - Акцент6 2 2 2 2 2 2 2 2 2 2 2" xfId="15160" xr:uid="{00000000-0005-0000-0000-0000343B0000}"/>
    <cellStyle name="60% - Акцент6 2 2 2 2 2 2 2 2 2 2 2 10" xfId="15161" xr:uid="{00000000-0005-0000-0000-0000353B0000}"/>
    <cellStyle name="60% - Акцент6 2 2 2 2 2 2 2 2 2 2 2 11" xfId="15162" xr:uid="{00000000-0005-0000-0000-0000363B0000}"/>
    <cellStyle name="60% - Акцент6 2 2 2 2 2 2 2 2 2 2 2 12" xfId="15163" xr:uid="{00000000-0005-0000-0000-0000373B0000}"/>
    <cellStyle name="60% - Акцент6 2 2 2 2 2 2 2 2 2 2 2 13" xfId="15164" xr:uid="{00000000-0005-0000-0000-0000383B0000}"/>
    <cellStyle name="60% - Акцент6 2 2 2 2 2 2 2 2 2 2 2 14" xfId="15165" xr:uid="{00000000-0005-0000-0000-0000393B0000}"/>
    <cellStyle name="60% - Акцент6 2 2 2 2 2 2 2 2 2 2 2 15" xfId="15166" xr:uid="{00000000-0005-0000-0000-00003A3B0000}"/>
    <cellStyle name="60% - Акцент6 2 2 2 2 2 2 2 2 2 2 2 16" xfId="15167" xr:uid="{00000000-0005-0000-0000-00003B3B0000}"/>
    <cellStyle name="60% - Акцент6 2 2 2 2 2 2 2 2 2 2 2 17" xfId="15168" xr:uid="{00000000-0005-0000-0000-00003C3B0000}"/>
    <cellStyle name="60% - Акцент6 2 2 2 2 2 2 2 2 2 2 2 18" xfId="15169" xr:uid="{00000000-0005-0000-0000-00003D3B0000}"/>
    <cellStyle name="60% - Акцент6 2 2 2 2 2 2 2 2 2 2 2 19" xfId="15170" xr:uid="{00000000-0005-0000-0000-00003E3B0000}"/>
    <cellStyle name="60% - Акцент6 2 2 2 2 2 2 2 2 2 2 2 2" xfId="15171" xr:uid="{00000000-0005-0000-0000-00003F3B0000}"/>
    <cellStyle name="60% - Акцент6 2 2 2 2 2 2 2 2 2 2 2 2 10" xfId="15172" xr:uid="{00000000-0005-0000-0000-0000403B0000}"/>
    <cellStyle name="60% - Акцент6 2 2 2 2 2 2 2 2 2 2 2 2 11" xfId="15173" xr:uid="{00000000-0005-0000-0000-0000413B0000}"/>
    <cellStyle name="60% - Акцент6 2 2 2 2 2 2 2 2 2 2 2 2 12" xfId="15174" xr:uid="{00000000-0005-0000-0000-0000423B0000}"/>
    <cellStyle name="60% - Акцент6 2 2 2 2 2 2 2 2 2 2 2 2 13" xfId="15175" xr:uid="{00000000-0005-0000-0000-0000433B0000}"/>
    <cellStyle name="60% - Акцент6 2 2 2 2 2 2 2 2 2 2 2 2 14" xfId="15176" xr:uid="{00000000-0005-0000-0000-0000443B0000}"/>
    <cellStyle name="60% - Акцент6 2 2 2 2 2 2 2 2 2 2 2 2 15" xfId="15177" xr:uid="{00000000-0005-0000-0000-0000453B0000}"/>
    <cellStyle name="60% - Акцент6 2 2 2 2 2 2 2 2 2 2 2 2 16" xfId="15178" xr:uid="{00000000-0005-0000-0000-0000463B0000}"/>
    <cellStyle name="60% - Акцент6 2 2 2 2 2 2 2 2 2 2 2 2 17" xfId="15179" xr:uid="{00000000-0005-0000-0000-0000473B0000}"/>
    <cellStyle name="60% - Акцент6 2 2 2 2 2 2 2 2 2 2 2 2 18" xfId="15180" xr:uid="{00000000-0005-0000-0000-0000483B0000}"/>
    <cellStyle name="60% - Акцент6 2 2 2 2 2 2 2 2 2 2 2 2 19" xfId="15181" xr:uid="{00000000-0005-0000-0000-0000493B0000}"/>
    <cellStyle name="60% - Акцент6 2 2 2 2 2 2 2 2 2 2 2 2 2" xfId="15182" xr:uid="{00000000-0005-0000-0000-00004A3B0000}"/>
    <cellStyle name="60% - Акцент6 2 2 2 2 2 2 2 2 2 2 2 2 2 10" xfId="15183" xr:uid="{00000000-0005-0000-0000-00004B3B0000}"/>
    <cellStyle name="60% - Акцент6 2 2 2 2 2 2 2 2 2 2 2 2 2 11" xfId="15184" xr:uid="{00000000-0005-0000-0000-00004C3B0000}"/>
    <cellStyle name="60% - Акцент6 2 2 2 2 2 2 2 2 2 2 2 2 2 12" xfId="15185" xr:uid="{00000000-0005-0000-0000-00004D3B0000}"/>
    <cellStyle name="60% - Акцент6 2 2 2 2 2 2 2 2 2 2 2 2 2 13" xfId="15186" xr:uid="{00000000-0005-0000-0000-00004E3B0000}"/>
    <cellStyle name="60% - Акцент6 2 2 2 2 2 2 2 2 2 2 2 2 2 14" xfId="15187" xr:uid="{00000000-0005-0000-0000-00004F3B0000}"/>
    <cellStyle name="60% - Акцент6 2 2 2 2 2 2 2 2 2 2 2 2 2 15" xfId="15188" xr:uid="{00000000-0005-0000-0000-0000503B0000}"/>
    <cellStyle name="60% - Акцент6 2 2 2 2 2 2 2 2 2 2 2 2 2 16" xfId="15189" xr:uid="{00000000-0005-0000-0000-0000513B0000}"/>
    <cellStyle name="60% - Акцент6 2 2 2 2 2 2 2 2 2 2 2 2 2 17" xfId="15190" xr:uid="{00000000-0005-0000-0000-0000523B0000}"/>
    <cellStyle name="60% - Акцент6 2 2 2 2 2 2 2 2 2 2 2 2 2 18" xfId="15191" xr:uid="{00000000-0005-0000-0000-0000533B0000}"/>
    <cellStyle name="60% - Акцент6 2 2 2 2 2 2 2 2 2 2 2 2 2 19" xfId="15192" xr:uid="{00000000-0005-0000-0000-0000543B0000}"/>
    <cellStyle name="60% - Акцент6 2 2 2 2 2 2 2 2 2 2 2 2 2 2" xfId="15193" xr:uid="{00000000-0005-0000-0000-0000553B0000}"/>
    <cellStyle name="60% - Акцент6 2 2 2 2 2 2 2 2 2 2 2 2 2 2 10" xfId="15194" xr:uid="{00000000-0005-0000-0000-0000563B0000}"/>
    <cellStyle name="60% - Акцент6 2 2 2 2 2 2 2 2 2 2 2 2 2 2 11" xfId="15195" xr:uid="{00000000-0005-0000-0000-0000573B0000}"/>
    <cellStyle name="60% - Акцент6 2 2 2 2 2 2 2 2 2 2 2 2 2 2 12" xfId="15196" xr:uid="{00000000-0005-0000-0000-0000583B0000}"/>
    <cellStyle name="60% - Акцент6 2 2 2 2 2 2 2 2 2 2 2 2 2 2 13" xfId="15197" xr:uid="{00000000-0005-0000-0000-0000593B0000}"/>
    <cellStyle name="60% - Акцент6 2 2 2 2 2 2 2 2 2 2 2 2 2 2 14" xfId="15198" xr:uid="{00000000-0005-0000-0000-00005A3B0000}"/>
    <cellStyle name="60% - Акцент6 2 2 2 2 2 2 2 2 2 2 2 2 2 2 15" xfId="15199" xr:uid="{00000000-0005-0000-0000-00005B3B0000}"/>
    <cellStyle name="60% - Акцент6 2 2 2 2 2 2 2 2 2 2 2 2 2 2 16" xfId="15200" xr:uid="{00000000-0005-0000-0000-00005C3B0000}"/>
    <cellStyle name="60% - Акцент6 2 2 2 2 2 2 2 2 2 2 2 2 2 2 17" xfId="15201" xr:uid="{00000000-0005-0000-0000-00005D3B0000}"/>
    <cellStyle name="60% - Акцент6 2 2 2 2 2 2 2 2 2 2 2 2 2 2 18" xfId="15202" xr:uid="{00000000-0005-0000-0000-00005E3B0000}"/>
    <cellStyle name="60% - Акцент6 2 2 2 2 2 2 2 2 2 2 2 2 2 2 19" xfId="15203" xr:uid="{00000000-0005-0000-0000-00005F3B0000}"/>
    <cellStyle name="60% - Акцент6 2 2 2 2 2 2 2 2 2 2 2 2 2 2 2" xfId="15204" xr:uid="{00000000-0005-0000-0000-0000603B0000}"/>
    <cellStyle name="60% - Акцент6 2 2 2 2 2 2 2 2 2 2 2 2 2 2 2 10" xfId="15205" xr:uid="{00000000-0005-0000-0000-0000613B0000}"/>
    <cellStyle name="60% - Акцент6 2 2 2 2 2 2 2 2 2 2 2 2 2 2 2 11" xfId="15206" xr:uid="{00000000-0005-0000-0000-0000623B0000}"/>
    <cellStyle name="60% - Акцент6 2 2 2 2 2 2 2 2 2 2 2 2 2 2 2 12" xfId="15207" xr:uid="{00000000-0005-0000-0000-0000633B0000}"/>
    <cellStyle name="60% - Акцент6 2 2 2 2 2 2 2 2 2 2 2 2 2 2 2 13" xfId="15208" xr:uid="{00000000-0005-0000-0000-0000643B0000}"/>
    <cellStyle name="60% - Акцент6 2 2 2 2 2 2 2 2 2 2 2 2 2 2 2 14" xfId="15209" xr:uid="{00000000-0005-0000-0000-0000653B0000}"/>
    <cellStyle name="60% - Акцент6 2 2 2 2 2 2 2 2 2 2 2 2 2 2 2 15" xfId="15210" xr:uid="{00000000-0005-0000-0000-0000663B0000}"/>
    <cellStyle name="60% - Акцент6 2 2 2 2 2 2 2 2 2 2 2 2 2 2 2 16" xfId="15211" xr:uid="{00000000-0005-0000-0000-0000673B0000}"/>
    <cellStyle name="60% - Акцент6 2 2 2 2 2 2 2 2 2 2 2 2 2 2 2 17" xfId="15212" xr:uid="{00000000-0005-0000-0000-0000683B0000}"/>
    <cellStyle name="60% - Акцент6 2 2 2 2 2 2 2 2 2 2 2 2 2 2 2 18" xfId="15213" xr:uid="{00000000-0005-0000-0000-0000693B0000}"/>
    <cellStyle name="60% - Акцент6 2 2 2 2 2 2 2 2 2 2 2 2 2 2 2 19" xfId="15214" xr:uid="{00000000-0005-0000-0000-00006A3B0000}"/>
    <cellStyle name="60% - Акцент6 2 2 2 2 2 2 2 2 2 2 2 2 2 2 2 2" xfId="15215" xr:uid="{00000000-0005-0000-0000-00006B3B0000}"/>
    <cellStyle name="60% - Акцент6 2 2 2 2 2 2 2 2 2 2 2 2 2 2 2 2 10" xfId="15216" xr:uid="{00000000-0005-0000-0000-00006C3B0000}"/>
    <cellStyle name="60% - Акцент6 2 2 2 2 2 2 2 2 2 2 2 2 2 2 2 2 11" xfId="15217" xr:uid="{00000000-0005-0000-0000-00006D3B0000}"/>
    <cellStyle name="60% - Акцент6 2 2 2 2 2 2 2 2 2 2 2 2 2 2 2 2 12" xfId="15218" xr:uid="{00000000-0005-0000-0000-00006E3B0000}"/>
    <cellStyle name="60% - Акцент6 2 2 2 2 2 2 2 2 2 2 2 2 2 2 2 2 13" xfId="15219" xr:uid="{00000000-0005-0000-0000-00006F3B0000}"/>
    <cellStyle name="60% - Акцент6 2 2 2 2 2 2 2 2 2 2 2 2 2 2 2 2 14" xfId="15220" xr:uid="{00000000-0005-0000-0000-0000703B0000}"/>
    <cellStyle name="60% - Акцент6 2 2 2 2 2 2 2 2 2 2 2 2 2 2 2 2 15" xfId="15221" xr:uid="{00000000-0005-0000-0000-0000713B0000}"/>
    <cellStyle name="60% - Акцент6 2 2 2 2 2 2 2 2 2 2 2 2 2 2 2 2 16" xfId="15222" xr:uid="{00000000-0005-0000-0000-0000723B0000}"/>
    <cellStyle name="60% - Акцент6 2 2 2 2 2 2 2 2 2 2 2 2 2 2 2 2 17" xfId="15223" xr:uid="{00000000-0005-0000-0000-0000733B0000}"/>
    <cellStyle name="60% - Акцент6 2 2 2 2 2 2 2 2 2 2 2 2 2 2 2 2 18" xfId="15224" xr:uid="{00000000-0005-0000-0000-0000743B0000}"/>
    <cellStyle name="60% - Акцент6 2 2 2 2 2 2 2 2 2 2 2 2 2 2 2 2 19" xfId="15225" xr:uid="{00000000-0005-0000-0000-0000753B0000}"/>
    <cellStyle name="60% - Акцент6 2 2 2 2 2 2 2 2 2 2 2 2 2 2 2 2 2" xfId="15226" xr:uid="{00000000-0005-0000-0000-0000763B0000}"/>
    <cellStyle name="60% - Акцент6 2 2 2 2 2 2 2 2 2 2 2 2 2 2 2 2 2 10" xfId="15227" xr:uid="{00000000-0005-0000-0000-0000773B0000}"/>
    <cellStyle name="60% - Акцент6 2 2 2 2 2 2 2 2 2 2 2 2 2 2 2 2 2 11" xfId="15228" xr:uid="{00000000-0005-0000-0000-0000783B0000}"/>
    <cellStyle name="60% - Акцент6 2 2 2 2 2 2 2 2 2 2 2 2 2 2 2 2 2 12" xfId="15229" xr:uid="{00000000-0005-0000-0000-0000793B0000}"/>
    <cellStyle name="60% - Акцент6 2 2 2 2 2 2 2 2 2 2 2 2 2 2 2 2 2 13" xfId="15230" xr:uid="{00000000-0005-0000-0000-00007A3B0000}"/>
    <cellStyle name="60% - Акцент6 2 2 2 2 2 2 2 2 2 2 2 2 2 2 2 2 2 14" xfId="15231" xr:uid="{00000000-0005-0000-0000-00007B3B0000}"/>
    <cellStyle name="60% - Акцент6 2 2 2 2 2 2 2 2 2 2 2 2 2 2 2 2 2 15" xfId="15232" xr:uid="{00000000-0005-0000-0000-00007C3B0000}"/>
    <cellStyle name="60% - Акцент6 2 2 2 2 2 2 2 2 2 2 2 2 2 2 2 2 2 16" xfId="15233" xr:uid="{00000000-0005-0000-0000-00007D3B0000}"/>
    <cellStyle name="60% - Акцент6 2 2 2 2 2 2 2 2 2 2 2 2 2 2 2 2 2 17" xfId="15234" xr:uid="{00000000-0005-0000-0000-00007E3B0000}"/>
    <cellStyle name="60% - Акцент6 2 2 2 2 2 2 2 2 2 2 2 2 2 2 2 2 2 18" xfId="15235" xr:uid="{00000000-0005-0000-0000-00007F3B0000}"/>
    <cellStyle name="60% - Акцент6 2 2 2 2 2 2 2 2 2 2 2 2 2 2 2 2 2 19" xfId="15236" xr:uid="{00000000-0005-0000-0000-0000803B0000}"/>
    <cellStyle name="60% - Акцент6 2 2 2 2 2 2 2 2 2 2 2 2 2 2 2 2 2 2" xfId="15237" xr:uid="{00000000-0005-0000-0000-0000813B0000}"/>
    <cellStyle name="60% - Акцент6 2 2 2 2 2 2 2 2 2 2 2 2 2 2 2 2 2 2 10" xfId="15238" xr:uid="{00000000-0005-0000-0000-0000823B0000}"/>
    <cellStyle name="60% - Акцент6 2 2 2 2 2 2 2 2 2 2 2 2 2 2 2 2 2 2 11" xfId="15239" xr:uid="{00000000-0005-0000-0000-0000833B0000}"/>
    <cellStyle name="60% - Акцент6 2 2 2 2 2 2 2 2 2 2 2 2 2 2 2 2 2 2 12" xfId="15240" xr:uid="{00000000-0005-0000-0000-0000843B0000}"/>
    <cellStyle name="60% - Акцент6 2 2 2 2 2 2 2 2 2 2 2 2 2 2 2 2 2 2 13" xfId="15241" xr:uid="{00000000-0005-0000-0000-0000853B0000}"/>
    <cellStyle name="60% - Акцент6 2 2 2 2 2 2 2 2 2 2 2 2 2 2 2 2 2 2 14" xfId="15242" xr:uid="{00000000-0005-0000-0000-0000863B0000}"/>
    <cellStyle name="60% - Акцент6 2 2 2 2 2 2 2 2 2 2 2 2 2 2 2 2 2 2 15" xfId="15243" xr:uid="{00000000-0005-0000-0000-0000873B0000}"/>
    <cellStyle name="60% - Акцент6 2 2 2 2 2 2 2 2 2 2 2 2 2 2 2 2 2 2 16" xfId="15244" xr:uid="{00000000-0005-0000-0000-0000883B0000}"/>
    <cellStyle name="60% - Акцент6 2 2 2 2 2 2 2 2 2 2 2 2 2 2 2 2 2 2 17" xfId="15245" xr:uid="{00000000-0005-0000-0000-0000893B0000}"/>
    <cellStyle name="60% - Акцент6 2 2 2 2 2 2 2 2 2 2 2 2 2 2 2 2 2 2 18" xfId="15246" xr:uid="{00000000-0005-0000-0000-00008A3B0000}"/>
    <cellStyle name="60% - Акцент6 2 2 2 2 2 2 2 2 2 2 2 2 2 2 2 2 2 2 19" xfId="15247" xr:uid="{00000000-0005-0000-0000-00008B3B0000}"/>
    <cellStyle name="60% - Акцент6 2 2 2 2 2 2 2 2 2 2 2 2 2 2 2 2 2 2 2" xfId="15248" xr:uid="{00000000-0005-0000-0000-00008C3B0000}"/>
    <cellStyle name="60% - Акцент6 2 2 2 2 2 2 2 2 2 2 2 2 2 2 2 2 2 2 2 10" xfId="15249" xr:uid="{00000000-0005-0000-0000-00008D3B0000}"/>
    <cellStyle name="60% - Акцент6 2 2 2 2 2 2 2 2 2 2 2 2 2 2 2 2 2 2 2 11" xfId="15250" xr:uid="{00000000-0005-0000-0000-00008E3B0000}"/>
    <cellStyle name="60% - Акцент6 2 2 2 2 2 2 2 2 2 2 2 2 2 2 2 2 2 2 2 12" xfId="15251" xr:uid="{00000000-0005-0000-0000-00008F3B0000}"/>
    <cellStyle name="60% - Акцент6 2 2 2 2 2 2 2 2 2 2 2 2 2 2 2 2 2 2 2 13" xfId="15252" xr:uid="{00000000-0005-0000-0000-0000903B0000}"/>
    <cellStyle name="60% - Акцент6 2 2 2 2 2 2 2 2 2 2 2 2 2 2 2 2 2 2 2 14" xfId="15253" xr:uid="{00000000-0005-0000-0000-0000913B0000}"/>
    <cellStyle name="60% - Акцент6 2 2 2 2 2 2 2 2 2 2 2 2 2 2 2 2 2 2 2 15" xfId="15254" xr:uid="{00000000-0005-0000-0000-0000923B0000}"/>
    <cellStyle name="60% - Акцент6 2 2 2 2 2 2 2 2 2 2 2 2 2 2 2 2 2 2 2 16" xfId="15255" xr:uid="{00000000-0005-0000-0000-0000933B0000}"/>
    <cellStyle name="60% - Акцент6 2 2 2 2 2 2 2 2 2 2 2 2 2 2 2 2 2 2 2 17" xfId="15256" xr:uid="{00000000-0005-0000-0000-0000943B0000}"/>
    <cellStyle name="60% - Акцент6 2 2 2 2 2 2 2 2 2 2 2 2 2 2 2 2 2 2 2 18" xfId="15257" xr:uid="{00000000-0005-0000-0000-0000953B0000}"/>
    <cellStyle name="60% - Акцент6 2 2 2 2 2 2 2 2 2 2 2 2 2 2 2 2 2 2 2 19" xfId="15258" xr:uid="{00000000-0005-0000-0000-0000963B0000}"/>
    <cellStyle name="60% - Акцент6 2 2 2 2 2 2 2 2 2 2 2 2 2 2 2 2 2 2 2 2" xfId="15259" xr:uid="{00000000-0005-0000-0000-0000973B0000}"/>
    <cellStyle name="60% - Акцент6 2 2 2 2 2 2 2 2 2 2 2 2 2 2 2 2 2 2 2 2 10" xfId="15260" xr:uid="{00000000-0005-0000-0000-0000983B0000}"/>
    <cellStyle name="60% - Акцент6 2 2 2 2 2 2 2 2 2 2 2 2 2 2 2 2 2 2 2 2 11" xfId="15261" xr:uid="{00000000-0005-0000-0000-0000993B0000}"/>
    <cellStyle name="60% - Акцент6 2 2 2 2 2 2 2 2 2 2 2 2 2 2 2 2 2 2 2 2 12" xfId="15262" xr:uid="{00000000-0005-0000-0000-00009A3B0000}"/>
    <cellStyle name="60% - Акцент6 2 2 2 2 2 2 2 2 2 2 2 2 2 2 2 2 2 2 2 2 13" xfId="15263" xr:uid="{00000000-0005-0000-0000-00009B3B0000}"/>
    <cellStyle name="60% - Акцент6 2 2 2 2 2 2 2 2 2 2 2 2 2 2 2 2 2 2 2 2 14" xfId="15264" xr:uid="{00000000-0005-0000-0000-00009C3B0000}"/>
    <cellStyle name="60% - Акцент6 2 2 2 2 2 2 2 2 2 2 2 2 2 2 2 2 2 2 2 2 15" xfId="15265" xr:uid="{00000000-0005-0000-0000-00009D3B0000}"/>
    <cellStyle name="60% - Акцент6 2 2 2 2 2 2 2 2 2 2 2 2 2 2 2 2 2 2 2 2 16" xfId="15266" xr:uid="{00000000-0005-0000-0000-00009E3B0000}"/>
    <cellStyle name="60% - Акцент6 2 2 2 2 2 2 2 2 2 2 2 2 2 2 2 2 2 2 2 2 17" xfId="15267" xr:uid="{00000000-0005-0000-0000-00009F3B0000}"/>
    <cellStyle name="60% - Акцент6 2 2 2 2 2 2 2 2 2 2 2 2 2 2 2 2 2 2 2 2 18" xfId="15268" xr:uid="{00000000-0005-0000-0000-0000A03B0000}"/>
    <cellStyle name="60% - Акцент6 2 2 2 2 2 2 2 2 2 2 2 2 2 2 2 2 2 2 2 2 19" xfId="15269" xr:uid="{00000000-0005-0000-0000-0000A13B0000}"/>
    <cellStyle name="60% - Акцент6 2 2 2 2 2 2 2 2 2 2 2 2 2 2 2 2 2 2 2 2 2" xfId="15270" xr:uid="{00000000-0005-0000-0000-0000A23B0000}"/>
    <cellStyle name="60% - Акцент6 2 2 2 2 2 2 2 2 2 2 2 2 2 2 2 2 2 2 2 2 2 10" xfId="15271" xr:uid="{00000000-0005-0000-0000-0000A33B0000}"/>
    <cellStyle name="60% - Акцент6 2 2 2 2 2 2 2 2 2 2 2 2 2 2 2 2 2 2 2 2 2 11" xfId="15272" xr:uid="{00000000-0005-0000-0000-0000A43B0000}"/>
    <cellStyle name="60% - Акцент6 2 2 2 2 2 2 2 2 2 2 2 2 2 2 2 2 2 2 2 2 2 12" xfId="15273" xr:uid="{00000000-0005-0000-0000-0000A53B0000}"/>
    <cellStyle name="60% - Акцент6 2 2 2 2 2 2 2 2 2 2 2 2 2 2 2 2 2 2 2 2 2 13" xfId="15274" xr:uid="{00000000-0005-0000-0000-0000A63B0000}"/>
    <cellStyle name="60% - Акцент6 2 2 2 2 2 2 2 2 2 2 2 2 2 2 2 2 2 2 2 2 2 14" xfId="15275" xr:uid="{00000000-0005-0000-0000-0000A73B0000}"/>
    <cellStyle name="60% - Акцент6 2 2 2 2 2 2 2 2 2 2 2 2 2 2 2 2 2 2 2 2 2 15" xfId="15276" xr:uid="{00000000-0005-0000-0000-0000A83B0000}"/>
    <cellStyle name="60% - Акцент6 2 2 2 2 2 2 2 2 2 2 2 2 2 2 2 2 2 2 2 2 2 16" xfId="15277" xr:uid="{00000000-0005-0000-0000-0000A93B0000}"/>
    <cellStyle name="60% - Акцент6 2 2 2 2 2 2 2 2 2 2 2 2 2 2 2 2 2 2 2 2 2 17" xfId="15278" xr:uid="{00000000-0005-0000-0000-0000AA3B0000}"/>
    <cellStyle name="60% - Акцент6 2 2 2 2 2 2 2 2 2 2 2 2 2 2 2 2 2 2 2 2 2 18" xfId="15279" xr:uid="{00000000-0005-0000-0000-0000AB3B0000}"/>
    <cellStyle name="60% - Акцент6 2 2 2 2 2 2 2 2 2 2 2 2 2 2 2 2 2 2 2 2 2 19" xfId="15280" xr:uid="{00000000-0005-0000-0000-0000AC3B0000}"/>
    <cellStyle name="60% - Акцент6 2 2 2 2 2 2 2 2 2 2 2 2 2 2 2 2 2 2 2 2 2 2" xfId="15281" xr:uid="{00000000-0005-0000-0000-0000AD3B0000}"/>
    <cellStyle name="60% - Акцент6 2 2 2 2 2 2 2 2 2 2 2 2 2 2 2 2 2 2 2 2 2 2 10" xfId="15282" xr:uid="{00000000-0005-0000-0000-0000AE3B0000}"/>
    <cellStyle name="60% - Акцент6 2 2 2 2 2 2 2 2 2 2 2 2 2 2 2 2 2 2 2 2 2 2 11" xfId="15283" xr:uid="{00000000-0005-0000-0000-0000AF3B0000}"/>
    <cellStyle name="60% - Акцент6 2 2 2 2 2 2 2 2 2 2 2 2 2 2 2 2 2 2 2 2 2 2 12" xfId="15284" xr:uid="{00000000-0005-0000-0000-0000B03B0000}"/>
    <cellStyle name="60% - Акцент6 2 2 2 2 2 2 2 2 2 2 2 2 2 2 2 2 2 2 2 2 2 2 13" xfId="15285" xr:uid="{00000000-0005-0000-0000-0000B13B0000}"/>
    <cellStyle name="60% - Акцент6 2 2 2 2 2 2 2 2 2 2 2 2 2 2 2 2 2 2 2 2 2 2 14" xfId="15286" xr:uid="{00000000-0005-0000-0000-0000B23B0000}"/>
    <cellStyle name="60% - Акцент6 2 2 2 2 2 2 2 2 2 2 2 2 2 2 2 2 2 2 2 2 2 2 15" xfId="15287" xr:uid="{00000000-0005-0000-0000-0000B33B0000}"/>
    <cellStyle name="60% - Акцент6 2 2 2 2 2 2 2 2 2 2 2 2 2 2 2 2 2 2 2 2 2 2 16" xfId="15288" xr:uid="{00000000-0005-0000-0000-0000B43B0000}"/>
    <cellStyle name="60% - Акцент6 2 2 2 2 2 2 2 2 2 2 2 2 2 2 2 2 2 2 2 2 2 2 17" xfId="15289" xr:uid="{00000000-0005-0000-0000-0000B53B0000}"/>
    <cellStyle name="60% - Акцент6 2 2 2 2 2 2 2 2 2 2 2 2 2 2 2 2 2 2 2 2 2 2 18" xfId="15290" xr:uid="{00000000-0005-0000-0000-0000B63B0000}"/>
    <cellStyle name="60% - Акцент6 2 2 2 2 2 2 2 2 2 2 2 2 2 2 2 2 2 2 2 2 2 2 19" xfId="15291" xr:uid="{00000000-0005-0000-0000-0000B73B0000}"/>
    <cellStyle name="60% - Акцент6 2 2 2 2 2 2 2 2 2 2 2 2 2 2 2 2 2 2 2 2 2 2 2" xfId="15292" xr:uid="{00000000-0005-0000-0000-0000B83B0000}"/>
    <cellStyle name="60% - Акцент6 2 2 2 2 2 2 2 2 2 2 2 2 2 2 2 2 2 2 2 2 2 2 2 10" xfId="15293" xr:uid="{00000000-0005-0000-0000-0000B93B0000}"/>
    <cellStyle name="60% - Акцент6 2 2 2 2 2 2 2 2 2 2 2 2 2 2 2 2 2 2 2 2 2 2 2 11" xfId="15294" xr:uid="{00000000-0005-0000-0000-0000BA3B0000}"/>
    <cellStyle name="60% - Акцент6 2 2 2 2 2 2 2 2 2 2 2 2 2 2 2 2 2 2 2 2 2 2 2 12" xfId="15295" xr:uid="{00000000-0005-0000-0000-0000BB3B0000}"/>
    <cellStyle name="60% - Акцент6 2 2 2 2 2 2 2 2 2 2 2 2 2 2 2 2 2 2 2 2 2 2 2 13" xfId="15296" xr:uid="{00000000-0005-0000-0000-0000BC3B0000}"/>
    <cellStyle name="60% - Акцент6 2 2 2 2 2 2 2 2 2 2 2 2 2 2 2 2 2 2 2 2 2 2 2 14" xfId="15297" xr:uid="{00000000-0005-0000-0000-0000BD3B0000}"/>
    <cellStyle name="60% - Акцент6 2 2 2 2 2 2 2 2 2 2 2 2 2 2 2 2 2 2 2 2 2 2 2 15" xfId="15298" xr:uid="{00000000-0005-0000-0000-0000BE3B0000}"/>
    <cellStyle name="60% - Акцент6 2 2 2 2 2 2 2 2 2 2 2 2 2 2 2 2 2 2 2 2 2 2 2 16" xfId="15299" xr:uid="{00000000-0005-0000-0000-0000BF3B0000}"/>
    <cellStyle name="60% - Акцент6 2 2 2 2 2 2 2 2 2 2 2 2 2 2 2 2 2 2 2 2 2 2 2 17" xfId="15300" xr:uid="{00000000-0005-0000-0000-0000C03B0000}"/>
    <cellStyle name="60% - Акцент6 2 2 2 2 2 2 2 2 2 2 2 2 2 2 2 2 2 2 2 2 2 2 2 18" xfId="15301" xr:uid="{00000000-0005-0000-0000-0000C13B0000}"/>
    <cellStyle name="60% - Акцент6 2 2 2 2 2 2 2 2 2 2 2 2 2 2 2 2 2 2 2 2 2 2 2 19" xfId="15302" xr:uid="{00000000-0005-0000-0000-0000C23B0000}"/>
    <cellStyle name="60% - Акцент6 2 2 2 2 2 2 2 2 2 2 2 2 2 2 2 2 2 2 2 2 2 2 2 2" xfId="15303" xr:uid="{00000000-0005-0000-0000-0000C33B0000}"/>
    <cellStyle name="60% - Акцент6 2 2 2 2 2 2 2 2 2 2 2 2 2 2 2 2 2 2 2 2 2 2 2 2 10" xfId="15304" xr:uid="{00000000-0005-0000-0000-0000C43B0000}"/>
    <cellStyle name="60% - Акцент6 2 2 2 2 2 2 2 2 2 2 2 2 2 2 2 2 2 2 2 2 2 2 2 2 11" xfId="15305" xr:uid="{00000000-0005-0000-0000-0000C53B0000}"/>
    <cellStyle name="60% - Акцент6 2 2 2 2 2 2 2 2 2 2 2 2 2 2 2 2 2 2 2 2 2 2 2 2 12" xfId="15306" xr:uid="{00000000-0005-0000-0000-0000C63B0000}"/>
    <cellStyle name="60% - Акцент6 2 2 2 2 2 2 2 2 2 2 2 2 2 2 2 2 2 2 2 2 2 2 2 2 13" xfId="15307" xr:uid="{00000000-0005-0000-0000-0000C73B0000}"/>
    <cellStyle name="60% - Акцент6 2 2 2 2 2 2 2 2 2 2 2 2 2 2 2 2 2 2 2 2 2 2 2 2 14" xfId="15308" xr:uid="{00000000-0005-0000-0000-0000C83B0000}"/>
    <cellStyle name="60% - Акцент6 2 2 2 2 2 2 2 2 2 2 2 2 2 2 2 2 2 2 2 2 2 2 2 2 15" xfId="15309" xr:uid="{00000000-0005-0000-0000-0000C93B0000}"/>
    <cellStyle name="60% - Акцент6 2 2 2 2 2 2 2 2 2 2 2 2 2 2 2 2 2 2 2 2 2 2 2 2 16" xfId="15310" xr:uid="{00000000-0005-0000-0000-0000CA3B0000}"/>
    <cellStyle name="60% - Акцент6 2 2 2 2 2 2 2 2 2 2 2 2 2 2 2 2 2 2 2 2 2 2 2 2 17" xfId="15311" xr:uid="{00000000-0005-0000-0000-0000CB3B0000}"/>
    <cellStyle name="60% - Акцент6 2 2 2 2 2 2 2 2 2 2 2 2 2 2 2 2 2 2 2 2 2 2 2 2 18" xfId="15312" xr:uid="{00000000-0005-0000-0000-0000CC3B0000}"/>
    <cellStyle name="60% - Акцент6 2 2 2 2 2 2 2 2 2 2 2 2 2 2 2 2 2 2 2 2 2 2 2 2 2" xfId="15313" xr:uid="{00000000-0005-0000-0000-0000CD3B0000}"/>
    <cellStyle name="60% - Акцент6 2 2 2 2 2 2 2 2 2 2 2 2 2 2 2 2 2 2 2 2 2 2 2 2 2 10" xfId="15314" xr:uid="{00000000-0005-0000-0000-0000CE3B0000}"/>
    <cellStyle name="60% - Акцент6 2 2 2 2 2 2 2 2 2 2 2 2 2 2 2 2 2 2 2 2 2 2 2 2 2 11" xfId="15315" xr:uid="{00000000-0005-0000-0000-0000CF3B0000}"/>
    <cellStyle name="60% - Акцент6 2 2 2 2 2 2 2 2 2 2 2 2 2 2 2 2 2 2 2 2 2 2 2 2 2 12" xfId="15316" xr:uid="{00000000-0005-0000-0000-0000D03B0000}"/>
    <cellStyle name="60% - Акцент6 2 2 2 2 2 2 2 2 2 2 2 2 2 2 2 2 2 2 2 2 2 2 2 2 2 13" xfId="15317" xr:uid="{00000000-0005-0000-0000-0000D13B0000}"/>
    <cellStyle name="60% - Акцент6 2 2 2 2 2 2 2 2 2 2 2 2 2 2 2 2 2 2 2 2 2 2 2 2 2 14" xfId="15318" xr:uid="{00000000-0005-0000-0000-0000D23B0000}"/>
    <cellStyle name="60% - Акцент6 2 2 2 2 2 2 2 2 2 2 2 2 2 2 2 2 2 2 2 2 2 2 2 2 2 15" xfId="15319" xr:uid="{00000000-0005-0000-0000-0000D33B0000}"/>
    <cellStyle name="60% - Акцент6 2 2 2 2 2 2 2 2 2 2 2 2 2 2 2 2 2 2 2 2 2 2 2 2 2 16" xfId="15320" xr:uid="{00000000-0005-0000-0000-0000D43B0000}"/>
    <cellStyle name="60% - Акцент6 2 2 2 2 2 2 2 2 2 2 2 2 2 2 2 2 2 2 2 2 2 2 2 2 2 17" xfId="15321" xr:uid="{00000000-0005-0000-0000-0000D53B0000}"/>
    <cellStyle name="60% - Акцент6 2 2 2 2 2 2 2 2 2 2 2 2 2 2 2 2 2 2 2 2 2 2 2 2 2 18" xfId="15322" xr:uid="{00000000-0005-0000-0000-0000D63B0000}"/>
    <cellStyle name="60% - Акцент6 2 2 2 2 2 2 2 2 2 2 2 2 2 2 2 2 2 2 2 2 2 2 2 2 2 2" xfId="15323" xr:uid="{00000000-0005-0000-0000-0000D73B0000}"/>
    <cellStyle name="60% - Акцент6 2 2 2 2 2 2 2 2 2 2 2 2 2 2 2 2 2 2 2 2 2 2 2 2 2 3" xfId="15324" xr:uid="{00000000-0005-0000-0000-0000D83B0000}"/>
    <cellStyle name="60% - Акцент6 2 2 2 2 2 2 2 2 2 2 2 2 2 2 2 2 2 2 2 2 2 2 2 2 2 4" xfId="15325" xr:uid="{00000000-0005-0000-0000-0000D93B0000}"/>
    <cellStyle name="60% - Акцент6 2 2 2 2 2 2 2 2 2 2 2 2 2 2 2 2 2 2 2 2 2 2 2 2 2 5" xfId="15326" xr:uid="{00000000-0005-0000-0000-0000DA3B0000}"/>
    <cellStyle name="60% - Акцент6 2 2 2 2 2 2 2 2 2 2 2 2 2 2 2 2 2 2 2 2 2 2 2 2 2 6" xfId="15327" xr:uid="{00000000-0005-0000-0000-0000DB3B0000}"/>
    <cellStyle name="60% - Акцент6 2 2 2 2 2 2 2 2 2 2 2 2 2 2 2 2 2 2 2 2 2 2 2 2 2 7" xfId="15328" xr:uid="{00000000-0005-0000-0000-0000DC3B0000}"/>
    <cellStyle name="60% - Акцент6 2 2 2 2 2 2 2 2 2 2 2 2 2 2 2 2 2 2 2 2 2 2 2 2 2 8" xfId="15329" xr:uid="{00000000-0005-0000-0000-0000DD3B0000}"/>
    <cellStyle name="60% - Акцент6 2 2 2 2 2 2 2 2 2 2 2 2 2 2 2 2 2 2 2 2 2 2 2 2 2 9" xfId="15330" xr:uid="{00000000-0005-0000-0000-0000DE3B0000}"/>
    <cellStyle name="60% - Акцент6 2 2 2 2 2 2 2 2 2 2 2 2 2 2 2 2 2 2 2 2 2 2 2 2 3" xfId="15331" xr:uid="{00000000-0005-0000-0000-0000DF3B0000}"/>
    <cellStyle name="60% - Акцент6 2 2 2 2 2 2 2 2 2 2 2 2 2 2 2 2 2 2 2 2 2 2 2 2 4" xfId="15332" xr:uid="{00000000-0005-0000-0000-0000E03B0000}"/>
    <cellStyle name="60% - Акцент6 2 2 2 2 2 2 2 2 2 2 2 2 2 2 2 2 2 2 2 2 2 2 2 2 5" xfId="15333" xr:uid="{00000000-0005-0000-0000-0000E13B0000}"/>
    <cellStyle name="60% - Акцент6 2 2 2 2 2 2 2 2 2 2 2 2 2 2 2 2 2 2 2 2 2 2 2 2 6" xfId="15334" xr:uid="{00000000-0005-0000-0000-0000E23B0000}"/>
    <cellStyle name="60% - Акцент6 2 2 2 2 2 2 2 2 2 2 2 2 2 2 2 2 2 2 2 2 2 2 2 2 7" xfId="15335" xr:uid="{00000000-0005-0000-0000-0000E33B0000}"/>
    <cellStyle name="60% - Акцент6 2 2 2 2 2 2 2 2 2 2 2 2 2 2 2 2 2 2 2 2 2 2 2 2 8" xfId="15336" xr:uid="{00000000-0005-0000-0000-0000E43B0000}"/>
    <cellStyle name="60% - Акцент6 2 2 2 2 2 2 2 2 2 2 2 2 2 2 2 2 2 2 2 2 2 2 2 2 9" xfId="15337" xr:uid="{00000000-0005-0000-0000-0000E53B0000}"/>
    <cellStyle name="60% - Акцент6 2 2 2 2 2 2 2 2 2 2 2 2 2 2 2 2 2 2 2 2 2 2 2 20" xfId="15338" xr:uid="{00000000-0005-0000-0000-0000E63B0000}"/>
    <cellStyle name="60% - Акцент6 2 2 2 2 2 2 2 2 2 2 2 2 2 2 2 2 2 2 2 2 2 2 2 21" xfId="15339" xr:uid="{00000000-0005-0000-0000-0000E73B0000}"/>
    <cellStyle name="60% - Акцент6 2 2 2 2 2 2 2 2 2 2 2 2 2 2 2 2 2 2 2 2 2 2 2 3" xfId="15340" xr:uid="{00000000-0005-0000-0000-0000E83B0000}"/>
    <cellStyle name="60% - Акцент6 2 2 2 2 2 2 2 2 2 2 2 2 2 2 2 2 2 2 2 2 2 2 2 4" xfId="15341" xr:uid="{00000000-0005-0000-0000-0000E93B0000}"/>
    <cellStyle name="60% - Акцент6 2 2 2 2 2 2 2 2 2 2 2 2 2 2 2 2 2 2 2 2 2 2 2 5" xfId="15342" xr:uid="{00000000-0005-0000-0000-0000EA3B0000}"/>
    <cellStyle name="60% - Акцент6 2 2 2 2 2 2 2 2 2 2 2 2 2 2 2 2 2 2 2 2 2 2 2 6" xfId="15343" xr:uid="{00000000-0005-0000-0000-0000EB3B0000}"/>
    <cellStyle name="60% - Акцент6 2 2 2 2 2 2 2 2 2 2 2 2 2 2 2 2 2 2 2 2 2 2 2 7" xfId="15344" xr:uid="{00000000-0005-0000-0000-0000EC3B0000}"/>
    <cellStyle name="60% - Акцент6 2 2 2 2 2 2 2 2 2 2 2 2 2 2 2 2 2 2 2 2 2 2 2 8" xfId="15345" xr:uid="{00000000-0005-0000-0000-0000ED3B0000}"/>
    <cellStyle name="60% - Акцент6 2 2 2 2 2 2 2 2 2 2 2 2 2 2 2 2 2 2 2 2 2 2 2 9" xfId="15346" xr:uid="{00000000-0005-0000-0000-0000EE3B0000}"/>
    <cellStyle name="60% - Акцент6 2 2 2 2 2 2 2 2 2 2 2 2 2 2 2 2 2 2 2 2 2 2 20" xfId="15347" xr:uid="{00000000-0005-0000-0000-0000EF3B0000}"/>
    <cellStyle name="60% - Акцент6 2 2 2 2 2 2 2 2 2 2 2 2 2 2 2 2 2 2 2 2 2 2 21" xfId="15348" xr:uid="{00000000-0005-0000-0000-0000F03B0000}"/>
    <cellStyle name="60% - Акцент6 2 2 2 2 2 2 2 2 2 2 2 2 2 2 2 2 2 2 2 2 2 2 3" xfId="15349" xr:uid="{00000000-0005-0000-0000-0000F13B0000}"/>
    <cellStyle name="60% - Акцент6 2 2 2 2 2 2 2 2 2 2 2 2 2 2 2 2 2 2 2 2 2 2 4" xfId="15350" xr:uid="{00000000-0005-0000-0000-0000F23B0000}"/>
    <cellStyle name="60% - Акцент6 2 2 2 2 2 2 2 2 2 2 2 2 2 2 2 2 2 2 2 2 2 2 5" xfId="15351" xr:uid="{00000000-0005-0000-0000-0000F33B0000}"/>
    <cellStyle name="60% - Акцент6 2 2 2 2 2 2 2 2 2 2 2 2 2 2 2 2 2 2 2 2 2 2 6" xfId="15352" xr:uid="{00000000-0005-0000-0000-0000F43B0000}"/>
    <cellStyle name="60% - Акцент6 2 2 2 2 2 2 2 2 2 2 2 2 2 2 2 2 2 2 2 2 2 2 7" xfId="15353" xr:uid="{00000000-0005-0000-0000-0000F53B0000}"/>
    <cellStyle name="60% - Акцент6 2 2 2 2 2 2 2 2 2 2 2 2 2 2 2 2 2 2 2 2 2 2 8" xfId="15354" xr:uid="{00000000-0005-0000-0000-0000F63B0000}"/>
    <cellStyle name="60% - Акцент6 2 2 2 2 2 2 2 2 2 2 2 2 2 2 2 2 2 2 2 2 2 2 9" xfId="15355" xr:uid="{00000000-0005-0000-0000-0000F73B0000}"/>
    <cellStyle name="60% - Акцент6 2 2 2 2 2 2 2 2 2 2 2 2 2 2 2 2 2 2 2 2 2 20" xfId="15356" xr:uid="{00000000-0005-0000-0000-0000F83B0000}"/>
    <cellStyle name="60% - Акцент6 2 2 2 2 2 2 2 2 2 2 2 2 2 2 2 2 2 2 2 2 2 21" xfId="15357" xr:uid="{00000000-0005-0000-0000-0000F93B0000}"/>
    <cellStyle name="60% - Акцент6 2 2 2 2 2 2 2 2 2 2 2 2 2 2 2 2 2 2 2 2 2 22" xfId="15358" xr:uid="{00000000-0005-0000-0000-0000FA3B0000}"/>
    <cellStyle name="60% - Акцент6 2 2 2 2 2 2 2 2 2 2 2 2 2 2 2 2 2 2 2 2 2 3" xfId="15359" xr:uid="{00000000-0005-0000-0000-0000FB3B0000}"/>
    <cellStyle name="60% - Акцент6 2 2 2 2 2 2 2 2 2 2 2 2 2 2 2 2 2 2 2 2 2 4" xfId="15360" xr:uid="{00000000-0005-0000-0000-0000FC3B0000}"/>
    <cellStyle name="60% - Акцент6 2 2 2 2 2 2 2 2 2 2 2 2 2 2 2 2 2 2 2 2 2 5" xfId="15361" xr:uid="{00000000-0005-0000-0000-0000FD3B0000}"/>
    <cellStyle name="60% - Акцент6 2 2 2 2 2 2 2 2 2 2 2 2 2 2 2 2 2 2 2 2 2 6" xfId="15362" xr:uid="{00000000-0005-0000-0000-0000FE3B0000}"/>
    <cellStyle name="60% - Акцент6 2 2 2 2 2 2 2 2 2 2 2 2 2 2 2 2 2 2 2 2 2 7" xfId="15363" xr:uid="{00000000-0005-0000-0000-0000FF3B0000}"/>
    <cellStyle name="60% - Акцент6 2 2 2 2 2 2 2 2 2 2 2 2 2 2 2 2 2 2 2 2 2 8" xfId="15364" xr:uid="{00000000-0005-0000-0000-0000003C0000}"/>
    <cellStyle name="60% - Акцент6 2 2 2 2 2 2 2 2 2 2 2 2 2 2 2 2 2 2 2 2 2 9" xfId="15365" xr:uid="{00000000-0005-0000-0000-0000013C0000}"/>
    <cellStyle name="60% - Акцент6 2 2 2 2 2 2 2 2 2 2 2 2 2 2 2 2 2 2 2 2 20" xfId="15366" xr:uid="{00000000-0005-0000-0000-0000023C0000}"/>
    <cellStyle name="60% - Акцент6 2 2 2 2 2 2 2 2 2 2 2 2 2 2 2 2 2 2 2 2 21" xfId="15367" xr:uid="{00000000-0005-0000-0000-0000033C0000}"/>
    <cellStyle name="60% - Акцент6 2 2 2 2 2 2 2 2 2 2 2 2 2 2 2 2 2 2 2 2 22" xfId="15368" xr:uid="{00000000-0005-0000-0000-0000043C0000}"/>
    <cellStyle name="60% - Акцент6 2 2 2 2 2 2 2 2 2 2 2 2 2 2 2 2 2 2 2 2 3" xfId="15369" xr:uid="{00000000-0005-0000-0000-0000053C0000}"/>
    <cellStyle name="60% - Акцент6 2 2 2 2 2 2 2 2 2 2 2 2 2 2 2 2 2 2 2 2 4" xfId="15370" xr:uid="{00000000-0005-0000-0000-0000063C0000}"/>
    <cellStyle name="60% - Акцент6 2 2 2 2 2 2 2 2 2 2 2 2 2 2 2 2 2 2 2 2 5" xfId="15371" xr:uid="{00000000-0005-0000-0000-0000073C0000}"/>
    <cellStyle name="60% - Акцент6 2 2 2 2 2 2 2 2 2 2 2 2 2 2 2 2 2 2 2 2 6" xfId="15372" xr:uid="{00000000-0005-0000-0000-0000083C0000}"/>
    <cellStyle name="60% - Акцент6 2 2 2 2 2 2 2 2 2 2 2 2 2 2 2 2 2 2 2 2 7" xfId="15373" xr:uid="{00000000-0005-0000-0000-0000093C0000}"/>
    <cellStyle name="60% - Акцент6 2 2 2 2 2 2 2 2 2 2 2 2 2 2 2 2 2 2 2 2 8" xfId="15374" xr:uid="{00000000-0005-0000-0000-00000A3C0000}"/>
    <cellStyle name="60% - Акцент6 2 2 2 2 2 2 2 2 2 2 2 2 2 2 2 2 2 2 2 2 9" xfId="15375" xr:uid="{00000000-0005-0000-0000-00000B3C0000}"/>
    <cellStyle name="60% - Акцент6 2 2 2 2 2 2 2 2 2 2 2 2 2 2 2 2 2 2 2 20" xfId="15376" xr:uid="{00000000-0005-0000-0000-00000C3C0000}"/>
    <cellStyle name="60% - Акцент6 2 2 2 2 2 2 2 2 2 2 2 2 2 2 2 2 2 2 2 21" xfId="15377" xr:uid="{00000000-0005-0000-0000-00000D3C0000}"/>
    <cellStyle name="60% - Акцент6 2 2 2 2 2 2 2 2 2 2 2 2 2 2 2 2 2 2 2 22" xfId="15378" xr:uid="{00000000-0005-0000-0000-00000E3C0000}"/>
    <cellStyle name="60% - Акцент6 2 2 2 2 2 2 2 2 2 2 2 2 2 2 2 2 2 2 2 23" xfId="15379" xr:uid="{00000000-0005-0000-0000-00000F3C0000}"/>
    <cellStyle name="60% - Акцент6 2 2 2 2 2 2 2 2 2 2 2 2 2 2 2 2 2 2 2 3" xfId="15380" xr:uid="{00000000-0005-0000-0000-0000103C0000}"/>
    <cellStyle name="60% - Акцент6 2 2 2 2 2 2 2 2 2 2 2 2 2 2 2 2 2 2 2 4" xfId="15381" xr:uid="{00000000-0005-0000-0000-0000113C0000}"/>
    <cellStyle name="60% - Акцент6 2 2 2 2 2 2 2 2 2 2 2 2 2 2 2 2 2 2 2 5" xfId="15382" xr:uid="{00000000-0005-0000-0000-0000123C0000}"/>
    <cellStyle name="60% - Акцент6 2 2 2 2 2 2 2 2 2 2 2 2 2 2 2 2 2 2 2 6" xfId="15383" xr:uid="{00000000-0005-0000-0000-0000133C0000}"/>
    <cellStyle name="60% - Акцент6 2 2 2 2 2 2 2 2 2 2 2 2 2 2 2 2 2 2 2 7" xfId="15384" xr:uid="{00000000-0005-0000-0000-0000143C0000}"/>
    <cellStyle name="60% - Акцент6 2 2 2 2 2 2 2 2 2 2 2 2 2 2 2 2 2 2 2 8" xfId="15385" xr:uid="{00000000-0005-0000-0000-0000153C0000}"/>
    <cellStyle name="60% - Акцент6 2 2 2 2 2 2 2 2 2 2 2 2 2 2 2 2 2 2 2 9" xfId="15386" xr:uid="{00000000-0005-0000-0000-0000163C0000}"/>
    <cellStyle name="60% - Акцент6 2 2 2 2 2 2 2 2 2 2 2 2 2 2 2 2 2 2 20" xfId="15387" xr:uid="{00000000-0005-0000-0000-0000173C0000}"/>
    <cellStyle name="60% - Акцент6 2 2 2 2 2 2 2 2 2 2 2 2 2 2 2 2 2 2 21" xfId="15388" xr:uid="{00000000-0005-0000-0000-0000183C0000}"/>
    <cellStyle name="60% - Акцент6 2 2 2 2 2 2 2 2 2 2 2 2 2 2 2 2 2 2 22" xfId="15389" xr:uid="{00000000-0005-0000-0000-0000193C0000}"/>
    <cellStyle name="60% - Акцент6 2 2 2 2 2 2 2 2 2 2 2 2 2 2 2 2 2 2 23" xfId="15390" xr:uid="{00000000-0005-0000-0000-00001A3C0000}"/>
    <cellStyle name="60% - Акцент6 2 2 2 2 2 2 2 2 2 2 2 2 2 2 2 2 2 2 24" xfId="15391" xr:uid="{00000000-0005-0000-0000-00001B3C0000}"/>
    <cellStyle name="60% - Акцент6 2 2 2 2 2 2 2 2 2 2 2 2 2 2 2 2 2 2 25" xfId="15392" xr:uid="{00000000-0005-0000-0000-00001C3C0000}"/>
    <cellStyle name="60% - Акцент6 2 2 2 2 2 2 2 2 2 2 2 2 2 2 2 2 2 2 3" xfId="15393" xr:uid="{00000000-0005-0000-0000-00001D3C0000}"/>
    <cellStyle name="60% - Акцент6 2 2 2 2 2 2 2 2 2 2 2 2 2 2 2 2 2 2 4" xfId="15394" xr:uid="{00000000-0005-0000-0000-00001E3C0000}"/>
    <cellStyle name="60% - Акцент6 2 2 2 2 2 2 2 2 2 2 2 2 2 2 2 2 2 2 5" xfId="15395" xr:uid="{00000000-0005-0000-0000-00001F3C0000}"/>
    <cellStyle name="60% - Акцент6 2 2 2 2 2 2 2 2 2 2 2 2 2 2 2 2 2 2 6" xfId="15396" xr:uid="{00000000-0005-0000-0000-0000203C0000}"/>
    <cellStyle name="60% - Акцент6 2 2 2 2 2 2 2 2 2 2 2 2 2 2 2 2 2 2 7" xfId="15397" xr:uid="{00000000-0005-0000-0000-0000213C0000}"/>
    <cellStyle name="60% - Акцент6 2 2 2 2 2 2 2 2 2 2 2 2 2 2 2 2 2 2 8" xfId="15398" xr:uid="{00000000-0005-0000-0000-0000223C0000}"/>
    <cellStyle name="60% - Акцент6 2 2 2 2 2 2 2 2 2 2 2 2 2 2 2 2 2 2 9" xfId="15399" xr:uid="{00000000-0005-0000-0000-0000233C0000}"/>
    <cellStyle name="60% - Акцент6 2 2 2 2 2 2 2 2 2 2 2 2 2 2 2 2 2 20" xfId="15400" xr:uid="{00000000-0005-0000-0000-0000243C0000}"/>
    <cellStyle name="60% - Акцент6 2 2 2 2 2 2 2 2 2 2 2 2 2 2 2 2 2 21" xfId="15401" xr:uid="{00000000-0005-0000-0000-0000253C0000}"/>
    <cellStyle name="60% - Акцент6 2 2 2 2 2 2 2 2 2 2 2 2 2 2 2 2 2 22" xfId="15402" xr:uid="{00000000-0005-0000-0000-0000263C0000}"/>
    <cellStyle name="60% - Акцент6 2 2 2 2 2 2 2 2 2 2 2 2 2 2 2 2 2 23" xfId="15403" xr:uid="{00000000-0005-0000-0000-0000273C0000}"/>
    <cellStyle name="60% - Акцент6 2 2 2 2 2 2 2 2 2 2 2 2 2 2 2 2 2 24" xfId="15404" xr:uid="{00000000-0005-0000-0000-0000283C0000}"/>
    <cellStyle name="60% - Акцент6 2 2 2 2 2 2 2 2 2 2 2 2 2 2 2 2 2 25" xfId="15405" xr:uid="{00000000-0005-0000-0000-0000293C0000}"/>
    <cellStyle name="60% - Акцент6 2 2 2 2 2 2 2 2 2 2 2 2 2 2 2 2 2 3" xfId="15406" xr:uid="{00000000-0005-0000-0000-00002A3C0000}"/>
    <cellStyle name="60% - Акцент6 2 2 2 2 2 2 2 2 2 2 2 2 2 2 2 2 2 3 2" xfId="15407" xr:uid="{00000000-0005-0000-0000-00002B3C0000}"/>
    <cellStyle name="60% - Акцент6 2 2 2 2 2 2 2 2 2 2 2 2 2 2 2 2 2 4" xfId="15408" xr:uid="{00000000-0005-0000-0000-00002C3C0000}"/>
    <cellStyle name="60% - Акцент6 2 2 2 2 2 2 2 2 2 2 2 2 2 2 2 2 2 5" xfId="15409" xr:uid="{00000000-0005-0000-0000-00002D3C0000}"/>
    <cellStyle name="60% - Акцент6 2 2 2 2 2 2 2 2 2 2 2 2 2 2 2 2 2 6" xfId="15410" xr:uid="{00000000-0005-0000-0000-00002E3C0000}"/>
    <cellStyle name="60% - Акцент6 2 2 2 2 2 2 2 2 2 2 2 2 2 2 2 2 2 7" xfId="15411" xr:uid="{00000000-0005-0000-0000-00002F3C0000}"/>
    <cellStyle name="60% - Акцент6 2 2 2 2 2 2 2 2 2 2 2 2 2 2 2 2 2 8" xfId="15412" xr:uid="{00000000-0005-0000-0000-0000303C0000}"/>
    <cellStyle name="60% - Акцент6 2 2 2 2 2 2 2 2 2 2 2 2 2 2 2 2 2 9" xfId="15413" xr:uid="{00000000-0005-0000-0000-0000313C0000}"/>
    <cellStyle name="60% - Акцент6 2 2 2 2 2 2 2 2 2 2 2 2 2 2 2 2 20" xfId="15414" xr:uid="{00000000-0005-0000-0000-0000323C0000}"/>
    <cellStyle name="60% - Акцент6 2 2 2 2 2 2 2 2 2 2 2 2 2 2 2 2 21" xfId="15415" xr:uid="{00000000-0005-0000-0000-0000333C0000}"/>
    <cellStyle name="60% - Акцент6 2 2 2 2 2 2 2 2 2 2 2 2 2 2 2 2 22" xfId="15416" xr:uid="{00000000-0005-0000-0000-0000343C0000}"/>
    <cellStyle name="60% - Акцент6 2 2 2 2 2 2 2 2 2 2 2 2 2 2 2 2 23" xfId="15417" xr:uid="{00000000-0005-0000-0000-0000353C0000}"/>
    <cellStyle name="60% - Акцент6 2 2 2 2 2 2 2 2 2 2 2 2 2 2 2 2 24" xfId="15418" xr:uid="{00000000-0005-0000-0000-0000363C0000}"/>
    <cellStyle name="60% - Акцент6 2 2 2 2 2 2 2 2 2 2 2 2 2 2 2 2 25" xfId="15419" xr:uid="{00000000-0005-0000-0000-0000373C0000}"/>
    <cellStyle name="60% - Акцент6 2 2 2 2 2 2 2 2 2 2 2 2 2 2 2 2 26" xfId="15420" xr:uid="{00000000-0005-0000-0000-0000383C0000}"/>
    <cellStyle name="60% - Акцент6 2 2 2 2 2 2 2 2 2 2 2 2 2 2 2 2 27" xfId="15421" xr:uid="{00000000-0005-0000-0000-0000393C0000}"/>
    <cellStyle name="60% - Акцент6 2 2 2 2 2 2 2 2 2 2 2 2 2 2 2 2 3" xfId="15422" xr:uid="{00000000-0005-0000-0000-00003A3C0000}"/>
    <cellStyle name="60% - Акцент6 2 2 2 2 2 2 2 2 2 2 2 2 2 2 2 2 4" xfId="15423" xr:uid="{00000000-0005-0000-0000-00003B3C0000}"/>
    <cellStyle name="60% - Акцент6 2 2 2 2 2 2 2 2 2 2 2 2 2 2 2 2 4 2" xfId="15424" xr:uid="{00000000-0005-0000-0000-00003C3C0000}"/>
    <cellStyle name="60% - Акцент6 2 2 2 2 2 2 2 2 2 2 2 2 2 2 2 2 5" xfId="15425" xr:uid="{00000000-0005-0000-0000-00003D3C0000}"/>
    <cellStyle name="60% - Акцент6 2 2 2 2 2 2 2 2 2 2 2 2 2 2 2 2 6" xfId="15426" xr:uid="{00000000-0005-0000-0000-00003E3C0000}"/>
    <cellStyle name="60% - Акцент6 2 2 2 2 2 2 2 2 2 2 2 2 2 2 2 2 7" xfId="15427" xr:uid="{00000000-0005-0000-0000-00003F3C0000}"/>
    <cellStyle name="60% - Акцент6 2 2 2 2 2 2 2 2 2 2 2 2 2 2 2 2 8" xfId="15428" xr:uid="{00000000-0005-0000-0000-0000403C0000}"/>
    <cellStyle name="60% - Акцент6 2 2 2 2 2 2 2 2 2 2 2 2 2 2 2 2 9" xfId="15429" xr:uid="{00000000-0005-0000-0000-0000413C0000}"/>
    <cellStyle name="60% - Акцент6 2 2 2 2 2 2 2 2 2 2 2 2 2 2 2 20" xfId="15430" xr:uid="{00000000-0005-0000-0000-0000423C0000}"/>
    <cellStyle name="60% - Акцент6 2 2 2 2 2 2 2 2 2 2 2 2 2 2 2 21" xfId="15431" xr:uid="{00000000-0005-0000-0000-0000433C0000}"/>
    <cellStyle name="60% - Акцент6 2 2 2 2 2 2 2 2 2 2 2 2 2 2 2 22" xfId="15432" xr:uid="{00000000-0005-0000-0000-0000443C0000}"/>
    <cellStyle name="60% - Акцент6 2 2 2 2 2 2 2 2 2 2 2 2 2 2 2 23" xfId="15433" xr:uid="{00000000-0005-0000-0000-0000453C0000}"/>
    <cellStyle name="60% - Акцент6 2 2 2 2 2 2 2 2 2 2 2 2 2 2 2 24" xfId="15434" xr:uid="{00000000-0005-0000-0000-0000463C0000}"/>
    <cellStyle name="60% - Акцент6 2 2 2 2 2 2 2 2 2 2 2 2 2 2 2 25" xfId="15435" xr:uid="{00000000-0005-0000-0000-0000473C0000}"/>
    <cellStyle name="60% - Акцент6 2 2 2 2 2 2 2 2 2 2 2 2 2 2 2 26" xfId="15436" xr:uid="{00000000-0005-0000-0000-0000483C0000}"/>
    <cellStyle name="60% - Акцент6 2 2 2 2 2 2 2 2 2 2 2 2 2 2 2 27" xfId="15437" xr:uid="{00000000-0005-0000-0000-0000493C0000}"/>
    <cellStyle name="60% - Акцент6 2 2 2 2 2 2 2 2 2 2 2 2 2 2 2 3" xfId="15438" xr:uid="{00000000-0005-0000-0000-00004A3C0000}"/>
    <cellStyle name="60% - Акцент6 2 2 2 2 2 2 2 2 2 2 2 2 2 2 2 3 2" xfId="15439" xr:uid="{00000000-0005-0000-0000-00004B3C0000}"/>
    <cellStyle name="60% - Акцент6 2 2 2 2 2 2 2 2 2 2 2 2 2 2 2 3 2 2" xfId="15440" xr:uid="{00000000-0005-0000-0000-00004C3C0000}"/>
    <cellStyle name="60% - Акцент6 2 2 2 2 2 2 2 2 2 2 2 2 2 2 2 3 2 2 2" xfId="15441" xr:uid="{00000000-0005-0000-0000-00004D3C0000}"/>
    <cellStyle name="60% - Акцент6 2 2 2 2 2 2 2 2 2 2 2 2 2 2 2 3 2 3" xfId="15442" xr:uid="{00000000-0005-0000-0000-00004E3C0000}"/>
    <cellStyle name="60% - Акцент6 2 2 2 2 2 2 2 2 2 2 2 2 2 2 2 3 2 4" xfId="15443" xr:uid="{00000000-0005-0000-0000-00004F3C0000}"/>
    <cellStyle name="60% - Акцент6 2 2 2 2 2 2 2 2 2 2 2 2 2 2 2 3 3" xfId="15444" xr:uid="{00000000-0005-0000-0000-0000503C0000}"/>
    <cellStyle name="60% - Акцент6 2 2 2 2 2 2 2 2 2 2 2 2 2 2 2 3 3 2" xfId="15445" xr:uid="{00000000-0005-0000-0000-0000513C0000}"/>
    <cellStyle name="60% - Акцент6 2 2 2 2 2 2 2 2 2 2 2 2 2 2 2 3 4" xfId="15446" xr:uid="{00000000-0005-0000-0000-0000523C0000}"/>
    <cellStyle name="60% - Акцент6 2 2 2 2 2 2 2 2 2 2 2 2 2 2 2 4" xfId="15447" xr:uid="{00000000-0005-0000-0000-0000533C0000}"/>
    <cellStyle name="60% - Акцент6 2 2 2 2 2 2 2 2 2 2 2 2 2 2 2 4 2" xfId="15448" xr:uid="{00000000-0005-0000-0000-0000543C0000}"/>
    <cellStyle name="60% - Акцент6 2 2 2 2 2 2 2 2 2 2 2 2 2 2 2 5" xfId="15449" xr:uid="{00000000-0005-0000-0000-0000553C0000}"/>
    <cellStyle name="60% - Акцент6 2 2 2 2 2 2 2 2 2 2 2 2 2 2 2 6" xfId="15450" xr:uid="{00000000-0005-0000-0000-0000563C0000}"/>
    <cellStyle name="60% - Акцент6 2 2 2 2 2 2 2 2 2 2 2 2 2 2 2 7" xfId="15451" xr:uid="{00000000-0005-0000-0000-0000573C0000}"/>
    <cellStyle name="60% - Акцент6 2 2 2 2 2 2 2 2 2 2 2 2 2 2 2 8" xfId="15452" xr:uid="{00000000-0005-0000-0000-0000583C0000}"/>
    <cellStyle name="60% - Акцент6 2 2 2 2 2 2 2 2 2 2 2 2 2 2 2 9" xfId="15453" xr:uid="{00000000-0005-0000-0000-0000593C0000}"/>
    <cellStyle name="60% - Акцент6 2 2 2 2 2 2 2 2 2 2 2 2 2 2 20" xfId="15454" xr:uid="{00000000-0005-0000-0000-00005A3C0000}"/>
    <cellStyle name="60% - Акцент6 2 2 2 2 2 2 2 2 2 2 2 2 2 2 21" xfId="15455" xr:uid="{00000000-0005-0000-0000-00005B3C0000}"/>
    <cellStyle name="60% - Акцент6 2 2 2 2 2 2 2 2 2 2 2 2 2 2 22" xfId="15456" xr:uid="{00000000-0005-0000-0000-00005C3C0000}"/>
    <cellStyle name="60% - Акцент6 2 2 2 2 2 2 2 2 2 2 2 2 2 2 23" xfId="15457" xr:uid="{00000000-0005-0000-0000-00005D3C0000}"/>
    <cellStyle name="60% - Акцент6 2 2 2 2 2 2 2 2 2 2 2 2 2 2 24" xfId="15458" xr:uid="{00000000-0005-0000-0000-00005E3C0000}"/>
    <cellStyle name="60% - Акцент6 2 2 2 2 2 2 2 2 2 2 2 2 2 2 25" xfId="15459" xr:uid="{00000000-0005-0000-0000-00005F3C0000}"/>
    <cellStyle name="60% - Акцент6 2 2 2 2 2 2 2 2 2 2 2 2 2 2 26" xfId="15460" xr:uid="{00000000-0005-0000-0000-0000603C0000}"/>
    <cellStyle name="60% - Акцент6 2 2 2 2 2 2 2 2 2 2 2 2 2 2 27" xfId="15461" xr:uid="{00000000-0005-0000-0000-0000613C0000}"/>
    <cellStyle name="60% - Акцент6 2 2 2 2 2 2 2 2 2 2 2 2 2 2 28" xfId="15462" xr:uid="{00000000-0005-0000-0000-0000623C0000}"/>
    <cellStyle name="60% - Акцент6 2 2 2 2 2 2 2 2 2 2 2 2 2 2 3" xfId="15463" xr:uid="{00000000-0005-0000-0000-0000633C0000}"/>
    <cellStyle name="60% - Акцент6 2 2 2 2 2 2 2 2 2 2 2 2 2 2 4" xfId="15464" xr:uid="{00000000-0005-0000-0000-0000643C0000}"/>
    <cellStyle name="60% - Акцент6 2 2 2 2 2 2 2 2 2 2 2 2 2 2 4 2" xfId="15465" xr:uid="{00000000-0005-0000-0000-0000653C0000}"/>
    <cellStyle name="60% - Акцент6 2 2 2 2 2 2 2 2 2 2 2 2 2 2 4 2 2" xfId="15466" xr:uid="{00000000-0005-0000-0000-0000663C0000}"/>
    <cellStyle name="60% - Акцент6 2 2 2 2 2 2 2 2 2 2 2 2 2 2 4 2 2 2" xfId="15467" xr:uid="{00000000-0005-0000-0000-0000673C0000}"/>
    <cellStyle name="60% - Акцент6 2 2 2 2 2 2 2 2 2 2 2 2 2 2 4 2 3" xfId="15468" xr:uid="{00000000-0005-0000-0000-0000683C0000}"/>
    <cellStyle name="60% - Акцент6 2 2 2 2 2 2 2 2 2 2 2 2 2 2 4 2 4" xfId="15469" xr:uid="{00000000-0005-0000-0000-0000693C0000}"/>
    <cellStyle name="60% - Акцент6 2 2 2 2 2 2 2 2 2 2 2 2 2 2 4 3" xfId="15470" xr:uid="{00000000-0005-0000-0000-00006A3C0000}"/>
    <cellStyle name="60% - Акцент6 2 2 2 2 2 2 2 2 2 2 2 2 2 2 4 3 2" xfId="15471" xr:uid="{00000000-0005-0000-0000-00006B3C0000}"/>
    <cellStyle name="60% - Акцент6 2 2 2 2 2 2 2 2 2 2 2 2 2 2 4 4" xfId="15472" xr:uid="{00000000-0005-0000-0000-00006C3C0000}"/>
    <cellStyle name="60% - Акцент6 2 2 2 2 2 2 2 2 2 2 2 2 2 2 5" xfId="15473" xr:uid="{00000000-0005-0000-0000-00006D3C0000}"/>
    <cellStyle name="60% - Акцент6 2 2 2 2 2 2 2 2 2 2 2 2 2 2 5 2" xfId="15474" xr:uid="{00000000-0005-0000-0000-00006E3C0000}"/>
    <cellStyle name="60% - Акцент6 2 2 2 2 2 2 2 2 2 2 2 2 2 2 6" xfId="15475" xr:uid="{00000000-0005-0000-0000-00006F3C0000}"/>
    <cellStyle name="60% - Акцент6 2 2 2 2 2 2 2 2 2 2 2 2 2 2 7" xfId="15476" xr:uid="{00000000-0005-0000-0000-0000703C0000}"/>
    <cellStyle name="60% - Акцент6 2 2 2 2 2 2 2 2 2 2 2 2 2 2 8" xfId="15477" xr:uid="{00000000-0005-0000-0000-0000713C0000}"/>
    <cellStyle name="60% - Акцент6 2 2 2 2 2 2 2 2 2 2 2 2 2 2 9" xfId="15478" xr:uid="{00000000-0005-0000-0000-0000723C0000}"/>
    <cellStyle name="60% - Акцент6 2 2 2 2 2 2 2 2 2 2 2 2 2 20" xfId="15479" xr:uid="{00000000-0005-0000-0000-0000733C0000}"/>
    <cellStyle name="60% - Акцент6 2 2 2 2 2 2 2 2 2 2 2 2 2 21" xfId="15480" xr:uid="{00000000-0005-0000-0000-0000743C0000}"/>
    <cellStyle name="60% - Акцент6 2 2 2 2 2 2 2 2 2 2 2 2 2 22" xfId="15481" xr:uid="{00000000-0005-0000-0000-0000753C0000}"/>
    <cellStyle name="60% - Акцент6 2 2 2 2 2 2 2 2 2 2 2 2 2 23" xfId="15482" xr:uid="{00000000-0005-0000-0000-0000763C0000}"/>
    <cellStyle name="60% - Акцент6 2 2 2 2 2 2 2 2 2 2 2 2 2 24" xfId="15483" xr:uid="{00000000-0005-0000-0000-0000773C0000}"/>
    <cellStyle name="60% - Акцент6 2 2 2 2 2 2 2 2 2 2 2 2 2 25" xfId="15484" xr:uid="{00000000-0005-0000-0000-0000783C0000}"/>
    <cellStyle name="60% - Акцент6 2 2 2 2 2 2 2 2 2 2 2 2 2 26" xfId="15485" xr:uid="{00000000-0005-0000-0000-0000793C0000}"/>
    <cellStyle name="60% - Акцент6 2 2 2 2 2 2 2 2 2 2 2 2 2 27" xfId="15486" xr:uid="{00000000-0005-0000-0000-00007A3C0000}"/>
    <cellStyle name="60% - Акцент6 2 2 2 2 2 2 2 2 2 2 2 2 2 28" xfId="15487" xr:uid="{00000000-0005-0000-0000-00007B3C0000}"/>
    <cellStyle name="60% - Акцент6 2 2 2 2 2 2 2 2 2 2 2 2 2 29" xfId="15488" xr:uid="{00000000-0005-0000-0000-00007C3C0000}"/>
    <cellStyle name="60% - Акцент6 2 2 2 2 2 2 2 2 2 2 2 2 2 3" xfId="15489" xr:uid="{00000000-0005-0000-0000-00007D3C0000}"/>
    <cellStyle name="60% - Акцент6 2 2 2 2 2 2 2 2 2 2 2 2 2 4" xfId="15490" xr:uid="{00000000-0005-0000-0000-00007E3C0000}"/>
    <cellStyle name="60% - Акцент6 2 2 2 2 2 2 2 2 2 2 2 2 2 4 2" xfId="15491" xr:uid="{00000000-0005-0000-0000-00007F3C0000}"/>
    <cellStyle name="60% - Акцент6 2 2 2 2 2 2 2 2 2 2 2 2 2 5" xfId="15492" xr:uid="{00000000-0005-0000-0000-0000803C0000}"/>
    <cellStyle name="60% - Акцент6 2 2 2 2 2 2 2 2 2 2 2 2 2 5 2" xfId="15493" xr:uid="{00000000-0005-0000-0000-0000813C0000}"/>
    <cellStyle name="60% - Акцент6 2 2 2 2 2 2 2 2 2 2 2 2 2 5 2 2" xfId="15494" xr:uid="{00000000-0005-0000-0000-0000823C0000}"/>
    <cellStyle name="60% - Акцент6 2 2 2 2 2 2 2 2 2 2 2 2 2 5 2 2 2" xfId="15495" xr:uid="{00000000-0005-0000-0000-0000833C0000}"/>
    <cellStyle name="60% - Акцент6 2 2 2 2 2 2 2 2 2 2 2 2 2 5 2 3" xfId="15496" xr:uid="{00000000-0005-0000-0000-0000843C0000}"/>
    <cellStyle name="60% - Акцент6 2 2 2 2 2 2 2 2 2 2 2 2 2 5 2 4" xfId="15497" xr:uid="{00000000-0005-0000-0000-0000853C0000}"/>
    <cellStyle name="60% - Акцент6 2 2 2 2 2 2 2 2 2 2 2 2 2 5 3" xfId="15498" xr:uid="{00000000-0005-0000-0000-0000863C0000}"/>
    <cellStyle name="60% - Акцент6 2 2 2 2 2 2 2 2 2 2 2 2 2 5 3 2" xfId="15499" xr:uid="{00000000-0005-0000-0000-0000873C0000}"/>
    <cellStyle name="60% - Акцент6 2 2 2 2 2 2 2 2 2 2 2 2 2 5 4" xfId="15500" xr:uid="{00000000-0005-0000-0000-0000883C0000}"/>
    <cellStyle name="60% - Акцент6 2 2 2 2 2 2 2 2 2 2 2 2 2 6" xfId="15501" xr:uid="{00000000-0005-0000-0000-0000893C0000}"/>
    <cellStyle name="60% - Акцент6 2 2 2 2 2 2 2 2 2 2 2 2 2 6 2" xfId="15502" xr:uid="{00000000-0005-0000-0000-00008A3C0000}"/>
    <cellStyle name="60% - Акцент6 2 2 2 2 2 2 2 2 2 2 2 2 2 7" xfId="15503" xr:uid="{00000000-0005-0000-0000-00008B3C0000}"/>
    <cellStyle name="60% - Акцент6 2 2 2 2 2 2 2 2 2 2 2 2 2 8" xfId="15504" xr:uid="{00000000-0005-0000-0000-00008C3C0000}"/>
    <cellStyle name="60% - Акцент6 2 2 2 2 2 2 2 2 2 2 2 2 2 9" xfId="15505" xr:uid="{00000000-0005-0000-0000-00008D3C0000}"/>
    <cellStyle name="60% - Акцент6 2 2 2 2 2 2 2 2 2 2 2 2 20" xfId="15506" xr:uid="{00000000-0005-0000-0000-00008E3C0000}"/>
    <cellStyle name="60% - Акцент6 2 2 2 2 2 2 2 2 2 2 2 2 21" xfId="15507" xr:uid="{00000000-0005-0000-0000-00008F3C0000}"/>
    <cellStyle name="60% - Акцент6 2 2 2 2 2 2 2 2 2 2 2 2 22" xfId="15508" xr:uid="{00000000-0005-0000-0000-0000903C0000}"/>
    <cellStyle name="60% - Акцент6 2 2 2 2 2 2 2 2 2 2 2 2 23" xfId="15509" xr:uid="{00000000-0005-0000-0000-0000913C0000}"/>
    <cellStyle name="60% - Акцент6 2 2 2 2 2 2 2 2 2 2 2 2 24" xfId="15510" xr:uid="{00000000-0005-0000-0000-0000923C0000}"/>
    <cellStyle name="60% - Акцент6 2 2 2 2 2 2 2 2 2 2 2 2 25" xfId="15511" xr:uid="{00000000-0005-0000-0000-0000933C0000}"/>
    <cellStyle name="60% - Акцент6 2 2 2 2 2 2 2 2 2 2 2 2 26" xfId="15512" xr:uid="{00000000-0005-0000-0000-0000943C0000}"/>
    <cellStyle name="60% - Акцент6 2 2 2 2 2 2 2 2 2 2 2 2 27" xfId="15513" xr:uid="{00000000-0005-0000-0000-0000953C0000}"/>
    <cellStyle name="60% - Акцент6 2 2 2 2 2 2 2 2 2 2 2 2 28" xfId="15514" xr:uid="{00000000-0005-0000-0000-0000963C0000}"/>
    <cellStyle name="60% - Акцент6 2 2 2 2 2 2 2 2 2 2 2 2 29" xfId="15515" xr:uid="{00000000-0005-0000-0000-0000973C0000}"/>
    <cellStyle name="60% - Акцент6 2 2 2 2 2 2 2 2 2 2 2 2 3" xfId="15516" xr:uid="{00000000-0005-0000-0000-0000983C0000}"/>
    <cellStyle name="60% - Акцент6 2 2 2 2 2 2 2 2 2 2 2 2 4" xfId="15517" xr:uid="{00000000-0005-0000-0000-0000993C0000}"/>
    <cellStyle name="60% - Акцент6 2 2 2 2 2 2 2 2 2 2 2 2 4 2" xfId="15518" xr:uid="{00000000-0005-0000-0000-00009A3C0000}"/>
    <cellStyle name="60% - Акцент6 2 2 2 2 2 2 2 2 2 2 2 2 5" xfId="15519" xr:uid="{00000000-0005-0000-0000-00009B3C0000}"/>
    <cellStyle name="60% - Акцент6 2 2 2 2 2 2 2 2 2 2 2 2 5 2" xfId="15520" xr:uid="{00000000-0005-0000-0000-00009C3C0000}"/>
    <cellStyle name="60% - Акцент6 2 2 2 2 2 2 2 2 2 2 2 2 5 2 2" xfId="15521" xr:uid="{00000000-0005-0000-0000-00009D3C0000}"/>
    <cellStyle name="60% - Акцент6 2 2 2 2 2 2 2 2 2 2 2 2 5 2 2 2" xfId="15522" xr:uid="{00000000-0005-0000-0000-00009E3C0000}"/>
    <cellStyle name="60% - Акцент6 2 2 2 2 2 2 2 2 2 2 2 2 5 2 3" xfId="15523" xr:uid="{00000000-0005-0000-0000-00009F3C0000}"/>
    <cellStyle name="60% - Акцент6 2 2 2 2 2 2 2 2 2 2 2 2 5 2 4" xfId="15524" xr:uid="{00000000-0005-0000-0000-0000A03C0000}"/>
    <cellStyle name="60% - Акцент6 2 2 2 2 2 2 2 2 2 2 2 2 5 3" xfId="15525" xr:uid="{00000000-0005-0000-0000-0000A13C0000}"/>
    <cellStyle name="60% - Акцент6 2 2 2 2 2 2 2 2 2 2 2 2 5 3 2" xfId="15526" xr:uid="{00000000-0005-0000-0000-0000A23C0000}"/>
    <cellStyle name="60% - Акцент6 2 2 2 2 2 2 2 2 2 2 2 2 5 4" xfId="15527" xr:uid="{00000000-0005-0000-0000-0000A33C0000}"/>
    <cellStyle name="60% - Акцент6 2 2 2 2 2 2 2 2 2 2 2 2 6" xfId="15528" xr:uid="{00000000-0005-0000-0000-0000A43C0000}"/>
    <cellStyle name="60% - Акцент6 2 2 2 2 2 2 2 2 2 2 2 2 6 2" xfId="15529" xr:uid="{00000000-0005-0000-0000-0000A53C0000}"/>
    <cellStyle name="60% - Акцент6 2 2 2 2 2 2 2 2 2 2 2 2 7" xfId="15530" xr:uid="{00000000-0005-0000-0000-0000A63C0000}"/>
    <cellStyle name="60% - Акцент6 2 2 2 2 2 2 2 2 2 2 2 2 8" xfId="15531" xr:uid="{00000000-0005-0000-0000-0000A73C0000}"/>
    <cellStyle name="60% - Акцент6 2 2 2 2 2 2 2 2 2 2 2 2 9" xfId="15532" xr:uid="{00000000-0005-0000-0000-0000A83C0000}"/>
    <cellStyle name="60% - Акцент6 2 2 2 2 2 2 2 2 2 2 2 20" xfId="15533" xr:uid="{00000000-0005-0000-0000-0000A93C0000}"/>
    <cellStyle name="60% - Акцент6 2 2 2 2 2 2 2 2 2 2 2 21" xfId="15534" xr:uid="{00000000-0005-0000-0000-0000AA3C0000}"/>
    <cellStyle name="60% - Акцент6 2 2 2 2 2 2 2 2 2 2 2 22" xfId="15535" xr:uid="{00000000-0005-0000-0000-0000AB3C0000}"/>
    <cellStyle name="60% - Акцент6 2 2 2 2 2 2 2 2 2 2 2 23" xfId="15536" xr:uid="{00000000-0005-0000-0000-0000AC3C0000}"/>
    <cellStyle name="60% - Акцент6 2 2 2 2 2 2 2 2 2 2 2 24" xfId="15537" xr:uid="{00000000-0005-0000-0000-0000AD3C0000}"/>
    <cellStyle name="60% - Акцент6 2 2 2 2 2 2 2 2 2 2 2 25" xfId="15538" xr:uid="{00000000-0005-0000-0000-0000AE3C0000}"/>
    <cellStyle name="60% - Акцент6 2 2 2 2 2 2 2 2 2 2 2 26" xfId="15539" xr:uid="{00000000-0005-0000-0000-0000AF3C0000}"/>
    <cellStyle name="60% - Акцент6 2 2 2 2 2 2 2 2 2 2 2 27" xfId="15540" xr:uid="{00000000-0005-0000-0000-0000B03C0000}"/>
    <cellStyle name="60% - Акцент6 2 2 2 2 2 2 2 2 2 2 2 28" xfId="15541" xr:uid="{00000000-0005-0000-0000-0000B13C0000}"/>
    <cellStyle name="60% - Акцент6 2 2 2 2 2 2 2 2 2 2 2 29" xfId="15542" xr:uid="{00000000-0005-0000-0000-0000B23C0000}"/>
    <cellStyle name="60% - Акцент6 2 2 2 2 2 2 2 2 2 2 2 3" xfId="15543" xr:uid="{00000000-0005-0000-0000-0000B33C0000}"/>
    <cellStyle name="60% - Акцент6 2 2 2 2 2 2 2 2 2 2 2 30" xfId="15544" xr:uid="{00000000-0005-0000-0000-0000B43C0000}"/>
    <cellStyle name="60% - Акцент6 2 2 2 2 2 2 2 2 2 2 2 4" xfId="15545" xr:uid="{00000000-0005-0000-0000-0000B53C0000}"/>
    <cellStyle name="60% - Акцент6 2 2 2 2 2 2 2 2 2 2 2 5" xfId="15546" xr:uid="{00000000-0005-0000-0000-0000B63C0000}"/>
    <cellStyle name="60% - Акцент6 2 2 2 2 2 2 2 2 2 2 2 5 2" xfId="15547" xr:uid="{00000000-0005-0000-0000-0000B73C0000}"/>
    <cellStyle name="60% - Акцент6 2 2 2 2 2 2 2 2 2 2 2 6" xfId="15548" xr:uid="{00000000-0005-0000-0000-0000B83C0000}"/>
    <cellStyle name="60% - Акцент6 2 2 2 2 2 2 2 2 2 2 2 6 2" xfId="15549" xr:uid="{00000000-0005-0000-0000-0000B93C0000}"/>
    <cellStyle name="60% - Акцент6 2 2 2 2 2 2 2 2 2 2 2 6 2 2" xfId="15550" xr:uid="{00000000-0005-0000-0000-0000BA3C0000}"/>
    <cellStyle name="60% - Акцент6 2 2 2 2 2 2 2 2 2 2 2 6 2 2 2" xfId="15551" xr:uid="{00000000-0005-0000-0000-0000BB3C0000}"/>
    <cellStyle name="60% - Акцент6 2 2 2 2 2 2 2 2 2 2 2 6 2 3" xfId="15552" xr:uid="{00000000-0005-0000-0000-0000BC3C0000}"/>
    <cellStyle name="60% - Акцент6 2 2 2 2 2 2 2 2 2 2 2 6 2 4" xfId="15553" xr:uid="{00000000-0005-0000-0000-0000BD3C0000}"/>
    <cellStyle name="60% - Акцент6 2 2 2 2 2 2 2 2 2 2 2 6 3" xfId="15554" xr:uid="{00000000-0005-0000-0000-0000BE3C0000}"/>
    <cellStyle name="60% - Акцент6 2 2 2 2 2 2 2 2 2 2 2 6 3 2" xfId="15555" xr:uid="{00000000-0005-0000-0000-0000BF3C0000}"/>
    <cellStyle name="60% - Акцент6 2 2 2 2 2 2 2 2 2 2 2 6 4" xfId="15556" xr:uid="{00000000-0005-0000-0000-0000C03C0000}"/>
    <cellStyle name="60% - Акцент6 2 2 2 2 2 2 2 2 2 2 2 7" xfId="15557" xr:uid="{00000000-0005-0000-0000-0000C13C0000}"/>
    <cellStyle name="60% - Акцент6 2 2 2 2 2 2 2 2 2 2 2 7 2" xfId="15558" xr:uid="{00000000-0005-0000-0000-0000C23C0000}"/>
    <cellStyle name="60% - Акцент6 2 2 2 2 2 2 2 2 2 2 2 8" xfId="15559" xr:uid="{00000000-0005-0000-0000-0000C33C0000}"/>
    <cellStyle name="60% - Акцент6 2 2 2 2 2 2 2 2 2 2 2 9" xfId="15560" xr:uid="{00000000-0005-0000-0000-0000C43C0000}"/>
    <cellStyle name="60% - Акцент6 2 2 2 2 2 2 2 2 2 2 20" xfId="15561" xr:uid="{00000000-0005-0000-0000-0000C53C0000}"/>
    <cellStyle name="60% - Акцент6 2 2 2 2 2 2 2 2 2 2 21" xfId="15562" xr:uid="{00000000-0005-0000-0000-0000C63C0000}"/>
    <cellStyle name="60% - Акцент6 2 2 2 2 2 2 2 2 2 2 22" xfId="15563" xr:uid="{00000000-0005-0000-0000-0000C73C0000}"/>
    <cellStyle name="60% - Акцент6 2 2 2 2 2 2 2 2 2 2 23" xfId="15564" xr:uid="{00000000-0005-0000-0000-0000C83C0000}"/>
    <cellStyle name="60% - Акцент6 2 2 2 2 2 2 2 2 2 2 24" xfId="15565" xr:uid="{00000000-0005-0000-0000-0000C93C0000}"/>
    <cellStyle name="60% - Акцент6 2 2 2 2 2 2 2 2 2 2 25" xfId="15566" xr:uid="{00000000-0005-0000-0000-0000CA3C0000}"/>
    <cellStyle name="60% - Акцент6 2 2 2 2 2 2 2 2 2 2 26" xfId="15567" xr:uid="{00000000-0005-0000-0000-0000CB3C0000}"/>
    <cellStyle name="60% - Акцент6 2 2 2 2 2 2 2 2 2 2 27" xfId="15568" xr:uid="{00000000-0005-0000-0000-0000CC3C0000}"/>
    <cellStyle name="60% - Акцент6 2 2 2 2 2 2 2 2 2 2 28" xfId="15569" xr:uid="{00000000-0005-0000-0000-0000CD3C0000}"/>
    <cellStyle name="60% - Акцент6 2 2 2 2 2 2 2 2 2 2 29" xfId="15570" xr:uid="{00000000-0005-0000-0000-0000CE3C0000}"/>
    <cellStyle name="60% - Акцент6 2 2 2 2 2 2 2 2 2 2 3" xfId="15571" xr:uid="{00000000-0005-0000-0000-0000CF3C0000}"/>
    <cellStyle name="60% - Акцент6 2 2 2 2 2 2 2 2 2 2 30" xfId="15572" xr:uid="{00000000-0005-0000-0000-0000D03C0000}"/>
    <cellStyle name="60% - Акцент6 2 2 2 2 2 2 2 2 2 2 31" xfId="15573" xr:uid="{00000000-0005-0000-0000-0000D13C0000}"/>
    <cellStyle name="60% - Акцент6 2 2 2 2 2 2 2 2 2 2 32" xfId="15574" xr:uid="{00000000-0005-0000-0000-0000D23C0000}"/>
    <cellStyle name="60% - Акцент6 2 2 2 2 2 2 2 2 2 2 4" xfId="15575" xr:uid="{00000000-0005-0000-0000-0000D33C0000}"/>
    <cellStyle name="60% - Акцент6 2 2 2 2 2 2 2 2 2 2 5" xfId="15576" xr:uid="{00000000-0005-0000-0000-0000D43C0000}"/>
    <cellStyle name="60% - Акцент6 2 2 2 2 2 2 2 2 2 2 5 2" xfId="15577" xr:uid="{00000000-0005-0000-0000-0000D53C0000}"/>
    <cellStyle name="60% - Акцент6 2 2 2 2 2 2 2 2 2 2 5 3" xfId="15578" xr:uid="{00000000-0005-0000-0000-0000D63C0000}"/>
    <cellStyle name="60% - Акцент6 2 2 2 2 2 2 2 2 2 2 6" xfId="15579" xr:uid="{00000000-0005-0000-0000-0000D73C0000}"/>
    <cellStyle name="60% - Акцент6 2 2 2 2 2 2 2 2 2 2 7" xfId="15580" xr:uid="{00000000-0005-0000-0000-0000D83C0000}"/>
    <cellStyle name="60% - Акцент6 2 2 2 2 2 2 2 2 2 2 7 2" xfId="15581" xr:uid="{00000000-0005-0000-0000-0000D93C0000}"/>
    <cellStyle name="60% - Акцент6 2 2 2 2 2 2 2 2 2 2 8" xfId="15582" xr:uid="{00000000-0005-0000-0000-0000DA3C0000}"/>
    <cellStyle name="60% - Акцент6 2 2 2 2 2 2 2 2 2 2 8 2" xfId="15583" xr:uid="{00000000-0005-0000-0000-0000DB3C0000}"/>
    <cellStyle name="60% - Акцент6 2 2 2 2 2 2 2 2 2 2 8 2 2" xfId="15584" xr:uid="{00000000-0005-0000-0000-0000DC3C0000}"/>
    <cellStyle name="60% - Акцент6 2 2 2 2 2 2 2 2 2 2 8 2 2 2" xfId="15585" xr:uid="{00000000-0005-0000-0000-0000DD3C0000}"/>
    <cellStyle name="60% - Акцент6 2 2 2 2 2 2 2 2 2 2 8 2 3" xfId="15586" xr:uid="{00000000-0005-0000-0000-0000DE3C0000}"/>
    <cellStyle name="60% - Акцент6 2 2 2 2 2 2 2 2 2 2 8 2 4" xfId="15587" xr:uid="{00000000-0005-0000-0000-0000DF3C0000}"/>
    <cellStyle name="60% - Акцент6 2 2 2 2 2 2 2 2 2 2 8 3" xfId="15588" xr:uid="{00000000-0005-0000-0000-0000E03C0000}"/>
    <cellStyle name="60% - Акцент6 2 2 2 2 2 2 2 2 2 2 8 3 2" xfId="15589" xr:uid="{00000000-0005-0000-0000-0000E13C0000}"/>
    <cellStyle name="60% - Акцент6 2 2 2 2 2 2 2 2 2 2 8 4" xfId="15590" xr:uid="{00000000-0005-0000-0000-0000E23C0000}"/>
    <cellStyle name="60% - Акцент6 2 2 2 2 2 2 2 2 2 2 9" xfId="15591" xr:uid="{00000000-0005-0000-0000-0000E33C0000}"/>
    <cellStyle name="60% - Акцент6 2 2 2 2 2 2 2 2 2 2 9 2" xfId="15592" xr:uid="{00000000-0005-0000-0000-0000E43C0000}"/>
    <cellStyle name="60% - Акцент6 2 2 2 2 2 2 2 2 2 20" xfId="15593" xr:uid="{00000000-0005-0000-0000-0000E53C0000}"/>
    <cellStyle name="60% - Акцент6 2 2 2 2 2 2 2 2 2 21" xfId="15594" xr:uid="{00000000-0005-0000-0000-0000E63C0000}"/>
    <cellStyle name="60% - Акцент6 2 2 2 2 2 2 2 2 2 22" xfId="15595" xr:uid="{00000000-0005-0000-0000-0000E73C0000}"/>
    <cellStyle name="60% - Акцент6 2 2 2 2 2 2 2 2 2 23" xfId="15596" xr:uid="{00000000-0005-0000-0000-0000E83C0000}"/>
    <cellStyle name="60% - Акцент6 2 2 2 2 2 2 2 2 2 24" xfId="15597" xr:uid="{00000000-0005-0000-0000-0000E93C0000}"/>
    <cellStyle name="60% - Акцент6 2 2 2 2 2 2 2 2 2 25" xfId="15598" xr:uid="{00000000-0005-0000-0000-0000EA3C0000}"/>
    <cellStyle name="60% - Акцент6 2 2 2 2 2 2 2 2 2 26" xfId="15599" xr:uid="{00000000-0005-0000-0000-0000EB3C0000}"/>
    <cellStyle name="60% - Акцент6 2 2 2 2 2 2 2 2 2 27" xfId="15600" xr:uid="{00000000-0005-0000-0000-0000EC3C0000}"/>
    <cellStyle name="60% - Акцент6 2 2 2 2 2 2 2 2 2 28" xfId="15601" xr:uid="{00000000-0005-0000-0000-0000ED3C0000}"/>
    <cellStyle name="60% - Акцент6 2 2 2 2 2 2 2 2 2 29" xfId="15602" xr:uid="{00000000-0005-0000-0000-0000EE3C0000}"/>
    <cellStyle name="60% - Акцент6 2 2 2 2 2 2 2 2 2 3" xfId="15603" xr:uid="{00000000-0005-0000-0000-0000EF3C0000}"/>
    <cellStyle name="60% - Акцент6 2 2 2 2 2 2 2 2 2 3 2" xfId="15604" xr:uid="{00000000-0005-0000-0000-0000F03C0000}"/>
    <cellStyle name="60% - Акцент6 2 2 2 2 2 2 2 2 2 3 2 2" xfId="15605" xr:uid="{00000000-0005-0000-0000-0000F13C0000}"/>
    <cellStyle name="60% - Акцент6 2 2 2 2 2 2 2 2 2 3 2 2 2" xfId="15606" xr:uid="{00000000-0005-0000-0000-0000F23C0000}"/>
    <cellStyle name="60% - Акцент6 2 2 2 2 2 2 2 2 2 3 2 2 3" xfId="15607" xr:uid="{00000000-0005-0000-0000-0000F33C0000}"/>
    <cellStyle name="60% - Акцент6 2 2 2 2 2 2 2 2 2 3 2 3" xfId="15608" xr:uid="{00000000-0005-0000-0000-0000F43C0000}"/>
    <cellStyle name="60% - Акцент6 2 2 2 2 2 2 2 2 2 3 3" xfId="15609" xr:uid="{00000000-0005-0000-0000-0000F53C0000}"/>
    <cellStyle name="60% - Акцент6 2 2 2 2 2 2 2 2 2 3 4" xfId="15610" xr:uid="{00000000-0005-0000-0000-0000F63C0000}"/>
    <cellStyle name="60% - Акцент6 2 2 2 2 2 2 2 2 2 30" xfId="15611" xr:uid="{00000000-0005-0000-0000-0000F73C0000}"/>
    <cellStyle name="60% - Акцент6 2 2 2 2 2 2 2 2 2 31" xfId="15612" xr:uid="{00000000-0005-0000-0000-0000F83C0000}"/>
    <cellStyle name="60% - Акцент6 2 2 2 2 2 2 2 2 2 32" xfId="15613" xr:uid="{00000000-0005-0000-0000-0000F93C0000}"/>
    <cellStyle name="60% - Акцент6 2 2 2 2 2 2 2 2 2 4" xfId="15614" xr:uid="{00000000-0005-0000-0000-0000FA3C0000}"/>
    <cellStyle name="60% - Акцент6 2 2 2 2 2 2 2 2 2 5" xfId="15615" xr:uid="{00000000-0005-0000-0000-0000FB3C0000}"/>
    <cellStyle name="60% - Акцент6 2 2 2 2 2 2 2 2 2 5 2" xfId="15616" xr:uid="{00000000-0005-0000-0000-0000FC3C0000}"/>
    <cellStyle name="60% - Акцент6 2 2 2 2 2 2 2 2 2 5 3" xfId="15617" xr:uid="{00000000-0005-0000-0000-0000FD3C0000}"/>
    <cellStyle name="60% - Акцент6 2 2 2 2 2 2 2 2 2 6" xfId="15618" xr:uid="{00000000-0005-0000-0000-0000FE3C0000}"/>
    <cellStyle name="60% - Акцент6 2 2 2 2 2 2 2 2 2 7" xfId="15619" xr:uid="{00000000-0005-0000-0000-0000FF3C0000}"/>
    <cellStyle name="60% - Акцент6 2 2 2 2 2 2 2 2 2 7 2" xfId="15620" xr:uid="{00000000-0005-0000-0000-0000003D0000}"/>
    <cellStyle name="60% - Акцент6 2 2 2 2 2 2 2 2 2 8" xfId="15621" xr:uid="{00000000-0005-0000-0000-0000013D0000}"/>
    <cellStyle name="60% - Акцент6 2 2 2 2 2 2 2 2 2 8 2" xfId="15622" xr:uid="{00000000-0005-0000-0000-0000023D0000}"/>
    <cellStyle name="60% - Акцент6 2 2 2 2 2 2 2 2 2 8 2 2" xfId="15623" xr:uid="{00000000-0005-0000-0000-0000033D0000}"/>
    <cellStyle name="60% - Акцент6 2 2 2 2 2 2 2 2 2 8 2 2 2" xfId="15624" xr:uid="{00000000-0005-0000-0000-0000043D0000}"/>
    <cellStyle name="60% - Акцент6 2 2 2 2 2 2 2 2 2 8 2 3" xfId="15625" xr:uid="{00000000-0005-0000-0000-0000053D0000}"/>
    <cellStyle name="60% - Акцент6 2 2 2 2 2 2 2 2 2 8 2 4" xfId="15626" xr:uid="{00000000-0005-0000-0000-0000063D0000}"/>
    <cellStyle name="60% - Акцент6 2 2 2 2 2 2 2 2 2 8 3" xfId="15627" xr:uid="{00000000-0005-0000-0000-0000073D0000}"/>
    <cellStyle name="60% - Акцент6 2 2 2 2 2 2 2 2 2 8 3 2" xfId="15628" xr:uid="{00000000-0005-0000-0000-0000083D0000}"/>
    <cellStyle name="60% - Акцент6 2 2 2 2 2 2 2 2 2 8 4" xfId="15629" xr:uid="{00000000-0005-0000-0000-0000093D0000}"/>
    <cellStyle name="60% - Акцент6 2 2 2 2 2 2 2 2 2 9" xfId="15630" xr:uid="{00000000-0005-0000-0000-00000A3D0000}"/>
    <cellStyle name="60% - Акцент6 2 2 2 2 2 2 2 2 2 9 2" xfId="15631" xr:uid="{00000000-0005-0000-0000-00000B3D0000}"/>
    <cellStyle name="60% - Акцент6 2 2 2 2 2 2 2 2 20" xfId="15632" xr:uid="{00000000-0005-0000-0000-00000C3D0000}"/>
    <cellStyle name="60% - Акцент6 2 2 2 2 2 2 2 2 21" xfId="15633" xr:uid="{00000000-0005-0000-0000-00000D3D0000}"/>
    <cellStyle name="60% - Акцент6 2 2 2 2 2 2 2 2 22" xfId="15634" xr:uid="{00000000-0005-0000-0000-00000E3D0000}"/>
    <cellStyle name="60% - Акцент6 2 2 2 2 2 2 2 2 23" xfId="15635" xr:uid="{00000000-0005-0000-0000-00000F3D0000}"/>
    <cellStyle name="60% - Акцент6 2 2 2 2 2 2 2 2 24" xfId="15636" xr:uid="{00000000-0005-0000-0000-0000103D0000}"/>
    <cellStyle name="60% - Акцент6 2 2 2 2 2 2 2 2 25" xfId="15637" xr:uid="{00000000-0005-0000-0000-0000113D0000}"/>
    <cellStyle name="60% - Акцент6 2 2 2 2 2 2 2 2 26" xfId="15638" xr:uid="{00000000-0005-0000-0000-0000123D0000}"/>
    <cellStyle name="60% - Акцент6 2 2 2 2 2 2 2 2 27" xfId="15639" xr:uid="{00000000-0005-0000-0000-0000133D0000}"/>
    <cellStyle name="60% - Акцент6 2 2 2 2 2 2 2 2 28" xfId="15640" xr:uid="{00000000-0005-0000-0000-0000143D0000}"/>
    <cellStyle name="60% - Акцент6 2 2 2 2 2 2 2 2 29" xfId="15641" xr:uid="{00000000-0005-0000-0000-0000153D0000}"/>
    <cellStyle name="60% - Акцент6 2 2 2 2 2 2 2 2 3" xfId="15642" xr:uid="{00000000-0005-0000-0000-0000163D0000}"/>
    <cellStyle name="60% - Акцент6 2 2 2 2 2 2 2 2 3 2" xfId="15643" xr:uid="{00000000-0005-0000-0000-0000173D0000}"/>
    <cellStyle name="60% - Акцент6 2 2 2 2 2 2 2 2 3 2 2" xfId="15644" xr:uid="{00000000-0005-0000-0000-0000183D0000}"/>
    <cellStyle name="60% - Акцент6 2 2 2 2 2 2 2 2 3 2 2 2" xfId="15645" xr:uid="{00000000-0005-0000-0000-0000193D0000}"/>
    <cellStyle name="60% - Акцент6 2 2 2 2 2 2 2 2 3 2 2 3" xfId="15646" xr:uid="{00000000-0005-0000-0000-00001A3D0000}"/>
    <cellStyle name="60% - Акцент6 2 2 2 2 2 2 2 2 3 2 3" xfId="15647" xr:uid="{00000000-0005-0000-0000-00001B3D0000}"/>
    <cellStyle name="60% - Акцент6 2 2 2 2 2 2 2 2 3 3" xfId="15648" xr:uid="{00000000-0005-0000-0000-00001C3D0000}"/>
    <cellStyle name="60% - Акцент6 2 2 2 2 2 2 2 2 3 4" xfId="15649" xr:uid="{00000000-0005-0000-0000-00001D3D0000}"/>
    <cellStyle name="60% - Акцент6 2 2 2 2 2 2 2 2 30" xfId="15650" xr:uid="{00000000-0005-0000-0000-00001E3D0000}"/>
    <cellStyle name="60% - Акцент6 2 2 2 2 2 2 2 2 31" xfId="15651" xr:uid="{00000000-0005-0000-0000-00001F3D0000}"/>
    <cellStyle name="60% - Акцент6 2 2 2 2 2 2 2 2 32" xfId="15652" xr:uid="{00000000-0005-0000-0000-0000203D0000}"/>
    <cellStyle name="60% - Акцент6 2 2 2 2 2 2 2 2 4" xfId="15653" xr:uid="{00000000-0005-0000-0000-0000213D0000}"/>
    <cellStyle name="60% - Акцент6 2 2 2 2 2 2 2 2 5" xfId="15654" xr:uid="{00000000-0005-0000-0000-0000223D0000}"/>
    <cellStyle name="60% - Акцент6 2 2 2 2 2 2 2 2 5 2" xfId="15655" xr:uid="{00000000-0005-0000-0000-0000233D0000}"/>
    <cellStyle name="60% - Акцент6 2 2 2 2 2 2 2 2 5 3" xfId="15656" xr:uid="{00000000-0005-0000-0000-0000243D0000}"/>
    <cellStyle name="60% - Акцент6 2 2 2 2 2 2 2 2 6" xfId="15657" xr:uid="{00000000-0005-0000-0000-0000253D0000}"/>
    <cellStyle name="60% - Акцент6 2 2 2 2 2 2 2 2 7" xfId="15658" xr:uid="{00000000-0005-0000-0000-0000263D0000}"/>
    <cellStyle name="60% - Акцент6 2 2 2 2 2 2 2 2 7 2" xfId="15659" xr:uid="{00000000-0005-0000-0000-0000273D0000}"/>
    <cellStyle name="60% - Акцент6 2 2 2 2 2 2 2 2 8" xfId="15660" xr:uid="{00000000-0005-0000-0000-0000283D0000}"/>
    <cellStyle name="60% - Акцент6 2 2 2 2 2 2 2 2 8 2" xfId="15661" xr:uid="{00000000-0005-0000-0000-0000293D0000}"/>
    <cellStyle name="60% - Акцент6 2 2 2 2 2 2 2 2 8 2 2" xfId="15662" xr:uid="{00000000-0005-0000-0000-00002A3D0000}"/>
    <cellStyle name="60% - Акцент6 2 2 2 2 2 2 2 2 8 2 2 2" xfId="15663" xr:uid="{00000000-0005-0000-0000-00002B3D0000}"/>
    <cellStyle name="60% - Акцент6 2 2 2 2 2 2 2 2 8 2 3" xfId="15664" xr:uid="{00000000-0005-0000-0000-00002C3D0000}"/>
    <cellStyle name="60% - Акцент6 2 2 2 2 2 2 2 2 8 2 4" xfId="15665" xr:uid="{00000000-0005-0000-0000-00002D3D0000}"/>
    <cellStyle name="60% - Акцент6 2 2 2 2 2 2 2 2 8 3" xfId="15666" xr:uid="{00000000-0005-0000-0000-00002E3D0000}"/>
    <cellStyle name="60% - Акцент6 2 2 2 2 2 2 2 2 8 3 2" xfId="15667" xr:uid="{00000000-0005-0000-0000-00002F3D0000}"/>
    <cellStyle name="60% - Акцент6 2 2 2 2 2 2 2 2 8 4" xfId="15668" xr:uid="{00000000-0005-0000-0000-0000303D0000}"/>
    <cellStyle name="60% - Акцент6 2 2 2 2 2 2 2 2 9" xfId="15669" xr:uid="{00000000-0005-0000-0000-0000313D0000}"/>
    <cellStyle name="60% - Акцент6 2 2 2 2 2 2 2 2 9 2" xfId="15670" xr:uid="{00000000-0005-0000-0000-0000323D0000}"/>
    <cellStyle name="60% - Акцент6 2 2 2 2 2 2 2 20" xfId="15671" xr:uid="{00000000-0005-0000-0000-0000333D0000}"/>
    <cellStyle name="60% - Акцент6 2 2 2 2 2 2 2 21" xfId="15672" xr:uid="{00000000-0005-0000-0000-0000343D0000}"/>
    <cellStyle name="60% - Акцент6 2 2 2 2 2 2 2 22" xfId="15673" xr:uid="{00000000-0005-0000-0000-0000353D0000}"/>
    <cellStyle name="60% - Акцент6 2 2 2 2 2 2 2 23" xfId="15674" xr:uid="{00000000-0005-0000-0000-0000363D0000}"/>
    <cellStyle name="60% - Акцент6 2 2 2 2 2 2 2 24" xfId="15675" xr:uid="{00000000-0005-0000-0000-0000373D0000}"/>
    <cellStyle name="60% - Акцент6 2 2 2 2 2 2 2 25" xfId="15676" xr:uid="{00000000-0005-0000-0000-0000383D0000}"/>
    <cellStyle name="60% - Акцент6 2 2 2 2 2 2 2 26" xfId="15677" xr:uid="{00000000-0005-0000-0000-0000393D0000}"/>
    <cellStyle name="60% - Акцент6 2 2 2 2 2 2 2 27" xfId="15678" xr:uid="{00000000-0005-0000-0000-00003A3D0000}"/>
    <cellStyle name="60% - Акцент6 2 2 2 2 2 2 2 28" xfId="15679" xr:uid="{00000000-0005-0000-0000-00003B3D0000}"/>
    <cellStyle name="60% - Акцент6 2 2 2 2 2 2 2 29" xfId="15680" xr:uid="{00000000-0005-0000-0000-00003C3D0000}"/>
    <cellStyle name="60% - Акцент6 2 2 2 2 2 2 2 3" xfId="15681" xr:uid="{00000000-0005-0000-0000-00003D3D0000}"/>
    <cellStyle name="60% - Акцент6 2 2 2 2 2 2 2 30" xfId="15682" xr:uid="{00000000-0005-0000-0000-00003E3D0000}"/>
    <cellStyle name="60% - Акцент6 2 2 2 2 2 2 2 31" xfId="15683" xr:uid="{00000000-0005-0000-0000-00003F3D0000}"/>
    <cellStyle name="60% - Акцент6 2 2 2 2 2 2 2 32" xfId="15684" xr:uid="{00000000-0005-0000-0000-0000403D0000}"/>
    <cellStyle name="60% - Акцент6 2 2 2 2 2 2 2 33" xfId="15685" xr:uid="{00000000-0005-0000-0000-0000413D0000}"/>
    <cellStyle name="60% - Акцент6 2 2 2 2 2 2 2 34" xfId="15686" xr:uid="{00000000-0005-0000-0000-0000423D0000}"/>
    <cellStyle name="60% - Акцент6 2 2 2 2 2 2 2 35" xfId="15687" xr:uid="{00000000-0005-0000-0000-0000433D0000}"/>
    <cellStyle name="60% - Акцент6 2 2 2 2 2 2 2 36" xfId="15688" xr:uid="{00000000-0005-0000-0000-0000443D0000}"/>
    <cellStyle name="60% - Акцент6 2 2 2 2 2 2 2 37" xfId="15689" xr:uid="{00000000-0005-0000-0000-0000453D0000}"/>
    <cellStyle name="60% - Акцент6 2 2 2 2 2 2 2 38" xfId="15690" xr:uid="{00000000-0005-0000-0000-0000463D0000}"/>
    <cellStyle name="60% - Акцент6 2 2 2 2 2 2 2 4" xfId="15691" xr:uid="{00000000-0005-0000-0000-0000473D0000}"/>
    <cellStyle name="60% - Акцент6 2 2 2 2 2 2 2 4 2" xfId="15692" xr:uid="{00000000-0005-0000-0000-0000483D0000}"/>
    <cellStyle name="60% - Акцент6 2 2 2 2 2 2 2 4 2 2" xfId="15693" xr:uid="{00000000-0005-0000-0000-0000493D0000}"/>
    <cellStyle name="60% - Акцент6 2 2 2 2 2 2 2 4 2 2 2" xfId="15694" xr:uid="{00000000-0005-0000-0000-00004A3D0000}"/>
    <cellStyle name="60% - Акцент6 2 2 2 2 2 2 2 4 2 2 2 2" xfId="15695" xr:uid="{00000000-0005-0000-0000-00004B3D0000}"/>
    <cellStyle name="60% - Акцент6 2 2 2 2 2 2 2 4 2 2 2 2 2" xfId="15696" xr:uid="{00000000-0005-0000-0000-00004C3D0000}"/>
    <cellStyle name="60% - Акцент6 2 2 2 2 2 2 2 4 2 2 2 2 3" xfId="15697" xr:uid="{00000000-0005-0000-0000-00004D3D0000}"/>
    <cellStyle name="60% - Акцент6 2 2 2 2 2 2 2 4 2 2 2 3" xfId="15698" xr:uid="{00000000-0005-0000-0000-00004E3D0000}"/>
    <cellStyle name="60% - Акцент6 2 2 2 2 2 2 2 4 2 2 3" xfId="15699" xr:uid="{00000000-0005-0000-0000-00004F3D0000}"/>
    <cellStyle name="60% - Акцент6 2 2 2 2 2 2 2 4 2 2 4" xfId="15700" xr:uid="{00000000-0005-0000-0000-0000503D0000}"/>
    <cellStyle name="60% - Акцент6 2 2 2 2 2 2 2 4 2 3" xfId="15701" xr:uid="{00000000-0005-0000-0000-0000513D0000}"/>
    <cellStyle name="60% - Акцент6 2 2 2 2 2 2 2 4 2 4" xfId="15702" xr:uid="{00000000-0005-0000-0000-0000523D0000}"/>
    <cellStyle name="60% - Акцент6 2 2 2 2 2 2 2 4 3" xfId="15703" xr:uid="{00000000-0005-0000-0000-0000533D0000}"/>
    <cellStyle name="60% - Акцент6 2 2 2 2 2 2 2 4 4" xfId="15704" xr:uid="{00000000-0005-0000-0000-0000543D0000}"/>
    <cellStyle name="60% - Акцент6 2 2 2 2 2 2 2 4 5" xfId="15705" xr:uid="{00000000-0005-0000-0000-0000553D0000}"/>
    <cellStyle name="60% - Акцент6 2 2 2 2 2 2 2 5" xfId="15706" xr:uid="{00000000-0005-0000-0000-0000563D0000}"/>
    <cellStyle name="60% - Акцент6 2 2 2 2 2 2 2 6" xfId="15707" xr:uid="{00000000-0005-0000-0000-0000573D0000}"/>
    <cellStyle name="60% - Акцент6 2 2 2 2 2 2 2 6 2" xfId="15708" xr:uid="{00000000-0005-0000-0000-0000583D0000}"/>
    <cellStyle name="60% - Акцент6 2 2 2 2 2 2 2 6 3" xfId="15709" xr:uid="{00000000-0005-0000-0000-0000593D0000}"/>
    <cellStyle name="60% - Акцент6 2 2 2 2 2 2 2 7" xfId="15710" xr:uid="{00000000-0005-0000-0000-00005A3D0000}"/>
    <cellStyle name="60% - Акцент6 2 2 2 2 2 2 2 8" xfId="15711" xr:uid="{00000000-0005-0000-0000-00005B3D0000}"/>
    <cellStyle name="60% - Акцент6 2 2 2 2 2 2 2 8 2" xfId="15712" xr:uid="{00000000-0005-0000-0000-00005C3D0000}"/>
    <cellStyle name="60% - Акцент6 2 2 2 2 2 2 2 9" xfId="15713" xr:uid="{00000000-0005-0000-0000-00005D3D0000}"/>
    <cellStyle name="60% - Акцент6 2 2 2 2 2 2 2 9 2" xfId="15714" xr:uid="{00000000-0005-0000-0000-00005E3D0000}"/>
    <cellStyle name="60% - Акцент6 2 2 2 2 2 2 2 9 2 2" xfId="15715" xr:uid="{00000000-0005-0000-0000-00005F3D0000}"/>
    <cellStyle name="60% - Акцент6 2 2 2 2 2 2 2 9 2 2 2" xfId="15716" xr:uid="{00000000-0005-0000-0000-0000603D0000}"/>
    <cellStyle name="60% - Акцент6 2 2 2 2 2 2 2 9 2 3" xfId="15717" xr:uid="{00000000-0005-0000-0000-0000613D0000}"/>
    <cellStyle name="60% - Акцент6 2 2 2 2 2 2 2 9 2 4" xfId="15718" xr:uid="{00000000-0005-0000-0000-0000623D0000}"/>
    <cellStyle name="60% - Акцент6 2 2 2 2 2 2 2 9 3" xfId="15719" xr:uid="{00000000-0005-0000-0000-0000633D0000}"/>
    <cellStyle name="60% - Акцент6 2 2 2 2 2 2 2 9 3 2" xfId="15720" xr:uid="{00000000-0005-0000-0000-0000643D0000}"/>
    <cellStyle name="60% - Акцент6 2 2 2 2 2 2 2 9 4" xfId="15721" xr:uid="{00000000-0005-0000-0000-0000653D0000}"/>
    <cellStyle name="60% - Акцент6 2 2 2 2 2 2 20" xfId="15722" xr:uid="{00000000-0005-0000-0000-0000663D0000}"/>
    <cellStyle name="60% - Акцент6 2 2 2 2 2 2 21" xfId="15723" xr:uid="{00000000-0005-0000-0000-0000673D0000}"/>
    <cellStyle name="60% - Акцент6 2 2 2 2 2 2 22" xfId="15724" xr:uid="{00000000-0005-0000-0000-0000683D0000}"/>
    <cellStyle name="60% - Акцент6 2 2 2 2 2 2 23" xfId="15725" xr:uid="{00000000-0005-0000-0000-0000693D0000}"/>
    <cellStyle name="60% - Акцент6 2 2 2 2 2 2 24" xfId="15726" xr:uid="{00000000-0005-0000-0000-00006A3D0000}"/>
    <cellStyle name="60% - Акцент6 2 2 2 2 2 2 25" xfId="15727" xr:uid="{00000000-0005-0000-0000-00006B3D0000}"/>
    <cellStyle name="60% - Акцент6 2 2 2 2 2 2 26" xfId="15728" xr:uid="{00000000-0005-0000-0000-00006C3D0000}"/>
    <cellStyle name="60% - Акцент6 2 2 2 2 2 2 27" xfId="15729" xr:uid="{00000000-0005-0000-0000-00006D3D0000}"/>
    <cellStyle name="60% - Акцент6 2 2 2 2 2 2 28" xfId="15730" xr:uid="{00000000-0005-0000-0000-00006E3D0000}"/>
    <cellStyle name="60% - Акцент6 2 2 2 2 2 2 29" xfId="15731" xr:uid="{00000000-0005-0000-0000-00006F3D0000}"/>
    <cellStyle name="60% - Акцент6 2 2 2 2 2 2 3" xfId="15732" xr:uid="{00000000-0005-0000-0000-0000703D0000}"/>
    <cellStyle name="60% - Акцент6 2 2 2 2 2 2 30" xfId="15733" xr:uid="{00000000-0005-0000-0000-0000713D0000}"/>
    <cellStyle name="60% - Акцент6 2 2 2 2 2 2 31" xfId="15734" xr:uid="{00000000-0005-0000-0000-0000723D0000}"/>
    <cellStyle name="60% - Акцент6 2 2 2 2 2 2 32" xfId="15735" xr:uid="{00000000-0005-0000-0000-0000733D0000}"/>
    <cellStyle name="60% - Акцент6 2 2 2 2 2 2 33" xfId="15736" xr:uid="{00000000-0005-0000-0000-0000743D0000}"/>
    <cellStyle name="60% - Акцент6 2 2 2 2 2 2 34" xfId="15737" xr:uid="{00000000-0005-0000-0000-0000753D0000}"/>
    <cellStyle name="60% - Акцент6 2 2 2 2 2 2 35" xfId="15738" xr:uid="{00000000-0005-0000-0000-0000763D0000}"/>
    <cellStyle name="60% - Акцент6 2 2 2 2 2 2 36" xfId="15739" xr:uid="{00000000-0005-0000-0000-0000773D0000}"/>
    <cellStyle name="60% - Акцент6 2 2 2 2 2 2 37" xfId="15740" xr:uid="{00000000-0005-0000-0000-0000783D0000}"/>
    <cellStyle name="60% - Акцент6 2 2 2 2 2 2 38" xfId="15741" xr:uid="{00000000-0005-0000-0000-0000793D0000}"/>
    <cellStyle name="60% - Акцент6 2 2 2 2 2 2 39" xfId="15742" xr:uid="{00000000-0005-0000-0000-00007A3D0000}"/>
    <cellStyle name="60% - Акцент6 2 2 2 2 2 2 4" xfId="15743" xr:uid="{00000000-0005-0000-0000-00007B3D0000}"/>
    <cellStyle name="60% - Акцент6 2 2 2 2 2 2 5" xfId="15744" xr:uid="{00000000-0005-0000-0000-00007C3D0000}"/>
    <cellStyle name="60% - Акцент6 2 2 2 2 2 2 5 2" xfId="15745" xr:uid="{00000000-0005-0000-0000-00007D3D0000}"/>
    <cellStyle name="60% - Акцент6 2 2 2 2 2 2 5 2 2" xfId="15746" xr:uid="{00000000-0005-0000-0000-00007E3D0000}"/>
    <cellStyle name="60% - Акцент6 2 2 2 2 2 2 5 2 2 2" xfId="15747" xr:uid="{00000000-0005-0000-0000-00007F3D0000}"/>
    <cellStyle name="60% - Акцент6 2 2 2 2 2 2 5 2 2 2 2" xfId="15748" xr:uid="{00000000-0005-0000-0000-0000803D0000}"/>
    <cellStyle name="60% - Акцент6 2 2 2 2 2 2 5 2 2 2 2 2" xfId="15749" xr:uid="{00000000-0005-0000-0000-0000813D0000}"/>
    <cellStyle name="60% - Акцент6 2 2 2 2 2 2 5 2 2 2 2 3" xfId="15750" xr:uid="{00000000-0005-0000-0000-0000823D0000}"/>
    <cellStyle name="60% - Акцент6 2 2 2 2 2 2 5 2 2 2 3" xfId="15751" xr:uid="{00000000-0005-0000-0000-0000833D0000}"/>
    <cellStyle name="60% - Акцент6 2 2 2 2 2 2 5 2 2 3" xfId="15752" xr:uid="{00000000-0005-0000-0000-0000843D0000}"/>
    <cellStyle name="60% - Акцент6 2 2 2 2 2 2 5 2 2 4" xfId="15753" xr:uid="{00000000-0005-0000-0000-0000853D0000}"/>
    <cellStyle name="60% - Акцент6 2 2 2 2 2 2 5 2 3" xfId="15754" xr:uid="{00000000-0005-0000-0000-0000863D0000}"/>
    <cellStyle name="60% - Акцент6 2 2 2 2 2 2 5 2 4" xfId="15755" xr:uid="{00000000-0005-0000-0000-0000873D0000}"/>
    <cellStyle name="60% - Акцент6 2 2 2 2 2 2 5 3" xfId="15756" xr:uid="{00000000-0005-0000-0000-0000883D0000}"/>
    <cellStyle name="60% - Акцент6 2 2 2 2 2 2 5 4" xfId="15757" xr:uid="{00000000-0005-0000-0000-0000893D0000}"/>
    <cellStyle name="60% - Акцент6 2 2 2 2 2 2 5 5" xfId="15758" xr:uid="{00000000-0005-0000-0000-00008A3D0000}"/>
    <cellStyle name="60% - Акцент6 2 2 2 2 2 2 6" xfId="15759" xr:uid="{00000000-0005-0000-0000-00008B3D0000}"/>
    <cellStyle name="60% - Акцент6 2 2 2 2 2 2 7" xfId="15760" xr:uid="{00000000-0005-0000-0000-00008C3D0000}"/>
    <cellStyle name="60% - Акцент6 2 2 2 2 2 2 7 2" xfId="15761" xr:uid="{00000000-0005-0000-0000-00008D3D0000}"/>
    <cellStyle name="60% - Акцент6 2 2 2 2 2 2 7 3" xfId="15762" xr:uid="{00000000-0005-0000-0000-00008E3D0000}"/>
    <cellStyle name="60% - Акцент6 2 2 2 2 2 2 8" xfId="15763" xr:uid="{00000000-0005-0000-0000-00008F3D0000}"/>
    <cellStyle name="60% - Акцент6 2 2 2 2 2 2 9" xfId="15764" xr:uid="{00000000-0005-0000-0000-0000903D0000}"/>
    <cellStyle name="60% - Акцент6 2 2 2 2 2 2 9 2" xfId="15765" xr:uid="{00000000-0005-0000-0000-0000913D0000}"/>
    <cellStyle name="60% - Акцент6 2 2 2 2 2 20" xfId="15766" xr:uid="{00000000-0005-0000-0000-0000923D0000}"/>
    <cellStyle name="60% - Акцент6 2 2 2 2 2 21" xfId="15767" xr:uid="{00000000-0005-0000-0000-0000933D0000}"/>
    <cellStyle name="60% - Акцент6 2 2 2 2 2 22" xfId="15768" xr:uid="{00000000-0005-0000-0000-0000943D0000}"/>
    <cellStyle name="60% - Акцент6 2 2 2 2 2 23" xfId="15769" xr:uid="{00000000-0005-0000-0000-0000953D0000}"/>
    <cellStyle name="60% - Акцент6 2 2 2 2 2 24" xfId="15770" xr:uid="{00000000-0005-0000-0000-0000963D0000}"/>
    <cellStyle name="60% - Акцент6 2 2 2 2 2 25" xfId="15771" xr:uid="{00000000-0005-0000-0000-0000973D0000}"/>
    <cellStyle name="60% - Акцент6 2 2 2 2 2 26" xfId="15772" xr:uid="{00000000-0005-0000-0000-0000983D0000}"/>
    <cellStyle name="60% - Акцент6 2 2 2 2 2 27" xfId="15773" xr:uid="{00000000-0005-0000-0000-0000993D0000}"/>
    <cellStyle name="60% - Акцент6 2 2 2 2 2 28" xfId="15774" xr:uid="{00000000-0005-0000-0000-00009A3D0000}"/>
    <cellStyle name="60% - Акцент6 2 2 2 2 2 29" xfId="15775" xr:uid="{00000000-0005-0000-0000-00009B3D0000}"/>
    <cellStyle name="60% - Акцент6 2 2 2 2 2 3" xfId="15776" xr:uid="{00000000-0005-0000-0000-00009C3D0000}"/>
    <cellStyle name="60% - Акцент6 2 2 2 2 2 3 2" xfId="15777" xr:uid="{00000000-0005-0000-0000-00009D3D0000}"/>
    <cellStyle name="60% - Акцент6 2 2 2 2 2 3 3" xfId="15778" xr:uid="{00000000-0005-0000-0000-00009E3D0000}"/>
    <cellStyle name="60% - Акцент6 2 2 2 2 2 3 4" xfId="15779" xr:uid="{00000000-0005-0000-0000-00009F3D0000}"/>
    <cellStyle name="60% - Акцент6 2 2 2 2 2 3 4 2" xfId="15780" xr:uid="{00000000-0005-0000-0000-0000A03D0000}"/>
    <cellStyle name="60% - Акцент6 2 2 2 2 2 3 4 3" xfId="15781" xr:uid="{00000000-0005-0000-0000-0000A13D0000}"/>
    <cellStyle name="60% - Акцент6 2 2 2 2 2 3 5" xfId="15782" xr:uid="{00000000-0005-0000-0000-0000A23D0000}"/>
    <cellStyle name="60% - Акцент6 2 2 2 2 2 30" xfId="15783" xr:uid="{00000000-0005-0000-0000-0000A33D0000}"/>
    <cellStyle name="60% - Акцент6 2 2 2 2 2 31" xfId="15784" xr:uid="{00000000-0005-0000-0000-0000A43D0000}"/>
    <cellStyle name="60% - Акцент6 2 2 2 2 2 32" xfId="15785" xr:uid="{00000000-0005-0000-0000-0000A53D0000}"/>
    <cellStyle name="60% - Акцент6 2 2 2 2 2 33" xfId="15786" xr:uid="{00000000-0005-0000-0000-0000A63D0000}"/>
    <cellStyle name="60% - Акцент6 2 2 2 2 2 34" xfId="15787" xr:uid="{00000000-0005-0000-0000-0000A73D0000}"/>
    <cellStyle name="60% - Акцент6 2 2 2 2 2 35" xfId="15788" xr:uid="{00000000-0005-0000-0000-0000A83D0000}"/>
    <cellStyle name="60% - Акцент6 2 2 2 2 2 36" xfId="15789" xr:uid="{00000000-0005-0000-0000-0000A93D0000}"/>
    <cellStyle name="60% - Акцент6 2 2 2 2 2 37" xfId="15790" xr:uid="{00000000-0005-0000-0000-0000AA3D0000}"/>
    <cellStyle name="60% - Акцент6 2 2 2 2 2 38" xfId="15791" xr:uid="{00000000-0005-0000-0000-0000AB3D0000}"/>
    <cellStyle name="60% - Акцент6 2 2 2 2 2 39" xfId="15792" xr:uid="{00000000-0005-0000-0000-0000AC3D0000}"/>
    <cellStyle name="60% - Акцент6 2 2 2 2 2 4" xfId="15793" xr:uid="{00000000-0005-0000-0000-0000AD3D0000}"/>
    <cellStyle name="60% - Акцент6 2 2 2 2 2 40" xfId="15794" xr:uid="{00000000-0005-0000-0000-0000AE3D0000}"/>
    <cellStyle name="60% - Акцент6 2 2 2 2 2 41" xfId="15795" xr:uid="{00000000-0005-0000-0000-0000AF3D0000}"/>
    <cellStyle name="60% - Акцент6 2 2 2 2 2 5" xfId="15796" xr:uid="{00000000-0005-0000-0000-0000B03D0000}"/>
    <cellStyle name="60% - Акцент6 2 2 2 2 2 5 2" xfId="15797" xr:uid="{00000000-0005-0000-0000-0000B13D0000}"/>
    <cellStyle name="60% - Акцент6 2 2 2 2 2 5 2 2" xfId="15798" xr:uid="{00000000-0005-0000-0000-0000B23D0000}"/>
    <cellStyle name="60% - Акцент6 2 2 2 2 2 5 2 2 2" xfId="15799" xr:uid="{00000000-0005-0000-0000-0000B33D0000}"/>
    <cellStyle name="60% - Акцент6 2 2 2 2 2 5 2 2 3" xfId="15800" xr:uid="{00000000-0005-0000-0000-0000B43D0000}"/>
    <cellStyle name="60% - Акцент6 2 2 2 2 2 5 2 3" xfId="15801" xr:uid="{00000000-0005-0000-0000-0000B53D0000}"/>
    <cellStyle name="60% - Акцент6 2 2 2 2 2 5 3" xfId="15802" xr:uid="{00000000-0005-0000-0000-0000B63D0000}"/>
    <cellStyle name="60% - Акцент6 2 2 2 2 2 5 4" xfId="15803" xr:uid="{00000000-0005-0000-0000-0000B73D0000}"/>
    <cellStyle name="60% - Акцент6 2 2 2 2 2 6" xfId="15804" xr:uid="{00000000-0005-0000-0000-0000B83D0000}"/>
    <cellStyle name="60% - Акцент6 2 2 2 2 2 6 2" xfId="15805" xr:uid="{00000000-0005-0000-0000-0000B93D0000}"/>
    <cellStyle name="60% - Акцент6 2 2 2 2 2 6 3" xfId="15806" xr:uid="{00000000-0005-0000-0000-0000BA3D0000}"/>
    <cellStyle name="60% - Акцент6 2 2 2 2 2 7" xfId="15807" xr:uid="{00000000-0005-0000-0000-0000BB3D0000}"/>
    <cellStyle name="60% - Акцент6 2 2 2 2 2 7 2" xfId="15808" xr:uid="{00000000-0005-0000-0000-0000BC3D0000}"/>
    <cellStyle name="60% - Акцент6 2 2 2 2 2 7 3" xfId="15809" xr:uid="{00000000-0005-0000-0000-0000BD3D0000}"/>
    <cellStyle name="60% - Акцент6 2 2 2 2 2 8" xfId="15810" xr:uid="{00000000-0005-0000-0000-0000BE3D0000}"/>
    <cellStyle name="60% - Акцент6 2 2 2 2 2 8 2" xfId="15811" xr:uid="{00000000-0005-0000-0000-0000BF3D0000}"/>
    <cellStyle name="60% - Акцент6 2 2 2 2 2 8 3" xfId="15812" xr:uid="{00000000-0005-0000-0000-0000C03D0000}"/>
    <cellStyle name="60% - Акцент6 2 2 2 2 2 9" xfId="15813" xr:uid="{00000000-0005-0000-0000-0000C13D0000}"/>
    <cellStyle name="60% - Акцент6 2 2 2 2 2 9 2" xfId="15814" xr:uid="{00000000-0005-0000-0000-0000C23D0000}"/>
    <cellStyle name="60% - Акцент6 2 2 2 2 2_амортизация" xfId="15815" xr:uid="{00000000-0005-0000-0000-0000C33D0000}"/>
    <cellStyle name="60% - Акцент6 2 2 2 2 20" xfId="15816" xr:uid="{00000000-0005-0000-0000-0000C43D0000}"/>
    <cellStyle name="60% - Акцент6 2 2 2 2 21" xfId="15817" xr:uid="{00000000-0005-0000-0000-0000C53D0000}"/>
    <cellStyle name="60% - Акцент6 2 2 2 2 22" xfId="15818" xr:uid="{00000000-0005-0000-0000-0000C63D0000}"/>
    <cellStyle name="60% - Акцент6 2 2 2 2 23" xfId="15819" xr:uid="{00000000-0005-0000-0000-0000C73D0000}"/>
    <cellStyle name="60% - Акцент6 2 2 2 2 24" xfId="15820" xr:uid="{00000000-0005-0000-0000-0000C83D0000}"/>
    <cellStyle name="60% - Акцент6 2 2 2 2 25" xfId="15821" xr:uid="{00000000-0005-0000-0000-0000C93D0000}"/>
    <cellStyle name="60% - Акцент6 2 2 2 2 26" xfId="15822" xr:uid="{00000000-0005-0000-0000-0000CA3D0000}"/>
    <cellStyle name="60% - Акцент6 2 2 2 2 27" xfId="15823" xr:uid="{00000000-0005-0000-0000-0000CB3D0000}"/>
    <cellStyle name="60% - Акцент6 2 2 2 2 28" xfId="15824" xr:uid="{00000000-0005-0000-0000-0000CC3D0000}"/>
    <cellStyle name="60% - Акцент6 2 2 2 2 29" xfId="15825" xr:uid="{00000000-0005-0000-0000-0000CD3D0000}"/>
    <cellStyle name="60% - Акцент6 2 2 2 2 3" xfId="15826" xr:uid="{00000000-0005-0000-0000-0000CE3D0000}"/>
    <cellStyle name="60% - Акцент6 2 2 2 2 3 2" xfId="15827" xr:uid="{00000000-0005-0000-0000-0000CF3D0000}"/>
    <cellStyle name="60% - Акцент6 2 2 2 2 3 2 2" xfId="15828" xr:uid="{00000000-0005-0000-0000-0000D03D0000}"/>
    <cellStyle name="60% - Акцент6 2 2 2 2 3 3" xfId="15829" xr:uid="{00000000-0005-0000-0000-0000D13D0000}"/>
    <cellStyle name="60% - Акцент6 2 2 2 2 3 4" xfId="15830" xr:uid="{00000000-0005-0000-0000-0000D23D0000}"/>
    <cellStyle name="60% - Акцент6 2 2 2 2 3 4 2" xfId="15831" xr:uid="{00000000-0005-0000-0000-0000D33D0000}"/>
    <cellStyle name="60% - Акцент6 2 2 2 2 3 4 3" xfId="15832" xr:uid="{00000000-0005-0000-0000-0000D43D0000}"/>
    <cellStyle name="60% - Акцент6 2 2 2 2 3 5" xfId="15833" xr:uid="{00000000-0005-0000-0000-0000D53D0000}"/>
    <cellStyle name="60% - Акцент6 2 2 2 2 30" xfId="15834" xr:uid="{00000000-0005-0000-0000-0000D63D0000}"/>
    <cellStyle name="60% - Акцент6 2 2 2 2 31" xfId="15835" xr:uid="{00000000-0005-0000-0000-0000D73D0000}"/>
    <cellStyle name="60% - Акцент6 2 2 2 2 32" xfId="15836" xr:uid="{00000000-0005-0000-0000-0000D83D0000}"/>
    <cellStyle name="60% - Акцент6 2 2 2 2 33" xfId="15837" xr:uid="{00000000-0005-0000-0000-0000D93D0000}"/>
    <cellStyle name="60% - Акцент6 2 2 2 2 34" xfId="15838" xr:uid="{00000000-0005-0000-0000-0000DA3D0000}"/>
    <cellStyle name="60% - Акцент6 2 2 2 2 35" xfId="15839" xr:uid="{00000000-0005-0000-0000-0000DB3D0000}"/>
    <cellStyle name="60% - Акцент6 2 2 2 2 36" xfId="15840" xr:uid="{00000000-0005-0000-0000-0000DC3D0000}"/>
    <cellStyle name="60% - Акцент6 2 2 2 2 37" xfId="15841" xr:uid="{00000000-0005-0000-0000-0000DD3D0000}"/>
    <cellStyle name="60% - Акцент6 2 2 2 2 38" xfId="15842" xr:uid="{00000000-0005-0000-0000-0000DE3D0000}"/>
    <cellStyle name="60% - Акцент6 2 2 2 2 39" xfId="15843" xr:uid="{00000000-0005-0000-0000-0000DF3D0000}"/>
    <cellStyle name="60% - Акцент6 2 2 2 2 4" xfId="15844" xr:uid="{00000000-0005-0000-0000-0000E03D0000}"/>
    <cellStyle name="60% - Акцент6 2 2 2 2 40" xfId="15845" xr:uid="{00000000-0005-0000-0000-0000E13D0000}"/>
    <cellStyle name="60% - Акцент6 2 2 2 2 41" xfId="15846" xr:uid="{00000000-0005-0000-0000-0000E23D0000}"/>
    <cellStyle name="60% - Акцент6 2 2 2 2 42" xfId="15847" xr:uid="{00000000-0005-0000-0000-0000E33D0000}"/>
    <cellStyle name="60% - Акцент6 2 2 2 2 5" xfId="15848" xr:uid="{00000000-0005-0000-0000-0000E43D0000}"/>
    <cellStyle name="60% - Акцент6 2 2 2 2 6" xfId="15849" xr:uid="{00000000-0005-0000-0000-0000E53D0000}"/>
    <cellStyle name="60% - Акцент6 2 2 2 2 6 2" xfId="15850" xr:uid="{00000000-0005-0000-0000-0000E63D0000}"/>
    <cellStyle name="60% - Акцент6 2 2 2 2 6 2 2" xfId="15851" xr:uid="{00000000-0005-0000-0000-0000E73D0000}"/>
    <cellStyle name="60% - Акцент6 2 2 2 2 6 2 2 2" xfId="15852" xr:uid="{00000000-0005-0000-0000-0000E83D0000}"/>
    <cellStyle name="60% - Акцент6 2 2 2 2 6 2 2 3" xfId="15853" xr:uid="{00000000-0005-0000-0000-0000E93D0000}"/>
    <cellStyle name="60% - Акцент6 2 2 2 2 6 2 3" xfId="15854" xr:uid="{00000000-0005-0000-0000-0000EA3D0000}"/>
    <cellStyle name="60% - Акцент6 2 2 2 2 6 3" xfId="15855" xr:uid="{00000000-0005-0000-0000-0000EB3D0000}"/>
    <cellStyle name="60% - Акцент6 2 2 2 2 6 4" xfId="15856" xr:uid="{00000000-0005-0000-0000-0000EC3D0000}"/>
    <cellStyle name="60% - Акцент6 2 2 2 2 7" xfId="15857" xr:uid="{00000000-0005-0000-0000-0000ED3D0000}"/>
    <cellStyle name="60% - Акцент6 2 2 2 2 7 2" xfId="15858" xr:uid="{00000000-0005-0000-0000-0000EE3D0000}"/>
    <cellStyle name="60% - Акцент6 2 2 2 2 7 3" xfId="15859" xr:uid="{00000000-0005-0000-0000-0000EF3D0000}"/>
    <cellStyle name="60% - Акцент6 2 2 2 2 8" xfId="15860" xr:uid="{00000000-0005-0000-0000-0000F03D0000}"/>
    <cellStyle name="60% - Акцент6 2 2 2 2 8 2" xfId="15861" xr:uid="{00000000-0005-0000-0000-0000F13D0000}"/>
    <cellStyle name="60% - Акцент6 2 2 2 2 8 3" xfId="15862" xr:uid="{00000000-0005-0000-0000-0000F23D0000}"/>
    <cellStyle name="60% - Акцент6 2 2 2 2 9" xfId="15863" xr:uid="{00000000-0005-0000-0000-0000F33D0000}"/>
    <cellStyle name="60% - Акцент6 2 2 2 2 9 2" xfId="15864" xr:uid="{00000000-0005-0000-0000-0000F43D0000}"/>
    <cellStyle name="60% - Акцент6 2 2 2 2 9 3" xfId="15865" xr:uid="{00000000-0005-0000-0000-0000F53D0000}"/>
    <cellStyle name="60% - Акцент6 2 2 2 2_амортизация" xfId="15866" xr:uid="{00000000-0005-0000-0000-0000F63D0000}"/>
    <cellStyle name="60% - Акцент6 2 2 2 20" xfId="15867" xr:uid="{00000000-0005-0000-0000-0000F73D0000}"/>
    <cellStyle name="60% - Акцент6 2 2 2 20 2" xfId="15868" xr:uid="{00000000-0005-0000-0000-0000F83D0000}"/>
    <cellStyle name="60% - Акцент6 2 2 2 21" xfId="15869" xr:uid="{00000000-0005-0000-0000-0000F93D0000}"/>
    <cellStyle name="60% - Акцент6 2 2 2 22" xfId="15870" xr:uid="{00000000-0005-0000-0000-0000FA3D0000}"/>
    <cellStyle name="60% - Акцент6 2 2 2 23" xfId="15871" xr:uid="{00000000-0005-0000-0000-0000FB3D0000}"/>
    <cellStyle name="60% - Акцент6 2 2 2 23 2" xfId="15872" xr:uid="{00000000-0005-0000-0000-0000FC3D0000}"/>
    <cellStyle name="60% - Акцент6 2 2 2 24" xfId="15873" xr:uid="{00000000-0005-0000-0000-0000FD3D0000}"/>
    <cellStyle name="60% - Акцент6 2 2 2 25" xfId="15874" xr:uid="{00000000-0005-0000-0000-0000FE3D0000}"/>
    <cellStyle name="60% - Акцент6 2 2 2 26" xfId="15875" xr:uid="{00000000-0005-0000-0000-0000FF3D0000}"/>
    <cellStyle name="60% - Акцент6 2 2 2 27" xfId="15876" xr:uid="{00000000-0005-0000-0000-0000003E0000}"/>
    <cellStyle name="60% - Акцент6 2 2 2 28" xfId="15877" xr:uid="{00000000-0005-0000-0000-0000013E0000}"/>
    <cellStyle name="60% - Акцент6 2 2 2 29" xfId="15878" xr:uid="{00000000-0005-0000-0000-0000023E0000}"/>
    <cellStyle name="60% - Акцент6 2 2 2 3" xfId="15879" xr:uid="{00000000-0005-0000-0000-0000033E0000}"/>
    <cellStyle name="60% - Акцент6 2 2 2 30" xfId="15880" xr:uid="{00000000-0005-0000-0000-0000043E0000}"/>
    <cellStyle name="60% - Акцент6 2 2 2 31" xfId="15881" xr:uid="{00000000-0005-0000-0000-0000053E0000}"/>
    <cellStyle name="60% - Акцент6 2 2 2 32" xfId="15882" xr:uid="{00000000-0005-0000-0000-0000063E0000}"/>
    <cellStyle name="60% - Акцент6 2 2 2 33" xfId="15883" xr:uid="{00000000-0005-0000-0000-0000073E0000}"/>
    <cellStyle name="60% - Акцент6 2 2 2 34" xfId="15884" xr:uid="{00000000-0005-0000-0000-0000083E0000}"/>
    <cellStyle name="60% - Акцент6 2 2 2 35" xfId="15885" xr:uid="{00000000-0005-0000-0000-0000093E0000}"/>
    <cellStyle name="60% - Акцент6 2 2 2 36" xfId="15886" xr:uid="{00000000-0005-0000-0000-00000A3E0000}"/>
    <cellStyle name="60% - Акцент6 2 2 2 37" xfId="15887" xr:uid="{00000000-0005-0000-0000-00000B3E0000}"/>
    <cellStyle name="60% - Акцент6 2 2 2 38" xfId="15888" xr:uid="{00000000-0005-0000-0000-00000C3E0000}"/>
    <cellStyle name="60% - Акцент6 2 2 2 39" xfId="15889" xr:uid="{00000000-0005-0000-0000-00000D3E0000}"/>
    <cellStyle name="60% - Акцент6 2 2 2 4" xfId="15890" xr:uid="{00000000-0005-0000-0000-00000E3E0000}"/>
    <cellStyle name="60% - Акцент6 2 2 2 4 2" xfId="15891" xr:uid="{00000000-0005-0000-0000-00000F3E0000}"/>
    <cellStyle name="60% - Акцент6 2 2 2 4 3" xfId="15892" xr:uid="{00000000-0005-0000-0000-0000103E0000}"/>
    <cellStyle name="60% - Акцент6 2 2 2 40" xfId="15893" xr:uid="{00000000-0005-0000-0000-0000113E0000}"/>
    <cellStyle name="60% - Акцент6 2 2 2 41" xfId="15894" xr:uid="{00000000-0005-0000-0000-0000123E0000}"/>
    <cellStyle name="60% - Акцент6 2 2 2 42" xfId="15895" xr:uid="{00000000-0005-0000-0000-0000133E0000}"/>
    <cellStyle name="60% - Акцент6 2 2 2 43" xfId="15896" xr:uid="{00000000-0005-0000-0000-0000143E0000}"/>
    <cellStyle name="60% - Акцент6 2 2 2 44" xfId="15897" xr:uid="{00000000-0005-0000-0000-0000153E0000}"/>
    <cellStyle name="60% - Акцент6 2 2 2 45" xfId="15898" xr:uid="{00000000-0005-0000-0000-0000163E0000}"/>
    <cellStyle name="60% - Акцент6 2 2 2 46" xfId="15899" xr:uid="{00000000-0005-0000-0000-0000173E0000}"/>
    <cellStyle name="60% - Акцент6 2 2 2 47" xfId="15900" xr:uid="{00000000-0005-0000-0000-0000183E0000}"/>
    <cellStyle name="60% - Акцент6 2 2 2 48" xfId="15901" xr:uid="{00000000-0005-0000-0000-0000193E0000}"/>
    <cellStyle name="60% - Акцент6 2 2 2 5" xfId="15902" xr:uid="{00000000-0005-0000-0000-00001A3E0000}"/>
    <cellStyle name="60% - Акцент6 2 2 2 5 2" xfId="15903" xr:uid="{00000000-0005-0000-0000-00001B3E0000}"/>
    <cellStyle name="60% - Акцент6 2 2 2 5 3" xfId="15904" xr:uid="{00000000-0005-0000-0000-00001C3E0000}"/>
    <cellStyle name="60% - Акцент6 2 2 2 6" xfId="15905" xr:uid="{00000000-0005-0000-0000-00001D3E0000}"/>
    <cellStyle name="60% - Акцент6 2 2 2 6 2" xfId="15906" xr:uid="{00000000-0005-0000-0000-00001E3E0000}"/>
    <cellStyle name="60% - Акцент6 2 2 2 6 3" xfId="15907" xr:uid="{00000000-0005-0000-0000-00001F3E0000}"/>
    <cellStyle name="60% - Акцент6 2 2 2 7" xfId="15908" xr:uid="{00000000-0005-0000-0000-0000203E0000}"/>
    <cellStyle name="60% - Акцент6 2 2 2 7 2" xfId="15909" xr:uid="{00000000-0005-0000-0000-0000213E0000}"/>
    <cellStyle name="60% - Акцент6 2 2 2 7 3" xfId="15910" xr:uid="{00000000-0005-0000-0000-0000223E0000}"/>
    <cellStyle name="60% - Акцент6 2 2 2 8" xfId="15911" xr:uid="{00000000-0005-0000-0000-0000233E0000}"/>
    <cellStyle name="60% - Акцент6 2 2 2 8 2" xfId="15912" xr:uid="{00000000-0005-0000-0000-0000243E0000}"/>
    <cellStyle name="60% - Акцент6 2 2 2 8 3" xfId="15913" xr:uid="{00000000-0005-0000-0000-0000253E0000}"/>
    <cellStyle name="60% - Акцент6 2 2 2 9" xfId="15914" xr:uid="{00000000-0005-0000-0000-0000263E0000}"/>
    <cellStyle name="60% - Акцент6 2 2 2 9 2" xfId="15915" xr:uid="{00000000-0005-0000-0000-0000273E0000}"/>
    <cellStyle name="60% - Акцент6 2 2 2 9 2 2" xfId="15916" xr:uid="{00000000-0005-0000-0000-0000283E0000}"/>
    <cellStyle name="60% - Акцент6 2 2 2 9 3" xfId="15917" xr:uid="{00000000-0005-0000-0000-0000293E0000}"/>
    <cellStyle name="60% - Акцент6 2 2 2 9 4" xfId="15918" xr:uid="{00000000-0005-0000-0000-00002A3E0000}"/>
    <cellStyle name="60% - Акцент6 2 2 2 9 4 2" xfId="15919" xr:uid="{00000000-0005-0000-0000-00002B3E0000}"/>
    <cellStyle name="60% - Акцент6 2 2 2 9 4 3" xfId="15920" xr:uid="{00000000-0005-0000-0000-00002C3E0000}"/>
    <cellStyle name="60% - Акцент6 2 2 2 9 5" xfId="15921" xr:uid="{00000000-0005-0000-0000-00002D3E0000}"/>
    <cellStyle name="60% - Акцент6 2 2 2_амортизация" xfId="15922" xr:uid="{00000000-0005-0000-0000-00002E3E0000}"/>
    <cellStyle name="60% - Акцент6 2 2 20" xfId="15923" xr:uid="{00000000-0005-0000-0000-00002F3E0000}"/>
    <cellStyle name="60% - Акцент6 2 2 20 2" xfId="15924" xr:uid="{00000000-0005-0000-0000-0000303E0000}"/>
    <cellStyle name="60% - Акцент6 2 2 21" xfId="15925" xr:uid="{00000000-0005-0000-0000-0000313E0000}"/>
    <cellStyle name="60% - Акцент6 2 2 22" xfId="15926" xr:uid="{00000000-0005-0000-0000-0000323E0000}"/>
    <cellStyle name="60% - Акцент6 2 2 23" xfId="15927" xr:uid="{00000000-0005-0000-0000-0000333E0000}"/>
    <cellStyle name="60% - Акцент6 2 2 23 2" xfId="15928" xr:uid="{00000000-0005-0000-0000-0000343E0000}"/>
    <cellStyle name="60% - Акцент6 2 2 24" xfId="15929" xr:uid="{00000000-0005-0000-0000-0000353E0000}"/>
    <cellStyle name="60% - Акцент6 2 2 25" xfId="15930" xr:uid="{00000000-0005-0000-0000-0000363E0000}"/>
    <cellStyle name="60% - Акцент6 2 2 26" xfId="15931" xr:uid="{00000000-0005-0000-0000-0000373E0000}"/>
    <cellStyle name="60% - Акцент6 2 2 27" xfId="15932" xr:uid="{00000000-0005-0000-0000-0000383E0000}"/>
    <cellStyle name="60% - Акцент6 2 2 28" xfId="15933" xr:uid="{00000000-0005-0000-0000-0000393E0000}"/>
    <cellStyle name="60% - Акцент6 2 2 29" xfId="15934" xr:uid="{00000000-0005-0000-0000-00003A3E0000}"/>
    <cellStyle name="60% - Акцент6 2 2 3" xfId="15935" xr:uid="{00000000-0005-0000-0000-00003B3E0000}"/>
    <cellStyle name="60% - Акцент6 2 2 3 10" xfId="15936" xr:uid="{00000000-0005-0000-0000-00003C3E0000}"/>
    <cellStyle name="60% - Акцент6 2 2 3 11" xfId="15937" xr:uid="{00000000-0005-0000-0000-00003D3E0000}"/>
    <cellStyle name="60% - Акцент6 2 2 3 12" xfId="15938" xr:uid="{00000000-0005-0000-0000-00003E3E0000}"/>
    <cellStyle name="60% - Акцент6 2 2 3 2" xfId="15939" xr:uid="{00000000-0005-0000-0000-00003F3E0000}"/>
    <cellStyle name="60% - Акцент6 2 2 3 2 10" xfId="15940" xr:uid="{00000000-0005-0000-0000-0000403E0000}"/>
    <cellStyle name="60% - Акцент6 2 2 3 2 11" xfId="15941" xr:uid="{00000000-0005-0000-0000-0000413E0000}"/>
    <cellStyle name="60% - Акцент6 2 2 3 2 12" xfId="15942" xr:uid="{00000000-0005-0000-0000-0000423E0000}"/>
    <cellStyle name="60% - Акцент6 2 2 3 2 2" xfId="15943" xr:uid="{00000000-0005-0000-0000-0000433E0000}"/>
    <cellStyle name="60% - Акцент6 2 2 3 2 3" xfId="15944" xr:uid="{00000000-0005-0000-0000-0000443E0000}"/>
    <cellStyle name="60% - Акцент6 2 2 3 2 4" xfId="15945" xr:uid="{00000000-0005-0000-0000-0000453E0000}"/>
    <cellStyle name="60% - Акцент6 2 2 3 2 5" xfId="15946" xr:uid="{00000000-0005-0000-0000-0000463E0000}"/>
    <cellStyle name="60% - Акцент6 2 2 3 2 6" xfId="15947" xr:uid="{00000000-0005-0000-0000-0000473E0000}"/>
    <cellStyle name="60% - Акцент6 2 2 3 2 6 2" xfId="15948" xr:uid="{00000000-0005-0000-0000-0000483E0000}"/>
    <cellStyle name="60% - Акцент6 2 2 3 2 7" xfId="15949" xr:uid="{00000000-0005-0000-0000-0000493E0000}"/>
    <cellStyle name="60% - Акцент6 2 2 3 2 7 2" xfId="15950" xr:uid="{00000000-0005-0000-0000-00004A3E0000}"/>
    <cellStyle name="60% - Акцент6 2 2 3 2 8" xfId="15951" xr:uid="{00000000-0005-0000-0000-00004B3E0000}"/>
    <cellStyle name="60% - Акцент6 2 2 3 2 9" xfId="15952" xr:uid="{00000000-0005-0000-0000-00004C3E0000}"/>
    <cellStyle name="60% - Акцент6 2 2 3 3" xfId="15953" xr:uid="{00000000-0005-0000-0000-00004D3E0000}"/>
    <cellStyle name="60% - Акцент6 2 2 3 4" xfId="15954" xr:uid="{00000000-0005-0000-0000-00004E3E0000}"/>
    <cellStyle name="60% - Акцент6 2 2 3 5" xfId="15955" xr:uid="{00000000-0005-0000-0000-00004F3E0000}"/>
    <cellStyle name="60% - Акцент6 2 2 3 6" xfId="15956" xr:uid="{00000000-0005-0000-0000-0000503E0000}"/>
    <cellStyle name="60% - Акцент6 2 2 3 6 2" xfId="15957" xr:uid="{00000000-0005-0000-0000-0000513E0000}"/>
    <cellStyle name="60% - Акцент6 2 2 3 7" xfId="15958" xr:uid="{00000000-0005-0000-0000-0000523E0000}"/>
    <cellStyle name="60% - Акцент6 2 2 3 7 2" xfId="15959" xr:uid="{00000000-0005-0000-0000-0000533E0000}"/>
    <cellStyle name="60% - Акцент6 2 2 3 8" xfId="15960" xr:uid="{00000000-0005-0000-0000-0000543E0000}"/>
    <cellStyle name="60% - Акцент6 2 2 3 9" xfId="15961" xr:uid="{00000000-0005-0000-0000-0000553E0000}"/>
    <cellStyle name="60% - Акцент6 2 2 3_амортизация" xfId="15962" xr:uid="{00000000-0005-0000-0000-0000563E0000}"/>
    <cellStyle name="60% - Акцент6 2 2 30" xfId="15963" xr:uid="{00000000-0005-0000-0000-0000573E0000}"/>
    <cellStyle name="60% - Акцент6 2 2 31" xfId="15964" xr:uid="{00000000-0005-0000-0000-0000583E0000}"/>
    <cellStyle name="60% - Акцент6 2 2 32" xfId="15965" xr:uid="{00000000-0005-0000-0000-0000593E0000}"/>
    <cellStyle name="60% - Акцент6 2 2 33" xfId="15966" xr:uid="{00000000-0005-0000-0000-00005A3E0000}"/>
    <cellStyle name="60% - Акцент6 2 2 34" xfId="15967" xr:uid="{00000000-0005-0000-0000-00005B3E0000}"/>
    <cellStyle name="60% - Акцент6 2 2 35" xfId="15968" xr:uid="{00000000-0005-0000-0000-00005C3E0000}"/>
    <cellStyle name="60% - Акцент6 2 2 36" xfId="15969" xr:uid="{00000000-0005-0000-0000-00005D3E0000}"/>
    <cellStyle name="60% - Акцент6 2 2 37" xfId="15970" xr:uid="{00000000-0005-0000-0000-00005E3E0000}"/>
    <cellStyle name="60% - Акцент6 2 2 38" xfId="15971" xr:uid="{00000000-0005-0000-0000-00005F3E0000}"/>
    <cellStyle name="60% - Акцент6 2 2 39" xfId="15972" xr:uid="{00000000-0005-0000-0000-0000603E0000}"/>
    <cellStyle name="60% - Акцент6 2 2 4" xfId="15973" xr:uid="{00000000-0005-0000-0000-0000613E0000}"/>
    <cellStyle name="60% - Акцент6 2 2 4 2" xfId="15974" xr:uid="{00000000-0005-0000-0000-0000623E0000}"/>
    <cellStyle name="60% - Акцент6 2 2 4 3" xfId="15975" xr:uid="{00000000-0005-0000-0000-0000633E0000}"/>
    <cellStyle name="60% - Акцент6 2 2 40" xfId="15976" xr:uid="{00000000-0005-0000-0000-0000643E0000}"/>
    <cellStyle name="60% - Акцент6 2 2 41" xfId="15977" xr:uid="{00000000-0005-0000-0000-0000653E0000}"/>
    <cellStyle name="60% - Акцент6 2 2 42" xfId="15978" xr:uid="{00000000-0005-0000-0000-0000663E0000}"/>
    <cellStyle name="60% - Акцент6 2 2 43" xfId="15979" xr:uid="{00000000-0005-0000-0000-0000673E0000}"/>
    <cellStyle name="60% - Акцент6 2 2 44" xfId="15980" xr:uid="{00000000-0005-0000-0000-0000683E0000}"/>
    <cellStyle name="60% - Акцент6 2 2 45" xfId="15981" xr:uid="{00000000-0005-0000-0000-0000693E0000}"/>
    <cellStyle name="60% - Акцент6 2 2 46" xfId="15982" xr:uid="{00000000-0005-0000-0000-00006A3E0000}"/>
    <cellStyle name="60% - Акцент6 2 2 47" xfId="15983" xr:uid="{00000000-0005-0000-0000-00006B3E0000}"/>
    <cellStyle name="60% - Акцент6 2 2 48" xfId="15984" xr:uid="{00000000-0005-0000-0000-00006C3E0000}"/>
    <cellStyle name="60% - Акцент6 2 2 5" xfId="15985" xr:uid="{00000000-0005-0000-0000-00006D3E0000}"/>
    <cellStyle name="60% - Акцент6 2 2 5 2" xfId="15986" xr:uid="{00000000-0005-0000-0000-00006E3E0000}"/>
    <cellStyle name="60% - Акцент6 2 2 5 3" xfId="15987" xr:uid="{00000000-0005-0000-0000-00006F3E0000}"/>
    <cellStyle name="60% - Акцент6 2 2 6" xfId="15988" xr:uid="{00000000-0005-0000-0000-0000703E0000}"/>
    <cellStyle name="60% - Акцент6 2 2 6 2" xfId="15989" xr:uid="{00000000-0005-0000-0000-0000713E0000}"/>
    <cellStyle name="60% - Акцент6 2 2 6 3" xfId="15990" xr:uid="{00000000-0005-0000-0000-0000723E0000}"/>
    <cellStyle name="60% - Акцент6 2 2 7" xfId="15991" xr:uid="{00000000-0005-0000-0000-0000733E0000}"/>
    <cellStyle name="60% - Акцент6 2 2 7 2" xfId="15992" xr:uid="{00000000-0005-0000-0000-0000743E0000}"/>
    <cellStyle name="60% - Акцент6 2 2 7 3" xfId="15993" xr:uid="{00000000-0005-0000-0000-0000753E0000}"/>
    <cellStyle name="60% - Акцент6 2 2 8" xfId="15994" xr:uid="{00000000-0005-0000-0000-0000763E0000}"/>
    <cellStyle name="60% - Акцент6 2 2 8 2" xfId="15995" xr:uid="{00000000-0005-0000-0000-0000773E0000}"/>
    <cellStyle name="60% - Акцент6 2 2 8 3" xfId="15996" xr:uid="{00000000-0005-0000-0000-0000783E0000}"/>
    <cellStyle name="60% - Акцент6 2 2 9" xfId="15997" xr:uid="{00000000-0005-0000-0000-0000793E0000}"/>
    <cellStyle name="60% - Акцент6 2 2 9 2" xfId="15998" xr:uid="{00000000-0005-0000-0000-00007A3E0000}"/>
    <cellStyle name="60% - Акцент6 2 2 9 2 2" xfId="15999" xr:uid="{00000000-0005-0000-0000-00007B3E0000}"/>
    <cellStyle name="60% - Акцент6 2 2 9 3" xfId="16000" xr:uid="{00000000-0005-0000-0000-00007C3E0000}"/>
    <cellStyle name="60% - Акцент6 2 2 9 4" xfId="16001" xr:uid="{00000000-0005-0000-0000-00007D3E0000}"/>
    <cellStyle name="60% - Акцент6 2 2 9 4 2" xfId="16002" xr:uid="{00000000-0005-0000-0000-00007E3E0000}"/>
    <cellStyle name="60% - Акцент6 2 2 9 4 3" xfId="16003" xr:uid="{00000000-0005-0000-0000-00007F3E0000}"/>
    <cellStyle name="60% - Акцент6 2 2 9 5" xfId="16004" xr:uid="{00000000-0005-0000-0000-0000803E0000}"/>
    <cellStyle name="60% - Акцент6 2 2_амортизация" xfId="16005" xr:uid="{00000000-0005-0000-0000-0000813E0000}"/>
    <cellStyle name="60% - Акцент6 2 20" xfId="16006" xr:uid="{00000000-0005-0000-0000-0000823E0000}"/>
    <cellStyle name="60% - Акцент6 2 21" xfId="16007" xr:uid="{00000000-0005-0000-0000-0000833E0000}"/>
    <cellStyle name="60% - Акцент6 2 22" xfId="16008" xr:uid="{00000000-0005-0000-0000-0000843E0000}"/>
    <cellStyle name="60% - Акцент6 2 23" xfId="16009" xr:uid="{00000000-0005-0000-0000-0000853E0000}"/>
    <cellStyle name="60% - Акцент6 2 24" xfId="16010" xr:uid="{00000000-0005-0000-0000-0000863E0000}"/>
    <cellStyle name="60% - Акцент6 2 25" xfId="16011" xr:uid="{00000000-0005-0000-0000-0000873E0000}"/>
    <cellStyle name="60% - Акцент6 2 26" xfId="16012" xr:uid="{00000000-0005-0000-0000-0000883E0000}"/>
    <cellStyle name="60% - Акцент6 2 26 2" xfId="16013" xr:uid="{00000000-0005-0000-0000-0000893E0000}"/>
    <cellStyle name="60% - Акцент6 2 27" xfId="16014" xr:uid="{00000000-0005-0000-0000-00008A3E0000}"/>
    <cellStyle name="60% - Акцент6 2 28" xfId="16015" xr:uid="{00000000-0005-0000-0000-00008B3E0000}"/>
    <cellStyle name="60% - Акцент6 2 29" xfId="16016" xr:uid="{00000000-0005-0000-0000-00008C3E0000}"/>
    <cellStyle name="60% - Акцент6 2 3" xfId="16017" xr:uid="{00000000-0005-0000-0000-00008D3E0000}"/>
    <cellStyle name="60% - Акцент6 2 30" xfId="16018" xr:uid="{00000000-0005-0000-0000-00008E3E0000}"/>
    <cellStyle name="60% - Акцент6 2 31" xfId="16019" xr:uid="{00000000-0005-0000-0000-00008F3E0000}"/>
    <cellStyle name="60% - Акцент6 2 32" xfId="16020" xr:uid="{00000000-0005-0000-0000-0000903E0000}"/>
    <cellStyle name="60% - Акцент6 2 33" xfId="16021" xr:uid="{00000000-0005-0000-0000-0000913E0000}"/>
    <cellStyle name="60% - Акцент6 2 4" xfId="16022" xr:uid="{00000000-0005-0000-0000-0000923E0000}"/>
    <cellStyle name="60% - Акцент6 2 4 10" xfId="16023" xr:uid="{00000000-0005-0000-0000-0000933E0000}"/>
    <cellStyle name="60% - Акцент6 2 4 11" xfId="16024" xr:uid="{00000000-0005-0000-0000-0000943E0000}"/>
    <cellStyle name="60% - Акцент6 2 4 12" xfId="16025" xr:uid="{00000000-0005-0000-0000-0000953E0000}"/>
    <cellStyle name="60% - Акцент6 2 4 2" xfId="16026" xr:uid="{00000000-0005-0000-0000-0000963E0000}"/>
    <cellStyle name="60% - Акцент6 2 4 2 10" xfId="16027" xr:uid="{00000000-0005-0000-0000-0000973E0000}"/>
    <cellStyle name="60% - Акцент6 2 4 2 11" xfId="16028" xr:uid="{00000000-0005-0000-0000-0000983E0000}"/>
    <cellStyle name="60% - Акцент6 2 4 2 12" xfId="16029" xr:uid="{00000000-0005-0000-0000-0000993E0000}"/>
    <cellStyle name="60% - Акцент6 2 4 2 2" xfId="16030" xr:uid="{00000000-0005-0000-0000-00009A3E0000}"/>
    <cellStyle name="60% - Акцент6 2 4 2 3" xfId="16031" xr:uid="{00000000-0005-0000-0000-00009B3E0000}"/>
    <cellStyle name="60% - Акцент6 2 4 2 3 2" xfId="16032" xr:uid="{00000000-0005-0000-0000-00009C3E0000}"/>
    <cellStyle name="60% - Акцент6 2 4 2 3 2 2" xfId="16033" xr:uid="{00000000-0005-0000-0000-00009D3E0000}"/>
    <cellStyle name="60% - Акцент6 2 4 2 3 2 3" xfId="16034" xr:uid="{00000000-0005-0000-0000-00009E3E0000}"/>
    <cellStyle name="60% - Акцент6 2 4 2 3 3" xfId="16035" xr:uid="{00000000-0005-0000-0000-00009F3E0000}"/>
    <cellStyle name="60% - Акцент6 2 4 2 4" xfId="16036" xr:uid="{00000000-0005-0000-0000-0000A03E0000}"/>
    <cellStyle name="60% - Акцент6 2 4 2 5" xfId="16037" xr:uid="{00000000-0005-0000-0000-0000A13E0000}"/>
    <cellStyle name="60% - Акцент6 2 4 2 5 2" xfId="16038" xr:uid="{00000000-0005-0000-0000-0000A23E0000}"/>
    <cellStyle name="60% - Акцент6 2 4 2 6" xfId="16039" xr:uid="{00000000-0005-0000-0000-0000A33E0000}"/>
    <cellStyle name="60% - Акцент6 2 4 2 7" xfId="16040" xr:uid="{00000000-0005-0000-0000-0000A43E0000}"/>
    <cellStyle name="60% - Акцент6 2 4 2 8" xfId="16041" xr:uid="{00000000-0005-0000-0000-0000A53E0000}"/>
    <cellStyle name="60% - Акцент6 2 4 2 9" xfId="16042" xr:uid="{00000000-0005-0000-0000-0000A63E0000}"/>
    <cellStyle name="60% - Акцент6 2 4 3" xfId="16043" xr:uid="{00000000-0005-0000-0000-0000A73E0000}"/>
    <cellStyle name="60% - Акцент6 2 4 4" xfId="16044" xr:uid="{00000000-0005-0000-0000-0000A83E0000}"/>
    <cellStyle name="60% - Акцент6 2 4 5" xfId="16045" xr:uid="{00000000-0005-0000-0000-0000A93E0000}"/>
    <cellStyle name="60% - Акцент6 2 4 6" xfId="16046" xr:uid="{00000000-0005-0000-0000-0000AA3E0000}"/>
    <cellStyle name="60% - Акцент6 2 4 6 2" xfId="16047" xr:uid="{00000000-0005-0000-0000-0000AB3E0000}"/>
    <cellStyle name="60% - Акцент6 2 4 7" xfId="16048" xr:uid="{00000000-0005-0000-0000-0000AC3E0000}"/>
    <cellStyle name="60% - Акцент6 2 4 7 2" xfId="16049" xr:uid="{00000000-0005-0000-0000-0000AD3E0000}"/>
    <cellStyle name="60% - Акцент6 2 4 8" xfId="16050" xr:uid="{00000000-0005-0000-0000-0000AE3E0000}"/>
    <cellStyle name="60% - Акцент6 2 4 9" xfId="16051" xr:uid="{00000000-0005-0000-0000-0000AF3E0000}"/>
    <cellStyle name="60% - Акцент6 2 5" xfId="16052" xr:uid="{00000000-0005-0000-0000-0000B03E0000}"/>
    <cellStyle name="60% - Акцент6 2 5 2" xfId="16053" xr:uid="{00000000-0005-0000-0000-0000B13E0000}"/>
    <cellStyle name="60% - Акцент6 2 5_амортизация" xfId="16054" xr:uid="{00000000-0005-0000-0000-0000B23E0000}"/>
    <cellStyle name="60% - Акцент6 2 6" xfId="16055" xr:uid="{00000000-0005-0000-0000-0000B33E0000}"/>
    <cellStyle name="60% - Акцент6 2 6 2" xfId="16056" xr:uid="{00000000-0005-0000-0000-0000B43E0000}"/>
    <cellStyle name="60% - Акцент6 2 6 3" xfId="16057" xr:uid="{00000000-0005-0000-0000-0000B53E0000}"/>
    <cellStyle name="60% - Акцент6 2 7" xfId="16058" xr:uid="{00000000-0005-0000-0000-0000B63E0000}"/>
    <cellStyle name="60% - Акцент6 2 7 2" xfId="16059" xr:uid="{00000000-0005-0000-0000-0000B73E0000}"/>
    <cellStyle name="60% - Акцент6 2 7 3" xfId="16060" xr:uid="{00000000-0005-0000-0000-0000B83E0000}"/>
    <cellStyle name="60% - Акцент6 2 8" xfId="16061" xr:uid="{00000000-0005-0000-0000-0000B93E0000}"/>
    <cellStyle name="60% - Акцент6 2 9" xfId="16062" xr:uid="{00000000-0005-0000-0000-0000BA3E0000}"/>
    <cellStyle name="60% - Акцент6 2_амортизация" xfId="16063" xr:uid="{00000000-0005-0000-0000-0000BB3E0000}"/>
    <cellStyle name="60% - Акцент6 3" xfId="16064" xr:uid="{00000000-0005-0000-0000-0000BC3E0000}"/>
    <cellStyle name="60% - Акцент6 3 2" xfId="16065" xr:uid="{00000000-0005-0000-0000-0000BD3E0000}"/>
    <cellStyle name="60% - Акцент6 3 3" xfId="16066" xr:uid="{00000000-0005-0000-0000-0000BE3E0000}"/>
    <cellStyle name="60% - Акцент6 3 4" xfId="16067" xr:uid="{00000000-0005-0000-0000-0000BF3E0000}"/>
    <cellStyle name="60% - Акцент6 3 4 2" xfId="16068" xr:uid="{00000000-0005-0000-0000-0000C03E0000}"/>
    <cellStyle name="60% - Акцент6 3 4 3" xfId="16069" xr:uid="{00000000-0005-0000-0000-0000C13E0000}"/>
    <cellStyle name="60% - Акцент6 3 5" xfId="16070" xr:uid="{00000000-0005-0000-0000-0000C23E0000}"/>
    <cellStyle name="60% - Акцент6 4" xfId="16071" xr:uid="{00000000-0005-0000-0000-0000C33E0000}"/>
    <cellStyle name="60% - Акцент6 4 2" xfId="16072" xr:uid="{00000000-0005-0000-0000-0000C43E0000}"/>
    <cellStyle name="60% - Акцент6 5" xfId="16073" xr:uid="{00000000-0005-0000-0000-0000C53E0000}"/>
    <cellStyle name="60% - Акцент6 5 2" xfId="16074" xr:uid="{00000000-0005-0000-0000-0000C63E0000}"/>
    <cellStyle name="60% - Акцент6 5 3" xfId="16075" xr:uid="{00000000-0005-0000-0000-0000C73E0000}"/>
    <cellStyle name="60% - Акцент6 6" xfId="16076" xr:uid="{00000000-0005-0000-0000-0000C83E0000}"/>
    <cellStyle name="60% - Акцент6 6 2" xfId="16077" xr:uid="{00000000-0005-0000-0000-0000C93E0000}"/>
    <cellStyle name="60% - Акцент6 7" xfId="16078" xr:uid="{00000000-0005-0000-0000-0000CA3E0000}"/>
    <cellStyle name="60% - Акцент6 8" xfId="16079" xr:uid="{00000000-0005-0000-0000-0000CB3E0000}"/>
    <cellStyle name="60% - Акцент6 9" xfId="16080" xr:uid="{00000000-0005-0000-0000-0000CC3E0000}"/>
    <cellStyle name="8" xfId="16081" xr:uid="{00000000-0005-0000-0000-0000CD3E0000}"/>
    <cellStyle name="A3 297 x 420 mm" xfId="16082" xr:uid="{00000000-0005-0000-0000-0000CE3E0000}"/>
    <cellStyle name="AeE­ [0]_INQUIRY ¿µ¾÷AßAø " xfId="16083" xr:uid="{00000000-0005-0000-0000-0000CF3E0000}"/>
    <cellStyle name="AeE­_INQUIRY ¿µ¾÷AßAø " xfId="16084" xr:uid="{00000000-0005-0000-0000-0000D03E0000}"/>
    <cellStyle name="AÞ¸¶ [0]_INQUIRY ¿µ¾÷AßAø " xfId="16085" xr:uid="{00000000-0005-0000-0000-0000D13E0000}"/>
    <cellStyle name="AÞ¸¶_INQUIRY ¿µ¾÷AßAø " xfId="16086" xr:uid="{00000000-0005-0000-0000-0000D23E0000}"/>
    <cellStyle name="Body" xfId="16087" xr:uid="{00000000-0005-0000-0000-0000D33E0000}"/>
    <cellStyle name="Bold/Border" xfId="16088" xr:uid="{00000000-0005-0000-0000-0000D43E0000}"/>
    <cellStyle name="Border Heavy" xfId="16089" xr:uid="{00000000-0005-0000-0000-0000D53E0000}"/>
    <cellStyle name="Border Thin" xfId="16090" xr:uid="{00000000-0005-0000-0000-0000D63E0000}"/>
    <cellStyle name="BS1" xfId="16091" xr:uid="{00000000-0005-0000-0000-0000D73E0000}"/>
    <cellStyle name="BS2" xfId="16092" xr:uid="{00000000-0005-0000-0000-0000D83E0000}"/>
    <cellStyle name="BS3" xfId="16093" xr:uid="{00000000-0005-0000-0000-0000D93E0000}"/>
    <cellStyle name="BS4" xfId="16094" xr:uid="{00000000-0005-0000-0000-0000DA3E0000}"/>
    <cellStyle name="Bullet" xfId="16095" xr:uid="{00000000-0005-0000-0000-0000DB3E0000}"/>
    <cellStyle name="C?AØ_¿µ¾÷CoE² " xfId="16096" xr:uid="{00000000-0005-0000-0000-0000DC3E0000}"/>
    <cellStyle name="CALDAS" xfId="16097" xr:uid="{00000000-0005-0000-0000-0000DD3E0000}"/>
    <cellStyle name="Caption" xfId="16098" xr:uid="{00000000-0005-0000-0000-0000DE3E0000}"/>
    <cellStyle name="CdnOxy" xfId="16099" xr:uid="{00000000-0005-0000-0000-0000DF3E0000}"/>
    <cellStyle name="Centered Heading" xfId="16100" xr:uid="{00000000-0005-0000-0000-0000E03E0000}"/>
    <cellStyle name="Code" xfId="16101" xr:uid="{00000000-0005-0000-0000-0000E13E0000}"/>
    <cellStyle name="Code Section" xfId="16102" xr:uid="{00000000-0005-0000-0000-0000E23E0000}"/>
    <cellStyle name="Column_Title" xfId="16103" xr:uid="{00000000-0005-0000-0000-0000E33E0000}"/>
    <cellStyle name="Comma  - Style1" xfId="16104" xr:uid="{00000000-0005-0000-0000-0000E43E0000}"/>
    <cellStyle name="Comma  - Style2" xfId="16105" xr:uid="{00000000-0005-0000-0000-0000E53E0000}"/>
    <cellStyle name="Comma  - Style3" xfId="16106" xr:uid="{00000000-0005-0000-0000-0000E63E0000}"/>
    <cellStyle name="Comma  - Style4" xfId="16107" xr:uid="{00000000-0005-0000-0000-0000E73E0000}"/>
    <cellStyle name="Comma  - Style5" xfId="16108" xr:uid="{00000000-0005-0000-0000-0000E83E0000}"/>
    <cellStyle name="Comma  - Style6" xfId="16109" xr:uid="{00000000-0005-0000-0000-0000E93E0000}"/>
    <cellStyle name="Comma  - Style7" xfId="16110" xr:uid="{00000000-0005-0000-0000-0000EA3E0000}"/>
    <cellStyle name="Comma  - Style8" xfId="16111" xr:uid="{00000000-0005-0000-0000-0000EB3E0000}"/>
    <cellStyle name="Comma [0] 2" xfId="16112" xr:uid="{00000000-0005-0000-0000-0000EC3E0000}"/>
    <cellStyle name="Comma [0] 2 2" xfId="16113" xr:uid="{00000000-0005-0000-0000-0000ED3E0000}"/>
    <cellStyle name="Comma [0] 2 3" xfId="16114" xr:uid="{00000000-0005-0000-0000-0000EE3E0000}"/>
    <cellStyle name="Comma [0] 3" xfId="16115" xr:uid="{00000000-0005-0000-0000-0000EF3E0000}"/>
    <cellStyle name="Comma 0.0" xfId="16116" xr:uid="{00000000-0005-0000-0000-0000F03E0000}"/>
    <cellStyle name="Comma 0.00" xfId="16117" xr:uid="{00000000-0005-0000-0000-0000F13E0000}"/>
    <cellStyle name="Comma 0.000" xfId="16118" xr:uid="{00000000-0005-0000-0000-0000F23E0000}"/>
    <cellStyle name="Comma 2" xfId="16119" xr:uid="{00000000-0005-0000-0000-0000F33E0000}"/>
    <cellStyle name="Comma 2 2" xfId="16120" xr:uid="{00000000-0005-0000-0000-0000F43E0000}"/>
    <cellStyle name="Comma 2 2 2" xfId="16121" xr:uid="{00000000-0005-0000-0000-0000F53E0000}"/>
    <cellStyle name="Comma 2 2 2 2" xfId="16122" xr:uid="{00000000-0005-0000-0000-0000F63E0000}"/>
    <cellStyle name="Comma 2 2 2 3" xfId="16123" xr:uid="{00000000-0005-0000-0000-0000F73E0000}"/>
    <cellStyle name="Comma 2 2 3" xfId="16124" xr:uid="{00000000-0005-0000-0000-0000F83E0000}"/>
    <cellStyle name="Comma 2 2 4" xfId="16125" xr:uid="{00000000-0005-0000-0000-0000F93E0000}"/>
    <cellStyle name="Comma 2 3" xfId="16126" xr:uid="{00000000-0005-0000-0000-0000FA3E0000}"/>
    <cellStyle name="Comma 3" xfId="16127" xr:uid="{00000000-0005-0000-0000-0000FB3E0000}"/>
    <cellStyle name="Comma 3 2" xfId="16128" xr:uid="{00000000-0005-0000-0000-0000FC3E0000}"/>
    <cellStyle name="Comma 4" xfId="16129" xr:uid="{00000000-0005-0000-0000-0000FD3E0000}"/>
    <cellStyle name="Comma 5" xfId="16130" xr:uid="{00000000-0005-0000-0000-0000FE3E0000}"/>
    <cellStyle name="Comma 6" xfId="16131" xr:uid="{00000000-0005-0000-0000-0000FF3E0000}"/>
    <cellStyle name="Comma_Проект бюджета на 2007 КЭГ КарагандыСу" xfId="16132" xr:uid="{00000000-0005-0000-0000-0000003F0000}"/>
    <cellStyle name="Comma0" xfId="16133" xr:uid="{00000000-0005-0000-0000-0000013F0000}"/>
    <cellStyle name="Comment" xfId="16134" xr:uid="{00000000-0005-0000-0000-0000023F0000}"/>
    <cellStyle name="Company Name" xfId="16135" xr:uid="{00000000-0005-0000-0000-0000033F0000}"/>
    <cellStyle name="CPdollnum" xfId="16136" xr:uid="{00000000-0005-0000-0000-0000043F0000}"/>
    <cellStyle name="CPgennum" xfId="16137" xr:uid="{00000000-0005-0000-0000-0000053F0000}"/>
    <cellStyle name="cpoilnum" xfId="16138" xr:uid="{00000000-0005-0000-0000-0000063F0000}"/>
    <cellStyle name="CPPerCent" xfId="16139" xr:uid="{00000000-0005-0000-0000-0000073F0000}"/>
    <cellStyle name="CPpershare" xfId="16140" xr:uid="{00000000-0005-0000-0000-0000083F0000}"/>
    <cellStyle name="CPpersharenodoll" xfId="16141" xr:uid="{00000000-0005-0000-0000-0000093F0000}"/>
    <cellStyle name="Credit" xfId="16142" xr:uid="{00000000-0005-0000-0000-00000A3F0000}"/>
    <cellStyle name="Credit subtotal" xfId="16143" xr:uid="{00000000-0005-0000-0000-00000B3F0000}"/>
    <cellStyle name="Credit Total" xfId="16144" xr:uid="{00000000-0005-0000-0000-00000C3F0000}"/>
    <cellStyle name="Currency [$0]" xfId="16145" xr:uid="{00000000-0005-0000-0000-00000D3F0000}"/>
    <cellStyle name="Currency [£0]" xfId="16146" xr:uid="{00000000-0005-0000-0000-00000E3F0000}"/>
    <cellStyle name="Currency [0]OBRANDINC" xfId="16147" xr:uid="{00000000-0005-0000-0000-00000F3F0000}"/>
    <cellStyle name="Currency [0]OBRANDINC (2)" xfId="16148" xr:uid="{00000000-0005-0000-0000-0000103F0000}"/>
    <cellStyle name="Currency [0]OLists" xfId="16149" xr:uid="{00000000-0005-0000-0000-0000113F0000}"/>
    <cellStyle name="Currency 0.0" xfId="16150" xr:uid="{00000000-0005-0000-0000-0000123F0000}"/>
    <cellStyle name="Currency 0.00" xfId="16151" xr:uid="{00000000-0005-0000-0000-0000133F0000}"/>
    <cellStyle name="Currency 0.000" xfId="16152" xr:uid="{00000000-0005-0000-0000-0000143F0000}"/>
    <cellStyle name="Currency0" xfId="16153" xr:uid="{00000000-0005-0000-0000-0000153F0000}"/>
    <cellStyle name="currentperiod" xfId="16154" xr:uid="{00000000-0005-0000-0000-0000163F0000}"/>
    <cellStyle name="Dash" xfId="16155" xr:uid="{00000000-0005-0000-0000-0000173F0000}"/>
    <cellStyle name="Date" xfId="16156" xr:uid="{00000000-0005-0000-0000-0000183F0000}"/>
    <cellStyle name="Debit" xfId="16157" xr:uid="{00000000-0005-0000-0000-0000193F0000}"/>
    <cellStyle name="Debit subtotal" xfId="16158" xr:uid="{00000000-0005-0000-0000-00001A3F0000}"/>
    <cellStyle name="Debit Total" xfId="16159" xr:uid="{00000000-0005-0000-0000-00001B3F0000}"/>
    <cellStyle name="Debit_T9. Sale Details" xfId="16160" xr:uid="{00000000-0005-0000-0000-00001C3F0000}"/>
    <cellStyle name="Dec_0" xfId="16161" xr:uid="{00000000-0005-0000-0000-00001D3F0000}"/>
    <cellStyle name="Dezimal [0]_Software Project Status" xfId="16162" xr:uid="{00000000-0005-0000-0000-00001E3F0000}"/>
    <cellStyle name="Dezimal_Software Project Status" xfId="16163" xr:uid="{00000000-0005-0000-0000-00001F3F0000}"/>
    <cellStyle name="Dollar" xfId="16164" xr:uid="{00000000-0005-0000-0000-0000203F0000}"/>
    <cellStyle name="dollars" xfId="16165" xr:uid="{00000000-0005-0000-0000-0000213F0000}"/>
    <cellStyle name="E&amp;Y House" xfId="16166" xr:uid="{00000000-0005-0000-0000-0000223F0000}"/>
    <cellStyle name="Empty1" xfId="16167" xr:uid="{00000000-0005-0000-0000-0000233F0000}"/>
    <cellStyle name="ew" xfId="16168" xr:uid="{00000000-0005-0000-0000-0000243F0000}"/>
    <cellStyle name="Ex_MISTO" xfId="16169" xr:uid="{00000000-0005-0000-0000-0000253F0000}"/>
    <cellStyle name="Excel.Chart" xfId="16170" xr:uid="{00000000-0005-0000-0000-0000263F0000}"/>
    <cellStyle name="Explanation" xfId="16171" xr:uid="{00000000-0005-0000-0000-0000273F0000}"/>
    <cellStyle name="Fixed" xfId="16172" xr:uid="{00000000-0005-0000-0000-0000283F0000}"/>
    <cellStyle name="footnote" xfId="16173" xr:uid="{00000000-0005-0000-0000-0000293F0000}"/>
    <cellStyle name="fred" xfId="16174" xr:uid="{00000000-0005-0000-0000-00002A3F0000}"/>
    <cellStyle name="Fred%" xfId="16175" xr:uid="{00000000-0005-0000-0000-00002B3F0000}"/>
    <cellStyle name="FRF" xfId="16176" xr:uid="{00000000-0005-0000-0000-00002C3F0000}"/>
    <cellStyle name="FSTitle" xfId="16177" xr:uid="{00000000-0005-0000-0000-00002D3F0000}"/>
    <cellStyle name="Gen2dec" xfId="16178" xr:uid="{00000000-0005-0000-0000-00002E3F0000}"/>
    <cellStyle name="gennumbers" xfId="16179" xr:uid="{00000000-0005-0000-0000-00002F3F0000}"/>
    <cellStyle name="gennumdollar" xfId="16180" xr:uid="{00000000-0005-0000-0000-0000303F0000}"/>
    <cellStyle name="Grey" xfId="16181" xr:uid="{00000000-0005-0000-0000-0000313F0000}"/>
    <cellStyle name="headcount" xfId="16182" xr:uid="{00000000-0005-0000-0000-0000323F0000}"/>
    <cellStyle name="headcount1" xfId="16183" xr:uid="{00000000-0005-0000-0000-0000333F0000}"/>
    <cellStyle name="Header1" xfId="16184" xr:uid="{00000000-0005-0000-0000-0000343F0000}"/>
    <cellStyle name="Header2" xfId="16185" xr:uid="{00000000-0005-0000-0000-0000353F0000}"/>
    <cellStyle name="Heading" xfId="16186" xr:uid="{00000000-0005-0000-0000-0000363F0000}"/>
    <cellStyle name="Heading No Underline" xfId="16187" xr:uid="{00000000-0005-0000-0000-0000373F0000}"/>
    <cellStyle name="Heading With Underline" xfId="16188" xr:uid="{00000000-0005-0000-0000-0000383F0000}"/>
    <cellStyle name="Heading1" xfId="16189" xr:uid="{00000000-0005-0000-0000-0000393F0000}"/>
    <cellStyle name="Heading2" xfId="16190" xr:uid="{00000000-0005-0000-0000-00003A3F0000}"/>
    <cellStyle name="Heading3" xfId="16191" xr:uid="{00000000-0005-0000-0000-00003B3F0000}"/>
    <cellStyle name="Headings" xfId="16192" xr:uid="{00000000-0005-0000-0000-00003C3F0000}"/>
    <cellStyle name="Hyperlink seguido_COF" xfId="16193" xr:uid="{00000000-0005-0000-0000-00003D3F0000}"/>
    <cellStyle name="Hyperlink_Проект бюджета на 2007 КЭГ КарагандыСу" xfId="16194" xr:uid="{00000000-0005-0000-0000-00003E3F0000}"/>
    <cellStyle name="Îáû÷íûé_cogs" xfId="16195" xr:uid="{00000000-0005-0000-0000-00003F3F0000}"/>
    <cellStyle name="Input [yellow]" xfId="16196" xr:uid="{00000000-0005-0000-0000-0000403F0000}"/>
    <cellStyle name="Input Box" xfId="16197" xr:uid="{00000000-0005-0000-0000-0000413F0000}"/>
    <cellStyle name="InputComma" xfId="16198" xr:uid="{00000000-0005-0000-0000-0000423F0000}"/>
    <cellStyle name="inputdate" xfId="16199" xr:uid="{00000000-0005-0000-0000-0000433F0000}"/>
    <cellStyle name="inputpercent" xfId="16200" xr:uid="{00000000-0005-0000-0000-0000443F0000}"/>
    <cellStyle name="International" xfId="16201" xr:uid="{00000000-0005-0000-0000-0000453F0000}"/>
    <cellStyle name="International1" xfId="16202" xr:uid="{00000000-0005-0000-0000-0000463F0000}"/>
    <cellStyle name="Labels" xfId="16203" xr:uid="{00000000-0005-0000-0000-0000473F0000}"/>
    <cellStyle name="measure" xfId="16204" xr:uid="{00000000-0005-0000-0000-0000483F0000}"/>
    <cellStyle name="Migliaia (0)" xfId="16205" xr:uid="{00000000-0005-0000-0000-0000493F0000}"/>
    <cellStyle name="Millares [0]_Deudas EDC 122001" xfId="16206" xr:uid="{00000000-0005-0000-0000-00004A3F0000}"/>
    <cellStyle name="Millares_Deudas EDC 122001" xfId="16207" xr:uid="{00000000-0005-0000-0000-00004B3F0000}"/>
    <cellStyle name="Milliers [0]_EDYAN" xfId="16208" xr:uid="{00000000-0005-0000-0000-00004C3F0000}"/>
    <cellStyle name="Milliers_EDYAN" xfId="16209" xr:uid="{00000000-0005-0000-0000-00004D3F0000}"/>
    <cellStyle name="Moeda [0]_0701_Amortiz Difer SpotMarket - Urug" xfId="16210" xr:uid="{00000000-0005-0000-0000-00004E3F0000}"/>
    <cellStyle name="Moeda_0701_Amortiz Difer SpotMarket - Urug" xfId="16211" xr:uid="{00000000-0005-0000-0000-00004F3F0000}"/>
    <cellStyle name="Moneda [0]_EDC 2002 v6 Versión Definitiva" xfId="16212" xr:uid="{00000000-0005-0000-0000-0000503F0000}"/>
    <cellStyle name="Moneda_pldt" xfId="16213" xr:uid="{00000000-0005-0000-0000-0000513F0000}"/>
    <cellStyle name="Monétaire [0]_EDYAN" xfId="16214" xr:uid="{00000000-0005-0000-0000-0000523F0000}"/>
    <cellStyle name="Monétaire_EDYAN" xfId="16215" xr:uid="{00000000-0005-0000-0000-0000533F0000}"/>
    <cellStyle name="Multiple" xfId="16216" xr:uid="{00000000-0005-0000-0000-0000543F0000}"/>
    <cellStyle name="no dec" xfId="16217" xr:uid="{00000000-0005-0000-0000-0000553F0000}"/>
    <cellStyle name="Norma11l" xfId="16218" xr:uid="{00000000-0005-0000-0000-0000563F0000}"/>
    <cellStyle name="Normal - Style1" xfId="16219" xr:uid="{00000000-0005-0000-0000-0000573F0000}"/>
    <cellStyle name="Normal 2" xfId="16220" xr:uid="{00000000-0005-0000-0000-0000583F0000}"/>
    <cellStyle name="Normal 2 2" xfId="16221" xr:uid="{00000000-0005-0000-0000-0000593F0000}"/>
    <cellStyle name="Normal 2 2 2" xfId="16222" xr:uid="{00000000-0005-0000-0000-00005A3F0000}"/>
    <cellStyle name="Normal 2 2 2 2" xfId="16223" xr:uid="{00000000-0005-0000-0000-00005B3F0000}"/>
    <cellStyle name="Normal 2 2 2 3" xfId="16224" xr:uid="{00000000-0005-0000-0000-00005C3F0000}"/>
    <cellStyle name="Normal 2 2 3" xfId="16225" xr:uid="{00000000-0005-0000-0000-00005D3F0000}"/>
    <cellStyle name="Normal 2 2 4" xfId="16226" xr:uid="{00000000-0005-0000-0000-00005E3F0000}"/>
    <cellStyle name="Normal 2 3" xfId="16227" xr:uid="{00000000-0005-0000-0000-00005F3F0000}"/>
    <cellStyle name="Normal 2 4" xfId="16228" xr:uid="{00000000-0005-0000-0000-0000603F0000}"/>
    <cellStyle name="Normal 3" xfId="16229" xr:uid="{00000000-0005-0000-0000-0000613F0000}"/>
    <cellStyle name="Normal 3 2" xfId="16230" xr:uid="{00000000-0005-0000-0000-0000623F0000}"/>
    <cellStyle name="Normal 3 2 2" xfId="16231" xr:uid="{00000000-0005-0000-0000-0000633F0000}"/>
    <cellStyle name="Normal 3 3" xfId="16232" xr:uid="{00000000-0005-0000-0000-0000643F0000}"/>
    <cellStyle name="Normal 4" xfId="16233" xr:uid="{00000000-0005-0000-0000-0000653F0000}"/>
    <cellStyle name="Normal 5" xfId="16234" xr:uid="{00000000-0005-0000-0000-0000663F0000}"/>
    <cellStyle name="Normal_Golden Rooster LLC - DCF Model Mk I" xfId="16235" xr:uid="{00000000-0005-0000-0000-0000673F0000}"/>
    <cellStyle name="Normalny_24. 02. 97." xfId="16236" xr:uid="{00000000-0005-0000-0000-0000683F0000}"/>
    <cellStyle name="oilnumbers" xfId="16237" xr:uid="{00000000-0005-0000-0000-0000693F0000}"/>
    <cellStyle name="Òûñÿ÷è [0]_cogs" xfId="16238" xr:uid="{00000000-0005-0000-0000-00006A3F0000}"/>
    <cellStyle name="Òûñÿ÷è_cogs" xfId="16239" xr:uid="{00000000-0005-0000-0000-00006B3F0000}"/>
    <cellStyle name="Page Heading Large" xfId="16240" xr:uid="{00000000-0005-0000-0000-00006C3F0000}"/>
    <cellStyle name="Page Heading Small" xfId="16241" xr:uid="{00000000-0005-0000-0000-00006D3F0000}"/>
    <cellStyle name="Pattern" xfId="16242" xr:uid="{00000000-0005-0000-0000-00006E3F0000}"/>
    <cellStyle name="Percent %" xfId="16243" xr:uid="{00000000-0005-0000-0000-00006F3F0000}"/>
    <cellStyle name="Percent % Long Underline" xfId="16244" xr:uid="{00000000-0005-0000-0000-0000703F0000}"/>
    <cellStyle name="Percent (0)" xfId="16245" xr:uid="{00000000-0005-0000-0000-0000713F0000}"/>
    <cellStyle name="Percent [2]" xfId="16246" xr:uid="{00000000-0005-0000-0000-0000723F0000}"/>
    <cellStyle name="Percent 0.0%" xfId="16247" xr:uid="{00000000-0005-0000-0000-0000733F0000}"/>
    <cellStyle name="Percent 0.0% Long Underline" xfId="16248" xr:uid="{00000000-0005-0000-0000-0000743F0000}"/>
    <cellStyle name="Percent 0.00%" xfId="16249" xr:uid="{00000000-0005-0000-0000-0000753F0000}"/>
    <cellStyle name="Percent 0.00% Long Underline" xfId="16250" xr:uid="{00000000-0005-0000-0000-0000763F0000}"/>
    <cellStyle name="Percent 0.000%" xfId="16251" xr:uid="{00000000-0005-0000-0000-0000773F0000}"/>
    <cellStyle name="Percent 0.000% Long Underline" xfId="16252" xr:uid="{00000000-0005-0000-0000-0000783F0000}"/>
    <cellStyle name="Percent 2" xfId="16253" xr:uid="{00000000-0005-0000-0000-0000793F0000}"/>
    <cellStyle name="Percent 2 2" xfId="16254" xr:uid="{00000000-0005-0000-0000-00007A3F0000}"/>
    <cellStyle name="Percent 3" xfId="16255" xr:uid="{00000000-0005-0000-0000-00007B3F0000}"/>
    <cellStyle name="Percent Hard" xfId="16256" xr:uid="{00000000-0005-0000-0000-00007C3F0000}"/>
    <cellStyle name="PercentFormat" xfId="16257" xr:uid="{00000000-0005-0000-0000-00007D3F0000}"/>
    <cellStyle name="percentgen" xfId="16258" xr:uid="{00000000-0005-0000-0000-00007E3F0000}"/>
    <cellStyle name="PerShare" xfId="16259" xr:uid="{00000000-0005-0000-0000-00007F3F0000}"/>
    <cellStyle name="PerSharenodollar" xfId="16260" xr:uid="{00000000-0005-0000-0000-0000803F0000}"/>
    <cellStyle name="Porcentual_Deudas EDC 122001" xfId="16261" xr:uid="{00000000-0005-0000-0000-0000813F0000}"/>
    <cellStyle name="PSChar" xfId="16262" xr:uid="{00000000-0005-0000-0000-0000823F0000}"/>
    <cellStyle name="PSDate" xfId="16263" xr:uid="{00000000-0005-0000-0000-0000833F0000}"/>
    <cellStyle name="PSDec" xfId="16264" xr:uid="{00000000-0005-0000-0000-0000843F0000}"/>
    <cellStyle name="PSHeading" xfId="16265" xr:uid="{00000000-0005-0000-0000-0000853F0000}"/>
    <cellStyle name="PSInt" xfId="16266" xr:uid="{00000000-0005-0000-0000-0000863F0000}"/>
    <cellStyle name="PSSpacer" xfId="16267" xr:uid="{00000000-0005-0000-0000-0000873F0000}"/>
    <cellStyle name="Range Name" xfId="16268" xr:uid="{00000000-0005-0000-0000-0000883F0000}"/>
    <cellStyle name="Russian Normal" xfId="16269" xr:uid="{00000000-0005-0000-0000-0000893F0000}"/>
    <cellStyle name="Sep. milhar [0]" xfId="16270" xr:uid="{00000000-0005-0000-0000-00008A3F0000}"/>
    <cellStyle name="Separador de milhares [0]_COF" xfId="16271" xr:uid="{00000000-0005-0000-0000-00008B3F0000}"/>
    <cellStyle name="Separador de milhares_COF" xfId="16272" xr:uid="{00000000-0005-0000-0000-00008C3F0000}"/>
    <cellStyle name="Separator" xfId="16273" xr:uid="{00000000-0005-0000-0000-00008D3F0000}"/>
    <cellStyle name="Separator2" xfId="16274" xr:uid="{00000000-0005-0000-0000-00008E3F0000}"/>
    <cellStyle name="Shaded" xfId="16275" xr:uid="{00000000-0005-0000-0000-00008F3F0000}"/>
    <cellStyle name="Standard_Adjustments_Consulting_2000" xfId="16276" xr:uid="{00000000-0005-0000-0000-0000903F0000}"/>
    <cellStyle name="STYL1 - Style1" xfId="16277" xr:uid="{00000000-0005-0000-0000-0000913F0000}"/>
    <cellStyle name="Style 1" xfId="16278" xr:uid="{00000000-0005-0000-0000-0000923F0000}"/>
    <cellStyle name="Style 1 2" xfId="16279" xr:uid="{00000000-0005-0000-0000-0000933F0000}"/>
    <cellStyle name="Style 10" xfId="16280" xr:uid="{00000000-0005-0000-0000-0000943F0000}"/>
    <cellStyle name="Style 11" xfId="16281" xr:uid="{00000000-0005-0000-0000-0000953F0000}"/>
    <cellStyle name="Style 12" xfId="16282" xr:uid="{00000000-0005-0000-0000-0000963F0000}"/>
    <cellStyle name="Style 13" xfId="16283" xr:uid="{00000000-0005-0000-0000-0000973F0000}"/>
    <cellStyle name="Style 14" xfId="16284" xr:uid="{00000000-0005-0000-0000-0000983F0000}"/>
    <cellStyle name="Style 15" xfId="16285" xr:uid="{00000000-0005-0000-0000-0000993F0000}"/>
    <cellStyle name="Style 16" xfId="16286" xr:uid="{00000000-0005-0000-0000-00009A3F0000}"/>
    <cellStyle name="Style 17" xfId="16287" xr:uid="{00000000-0005-0000-0000-00009B3F0000}"/>
    <cellStyle name="Style 18" xfId="16288" xr:uid="{00000000-0005-0000-0000-00009C3F0000}"/>
    <cellStyle name="Style 19" xfId="16289" xr:uid="{00000000-0005-0000-0000-00009D3F0000}"/>
    <cellStyle name="Style 2" xfId="16290" xr:uid="{00000000-0005-0000-0000-00009E3F0000}"/>
    <cellStyle name="Style 20" xfId="16291" xr:uid="{00000000-0005-0000-0000-00009F3F0000}"/>
    <cellStyle name="Style 21" xfId="16292" xr:uid="{00000000-0005-0000-0000-0000A03F0000}"/>
    <cellStyle name="Style 22" xfId="16293" xr:uid="{00000000-0005-0000-0000-0000A13F0000}"/>
    <cellStyle name="Style 23" xfId="16294" xr:uid="{00000000-0005-0000-0000-0000A23F0000}"/>
    <cellStyle name="Style 24" xfId="16295" xr:uid="{00000000-0005-0000-0000-0000A33F0000}"/>
    <cellStyle name="Style 25" xfId="16296" xr:uid="{00000000-0005-0000-0000-0000A43F0000}"/>
    <cellStyle name="Style 26" xfId="16297" xr:uid="{00000000-0005-0000-0000-0000A53F0000}"/>
    <cellStyle name="Style 27" xfId="16298" xr:uid="{00000000-0005-0000-0000-0000A63F0000}"/>
    <cellStyle name="Style 28" xfId="16299" xr:uid="{00000000-0005-0000-0000-0000A73F0000}"/>
    <cellStyle name="Style 3" xfId="16300" xr:uid="{00000000-0005-0000-0000-0000A83F0000}"/>
    <cellStyle name="Style 4" xfId="16301" xr:uid="{00000000-0005-0000-0000-0000A93F0000}"/>
    <cellStyle name="Style 5" xfId="16302" xr:uid="{00000000-0005-0000-0000-0000AA3F0000}"/>
    <cellStyle name="Style 6" xfId="16303" xr:uid="{00000000-0005-0000-0000-0000AB3F0000}"/>
    <cellStyle name="Style 7" xfId="16304" xr:uid="{00000000-0005-0000-0000-0000AC3F0000}"/>
    <cellStyle name="Style 8" xfId="16305" xr:uid="{00000000-0005-0000-0000-0000AD3F0000}"/>
    <cellStyle name="Style 9" xfId="16306" xr:uid="{00000000-0005-0000-0000-0000AE3F0000}"/>
    <cellStyle name="Table Col Head" xfId="16307" xr:uid="{00000000-0005-0000-0000-0000AF3F0000}"/>
    <cellStyle name="Table Sub Head" xfId="16308" xr:uid="{00000000-0005-0000-0000-0000B03F0000}"/>
    <cellStyle name="Table Title" xfId="16309" xr:uid="{00000000-0005-0000-0000-0000B13F0000}"/>
    <cellStyle name="Table Units" xfId="16310" xr:uid="{00000000-0005-0000-0000-0000B23F0000}"/>
    <cellStyle name="Temp1" xfId="16311" xr:uid="{00000000-0005-0000-0000-0000B33F0000}"/>
    <cellStyle name="Tickmark" xfId="16312" xr:uid="{00000000-0005-0000-0000-0000B43F0000}"/>
    <cellStyle name="timeperiod" xfId="16313" xr:uid="{00000000-0005-0000-0000-0000B53F0000}"/>
    <cellStyle name="Times New Roman" xfId="16314" xr:uid="{00000000-0005-0000-0000-0000B63F0000}"/>
    <cellStyle name="Title 1.0" xfId="16315" xr:uid="{00000000-0005-0000-0000-0000B73F0000}"/>
    <cellStyle name="Title 1.1" xfId="16316" xr:uid="{00000000-0005-0000-0000-0000B83F0000}"/>
    <cellStyle name="Title 1.1.1" xfId="16317" xr:uid="{00000000-0005-0000-0000-0000B93F0000}"/>
    <cellStyle name="Title 1.1_Book1" xfId="16318" xr:uid="{00000000-0005-0000-0000-0000BA3F0000}"/>
    <cellStyle name="Title Creation" xfId="16319" xr:uid="{00000000-0005-0000-0000-0000BB3F0000}"/>
    <cellStyle name="Title1" xfId="16320" xr:uid="{00000000-0005-0000-0000-0000BC3F0000}"/>
    <cellStyle name="Titles" xfId="16321" xr:uid="{00000000-0005-0000-0000-0000BD3F0000}"/>
    <cellStyle name="Total1" xfId="16322" xr:uid="{00000000-0005-0000-0000-0000BE3F0000}"/>
    <cellStyle name="Total2" xfId="16323" xr:uid="{00000000-0005-0000-0000-0000BF3F0000}"/>
    <cellStyle name="Total3" xfId="16324" xr:uid="{00000000-0005-0000-0000-0000C03F0000}"/>
    <cellStyle name="Total4" xfId="16325" xr:uid="{00000000-0005-0000-0000-0000C13F0000}"/>
    <cellStyle name="Total5" xfId="16326" xr:uid="{00000000-0005-0000-0000-0000C23F0000}"/>
    <cellStyle name="TRL" xfId="16327" xr:uid="{00000000-0005-0000-0000-0000C33F0000}"/>
    <cellStyle name="Valuta (0)" xfId="16328" xr:uid="{00000000-0005-0000-0000-0000C43F0000}"/>
    <cellStyle name="Währung [0]_Software Project Status" xfId="16329" xr:uid="{00000000-0005-0000-0000-0000C53F0000}"/>
    <cellStyle name="Währung_Software Project Status" xfId="16330" xr:uid="{00000000-0005-0000-0000-0000C63F0000}"/>
    <cellStyle name="XComma" xfId="16331" xr:uid="{00000000-0005-0000-0000-0000C73F0000}"/>
    <cellStyle name="XComma 0.0" xfId="16332" xr:uid="{00000000-0005-0000-0000-0000C83F0000}"/>
    <cellStyle name="XComma 0.00" xfId="16333" xr:uid="{00000000-0005-0000-0000-0000C93F0000}"/>
    <cellStyle name="XComma 0.000" xfId="16334" xr:uid="{00000000-0005-0000-0000-0000CA3F0000}"/>
    <cellStyle name="XCurrency" xfId="16335" xr:uid="{00000000-0005-0000-0000-0000CB3F0000}"/>
    <cellStyle name="XCurrency 0.0" xfId="16336" xr:uid="{00000000-0005-0000-0000-0000CC3F0000}"/>
    <cellStyle name="XCurrency 0.00" xfId="16337" xr:uid="{00000000-0005-0000-0000-0000CD3F0000}"/>
    <cellStyle name="XCurrency 0.000" xfId="16338" xr:uid="{00000000-0005-0000-0000-0000CE3F0000}"/>
    <cellStyle name="Year" xfId="16339" xr:uid="{00000000-0005-0000-0000-0000CF3F0000}"/>
    <cellStyle name="Акцент1 10" xfId="16340" xr:uid="{00000000-0005-0000-0000-0000D03F0000}"/>
    <cellStyle name="Акцент1 11" xfId="16341" xr:uid="{00000000-0005-0000-0000-0000D13F0000}"/>
    <cellStyle name="Акцент1 11 2" xfId="16342" xr:uid="{00000000-0005-0000-0000-0000D23F0000}"/>
    <cellStyle name="Акцент1 11 3" xfId="16343" xr:uid="{00000000-0005-0000-0000-0000D33F0000}"/>
    <cellStyle name="Акцент1 11 4" xfId="16344" xr:uid="{00000000-0005-0000-0000-0000D43F0000}"/>
    <cellStyle name="Акцент1 12" xfId="16345" xr:uid="{00000000-0005-0000-0000-0000D53F0000}"/>
    <cellStyle name="Акцент1 13" xfId="16346" xr:uid="{00000000-0005-0000-0000-0000D63F0000}"/>
    <cellStyle name="Акцент1 14" xfId="16347" xr:uid="{00000000-0005-0000-0000-0000D73F0000}"/>
    <cellStyle name="Акцент1 15" xfId="16348" xr:uid="{00000000-0005-0000-0000-0000D83F0000}"/>
    <cellStyle name="Акцент1 15 2" xfId="16349" xr:uid="{00000000-0005-0000-0000-0000D93F0000}"/>
    <cellStyle name="Акцент1 16" xfId="16350" xr:uid="{00000000-0005-0000-0000-0000DA3F0000}"/>
    <cellStyle name="Акцент1 17" xfId="16351" xr:uid="{00000000-0005-0000-0000-0000DB3F0000}"/>
    <cellStyle name="Акцент1 18" xfId="16352" xr:uid="{00000000-0005-0000-0000-0000DC3F0000}"/>
    <cellStyle name="Акцент1 19" xfId="16353" xr:uid="{00000000-0005-0000-0000-0000DD3F0000}"/>
    <cellStyle name="Акцент1 2" xfId="16354" xr:uid="{00000000-0005-0000-0000-0000DE3F0000}"/>
    <cellStyle name="Акцент1 2 10" xfId="16355" xr:uid="{00000000-0005-0000-0000-0000DF3F0000}"/>
    <cellStyle name="Акцент1 2 11" xfId="16356" xr:uid="{00000000-0005-0000-0000-0000E03F0000}"/>
    <cellStyle name="Акцент1 2 12" xfId="16357" xr:uid="{00000000-0005-0000-0000-0000E13F0000}"/>
    <cellStyle name="Акцент1 2 12 2" xfId="16358" xr:uid="{00000000-0005-0000-0000-0000E23F0000}"/>
    <cellStyle name="Акцент1 2 12 3" xfId="16359" xr:uid="{00000000-0005-0000-0000-0000E33F0000}"/>
    <cellStyle name="Акцент1 2 12 4" xfId="16360" xr:uid="{00000000-0005-0000-0000-0000E43F0000}"/>
    <cellStyle name="Акцент1 2 12 4 2" xfId="16361" xr:uid="{00000000-0005-0000-0000-0000E53F0000}"/>
    <cellStyle name="Акцент1 2 12 4 3" xfId="16362" xr:uid="{00000000-0005-0000-0000-0000E63F0000}"/>
    <cellStyle name="Акцент1 2 12 5" xfId="16363" xr:uid="{00000000-0005-0000-0000-0000E73F0000}"/>
    <cellStyle name="Акцент1 2 13" xfId="16364" xr:uid="{00000000-0005-0000-0000-0000E83F0000}"/>
    <cellStyle name="Акцент1 2 14" xfId="16365" xr:uid="{00000000-0005-0000-0000-0000E93F0000}"/>
    <cellStyle name="Акцент1 2 14 2" xfId="16366" xr:uid="{00000000-0005-0000-0000-0000EA3F0000}"/>
    <cellStyle name="Акцент1 2 15" xfId="16367" xr:uid="{00000000-0005-0000-0000-0000EB3F0000}"/>
    <cellStyle name="Акцент1 2 16" xfId="16368" xr:uid="{00000000-0005-0000-0000-0000EC3F0000}"/>
    <cellStyle name="Акцент1 2 16 2" xfId="16369" xr:uid="{00000000-0005-0000-0000-0000ED3F0000}"/>
    <cellStyle name="Акцент1 2 16 3" xfId="16370" xr:uid="{00000000-0005-0000-0000-0000EE3F0000}"/>
    <cellStyle name="Акцент1 2 17" xfId="16371" xr:uid="{00000000-0005-0000-0000-0000EF3F0000}"/>
    <cellStyle name="Акцент1 2 17 2" xfId="16372" xr:uid="{00000000-0005-0000-0000-0000F03F0000}"/>
    <cellStyle name="Акцент1 2 17 3" xfId="16373" xr:uid="{00000000-0005-0000-0000-0000F13F0000}"/>
    <cellStyle name="Акцент1 2 18" xfId="16374" xr:uid="{00000000-0005-0000-0000-0000F23F0000}"/>
    <cellStyle name="Акцент1 2 18 2" xfId="16375" xr:uid="{00000000-0005-0000-0000-0000F33F0000}"/>
    <cellStyle name="Акцент1 2 18 3" xfId="16376" xr:uid="{00000000-0005-0000-0000-0000F43F0000}"/>
    <cellStyle name="Акцент1 2 19" xfId="16377" xr:uid="{00000000-0005-0000-0000-0000F53F0000}"/>
    <cellStyle name="Акцент1 2 2" xfId="16378" xr:uid="{00000000-0005-0000-0000-0000F63F0000}"/>
    <cellStyle name="Акцент1 2 2 10" xfId="16379" xr:uid="{00000000-0005-0000-0000-0000F73F0000}"/>
    <cellStyle name="Акцент1 2 2 11" xfId="16380" xr:uid="{00000000-0005-0000-0000-0000F83F0000}"/>
    <cellStyle name="Акцент1 2 2 12" xfId="16381" xr:uid="{00000000-0005-0000-0000-0000F93F0000}"/>
    <cellStyle name="Акцент1 2 2 12 2" xfId="16382" xr:uid="{00000000-0005-0000-0000-0000FA3F0000}"/>
    <cellStyle name="Акцент1 2 2 12 2 2" xfId="16383" xr:uid="{00000000-0005-0000-0000-0000FB3F0000}"/>
    <cellStyle name="Акцент1 2 2 12 2 2 2" xfId="16384" xr:uid="{00000000-0005-0000-0000-0000FC3F0000}"/>
    <cellStyle name="Акцент1 2 2 12 2 2 3" xfId="16385" xr:uid="{00000000-0005-0000-0000-0000FD3F0000}"/>
    <cellStyle name="Акцент1 2 2 12 2 3" xfId="16386" xr:uid="{00000000-0005-0000-0000-0000FE3F0000}"/>
    <cellStyle name="Акцент1 2 2 12 3" xfId="16387" xr:uid="{00000000-0005-0000-0000-0000FF3F0000}"/>
    <cellStyle name="Акцент1 2 2 12 4" xfId="16388" xr:uid="{00000000-0005-0000-0000-000000400000}"/>
    <cellStyle name="Акцент1 2 2 13" xfId="16389" xr:uid="{00000000-0005-0000-0000-000001400000}"/>
    <cellStyle name="Акцент1 2 2 13 2" xfId="16390" xr:uid="{00000000-0005-0000-0000-000002400000}"/>
    <cellStyle name="Акцент1 2 2 13 3" xfId="16391" xr:uid="{00000000-0005-0000-0000-000003400000}"/>
    <cellStyle name="Акцент1 2 2 14" xfId="16392" xr:uid="{00000000-0005-0000-0000-000004400000}"/>
    <cellStyle name="Акцент1 2 2 14 2" xfId="16393" xr:uid="{00000000-0005-0000-0000-000005400000}"/>
    <cellStyle name="Акцент1 2 2 14 3" xfId="16394" xr:uid="{00000000-0005-0000-0000-000006400000}"/>
    <cellStyle name="Акцент1 2 2 15" xfId="16395" xr:uid="{00000000-0005-0000-0000-000007400000}"/>
    <cellStyle name="Акцент1 2 2 15 2" xfId="16396" xr:uid="{00000000-0005-0000-0000-000008400000}"/>
    <cellStyle name="Акцент1 2 2 15 3" xfId="16397" xr:uid="{00000000-0005-0000-0000-000009400000}"/>
    <cellStyle name="Акцент1 2 2 16" xfId="16398" xr:uid="{00000000-0005-0000-0000-00000A400000}"/>
    <cellStyle name="Акцент1 2 2 16 2" xfId="16399" xr:uid="{00000000-0005-0000-0000-00000B400000}"/>
    <cellStyle name="Акцент1 2 2 17" xfId="16400" xr:uid="{00000000-0005-0000-0000-00000C400000}"/>
    <cellStyle name="Акцент1 2 2 18" xfId="16401" xr:uid="{00000000-0005-0000-0000-00000D400000}"/>
    <cellStyle name="Акцент1 2 2 19" xfId="16402" xr:uid="{00000000-0005-0000-0000-00000E400000}"/>
    <cellStyle name="Акцент1 2 2 19 2" xfId="16403" xr:uid="{00000000-0005-0000-0000-00000F400000}"/>
    <cellStyle name="Акцент1 2 2 19 2 2" xfId="16404" xr:uid="{00000000-0005-0000-0000-000010400000}"/>
    <cellStyle name="Акцент1 2 2 19 2 2 2" xfId="16405" xr:uid="{00000000-0005-0000-0000-000011400000}"/>
    <cellStyle name="Акцент1 2 2 19 2 3" xfId="16406" xr:uid="{00000000-0005-0000-0000-000012400000}"/>
    <cellStyle name="Акцент1 2 2 19 2 4" xfId="16407" xr:uid="{00000000-0005-0000-0000-000013400000}"/>
    <cellStyle name="Акцент1 2 2 19 3" xfId="16408" xr:uid="{00000000-0005-0000-0000-000014400000}"/>
    <cellStyle name="Акцент1 2 2 19 3 2" xfId="16409" xr:uid="{00000000-0005-0000-0000-000015400000}"/>
    <cellStyle name="Акцент1 2 2 19 4" xfId="16410" xr:uid="{00000000-0005-0000-0000-000016400000}"/>
    <cellStyle name="Акцент1 2 2 2" xfId="16411" xr:uid="{00000000-0005-0000-0000-000017400000}"/>
    <cellStyle name="Акцент1 2 2 2 10" xfId="16412" xr:uid="{00000000-0005-0000-0000-000018400000}"/>
    <cellStyle name="Акцент1 2 2 2 11" xfId="16413" xr:uid="{00000000-0005-0000-0000-000019400000}"/>
    <cellStyle name="Акцент1 2 2 2 12" xfId="16414" xr:uid="{00000000-0005-0000-0000-00001A400000}"/>
    <cellStyle name="Акцент1 2 2 2 12 2" xfId="16415" xr:uid="{00000000-0005-0000-0000-00001B400000}"/>
    <cellStyle name="Акцент1 2 2 2 12 2 2" xfId="16416" xr:uid="{00000000-0005-0000-0000-00001C400000}"/>
    <cellStyle name="Акцент1 2 2 2 12 2 2 2" xfId="16417" xr:uid="{00000000-0005-0000-0000-00001D400000}"/>
    <cellStyle name="Акцент1 2 2 2 12 2 2 3" xfId="16418" xr:uid="{00000000-0005-0000-0000-00001E400000}"/>
    <cellStyle name="Акцент1 2 2 2 12 2 3" xfId="16419" xr:uid="{00000000-0005-0000-0000-00001F400000}"/>
    <cellStyle name="Акцент1 2 2 2 12 3" xfId="16420" xr:uid="{00000000-0005-0000-0000-000020400000}"/>
    <cellStyle name="Акцент1 2 2 2 12 4" xfId="16421" xr:uid="{00000000-0005-0000-0000-000021400000}"/>
    <cellStyle name="Акцент1 2 2 2 13" xfId="16422" xr:uid="{00000000-0005-0000-0000-000022400000}"/>
    <cellStyle name="Акцент1 2 2 2 13 2" xfId="16423" xr:uid="{00000000-0005-0000-0000-000023400000}"/>
    <cellStyle name="Акцент1 2 2 2 13 3" xfId="16424" xr:uid="{00000000-0005-0000-0000-000024400000}"/>
    <cellStyle name="Акцент1 2 2 2 14" xfId="16425" xr:uid="{00000000-0005-0000-0000-000025400000}"/>
    <cellStyle name="Акцент1 2 2 2 14 2" xfId="16426" xr:uid="{00000000-0005-0000-0000-000026400000}"/>
    <cellStyle name="Акцент1 2 2 2 14 3" xfId="16427" xr:uid="{00000000-0005-0000-0000-000027400000}"/>
    <cellStyle name="Акцент1 2 2 2 15" xfId="16428" xr:uid="{00000000-0005-0000-0000-000028400000}"/>
    <cellStyle name="Акцент1 2 2 2 15 2" xfId="16429" xr:uid="{00000000-0005-0000-0000-000029400000}"/>
    <cellStyle name="Акцент1 2 2 2 15 3" xfId="16430" xr:uid="{00000000-0005-0000-0000-00002A400000}"/>
    <cellStyle name="Акцент1 2 2 2 16" xfId="16431" xr:uid="{00000000-0005-0000-0000-00002B400000}"/>
    <cellStyle name="Акцент1 2 2 2 16 2" xfId="16432" xr:uid="{00000000-0005-0000-0000-00002C400000}"/>
    <cellStyle name="Акцент1 2 2 2 17" xfId="16433" xr:uid="{00000000-0005-0000-0000-00002D400000}"/>
    <cellStyle name="Акцент1 2 2 2 18" xfId="16434" xr:uid="{00000000-0005-0000-0000-00002E400000}"/>
    <cellStyle name="Акцент1 2 2 2 19" xfId="16435" xr:uid="{00000000-0005-0000-0000-00002F400000}"/>
    <cellStyle name="Акцент1 2 2 2 19 2" xfId="16436" xr:uid="{00000000-0005-0000-0000-000030400000}"/>
    <cellStyle name="Акцент1 2 2 2 19 2 2" xfId="16437" xr:uid="{00000000-0005-0000-0000-000031400000}"/>
    <cellStyle name="Акцент1 2 2 2 19 2 2 2" xfId="16438" xr:uid="{00000000-0005-0000-0000-000032400000}"/>
    <cellStyle name="Акцент1 2 2 2 19 2 3" xfId="16439" xr:uid="{00000000-0005-0000-0000-000033400000}"/>
    <cellStyle name="Акцент1 2 2 2 19 2 4" xfId="16440" xr:uid="{00000000-0005-0000-0000-000034400000}"/>
    <cellStyle name="Акцент1 2 2 2 19 3" xfId="16441" xr:uid="{00000000-0005-0000-0000-000035400000}"/>
    <cellStyle name="Акцент1 2 2 2 19 3 2" xfId="16442" xr:uid="{00000000-0005-0000-0000-000036400000}"/>
    <cellStyle name="Акцент1 2 2 2 19 4" xfId="16443" xr:uid="{00000000-0005-0000-0000-000037400000}"/>
    <cellStyle name="Акцент1 2 2 2 2" xfId="16444" xr:uid="{00000000-0005-0000-0000-000038400000}"/>
    <cellStyle name="Акцент1 2 2 2 2 10" xfId="16445" xr:uid="{00000000-0005-0000-0000-000039400000}"/>
    <cellStyle name="Акцент1 2 2 2 2 10 2" xfId="16446" xr:uid="{00000000-0005-0000-0000-00003A400000}"/>
    <cellStyle name="Акцент1 2 2 2 2 11" xfId="16447" xr:uid="{00000000-0005-0000-0000-00003B400000}"/>
    <cellStyle name="Акцент1 2 2 2 2 12" xfId="16448" xr:uid="{00000000-0005-0000-0000-00003C400000}"/>
    <cellStyle name="Акцент1 2 2 2 2 13" xfId="16449" xr:uid="{00000000-0005-0000-0000-00003D400000}"/>
    <cellStyle name="Акцент1 2 2 2 2 13 2" xfId="16450" xr:uid="{00000000-0005-0000-0000-00003E400000}"/>
    <cellStyle name="Акцент1 2 2 2 2 13 2 2" xfId="16451" xr:uid="{00000000-0005-0000-0000-00003F400000}"/>
    <cellStyle name="Акцент1 2 2 2 2 13 2 2 2" xfId="16452" xr:uid="{00000000-0005-0000-0000-000040400000}"/>
    <cellStyle name="Акцент1 2 2 2 2 13 2 3" xfId="16453" xr:uid="{00000000-0005-0000-0000-000041400000}"/>
    <cellStyle name="Акцент1 2 2 2 2 13 2 4" xfId="16454" xr:uid="{00000000-0005-0000-0000-000042400000}"/>
    <cellStyle name="Акцент1 2 2 2 2 13 3" xfId="16455" xr:uid="{00000000-0005-0000-0000-000043400000}"/>
    <cellStyle name="Акцент1 2 2 2 2 13 3 2" xfId="16456" xr:uid="{00000000-0005-0000-0000-000044400000}"/>
    <cellStyle name="Акцент1 2 2 2 2 13 4" xfId="16457" xr:uid="{00000000-0005-0000-0000-000045400000}"/>
    <cellStyle name="Акцент1 2 2 2 2 14" xfId="16458" xr:uid="{00000000-0005-0000-0000-000046400000}"/>
    <cellStyle name="Акцент1 2 2 2 2 14 2" xfId="16459" xr:uid="{00000000-0005-0000-0000-000047400000}"/>
    <cellStyle name="Акцент1 2 2 2 2 15" xfId="16460" xr:uid="{00000000-0005-0000-0000-000048400000}"/>
    <cellStyle name="Акцент1 2 2 2 2 16" xfId="16461" xr:uid="{00000000-0005-0000-0000-000049400000}"/>
    <cellStyle name="Акцент1 2 2 2 2 17" xfId="16462" xr:uid="{00000000-0005-0000-0000-00004A400000}"/>
    <cellStyle name="Акцент1 2 2 2 2 17 2" xfId="16463" xr:uid="{00000000-0005-0000-0000-00004B400000}"/>
    <cellStyle name="Акцент1 2 2 2 2 18" xfId="16464" xr:uid="{00000000-0005-0000-0000-00004C400000}"/>
    <cellStyle name="Акцент1 2 2 2 2 19" xfId="16465" xr:uid="{00000000-0005-0000-0000-00004D400000}"/>
    <cellStyle name="Акцент1 2 2 2 2 2" xfId="16466" xr:uid="{00000000-0005-0000-0000-00004E400000}"/>
    <cellStyle name="Акцент1 2 2 2 2 2 10" xfId="16467" xr:uid="{00000000-0005-0000-0000-00004F400000}"/>
    <cellStyle name="Акцент1 2 2 2 2 2 11" xfId="16468" xr:uid="{00000000-0005-0000-0000-000050400000}"/>
    <cellStyle name="Акцент1 2 2 2 2 2 12" xfId="16469" xr:uid="{00000000-0005-0000-0000-000051400000}"/>
    <cellStyle name="Акцент1 2 2 2 2 2 12 2" xfId="16470" xr:uid="{00000000-0005-0000-0000-000052400000}"/>
    <cellStyle name="Акцент1 2 2 2 2 2 12 2 2" xfId="16471" xr:uid="{00000000-0005-0000-0000-000053400000}"/>
    <cellStyle name="Акцент1 2 2 2 2 2 12 2 2 2" xfId="16472" xr:uid="{00000000-0005-0000-0000-000054400000}"/>
    <cellStyle name="Акцент1 2 2 2 2 2 12 2 3" xfId="16473" xr:uid="{00000000-0005-0000-0000-000055400000}"/>
    <cellStyle name="Акцент1 2 2 2 2 2 12 2 4" xfId="16474" xr:uid="{00000000-0005-0000-0000-000056400000}"/>
    <cellStyle name="Акцент1 2 2 2 2 2 12 3" xfId="16475" xr:uid="{00000000-0005-0000-0000-000057400000}"/>
    <cellStyle name="Акцент1 2 2 2 2 2 12 3 2" xfId="16476" xr:uid="{00000000-0005-0000-0000-000058400000}"/>
    <cellStyle name="Акцент1 2 2 2 2 2 12 4" xfId="16477" xr:uid="{00000000-0005-0000-0000-000059400000}"/>
    <cellStyle name="Акцент1 2 2 2 2 2 13" xfId="16478" xr:uid="{00000000-0005-0000-0000-00005A400000}"/>
    <cellStyle name="Акцент1 2 2 2 2 2 13 2" xfId="16479" xr:uid="{00000000-0005-0000-0000-00005B400000}"/>
    <cellStyle name="Акцент1 2 2 2 2 2 14" xfId="16480" xr:uid="{00000000-0005-0000-0000-00005C400000}"/>
    <cellStyle name="Акцент1 2 2 2 2 2 15" xfId="16481" xr:uid="{00000000-0005-0000-0000-00005D400000}"/>
    <cellStyle name="Акцент1 2 2 2 2 2 16" xfId="16482" xr:uid="{00000000-0005-0000-0000-00005E400000}"/>
    <cellStyle name="Акцент1 2 2 2 2 2 16 2" xfId="16483" xr:uid="{00000000-0005-0000-0000-00005F400000}"/>
    <cellStyle name="Акцент1 2 2 2 2 2 17" xfId="16484" xr:uid="{00000000-0005-0000-0000-000060400000}"/>
    <cellStyle name="Акцент1 2 2 2 2 2 18" xfId="16485" xr:uid="{00000000-0005-0000-0000-000061400000}"/>
    <cellStyle name="Акцент1 2 2 2 2 2 19" xfId="16486" xr:uid="{00000000-0005-0000-0000-000062400000}"/>
    <cellStyle name="Акцент1 2 2 2 2 2 2" xfId="16487" xr:uid="{00000000-0005-0000-0000-000063400000}"/>
    <cellStyle name="Акцент1 2 2 2 2 2 2 10" xfId="16488" xr:uid="{00000000-0005-0000-0000-000064400000}"/>
    <cellStyle name="Акцент1 2 2 2 2 2 2 10 2" xfId="16489" xr:uid="{00000000-0005-0000-0000-000065400000}"/>
    <cellStyle name="Акцент1 2 2 2 2 2 2 10 2 2" xfId="16490" xr:uid="{00000000-0005-0000-0000-000066400000}"/>
    <cellStyle name="Акцент1 2 2 2 2 2 2 10 2 2 2" xfId="16491" xr:uid="{00000000-0005-0000-0000-000067400000}"/>
    <cellStyle name="Акцент1 2 2 2 2 2 2 10 2 3" xfId="16492" xr:uid="{00000000-0005-0000-0000-000068400000}"/>
    <cellStyle name="Акцент1 2 2 2 2 2 2 10 2 4" xfId="16493" xr:uid="{00000000-0005-0000-0000-000069400000}"/>
    <cellStyle name="Акцент1 2 2 2 2 2 2 10 3" xfId="16494" xr:uid="{00000000-0005-0000-0000-00006A400000}"/>
    <cellStyle name="Акцент1 2 2 2 2 2 2 10 3 2" xfId="16495" xr:uid="{00000000-0005-0000-0000-00006B400000}"/>
    <cellStyle name="Акцент1 2 2 2 2 2 2 10 4" xfId="16496" xr:uid="{00000000-0005-0000-0000-00006C400000}"/>
    <cellStyle name="Акцент1 2 2 2 2 2 2 11" xfId="16497" xr:uid="{00000000-0005-0000-0000-00006D400000}"/>
    <cellStyle name="Акцент1 2 2 2 2 2 2 11 2" xfId="16498" xr:uid="{00000000-0005-0000-0000-00006E400000}"/>
    <cellStyle name="Акцент1 2 2 2 2 2 2 12" xfId="16499" xr:uid="{00000000-0005-0000-0000-00006F400000}"/>
    <cellStyle name="Акцент1 2 2 2 2 2 2 13" xfId="16500" xr:uid="{00000000-0005-0000-0000-000070400000}"/>
    <cellStyle name="Акцент1 2 2 2 2 2 2 14" xfId="16501" xr:uid="{00000000-0005-0000-0000-000071400000}"/>
    <cellStyle name="Акцент1 2 2 2 2 2 2 14 2" xfId="16502" xr:uid="{00000000-0005-0000-0000-000072400000}"/>
    <cellStyle name="Акцент1 2 2 2 2 2 2 15" xfId="16503" xr:uid="{00000000-0005-0000-0000-000073400000}"/>
    <cellStyle name="Акцент1 2 2 2 2 2 2 16" xfId="16504" xr:uid="{00000000-0005-0000-0000-000074400000}"/>
    <cellStyle name="Акцент1 2 2 2 2 2 2 17" xfId="16505" xr:uid="{00000000-0005-0000-0000-000075400000}"/>
    <cellStyle name="Акцент1 2 2 2 2 2 2 18" xfId="16506" xr:uid="{00000000-0005-0000-0000-000076400000}"/>
    <cellStyle name="Акцент1 2 2 2 2 2 2 19" xfId="16507" xr:uid="{00000000-0005-0000-0000-000077400000}"/>
    <cellStyle name="Акцент1 2 2 2 2 2 2 2" xfId="16508" xr:uid="{00000000-0005-0000-0000-000078400000}"/>
    <cellStyle name="Акцент1 2 2 2 2 2 2 2 10" xfId="16509" xr:uid="{00000000-0005-0000-0000-000079400000}"/>
    <cellStyle name="Акцент1 2 2 2 2 2 2 2 10 2" xfId="16510" xr:uid="{00000000-0005-0000-0000-00007A400000}"/>
    <cellStyle name="Акцент1 2 2 2 2 2 2 2 11" xfId="16511" xr:uid="{00000000-0005-0000-0000-00007B400000}"/>
    <cellStyle name="Акцент1 2 2 2 2 2 2 2 12" xfId="16512" xr:uid="{00000000-0005-0000-0000-00007C400000}"/>
    <cellStyle name="Акцент1 2 2 2 2 2 2 2 13" xfId="16513" xr:uid="{00000000-0005-0000-0000-00007D400000}"/>
    <cellStyle name="Акцент1 2 2 2 2 2 2 2 13 2" xfId="16514" xr:uid="{00000000-0005-0000-0000-00007E400000}"/>
    <cellStyle name="Акцент1 2 2 2 2 2 2 2 14" xfId="16515" xr:uid="{00000000-0005-0000-0000-00007F400000}"/>
    <cellStyle name="Акцент1 2 2 2 2 2 2 2 15" xfId="16516" xr:uid="{00000000-0005-0000-0000-000080400000}"/>
    <cellStyle name="Акцент1 2 2 2 2 2 2 2 16" xfId="16517" xr:uid="{00000000-0005-0000-0000-000081400000}"/>
    <cellStyle name="Акцент1 2 2 2 2 2 2 2 17" xfId="16518" xr:uid="{00000000-0005-0000-0000-000082400000}"/>
    <cellStyle name="Акцент1 2 2 2 2 2 2 2 18" xfId="16519" xr:uid="{00000000-0005-0000-0000-000083400000}"/>
    <cellStyle name="Акцент1 2 2 2 2 2 2 2 19" xfId="16520" xr:uid="{00000000-0005-0000-0000-000084400000}"/>
    <cellStyle name="Акцент1 2 2 2 2 2 2 2 2" xfId="16521" xr:uid="{00000000-0005-0000-0000-000085400000}"/>
    <cellStyle name="Акцент1 2 2 2 2 2 2 2 2 10" xfId="16522" xr:uid="{00000000-0005-0000-0000-000086400000}"/>
    <cellStyle name="Акцент1 2 2 2 2 2 2 2 2 11" xfId="16523" xr:uid="{00000000-0005-0000-0000-000087400000}"/>
    <cellStyle name="Акцент1 2 2 2 2 2 2 2 2 12" xfId="16524" xr:uid="{00000000-0005-0000-0000-000088400000}"/>
    <cellStyle name="Акцент1 2 2 2 2 2 2 2 2 13" xfId="16525" xr:uid="{00000000-0005-0000-0000-000089400000}"/>
    <cellStyle name="Акцент1 2 2 2 2 2 2 2 2 14" xfId="16526" xr:uid="{00000000-0005-0000-0000-00008A400000}"/>
    <cellStyle name="Акцент1 2 2 2 2 2 2 2 2 15" xfId="16527" xr:uid="{00000000-0005-0000-0000-00008B400000}"/>
    <cellStyle name="Акцент1 2 2 2 2 2 2 2 2 16" xfId="16528" xr:uid="{00000000-0005-0000-0000-00008C400000}"/>
    <cellStyle name="Акцент1 2 2 2 2 2 2 2 2 17" xfId="16529" xr:uid="{00000000-0005-0000-0000-00008D400000}"/>
    <cellStyle name="Акцент1 2 2 2 2 2 2 2 2 18" xfId="16530" xr:uid="{00000000-0005-0000-0000-00008E400000}"/>
    <cellStyle name="Акцент1 2 2 2 2 2 2 2 2 19" xfId="16531" xr:uid="{00000000-0005-0000-0000-00008F400000}"/>
    <cellStyle name="Акцент1 2 2 2 2 2 2 2 2 2" xfId="16532" xr:uid="{00000000-0005-0000-0000-000090400000}"/>
    <cellStyle name="Акцент1 2 2 2 2 2 2 2 2 2 10" xfId="16533" xr:uid="{00000000-0005-0000-0000-000091400000}"/>
    <cellStyle name="Акцент1 2 2 2 2 2 2 2 2 2 11" xfId="16534" xr:uid="{00000000-0005-0000-0000-000092400000}"/>
    <cellStyle name="Акцент1 2 2 2 2 2 2 2 2 2 12" xfId="16535" xr:uid="{00000000-0005-0000-0000-000093400000}"/>
    <cellStyle name="Акцент1 2 2 2 2 2 2 2 2 2 13" xfId="16536" xr:uid="{00000000-0005-0000-0000-000094400000}"/>
    <cellStyle name="Акцент1 2 2 2 2 2 2 2 2 2 14" xfId="16537" xr:uid="{00000000-0005-0000-0000-000095400000}"/>
    <cellStyle name="Акцент1 2 2 2 2 2 2 2 2 2 15" xfId="16538" xr:uid="{00000000-0005-0000-0000-000096400000}"/>
    <cellStyle name="Акцент1 2 2 2 2 2 2 2 2 2 16" xfId="16539" xr:uid="{00000000-0005-0000-0000-000097400000}"/>
    <cellStyle name="Акцент1 2 2 2 2 2 2 2 2 2 17" xfId="16540" xr:uid="{00000000-0005-0000-0000-000098400000}"/>
    <cellStyle name="Акцент1 2 2 2 2 2 2 2 2 2 18" xfId="16541" xr:uid="{00000000-0005-0000-0000-000099400000}"/>
    <cellStyle name="Акцент1 2 2 2 2 2 2 2 2 2 19" xfId="16542" xr:uid="{00000000-0005-0000-0000-00009A400000}"/>
    <cellStyle name="Акцент1 2 2 2 2 2 2 2 2 2 2" xfId="16543" xr:uid="{00000000-0005-0000-0000-00009B400000}"/>
    <cellStyle name="Акцент1 2 2 2 2 2 2 2 2 2 2 10" xfId="16544" xr:uid="{00000000-0005-0000-0000-00009C400000}"/>
    <cellStyle name="Акцент1 2 2 2 2 2 2 2 2 2 2 11" xfId="16545" xr:uid="{00000000-0005-0000-0000-00009D400000}"/>
    <cellStyle name="Акцент1 2 2 2 2 2 2 2 2 2 2 12" xfId="16546" xr:uid="{00000000-0005-0000-0000-00009E400000}"/>
    <cellStyle name="Акцент1 2 2 2 2 2 2 2 2 2 2 13" xfId="16547" xr:uid="{00000000-0005-0000-0000-00009F400000}"/>
    <cellStyle name="Акцент1 2 2 2 2 2 2 2 2 2 2 14" xfId="16548" xr:uid="{00000000-0005-0000-0000-0000A0400000}"/>
    <cellStyle name="Акцент1 2 2 2 2 2 2 2 2 2 2 15" xfId="16549" xr:uid="{00000000-0005-0000-0000-0000A1400000}"/>
    <cellStyle name="Акцент1 2 2 2 2 2 2 2 2 2 2 16" xfId="16550" xr:uid="{00000000-0005-0000-0000-0000A2400000}"/>
    <cellStyle name="Акцент1 2 2 2 2 2 2 2 2 2 2 17" xfId="16551" xr:uid="{00000000-0005-0000-0000-0000A3400000}"/>
    <cellStyle name="Акцент1 2 2 2 2 2 2 2 2 2 2 18" xfId="16552" xr:uid="{00000000-0005-0000-0000-0000A4400000}"/>
    <cellStyle name="Акцент1 2 2 2 2 2 2 2 2 2 2 19" xfId="16553" xr:uid="{00000000-0005-0000-0000-0000A5400000}"/>
    <cellStyle name="Акцент1 2 2 2 2 2 2 2 2 2 2 2" xfId="16554" xr:uid="{00000000-0005-0000-0000-0000A6400000}"/>
    <cellStyle name="Акцент1 2 2 2 2 2 2 2 2 2 2 2 10" xfId="16555" xr:uid="{00000000-0005-0000-0000-0000A7400000}"/>
    <cellStyle name="Акцент1 2 2 2 2 2 2 2 2 2 2 2 11" xfId="16556" xr:uid="{00000000-0005-0000-0000-0000A8400000}"/>
    <cellStyle name="Акцент1 2 2 2 2 2 2 2 2 2 2 2 12" xfId="16557" xr:uid="{00000000-0005-0000-0000-0000A9400000}"/>
    <cellStyle name="Акцент1 2 2 2 2 2 2 2 2 2 2 2 13" xfId="16558" xr:uid="{00000000-0005-0000-0000-0000AA400000}"/>
    <cellStyle name="Акцент1 2 2 2 2 2 2 2 2 2 2 2 14" xfId="16559" xr:uid="{00000000-0005-0000-0000-0000AB400000}"/>
    <cellStyle name="Акцент1 2 2 2 2 2 2 2 2 2 2 2 15" xfId="16560" xr:uid="{00000000-0005-0000-0000-0000AC400000}"/>
    <cellStyle name="Акцент1 2 2 2 2 2 2 2 2 2 2 2 16" xfId="16561" xr:uid="{00000000-0005-0000-0000-0000AD400000}"/>
    <cellStyle name="Акцент1 2 2 2 2 2 2 2 2 2 2 2 17" xfId="16562" xr:uid="{00000000-0005-0000-0000-0000AE400000}"/>
    <cellStyle name="Акцент1 2 2 2 2 2 2 2 2 2 2 2 18" xfId="16563" xr:uid="{00000000-0005-0000-0000-0000AF400000}"/>
    <cellStyle name="Акцент1 2 2 2 2 2 2 2 2 2 2 2 19" xfId="16564" xr:uid="{00000000-0005-0000-0000-0000B0400000}"/>
    <cellStyle name="Акцент1 2 2 2 2 2 2 2 2 2 2 2 2" xfId="16565" xr:uid="{00000000-0005-0000-0000-0000B1400000}"/>
    <cellStyle name="Акцент1 2 2 2 2 2 2 2 2 2 2 2 2 10" xfId="16566" xr:uid="{00000000-0005-0000-0000-0000B2400000}"/>
    <cellStyle name="Акцент1 2 2 2 2 2 2 2 2 2 2 2 2 11" xfId="16567" xr:uid="{00000000-0005-0000-0000-0000B3400000}"/>
    <cellStyle name="Акцент1 2 2 2 2 2 2 2 2 2 2 2 2 12" xfId="16568" xr:uid="{00000000-0005-0000-0000-0000B4400000}"/>
    <cellStyle name="Акцент1 2 2 2 2 2 2 2 2 2 2 2 2 13" xfId="16569" xr:uid="{00000000-0005-0000-0000-0000B5400000}"/>
    <cellStyle name="Акцент1 2 2 2 2 2 2 2 2 2 2 2 2 14" xfId="16570" xr:uid="{00000000-0005-0000-0000-0000B6400000}"/>
    <cellStyle name="Акцент1 2 2 2 2 2 2 2 2 2 2 2 2 15" xfId="16571" xr:uid="{00000000-0005-0000-0000-0000B7400000}"/>
    <cellStyle name="Акцент1 2 2 2 2 2 2 2 2 2 2 2 2 16" xfId="16572" xr:uid="{00000000-0005-0000-0000-0000B8400000}"/>
    <cellStyle name="Акцент1 2 2 2 2 2 2 2 2 2 2 2 2 17" xfId="16573" xr:uid="{00000000-0005-0000-0000-0000B9400000}"/>
    <cellStyle name="Акцент1 2 2 2 2 2 2 2 2 2 2 2 2 18" xfId="16574" xr:uid="{00000000-0005-0000-0000-0000BA400000}"/>
    <cellStyle name="Акцент1 2 2 2 2 2 2 2 2 2 2 2 2 19" xfId="16575" xr:uid="{00000000-0005-0000-0000-0000BB400000}"/>
    <cellStyle name="Акцент1 2 2 2 2 2 2 2 2 2 2 2 2 2" xfId="16576" xr:uid="{00000000-0005-0000-0000-0000BC400000}"/>
    <cellStyle name="Акцент1 2 2 2 2 2 2 2 2 2 2 2 2 2 10" xfId="16577" xr:uid="{00000000-0005-0000-0000-0000BD400000}"/>
    <cellStyle name="Акцент1 2 2 2 2 2 2 2 2 2 2 2 2 2 11" xfId="16578" xr:uid="{00000000-0005-0000-0000-0000BE400000}"/>
    <cellStyle name="Акцент1 2 2 2 2 2 2 2 2 2 2 2 2 2 12" xfId="16579" xr:uid="{00000000-0005-0000-0000-0000BF400000}"/>
    <cellStyle name="Акцент1 2 2 2 2 2 2 2 2 2 2 2 2 2 13" xfId="16580" xr:uid="{00000000-0005-0000-0000-0000C0400000}"/>
    <cellStyle name="Акцент1 2 2 2 2 2 2 2 2 2 2 2 2 2 14" xfId="16581" xr:uid="{00000000-0005-0000-0000-0000C1400000}"/>
    <cellStyle name="Акцент1 2 2 2 2 2 2 2 2 2 2 2 2 2 15" xfId="16582" xr:uid="{00000000-0005-0000-0000-0000C2400000}"/>
    <cellStyle name="Акцент1 2 2 2 2 2 2 2 2 2 2 2 2 2 16" xfId="16583" xr:uid="{00000000-0005-0000-0000-0000C3400000}"/>
    <cellStyle name="Акцент1 2 2 2 2 2 2 2 2 2 2 2 2 2 17" xfId="16584" xr:uid="{00000000-0005-0000-0000-0000C4400000}"/>
    <cellStyle name="Акцент1 2 2 2 2 2 2 2 2 2 2 2 2 2 18" xfId="16585" xr:uid="{00000000-0005-0000-0000-0000C5400000}"/>
    <cellStyle name="Акцент1 2 2 2 2 2 2 2 2 2 2 2 2 2 19" xfId="16586" xr:uid="{00000000-0005-0000-0000-0000C6400000}"/>
    <cellStyle name="Акцент1 2 2 2 2 2 2 2 2 2 2 2 2 2 2" xfId="16587" xr:uid="{00000000-0005-0000-0000-0000C7400000}"/>
    <cellStyle name="Акцент1 2 2 2 2 2 2 2 2 2 2 2 2 2 2 10" xfId="16588" xr:uid="{00000000-0005-0000-0000-0000C8400000}"/>
    <cellStyle name="Акцент1 2 2 2 2 2 2 2 2 2 2 2 2 2 2 11" xfId="16589" xr:uid="{00000000-0005-0000-0000-0000C9400000}"/>
    <cellStyle name="Акцент1 2 2 2 2 2 2 2 2 2 2 2 2 2 2 12" xfId="16590" xr:uid="{00000000-0005-0000-0000-0000CA400000}"/>
    <cellStyle name="Акцент1 2 2 2 2 2 2 2 2 2 2 2 2 2 2 13" xfId="16591" xr:uid="{00000000-0005-0000-0000-0000CB400000}"/>
    <cellStyle name="Акцент1 2 2 2 2 2 2 2 2 2 2 2 2 2 2 14" xfId="16592" xr:uid="{00000000-0005-0000-0000-0000CC400000}"/>
    <cellStyle name="Акцент1 2 2 2 2 2 2 2 2 2 2 2 2 2 2 15" xfId="16593" xr:uid="{00000000-0005-0000-0000-0000CD400000}"/>
    <cellStyle name="Акцент1 2 2 2 2 2 2 2 2 2 2 2 2 2 2 16" xfId="16594" xr:uid="{00000000-0005-0000-0000-0000CE400000}"/>
    <cellStyle name="Акцент1 2 2 2 2 2 2 2 2 2 2 2 2 2 2 17" xfId="16595" xr:uid="{00000000-0005-0000-0000-0000CF400000}"/>
    <cellStyle name="Акцент1 2 2 2 2 2 2 2 2 2 2 2 2 2 2 18" xfId="16596" xr:uid="{00000000-0005-0000-0000-0000D0400000}"/>
    <cellStyle name="Акцент1 2 2 2 2 2 2 2 2 2 2 2 2 2 2 19" xfId="16597" xr:uid="{00000000-0005-0000-0000-0000D1400000}"/>
    <cellStyle name="Акцент1 2 2 2 2 2 2 2 2 2 2 2 2 2 2 2" xfId="16598" xr:uid="{00000000-0005-0000-0000-0000D2400000}"/>
    <cellStyle name="Акцент1 2 2 2 2 2 2 2 2 2 2 2 2 2 2 2 10" xfId="16599" xr:uid="{00000000-0005-0000-0000-0000D3400000}"/>
    <cellStyle name="Акцент1 2 2 2 2 2 2 2 2 2 2 2 2 2 2 2 11" xfId="16600" xr:uid="{00000000-0005-0000-0000-0000D4400000}"/>
    <cellStyle name="Акцент1 2 2 2 2 2 2 2 2 2 2 2 2 2 2 2 12" xfId="16601" xr:uid="{00000000-0005-0000-0000-0000D5400000}"/>
    <cellStyle name="Акцент1 2 2 2 2 2 2 2 2 2 2 2 2 2 2 2 13" xfId="16602" xr:uid="{00000000-0005-0000-0000-0000D6400000}"/>
    <cellStyle name="Акцент1 2 2 2 2 2 2 2 2 2 2 2 2 2 2 2 14" xfId="16603" xr:uid="{00000000-0005-0000-0000-0000D7400000}"/>
    <cellStyle name="Акцент1 2 2 2 2 2 2 2 2 2 2 2 2 2 2 2 15" xfId="16604" xr:uid="{00000000-0005-0000-0000-0000D8400000}"/>
    <cellStyle name="Акцент1 2 2 2 2 2 2 2 2 2 2 2 2 2 2 2 16" xfId="16605" xr:uid="{00000000-0005-0000-0000-0000D9400000}"/>
    <cellStyle name="Акцент1 2 2 2 2 2 2 2 2 2 2 2 2 2 2 2 17" xfId="16606" xr:uid="{00000000-0005-0000-0000-0000DA400000}"/>
    <cellStyle name="Акцент1 2 2 2 2 2 2 2 2 2 2 2 2 2 2 2 18" xfId="16607" xr:uid="{00000000-0005-0000-0000-0000DB400000}"/>
    <cellStyle name="Акцент1 2 2 2 2 2 2 2 2 2 2 2 2 2 2 2 19" xfId="16608" xr:uid="{00000000-0005-0000-0000-0000DC400000}"/>
    <cellStyle name="Акцент1 2 2 2 2 2 2 2 2 2 2 2 2 2 2 2 2" xfId="16609" xr:uid="{00000000-0005-0000-0000-0000DD400000}"/>
    <cellStyle name="Акцент1 2 2 2 2 2 2 2 2 2 2 2 2 2 2 2 2 10" xfId="16610" xr:uid="{00000000-0005-0000-0000-0000DE400000}"/>
    <cellStyle name="Акцент1 2 2 2 2 2 2 2 2 2 2 2 2 2 2 2 2 11" xfId="16611" xr:uid="{00000000-0005-0000-0000-0000DF400000}"/>
    <cellStyle name="Акцент1 2 2 2 2 2 2 2 2 2 2 2 2 2 2 2 2 12" xfId="16612" xr:uid="{00000000-0005-0000-0000-0000E0400000}"/>
    <cellStyle name="Акцент1 2 2 2 2 2 2 2 2 2 2 2 2 2 2 2 2 13" xfId="16613" xr:uid="{00000000-0005-0000-0000-0000E1400000}"/>
    <cellStyle name="Акцент1 2 2 2 2 2 2 2 2 2 2 2 2 2 2 2 2 14" xfId="16614" xr:uid="{00000000-0005-0000-0000-0000E2400000}"/>
    <cellStyle name="Акцент1 2 2 2 2 2 2 2 2 2 2 2 2 2 2 2 2 15" xfId="16615" xr:uid="{00000000-0005-0000-0000-0000E3400000}"/>
    <cellStyle name="Акцент1 2 2 2 2 2 2 2 2 2 2 2 2 2 2 2 2 16" xfId="16616" xr:uid="{00000000-0005-0000-0000-0000E4400000}"/>
    <cellStyle name="Акцент1 2 2 2 2 2 2 2 2 2 2 2 2 2 2 2 2 17" xfId="16617" xr:uid="{00000000-0005-0000-0000-0000E5400000}"/>
    <cellStyle name="Акцент1 2 2 2 2 2 2 2 2 2 2 2 2 2 2 2 2 18" xfId="16618" xr:uid="{00000000-0005-0000-0000-0000E6400000}"/>
    <cellStyle name="Акцент1 2 2 2 2 2 2 2 2 2 2 2 2 2 2 2 2 19" xfId="16619" xr:uid="{00000000-0005-0000-0000-0000E7400000}"/>
    <cellStyle name="Акцент1 2 2 2 2 2 2 2 2 2 2 2 2 2 2 2 2 2" xfId="16620" xr:uid="{00000000-0005-0000-0000-0000E8400000}"/>
    <cellStyle name="Акцент1 2 2 2 2 2 2 2 2 2 2 2 2 2 2 2 2 2 10" xfId="16621" xr:uid="{00000000-0005-0000-0000-0000E9400000}"/>
    <cellStyle name="Акцент1 2 2 2 2 2 2 2 2 2 2 2 2 2 2 2 2 2 11" xfId="16622" xr:uid="{00000000-0005-0000-0000-0000EA400000}"/>
    <cellStyle name="Акцент1 2 2 2 2 2 2 2 2 2 2 2 2 2 2 2 2 2 12" xfId="16623" xr:uid="{00000000-0005-0000-0000-0000EB400000}"/>
    <cellStyle name="Акцент1 2 2 2 2 2 2 2 2 2 2 2 2 2 2 2 2 2 13" xfId="16624" xr:uid="{00000000-0005-0000-0000-0000EC400000}"/>
    <cellStyle name="Акцент1 2 2 2 2 2 2 2 2 2 2 2 2 2 2 2 2 2 14" xfId="16625" xr:uid="{00000000-0005-0000-0000-0000ED400000}"/>
    <cellStyle name="Акцент1 2 2 2 2 2 2 2 2 2 2 2 2 2 2 2 2 2 15" xfId="16626" xr:uid="{00000000-0005-0000-0000-0000EE400000}"/>
    <cellStyle name="Акцент1 2 2 2 2 2 2 2 2 2 2 2 2 2 2 2 2 2 16" xfId="16627" xr:uid="{00000000-0005-0000-0000-0000EF400000}"/>
    <cellStyle name="Акцент1 2 2 2 2 2 2 2 2 2 2 2 2 2 2 2 2 2 17" xfId="16628" xr:uid="{00000000-0005-0000-0000-0000F0400000}"/>
    <cellStyle name="Акцент1 2 2 2 2 2 2 2 2 2 2 2 2 2 2 2 2 2 18" xfId="16629" xr:uid="{00000000-0005-0000-0000-0000F1400000}"/>
    <cellStyle name="Акцент1 2 2 2 2 2 2 2 2 2 2 2 2 2 2 2 2 2 19" xfId="16630" xr:uid="{00000000-0005-0000-0000-0000F2400000}"/>
    <cellStyle name="Акцент1 2 2 2 2 2 2 2 2 2 2 2 2 2 2 2 2 2 2" xfId="16631" xr:uid="{00000000-0005-0000-0000-0000F3400000}"/>
    <cellStyle name="Акцент1 2 2 2 2 2 2 2 2 2 2 2 2 2 2 2 2 2 2 10" xfId="16632" xr:uid="{00000000-0005-0000-0000-0000F4400000}"/>
    <cellStyle name="Акцент1 2 2 2 2 2 2 2 2 2 2 2 2 2 2 2 2 2 2 11" xfId="16633" xr:uid="{00000000-0005-0000-0000-0000F5400000}"/>
    <cellStyle name="Акцент1 2 2 2 2 2 2 2 2 2 2 2 2 2 2 2 2 2 2 12" xfId="16634" xr:uid="{00000000-0005-0000-0000-0000F6400000}"/>
    <cellStyle name="Акцент1 2 2 2 2 2 2 2 2 2 2 2 2 2 2 2 2 2 2 13" xfId="16635" xr:uid="{00000000-0005-0000-0000-0000F7400000}"/>
    <cellStyle name="Акцент1 2 2 2 2 2 2 2 2 2 2 2 2 2 2 2 2 2 2 14" xfId="16636" xr:uid="{00000000-0005-0000-0000-0000F8400000}"/>
    <cellStyle name="Акцент1 2 2 2 2 2 2 2 2 2 2 2 2 2 2 2 2 2 2 15" xfId="16637" xr:uid="{00000000-0005-0000-0000-0000F9400000}"/>
    <cellStyle name="Акцент1 2 2 2 2 2 2 2 2 2 2 2 2 2 2 2 2 2 2 16" xfId="16638" xr:uid="{00000000-0005-0000-0000-0000FA400000}"/>
    <cellStyle name="Акцент1 2 2 2 2 2 2 2 2 2 2 2 2 2 2 2 2 2 2 17" xfId="16639" xr:uid="{00000000-0005-0000-0000-0000FB400000}"/>
    <cellStyle name="Акцент1 2 2 2 2 2 2 2 2 2 2 2 2 2 2 2 2 2 2 18" xfId="16640" xr:uid="{00000000-0005-0000-0000-0000FC400000}"/>
    <cellStyle name="Акцент1 2 2 2 2 2 2 2 2 2 2 2 2 2 2 2 2 2 2 19" xfId="16641" xr:uid="{00000000-0005-0000-0000-0000FD400000}"/>
    <cellStyle name="Акцент1 2 2 2 2 2 2 2 2 2 2 2 2 2 2 2 2 2 2 2" xfId="16642" xr:uid="{00000000-0005-0000-0000-0000FE400000}"/>
    <cellStyle name="Акцент1 2 2 2 2 2 2 2 2 2 2 2 2 2 2 2 2 2 2 2 10" xfId="16643" xr:uid="{00000000-0005-0000-0000-0000FF400000}"/>
    <cellStyle name="Акцент1 2 2 2 2 2 2 2 2 2 2 2 2 2 2 2 2 2 2 2 11" xfId="16644" xr:uid="{00000000-0005-0000-0000-000000410000}"/>
    <cellStyle name="Акцент1 2 2 2 2 2 2 2 2 2 2 2 2 2 2 2 2 2 2 2 12" xfId="16645" xr:uid="{00000000-0005-0000-0000-000001410000}"/>
    <cellStyle name="Акцент1 2 2 2 2 2 2 2 2 2 2 2 2 2 2 2 2 2 2 2 13" xfId="16646" xr:uid="{00000000-0005-0000-0000-000002410000}"/>
    <cellStyle name="Акцент1 2 2 2 2 2 2 2 2 2 2 2 2 2 2 2 2 2 2 2 14" xfId="16647" xr:uid="{00000000-0005-0000-0000-000003410000}"/>
    <cellStyle name="Акцент1 2 2 2 2 2 2 2 2 2 2 2 2 2 2 2 2 2 2 2 15" xfId="16648" xr:uid="{00000000-0005-0000-0000-000004410000}"/>
    <cellStyle name="Акцент1 2 2 2 2 2 2 2 2 2 2 2 2 2 2 2 2 2 2 2 16" xfId="16649" xr:uid="{00000000-0005-0000-0000-000005410000}"/>
    <cellStyle name="Акцент1 2 2 2 2 2 2 2 2 2 2 2 2 2 2 2 2 2 2 2 17" xfId="16650" xr:uid="{00000000-0005-0000-0000-000006410000}"/>
    <cellStyle name="Акцент1 2 2 2 2 2 2 2 2 2 2 2 2 2 2 2 2 2 2 2 18" xfId="16651" xr:uid="{00000000-0005-0000-0000-000007410000}"/>
    <cellStyle name="Акцент1 2 2 2 2 2 2 2 2 2 2 2 2 2 2 2 2 2 2 2 19" xfId="16652" xr:uid="{00000000-0005-0000-0000-000008410000}"/>
    <cellStyle name="Акцент1 2 2 2 2 2 2 2 2 2 2 2 2 2 2 2 2 2 2 2 2" xfId="16653" xr:uid="{00000000-0005-0000-0000-000009410000}"/>
    <cellStyle name="Акцент1 2 2 2 2 2 2 2 2 2 2 2 2 2 2 2 2 2 2 2 2 10" xfId="16654" xr:uid="{00000000-0005-0000-0000-00000A410000}"/>
    <cellStyle name="Акцент1 2 2 2 2 2 2 2 2 2 2 2 2 2 2 2 2 2 2 2 2 11" xfId="16655" xr:uid="{00000000-0005-0000-0000-00000B410000}"/>
    <cellStyle name="Акцент1 2 2 2 2 2 2 2 2 2 2 2 2 2 2 2 2 2 2 2 2 12" xfId="16656" xr:uid="{00000000-0005-0000-0000-00000C410000}"/>
    <cellStyle name="Акцент1 2 2 2 2 2 2 2 2 2 2 2 2 2 2 2 2 2 2 2 2 13" xfId="16657" xr:uid="{00000000-0005-0000-0000-00000D410000}"/>
    <cellStyle name="Акцент1 2 2 2 2 2 2 2 2 2 2 2 2 2 2 2 2 2 2 2 2 14" xfId="16658" xr:uid="{00000000-0005-0000-0000-00000E410000}"/>
    <cellStyle name="Акцент1 2 2 2 2 2 2 2 2 2 2 2 2 2 2 2 2 2 2 2 2 15" xfId="16659" xr:uid="{00000000-0005-0000-0000-00000F410000}"/>
    <cellStyle name="Акцент1 2 2 2 2 2 2 2 2 2 2 2 2 2 2 2 2 2 2 2 2 16" xfId="16660" xr:uid="{00000000-0005-0000-0000-000010410000}"/>
    <cellStyle name="Акцент1 2 2 2 2 2 2 2 2 2 2 2 2 2 2 2 2 2 2 2 2 17" xfId="16661" xr:uid="{00000000-0005-0000-0000-000011410000}"/>
    <cellStyle name="Акцент1 2 2 2 2 2 2 2 2 2 2 2 2 2 2 2 2 2 2 2 2 18" xfId="16662" xr:uid="{00000000-0005-0000-0000-000012410000}"/>
    <cellStyle name="Акцент1 2 2 2 2 2 2 2 2 2 2 2 2 2 2 2 2 2 2 2 2 19" xfId="16663" xr:uid="{00000000-0005-0000-0000-000013410000}"/>
    <cellStyle name="Акцент1 2 2 2 2 2 2 2 2 2 2 2 2 2 2 2 2 2 2 2 2 2" xfId="16664" xr:uid="{00000000-0005-0000-0000-000014410000}"/>
    <cellStyle name="Акцент1 2 2 2 2 2 2 2 2 2 2 2 2 2 2 2 2 2 2 2 2 2 10" xfId="16665" xr:uid="{00000000-0005-0000-0000-000015410000}"/>
    <cellStyle name="Акцент1 2 2 2 2 2 2 2 2 2 2 2 2 2 2 2 2 2 2 2 2 2 11" xfId="16666" xr:uid="{00000000-0005-0000-0000-000016410000}"/>
    <cellStyle name="Акцент1 2 2 2 2 2 2 2 2 2 2 2 2 2 2 2 2 2 2 2 2 2 12" xfId="16667" xr:uid="{00000000-0005-0000-0000-000017410000}"/>
    <cellStyle name="Акцент1 2 2 2 2 2 2 2 2 2 2 2 2 2 2 2 2 2 2 2 2 2 13" xfId="16668" xr:uid="{00000000-0005-0000-0000-000018410000}"/>
    <cellStyle name="Акцент1 2 2 2 2 2 2 2 2 2 2 2 2 2 2 2 2 2 2 2 2 2 14" xfId="16669" xr:uid="{00000000-0005-0000-0000-000019410000}"/>
    <cellStyle name="Акцент1 2 2 2 2 2 2 2 2 2 2 2 2 2 2 2 2 2 2 2 2 2 15" xfId="16670" xr:uid="{00000000-0005-0000-0000-00001A410000}"/>
    <cellStyle name="Акцент1 2 2 2 2 2 2 2 2 2 2 2 2 2 2 2 2 2 2 2 2 2 16" xfId="16671" xr:uid="{00000000-0005-0000-0000-00001B410000}"/>
    <cellStyle name="Акцент1 2 2 2 2 2 2 2 2 2 2 2 2 2 2 2 2 2 2 2 2 2 17" xfId="16672" xr:uid="{00000000-0005-0000-0000-00001C410000}"/>
    <cellStyle name="Акцент1 2 2 2 2 2 2 2 2 2 2 2 2 2 2 2 2 2 2 2 2 2 18" xfId="16673" xr:uid="{00000000-0005-0000-0000-00001D410000}"/>
    <cellStyle name="Акцент1 2 2 2 2 2 2 2 2 2 2 2 2 2 2 2 2 2 2 2 2 2 19" xfId="16674" xr:uid="{00000000-0005-0000-0000-00001E410000}"/>
    <cellStyle name="Акцент1 2 2 2 2 2 2 2 2 2 2 2 2 2 2 2 2 2 2 2 2 2 2" xfId="16675" xr:uid="{00000000-0005-0000-0000-00001F410000}"/>
    <cellStyle name="Акцент1 2 2 2 2 2 2 2 2 2 2 2 2 2 2 2 2 2 2 2 2 2 2 10" xfId="16676" xr:uid="{00000000-0005-0000-0000-000020410000}"/>
    <cellStyle name="Акцент1 2 2 2 2 2 2 2 2 2 2 2 2 2 2 2 2 2 2 2 2 2 2 11" xfId="16677" xr:uid="{00000000-0005-0000-0000-000021410000}"/>
    <cellStyle name="Акцент1 2 2 2 2 2 2 2 2 2 2 2 2 2 2 2 2 2 2 2 2 2 2 12" xfId="16678" xr:uid="{00000000-0005-0000-0000-000022410000}"/>
    <cellStyle name="Акцент1 2 2 2 2 2 2 2 2 2 2 2 2 2 2 2 2 2 2 2 2 2 2 13" xfId="16679" xr:uid="{00000000-0005-0000-0000-000023410000}"/>
    <cellStyle name="Акцент1 2 2 2 2 2 2 2 2 2 2 2 2 2 2 2 2 2 2 2 2 2 2 14" xfId="16680" xr:uid="{00000000-0005-0000-0000-000024410000}"/>
    <cellStyle name="Акцент1 2 2 2 2 2 2 2 2 2 2 2 2 2 2 2 2 2 2 2 2 2 2 15" xfId="16681" xr:uid="{00000000-0005-0000-0000-000025410000}"/>
    <cellStyle name="Акцент1 2 2 2 2 2 2 2 2 2 2 2 2 2 2 2 2 2 2 2 2 2 2 16" xfId="16682" xr:uid="{00000000-0005-0000-0000-000026410000}"/>
    <cellStyle name="Акцент1 2 2 2 2 2 2 2 2 2 2 2 2 2 2 2 2 2 2 2 2 2 2 17" xfId="16683" xr:uid="{00000000-0005-0000-0000-000027410000}"/>
    <cellStyle name="Акцент1 2 2 2 2 2 2 2 2 2 2 2 2 2 2 2 2 2 2 2 2 2 2 18" xfId="16684" xr:uid="{00000000-0005-0000-0000-000028410000}"/>
    <cellStyle name="Акцент1 2 2 2 2 2 2 2 2 2 2 2 2 2 2 2 2 2 2 2 2 2 2 19" xfId="16685" xr:uid="{00000000-0005-0000-0000-000029410000}"/>
    <cellStyle name="Акцент1 2 2 2 2 2 2 2 2 2 2 2 2 2 2 2 2 2 2 2 2 2 2 2" xfId="16686" xr:uid="{00000000-0005-0000-0000-00002A410000}"/>
    <cellStyle name="Акцент1 2 2 2 2 2 2 2 2 2 2 2 2 2 2 2 2 2 2 2 2 2 2 2 10" xfId="16687" xr:uid="{00000000-0005-0000-0000-00002B410000}"/>
    <cellStyle name="Акцент1 2 2 2 2 2 2 2 2 2 2 2 2 2 2 2 2 2 2 2 2 2 2 2 11" xfId="16688" xr:uid="{00000000-0005-0000-0000-00002C410000}"/>
    <cellStyle name="Акцент1 2 2 2 2 2 2 2 2 2 2 2 2 2 2 2 2 2 2 2 2 2 2 2 12" xfId="16689" xr:uid="{00000000-0005-0000-0000-00002D410000}"/>
    <cellStyle name="Акцент1 2 2 2 2 2 2 2 2 2 2 2 2 2 2 2 2 2 2 2 2 2 2 2 13" xfId="16690" xr:uid="{00000000-0005-0000-0000-00002E410000}"/>
    <cellStyle name="Акцент1 2 2 2 2 2 2 2 2 2 2 2 2 2 2 2 2 2 2 2 2 2 2 2 14" xfId="16691" xr:uid="{00000000-0005-0000-0000-00002F410000}"/>
    <cellStyle name="Акцент1 2 2 2 2 2 2 2 2 2 2 2 2 2 2 2 2 2 2 2 2 2 2 2 15" xfId="16692" xr:uid="{00000000-0005-0000-0000-000030410000}"/>
    <cellStyle name="Акцент1 2 2 2 2 2 2 2 2 2 2 2 2 2 2 2 2 2 2 2 2 2 2 2 16" xfId="16693" xr:uid="{00000000-0005-0000-0000-000031410000}"/>
    <cellStyle name="Акцент1 2 2 2 2 2 2 2 2 2 2 2 2 2 2 2 2 2 2 2 2 2 2 2 17" xfId="16694" xr:uid="{00000000-0005-0000-0000-000032410000}"/>
    <cellStyle name="Акцент1 2 2 2 2 2 2 2 2 2 2 2 2 2 2 2 2 2 2 2 2 2 2 2 18" xfId="16695" xr:uid="{00000000-0005-0000-0000-000033410000}"/>
    <cellStyle name="Акцент1 2 2 2 2 2 2 2 2 2 2 2 2 2 2 2 2 2 2 2 2 2 2 2 19" xfId="16696" xr:uid="{00000000-0005-0000-0000-000034410000}"/>
    <cellStyle name="Акцент1 2 2 2 2 2 2 2 2 2 2 2 2 2 2 2 2 2 2 2 2 2 2 2 2" xfId="16697" xr:uid="{00000000-0005-0000-0000-000035410000}"/>
    <cellStyle name="Акцент1 2 2 2 2 2 2 2 2 2 2 2 2 2 2 2 2 2 2 2 2 2 2 2 2 10" xfId="16698" xr:uid="{00000000-0005-0000-0000-000036410000}"/>
    <cellStyle name="Акцент1 2 2 2 2 2 2 2 2 2 2 2 2 2 2 2 2 2 2 2 2 2 2 2 2 11" xfId="16699" xr:uid="{00000000-0005-0000-0000-000037410000}"/>
    <cellStyle name="Акцент1 2 2 2 2 2 2 2 2 2 2 2 2 2 2 2 2 2 2 2 2 2 2 2 2 12" xfId="16700" xr:uid="{00000000-0005-0000-0000-000038410000}"/>
    <cellStyle name="Акцент1 2 2 2 2 2 2 2 2 2 2 2 2 2 2 2 2 2 2 2 2 2 2 2 2 13" xfId="16701" xr:uid="{00000000-0005-0000-0000-000039410000}"/>
    <cellStyle name="Акцент1 2 2 2 2 2 2 2 2 2 2 2 2 2 2 2 2 2 2 2 2 2 2 2 2 14" xfId="16702" xr:uid="{00000000-0005-0000-0000-00003A410000}"/>
    <cellStyle name="Акцент1 2 2 2 2 2 2 2 2 2 2 2 2 2 2 2 2 2 2 2 2 2 2 2 2 15" xfId="16703" xr:uid="{00000000-0005-0000-0000-00003B410000}"/>
    <cellStyle name="Акцент1 2 2 2 2 2 2 2 2 2 2 2 2 2 2 2 2 2 2 2 2 2 2 2 2 16" xfId="16704" xr:uid="{00000000-0005-0000-0000-00003C410000}"/>
    <cellStyle name="Акцент1 2 2 2 2 2 2 2 2 2 2 2 2 2 2 2 2 2 2 2 2 2 2 2 2 17" xfId="16705" xr:uid="{00000000-0005-0000-0000-00003D410000}"/>
    <cellStyle name="Акцент1 2 2 2 2 2 2 2 2 2 2 2 2 2 2 2 2 2 2 2 2 2 2 2 2 18" xfId="16706" xr:uid="{00000000-0005-0000-0000-00003E410000}"/>
    <cellStyle name="Акцент1 2 2 2 2 2 2 2 2 2 2 2 2 2 2 2 2 2 2 2 2 2 2 2 2 2" xfId="16707" xr:uid="{00000000-0005-0000-0000-00003F410000}"/>
    <cellStyle name="Акцент1 2 2 2 2 2 2 2 2 2 2 2 2 2 2 2 2 2 2 2 2 2 2 2 2 2 10" xfId="16708" xr:uid="{00000000-0005-0000-0000-000040410000}"/>
    <cellStyle name="Акцент1 2 2 2 2 2 2 2 2 2 2 2 2 2 2 2 2 2 2 2 2 2 2 2 2 2 11" xfId="16709" xr:uid="{00000000-0005-0000-0000-000041410000}"/>
    <cellStyle name="Акцент1 2 2 2 2 2 2 2 2 2 2 2 2 2 2 2 2 2 2 2 2 2 2 2 2 2 12" xfId="16710" xr:uid="{00000000-0005-0000-0000-000042410000}"/>
    <cellStyle name="Акцент1 2 2 2 2 2 2 2 2 2 2 2 2 2 2 2 2 2 2 2 2 2 2 2 2 2 13" xfId="16711" xr:uid="{00000000-0005-0000-0000-000043410000}"/>
    <cellStyle name="Акцент1 2 2 2 2 2 2 2 2 2 2 2 2 2 2 2 2 2 2 2 2 2 2 2 2 2 14" xfId="16712" xr:uid="{00000000-0005-0000-0000-000044410000}"/>
    <cellStyle name="Акцент1 2 2 2 2 2 2 2 2 2 2 2 2 2 2 2 2 2 2 2 2 2 2 2 2 2 15" xfId="16713" xr:uid="{00000000-0005-0000-0000-000045410000}"/>
    <cellStyle name="Акцент1 2 2 2 2 2 2 2 2 2 2 2 2 2 2 2 2 2 2 2 2 2 2 2 2 2 16" xfId="16714" xr:uid="{00000000-0005-0000-0000-000046410000}"/>
    <cellStyle name="Акцент1 2 2 2 2 2 2 2 2 2 2 2 2 2 2 2 2 2 2 2 2 2 2 2 2 2 17" xfId="16715" xr:uid="{00000000-0005-0000-0000-000047410000}"/>
    <cellStyle name="Акцент1 2 2 2 2 2 2 2 2 2 2 2 2 2 2 2 2 2 2 2 2 2 2 2 2 2 18" xfId="16716" xr:uid="{00000000-0005-0000-0000-000048410000}"/>
    <cellStyle name="Акцент1 2 2 2 2 2 2 2 2 2 2 2 2 2 2 2 2 2 2 2 2 2 2 2 2 2 2" xfId="16717" xr:uid="{00000000-0005-0000-0000-000049410000}"/>
    <cellStyle name="Акцент1 2 2 2 2 2 2 2 2 2 2 2 2 2 2 2 2 2 2 2 2 2 2 2 2 2 3" xfId="16718" xr:uid="{00000000-0005-0000-0000-00004A410000}"/>
    <cellStyle name="Акцент1 2 2 2 2 2 2 2 2 2 2 2 2 2 2 2 2 2 2 2 2 2 2 2 2 2 4" xfId="16719" xr:uid="{00000000-0005-0000-0000-00004B410000}"/>
    <cellStyle name="Акцент1 2 2 2 2 2 2 2 2 2 2 2 2 2 2 2 2 2 2 2 2 2 2 2 2 2 5" xfId="16720" xr:uid="{00000000-0005-0000-0000-00004C410000}"/>
    <cellStyle name="Акцент1 2 2 2 2 2 2 2 2 2 2 2 2 2 2 2 2 2 2 2 2 2 2 2 2 2 6" xfId="16721" xr:uid="{00000000-0005-0000-0000-00004D410000}"/>
    <cellStyle name="Акцент1 2 2 2 2 2 2 2 2 2 2 2 2 2 2 2 2 2 2 2 2 2 2 2 2 2 7" xfId="16722" xr:uid="{00000000-0005-0000-0000-00004E410000}"/>
    <cellStyle name="Акцент1 2 2 2 2 2 2 2 2 2 2 2 2 2 2 2 2 2 2 2 2 2 2 2 2 2 8" xfId="16723" xr:uid="{00000000-0005-0000-0000-00004F410000}"/>
    <cellStyle name="Акцент1 2 2 2 2 2 2 2 2 2 2 2 2 2 2 2 2 2 2 2 2 2 2 2 2 2 9" xfId="16724" xr:uid="{00000000-0005-0000-0000-000050410000}"/>
    <cellStyle name="Акцент1 2 2 2 2 2 2 2 2 2 2 2 2 2 2 2 2 2 2 2 2 2 2 2 2 3" xfId="16725" xr:uid="{00000000-0005-0000-0000-000051410000}"/>
    <cellStyle name="Акцент1 2 2 2 2 2 2 2 2 2 2 2 2 2 2 2 2 2 2 2 2 2 2 2 2 4" xfId="16726" xr:uid="{00000000-0005-0000-0000-000052410000}"/>
    <cellStyle name="Акцент1 2 2 2 2 2 2 2 2 2 2 2 2 2 2 2 2 2 2 2 2 2 2 2 2 5" xfId="16727" xr:uid="{00000000-0005-0000-0000-000053410000}"/>
    <cellStyle name="Акцент1 2 2 2 2 2 2 2 2 2 2 2 2 2 2 2 2 2 2 2 2 2 2 2 2 6" xfId="16728" xr:uid="{00000000-0005-0000-0000-000054410000}"/>
    <cellStyle name="Акцент1 2 2 2 2 2 2 2 2 2 2 2 2 2 2 2 2 2 2 2 2 2 2 2 2 7" xfId="16729" xr:uid="{00000000-0005-0000-0000-000055410000}"/>
    <cellStyle name="Акцент1 2 2 2 2 2 2 2 2 2 2 2 2 2 2 2 2 2 2 2 2 2 2 2 2 8" xfId="16730" xr:uid="{00000000-0005-0000-0000-000056410000}"/>
    <cellStyle name="Акцент1 2 2 2 2 2 2 2 2 2 2 2 2 2 2 2 2 2 2 2 2 2 2 2 2 9" xfId="16731" xr:uid="{00000000-0005-0000-0000-000057410000}"/>
    <cellStyle name="Акцент1 2 2 2 2 2 2 2 2 2 2 2 2 2 2 2 2 2 2 2 2 2 2 2 20" xfId="16732" xr:uid="{00000000-0005-0000-0000-000058410000}"/>
    <cellStyle name="Акцент1 2 2 2 2 2 2 2 2 2 2 2 2 2 2 2 2 2 2 2 2 2 2 2 21" xfId="16733" xr:uid="{00000000-0005-0000-0000-000059410000}"/>
    <cellStyle name="Акцент1 2 2 2 2 2 2 2 2 2 2 2 2 2 2 2 2 2 2 2 2 2 2 2 3" xfId="16734" xr:uid="{00000000-0005-0000-0000-00005A410000}"/>
    <cellStyle name="Акцент1 2 2 2 2 2 2 2 2 2 2 2 2 2 2 2 2 2 2 2 2 2 2 2 4" xfId="16735" xr:uid="{00000000-0005-0000-0000-00005B410000}"/>
    <cellStyle name="Акцент1 2 2 2 2 2 2 2 2 2 2 2 2 2 2 2 2 2 2 2 2 2 2 2 5" xfId="16736" xr:uid="{00000000-0005-0000-0000-00005C410000}"/>
    <cellStyle name="Акцент1 2 2 2 2 2 2 2 2 2 2 2 2 2 2 2 2 2 2 2 2 2 2 2 6" xfId="16737" xr:uid="{00000000-0005-0000-0000-00005D410000}"/>
    <cellStyle name="Акцент1 2 2 2 2 2 2 2 2 2 2 2 2 2 2 2 2 2 2 2 2 2 2 2 7" xfId="16738" xr:uid="{00000000-0005-0000-0000-00005E410000}"/>
    <cellStyle name="Акцент1 2 2 2 2 2 2 2 2 2 2 2 2 2 2 2 2 2 2 2 2 2 2 2 8" xfId="16739" xr:uid="{00000000-0005-0000-0000-00005F410000}"/>
    <cellStyle name="Акцент1 2 2 2 2 2 2 2 2 2 2 2 2 2 2 2 2 2 2 2 2 2 2 2 9" xfId="16740" xr:uid="{00000000-0005-0000-0000-000060410000}"/>
    <cellStyle name="Акцент1 2 2 2 2 2 2 2 2 2 2 2 2 2 2 2 2 2 2 2 2 2 2 20" xfId="16741" xr:uid="{00000000-0005-0000-0000-000061410000}"/>
    <cellStyle name="Акцент1 2 2 2 2 2 2 2 2 2 2 2 2 2 2 2 2 2 2 2 2 2 2 21" xfId="16742" xr:uid="{00000000-0005-0000-0000-000062410000}"/>
    <cellStyle name="Акцент1 2 2 2 2 2 2 2 2 2 2 2 2 2 2 2 2 2 2 2 2 2 2 3" xfId="16743" xr:uid="{00000000-0005-0000-0000-000063410000}"/>
    <cellStyle name="Акцент1 2 2 2 2 2 2 2 2 2 2 2 2 2 2 2 2 2 2 2 2 2 2 4" xfId="16744" xr:uid="{00000000-0005-0000-0000-000064410000}"/>
    <cellStyle name="Акцент1 2 2 2 2 2 2 2 2 2 2 2 2 2 2 2 2 2 2 2 2 2 2 5" xfId="16745" xr:uid="{00000000-0005-0000-0000-000065410000}"/>
    <cellStyle name="Акцент1 2 2 2 2 2 2 2 2 2 2 2 2 2 2 2 2 2 2 2 2 2 2 6" xfId="16746" xr:uid="{00000000-0005-0000-0000-000066410000}"/>
    <cellStyle name="Акцент1 2 2 2 2 2 2 2 2 2 2 2 2 2 2 2 2 2 2 2 2 2 2 7" xfId="16747" xr:uid="{00000000-0005-0000-0000-000067410000}"/>
    <cellStyle name="Акцент1 2 2 2 2 2 2 2 2 2 2 2 2 2 2 2 2 2 2 2 2 2 2 8" xfId="16748" xr:uid="{00000000-0005-0000-0000-000068410000}"/>
    <cellStyle name="Акцент1 2 2 2 2 2 2 2 2 2 2 2 2 2 2 2 2 2 2 2 2 2 2 9" xfId="16749" xr:uid="{00000000-0005-0000-0000-000069410000}"/>
    <cellStyle name="Акцент1 2 2 2 2 2 2 2 2 2 2 2 2 2 2 2 2 2 2 2 2 2 20" xfId="16750" xr:uid="{00000000-0005-0000-0000-00006A410000}"/>
    <cellStyle name="Акцент1 2 2 2 2 2 2 2 2 2 2 2 2 2 2 2 2 2 2 2 2 2 21" xfId="16751" xr:uid="{00000000-0005-0000-0000-00006B410000}"/>
    <cellStyle name="Акцент1 2 2 2 2 2 2 2 2 2 2 2 2 2 2 2 2 2 2 2 2 2 22" xfId="16752" xr:uid="{00000000-0005-0000-0000-00006C410000}"/>
    <cellStyle name="Акцент1 2 2 2 2 2 2 2 2 2 2 2 2 2 2 2 2 2 2 2 2 2 3" xfId="16753" xr:uid="{00000000-0005-0000-0000-00006D410000}"/>
    <cellStyle name="Акцент1 2 2 2 2 2 2 2 2 2 2 2 2 2 2 2 2 2 2 2 2 2 4" xfId="16754" xr:uid="{00000000-0005-0000-0000-00006E410000}"/>
    <cellStyle name="Акцент1 2 2 2 2 2 2 2 2 2 2 2 2 2 2 2 2 2 2 2 2 2 5" xfId="16755" xr:uid="{00000000-0005-0000-0000-00006F410000}"/>
    <cellStyle name="Акцент1 2 2 2 2 2 2 2 2 2 2 2 2 2 2 2 2 2 2 2 2 2 6" xfId="16756" xr:uid="{00000000-0005-0000-0000-000070410000}"/>
    <cellStyle name="Акцент1 2 2 2 2 2 2 2 2 2 2 2 2 2 2 2 2 2 2 2 2 2 7" xfId="16757" xr:uid="{00000000-0005-0000-0000-000071410000}"/>
    <cellStyle name="Акцент1 2 2 2 2 2 2 2 2 2 2 2 2 2 2 2 2 2 2 2 2 2 8" xfId="16758" xr:uid="{00000000-0005-0000-0000-000072410000}"/>
    <cellStyle name="Акцент1 2 2 2 2 2 2 2 2 2 2 2 2 2 2 2 2 2 2 2 2 2 9" xfId="16759" xr:uid="{00000000-0005-0000-0000-000073410000}"/>
    <cellStyle name="Акцент1 2 2 2 2 2 2 2 2 2 2 2 2 2 2 2 2 2 2 2 2 20" xfId="16760" xr:uid="{00000000-0005-0000-0000-000074410000}"/>
    <cellStyle name="Акцент1 2 2 2 2 2 2 2 2 2 2 2 2 2 2 2 2 2 2 2 2 21" xfId="16761" xr:uid="{00000000-0005-0000-0000-000075410000}"/>
    <cellStyle name="Акцент1 2 2 2 2 2 2 2 2 2 2 2 2 2 2 2 2 2 2 2 2 22" xfId="16762" xr:uid="{00000000-0005-0000-0000-000076410000}"/>
    <cellStyle name="Акцент1 2 2 2 2 2 2 2 2 2 2 2 2 2 2 2 2 2 2 2 2 3" xfId="16763" xr:uid="{00000000-0005-0000-0000-000077410000}"/>
    <cellStyle name="Акцент1 2 2 2 2 2 2 2 2 2 2 2 2 2 2 2 2 2 2 2 2 4" xfId="16764" xr:uid="{00000000-0005-0000-0000-000078410000}"/>
    <cellStyle name="Акцент1 2 2 2 2 2 2 2 2 2 2 2 2 2 2 2 2 2 2 2 2 5" xfId="16765" xr:uid="{00000000-0005-0000-0000-000079410000}"/>
    <cellStyle name="Акцент1 2 2 2 2 2 2 2 2 2 2 2 2 2 2 2 2 2 2 2 2 6" xfId="16766" xr:uid="{00000000-0005-0000-0000-00007A410000}"/>
    <cellStyle name="Акцент1 2 2 2 2 2 2 2 2 2 2 2 2 2 2 2 2 2 2 2 2 7" xfId="16767" xr:uid="{00000000-0005-0000-0000-00007B410000}"/>
    <cellStyle name="Акцент1 2 2 2 2 2 2 2 2 2 2 2 2 2 2 2 2 2 2 2 2 8" xfId="16768" xr:uid="{00000000-0005-0000-0000-00007C410000}"/>
    <cellStyle name="Акцент1 2 2 2 2 2 2 2 2 2 2 2 2 2 2 2 2 2 2 2 2 9" xfId="16769" xr:uid="{00000000-0005-0000-0000-00007D410000}"/>
    <cellStyle name="Акцент1 2 2 2 2 2 2 2 2 2 2 2 2 2 2 2 2 2 2 2 20" xfId="16770" xr:uid="{00000000-0005-0000-0000-00007E410000}"/>
    <cellStyle name="Акцент1 2 2 2 2 2 2 2 2 2 2 2 2 2 2 2 2 2 2 2 21" xfId="16771" xr:uid="{00000000-0005-0000-0000-00007F410000}"/>
    <cellStyle name="Акцент1 2 2 2 2 2 2 2 2 2 2 2 2 2 2 2 2 2 2 2 22" xfId="16772" xr:uid="{00000000-0005-0000-0000-000080410000}"/>
    <cellStyle name="Акцент1 2 2 2 2 2 2 2 2 2 2 2 2 2 2 2 2 2 2 2 23" xfId="16773" xr:uid="{00000000-0005-0000-0000-000081410000}"/>
    <cellStyle name="Акцент1 2 2 2 2 2 2 2 2 2 2 2 2 2 2 2 2 2 2 2 3" xfId="16774" xr:uid="{00000000-0005-0000-0000-000082410000}"/>
    <cellStyle name="Акцент1 2 2 2 2 2 2 2 2 2 2 2 2 2 2 2 2 2 2 2 4" xfId="16775" xr:uid="{00000000-0005-0000-0000-000083410000}"/>
    <cellStyle name="Акцент1 2 2 2 2 2 2 2 2 2 2 2 2 2 2 2 2 2 2 2 5" xfId="16776" xr:uid="{00000000-0005-0000-0000-000084410000}"/>
    <cellStyle name="Акцент1 2 2 2 2 2 2 2 2 2 2 2 2 2 2 2 2 2 2 2 6" xfId="16777" xr:uid="{00000000-0005-0000-0000-000085410000}"/>
    <cellStyle name="Акцент1 2 2 2 2 2 2 2 2 2 2 2 2 2 2 2 2 2 2 2 7" xfId="16778" xr:uid="{00000000-0005-0000-0000-000086410000}"/>
    <cellStyle name="Акцент1 2 2 2 2 2 2 2 2 2 2 2 2 2 2 2 2 2 2 2 8" xfId="16779" xr:uid="{00000000-0005-0000-0000-000087410000}"/>
    <cellStyle name="Акцент1 2 2 2 2 2 2 2 2 2 2 2 2 2 2 2 2 2 2 2 9" xfId="16780" xr:uid="{00000000-0005-0000-0000-000088410000}"/>
    <cellStyle name="Акцент1 2 2 2 2 2 2 2 2 2 2 2 2 2 2 2 2 2 2 20" xfId="16781" xr:uid="{00000000-0005-0000-0000-000089410000}"/>
    <cellStyle name="Акцент1 2 2 2 2 2 2 2 2 2 2 2 2 2 2 2 2 2 2 21" xfId="16782" xr:uid="{00000000-0005-0000-0000-00008A410000}"/>
    <cellStyle name="Акцент1 2 2 2 2 2 2 2 2 2 2 2 2 2 2 2 2 2 2 22" xfId="16783" xr:uid="{00000000-0005-0000-0000-00008B410000}"/>
    <cellStyle name="Акцент1 2 2 2 2 2 2 2 2 2 2 2 2 2 2 2 2 2 2 23" xfId="16784" xr:uid="{00000000-0005-0000-0000-00008C410000}"/>
    <cellStyle name="Акцент1 2 2 2 2 2 2 2 2 2 2 2 2 2 2 2 2 2 2 24" xfId="16785" xr:uid="{00000000-0005-0000-0000-00008D410000}"/>
    <cellStyle name="Акцент1 2 2 2 2 2 2 2 2 2 2 2 2 2 2 2 2 2 2 25" xfId="16786" xr:uid="{00000000-0005-0000-0000-00008E410000}"/>
    <cellStyle name="Акцент1 2 2 2 2 2 2 2 2 2 2 2 2 2 2 2 2 2 2 3" xfId="16787" xr:uid="{00000000-0005-0000-0000-00008F410000}"/>
    <cellStyle name="Акцент1 2 2 2 2 2 2 2 2 2 2 2 2 2 2 2 2 2 2 4" xfId="16788" xr:uid="{00000000-0005-0000-0000-000090410000}"/>
    <cellStyle name="Акцент1 2 2 2 2 2 2 2 2 2 2 2 2 2 2 2 2 2 2 5" xfId="16789" xr:uid="{00000000-0005-0000-0000-000091410000}"/>
    <cellStyle name="Акцент1 2 2 2 2 2 2 2 2 2 2 2 2 2 2 2 2 2 2 6" xfId="16790" xr:uid="{00000000-0005-0000-0000-000092410000}"/>
    <cellStyle name="Акцент1 2 2 2 2 2 2 2 2 2 2 2 2 2 2 2 2 2 2 7" xfId="16791" xr:uid="{00000000-0005-0000-0000-000093410000}"/>
    <cellStyle name="Акцент1 2 2 2 2 2 2 2 2 2 2 2 2 2 2 2 2 2 2 8" xfId="16792" xr:uid="{00000000-0005-0000-0000-000094410000}"/>
    <cellStyle name="Акцент1 2 2 2 2 2 2 2 2 2 2 2 2 2 2 2 2 2 2 9" xfId="16793" xr:uid="{00000000-0005-0000-0000-000095410000}"/>
    <cellStyle name="Акцент1 2 2 2 2 2 2 2 2 2 2 2 2 2 2 2 2 2 20" xfId="16794" xr:uid="{00000000-0005-0000-0000-000096410000}"/>
    <cellStyle name="Акцент1 2 2 2 2 2 2 2 2 2 2 2 2 2 2 2 2 2 21" xfId="16795" xr:uid="{00000000-0005-0000-0000-000097410000}"/>
    <cellStyle name="Акцент1 2 2 2 2 2 2 2 2 2 2 2 2 2 2 2 2 2 22" xfId="16796" xr:uid="{00000000-0005-0000-0000-000098410000}"/>
    <cellStyle name="Акцент1 2 2 2 2 2 2 2 2 2 2 2 2 2 2 2 2 2 23" xfId="16797" xr:uid="{00000000-0005-0000-0000-000099410000}"/>
    <cellStyle name="Акцент1 2 2 2 2 2 2 2 2 2 2 2 2 2 2 2 2 2 24" xfId="16798" xr:uid="{00000000-0005-0000-0000-00009A410000}"/>
    <cellStyle name="Акцент1 2 2 2 2 2 2 2 2 2 2 2 2 2 2 2 2 2 25" xfId="16799" xr:uid="{00000000-0005-0000-0000-00009B410000}"/>
    <cellStyle name="Акцент1 2 2 2 2 2 2 2 2 2 2 2 2 2 2 2 2 2 3" xfId="16800" xr:uid="{00000000-0005-0000-0000-00009C410000}"/>
    <cellStyle name="Акцент1 2 2 2 2 2 2 2 2 2 2 2 2 2 2 2 2 2 3 2" xfId="16801" xr:uid="{00000000-0005-0000-0000-00009D410000}"/>
    <cellStyle name="Акцент1 2 2 2 2 2 2 2 2 2 2 2 2 2 2 2 2 2 4" xfId="16802" xr:uid="{00000000-0005-0000-0000-00009E410000}"/>
    <cellStyle name="Акцент1 2 2 2 2 2 2 2 2 2 2 2 2 2 2 2 2 2 5" xfId="16803" xr:uid="{00000000-0005-0000-0000-00009F410000}"/>
    <cellStyle name="Акцент1 2 2 2 2 2 2 2 2 2 2 2 2 2 2 2 2 2 6" xfId="16804" xr:uid="{00000000-0005-0000-0000-0000A0410000}"/>
    <cellStyle name="Акцент1 2 2 2 2 2 2 2 2 2 2 2 2 2 2 2 2 2 7" xfId="16805" xr:uid="{00000000-0005-0000-0000-0000A1410000}"/>
    <cellStyle name="Акцент1 2 2 2 2 2 2 2 2 2 2 2 2 2 2 2 2 2 8" xfId="16806" xr:uid="{00000000-0005-0000-0000-0000A2410000}"/>
    <cellStyle name="Акцент1 2 2 2 2 2 2 2 2 2 2 2 2 2 2 2 2 2 9" xfId="16807" xr:uid="{00000000-0005-0000-0000-0000A3410000}"/>
    <cellStyle name="Акцент1 2 2 2 2 2 2 2 2 2 2 2 2 2 2 2 2 20" xfId="16808" xr:uid="{00000000-0005-0000-0000-0000A4410000}"/>
    <cellStyle name="Акцент1 2 2 2 2 2 2 2 2 2 2 2 2 2 2 2 2 21" xfId="16809" xr:uid="{00000000-0005-0000-0000-0000A5410000}"/>
    <cellStyle name="Акцент1 2 2 2 2 2 2 2 2 2 2 2 2 2 2 2 2 22" xfId="16810" xr:uid="{00000000-0005-0000-0000-0000A6410000}"/>
    <cellStyle name="Акцент1 2 2 2 2 2 2 2 2 2 2 2 2 2 2 2 2 23" xfId="16811" xr:uid="{00000000-0005-0000-0000-0000A7410000}"/>
    <cellStyle name="Акцент1 2 2 2 2 2 2 2 2 2 2 2 2 2 2 2 2 24" xfId="16812" xr:uid="{00000000-0005-0000-0000-0000A8410000}"/>
    <cellStyle name="Акцент1 2 2 2 2 2 2 2 2 2 2 2 2 2 2 2 2 25" xfId="16813" xr:uid="{00000000-0005-0000-0000-0000A9410000}"/>
    <cellStyle name="Акцент1 2 2 2 2 2 2 2 2 2 2 2 2 2 2 2 2 26" xfId="16814" xr:uid="{00000000-0005-0000-0000-0000AA410000}"/>
    <cellStyle name="Акцент1 2 2 2 2 2 2 2 2 2 2 2 2 2 2 2 2 27" xfId="16815" xr:uid="{00000000-0005-0000-0000-0000AB410000}"/>
    <cellStyle name="Акцент1 2 2 2 2 2 2 2 2 2 2 2 2 2 2 2 2 3" xfId="16816" xr:uid="{00000000-0005-0000-0000-0000AC410000}"/>
    <cellStyle name="Акцент1 2 2 2 2 2 2 2 2 2 2 2 2 2 2 2 2 4" xfId="16817" xr:uid="{00000000-0005-0000-0000-0000AD410000}"/>
    <cellStyle name="Акцент1 2 2 2 2 2 2 2 2 2 2 2 2 2 2 2 2 4 2" xfId="16818" xr:uid="{00000000-0005-0000-0000-0000AE410000}"/>
    <cellStyle name="Акцент1 2 2 2 2 2 2 2 2 2 2 2 2 2 2 2 2 5" xfId="16819" xr:uid="{00000000-0005-0000-0000-0000AF410000}"/>
    <cellStyle name="Акцент1 2 2 2 2 2 2 2 2 2 2 2 2 2 2 2 2 6" xfId="16820" xr:uid="{00000000-0005-0000-0000-0000B0410000}"/>
    <cellStyle name="Акцент1 2 2 2 2 2 2 2 2 2 2 2 2 2 2 2 2 7" xfId="16821" xr:uid="{00000000-0005-0000-0000-0000B1410000}"/>
    <cellStyle name="Акцент1 2 2 2 2 2 2 2 2 2 2 2 2 2 2 2 2 8" xfId="16822" xr:uid="{00000000-0005-0000-0000-0000B2410000}"/>
    <cellStyle name="Акцент1 2 2 2 2 2 2 2 2 2 2 2 2 2 2 2 2 9" xfId="16823" xr:uid="{00000000-0005-0000-0000-0000B3410000}"/>
    <cellStyle name="Акцент1 2 2 2 2 2 2 2 2 2 2 2 2 2 2 2 20" xfId="16824" xr:uid="{00000000-0005-0000-0000-0000B4410000}"/>
    <cellStyle name="Акцент1 2 2 2 2 2 2 2 2 2 2 2 2 2 2 2 21" xfId="16825" xr:uid="{00000000-0005-0000-0000-0000B5410000}"/>
    <cellStyle name="Акцент1 2 2 2 2 2 2 2 2 2 2 2 2 2 2 2 22" xfId="16826" xr:uid="{00000000-0005-0000-0000-0000B6410000}"/>
    <cellStyle name="Акцент1 2 2 2 2 2 2 2 2 2 2 2 2 2 2 2 23" xfId="16827" xr:uid="{00000000-0005-0000-0000-0000B7410000}"/>
    <cellStyle name="Акцент1 2 2 2 2 2 2 2 2 2 2 2 2 2 2 2 24" xfId="16828" xr:uid="{00000000-0005-0000-0000-0000B8410000}"/>
    <cellStyle name="Акцент1 2 2 2 2 2 2 2 2 2 2 2 2 2 2 2 25" xfId="16829" xr:uid="{00000000-0005-0000-0000-0000B9410000}"/>
    <cellStyle name="Акцент1 2 2 2 2 2 2 2 2 2 2 2 2 2 2 2 26" xfId="16830" xr:uid="{00000000-0005-0000-0000-0000BA410000}"/>
    <cellStyle name="Акцент1 2 2 2 2 2 2 2 2 2 2 2 2 2 2 2 27" xfId="16831" xr:uid="{00000000-0005-0000-0000-0000BB410000}"/>
    <cellStyle name="Акцент1 2 2 2 2 2 2 2 2 2 2 2 2 2 2 2 3" xfId="16832" xr:uid="{00000000-0005-0000-0000-0000BC410000}"/>
    <cellStyle name="Акцент1 2 2 2 2 2 2 2 2 2 2 2 2 2 2 2 3 2" xfId="16833" xr:uid="{00000000-0005-0000-0000-0000BD410000}"/>
    <cellStyle name="Акцент1 2 2 2 2 2 2 2 2 2 2 2 2 2 2 2 3 2 2" xfId="16834" xr:uid="{00000000-0005-0000-0000-0000BE410000}"/>
    <cellStyle name="Акцент1 2 2 2 2 2 2 2 2 2 2 2 2 2 2 2 3 2 2 2" xfId="16835" xr:uid="{00000000-0005-0000-0000-0000BF410000}"/>
    <cellStyle name="Акцент1 2 2 2 2 2 2 2 2 2 2 2 2 2 2 2 3 2 3" xfId="16836" xr:uid="{00000000-0005-0000-0000-0000C0410000}"/>
    <cellStyle name="Акцент1 2 2 2 2 2 2 2 2 2 2 2 2 2 2 2 3 2 4" xfId="16837" xr:uid="{00000000-0005-0000-0000-0000C1410000}"/>
    <cellStyle name="Акцент1 2 2 2 2 2 2 2 2 2 2 2 2 2 2 2 3 3" xfId="16838" xr:uid="{00000000-0005-0000-0000-0000C2410000}"/>
    <cellStyle name="Акцент1 2 2 2 2 2 2 2 2 2 2 2 2 2 2 2 3 3 2" xfId="16839" xr:uid="{00000000-0005-0000-0000-0000C3410000}"/>
    <cellStyle name="Акцент1 2 2 2 2 2 2 2 2 2 2 2 2 2 2 2 3 4" xfId="16840" xr:uid="{00000000-0005-0000-0000-0000C4410000}"/>
    <cellStyle name="Акцент1 2 2 2 2 2 2 2 2 2 2 2 2 2 2 2 4" xfId="16841" xr:uid="{00000000-0005-0000-0000-0000C5410000}"/>
    <cellStyle name="Акцент1 2 2 2 2 2 2 2 2 2 2 2 2 2 2 2 4 2" xfId="16842" xr:uid="{00000000-0005-0000-0000-0000C6410000}"/>
    <cellStyle name="Акцент1 2 2 2 2 2 2 2 2 2 2 2 2 2 2 2 5" xfId="16843" xr:uid="{00000000-0005-0000-0000-0000C7410000}"/>
    <cellStyle name="Акцент1 2 2 2 2 2 2 2 2 2 2 2 2 2 2 2 6" xfId="16844" xr:uid="{00000000-0005-0000-0000-0000C8410000}"/>
    <cellStyle name="Акцент1 2 2 2 2 2 2 2 2 2 2 2 2 2 2 2 7" xfId="16845" xr:uid="{00000000-0005-0000-0000-0000C9410000}"/>
    <cellStyle name="Акцент1 2 2 2 2 2 2 2 2 2 2 2 2 2 2 2 8" xfId="16846" xr:uid="{00000000-0005-0000-0000-0000CA410000}"/>
    <cellStyle name="Акцент1 2 2 2 2 2 2 2 2 2 2 2 2 2 2 2 9" xfId="16847" xr:uid="{00000000-0005-0000-0000-0000CB410000}"/>
    <cellStyle name="Акцент1 2 2 2 2 2 2 2 2 2 2 2 2 2 2 20" xfId="16848" xr:uid="{00000000-0005-0000-0000-0000CC410000}"/>
    <cellStyle name="Акцент1 2 2 2 2 2 2 2 2 2 2 2 2 2 2 21" xfId="16849" xr:uid="{00000000-0005-0000-0000-0000CD410000}"/>
    <cellStyle name="Акцент1 2 2 2 2 2 2 2 2 2 2 2 2 2 2 22" xfId="16850" xr:uid="{00000000-0005-0000-0000-0000CE410000}"/>
    <cellStyle name="Акцент1 2 2 2 2 2 2 2 2 2 2 2 2 2 2 23" xfId="16851" xr:uid="{00000000-0005-0000-0000-0000CF410000}"/>
    <cellStyle name="Акцент1 2 2 2 2 2 2 2 2 2 2 2 2 2 2 24" xfId="16852" xr:uid="{00000000-0005-0000-0000-0000D0410000}"/>
    <cellStyle name="Акцент1 2 2 2 2 2 2 2 2 2 2 2 2 2 2 25" xfId="16853" xr:uid="{00000000-0005-0000-0000-0000D1410000}"/>
    <cellStyle name="Акцент1 2 2 2 2 2 2 2 2 2 2 2 2 2 2 26" xfId="16854" xr:uid="{00000000-0005-0000-0000-0000D2410000}"/>
    <cellStyle name="Акцент1 2 2 2 2 2 2 2 2 2 2 2 2 2 2 27" xfId="16855" xr:uid="{00000000-0005-0000-0000-0000D3410000}"/>
    <cellStyle name="Акцент1 2 2 2 2 2 2 2 2 2 2 2 2 2 2 28" xfId="16856" xr:uid="{00000000-0005-0000-0000-0000D4410000}"/>
    <cellStyle name="Акцент1 2 2 2 2 2 2 2 2 2 2 2 2 2 2 3" xfId="16857" xr:uid="{00000000-0005-0000-0000-0000D5410000}"/>
    <cellStyle name="Акцент1 2 2 2 2 2 2 2 2 2 2 2 2 2 2 4" xfId="16858" xr:uid="{00000000-0005-0000-0000-0000D6410000}"/>
    <cellStyle name="Акцент1 2 2 2 2 2 2 2 2 2 2 2 2 2 2 4 2" xfId="16859" xr:uid="{00000000-0005-0000-0000-0000D7410000}"/>
    <cellStyle name="Акцент1 2 2 2 2 2 2 2 2 2 2 2 2 2 2 4 2 2" xfId="16860" xr:uid="{00000000-0005-0000-0000-0000D8410000}"/>
    <cellStyle name="Акцент1 2 2 2 2 2 2 2 2 2 2 2 2 2 2 4 2 2 2" xfId="16861" xr:uid="{00000000-0005-0000-0000-0000D9410000}"/>
    <cellStyle name="Акцент1 2 2 2 2 2 2 2 2 2 2 2 2 2 2 4 2 3" xfId="16862" xr:uid="{00000000-0005-0000-0000-0000DA410000}"/>
    <cellStyle name="Акцент1 2 2 2 2 2 2 2 2 2 2 2 2 2 2 4 2 4" xfId="16863" xr:uid="{00000000-0005-0000-0000-0000DB410000}"/>
    <cellStyle name="Акцент1 2 2 2 2 2 2 2 2 2 2 2 2 2 2 4 3" xfId="16864" xr:uid="{00000000-0005-0000-0000-0000DC410000}"/>
    <cellStyle name="Акцент1 2 2 2 2 2 2 2 2 2 2 2 2 2 2 4 3 2" xfId="16865" xr:uid="{00000000-0005-0000-0000-0000DD410000}"/>
    <cellStyle name="Акцент1 2 2 2 2 2 2 2 2 2 2 2 2 2 2 4 4" xfId="16866" xr:uid="{00000000-0005-0000-0000-0000DE410000}"/>
    <cellStyle name="Акцент1 2 2 2 2 2 2 2 2 2 2 2 2 2 2 5" xfId="16867" xr:uid="{00000000-0005-0000-0000-0000DF410000}"/>
    <cellStyle name="Акцент1 2 2 2 2 2 2 2 2 2 2 2 2 2 2 5 2" xfId="16868" xr:uid="{00000000-0005-0000-0000-0000E0410000}"/>
    <cellStyle name="Акцент1 2 2 2 2 2 2 2 2 2 2 2 2 2 2 6" xfId="16869" xr:uid="{00000000-0005-0000-0000-0000E1410000}"/>
    <cellStyle name="Акцент1 2 2 2 2 2 2 2 2 2 2 2 2 2 2 7" xfId="16870" xr:uid="{00000000-0005-0000-0000-0000E2410000}"/>
    <cellStyle name="Акцент1 2 2 2 2 2 2 2 2 2 2 2 2 2 2 8" xfId="16871" xr:uid="{00000000-0005-0000-0000-0000E3410000}"/>
    <cellStyle name="Акцент1 2 2 2 2 2 2 2 2 2 2 2 2 2 2 9" xfId="16872" xr:uid="{00000000-0005-0000-0000-0000E4410000}"/>
    <cellStyle name="Акцент1 2 2 2 2 2 2 2 2 2 2 2 2 2 20" xfId="16873" xr:uid="{00000000-0005-0000-0000-0000E5410000}"/>
    <cellStyle name="Акцент1 2 2 2 2 2 2 2 2 2 2 2 2 2 21" xfId="16874" xr:uid="{00000000-0005-0000-0000-0000E6410000}"/>
    <cellStyle name="Акцент1 2 2 2 2 2 2 2 2 2 2 2 2 2 22" xfId="16875" xr:uid="{00000000-0005-0000-0000-0000E7410000}"/>
    <cellStyle name="Акцент1 2 2 2 2 2 2 2 2 2 2 2 2 2 23" xfId="16876" xr:uid="{00000000-0005-0000-0000-0000E8410000}"/>
    <cellStyle name="Акцент1 2 2 2 2 2 2 2 2 2 2 2 2 2 24" xfId="16877" xr:uid="{00000000-0005-0000-0000-0000E9410000}"/>
    <cellStyle name="Акцент1 2 2 2 2 2 2 2 2 2 2 2 2 2 25" xfId="16878" xr:uid="{00000000-0005-0000-0000-0000EA410000}"/>
    <cellStyle name="Акцент1 2 2 2 2 2 2 2 2 2 2 2 2 2 26" xfId="16879" xr:uid="{00000000-0005-0000-0000-0000EB410000}"/>
    <cellStyle name="Акцент1 2 2 2 2 2 2 2 2 2 2 2 2 2 27" xfId="16880" xr:uid="{00000000-0005-0000-0000-0000EC410000}"/>
    <cellStyle name="Акцент1 2 2 2 2 2 2 2 2 2 2 2 2 2 28" xfId="16881" xr:uid="{00000000-0005-0000-0000-0000ED410000}"/>
    <cellStyle name="Акцент1 2 2 2 2 2 2 2 2 2 2 2 2 2 29" xfId="16882" xr:uid="{00000000-0005-0000-0000-0000EE410000}"/>
    <cellStyle name="Акцент1 2 2 2 2 2 2 2 2 2 2 2 2 2 3" xfId="16883" xr:uid="{00000000-0005-0000-0000-0000EF410000}"/>
    <cellStyle name="Акцент1 2 2 2 2 2 2 2 2 2 2 2 2 2 4" xfId="16884" xr:uid="{00000000-0005-0000-0000-0000F0410000}"/>
    <cellStyle name="Акцент1 2 2 2 2 2 2 2 2 2 2 2 2 2 4 2" xfId="16885" xr:uid="{00000000-0005-0000-0000-0000F1410000}"/>
    <cellStyle name="Акцент1 2 2 2 2 2 2 2 2 2 2 2 2 2 5" xfId="16886" xr:uid="{00000000-0005-0000-0000-0000F2410000}"/>
    <cellStyle name="Акцент1 2 2 2 2 2 2 2 2 2 2 2 2 2 5 2" xfId="16887" xr:uid="{00000000-0005-0000-0000-0000F3410000}"/>
    <cellStyle name="Акцент1 2 2 2 2 2 2 2 2 2 2 2 2 2 5 2 2" xfId="16888" xr:uid="{00000000-0005-0000-0000-0000F4410000}"/>
    <cellStyle name="Акцент1 2 2 2 2 2 2 2 2 2 2 2 2 2 5 2 2 2" xfId="16889" xr:uid="{00000000-0005-0000-0000-0000F5410000}"/>
    <cellStyle name="Акцент1 2 2 2 2 2 2 2 2 2 2 2 2 2 5 2 3" xfId="16890" xr:uid="{00000000-0005-0000-0000-0000F6410000}"/>
    <cellStyle name="Акцент1 2 2 2 2 2 2 2 2 2 2 2 2 2 5 2 4" xfId="16891" xr:uid="{00000000-0005-0000-0000-0000F7410000}"/>
    <cellStyle name="Акцент1 2 2 2 2 2 2 2 2 2 2 2 2 2 5 3" xfId="16892" xr:uid="{00000000-0005-0000-0000-0000F8410000}"/>
    <cellStyle name="Акцент1 2 2 2 2 2 2 2 2 2 2 2 2 2 5 3 2" xfId="16893" xr:uid="{00000000-0005-0000-0000-0000F9410000}"/>
    <cellStyle name="Акцент1 2 2 2 2 2 2 2 2 2 2 2 2 2 5 4" xfId="16894" xr:uid="{00000000-0005-0000-0000-0000FA410000}"/>
    <cellStyle name="Акцент1 2 2 2 2 2 2 2 2 2 2 2 2 2 6" xfId="16895" xr:uid="{00000000-0005-0000-0000-0000FB410000}"/>
    <cellStyle name="Акцент1 2 2 2 2 2 2 2 2 2 2 2 2 2 6 2" xfId="16896" xr:uid="{00000000-0005-0000-0000-0000FC410000}"/>
    <cellStyle name="Акцент1 2 2 2 2 2 2 2 2 2 2 2 2 2 7" xfId="16897" xr:uid="{00000000-0005-0000-0000-0000FD410000}"/>
    <cellStyle name="Акцент1 2 2 2 2 2 2 2 2 2 2 2 2 2 8" xfId="16898" xr:uid="{00000000-0005-0000-0000-0000FE410000}"/>
    <cellStyle name="Акцент1 2 2 2 2 2 2 2 2 2 2 2 2 2 9" xfId="16899" xr:uid="{00000000-0005-0000-0000-0000FF410000}"/>
    <cellStyle name="Акцент1 2 2 2 2 2 2 2 2 2 2 2 2 20" xfId="16900" xr:uid="{00000000-0005-0000-0000-000000420000}"/>
    <cellStyle name="Акцент1 2 2 2 2 2 2 2 2 2 2 2 2 21" xfId="16901" xr:uid="{00000000-0005-0000-0000-000001420000}"/>
    <cellStyle name="Акцент1 2 2 2 2 2 2 2 2 2 2 2 2 22" xfId="16902" xr:uid="{00000000-0005-0000-0000-000002420000}"/>
    <cellStyle name="Акцент1 2 2 2 2 2 2 2 2 2 2 2 2 23" xfId="16903" xr:uid="{00000000-0005-0000-0000-000003420000}"/>
    <cellStyle name="Акцент1 2 2 2 2 2 2 2 2 2 2 2 2 24" xfId="16904" xr:uid="{00000000-0005-0000-0000-000004420000}"/>
    <cellStyle name="Акцент1 2 2 2 2 2 2 2 2 2 2 2 2 25" xfId="16905" xr:uid="{00000000-0005-0000-0000-000005420000}"/>
    <cellStyle name="Акцент1 2 2 2 2 2 2 2 2 2 2 2 2 26" xfId="16906" xr:uid="{00000000-0005-0000-0000-000006420000}"/>
    <cellStyle name="Акцент1 2 2 2 2 2 2 2 2 2 2 2 2 27" xfId="16907" xr:uid="{00000000-0005-0000-0000-000007420000}"/>
    <cellStyle name="Акцент1 2 2 2 2 2 2 2 2 2 2 2 2 28" xfId="16908" xr:uid="{00000000-0005-0000-0000-000008420000}"/>
    <cellStyle name="Акцент1 2 2 2 2 2 2 2 2 2 2 2 2 29" xfId="16909" xr:uid="{00000000-0005-0000-0000-000009420000}"/>
    <cellStyle name="Акцент1 2 2 2 2 2 2 2 2 2 2 2 2 3" xfId="16910" xr:uid="{00000000-0005-0000-0000-00000A420000}"/>
    <cellStyle name="Акцент1 2 2 2 2 2 2 2 2 2 2 2 2 4" xfId="16911" xr:uid="{00000000-0005-0000-0000-00000B420000}"/>
    <cellStyle name="Акцент1 2 2 2 2 2 2 2 2 2 2 2 2 4 2" xfId="16912" xr:uid="{00000000-0005-0000-0000-00000C420000}"/>
    <cellStyle name="Акцент1 2 2 2 2 2 2 2 2 2 2 2 2 5" xfId="16913" xr:uid="{00000000-0005-0000-0000-00000D420000}"/>
    <cellStyle name="Акцент1 2 2 2 2 2 2 2 2 2 2 2 2 5 2" xfId="16914" xr:uid="{00000000-0005-0000-0000-00000E420000}"/>
    <cellStyle name="Акцент1 2 2 2 2 2 2 2 2 2 2 2 2 5 2 2" xfId="16915" xr:uid="{00000000-0005-0000-0000-00000F420000}"/>
    <cellStyle name="Акцент1 2 2 2 2 2 2 2 2 2 2 2 2 5 2 2 2" xfId="16916" xr:uid="{00000000-0005-0000-0000-000010420000}"/>
    <cellStyle name="Акцент1 2 2 2 2 2 2 2 2 2 2 2 2 5 2 3" xfId="16917" xr:uid="{00000000-0005-0000-0000-000011420000}"/>
    <cellStyle name="Акцент1 2 2 2 2 2 2 2 2 2 2 2 2 5 2 4" xfId="16918" xr:uid="{00000000-0005-0000-0000-000012420000}"/>
    <cellStyle name="Акцент1 2 2 2 2 2 2 2 2 2 2 2 2 5 3" xfId="16919" xr:uid="{00000000-0005-0000-0000-000013420000}"/>
    <cellStyle name="Акцент1 2 2 2 2 2 2 2 2 2 2 2 2 5 3 2" xfId="16920" xr:uid="{00000000-0005-0000-0000-000014420000}"/>
    <cellStyle name="Акцент1 2 2 2 2 2 2 2 2 2 2 2 2 5 4" xfId="16921" xr:uid="{00000000-0005-0000-0000-000015420000}"/>
    <cellStyle name="Акцент1 2 2 2 2 2 2 2 2 2 2 2 2 6" xfId="16922" xr:uid="{00000000-0005-0000-0000-000016420000}"/>
    <cellStyle name="Акцент1 2 2 2 2 2 2 2 2 2 2 2 2 6 2" xfId="16923" xr:uid="{00000000-0005-0000-0000-000017420000}"/>
    <cellStyle name="Акцент1 2 2 2 2 2 2 2 2 2 2 2 2 7" xfId="16924" xr:uid="{00000000-0005-0000-0000-000018420000}"/>
    <cellStyle name="Акцент1 2 2 2 2 2 2 2 2 2 2 2 2 8" xfId="16925" xr:uid="{00000000-0005-0000-0000-000019420000}"/>
    <cellStyle name="Акцент1 2 2 2 2 2 2 2 2 2 2 2 2 9" xfId="16926" xr:uid="{00000000-0005-0000-0000-00001A420000}"/>
    <cellStyle name="Акцент1 2 2 2 2 2 2 2 2 2 2 2 20" xfId="16927" xr:uid="{00000000-0005-0000-0000-00001B420000}"/>
    <cellStyle name="Акцент1 2 2 2 2 2 2 2 2 2 2 2 21" xfId="16928" xr:uid="{00000000-0005-0000-0000-00001C420000}"/>
    <cellStyle name="Акцент1 2 2 2 2 2 2 2 2 2 2 2 22" xfId="16929" xr:uid="{00000000-0005-0000-0000-00001D420000}"/>
    <cellStyle name="Акцент1 2 2 2 2 2 2 2 2 2 2 2 23" xfId="16930" xr:uid="{00000000-0005-0000-0000-00001E420000}"/>
    <cellStyle name="Акцент1 2 2 2 2 2 2 2 2 2 2 2 24" xfId="16931" xr:uid="{00000000-0005-0000-0000-00001F420000}"/>
    <cellStyle name="Акцент1 2 2 2 2 2 2 2 2 2 2 2 25" xfId="16932" xr:uid="{00000000-0005-0000-0000-000020420000}"/>
    <cellStyle name="Акцент1 2 2 2 2 2 2 2 2 2 2 2 26" xfId="16933" xr:uid="{00000000-0005-0000-0000-000021420000}"/>
    <cellStyle name="Акцент1 2 2 2 2 2 2 2 2 2 2 2 27" xfId="16934" xr:uid="{00000000-0005-0000-0000-000022420000}"/>
    <cellStyle name="Акцент1 2 2 2 2 2 2 2 2 2 2 2 28" xfId="16935" xr:uid="{00000000-0005-0000-0000-000023420000}"/>
    <cellStyle name="Акцент1 2 2 2 2 2 2 2 2 2 2 2 29" xfId="16936" xr:uid="{00000000-0005-0000-0000-000024420000}"/>
    <cellStyle name="Акцент1 2 2 2 2 2 2 2 2 2 2 2 3" xfId="16937" xr:uid="{00000000-0005-0000-0000-000025420000}"/>
    <cellStyle name="Акцент1 2 2 2 2 2 2 2 2 2 2 2 30" xfId="16938" xr:uid="{00000000-0005-0000-0000-000026420000}"/>
    <cellStyle name="Акцент1 2 2 2 2 2 2 2 2 2 2 2 4" xfId="16939" xr:uid="{00000000-0005-0000-0000-000027420000}"/>
    <cellStyle name="Акцент1 2 2 2 2 2 2 2 2 2 2 2 5" xfId="16940" xr:uid="{00000000-0005-0000-0000-000028420000}"/>
    <cellStyle name="Акцент1 2 2 2 2 2 2 2 2 2 2 2 5 2" xfId="16941" xr:uid="{00000000-0005-0000-0000-000029420000}"/>
    <cellStyle name="Акцент1 2 2 2 2 2 2 2 2 2 2 2 6" xfId="16942" xr:uid="{00000000-0005-0000-0000-00002A420000}"/>
    <cellStyle name="Акцент1 2 2 2 2 2 2 2 2 2 2 2 6 2" xfId="16943" xr:uid="{00000000-0005-0000-0000-00002B420000}"/>
    <cellStyle name="Акцент1 2 2 2 2 2 2 2 2 2 2 2 6 2 2" xfId="16944" xr:uid="{00000000-0005-0000-0000-00002C420000}"/>
    <cellStyle name="Акцент1 2 2 2 2 2 2 2 2 2 2 2 6 2 2 2" xfId="16945" xr:uid="{00000000-0005-0000-0000-00002D420000}"/>
    <cellStyle name="Акцент1 2 2 2 2 2 2 2 2 2 2 2 6 2 3" xfId="16946" xr:uid="{00000000-0005-0000-0000-00002E420000}"/>
    <cellStyle name="Акцент1 2 2 2 2 2 2 2 2 2 2 2 6 2 4" xfId="16947" xr:uid="{00000000-0005-0000-0000-00002F420000}"/>
    <cellStyle name="Акцент1 2 2 2 2 2 2 2 2 2 2 2 6 3" xfId="16948" xr:uid="{00000000-0005-0000-0000-000030420000}"/>
    <cellStyle name="Акцент1 2 2 2 2 2 2 2 2 2 2 2 6 3 2" xfId="16949" xr:uid="{00000000-0005-0000-0000-000031420000}"/>
    <cellStyle name="Акцент1 2 2 2 2 2 2 2 2 2 2 2 6 4" xfId="16950" xr:uid="{00000000-0005-0000-0000-000032420000}"/>
    <cellStyle name="Акцент1 2 2 2 2 2 2 2 2 2 2 2 7" xfId="16951" xr:uid="{00000000-0005-0000-0000-000033420000}"/>
    <cellStyle name="Акцент1 2 2 2 2 2 2 2 2 2 2 2 7 2" xfId="16952" xr:uid="{00000000-0005-0000-0000-000034420000}"/>
    <cellStyle name="Акцент1 2 2 2 2 2 2 2 2 2 2 2 8" xfId="16953" xr:uid="{00000000-0005-0000-0000-000035420000}"/>
    <cellStyle name="Акцент1 2 2 2 2 2 2 2 2 2 2 2 9" xfId="16954" xr:uid="{00000000-0005-0000-0000-000036420000}"/>
    <cellStyle name="Акцент1 2 2 2 2 2 2 2 2 2 2 20" xfId="16955" xr:uid="{00000000-0005-0000-0000-000037420000}"/>
    <cellStyle name="Акцент1 2 2 2 2 2 2 2 2 2 2 21" xfId="16956" xr:uid="{00000000-0005-0000-0000-000038420000}"/>
    <cellStyle name="Акцент1 2 2 2 2 2 2 2 2 2 2 22" xfId="16957" xr:uid="{00000000-0005-0000-0000-000039420000}"/>
    <cellStyle name="Акцент1 2 2 2 2 2 2 2 2 2 2 23" xfId="16958" xr:uid="{00000000-0005-0000-0000-00003A420000}"/>
    <cellStyle name="Акцент1 2 2 2 2 2 2 2 2 2 2 24" xfId="16959" xr:uid="{00000000-0005-0000-0000-00003B420000}"/>
    <cellStyle name="Акцент1 2 2 2 2 2 2 2 2 2 2 25" xfId="16960" xr:uid="{00000000-0005-0000-0000-00003C420000}"/>
    <cellStyle name="Акцент1 2 2 2 2 2 2 2 2 2 2 26" xfId="16961" xr:uid="{00000000-0005-0000-0000-00003D420000}"/>
    <cellStyle name="Акцент1 2 2 2 2 2 2 2 2 2 2 27" xfId="16962" xr:uid="{00000000-0005-0000-0000-00003E420000}"/>
    <cellStyle name="Акцент1 2 2 2 2 2 2 2 2 2 2 28" xfId="16963" xr:uid="{00000000-0005-0000-0000-00003F420000}"/>
    <cellStyle name="Акцент1 2 2 2 2 2 2 2 2 2 2 29" xfId="16964" xr:uid="{00000000-0005-0000-0000-000040420000}"/>
    <cellStyle name="Акцент1 2 2 2 2 2 2 2 2 2 2 3" xfId="16965" xr:uid="{00000000-0005-0000-0000-000041420000}"/>
    <cellStyle name="Акцент1 2 2 2 2 2 2 2 2 2 2 30" xfId="16966" xr:uid="{00000000-0005-0000-0000-000042420000}"/>
    <cellStyle name="Акцент1 2 2 2 2 2 2 2 2 2 2 31" xfId="16967" xr:uid="{00000000-0005-0000-0000-000043420000}"/>
    <cellStyle name="Акцент1 2 2 2 2 2 2 2 2 2 2 32" xfId="16968" xr:uid="{00000000-0005-0000-0000-000044420000}"/>
    <cellStyle name="Акцент1 2 2 2 2 2 2 2 2 2 2 4" xfId="16969" xr:uid="{00000000-0005-0000-0000-000045420000}"/>
    <cellStyle name="Акцент1 2 2 2 2 2 2 2 2 2 2 5" xfId="16970" xr:uid="{00000000-0005-0000-0000-000046420000}"/>
    <cellStyle name="Акцент1 2 2 2 2 2 2 2 2 2 2 5 2" xfId="16971" xr:uid="{00000000-0005-0000-0000-000047420000}"/>
    <cellStyle name="Акцент1 2 2 2 2 2 2 2 2 2 2 5 3" xfId="16972" xr:uid="{00000000-0005-0000-0000-000048420000}"/>
    <cellStyle name="Акцент1 2 2 2 2 2 2 2 2 2 2 6" xfId="16973" xr:uid="{00000000-0005-0000-0000-000049420000}"/>
    <cellStyle name="Акцент1 2 2 2 2 2 2 2 2 2 2 7" xfId="16974" xr:uid="{00000000-0005-0000-0000-00004A420000}"/>
    <cellStyle name="Акцент1 2 2 2 2 2 2 2 2 2 2 7 2" xfId="16975" xr:uid="{00000000-0005-0000-0000-00004B420000}"/>
    <cellStyle name="Акцент1 2 2 2 2 2 2 2 2 2 2 8" xfId="16976" xr:uid="{00000000-0005-0000-0000-00004C420000}"/>
    <cellStyle name="Акцент1 2 2 2 2 2 2 2 2 2 2 8 2" xfId="16977" xr:uid="{00000000-0005-0000-0000-00004D420000}"/>
    <cellStyle name="Акцент1 2 2 2 2 2 2 2 2 2 2 8 2 2" xfId="16978" xr:uid="{00000000-0005-0000-0000-00004E420000}"/>
    <cellStyle name="Акцент1 2 2 2 2 2 2 2 2 2 2 8 2 2 2" xfId="16979" xr:uid="{00000000-0005-0000-0000-00004F420000}"/>
    <cellStyle name="Акцент1 2 2 2 2 2 2 2 2 2 2 8 2 3" xfId="16980" xr:uid="{00000000-0005-0000-0000-000050420000}"/>
    <cellStyle name="Акцент1 2 2 2 2 2 2 2 2 2 2 8 2 4" xfId="16981" xr:uid="{00000000-0005-0000-0000-000051420000}"/>
    <cellStyle name="Акцент1 2 2 2 2 2 2 2 2 2 2 8 3" xfId="16982" xr:uid="{00000000-0005-0000-0000-000052420000}"/>
    <cellStyle name="Акцент1 2 2 2 2 2 2 2 2 2 2 8 3 2" xfId="16983" xr:uid="{00000000-0005-0000-0000-000053420000}"/>
    <cellStyle name="Акцент1 2 2 2 2 2 2 2 2 2 2 8 4" xfId="16984" xr:uid="{00000000-0005-0000-0000-000054420000}"/>
    <cellStyle name="Акцент1 2 2 2 2 2 2 2 2 2 2 9" xfId="16985" xr:uid="{00000000-0005-0000-0000-000055420000}"/>
    <cellStyle name="Акцент1 2 2 2 2 2 2 2 2 2 2 9 2" xfId="16986" xr:uid="{00000000-0005-0000-0000-000056420000}"/>
    <cellStyle name="Акцент1 2 2 2 2 2 2 2 2 2 20" xfId="16987" xr:uid="{00000000-0005-0000-0000-000057420000}"/>
    <cellStyle name="Акцент1 2 2 2 2 2 2 2 2 2 21" xfId="16988" xr:uid="{00000000-0005-0000-0000-000058420000}"/>
    <cellStyle name="Акцент1 2 2 2 2 2 2 2 2 2 22" xfId="16989" xr:uid="{00000000-0005-0000-0000-000059420000}"/>
    <cellStyle name="Акцент1 2 2 2 2 2 2 2 2 2 23" xfId="16990" xr:uid="{00000000-0005-0000-0000-00005A420000}"/>
    <cellStyle name="Акцент1 2 2 2 2 2 2 2 2 2 24" xfId="16991" xr:uid="{00000000-0005-0000-0000-00005B420000}"/>
    <cellStyle name="Акцент1 2 2 2 2 2 2 2 2 2 25" xfId="16992" xr:uid="{00000000-0005-0000-0000-00005C420000}"/>
    <cellStyle name="Акцент1 2 2 2 2 2 2 2 2 2 26" xfId="16993" xr:uid="{00000000-0005-0000-0000-00005D420000}"/>
    <cellStyle name="Акцент1 2 2 2 2 2 2 2 2 2 27" xfId="16994" xr:uid="{00000000-0005-0000-0000-00005E420000}"/>
    <cellStyle name="Акцент1 2 2 2 2 2 2 2 2 2 28" xfId="16995" xr:uid="{00000000-0005-0000-0000-00005F420000}"/>
    <cellStyle name="Акцент1 2 2 2 2 2 2 2 2 2 29" xfId="16996" xr:uid="{00000000-0005-0000-0000-000060420000}"/>
    <cellStyle name="Акцент1 2 2 2 2 2 2 2 2 2 3" xfId="16997" xr:uid="{00000000-0005-0000-0000-000061420000}"/>
    <cellStyle name="Акцент1 2 2 2 2 2 2 2 2 2 3 2" xfId="16998" xr:uid="{00000000-0005-0000-0000-000062420000}"/>
    <cellStyle name="Акцент1 2 2 2 2 2 2 2 2 2 3 2 2" xfId="16999" xr:uid="{00000000-0005-0000-0000-000063420000}"/>
    <cellStyle name="Акцент1 2 2 2 2 2 2 2 2 2 3 2 2 2" xfId="17000" xr:uid="{00000000-0005-0000-0000-000064420000}"/>
    <cellStyle name="Акцент1 2 2 2 2 2 2 2 2 2 3 2 2 3" xfId="17001" xr:uid="{00000000-0005-0000-0000-000065420000}"/>
    <cellStyle name="Акцент1 2 2 2 2 2 2 2 2 2 3 2 3" xfId="17002" xr:uid="{00000000-0005-0000-0000-000066420000}"/>
    <cellStyle name="Акцент1 2 2 2 2 2 2 2 2 2 3 3" xfId="17003" xr:uid="{00000000-0005-0000-0000-000067420000}"/>
    <cellStyle name="Акцент1 2 2 2 2 2 2 2 2 2 3 4" xfId="17004" xr:uid="{00000000-0005-0000-0000-000068420000}"/>
    <cellStyle name="Акцент1 2 2 2 2 2 2 2 2 2 30" xfId="17005" xr:uid="{00000000-0005-0000-0000-000069420000}"/>
    <cellStyle name="Акцент1 2 2 2 2 2 2 2 2 2 31" xfId="17006" xr:uid="{00000000-0005-0000-0000-00006A420000}"/>
    <cellStyle name="Акцент1 2 2 2 2 2 2 2 2 2 32" xfId="17007" xr:uid="{00000000-0005-0000-0000-00006B420000}"/>
    <cellStyle name="Акцент1 2 2 2 2 2 2 2 2 2 4" xfId="17008" xr:uid="{00000000-0005-0000-0000-00006C420000}"/>
    <cellStyle name="Акцент1 2 2 2 2 2 2 2 2 2 5" xfId="17009" xr:uid="{00000000-0005-0000-0000-00006D420000}"/>
    <cellStyle name="Акцент1 2 2 2 2 2 2 2 2 2 5 2" xfId="17010" xr:uid="{00000000-0005-0000-0000-00006E420000}"/>
    <cellStyle name="Акцент1 2 2 2 2 2 2 2 2 2 5 3" xfId="17011" xr:uid="{00000000-0005-0000-0000-00006F420000}"/>
    <cellStyle name="Акцент1 2 2 2 2 2 2 2 2 2 6" xfId="17012" xr:uid="{00000000-0005-0000-0000-000070420000}"/>
    <cellStyle name="Акцент1 2 2 2 2 2 2 2 2 2 7" xfId="17013" xr:uid="{00000000-0005-0000-0000-000071420000}"/>
    <cellStyle name="Акцент1 2 2 2 2 2 2 2 2 2 7 2" xfId="17014" xr:uid="{00000000-0005-0000-0000-000072420000}"/>
    <cellStyle name="Акцент1 2 2 2 2 2 2 2 2 2 8" xfId="17015" xr:uid="{00000000-0005-0000-0000-000073420000}"/>
    <cellStyle name="Акцент1 2 2 2 2 2 2 2 2 2 8 2" xfId="17016" xr:uid="{00000000-0005-0000-0000-000074420000}"/>
    <cellStyle name="Акцент1 2 2 2 2 2 2 2 2 2 8 2 2" xfId="17017" xr:uid="{00000000-0005-0000-0000-000075420000}"/>
    <cellStyle name="Акцент1 2 2 2 2 2 2 2 2 2 8 2 2 2" xfId="17018" xr:uid="{00000000-0005-0000-0000-000076420000}"/>
    <cellStyle name="Акцент1 2 2 2 2 2 2 2 2 2 8 2 3" xfId="17019" xr:uid="{00000000-0005-0000-0000-000077420000}"/>
    <cellStyle name="Акцент1 2 2 2 2 2 2 2 2 2 8 2 4" xfId="17020" xr:uid="{00000000-0005-0000-0000-000078420000}"/>
    <cellStyle name="Акцент1 2 2 2 2 2 2 2 2 2 8 3" xfId="17021" xr:uid="{00000000-0005-0000-0000-000079420000}"/>
    <cellStyle name="Акцент1 2 2 2 2 2 2 2 2 2 8 3 2" xfId="17022" xr:uid="{00000000-0005-0000-0000-00007A420000}"/>
    <cellStyle name="Акцент1 2 2 2 2 2 2 2 2 2 8 4" xfId="17023" xr:uid="{00000000-0005-0000-0000-00007B420000}"/>
    <cellStyle name="Акцент1 2 2 2 2 2 2 2 2 2 9" xfId="17024" xr:uid="{00000000-0005-0000-0000-00007C420000}"/>
    <cellStyle name="Акцент1 2 2 2 2 2 2 2 2 2 9 2" xfId="17025" xr:uid="{00000000-0005-0000-0000-00007D420000}"/>
    <cellStyle name="Акцент1 2 2 2 2 2 2 2 2 20" xfId="17026" xr:uid="{00000000-0005-0000-0000-00007E420000}"/>
    <cellStyle name="Акцент1 2 2 2 2 2 2 2 2 21" xfId="17027" xr:uid="{00000000-0005-0000-0000-00007F420000}"/>
    <cellStyle name="Акцент1 2 2 2 2 2 2 2 2 22" xfId="17028" xr:uid="{00000000-0005-0000-0000-000080420000}"/>
    <cellStyle name="Акцент1 2 2 2 2 2 2 2 2 23" xfId="17029" xr:uid="{00000000-0005-0000-0000-000081420000}"/>
    <cellStyle name="Акцент1 2 2 2 2 2 2 2 2 24" xfId="17030" xr:uid="{00000000-0005-0000-0000-000082420000}"/>
    <cellStyle name="Акцент1 2 2 2 2 2 2 2 2 25" xfId="17031" xr:uid="{00000000-0005-0000-0000-000083420000}"/>
    <cellStyle name="Акцент1 2 2 2 2 2 2 2 2 26" xfId="17032" xr:uid="{00000000-0005-0000-0000-000084420000}"/>
    <cellStyle name="Акцент1 2 2 2 2 2 2 2 2 27" xfId="17033" xr:uid="{00000000-0005-0000-0000-000085420000}"/>
    <cellStyle name="Акцент1 2 2 2 2 2 2 2 2 28" xfId="17034" xr:uid="{00000000-0005-0000-0000-000086420000}"/>
    <cellStyle name="Акцент1 2 2 2 2 2 2 2 2 29" xfId="17035" xr:uid="{00000000-0005-0000-0000-000087420000}"/>
    <cellStyle name="Акцент1 2 2 2 2 2 2 2 2 3" xfId="17036" xr:uid="{00000000-0005-0000-0000-000088420000}"/>
    <cellStyle name="Акцент1 2 2 2 2 2 2 2 2 3 2" xfId="17037" xr:uid="{00000000-0005-0000-0000-000089420000}"/>
    <cellStyle name="Акцент1 2 2 2 2 2 2 2 2 3 2 2" xfId="17038" xr:uid="{00000000-0005-0000-0000-00008A420000}"/>
    <cellStyle name="Акцент1 2 2 2 2 2 2 2 2 3 2 2 2" xfId="17039" xr:uid="{00000000-0005-0000-0000-00008B420000}"/>
    <cellStyle name="Акцент1 2 2 2 2 2 2 2 2 3 2 2 3" xfId="17040" xr:uid="{00000000-0005-0000-0000-00008C420000}"/>
    <cellStyle name="Акцент1 2 2 2 2 2 2 2 2 3 2 3" xfId="17041" xr:uid="{00000000-0005-0000-0000-00008D420000}"/>
    <cellStyle name="Акцент1 2 2 2 2 2 2 2 2 3 3" xfId="17042" xr:uid="{00000000-0005-0000-0000-00008E420000}"/>
    <cellStyle name="Акцент1 2 2 2 2 2 2 2 2 3 4" xfId="17043" xr:uid="{00000000-0005-0000-0000-00008F420000}"/>
    <cellStyle name="Акцент1 2 2 2 2 2 2 2 2 30" xfId="17044" xr:uid="{00000000-0005-0000-0000-000090420000}"/>
    <cellStyle name="Акцент1 2 2 2 2 2 2 2 2 31" xfId="17045" xr:uid="{00000000-0005-0000-0000-000091420000}"/>
    <cellStyle name="Акцент1 2 2 2 2 2 2 2 2 32" xfId="17046" xr:uid="{00000000-0005-0000-0000-000092420000}"/>
    <cellStyle name="Акцент1 2 2 2 2 2 2 2 2 4" xfId="17047" xr:uid="{00000000-0005-0000-0000-000093420000}"/>
    <cellStyle name="Акцент1 2 2 2 2 2 2 2 2 5" xfId="17048" xr:uid="{00000000-0005-0000-0000-000094420000}"/>
    <cellStyle name="Акцент1 2 2 2 2 2 2 2 2 5 2" xfId="17049" xr:uid="{00000000-0005-0000-0000-000095420000}"/>
    <cellStyle name="Акцент1 2 2 2 2 2 2 2 2 5 3" xfId="17050" xr:uid="{00000000-0005-0000-0000-000096420000}"/>
    <cellStyle name="Акцент1 2 2 2 2 2 2 2 2 6" xfId="17051" xr:uid="{00000000-0005-0000-0000-000097420000}"/>
    <cellStyle name="Акцент1 2 2 2 2 2 2 2 2 7" xfId="17052" xr:uid="{00000000-0005-0000-0000-000098420000}"/>
    <cellStyle name="Акцент1 2 2 2 2 2 2 2 2 7 2" xfId="17053" xr:uid="{00000000-0005-0000-0000-000099420000}"/>
    <cellStyle name="Акцент1 2 2 2 2 2 2 2 2 8" xfId="17054" xr:uid="{00000000-0005-0000-0000-00009A420000}"/>
    <cellStyle name="Акцент1 2 2 2 2 2 2 2 2 8 2" xfId="17055" xr:uid="{00000000-0005-0000-0000-00009B420000}"/>
    <cellStyle name="Акцент1 2 2 2 2 2 2 2 2 8 2 2" xfId="17056" xr:uid="{00000000-0005-0000-0000-00009C420000}"/>
    <cellStyle name="Акцент1 2 2 2 2 2 2 2 2 8 2 2 2" xfId="17057" xr:uid="{00000000-0005-0000-0000-00009D420000}"/>
    <cellStyle name="Акцент1 2 2 2 2 2 2 2 2 8 2 3" xfId="17058" xr:uid="{00000000-0005-0000-0000-00009E420000}"/>
    <cellStyle name="Акцент1 2 2 2 2 2 2 2 2 8 2 4" xfId="17059" xr:uid="{00000000-0005-0000-0000-00009F420000}"/>
    <cellStyle name="Акцент1 2 2 2 2 2 2 2 2 8 3" xfId="17060" xr:uid="{00000000-0005-0000-0000-0000A0420000}"/>
    <cellStyle name="Акцент1 2 2 2 2 2 2 2 2 8 3 2" xfId="17061" xr:uid="{00000000-0005-0000-0000-0000A1420000}"/>
    <cellStyle name="Акцент1 2 2 2 2 2 2 2 2 8 4" xfId="17062" xr:uid="{00000000-0005-0000-0000-0000A2420000}"/>
    <cellStyle name="Акцент1 2 2 2 2 2 2 2 2 9" xfId="17063" xr:uid="{00000000-0005-0000-0000-0000A3420000}"/>
    <cellStyle name="Акцент1 2 2 2 2 2 2 2 2 9 2" xfId="17064" xr:uid="{00000000-0005-0000-0000-0000A4420000}"/>
    <cellStyle name="Акцент1 2 2 2 2 2 2 2 20" xfId="17065" xr:uid="{00000000-0005-0000-0000-0000A5420000}"/>
    <cellStyle name="Акцент1 2 2 2 2 2 2 2 21" xfId="17066" xr:uid="{00000000-0005-0000-0000-0000A6420000}"/>
    <cellStyle name="Акцент1 2 2 2 2 2 2 2 22" xfId="17067" xr:uid="{00000000-0005-0000-0000-0000A7420000}"/>
    <cellStyle name="Акцент1 2 2 2 2 2 2 2 23" xfId="17068" xr:uid="{00000000-0005-0000-0000-0000A8420000}"/>
    <cellStyle name="Акцент1 2 2 2 2 2 2 2 24" xfId="17069" xr:uid="{00000000-0005-0000-0000-0000A9420000}"/>
    <cellStyle name="Акцент1 2 2 2 2 2 2 2 25" xfId="17070" xr:uid="{00000000-0005-0000-0000-0000AA420000}"/>
    <cellStyle name="Акцент1 2 2 2 2 2 2 2 26" xfId="17071" xr:uid="{00000000-0005-0000-0000-0000AB420000}"/>
    <cellStyle name="Акцент1 2 2 2 2 2 2 2 27" xfId="17072" xr:uid="{00000000-0005-0000-0000-0000AC420000}"/>
    <cellStyle name="Акцент1 2 2 2 2 2 2 2 28" xfId="17073" xr:uid="{00000000-0005-0000-0000-0000AD420000}"/>
    <cellStyle name="Акцент1 2 2 2 2 2 2 2 29" xfId="17074" xr:uid="{00000000-0005-0000-0000-0000AE420000}"/>
    <cellStyle name="Акцент1 2 2 2 2 2 2 2 3" xfId="17075" xr:uid="{00000000-0005-0000-0000-0000AF420000}"/>
    <cellStyle name="Акцент1 2 2 2 2 2 2 2 30" xfId="17076" xr:uid="{00000000-0005-0000-0000-0000B0420000}"/>
    <cellStyle name="Акцент1 2 2 2 2 2 2 2 31" xfId="17077" xr:uid="{00000000-0005-0000-0000-0000B1420000}"/>
    <cellStyle name="Акцент1 2 2 2 2 2 2 2 32" xfId="17078" xr:uid="{00000000-0005-0000-0000-0000B2420000}"/>
    <cellStyle name="Акцент1 2 2 2 2 2 2 2 33" xfId="17079" xr:uid="{00000000-0005-0000-0000-0000B3420000}"/>
    <cellStyle name="Акцент1 2 2 2 2 2 2 2 34" xfId="17080" xr:uid="{00000000-0005-0000-0000-0000B4420000}"/>
    <cellStyle name="Акцент1 2 2 2 2 2 2 2 35" xfId="17081" xr:uid="{00000000-0005-0000-0000-0000B5420000}"/>
    <cellStyle name="Акцент1 2 2 2 2 2 2 2 36" xfId="17082" xr:uid="{00000000-0005-0000-0000-0000B6420000}"/>
    <cellStyle name="Акцент1 2 2 2 2 2 2 2 37" xfId="17083" xr:uid="{00000000-0005-0000-0000-0000B7420000}"/>
    <cellStyle name="Акцент1 2 2 2 2 2 2 2 38" xfId="17084" xr:uid="{00000000-0005-0000-0000-0000B8420000}"/>
    <cellStyle name="Акцент1 2 2 2 2 2 2 2 4" xfId="17085" xr:uid="{00000000-0005-0000-0000-0000B9420000}"/>
    <cellStyle name="Акцент1 2 2 2 2 2 2 2 4 2" xfId="17086" xr:uid="{00000000-0005-0000-0000-0000BA420000}"/>
    <cellStyle name="Акцент1 2 2 2 2 2 2 2 4 2 2" xfId="17087" xr:uid="{00000000-0005-0000-0000-0000BB420000}"/>
    <cellStyle name="Акцент1 2 2 2 2 2 2 2 4 2 2 2" xfId="17088" xr:uid="{00000000-0005-0000-0000-0000BC420000}"/>
    <cellStyle name="Акцент1 2 2 2 2 2 2 2 4 2 2 2 2" xfId="17089" xr:uid="{00000000-0005-0000-0000-0000BD420000}"/>
    <cellStyle name="Акцент1 2 2 2 2 2 2 2 4 2 2 2 2 2" xfId="17090" xr:uid="{00000000-0005-0000-0000-0000BE420000}"/>
    <cellStyle name="Акцент1 2 2 2 2 2 2 2 4 2 2 2 2 3" xfId="17091" xr:uid="{00000000-0005-0000-0000-0000BF420000}"/>
    <cellStyle name="Акцент1 2 2 2 2 2 2 2 4 2 2 2 3" xfId="17092" xr:uid="{00000000-0005-0000-0000-0000C0420000}"/>
    <cellStyle name="Акцент1 2 2 2 2 2 2 2 4 2 2 3" xfId="17093" xr:uid="{00000000-0005-0000-0000-0000C1420000}"/>
    <cellStyle name="Акцент1 2 2 2 2 2 2 2 4 2 2 4" xfId="17094" xr:uid="{00000000-0005-0000-0000-0000C2420000}"/>
    <cellStyle name="Акцент1 2 2 2 2 2 2 2 4 2 3" xfId="17095" xr:uid="{00000000-0005-0000-0000-0000C3420000}"/>
    <cellStyle name="Акцент1 2 2 2 2 2 2 2 4 2 4" xfId="17096" xr:uid="{00000000-0005-0000-0000-0000C4420000}"/>
    <cellStyle name="Акцент1 2 2 2 2 2 2 2 4 3" xfId="17097" xr:uid="{00000000-0005-0000-0000-0000C5420000}"/>
    <cellStyle name="Акцент1 2 2 2 2 2 2 2 4 4" xfId="17098" xr:uid="{00000000-0005-0000-0000-0000C6420000}"/>
    <cellStyle name="Акцент1 2 2 2 2 2 2 2 4 5" xfId="17099" xr:uid="{00000000-0005-0000-0000-0000C7420000}"/>
    <cellStyle name="Акцент1 2 2 2 2 2 2 2 5" xfId="17100" xr:uid="{00000000-0005-0000-0000-0000C8420000}"/>
    <cellStyle name="Акцент1 2 2 2 2 2 2 2 6" xfId="17101" xr:uid="{00000000-0005-0000-0000-0000C9420000}"/>
    <cellStyle name="Акцент1 2 2 2 2 2 2 2 6 2" xfId="17102" xr:uid="{00000000-0005-0000-0000-0000CA420000}"/>
    <cellStyle name="Акцент1 2 2 2 2 2 2 2 6 3" xfId="17103" xr:uid="{00000000-0005-0000-0000-0000CB420000}"/>
    <cellStyle name="Акцент1 2 2 2 2 2 2 2 7" xfId="17104" xr:uid="{00000000-0005-0000-0000-0000CC420000}"/>
    <cellStyle name="Акцент1 2 2 2 2 2 2 2 8" xfId="17105" xr:uid="{00000000-0005-0000-0000-0000CD420000}"/>
    <cellStyle name="Акцент1 2 2 2 2 2 2 2 8 2" xfId="17106" xr:uid="{00000000-0005-0000-0000-0000CE420000}"/>
    <cellStyle name="Акцент1 2 2 2 2 2 2 2 9" xfId="17107" xr:uid="{00000000-0005-0000-0000-0000CF420000}"/>
    <cellStyle name="Акцент1 2 2 2 2 2 2 2 9 2" xfId="17108" xr:uid="{00000000-0005-0000-0000-0000D0420000}"/>
    <cellStyle name="Акцент1 2 2 2 2 2 2 2 9 2 2" xfId="17109" xr:uid="{00000000-0005-0000-0000-0000D1420000}"/>
    <cellStyle name="Акцент1 2 2 2 2 2 2 2 9 2 2 2" xfId="17110" xr:uid="{00000000-0005-0000-0000-0000D2420000}"/>
    <cellStyle name="Акцент1 2 2 2 2 2 2 2 9 2 3" xfId="17111" xr:uid="{00000000-0005-0000-0000-0000D3420000}"/>
    <cellStyle name="Акцент1 2 2 2 2 2 2 2 9 2 4" xfId="17112" xr:uid="{00000000-0005-0000-0000-0000D4420000}"/>
    <cellStyle name="Акцент1 2 2 2 2 2 2 2 9 3" xfId="17113" xr:uid="{00000000-0005-0000-0000-0000D5420000}"/>
    <cellStyle name="Акцент1 2 2 2 2 2 2 2 9 3 2" xfId="17114" xr:uid="{00000000-0005-0000-0000-0000D6420000}"/>
    <cellStyle name="Акцент1 2 2 2 2 2 2 2 9 4" xfId="17115" xr:uid="{00000000-0005-0000-0000-0000D7420000}"/>
    <cellStyle name="Акцент1 2 2 2 2 2 2 20" xfId="17116" xr:uid="{00000000-0005-0000-0000-0000D8420000}"/>
    <cellStyle name="Акцент1 2 2 2 2 2 2 21" xfId="17117" xr:uid="{00000000-0005-0000-0000-0000D9420000}"/>
    <cellStyle name="Акцент1 2 2 2 2 2 2 22" xfId="17118" xr:uid="{00000000-0005-0000-0000-0000DA420000}"/>
    <cellStyle name="Акцент1 2 2 2 2 2 2 23" xfId="17119" xr:uid="{00000000-0005-0000-0000-0000DB420000}"/>
    <cellStyle name="Акцент1 2 2 2 2 2 2 24" xfId="17120" xr:uid="{00000000-0005-0000-0000-0000DC420000}"/>
    <cellStyle name="Акцент1 2 2 2 2 2 2 25" xfId="17121" xr:uid="{00000000-0005-0000-0000-0000DD420000}"/>
    <cellStyle name="Акцент1 2 2 2 2 2 2 26" xfId="17122" xr:uid="{00000000-0005-0000-0000-0000DE420000}"/>
    <cellStyle name="Акцент1 2 2 2 2 2 2 27" xfId="17123" xr:uid="{00000000-0005-0000-0000-0000DF420000}"/>
    <cellStyle name="Акцент1 2 2 2 2 2 2 28" xfId="17124" xr:uid="{00000000-0005-0000-0000-0000E0420000}"/>
    <cellStyle name="Акцент1 2 2 2 2 2 2 29" xfId="17125" xr:uid="{00000000-0005-0000-0000-0000E1420000}"/>
    <cellStyle name="Акцент1 2 2 2 2 2 2 3" xfId="17126" xr:uid="{00000000-0005-0000-0000-0000E2420000}"/>
    <cellStyle name="Акцент1 2 2 2 2 2 2 30" xfId="17127" xr:uid="{00000000-0005-0000-0000-0000E3420000}"/>
    <cellStyle name="Акцент1 2 2 2 2 2 2 31" xfId="17128" xr:uid="{00000000-0005-0000-0000-0000E4420000}"/>
    <cellStyle name="Акцент1 2 2 2 2 2 2 32" xfId="17129" xr:uid="{00000000-0005-0000-0000-0000E5420000}"/>
    <cellStyle name="Акцент1 2 2 2 2 2 2 33" xfId="17130" xr:uid="{00000000-0005-0000-0000-0000E6420000}"/>
    <cellStyle name="Акцент1 2 2 2 2 2 2 34" xfId="17131" xr:uid="{00000000-0005-0000-0000-0000E7420000}"/>
    <cellStyle name="Акцент1 2 2 2 2 2 2 35" xfId="17132" xr:uid="{00000000-0005-0000-0000-0000E8420000}"/>
    <cellStyle name="Акцент1 2 2 2 2 2 2 36" xfId="17133" xr:uid="{00000000-0005-0000-0000-0000E9420000}"/>
    <cellStyle name="Акцент1 2 2 2 2 2 2 37" xfId="17134" xr:uid="{00000000-0005-0000-0000-0000EA420000}"/>
    <cellStyle name="Акцент1 2 2 2 2 2 2 38" xfId="17135" xr:uid="{00000000-0005-0000-0000-0000EB420000}"/>
    <cellStyle name="Акцент1 2 2 2 2 2 2 39" xfId="17136" xr:uid="{00000000-0005-0000-0000-0000EC420000}"/>
    <cellStyle name="Акцент1 2 2 2 2 2 2 4" xfId="17137" xr:uid="{00000000-0005-0000-0000-0000ED420000}"/>
    <cellStyle name="Акцент1 2 2 2 2 2 2 5" xfId="17138" xr:uid="{00000000-0005-0000-0000-0000EE420000}"/>
    <cellStyle name="Акцент1 2 2 2 2 2 2 5 2" xfId="17139" xr:uid="{00000000-0005-0000-0000-0000EF420000}"/>
    <cellStyle name="Акцент1 2 2 2 2 2 2 5 2 2" xfId="17140" xr:uid="{00000000-0005-0000-0000-0000F0420000}"/>
    <cellStyle name="Акцент1 2 2 2 2 2 2 5 2 2 2" xfId="17141" xr:uid="{00000000-0005-0000-0000-0000F1420000}"/>
    <cellStyle name="Акцент1 2 2 2 2 2 2 5 2 2 2 2" xfId="17142" xr:uid="{00000000-0005-0000-0000-0000F2420000}"/>
    <cellStyle name="Акцент1 2 2 2 2 2 2 5 2 2 2 2 2" xfId="17143" xr:uid="{00000000-0005-0000-0000-0000F3420000}"/>
    <cellStyle name="Акцент1 2 2 2 2 2 2 5 2 2 2 2 3" xfId="17144" xr:uid="{00000000-0005-0000-0000-0000F4420000}"/>
    <cellStyle name="Акцент1 2 2 2 2 2 2 5 2 2 2 3" xfId="17145" xr:uid="{00000000-0005-0000-0000-0000F5420000}"/>
    <cellStyle name="Акцент1 2 2 2 2 2 2 5 2 2 3" xfId="17146" xr:uid="{00000000-0005-0000-0000-0000F6420000}"/>
    <cellStyle name="Акцент1 2 2 2 2 2 2 5 2 2 4" xfId="17147" xr:uid="{00000000-0005-0000-0000-0000F7420000}"/>
    <cellStyle name="Акцент1 2 2 2 2 2 2 5 2 3" xfId="17148" xr:uid="{00000000-0005-0000-0000-0000F8420000}"/>
    <cellStyle name="Акцент1 2 2 2 2 2 2 5 2 4" xfId="17149" xr:uid="{00000000-0005-0000-0000-0000F9420000}"/>
    <cellStyle name="Акцент1 2 2 2 2 2 2 5 3" xfId="17150" xr:uid="{00000000-0005-0000-0000-0000FA420000}"/>
    <cellStyle name="Акцент1 2 2 2 2 2 2 5 4" xfId="17151" xr:uid="{00000000-0005-0000-0000-0000FB420000}"/>
    <cellStyle name="Акцент1 2 2 2 2 2 2 5 5" xfId="17152" xr:uid="{00000000-0005-0000-0000-0000FC420000}"/>
    <cellStyle name="Акцент1 2 2 2 2 2 2 6" xfId="17153" xr:uid="{00000000-0005-0000-0000-0000FD420000}"/>
    <cellStyle name="Акцент1 2 2 2 2 2 2 7" xfId="17154" xr:uid="{00000000-0005-0000-0000-0000FE420000}"/>
    <cellStyle name="Акцент1 2 2 2 2 2 2 7 2" xfId="17155" xr:uid="{00000000-0005-0000-0000-0000FF420000}"/>
    <cellStyle name="Акцент1 2 2 2 2 2 2 7 3" xfId="17156" xr:uid="{00000000-0005-0000-0000-000000430000}"/>
    <cellStyle name="Акцент1 2 2 2 2 2 2 8" xfId="17157" xr:uid="{00000000-0005-0000-0000-000001430000}"/>
    <cellStyle name="Акцент1 2 2 2 2 2 2 9" xfId="17158" xr:uid="{00000000-0005-0000-0000-000002430000}"/>
    <cellStyle name="Акцент1 2 2 2 2 2 2 9 2" xfId="17159" xr:uid="{00000000-0005-0000-0000-000003430000}"/>
    <cellStyle name="Акцент1 2 2 2 2 2 20" xfId="17160" xr:uid="{00000000-0005-0000-0000-000004430000}"/>
    <cellStyle name="Акцент1 2 2 2 2 2 21" xfId="17161" xr:uid="{00000000-0005-0000-0000-000005430000}"/>
    <cellStyle name="Акцент1 2 2 2 2 2 22" xfId="17162" xr:uid="{00000000-0005-0000-0000-000006430000}"/>
    <cellStyle name="Акцент1 2 2 2 2 2 23" xfId="17163" xr:uid="{00000000-0005-0000-0000-000007430000}"/>
    <cellStyle name="Акцент1 2 2 2 2 2 24" xfId="17164" xr:uid="{00000000-0005-0000-0000-000008430000}"/>
    <cellStyle name="Акцент1 2 2 2 2 2 25" xfId="17165" xr:uid="{00000000-0005-0000-0000-000009430000}"/>
    <cellStyle name="Акцент1 2 2 2 2 2 26" xfId="17166" xr:uid="{00000000-0005-0000-0000-00000A430000}"/>
    <cellStyle name="Акцент1 2 2 2 2 2 27" xfId="17167" xr:uid="{00000000-0005-0000-0000-00000B430000}"/>
    <cellStyle name="Акцент1 2 2 2 2 2 28" xfId="17168" xr:uid="{00000000-0005-0000-0000-00000C430000}"/>
    <cellStyle name="Акцент1 2 2 2 2 2 29" xfId="17169" xr:uid="{00000000-0005-0000-0000-00000D430000}"/>
    <cellStyle name="Акцент1 2 2 2 2 2 3" xfId="17170" xr:uid="{00000000-0005-0000-0000-00000E430000}"/>
    <cellStyle name="Акцент1 2 2 2 2 2 3 2" xfId="17171" xr:uid="{00000000-0005-0000-0000-00000F430000}"/>
    <cellStyle name="Акцент1 2 2 2 2 2 3 3" xfId="17172" xr:uid="{00000000-0005-0000-0000-000010430000}"/>
    <cellStyle name="Акцент1 2 2 2 2 2 3 4" xfId="17173" xr:uid="{00000000-0005-0000-0000-000011430000}"/>
    <cellStyle name="Акцент1 2 2 2 2 2 3 4 2" xfId="17174" xr:uid="{00000000-0005-0000-0000-000012430000}"/>
    <cellStyle name="Акцент1 2 2 2 2 2 3 4 3" xfId="17175" xr:uid="{00000000-0005-0000-0000-000013430000}"/>
    <cellStyle name="Акцент1 2 2 2 2 2 3 5" xfId="17176" xr:uid="{00000000-0005-0000-0000-000014430000}"/>
    <cellStyle name="Акцент1 2 2 2 2 2 30" xfId="17177" xr:uid="{00000000-0005-0000-0000-000015430000}"/>
    <cellStyle name="Акцент1 2 2 2 2 2 31" xfId="17178" xr:uid="{00000000-0005-0000-0000-000016430000}"/>
    <cellStyle name="Акцент1 2 2 2 2 2 32" xfId="17179" xr:uid="{00000000-0005-0000-0000-000017430000}"/>
    <cellStyle name="Акцент1 2 2 2 2 2 33" xfId="17180" xr:uid="{00000000-0005-0000-0000-000018430000}"/>
    <cellStyle name="Акцент1 2 2 2 2 2 34" xfId="17181" xr:uid="{00000000-0005-0000-0000-000019430000}"/>
    <cellStyle name="Акцент1 2 2 2 2 2 35" xfId="17182" xr:uid="{00000000-0005-0000-0000-00001A430000}"/>
    <cellStyle name="Акцент1 2 2 2 2 2 36" xfId="17183" xr:uid="{00000000-0005-0000-0000-00001B430000}"/>
    <cellStyle name="Акцент1 2 2 2 2 2 37" xfId="17184" xr:uid="{00000000-0005-0000-0000-00001C430000}"/>
    <cellStyle name="Акцент1 2 2 2 2 2 38" xfId="17185" xr:uid="{00000000-0005-0000-0000-00001D430000}"/>
    <cellStyle name="Акцент1 2 2 2 2 2 39" xfId="17186" xr:uid="{00000000-0005-0000-0000-00001E430000}"/>
    <cellStyle name="Акцент1 2 2 2 2 2 4" xfId="17187" xr:uid="{00000000-0005-0000-0000-00001F430000}"/>
    <cellStyle name="Акцент1 2 2 2 2 2 40" xfId="17188" xr:uid="{00000000-0005-0000-0000-000020430000}"/>
    <cellStyle name="Акцент1 2 2 2 2 2 41" xfId="17189" xr:uid="{00000000-0005-0000-0000-000021430000}"/>
    <cellStyle name="Акцент1 2 2 2 2 2 5" xfId="17190" xr:uid="{00000000-0005-0000-0000-000022430000}"/>
    <cellStyle name="Акцент1 2 2 2 2 2 5 2" xfId="17191" xr:uid="{00000000-0005-0000-0000-000023430000}"/>
    <cellStyle name="Акцент1 2 2 2 2 2 5 2 2" xfId="17192" xr:uid="{00000000-0005-0000-0000-000024430000}"/>
    <cellStyle name="Акцент1 2 2 2 2 2 5 2 2 2" xfId="17193" xr:uid="{00000000-0005-0000-0000-000025430000}"/>
    <cellStyle name="Акцент1 2 2 2 2 2 5 2 2 3" xfId="17194" xr:uid="{00000000-0005-0000-0000-000026430000}"/>
    <cellStyle name="Акцент1 2 2 2 2 2 5 2 3" xfId="17195" xr:uid="{00000000-0005-0000-0000-000027430000}"/>
    <cellStyle name="Акцент1 2 2 2 2 2 5 3" xfId="17196" xr:uid="{00000000-0005-0000-0000-000028430000}"/>
    <cellStyle name="Акцент1 2 2 2 2 2 5 4" xfId="17197" xr:uid="{00000000-0005-0000-0000-000029430000}"/>
    <cellStyle name="Акцент1 2 2 2 2 2 6" xfId="17198" xr:uid="{00000000-0005-0000-0000-00002A430000}"/>
    <cellStyle name="Акцент1 2 2 2 2 2 6 2" xfId="17199" xr:uid="{00000000-0005-0000-0000-00002B430000}"/>
    <cellStyle name="Акцент1 2 2 2 2 2 6 3" xfId="17200" xr:uid="{00000000-0005-0000-0000-00002C430000}"/>
    <cellStyle name="Акцент1 2 2 2 2 2 7" xfId="17201" xr:uid="{00000000-0005-0000-0000-00002D430000}"/>
    <cellStyle name="Акцент1 2 2 2 2 2 7 2" xfId="17202" xr:uid="{00000000-0005-0000-0000-00002E430000}"/>
    <cellStyle name="Акцент1 2 2 2 2 2 7 3" xfId="17203" xr:uid="{00000000-0005-0000-0000-00002F430000}"/>
    <cellStyle name="Акцент1 2 2 2 2 2 8" xfId="17204" xr:uid="{00000000-0005-0000-0000-000030430000}"/>
    <cellStyle name="Акцент1 2 2 2 2 2 8 2" xfId="17205" xr:uid="{00000000-0005-0000-0000-000031430000}"/>
    <cellStyle name="Акцент1 2 2 2 2 2 8 3" xfId="17206" xr:uid="{00000000-0005-0000-0000-000032430000}"/>
    <cellStyle name="Акцент1 2 2 2 2 2 9" xfId="17207" xr:uid="{00000000-0005-0000-0000-000033430000}"/>
    <cellStyle name="Акцент1 2 2 2 2 2 9 2" xfId="17208" xr:uid="{00000000-0005-0000-0000-000034430000}"/>
    <cellStyle name="Акцент1 2 2 2 2 2_амортизация" xfId="17209" xr:uid="{00000000-0005-0000-0000-000035430000}"/>
    <cellStyle name="Акцент1 2 2 2 2 20" xfId="17210" xr:uid="{00000000-0005-0000-0000-000036430000}"/>
    <cellStyle name="Акцент1 2 2 2 2 21" xfId="17211" xr:uid="{00000000-0005-0000-0000-000037430000}"/>
    <cellStyle name="Акцент1 2 2 2 2 22" xfId="17212" xr:uid="{00000000-0005-0000-0000-000038430000}"/>
    <cellStyle name="Акцент1 2 2 2 2 23" xfId="17213" xr:uid="{00000000-0005-0000-0000-000039430000}"/>
    <cellStyle name="Акцент1 2 2 2 2 24" xfId="17214" xr:uid="{00000000-0005-0000-0000-00003A430000}"/>
    <cellStyle name="Акцент1 2 2 2 2 25" xfId="17215" xr:uid="{00000000-0005-0000-0000-00003B430000}"/>
    <cellStyle name="Акцент1 2 2 2 2 26" xfId="17216" xr:uid="{00000000-0005-0000-0000-00003C430000}"/>
    <cellStyle name="Акцент1 2 2 2 2 27" xfId="17217" xr:uid="{00000000-0005-0000-0000-00003D430000}"/>
    <cellStyle name="Акцент1 2 2 2 2 28" xfId="17218" xr:uid="{00000000-0005-0000-0000-00003E430000}"/>
    <cellStyle name="Акцент1 2 2 2 2 29" xfId="17219" xr:uid="{00000000-0005-0000-0000-00003F430000}"/>
    <cellStyle name="Акцент1 2 2 2 2 3" xfId="17220" xr:uid="{00000000-0005-0000-0000-000040430000}"/>
    <cellStyle name="Акцент1 2 2 2 2 3 2" xfId="17221" xr:uid="{00000000-0005-0000-0000-000041430000}"/>
    <cellStyle name="Акцент1 2 2 2 2 3 2 2" xfId="17222" xr:uid="{00000000-0005-0000-0000-000042430000}"/>
    <cellStyle name="Акцент1 2 2 2 2 3 3" xfId="17223" xr:uid="{00000000-0005-0000-0000-000043430000}"/>
    <cellStyle name="Акцент1 2 2 2 2 3 4" xfId="17224" xr:uid="{00000000-0005-0000-0000-000044430000}"/>
    <cellStyle name="Акцент1 2 2 2 2 3 4 2" xfId="17225" xr:uid="{00000000-0005-0000-0000-000045430000}"/>
    <cellStyle name="Акцент1 2 2 2 2 3 4 3" xfId="17226" xr:uid="{00000000-0005-0000-0000-000046430000}"/>
    <cellStyle name="Акцент1 2 2 2 2 3 5" xfId="17227" xr:uid="{00000000-0005-0000-0000-000047430000}"/>
    <cellStyle name="Акцент1 2 2 2 2 30" xfId="17228" xr:uid="{00000000-0005-0000-0000-000048430000}"/>
    <cellStyle name="Акцент1 2 2 2 2 31" xfId="17229" xr:uid="{00000000-0005-0000-0000-000049430000}"/>
    <cellStyle name="Акцент1 2 2 2 2 32" xfId="17230" xr:uid="{00000000-0005-0000-0000-00004A430000}"/>
    <cellStyle name="Акцент1 2 2 2 2 33" xfId="17231" xr:uid="{00000000-0005-0000-0000-00004B430000}"/>
    <cellStyle name="Акцент1 2 2 2 2 34" xfId="17232" xr:uid="{00000000-0005-0000-0000-00004C430000}"/>
    <cellStyle name="Акцент1 2 2 2 2 35" xfId="17233" xr:uid="{00000000-0005-0000-0000-00004D430000}"/>
    <cellStyle name="Акцент1 2 2 2 2 36" xfId="17234" xr:uid="{00000000-0005-0000-0000-00004E430000}"/>
    <cellStyle name="Акцент1 2 2 2 2 37" xfId="17235" xr:uid="{00000000-0005-0000-0000-00004F430000}"/>
    <cellStyle name="Акцент1 2 2 2 2 38" xfId="17236" xr:uid="{00000000-0005-0000-0000-000050430000}"/>
    <cellStyle name="Акцент1 2 2 2 2 39" xfId="17237" xr:uid="{00000000-0005-0000-0000-000051430000}"/>
    <cellStyle name="Акцент1 2 2 2 2 4" xfId="17238" xr:uid="{00000000-0005-0000-0000-000052430000}"/>
    <cellStyle name="Акцент1 2 2 2 2 40" xfId="17239" xr:uid="{00000000-0005-0000-0000-000053430000}"/>
    <cellStyle name="Акцент1 2 2 2 2 41" xfId="17240" xr:uid="{00000000-0005-0000-0000-000054430000}"/>
    <cellStyle name="Акцент1 2 2 2 2 42" xfId="17241" xr:uid="{00000000-0005-0000-0000-000055430000}"/>
    <cellStyle name="Акцент1 2 2 2 2 5" xfId="17242" xr:uid="{00000000-0005-0000-0000-000056430000}"/>
    <cellStyle name="Акцент1 2 2 2 2 6" xfId="17243" xr:uid="{00000000-0005-0000-0000-000057430000}"/>
    <cellStyle name="Акцент1 2 2 2 2 6 2" xfId="17244" xr:uid="{00000000-0005-0000-0000-000058430000}"/>
    <cellStyle name="Акцент1 2 2 2 2 6 2 2" xfId="17245" xr:uid="{00000000-0005-0000-0000-000059430000}"/>
    <cellStyle name="Акцент1 2 2 2 2 6 2 2 2" xfId="17246" xr:uid="{00000000-0005-0000-0000-00005A430000}"/>
    <cellStyle name="Акцент1 2 2 2 2 6 2 2 3" xfId="17247" xr:uid="{00000000-0005-0000-0000-00005B430000}"/>
    <cellStyle name="Акцент1 2 2 2 2 6 2 3" xfId="17248" xr:uid="{00000000-0005-0000-0000-00005C430000}"/>
    <cellStyle name="Акцент1 2 2 2 2 6 3" xfId="17249" xr:uid="{00000000-0005-0000-0000-00005D430000}"/>
    <cellStyle name="Акцент1 2 2 2 2 6 4" xfId="17250" xr:uid="{00000000-0005-0000-0000-00005E430000}"/>
    <cellStyle name="Акцент1 2 2 2 2 7" xfId="17251" xr:uid="{00000000-0005-0000-0000-00005F430000}"/>
    <cellStyle name="Акцент1 2 2 2 2 7 2" xfId="17252" xr:uid="{00000000-0005-0000-0000-000060430000}"/>
    <cellStyle name="Акцент1 2 2 2 2 7 3" xfId="17253" xr:uid="{00000000-0005-0000-0000-000061430000}"/>
    <cellStyle name="Акцент1 2 2 2 2 8" xfId="17254" xr:uid="{00000000-0005-0000-0000-000062430000}"/>
    <cellStyle name="Акцент1 2 2 2 2 8 2" xfId="17255" xr:uid="{00000000-0005-0000-0000-000063430000}"/>
    <cellStyle name="Акцент1 2 2 2 2 8 3" xfId="17256" xr:uid="{00000000-0005-0000-0000-000064430000}"/>
    <cellStyle name="Акцент1 2 2 2 2 9" xfId="17257" xr:uid="{00000000-0005-0000-0000-000065430000}"/>
    <cellStyle name="Акцент1 2 2 2 2 9 2" xfId="17258" xr:uid="{00000000-0005-0000-0000-000066430000}"/>
    <cellStyle name="Акцент1 2 2 2 2 9 3" xfId="17259" xr:uid="{00000000-0005-0000-0000-000067430000}"/>
    <cellStyle name="Акцент1 2 2 2 2_амортизация" xfId="17260" xr:uid="{00000000-0005-0000-0000-000068430000}"/>
    <cellStyle name="Акцент1 2 2 2 20" xfId="17261" xr:uid="{00000000-0005-0000-0000-000069430000}"/>
    <cellStyle name="Акцент1 2 2 2 20 2" xfId="17262" xr:uid="{00000000-0005-0000-0000-00006A430000}"/>
    <cellStyle name="Акцент1 2 2 2 21" xfId="17263" xr:uid="{00000000-0005-0000-0000-00006B430000}"/>
    <cellStyle name="Акцент1 2 2 2 22" xfId="17264" xr:uid="{00000000-0005-0000-0000-00006C430000}"/>
    <cellStyle name="Акцент1 2 2 2 23" xfId="17265" xr:uid="{00000000-0005-0000-0000-00006D430000}"/>
    <cellStyle name="Акцент1 2 2 2 23 2" xfId="17266" xr:uid="{00000000-0005-0000-0000-00006E430000}"/>
    <cellStyle name="Акцент1 2 2 2 24" xfId="17267" xr:uid="{00000000-0005-0000-0000-00006F430000}"/>
    <cellStyle name="Акцент1 2 2 2 25" xfId="17268" xr:uid="{00000000-0005-0000-0000-000070430000}"/>
    <cellStyle name="Акцент1 2 2 2 26" xfId="17269" xr:uid="{00000000-0005-0000-0000-000071430000}"/>
    <cellStyle name="Акцент1 2 2 2 27" xfId="17270" xr:uid="{00000000-0005-0000-0000-000072430000}"/>
    <cellStyle name="Акцент1 2 2 2 28" xfId="17271" xr:uid="{00000000-0005-0000-0000-000073430000}"/>
    <cellStyle name="Акцент1 2 2 2 29" xfId="17272" xr:uid="{00000000-0005-0000-0000-000074430000}"/>
    <cellStyle name="Акцент1 2 2 2 3" xfId="17273" xr:uid="{00000000-0005-0000-0000-000075430000}"/>
    <cellStyle name="Акцент1 2 2 2 30" xfId="17274" xr:uid="{00000000-0005-0000-0000-000076430000}"/>
    <cellStyle name="Акцент1 2 2 2 31" xfId="17275" xr:uid="{00000000-0005-0000-0000-000077430000}"/>
    <cellStyle name="Акцент1 2 2 2 32" xfId="17276" xr:uid="{00000000-0005-0000-0000-000078430000}"/>
    <cellStyle name="Акцент1 2 2 2 33" xfId="17277" xr:uid="{00000000-0005-0000-0000-000079430000}"/>
    <cellStyle name="Акцент1 2 2 2 34" xfId="17278" xr:uid="{00000000-0005-0000-0000-00007A430000}"/>
    <cellStyle name="Акцент1 2 2 2 35" xfId="17279" xr:uid="{00000000-0005-0000-0000-00007B430000}"/>
    <cellStyle name="Акцент1 2 2 2 36" xfId="17280" xr:uid="{00000000-0005-0000-0000-00007C430000}"/>
    <cellStyle name="Акцент1 2 2 2 37" xfId="17281" xr:uid="{00000000-0005-0000-0000-00007D430000}"/>
    <cellStyle name="Акцент1 2 2 2 38" xfId="17282" xr:uid="{00000000-0005-0000-0000-00007E430000}"/>
    <cellStyle name="Акцент1 2 2 2 39" xfId="17283" xr:uid="{00000000-0005-0000-0000-00007F430000}"/>
    <cellStyle name="Акцент1 2 2 2 4" xfId="17284" xr:uid="{00000000-0005-0000-0000-000080430000}"/>
    <cellStyle name="Акцент1 2 2 2 4 2" xfId="17285" xr:uid="{00000000-0005-0000-0000-000081430000}"/>
    <cellStyle name="Акцент1 2 2 2 4 3" xfId="17286" xr:uid="{00000000-0005-0000-0000-000082430000}"/>
    <cellStyle name="Акцент1 2 2 2 40" xfId="17287" xr:uid="{00000000-0005-0000-0000-000083430000}"/>
    <cellStyle name="Акцент1 2 2 2 41" xfId="17288" xr:uid="{00000000-0005-0000-0000-000084430000}"/>
    <cellStyle name="Акцент1 2 2 2 42" xfId="17289" xr:uid="{00000000-0005-0000-0000-000085430000}"/>
    <cellStyle name="Акцент1 2 2 2 43" xfId="17290" xr:uid="{00000000-0005-0000-0000-000086430000}"/>
    <cellStyle name="Акцент1 2 2 2 44" xfId="17291" xr:uid="{00000000-0005-0000-0000-000087430000}"/>
    <cellStyle name="Акцент1 2 2 2 45" xfId="17292" xr:uid="{00000000-0005-0000-0000-000088430000}"/>
    <cellStyle name="Акцент1 2 2 2 46" xfId="17293" xr:uid="{00000000-0005-0000-0000-000089430000}"/>
    <cellStyle name="Акцент1 2 2 2 47" xfId="17294" xr:uid="{00000000-0005-0000-0000-00008A430000}"/>
    <cellStyle name="Акцент1 2 2 2 48" xfId="17295" xr:uid="{00000000-0005-0000-0000-00008B430000}"/>
    <cellStyle name="Акцент1 2 2 2 5" xfId="17296" xr:uid="{00000000-0005-0000-0000-00008C430000}"/>
    <cellStyle name="Акцент1 2 2 2 5 2" xfId="17297" xr:uid="{00000000-0005-0000-0000-00008D430000}"/>
    <cellStyle name="Акцент1 2 2 2 5 3" xfId="17298" xr:uid="{00000000-0005-0000-0000-00008E430000}"/>
    <cellStyle name="Акцент1 2 2 2 6" xfId="17299" xr:uid="{00000000-0005-0000-0000-00008F430000}"/>
    <cellStyle name="Акцент1 2 2 2 6 2" xfId="17300" xr:uid="{00000000-0005-0000-0000-000090430000}"/>
    <cellStyle name="Акцент1 2 2 2 6 3" xfId="17301" xr:uid="{00000000-0005-0000-0000-000091430000}"/>
    <cellStyle name="Акцент1 2 2 2 7" xfId="17302" xr:uid="{00000000-0005-0000-0000-000092430000}"/>
    <cellStyle name="Акцент1 2 2 2 7 2" xfId="17303" xr:uid="{00000000-0005-0000-0000-000093430000}"/>
    <cellStyle name="Акцент1 2 2 2 7 3" xfId="17304" xr:uid="{00000000-0005-0000-0000-000094430000}"/>
    <cellStyle name="Акцент1 2 2 2 8" xfId="17305" xr:uid="{00000000-0005-0000-0000-000095430000}"/>
    <cellStyle name="Акцент1 2 2 2 8 2" xfId="17306" xr:uid="{00000000-0005-0000-0000-000096430000}"/>
    <cellStyle name="Акцент1 2 2 2 8 3" xfId="17307" xr:uid="{00000000-0005-0000-0000-000097430000}"/>
    <cellStyle name="Акцент1 2 2 2 9" xfId="17308" xr:uid="{00000000-0005-0000-0000-000098430000}"/>
    <cellStyle name="Акцент1 2 2 2 9 2" xfId="17309" xr:uid="{00000000-0005-0000-0000-000099430000}"/>
    <cellStyle name="Акцент1 2 2 2 9 2 2" xfId="17310" xr:uid="{00000000-0005-0000-0000-00009A430000}"/>
    <cellStyle name="Акцент1 2 2 2 9 3" xfId="17311" xr:uid="{00000000-0005-0000-0000-00009B430000}"/>
    <cellStyle name="Акцент1 2 2 2 9 4" xfId="17312" xr:uid="{00000000-0005-0000-0000-00009C430000}"/>
    <cellStyle name="Акцент1 2 2 2 9 4 2" xfId="17313" xr:uid="{00000000-0005-0000-0000-00009D430000}"/>
    <cellStyle name="Акцент1 2 2 2 9 4 3" xfId="17314" xr:uid="{00000000-0005-0000-0000-00009E430000}"/>
    <cellStyle name="Акцент1 2 2 2 9 5" xfId="17315" xr:uid="{00000000-0005-0000-0000-00009F430000}"/>
    <cellStyle name="Акцент1 2 2 2_амортизация" xfId="17316" xr:uid="{00000000-0005-0000-0000-0000A0430000}"/>
    <cellStyle name="Акцент1 2 2 20" xfId="17317" xr:uid="{00000000-0005-0000-0000-0000A1430000}"/>
    <cellStyle name="Акцент1 2 2 20 2" xfId="17318" xr:uid="{00000000-0005-0000-0000-0000A2430000}"/>
    <cellStyle name="Акцент1 2 2 21" xfId="17319" xr:uid="{00000000-0005-0000-0000-0000A3430000}"/>
    <cellStyle name="Акцент1 2 2 22" xfId="17320" xr:uid="{00000000-0005-0000-0000-0000A4430000}"/>
    <cellStyle name="Акцент1 2 2 23" xfId="17321" xr:uid="{00000000-0005-0000-0000-0000A5430000}"/>
    <cellStyle name="Акцент1 2 2 23 2" xfId="17322" xr:uid="{00000000-0005-0000-0000-0000A6430000}"/>
    <cellStyle name="Акцент1 2 2 24" xfId="17323" xr:uid="{00000000-0005-0000-0000-0000A7430000}"/>
    <cellStyle name="Акцент1 2 2 25" xfId="17324" xr:uid="{00000000-0005-0000-0000-0000A8430000}"/>
    <cellStyle name="Акцент1 2 2 26" xfId="17325" xr:uid="{00000000-0005-0000-0000-0000A9430000}"/>
    <cellStyle name="Акцент1 2 2 27" xfId="17326" xr:uid="{00000000-0005-0000-0000-0000AA430000}"/>
    <cellStyle name="Акцент1 2 2 28" xfId="17327" xr:uid="{00000000-0005-0000-0000-0000AB430000}"/>
    <cellStyle name="Акцент1 2 2 29" xfId="17328" xr:uid="{00000000-0005-0000-0000-0000AC430000}"/>
    <cellStyle name="Акцент1 2 2 3" xfId="17329" xr:uid="{00000000-0005-0000-0000-0000AD430000}"/>
    <cellStyle name="Акцент1 2 2 3 10" xfId="17330" xr:uid="{00000000-0005-0000-0000-0000AE430000}"/>
    <cellStyle name="Акцент1 2 2 3 11" xfId="17331" xr:uid="{00000000-0005-0000-0000-0000AF430000}"/>
    <cellStyle name="Акцент1 2 2 3 12" xfId="17332" xr:uid="{00000000-0005-0000-0000-0000B0430000}"/>
    <cellStyle name="Акцент1 2 2 3 2" xfId="17333" xr:uid="{00000000-0005-0000-0000-0000B1430000}"/>
    <cellStyle name="Акцент1 2 2 3 2 10" xfId="17334" xr:uid="{00000000-0005-0000-0000-0000B2430000}"/>
    <cellStyle name="Акцент1 2 2 3 2 11" xfId="17335" xr:uid="{00000000-0005-0000-0000-0000B3430000}"/>
    <cellStyle name="Акцент1 2 2 3 2 12" xfId="17336" xr:uid="{00000000-0005-0000-0000-0000B4430000}"/>
    <cellStyle name="Акцент1 2 2 3 2 2" xfId="17337" xr:uid="{00000000-0005-0000-0000-0000B5430000}"/>
    <cellStyle name="Акцент1 2 2 3 2 3" xfId="17338" xr:uid="{00000000-0005-0000-0000-0000B6430000}"/>
    <cellStyle name="Акцент1 2 2 3 2 4" xfId="17339" xr:uid="{00000000-0005-0000-0000-0000B7430000}"/>
    <cellStyle name="Акцент1 2 2 3 2 5" xfId="17340" xr:uid="{00000000-0005-0000-0000-0000B8430000}"/>
    <cellStyle name="Акцент1 2 2 3 2 6" xfId="17341" xr:uid="{00000000-0005-0000-0000-0000B9430000}"/>
    <cellStyle name="Акцент1 2 2 3 2 6 2" xfId="17342" xr:uid="{00000000-0005-0000-0000-0000BA430000}"/>
    <cellStyle name="Акцент1 2 2 3 2 7" xfId="17343" xr:uid="{00000000-0005-0000-0000-0000BB430000}"/>
    <cellStyle name="Акцент1 2 2 3 2 7 2" xfId="17344" xr:uid="{00000000-0005-0000-0000-0000BC430000}"/>
    <cellStyle name="Акцент1 2 2 3 2 8" xfId="17345" xr:uid="{00000000-0005-0000-0000-0000BD430000}"/>
    <cellStyle name="Акцент1 2 2 3 2 9" xfId="17346" xr:uid="{00000000-0005-0000-0000-0000BE430000}"/>
    <cellStyle name="Акцент1 2 2 3 3" xfId="17347" xr:uid="{00000000-0005-0000-0000-0000BF430000}"/>
    <cellStyle name="Акцент1 2 2 3 4" xfId="17348" xr:uid="{00000000-0005-0000-0000-0000C0430000}"/>
    <cellStyle name="Акцент1 2 2 3 5" xfId="17349" xr:uid="{00000000-0005-0000-0000-0000C1430000}"/>
    <cellStyle name="Акцент1 2 2 3 6" xfId="17350" xr:uid="{00000000-0005-0000-0000-0000C2430000}"/>
    <cellStyle name="Акцент1 2 2 3 6 2" xfId="17351" xr:uid="{00000000-0005-0000-0000-0000C3430000}"/>
    <cellStyle name="Акцент1 2 2 3 7" xfId="17352" xr:uid="{00000000-0005-0000-0000-0000C4430000}"/>
    <cellStyle name="Акцент1 2 2 3 7 2" xfId="17353" xr:uid="{00000000-0005-0000-0000-0000C5430000}"/>
    <cellStyle name="Акцент1 2 2 3 8" xfId="17354" xr:uid="{00000000-0005-0000-0000-0000C6430000}"/>
    <cellStyle name="Акцент1 2 2 3 9" xfId="17355" xr:uid="{00000000-0005-0000-0000-0000C7430000}"/>
    <cellStyle name="Акцент1 2 2 3_амортизация" xfId="17356" xr:uid="{00000000-0005-0000-0000-0000C8430000}"/>
    <cellStyle name="Акцент1 2 2 30" xfId="17357" xr:uid="{00000000-0005-0000-0000-0000C9430000}"/>
    <cellStyle name="Акцент1 2 2 31" xfId="17358" xr:uid="{00000000-0005-0000-0000-0000CA430000}"/>
    <cellStyle name="Акцент1 2 2 32" xfId="17359" xr:uid="{00000000-0005-0000-0000-0000CB430000}"/>
    <cellStyle name="Акцент1 2 2 33" xfId="17360" xr:uid="{00000000-0005-0000-0000-0000CC430000}"/>
    <cellStyle name="Акцент1 2 2 34" xfId="17361" xr:uid="{00000000-0005-0000-0000-0000CD430000}"/>
    <cellStyle name="Акцент1 2 2 35" xfId="17362" xr:uid="{00000000-0005-0000-0000-0000CE430000}"/>
    <cellStyle name="Акцент1 2 2 36" xfId="17363" xr:uid="{00000000-0005-0000-0000-0000CF430000}"/>
    <cellStyle name="Акцент1 2 2 37" xfId="17364" xr:uid="{00000000-0005-0000-0000-0000D0430000}"/>
    <cellStyle name="Акцент1 2 2 38" xfId="17365" xr:uid="{00000000-0005-0000-0000-0000D1430000}"/>
    <cellStyle name="Акцент1 2 2 39" xfId="17366" xr:uid="{00000000-0005-0000-0000-0000D2430000}"/>
    <cellStyle name="Акцент1 2 2 4" xfId="17367" xr:uid="{00000000-0005-0000-0000-0000D3430000}"/>
    <cellStyle name="Акцент1 2 2 4 2" xfId="17368" xr:uid="{00000000-0005-0000-0000-0000D4430000}"/>
    <cellStyle name="Акцент1 2 2 4 3" xfId="17369" xr:uid="{00000000-0005-0000-0000-0000D5430000}"/>
    <cellStyle name="Акцент1 2 2 40" xfId="17370" xr:uid="{00000000-0005-0000-0000-0000D6430000}"/>
    <cellStyle name="Акцент1 2 2 41" xfId="17371" xr:uid="{00000000-0005-0000-0000-0000D7430000}"/>
    <cellStyle name="Акцент1 2 2 42" xfId="17372" xr:uid="{00000000-0005-0000-0000-0000D8430000}"/>
    <cellStyle name="Акцент1 2 2 43" xfId="17373" xr:uid="{00000000-0005-0000-0000-0000D9430000}"/>
    <cellStyle name="Акцент1 2 2 44" xfId="17374" xr:uid="{00000000-0005-0000-0000-0000DA430000}"/>
    <cellStyle name="Акцент1 2 2 45" xfId="17375" xr:uid="{00000000-0005-0000-0000-0000DB430000}"/>
    <cellStyle name="Акцент1 2 2 46" xfId="17376" xr:uid="{00000000-0005-0000-0000-0000DC430000}"/>
    <cellStyle name="Акцент1 2 2 47" xfId="17377" xr:uid="{00000000-0005-0000-0000-0000DD430000}"/>
    <cellStyle name="Акцент1 2 2 48" xfId="17378" xr:uid="{00000000-0005-0000-0000-0000DE430000}"/>
    <cellStyle name="Акцент1 2 2 5" xfId="17379" xr:uid="{00000000-0005-0000-0000-0000DF430000}"/>
    <cellStyle name="Акцент1 2 2 5 2" xfId="17380" xr:uid="{00000000-0005-0000-0000-0000E0430000}"/>
    <cellStyle name="Акцент1 2 2 5 3" xfId="17381" xr:uid="{00000000-0005-0000-0000-0000E1430000}"/>
    <cellStyle name="Акцент1 2 2 6" xfId="17382" xr:uid="{00000000-0005-0000-0000-0000E2430000}"/>
    <cellStyle name="Акцент1 2 2 6 2" xfId="17383" xr:uid="{00000000-0005-0000-0000-0000E3430000}"/>
    <cellStyle name="Акцент1 2 2 6 3" xfId="17384" xr:uid="{00000000-0005-0000-0000-0000E4430000}"/>
    <cellStyle name="Акцент1 2 2 7" xfId="17385" xr:uid="{00000000-0005-0000-0000-0000E5430000}"/>
    <cellStyle name="Акцент1 2 2 7 2" xfId="17386" xr:uid="{00000000-0005-0000-0000-0000E6430000}"/>
    <cellStyle name="Акцент1 2 2 7 3" xfId="17387" xr:uid="{00000000-0005-0000-0000-0000E7430000}"/>
    <cellStyle name="Акцент1 2 2 8" xfId="17388" xr:uid="{00000000-0005-0000-0000-0000E8430000}"/>
    <cellStyle name="Акцент1 2 2 8 2" xfId="17389" xr:uid="{00000000-0005-0000-0000-0000E9430000}"/>
    <cellStyle name="Акцент1 2 2 8 3" xfId="17390" xr:uid="{00000000-0005-0000-0000-0000EA430000}"/>
    <cellStyle name="Акцент1 2 2 9" xfId="17391" xr:uid="{00000000-0005-0000-0000-0000EB430000}"/>
    <cellStyle name="Акцент1 2 2 9 2" xfId="17392" xr:uid="{00000000-0005-0000-0000-0000EC430000}"/>
    <cellStyle name="Акцент1 2 2 9 2 2" xfId="17393" xr:uid="{00000000-0005-0000-0000-0000ED430000}"/>
    <cellStyle name="Акцент1 2 2 9 3" xfId="17394" xr:uid="{00000000-0005-0000-0000-0000EE430000}"/>
    <cellStyle name="Акцент1 2 2 9 4" xfId="17395" xr:uid="{00000000-0005-0000-0000-0000EF430000}"/>
    <cellStyle name="Акцент1 2 2 9 4 2" xfId="17396" xr:uid="{00000000-0005-0000-0000-0000F0430000}"/>
    <cellStyle name="Акцент1 2 2 9 4 3" xfId="17397" xr:uid="{00000000-0005-0000-0000-0000F1430000}"/>
    <cellStyle name="Акцент1 2 2 9 5" xfId="17398" xr:uid="{00000000-0005-0000-0000-0000F2430000}"/>
    <cellStyle name="Акцент1 2 2_амортизация" xfId="17399" xr:uid="{00000000-0005-0000-0000-0000F3430000}"/>
    <cellStyle name="Акцент1 2 20" xfId="17400" xr:uid="{00000000-0005-0000-0000-0000F4430000}"/>
    <cellStyle name="Акцент1 2 21" xfId="17401" xr:uid="{00000000-0005-0000-0000-0000F5430000}"/>
    <cellStyle name="Акцент1 2 22" xfId="17402" xr:uid="{00000000-0005-0000-0000-0000F6430000}"/>
    <cellStyle name="Акцент1 2 23" xfId="17403" xr:uid="{00000000-0005-0000-0000-0000F7430000}"/>
    <cellStyle name="Акцент1 2 24" xfId="17404" xr:uid="{00000000-0005-0000-0000-0000F8430000}"/>
    <cellStyle name="Акцент1 2 25" xfId="17405" xr:uid="{00000000-0005-0000-0000-0000F9430000}"/>
    <cellStyle name="Акцент1 2 26" xfId="17406" xr:uid="{00000000-0005-0000-0000-0000FA430000}"/>
    <cellStyle name="Акцент1 2 26 2" xfId="17407" xr:uid="{00000000-0005-0000-0000-0000FB430000}"/>
    <cellStyle name="Акцент1 2 27" xfId="17408" xr:uid="{00000000-0005-0000-0000-0000FC430000}"/>
    <cellStyle name="Акцент1 2 28" xfId="17409" xr:uid="{00000000-0005-0000-0000-0000FD430000}"/>
    <cellStyle name="Акцент1 2 29" xfId="17410" xr:uid="{00000000-0005-0000-0000-0000FE430000}"/>
    <cellStyle name="Акцент1 2 3" xfId="17411" xr:uid="{00000000-0005-0000-0000-0000FF430000}"/>
    <cellStyle name="Акцент1 2 30" xfId="17412" xr:uid="{00000000-0005-0000-0000-000000440000}"/>
    <cellStyle name="Акцент1 2 31" xfId="17413" xr:uid="{00000000-0005-0000-0000-000001440000}"/>
    <cellStyle name="Акцент1 2 32" xfId="17414" xr:uid="{00000000-0005-0000-0000-000002440000}"/>
    <cellStyle name="Акцент1 2 33" xfId="17415" xr:uid="{00000000-0005-0000-0000-000003440000}"/>
    <cellStyle name="Акцент1 2 4" xfId="17416" xr:uid="{00000000-0005-0000-0000-000004440000}"/>
    <cellStyle name="Акцент1 2 4 10" xfId="17417" xr:uid="{00000000-0005-0000-0000-000005440000}"/>
    <cellStyle name="Акцент1 2 4 11" xfId="17418" xr:uid="{00000000-0005-0000-0000-000006440000}"/>
    <cellStyle name="Акцент1 2 4 12" xfId="17419" xr:uid="{00000000-0005-0000-0000-000007440000}"/>
    <cellStyle name="Акцент1 2 4 2" xfId="17420" xr:uid="{00000000-0005-0000-0000-000008440000}"/>
    <cellStyle name="Акцент1 2 4 2 10" xfId="17421" xr:uid="{00000000-0005-0000-0000-000009440000}"/>
    <cellStyle name="Акцент1 2 4 2 11" xfId="17422" xr:uid="{00000000-0005-0000-0000-00000A440000}"/>
    <cellStyle name="Акцент1 2 4 2 12" xfId="17423" xr:uid="{00000000-0005-0000-0000-00000B440000}"/>
    <cellStyle name="Акцент1 2 4 2 2" xfId="17424" xr:uid="{00000000-0005-0000-0000-00000C440000}"/>
    <cellStyle name="Акцент1 2 4 2 3" xfId="17425" xr:uid="{00000000-0005-0000-0000-00000D440000}"/>
    <cellStyle name="Акцент1 2 4 2 3 2" xfId="17426" xr:uid="{00000000-0005-0000-0000-00000E440000}"/>
    <cellStyle name="Акцент1 2 4 2 3 2 2" xfId="17427" xr:uid="{00000000-0005-0000-0000-00000F440000}"/>
    <cellStyle name="Акцент1 2 4 2 3 2 3" xfId="17428" xr:uid="{00000000-0005-0000-0000-000010440000}"/>
    <cellStyle name="Акцент1 2 4 2 3 3" xfId="17429" xr:uid="{00000000-0005-0000-0000-000011440000}"/>
    <cellStyle name="Акцент1 2 4 2 4" xfId="17430" xr:uid="{00000000-0005-0000-0000-000012440000}"/>
    <cellStyle name="Акцент1 2 4 2 5" xfId="17431" xr:uid="{00000000-0005-0000-0000-000013440000}"/>
    <cellStyle name="Акцент1 2 4 2 5 2" xfId="17432" xr:uid="{00000000-0005-0000-0000-000014440000}"/>
    <cellStyle name="Акцент1 2 4 2 6" xfId="17433" xr:uid="{00000000-0005-0000-0000-000015440000}"/>
    <cellStyle name="Акцент1 2 4 2 7" xfId="17434" xr:uid="{00000000-0005-0000-0000-000016440000}"/>
    <cellStyle name="Акцент1 2 4 2 8" xfId="17435" xr:uid="{00000000-0005-0000-0000-000017440000}"/>
    <cellStyle name="Акцент1 2 4 2 9" xfId="17436" xr:uid="{00000000-0005-0000-0000-000018440000}"/>
    <cellStyle name="Акцент1 2 4 3" xfId="17437" xr:uid="{00000000-0005-0000-0000-000019440000}"/>
    <cellStyle name="Акцент1 2 4 4" xfId="17438" xr:uid="{00000000-0005-0000-0000-00001A440000}"/>
    <cellStyle name="Акцент1 2 4 5" xfId="17439" xr:uid="{00000000-0005-0000-0000-00001B440000}"/>
    <cellStyle name="Акцент1 2 4 6" xfId="17440" xr:uid="{00000000-0005-0000-0000-00001C440000}"/>
    <cellStyle name="Акцент1 2 4 6 2" xfId="17441" xr:uid="{00000000-0005-0000-0000-00001D440000}"/>
    <cellStyle name="Акцент1 2 4 7" xfId="17442" xr:uid="{00000000-0005-0000-0000-00001E440000}"/>
    <cellStyle name="Акцент1 2 4 7 2" xfId="17443" xr:uid="{00000000-0005-0000-0000-00001F440000}"/>
    <cellStyle name="Акцент1 2 4 8" xfId="17444" xr:uid="{00000000-0005-0000-0000-000020440000}"/>
    <cellStyle name="Акцент1 2 4 9" xfId="17445" xr:uid="{00000000-0005-0000-0000-000021440000}"/>
    <cellStyle name="Акцент1 2 5" xfId="17446" xr:uid="{00000000-0005-0000-0000-000022440000}"/>
    <cellStyle name="Акцент1 2 5 2" xfId="17447" xr:uid="{00000000-0005-0000-0000-000023440000}"/>
    <cellStyle name="Акцент1 2 5_амортизация" xfId="17448" xr:uid="{00000000-0005-0000-0000-000024440000}"/>
    <cellStyle name="Акцент1 2 6" xfId="17449" xr:uid="{00000000-0005-0000-0000-000025440000}"/>
    <cellStyle name="Акцент1 2 6 2" xfId="17450" xr:uid="{00000000-0005-0000-0000-000026440000}"/>
    <cellStyle name="Акцент1 2 6 3" xfId="17451" xr:uid="{00000000-0005-0000-0000-000027440000}"/>
    <cellStyle name="Акцент1 2 7" xfId="17452" xr:uid="{00000000-0005-0000-0000-000028440000}"/>
    <cellStyle name="Акцент1 2 7 2" xfId="17453" xr:uid="{00000000-0005-0000-0000-000029440000}"/>
    <cellStyle name="Акцент1 2 7 3" xfId="17454" xr:uid="{00000000-0005-0000-0000-00002A440000}"/>
    <cellStyle name="Акцент1 2 8" xfId="17455" xr:uid="{00000000-0005-0000-0000-00002B440000}"/>
    <cellStyle name="Акцент1 2 9" xfId="17456" xr:uid="{00000000-0005-0000-0000-00002C440000}"/>
    <cellStyle name="Акцент1 2_амортизация" xfId="17457" xr:uid="{00000000-0005-0000-0000-00002D440000}"/>
    <cellStyle name="Акцент1 3" xfId="17458" xr:uid="{00000000-0005-0000-0000-00002E440000}"/>
    <cellStyle name="Акцент1 3 2" xfId="17459" xr:uid="{00000000-0005-0000-0000-00002F440000}"/>
    <cellStyle name="Акцент1 3 3" xfId="17460" xr:uid="{00000000-0005-0000-0000-000030440000}"/>
    <cellStyle name="Акцент1 3 4" xfId="17461" xr:uid="{00000000-0005-0000-0000-000031440000}"/>
    <cellStyle name="Акцент1 3 4 2" xfId="17462" xr:uid="{00000000-0005-0000-0000-000032440000}"/>
    <cellStyle name="Акцент1 3 4 3" xfId="17463" xr:uid="{00000000-0005-0000-0000-000033440000}"/>
    <cellStyle name="Акцент1 3 5" xfId="17464" xr:uid="{00000000-0005-0000-0000-000034440000}"/>
    <cellStyle name="Акцент1 4" xfId="17465" xr:uid="{00000000-0005-0000-0000-000035440000}"/>
    <cellStyle name="Акцент1 4 2" xfId="17466" xr:uid="{00000000-0005-0000-0000-000036440000}"/>
    <cellStyle name="Акцент1 5" xfId="17467" xr:uid="{00000000-0005-0000-0000-000037440000}"/>
    <cellStyle name="Акцент1 5 2" xfId="17468" xr:uid="{00000000-0005-0000-0000-000038440000}"/>
    <cellStyle name="Акцент1 5 3" xfId="17469" xr:uid="{00000000-0005-0000-0000-000039440000}"/>
    <cellStyle name="Акцент1 6" xfId="17470" xr:uid="{00000000-0005-0000-0000-00003A440000}"/>
    <cellStyle name="Акцент1 6 2" xfId="17471" xr:uid="{00000000-0005-0000-0000-00003B440000}"/>
    <cellStyle name="Акцент1 7" xfId="17472" xr:uid="{00000000-0005-0000-0000-00003C440000}"/>
    <cellStyle name="Акцент1 8" xfId="17473" xr:uid="{00000000-0005-0000-0000-00003D440000}"/>
    <cellStyle name="Акцент1 9" xfId="17474" xr:uid="{00000000-0005-0000-0000-00003E440000}"/>
    <cellStyle name="Акцент2 10" xfId="17475" xr:uid="{00000000-0005-0000-0000-00003F440000}"/>
    <cellStyle name="Акцент2 11" xfId="17476" xr:uid="{00000000-0005-0000-0000-000040440000}"/>
    <cellStyle name="Акцент2 11 2" xfId="17477" xr:uid="{00000000-0005-0000-0000-000041440000}"/>
    <cellStyle name="Акцент2 11 3" xfId="17478" xr:uid="{00000000-0005-0000-0000-000042440000}"/>
    <cellStyle name="Акцент2 11 4" xfId="17479" xr:uid="{00000000-0005-0000-0000-000043440000}"/>
    <cellStyle name="Акцент2 12" xfId="17480" xr:uid="{00000000-0005-0000-0000-000044440000}"/>
    <cellStyle name="Акцент2 13" xfId="17481" xr:uid="{00000000-0005-0000-0000-000045440000}"/>
    <cellStyle name="Акцент2 14" xfId="17482" xr:uid="{00000000-0005-0000-0000-000046440000}"/>
    <cellStyle name="Акцент2 15" xfId="17483" xr:uid="{00000000-0005-0000-0000-000047440000}"/>
    <cellStyle name="Акцент2 15 2" xfId="17484" xr:uid="{00000000-0005-0000-0000-000048440000}"/>
    <cellStyle name="Акцент2 16" xfId="17485" xr:uid="{00000000-0005-0000-0000-000049440000}"/>
    <cellStyle name="Акцент2 17" xfId="17486" xr:uid="{00000000-0005-0000-0000-00004A440000}"/>
    <cellStyle name="Акцент2 18" xfId="17487" xr:uid="{00000000-0005-0000-0000-00004B440000}"/>
    <cellStyle name="Акцент2 19" xfId="17488" xr:uid="{00000000-0005-0000-0000-00004C440000}"/>
    <cellStyle name="Акцент2 2" xfId="17489" xr:uid="{00000000-0005-0000-0000-00004D440000}"/>
    <cellStyle name="Акцент2 2 10" xfId="17490" xr:uid="{00000000-0005-0000-0000-00004E440000}"/>
    <cellStyle name="Акцент2 2 11" xfId="17491" xr:uid="{00000000-0005-0000-0000-00004F440000}"/>
    <cellStyle name="Акцент2 2 12" xfId="17492" xr:uid="{00000000-0005-0000-0000-000050440000}"/>
    <cellStyle name="Акцент2 2 12 2" xfId="17493" xr:uid="{00000000-0005-0000-0000-000051440000}"/>
    <cellStyle name="Акцент2 2 12 3" xfId="17494" xr:uid="{00000000-0005-0000-0000-000052440000}"/>
    <cellStyle name="Акцент2 2 12 4" xfId="17495" xr:uid="{00000000-0005-0000-0000-000053440000}"/>
    <cellStyle name="Акцент2 2 12 4 2" xfId="17496" xr:uid="{00000000-0005-0000-0000-000054440000}"/>
    <cellStyle name="Акцент2 2 12 4 3" xfId="17497" xr:uid="{00000000-0005-0000-0000-000055440000}"/>
    <cellStyle name="Акцент2 2 12 5" xfId="17498" xr:uid="{00000000-0005-0000-0000-000056440000}"/>
    <cellStyle name="Акцент2 2 13" xfId="17499" xr:uid="{00000000-0005-0000-0000-000057440000}"/>
    <cellStyle name="Акцент2 2 14" xfId="17500" xr:uid="{00000000-0005-0000-0000-000058440000}"/>
    <cellStyle name="Акцент2 2 14 2" xfId="17501" xr:uid="{00000000-0005-0000-0000-000059440000}"/>
    <cellStyle name="Акцент2 2 14 3" xfId="17502" xr:uid="{00000000-0005-0000-0000-00005A440000}"/>
    <cellStyle name="Акцент2 2 15" xfId="17503" xr:uid="{00000000-0005-0000-0000-00005B440000}"/>
    <cellStyle name="Акцент2 2 15 2" xfId="17504" xr:uid="{00000000-0005-0000-0000-00005C440000}"/>
    <cellStyle name="Акцент2 2 15 3" xfId="17505" xr:uid="{00000000-0005-0000-0000-00005D440000}"/>
    <cellStyle name="Акцент2 2 16" xfId="17506" xr:uid="{00000000-0005-0000-0000-00005E440000}"/>
    <cellStyle name="Акцент2 2 16 2" xfId="17507" xr:uid="{00000000-0005-0000-0000-00005F440000}"/>
    <cellStyle name="Акцент2 2 16 3" xfId="17508" xr:uid="{00000000-0005-0000-0000-000060440000}"/>
    <cellStyle name="Акцент2 2 17" xfId="17509" xr:uid="{00000000-0005-0000-0000-000061440000}"/>
    <cellStyle name="Акцент2 2 18" xfId="17510" xr:uid="{00000000-0005-0000-0000-000062440000}"/>
    <cellStyle name="Акцент2 2 19" xfId="17511" xr:uid="{00000000-0005-0000-0000-000063440000}"/>
    <cellStyle name="Акцент2 2 2" xfId="17512" xr:uid="{00000000-0005-0000-0000-000064440000}"/>
    <cellStyle name="Акцент2 2 2 10" xfId="17513" xr:uid="{00000000-0005-0000-0000-000065440000}"/>
    <cellStyle name="Акцент2 2 2 11" xfId="17514" xr:uid="{00000000-0005-0000-0000-000066440000}"/>
    <cellStyle name="Акцент2 2 2 12" xfId="17515" xr:uid="{00000000-0005-0000-0000-000067440000}"/>
    <cellStyle name="Акцент2 2 2 12 2" xfId="17516" xr:uid="{00000000-0005-0000-0000-000068440000}"/>
    <cellStyle name="Акцент2 2 2 12 2 2" xfId="17517" xr:uid="{00000000-0005-0000-0000-000069440000}"/>
    <cellStyle name="Акцент2 2 2 12 2 2 2" xfId="17518" xr:uid="{00000000-0005-0000-0000-00006A440000}"/>
    <cellStyle name="Акцент2 2 2 12 2 2 3" xfId="17519" xr:uid="{00000000-0005-0000-0000-00006B440000}"/>
    <cellStyle name="Акцент2 2 2 12 2 3" xfId="17520" xr:uid="{00000000-0005-0000-0000-00006C440000}"/>
    <cellStyle name="Акцент2 2 2 12 3" xfId="17521" xr:uid="{00000000-0005-0000-0000-00006D440000}"/>
    <cellStyle name="Акцент2 2 2 12 4" xfId="17522" xr:uid="{00000000-0005-0000-0000-00006E440000}"/>
    <cellStyle name="Акцент2 2 2 13" xfId="17523" xr:uid="{00000000-0005-0000-0000-00006F440000}"/>
    <cellStyle name="Акцент2 2 2 13 2" xfId="17524" xr:uid="{00000000-0005-0000-0000-000070440000}"/>
    <cellStyle name="Акцент2 2 2 13 3" xfId="17525" xr:uid="{00000000-0005-0000-0000-000071440000}"/>
    <cellStyle name="Акцент2 2 2 14" xfId="17526" xr:uid="{00000000-0005-0000-0000-000072440000}"/>
    <cellStyle name="Акцент2 2 2 14 2" xfId="17527" xr:uid="{00000000-0005-0000-0000-000073440000}"/>
    <cellStyle name="Акцент2 2 2 14 3" xfId="17528" xr:uid="{00000000-0005-0000-0000-000074440000}"/>
    <cellStyle name="Акцент2 2 2 15" xfId="17529" xr:uid="{00000000-0005-0000-0000-000075440000}"/>
    <cellStyle name="Акцент2 2 2 15 2" xfId="17530" xr:uid="{00000000-0005-0000-0000-000076440000}"/>
    <cellStyle name="Акцент2 2 2 15 3" xfId="17531" xr:uid="{00000000-0005-0000-0000-000077440000}"/>
    <cellStyle name="Акцент2 2 2 16" xfId="17532" xr:uid="{00000000-0005-0000-0000-000078440000}"/>
    <cellStyle name="Акцент2 2 2 16 2" xfId="17533" xr:uid="{00000000-0005-0000-0000-000079440000}"/>
    <cellStyle name="Акцент2 2 2 17" xfId="17534" xr:uid="{00000000-0005-0000-0000-00007A440000}"/>
    <cellStyle name="Акцент2 2 2 18" xfId="17535" xr:uid="{00000000-0005-0000-0000-00007B440000}"/>
    <cellStyle name="Акцент2 2 2 19" xfId="17536" xr:uid="{00000000-0005-0000-0000-00007C440000}"/>
    <cellStyle name="Акцент2 2 2 19 2" xfId="17537" xr:uid="{00000000-0005-0000-0000-00007D440000}"/>
    <cellStyle name="Акцент2 2 2 19 2 2" xfId="17538" xr:uid="{00000000-0005-0000-0000-00007E440000}"/>
    <cellStyle name="Акцент2 2 2 19 2 2 2" xfId="17539" xr:uid="{00000000-0005-0000-0000-00007F440000}"/>
    <cellStyle name="Акцент2 2 2 19 2 3" xfId="17540" xr:uid="{00000000-0005-0000-0000-000080440000}"/>
    <cellStyle name="Акцент2 2 2 19 2 4" xfId="17541" xr:uid="{00000000-0005-0000-0000-000081440000}"/>
    <cellStyle name="Акцент2 2 2 19 3" xfId="17542" xr:uid="{00000000-0005-0000-0000-000082440000}"/>
    <cellStyle name="Акцент2 2 2 19 3 2" xfId="17543" xr:uid="{00000000-0005-0000-0000-000083440000}"/>
    <cellStyle name="Акцент2 2 2 19 4" xfId="17544" xr:uid="{00000000-0005-0000-0000-000084440000}"/>
    <cellStyle name="Акцент2 2 2 2" xfId="17545" xr:uid="{00000000-0005-0000-0000-000085440000}"/>
    <cellStyle name="Акцент2 2 2 2 10" xfId="17546" xr:uid="{00000000-0005-0000-0000-000086440000}"/>
    <cellStyle name="Акцент2 2 2 2 11" xfId="17547" xr:uid="{00000000-0005-0000-0000-000087440000}"/>
    <cellStyle name="Акцент2 2 2 2 12" xfId="17548" xr:uid="{00000000-0005-0000-0000-000088440000}"/>
    <cellStyle name="Акцент2 2 2 2 12 2" xfId="17549" xr:uid="{00000000-0005-0000-0000-000089440000}"/>
    <cellStyle name="Акцент2 2 2 2 12 2 2" xfId="17550" xr:uid="{00000000-0005-0000-0000-00008A440000}"/>
    <cellStyle name="Акцент2 2 2 2 12 2 2 2" xfId="17551" xr:uid="{00000000-0005-0000-0000-00008B440000}"/>
    <cellStyle name="Акцент2 2 2 2 12 2 2 3" xfId="17552" xr:uid="{00000000-0005-0000-0000-00008C440000}"/>
    <cellStyle name="Акцент2 2 2 2 12 2 3" xfId="17553" xr:uid="{00000000-0005-0000-0000-00008D440000}"/>
    <cellStyle name="Акцент2 2 2 2 12 3" xfId="17554" xr:uid="{00000000-0005-0000-0000-00008E440000}"/>
    <cellStyle name="Акцент2 2 2 2 12 4" xfId="17555" xr:uid="{00000000-0005-0000-0000-00008F440000}"/>
    <cellStyle name="Акцент2 2 2 2 13" xfId="17556" xr:uid="{00000000-0005-0000-0000-000090440000}"/>
    <cellStyle name="Акцент2 2 2 2 13 2" xfId="17557" xr:uid="{00000000-0005-0000-0000-000091440000}"/>
    <cellStyle name="Акцент2 2 2 2 13 3" xfId="17558" xr:uid="{00000000-0005-0000-0000-000092440000}"/>
    <cellStyle name="Акцент2 2 2 2 14" xfId="17559" xr:uid="{00000000-0005-0000-0000-000093440000}"/>
    <cellStyle name="Акцент2 2 2 2 14 2" xfId="17560" xr:uid="{00000000-0005-0000-0000-000094440000}"/>
    <cellStyle name="Акцент2 2 2 2 14 3" xfId="17561" xr:uid="{00000000-0005-0000-0000-000095440000}"/>
    <cellStyle name="Акцент2 2 2 2 15" xfId="17562" xr:uid="{00000000-0005-0000-0000-000096440000}"/>
    <cellStyle name="Акцент2 2 2 2 15 2" xfId="17563" xr:uid="{00000000-0005-0000-0000-000097440000}"/>
    <cellStyle name="Акцент2 2 2 2 15 3" xfId="17564" xr:uid="{00000000-0005-0000-0000-000098440000}"/>
    <cellStyle name="Акцент2 2 2 2 16" xfId="17565" xr:uid="{00000000-0005-0000-0000-000099440000}"/>
    <cellStyle name="Акцент2 2 2 2 16 2" xfId="17566" xr:uid="{00000000-0005-0000-0000-00009A440000}"/>
    <cellStyle name="Акцент2 2 2 2 17" xfId="17567" xr:uid="{00000000-0005-0000-0000-00009B440000}"/>
    <cellStyle name="Акцент2 2 2 2 18" xfId="17568" xr:uid="{00000000-0005-0000-0000-00009C440000}"/>
    <cellStyle name="Акцент2 2 2 2 19" xfId="17569" xr:uid="{00000000-0005-0000-0000-00009D440000}"/>
    <cellStyle name="Акцент2 2 2 2 19 2" xfId="17570" xr:uid="{00000000-0005-0000-0000-00009E440000}"/>
    <cellStyle name="Акцент2 2 2 2 19 2 2" xfId="17571" xr:uid="{00000000-0005-0000-0000-00009F440000}"/>
    <cellStyle name="Акцент2 2 2 2 19 2 2 2" xfId="17572" xr:uid="{00000000-0005-0000-0000-0000A0440000}"/>
    <cellStyle name="Акцент2 2 2 2 19 2 3" xfId="17573" xr:uid="{00000000-0005-0000-0000-0000A1440000}"/>
    <cellStyle name="Акцент2 2 2 2 19 2 4" xfId="17574" xr:uid="{00000000-0005-0000-0000-0000A2440000}"/>
    <cellStyle name="Акцент2 2 2 2 19 3" xfId="17575" xr:uid="{00000000-0005-0000-0000-0000A3440000}"/>
    <cellStyle name="Акцент2 2 2 2 19 3 2" xfId="17576" xr:uid="{00000000-0005-0000-0000-0000A4440000}"/>
    <cellStyle name="Акцент2 2 2 2 19 4" xfId="17577" xr:uid="{00000000-0005-0000-0000-0000A5440000}"/>
    <cellStyle name="Акцент2 2 2 2 2" xfId="17578" xr:uid="{00000000-0005-0000-0000-0000A6440000}"/>
    <cellStyle name="Акцент2 2 2 2 2 10" xfId="17579" xr:uid="{00000000-0005-0000-0000-0000A7440000}"/>
    <cellStyle name="Акцент2 2 2 2 2 10 2" xfId="17580" xr:uid="{00000000-0005-0000-0000-0000A8440000}"/>
    <cellStyle name="Акцент2 2 2 2 2 11" xfId="17581" xr:uid="{00000000-0005-0000-0000-0000A9440000}"/>
    <cellStyle name="Акцент2 2 2 2 2 12" xfId="17582" xr:uid="{00000000-0005-0000-0000-0000AA440000}"/>
    <cellStyle name="Акцент2 2 2 2 2 13" xfId="17583" xr:uid="{00000000-0005-0000-0000-0000AB440000}"/>
    <cellStyle name="Акцент2 2 2 2 2 13 2" xfId="17584" xr:uid="{00000000-0005-0000-0000-0000AC440000}"/>
    <cellStyle name="Акцент2 2 2 2 2 13 2 2" xfId="17585" xr:uid="{00000000-0005-0000-0000-0000AD440000}"/>
    <cellStyle name="Акцент2 2 2 2 2 13 2 2 2" xfId="17586" xr:uid="{00000000-0005-0000-0000-0000AE440000}"/>
    <cellStyle name="Акцент2 2 2 2 2 13 2 3" xfId="17587" xr:uid="{00000000-0005-0000-0000-0000AF440000}"/>
    <cellStyle name="Акцент2 2 2 2 2 13 2 4" xfId="17588" xr:uid="{00000000-0005-0000-0000-0000B0440000}"/>
    <cellStyle name="Акцент2 2 2 2 2 13 3" xfId="17589" xr:uid="{00000000-0005-0000-0000-0000B1440000}"/>
    <cellStyle name="Акцент2 2 2 2 2 13 3 2" xfId="17590" xr:uid="{00000000-0005-0000-0000-0000B2440000}"/>
    <cellStyle name="Акцент2 2 2 2 2 13 4" xfId="17591" xr:uid="{00000000-0005-0000-0000-0000B3440000}"/>
    <cellStyle name="Акцент2 2 2 2 2 14" xfId="17592" xr:uid="{00000000-0005-0000-0000-0000B4440000}"/>
    <cellStyle name="Акцент2 2 2 2 2 14 2" xfId="17593" xr:uid="{00000000-0005-0000-0000-0000B5440000}"/>
    <cellStyle name="Акцент2 2 2 2 2 15" xfId="17594" xr:uid="{00000000-0005-0000-0000-0000B6440000}"/>
    <cellStyle name="Акцент2 2 2 2 2 16" xfId="17595" xr:uid="{00000000-0005-0000-0000-0000B7440000}"/>
    <cellStyle name="Акцент2 2 2 2 2 17" xfId="17596" xr:uid="{00000000-0005-0000-0000-0000B8440000}"/>
    <cellStyle name="Акцент2 2 2 2 2 17 2" xfId="17597" xr:uid="{00000000-0005-0000-0000-0000B9440000}"/>
    <cellStyle name="Акцент2 2 2 2 2 18" xfId="17598" xr:uid="{00000000-0005-0000-0000-0000BA440000}"/>
    <cellStyle name="Акцент2 2 2 2 2 19" xfId="17599" xr:uid="{00000000-0005-0000-0000-0000BB440000}"/>
    <cellStyle name="Акцент2 2 2 2 2 2" xfId="17600" xr:uid="{00000000-0005-0000-0000-0000BC440000}"/>
    <cellStyle name="Акцент2 2 2 2 2 2 10" xfId="17601" xr:uid="{00000000-0005-0000-0000-0000BD440000}"/>
    <cellStyle name="Акцент2 2 2 2 2 2 11" xfId="17602" xr:uid="{00000000-0005-0000-0000-0000BE440000}"/>
    <cellStyle name="Акцент2 2 2 2 2 2 12" xfId="17603" xr:uid="{00000000-0005-0000-0000-0000BF440000}"/>
    <cellStyle name="Акцент2 2 2 2 2 2 12 2" xfId="17604" xr:uid="{00000000-0005-0000-0000-0000C0440000}"/>
    <cellStyle name="Акцент2 2 2 2 2 2 12 2 2" xfId="17605" xr:uid="{00000000-0005-0000-0000-0000C1440000}"/>
    <cellStyle name="Акцент2 2 2 2 2 2 12 2 2 2" xfId="17606" xr:uid="{00000000-0005-0000-0000-0000C2440000}"/>
    <cellStyle name="Акцент2 2 2 2 2 2 12 2 3" xfId="17607" xr:uid="{00000000-0005-0000-0000-0000C3440000}"/>
    <cellStyle name="Акцент2 2 2 2 2 2 12 2 4" xfId="17608" xr:uid="{00000000-0005-0000-0000-0000C4440000}"/>
    <cellStyle name="Акцент2 2 2 2 2 2 12 3" xfId="17609" xr:uid="{00000000-0005-0000-0000-0000C5440000}"/>
    <cellStyle name="Акцент2 2 2 2 2 2 12 3 2" xfId="17610" xr:uid="{00000000-0005-0000-0000-0000C6440000}"/>
    <cellStyle name="Акцент2 2 2 2 2 2 12 4" xfId="17611" xr:uid="{00000000-0005-0000-0000-0000C7440000}"/>
    <cellStyle name="Акцент2 2 2 2 2 2 13" xfId="17612" xr:uid="{00000000-0005-0000-0000-0000C8440000}"/>
    <cellStyle name="Акцент2 2 2 2 2 2 13 2" xfId="17613" xr:uid="{00000000-0005-0000-0000-0000C9440000}"/>
    <cellStyle name="Акцент2 2 2 2 2 2 14" xfId="17614" xr:uid="{00000000-0005-0000-0000-0000CA440000}"/>
    <cellStyle name="Акцент2 2 2 2 2 2 15" xfId="17615" xr:uid="{00000000-0005-0000-0000-0000CB440000}"/>
    <cellStyle name="Акцент2 2 2 2 2 2 16" xfId="17616" xr:uid="{00000000-0005-0000-0000-0000CC440000}"/>
    <cellStyle name="Акцент2 2 2 2 2 2 16 2" xfId="17617" xr:uid="{00000000-0005-0000-0000-0000CD440000}"/>
    <cellStyle name="Акцент2 2 2 2 2 2 17" xfId="17618" xr:uid="{00000000-0005-0000-0000-0000CE440000}"/>
    <cellStyle name="Акцент2 2 2 2 2 2 18" xfId="17619" xr:uid="{00000000-0005-0000-0000-0000CF440000}"/>
    <cellStyle name="Акцент2 2 2 2 2 2 19" xfId="17620" xr:uid="{00000000-0005-0000-0000-0000D0440000}"/>
    <cellStyle name="Акцент2 2 2 2 2 2 2" xfId="17621" xr:uid="{00000000-0005-0000-0000-0000D1440000}"/>
    <cellStyle name="Акцент2 2 2 2 2 2 2 10" xfId="17622" xr:uid="{00000000-0005-0000-0000-0000D2440000}"/>
    <cellStyle name="Акцент2 2 2 2 2 2 2 10 2" xfId="17623" xr:uid="{00000000-0005-0000-0000-0000D3440000}"/>
    <cellStyle name="Акцент2 2 2 2 2 2 2 10 2 2" xfId="17624" xr:uid="{00000000-0005-0000-0000-0000D4440000}"/>
    <cellStyle name="Акцент2 2 2 2 2 2 2 10 2 2 2" xfId="17625" xr:uid="{00000000-0005-0000-0000-0000D5440000}"/>
    <cellStyle name="Акцент2 2 2 2 2 2 2 10 2 3" xfId="17626" xr:uid="{00000000-0005-0000-0000-0000D6440000}"/>
    <cellStyle name="Акцент2 2 2 2 2 2 2 10 2 4" xfId="17627" xr:uid="{00000000-0005-0000-0000-0000D7440000}"/>
    <cellStyle name="Акцент2 2 2 2 2 2 2 10 3" xfId="17628" xr:uid="{00000000-0005-0000-0000-0000D8440000}"/>
    <cellStyle name="Акцент2 2 2 2 2 2 2 10 3 2" xfId="17629" xr:uid="{00000000-0005-0000-0000-0000D9440000}"/>
    <cellStyle name="Акцент2 2 2 2 2 2 2 10 4" xfId="17630" xr:uid="{00000000-0005-0000-0000-0000DA440000}"/>
    <cellStyle name="Акцент2 2 2 2 2 2 2 11" xfId="17631" xr:uid="{00000000-0005-0000-0000-0000DB440000}"/>
    <cellStyle name="Акцент2 2 2 2 2 2 2 11 2" xfId="17632" xr:uid="{00000000-0005-0000-0000-0000DC440000}"/>
    <cellStyle name="Акцент2 2 2 2 2 2 2 12" xfId="17633" xr:uid="{00000000-0005-0000-0000-0000DD440000}"/>
    <cellStyle name="Акцент2 2 2 2 2 2 2 13" xfId="17634" xr:uid="{00000000-0005-0000-0000-0000DE440000}"/>
    <cellStyle name="Акцент2 2 2 2 2 2 2 14" xfId="17635" xr:uid="{00000000-0005-0000-0000-0000DF440000}"/>
    <cellStyle name="Акцент2 2 2 2 2 2 2 14 2" xfId="17636" xr:uid="{00000000-0005-0000-0000-0000E0440000}"/>
    <cellStyle name="Акцент2 2 2 2 2 2 2 15" xfId="17637" xr:uid="{00000000-0005-0000-0000-0000E1440000}"/>
    <cellStyle name="Акцент2 2 2 2 2 2 2 16" xfId="17638" xr:uid="{00000000-0005-0000-0000-0000E2440000}"/>
    <cellStyle name="Акцент2 2 2 2 2 2 2 17" xfId="17639" xr:uid="{00000000-0005-0000-0000-0000E3440000}"/>
    <cellStyle name="Акцент2 2 2 2 2 2 2 18" xfId="17640" xr:uid="{00000000-0005-0000-0000-0000E4440000}"/>
    <cellStyle name="Акцент2 2 2 2 2 2 2 19" xfId="17641" xr:uid="{00000000-0005-0000-0000-0000E5440000}"/>
    <cellStyle name="Акцент2 2 2 2 2 2 2 2" xfId="17642" xr:uid="{00000000-0005-0000-0000-0000E6440000}"/>
    <cellStyle name="Акцент2 2 2 2 2 2 2 2 10" xfId="17643" xr:uid="{00000000-0005-0000-0000-0000E7440000}"/>
    <cellStyle name="Акцент2 2 2 2 2 2 2 2 10 2" xfId="17644" xr:uid="{00000000-0005-0000-0000-0000E8440000}"/>
    <cellStyle name="Акцент2 2 2 2 2 2 2 2 11" xfId="17645" xr:uid="{00000000-0005-0000-0000-0000E9440000}"/>
    <cellStyle name="Акцент2 2 2 2 2 2 2 2 12" xfId="17646" xr:uid="{00000000-0005-0000-0000-0000EA440000}"/>
    <cellStyle name="Акцент2 2 2 2 2 2 2 2 13" xfId="17647" xr:uid="{00000000-0005-0000-0000-0000EB440000}"/>
    <cellStyle name="Акцент2 2 2 2 2 2 2 2 13 2" xfId="17648" xr:uid="{00000000-0005-0000-0000-0000EC440000}"/>
    <cellStyle name="Акцент2 2 2 2 2 2 2 2 14" xfId="17649" xr:uid="{00000000-0005-0000-0000-0000ED440000}"/>
    <cellStyle name="Акцент2 2 2 2 2 2 2 2 15" xfId="17650" xr:uid="{00000000-0005-0000-0000-0000EE440000}"/>
    <cellStyle name="Акцент2 2 2 2 2 2 2 2 16" xfId="17651" xr:uid="{00000000-0005-0000-0000-0000EF440000}"/>
    <cellStyle name="Акцент2 2 2 2 2 2 2 2 17" xfId="17652" xr:uid="{00000000-0005-0000-0000-0000F0440000}"/>
    <cellStyle name="Акцент2 2 2 2 2 2 2 2 18" xfId="17653" xr:uid="{00000000-0005-0000-0000-0000F1440000}"/>
    <cellStyle name="Акцент2 2 2 2 2 2 2 2 19" xfId="17654" xr:uid="{00000000-0005-0000-0000-0000F2440000}"/>
    <cellStyle name="Акцент2 2 2 2 2 2 2 2 2" xfId="17655" xr:uid="{00000000-0005-0000-0000-0000F3440000}"/>
    <cellStyle name="Акцент2 2 2 2 2 2 2 2 2 10" xfId="17656" xr:uid="{00000000-0005-0000-0000-0000F4440000}"/>
    <cellStyle name="Акцент2 2 2 2 2 2 2 2 2 11" xfId="17657" xr:uid="{00000000-0005-0000-0000-0000F5440000}"/>
    <cellStyle name="Акцент2 2 2 2 2 2 2 2 2 12" xfId="17658" xr:uid="{00000000-0005-0000-0000-0000F6440000}"/>
    <cellStyle name="Акцент2 2 2 2 2 2 2 2 2 13" xfId="17659" xr:uid="{00000000-0005-0000-0000-0000F7440000}"/>
    <cellStyle name="Акцент2 2 2 2 2 2 2 2 2 14" xfId="17660" xr:uid="{00000000-0005-0000-0000-0000F8440000}"/>
    <cellStyle name="Акцент2 2 2 2 2 2 2 2 2 15" xfId="17661" xr:uid="{00000000-0005-0000-0000-0000F9440000}"/>
    <cellStyle name="Акцент2 2 2 2 2 2 2 2 2 16" xfId="17662" xr:uid="{00000000-0005-0000-0000-0000FA440000}"/>
    <cellStyle name="Акцент2 2 2 2 2 2 2 2 2 17" xfId="17663" xr:uid="{00000000-0005-0000-0000-0000FB440000}"/>
    <cellStyle name="Акцент2 2 2 2 2 2 2 2 2 18" xfId="17664" xr:uid="{00000000-0005-0000-0000-0000FC440000}"/>
    <cellStyle name="Акцент2 2 2 2 2 2 2 2 2 19" xfId="17665" xr:uid="{00000000-0005-0000-0000-0000FD440000}"/>
    <cellStyle name="Акцент2 2 2 2 2 2 2 2 2 2" xfId="17666" xr:uid="{00000000-0005-0000-0000-0000FE440000}"/>
    <cellStyle name="Акцент2 2 2 2 2 2 2 2 2 2 10" xfId="17667" xr:uid="{00000000-0005-0000-0000-0000FF440000}"/>
    <cellStyle name="Акцент2 2 2 2 2 2 2 2 2 2 11" xfId="17668" xr:uid="{00000000-0005-0000-0000-000000450000}"/>
    <cellStyle name="Акцент2 2 2 2 2 2 2 2 2 2 12" xfId="17669" xr:uid="{00000000-0005-0000-0000-000001450000}"/>
    <cellStyle name="Акцент2 2 2 2 2 2 2 2 2 2 13" xfId="17670" xr:uid="{00000000-0005-0000-0000-000002450000}"/>
    <cellStyle name="Акцент2 2 2 2 2 2 2 2 2 2 14" xfId="17671" xr:uid="{00000000-0005-0000-0000-000003450000}"/>
    <cellStyle name="Акцент2 2 2 2 2 2 2 2 2 2 15" xfId="17672" xr:uid="{00000000-0005-0000-0000-000004450000}"/>
    <cellStyle name="Акцент2 2 2 2 2 2 2 2 2 2 16" xfId="17673" xr:uid="{00000000-0005-0000-0000-000005450000}"/>
    <cellStyle name="Акцент2 2 2 2 2 2 2 2 2 2 17" xfId="17674" xr:uid="{00000000-0005-0000-0000-000006450000}"/>
    <cellStyle name="Акцент2 2 2 2 2 2 2 2 2 2 18" xfId="17675" xr:uid="{00000000-0005-0000-0000-000007450000}"/>
    <cellStyle name="Акцент2 2 2 2 2 2 2 2 2 2 19" xfId="17676" xr:uid="{00000000-0005-0000-0000-000008450000}"/>
    <cellStyle name="Акцент2 2 2 2 2 2 2 2 2 2 2" xfId="17677" xr:uid="{00000000-0005-0000-0000-000009450000}"/>
    <cellStyle name="Акцент2 2 2 2 2 2 2 2 2 2 2 10" xfId="17678" xr:uid="{00000000-0005-0000-0000-00000A450000}"/>
    <cellStyle name="Акцент2 2 2 2 2 2 2 2 2 2 2 11" xfId="17679" xr:uid="{00000000-0005-0000-0000-00000B450000}"/>
    <cellStyle name="Акцент2 2 2 2 2 2 2 2 2 2 2 12" xfId="17680" xr:uid="{00000000-0005-0000-0000-00000C450000}"/>
    <cellStyle name="Акцент2 2 2 2 2 2 2 2 2 2 2 13" xfId="17681" xr:uid="{00000000-0005-0000-0000-00000D450000}"/>
    <cellStyle name="Акцент2 2 2 2 2 2 2 2 2 2 2 14" xfId="17682" xr:uid="{00000000-0005-0000-0000-00000E450000}"/>
    <cellStyle name="Акцент2 2 2 2 2 2 2 2 2 2 2 15" xfId="17683" xr:uid="{00000000-0005-0000-0000-00000F450000}"/>
    <cellStyle name="Акцент2 2 2 2 2 2 2 2 2 2 2 16" xfId="17684" xr:uid="{00000000-0005-0000-0000-000010450000}"/>
    <cellStyle name="Акцент2 2 2 2 2 2 2 2 2 2 2 17" xfId="17685" xr:uid="{00000000-0005-0000-0000-000011450000}"/>
    <cellStyle name="Акцент2 2 2 2 2 2 2 2 2 2 2 18" xfId="17686" xr:uid="{00000000-0005-0000-0000-000012450000}"/>
    <cellStyle name="Акцент2 2 2 2 2 2 2 2 2 2 2 19" xfId="17687" xr:uid="{00000000-0005-0000-0000-000013450000}"/>
    <cellStyle name="Акцент2 2 2 2 2 2 2 2 2 2 2 2" xfId="17688" xr:uid="{00000000-0005-0000-0000-000014450000}"/>
    <cellStyle name="Акцент2 2 2 2 2 2 2 2 2 2 2 2 10" xfId="17689" xr:uid="{00000000-0005-0000-0000-000015450000}"/>
    <cellStyle name="Акцент2 2 2 2 2 2 2 2 2 2 2 2 11" xfId="17690" xr:uid="{00000000-0005-0000-0000-000016450000}"/>
    <cellStyle name="Акцент2 2 2 2 2 2 2 2 2 2 2 2 12" xfId="17691" xr:uid="{00000000-0005-0000-0000-000017450000}"/>
    <cellStyle name="Акцент2 2 2 2 2 2 2 2 2 2 2 2 13" xfId="17692" xr:uid="{00000000-0005-0000-0000-000018450000}"/>
    <cellStyle name="Акцент2 2 2 2 2 2 2 2 2 2 2 2 14" xfId="17693" xr:uid="{00000000-0005-0000-0000-000019450000}"/>
    <cellStyle name="Акцент2 2 2 2 2 2 2 2 2 2 2 2 15" xfId="17694" xr:uid="{00000000-0005-0000-0000-00001A450000}"/>
    <cellStyle name="Акцент2 2 2 2 2 2 2 2 2 2 2 2 16" xfId="17695" xr:uid="{00000000-0005-0000-0000-00001B450000}"/>
    <cellStyle name="Акцент2 2 2 2 2 2 2 2 2 2 2 2 17" xfId="17696" xr:uid="{00000000-0005-0000-0000-00001C450000}"/>
    <cellStyle name="Акцент2 2 2 2 2 2 2 2 2 2 2 2 18" xfId="17697" xr:uid="{00000000-0005-0000-0000-00001D450000}"/>
    <cellStyle name="Акцент2 2 2 2 2 2 2 2 2 2 2 2 19" xfId="17698" xr:uid="{00000000-0005-0000-0000-00001E450000}"/>
    <cellStyle name="Акцент2 2 2 2 2 2 2 2 2 2 2 2 2" xfId="17699" xr:uid="{00000000-0005-0000-0000-00001F450000}"/>
    <cellStyle name="Акцент2 2 2 2 2 2 2 2 2 2 2 2 2 10" xfId="17700" xr:uid="{00000000-0005-0000-0000-000020450000}"/>
    <cellStyle name="Акцент2 2 2 2 2 2 2 2 2 2 2 2 2 11" xfId="17701" xr:uid="{00000000-0005-0000-0000-000021450000}"/>
    <cellStyle name="Акцент2 2 2 2 2 2 2 2 2 2 2 2 2 12" xfId="17702" xr:uid="{00000000-0005-0000-0000-000022450000}"/>
    <cellStyle name="Акцент2 2 2 2 2 2 2 2 2 2 2 2 2 13" xfId="17703" xr:uid="{00000000-0005-0000-0000-000023450000}"/>
    <cellStyle name="Акцент2 2 2 2 2 2 2 2 2 2 2 2 2 14" xfId="17704" xr:uid="{00000000-0005-0000-0000-000024450000}"/>
    <cellStyle name="Акцент2 2 2 2 2 2 2 2 2 2 2 2 2 15" xfId="17705" xr:uid="{00000000-0005-0000-0000-000025450000}"/>
    <cellStyle name="Акцент2 2 2 2 2 2 2 2 2 2 2 2 2 16" xfId="17706" xr:uid="{00000000-0005-0000-0000-000026450000}"/>
    <cellStyle name="Акцент2 2 2 2 2 2 2 2 2 2 2 2 2 17" xfId="17707" xr:uid="{00000000-0005-0000-0000-000027450000}"/>
    <cellStyle name="Акцент2 2 2 2 2 2 2 2 2 2 2 2 2 18" xfId="17708" xr:uid="{00000000-0005-0000-0000-000028450000}"/>
    <cellStyle name="Акцент2 2 2 2 2 2 2 2 2 2 2 2 2 19" xfId="17709" xr:uid="{00000000-0005-0000-0000-000029450000}"/>
    <cellStyle name="Акцент2 2 2 2 2 2 2 2 2 2 2 2 2 2" xfId="17710" xr:uid="{00000000-0005-0000-0000-00002A450000}"/>
    <cellStyle name="Акцент2 2 2 2 2 2 2 2 2 2 2 2 2 2 10" xfId="17711" xr:uid="{00000000-0005-0000-0000-00002B450000}"/>
    <cellStyle name="Акцент2 2 2 2 2 2 2 2 2 2 2 2 2 2 11" xfId="17712" xr:uid="{00000000-0005-0000-0000-00002C450000}"/>
    <cellStyle name="Акцент2 2 2 2 2 2 2 2 2 2 2 2 2 2 12" xfId="17713" xr:uid="{00000000-0005-0000-0000-00002D450000}"/>
    <cellStyle name="Акцент2 2 2 2 2 2 2 2 2 2 2 2 2 2 13" xfId="17714" xr:uid="{00000000-0005-0000-0000-00002E450000}"/>
    <cellStyle name="Акцент2 2 2 2 2 2 2 2 2 2 2 2 2 2 14" xfId="17715" xr:uid="{00000000-0005-0000-0000-00002F450000}"/>
    <cellStyle name="Акцент2 2 2 2 2 2 2 2 2 2 2 2 2 2 15" xfId="17716" xr:uid="{00000000-0005-0000-0000-000030450000}"/>
    <cellStyle name="Акцент2 2 2 2 2 2 2 2 2 2 2 2 2 2 16" xfId="17717" xr:uid="{00000000-0005-0000-0000-000031450000}"/>
    <cellStyle name="Акцент2 2 2 2 2 2 2 2 2 2 2 2 2 2 17" xfId="17718" xr:uid="{00000000-0005-0000-0000-000032450000}"/>
    <cellStyle name="Акцент2 2 2 2 2 2 2 2 2 2 2 2 2 2 18" xfId="17719" xr:uid="{00000000-0005-0000-0000-000033450000}"/>
    <cellStyle name="Акцент2 2 2 2 2 2 2 2 2 2 2 2 2 2 19" xfId="17720" xr:uid="{00000000-0005-0000-0000-000034450000}"/>
    <cellStyle name="Акцент2 2 2 2 2 2 2 2 2 2 2 2 2 2 2" xfId="17721" xr:uid="{00000000-0005-0000-0000-000035450000}"/>
    <cellStyle name="Акцент2 2 2 2 2 2 2 2 2 2 2 2 2 2 2 10" xfId="17722" xr:uid="{00000000-0005-0000-0000-000036450000}"/>
    <cellStyle name="Акцент2 2 2 2 2 2 2 2 2 2 2 2 2 2 2 11" xfId="17723" xr:uid="{00000000-0005-0000-0000-000037450000}"/>
    <cellStyle name="Акцент2 2 2 2 2 2 2 2 2 2 2 2 2 2 2 12" xfId="17724" xr:uid="{00000000-0005-0000-0000-000038450000}"/>
    <cellStyle name="Акцент2 2 2 2 2 2 2 2 2 2 2 2 2 2 2 13" xfId="17725" xr:uid="{00000000-0005-0000-0000-000039450000}"/>
    <cellStyle name="Акцент2 2 2 2 2 2 2 2 2 2 2 2 2 2 2 14" xfId="17726" xr:uid="{00000000-0005-0000-0000-00003A450000}"/>
    <cellStyle name="Акцент2 2 2 2 2 2 2 2 2 2 2 2 2 2 2 15" xfId="17727" xr:uid="{00000000-0005-0000-0000-00003B450000}"/>
    <cellStyle name="Акцент2 2 2 2 2 2 2 2 2 2 2 2 2 2 2 16" xfId="17728" xr:uid="{00000000-0005-0000-0000-00003C450000}"/>
    <cellStyle name="Акцент2 2 2 2 2 2 2 2 2 2 2 2 2 2 2 17" xfId="17729" xr:uid="{00000000-0005-0000-0000-00003D450000}"/>
    <cellStyle name="Акцент2 2 2 2 2 2 2 2 2 2 2 2 2 2 2 18" xfId="17730" xr:uid="{00000000-0005-0000-0000-00003E450000}"/>
    <cellStyle name="Акцент2 2 2 2 2 2 2 2 2 2 2 2 2 2 2 19" xfId="17731" xr:uid="{00000000-0005-0000-0000-00003F450000}"/>
    <cellStyle name="Акцент2 2 2 2 2 2 2 2 2 2 2 2 2 2 2 2" xfId="17732" xr:uid="{00000000-0005-0000-0000-000040450000}"/>
    <cellStyle name="Акцент2 2 2 2 2 2 2 2 2 2 2 2 2 2 2 2 10" xfId="17733" xr:uid="{00000000-0005-0000-0000-000041450000}"/>
    <cellStyle name="Акцент2 2 2 2 2 2 2 2 2 2 2 2 2 2 2 2 11" xfId="17734" xr:uid="{00000000-0005-0000-0000-000042450000}"/>
    <cellStyle name="Акцент2 2 2 2 2 2 2 2 2 2 2 2 2 2 2 2 12" xfId="17735" xr:uid="{00000000-0005-0000-0000-000043450000}"/>
    <cellStyle name="Акцент2 2 2 2 2 2 2 2 2 2 2 2 2 2 2 2 13" xfId="17736" xr:uid="{00000000-0005-0000-0000-000044450000}"/>
    <cellStyle name="Акцент2 2 2 2 2 2 2 2 2 2 2 2 2 2 2 2 14" xfId="17737" xr:uid="{00000000-0005-0000-0000-000045450000}"/>
    <cellStyle name="Акцент2 2 2 2 2 2 2 2 2 2 2 2 2 2 2 2 15" xfId="17738" xr:uid="{00000000-0005-0000-0000-000046450000}"/>
    <cellStyle name="Акцент2 2 2 2 2 2 2 2 2 2 2 2 2 2 2 2 16" xfId="17739" xr:uid="{00000000-0005-0000-0000-000047450000}"/>
    <cellStyle name="Акцент2 2 2 2 2 2 2 2 2 2 2 2 2 2 2 2 17" xfId="17740" xr:uid="{00000000-0005-0000-0000-000048450000}"/>
    <cellStyle name="Акцент2 2 2 2 2 2 2 2 2 2 2 2 2 2 2 2 18" xfId="17741" xr:uid="{00000000-0005-0000-0000-000049450000}"/>
    <cellStyle name="Акцент2 2 2 2 2 2 2 2 2 2 2 2 2 2 2 2 19" xfId="17742" xr:uid="{00000000-0005-0000-0000-00004A450000}"/>
    <cellStyle name="Акцент2 2 2 2 2 2 2 2 2 2 2 2 2 2 2 2 2" xfId="17743" xr:uid="{00000000-0005-0000-0000-00004B450000}"/>
    <cellStyle name="Акцент2 2 2 2 2 2 2 2 2 2 2 2 2 2 2 2 2 10" xfId="17744" xr:uid="{00000000-0005-0000-0000-00004C450000}"/>
    <cellStyle name="Акцент2 2 2 2 2 2 2 2 2 2 2 2 2 2 2 2 2 11" xfId="17745" xr:uid="{00000000-0005-0000-0000-00004D450000}"/>
    <cellStyle name="Акцент2 2 2 2 2 2 2 2 2 2 2 2 2 2 2 2 2 12" xfId="17746" xr:uid="{00000000-0005-0000-0000-00004E450000}"/>
    <cellStyle name="Акцент2 2 2 2 2 2 2 2 2 2 2 2 2 2 2 2 2 13" xfId="17747" xr:uid="{00000000-0005-0000-0000-00004F450000}"/>
    <cellStyle name="Акцент2 2 2 2 2 2 2 2 2 2 2 2 2 2 2 2 2 14" xfId="17748" xr:uid="{00000000-0005-0000-0000-000050450000}"/>
    <cellStyle name="Акцент2 2 2 2 2 2 2 2 2 2 2 2 2 2 2 2 2 15" xfId="17749" xr:uid="{00000000-0005-0000-0000-000051450000}"/>
    <cellStyle name="Акцент2 2 2 2 2 2 2 2 2 2 2 2 2 2 2 2 2 16" xfId="17750" xr:uid="{00000000-0005-0000-0000-000052450000}"/>
    <cellStyle name="Акцент2 2 2 2 2 2 2 2 2 2 2 2 2 2 2 2 2 17" xfId="17751" xr:uid="{00000000-0005-0000-0000-000053450000}"/>
    <cellStyle name="Акцент2 2 2 2 2 2 2 2 2 2 2 2 2 2 2 2 2 18" xfId="17752" xr:uid="{00000000-0005-0000-0000-000054450000}"/>
    <cellStyle name="Акцент2 2 2 2 2 2 2 2 2 2 2 2 2 2 2 2 2 19" xfId="17753" xr:uid="{00000000-0005-0000-0000-000055450000}"/>
    <cellStyle name="Акцент2 2 2 2 2 2 2 2 2 2 2 2 2 2 2 2 2 2" xfId="17754" xr:uid="{00000000-0005-0000-0000-000056450000}"/>
    <cellStyle name="Акцент2 2 2 2 2 2 2 2 2 2 2 2 2 2 2 2 2 2 10" xfId="17755" xr:uid="{00000000-0005-0000-0000-000057450000}"/>
    <cellStyle name="Акцент2 2 2 2 2 2 2 2 2 2 2 2 2 2 2 2 2 2 11" xfId="17756" xr:uid="{00000000-0005-0000-0000-000058450000}"/>
    <cellStyle name="Акцент2 2 2 2 2 2 2 2 2 2 2 2 2 2 2 2 2 2 12" xfId="17757" xr:uid="{00000000-0005-0000-0000-000059450000}"/>
    <cellStyle name="Акцент2 2 2 2 2 2 2 2 2 2 2 2 2 2 2 2 2 2 13" xfId="17758" xr:uid="{00000000-0005-0000-0000-00005A450000}"/>
    <cellStyle name="Акцент2 2 2 2 2 2 2 2 2 2 2 2 2 2 2 2 2 2 14" xfId="17759" xr:uid="{00000000-0005-0000-0000-00005B450000}"/>
    <cellStyle name="Акцент2 2 2 2 2 2 2 2 2 2 2 2 2 2 2 2 2 2 15" xfId="17760" xr:uid="{00000000-0005-0000-0000-00005C450000}"/>
    <cellStyle name="Акцент2 2 2 2 2 2 2 2 2 2 2 2 2 2 2 2 2 2 16" xfId="17761" xr:uid="{00000000-0005-0000-0000-00005D450000}"/>
    <cellStyle name="Акцент2 2 2 2 2 2 2 2 2 2 2 2 2 2 2 2 2 2 17" xfId="17762" xr:uid="{00000000-0005-0000-0000-00005E450000}"/>
    <cellStyle name="Акцент2 2 2 2 2 2 2 2 2 2 2 2 2 2 2 2 2 2 18" xfId="17763" xr:uid="{00000000-0005-0000-0000-00005F450000}"/>
    <cellStyle name="Акцент2 2 2 2 2 2 2 2 2 2 2 2 2 2 2 2 2 2 19" xfId="17764" xr:uid="{00000000-0005-0000-0000-000060450000}"/>
    <cellStyle name="Акцент2 2 2 2 2 2 2 2 2 2 2 2 2 2 2 2 2 2 2" xfId="17765" xr:uid="{00000000-0005-0000-0000-000061450000}"/>
    <cellStyle name="Акцент2 2 2 2 2 2 2 2 2 2 2 2 2 2 2 2 2 2 2 10" xfId="17766" xr:uid="{00000000-0005-0000-0000-000062450000}"/>
    <cellStyle name="Акцент2 2 2 2 2 2 2 2 2 2 2 2 2 2 2 2 2 2 2 11" xfId="17767" xr:uid="{00000000-0005-0000-0000-000063450000}"/>
    <cellStyle name="Акцент2 2 2 2 2 2 2 2 2 2 2 2 2 2 2 2 2 2 2 12" xfId="17768" xr:uid="{00000000-0005-0000-0000-000064450000}"/>
    <cellStyle name="Акцент2 2 2 2 2 2 2 2 2 2 2 2 2 2 2 2 2 2 2 13" xfId="17769" xr:uid="{00000000-0005-0000-0000-000065450000}"/>
    <cellStyle name="Акцент2 2 2 2 2 2 2 2 2 2 2 2 2 2 2 2 2 2 2 14" xfId="17770" xr:uid="{00000000-0005-0000-0000-000066450000}"/>
    <cellStyle name="Акцент2 2 2 2 2 2 2 2 2 2 2 2 2 2 2 2 2 2 2 15" xfId="17771" xr:uid="{00000000-0005-0000-0000-000067450000}"/>
    <cellStyle name="Акцент2 2 2 2 2 2 2 2 2 2 2 2 2 2 2 2 2 2 2 16" xfId="17772" xr:uid="{00000000-0005-0000-0000-000068450000}"/>
    <cellStyle name="Акцент2 2 2 2 2 2 2 2 2 2 2 2 2 2 2 2 2 2 2 17" xfId="17773" xr:uid="{00000000-0005-0000-0000-000069450000}"/>
    <cellStyle name="Акцент2 2 2 2 2 2 2 2 2 2 2 2 2 2 2 2 2 2 2 18" xfId="17774" xr:uid="{00000000-0005-0000-0000-00006A450000}"/>
    <cellStyle name="Акцент2 2 2 2 2 2 2 2 2 2 2 2 2 2 2 2 2 2 2 19" xfId="17775" xr:uid="{00000000-0005-0000-0000-00006B450000}"/>
    <cellStyle name="Акцент2 2 2 2 2 2 2 2 2 2 2 2 2 2 2 2 2 2 2 2" xfId="17776" xr:uid="{00000000-0005-0000-0000-00006C450000}"/>
    <cellStyle name="Акцент2 2 2 2 2 2 2 2 2 2 2 2 2 2 2 2 2 2 2 2 10" xfId="17777" xr:uid="{00000000-0005-0000-0000-00006D450000}"/>
    <cellStyle name="Акцент2 2 2 2 2 2 2 2 2 2 2 2 2 2 2 2 2 2 2 2 11" xfId="17778" xr:uid="{00000000-0005-0000-0000-00006E450000}"/>
    <cellStyle name="Акцент2 2 2 2 2 2 2 2 2 2 2 2 2 2 2 2 2 2 2 2 12" xfId="17779" xr:uid="{00000000-0005-0000-0000-00006F450000}"/>
    <cellStyle name="Акцент2 2 2 2 2 2 2 2 2 2 2 2 2 2 2 2 2 2 2 2 13" xfId="17780" xr:uid="{00000000-0005-0000-0000-000070450000}"/>
    <cellStyle name="Акцент2 2 2 2 2 2 2 2 2 2 2 2 2 2 2 2 2 2 2 2 14" xfId="17781" xr:uid="{00000000-0005-0000-0000-000071450000}"/>
    <cellStyle name="Акцент2 2 2 2 2 2 2 2 2 2 2 2 2 2 2 2 2 2 2 2 15" xfId="17782" xr:uid="{00000000-0005-0000-0000-000072450000}"/>
    <cellStyle name="Акцент2 2 2 2 2 2 2 2 2 2 2 2 2 2 2 2 2 2 2 2 16" xfId="17783" xr:uid="{00000000-0005-0000-0000-000073450000}"/>
    <cellStyle name="Акцент2 2 2 2 2 2 2 2 2 2 2 2 2 2 2 2 2 2 2 2 17" xfId="17784" xr:uid="{00000000-0005-0000-0000-000074450000}"/>
    <cellStyle name="Акцент2 2 2 2 2 2 2 2 2 2 2 2 2 2 2 2 2 2 2 2 18" xfId="17785" xr:uid="{00000000-0005-0000-0000-000075450000}"/>
    <cellStyle name="Акцент2 2 2 2 2 2 2 2 2 2 2 2 2 2 2 2 2 2 2 2 19" xfId="17786" xr:uid="{00000000-0005-0000-0000-000076450000}"/>
    <cellStyle name="Акцент2 2 2 2 2 2 2 2 2 2 2 2 2 2 2 2 2 2 2 2 2" xfId="17787" xr:uid="{00000000-0005-0000-0000-000077450000}"/>
    <cellStyle name="Акцент2 2 2 2 2 2 2 2 2 2 2 2 2 2 2 2 2 2 2 2 2 10" xfId="17788" xr:uid="{00000000-0005-0000-0000-000078450000}"/>
    <cellStyle name="Акцент2 2 2 2 2 2 2 2 2 2 2 2 2 2 2 2 2 2 2 2 2 11" xfId="17789" xr:uid="{00000000-0005-0000-0000-000079450000}"/>
    <cellStyle name="Акцент2 2 2 2 2 2 2 2 2 2 2 2 2 2 2 2 2 2 2 2 2 12" xfId="17790" xr:uid="{00000000-0005-0000-0000-00007A450000}"/>
    <cellStyle name="Акцент2 2 2 2 2 2 2 2 2 2 2 2 2 2 2 2 2 2 2 2 2 13" xfId="17791" xr:uid="{00000000-0005-0000-0000-00007B450000}"/>
    <cellStyle name="Акцент2 2 2 2 2 2 2 2 2 2 2 2 2 2 2 2 2 2 2 2 2 14" xfId="17792" xr:uid="{00000000-0005-0000-0000-00007C450000}"/>
    <cellStyle name="Акцент2 2 2 2 2 2 2 2 2 2 2 2 2 2 2 2 2 2 2 2 2 15" xfId="17793" xr:uid="{00000000-0005-0000-0000-00007D450000}"/>
    <cellStyle name="Акцент2 2 2 2 2 2 2 2 2 2 2 2 2 2 2 2 2 2 2 2 2 16" xfId="17794" xr:uid="{00000000-0005-0000-0000-00007E450000}"/>
    <cellStyle name="Акцент2 2 2 2 2 2 2 2 2 2 2 2 2 2 2 2 2 2 2 2 2 17" xfId="17795" xr:uid="{00000000-0005-0000-0000-00007F450000}"/>
    <cellStyle name="Акцент2 2 2 2 2 2 2 2 2 2 2 2 2 2 2 2 2 2 2 2 2 18" xfId="17796" xr:uid="{00000000-0005-0000-0000-000080450000}"/>
    <cellStyle name="Акцент2 2 2 2 2 2 2 2 2 2 2 2 2 2 2 2 2 2 2 2 2 19" xfId="17797" xr:uid="{00000000-0005-0000-0000-000081450000}"/>
    <cellStyle name="Акцент2 2 2 2 2 2 2 2 2 2 2 2 2 2 2 2 2 2 2 2 2 2" xfId="17798" xr:uid="{00000000-0005-0000-0000-000082450000}"/>
    <cellStyle name="Акцент2 2 2 2 2 2 2 2 2 2 2 2 2 2 2 2 2 2 2 2 2 2 10" xfId="17799" xr:uid="{00000000-0005-0000-0000-000083450000}"/>
    <cellStyle name="Акцент2 2 2 2 2 2 2 2 2 2 2 2 2 2 2 2 2 2 2 2 2 2 11" xfId="17800" xr:uid="{00000000-0005-0000-0000-000084450000}"/>
    <cellStyle name="Акцент2 2 2 2 2 2 2 2 2 2 2 2 2 2 2 2 2 2 2 2 2 2 12" xfId="17801" xr:uid="{00000000-0005-0000-0000-000085450000}"/>
    <cellStyle name="Акцент2 2 2 2 2 2 2 2 2 2 2 2 2 2 2 2 2 2 2 2 2 2 13" xfId="17802" xr:uid="{00000000-0005-0000-0000-000086450000}"/>
    <cellStyle name="Акцент2 2 2 2 2 2 2 2 2 2 2 2 2 2 2 2 2 2 2 2 2 2 14" xfId="17803" xr:uid="{00000000-0005-0000-0000-000087450000}"/>
    <cellStyle name="Акцент2 2 2 2 2 2 2 2 2 2 2 2 2 2 2 2 2 2 2 2 2 2 15" xfId="17804" xr:uid="{00000000-0005-0000-0000-000088450000}"/>
    <cellStyle name="Акцент2 2 2 2 2 2 2 2 2 2 2 2 2 2 2 2 2 2 2 2 2 2 16" xfId="17805" xr:uid="{00000000-0005-0000-0000-000089450000}"/>
    <cellStyle name="Акцент2 2 2 2 2 2 2 2 2 2 2 2 2 2 2 2 2 2 2 2 2 2 17" xfId="17806" xr:uid="{00000000-0005-0000-0000-00008A450000}"/>
    <cellStyle name="Акцент2 2 2 2 2 2 2 2 2 2 2 2 2 2 2 2 2 2 2 2 2 2 18" xfId="17807" xr:uid="{00000000-0005-0000-0000-00008B450000}"/>
    <cellStyle name="Акцент2 2 2 2 2 2 2 2 2 2 2 2 2 2 2 2 2 2 2 2 2 2 19" xfId="17808" xr:uid="{00000000-0005-0000-0000-00008C450000}"/>
    <cellStyle name="Акцент2 2 2 2 2 2 2 2 2 2 2 2 2 2 2 2 2 2 2 2 2 2 2" xfId="17809" xr:uid="{00000000-0005-0000-0000-00008D450000}"/>
    <cellStyle name="Акцент2 2 2 2 2 2 2 2 2 2 2 2 2 2 2 2 2 2 2 2 2 2 2 10" xfId="17810" xr:uid="{00000000-0005-0000-0000-00008E450000}"/>
    <cellStyle name="Акцент2 2 2 2 2 2 2 2 2 2 2 2 2 2 2 2 2 2 2 2 2 2 2 11" xfId="17811" xr:uid="{00000000-0005-0000-0000-00008F450000}"/>
    <cellStyle name="Акцент2 2 2 2 2 2 2 2 2 2 2 2 2 2 2 2 2 2 2 2 2 2 2 12" xfId="17812" xr:uid="{00000000-0005-0000-0000-000090450000}"/>
    <cellStyle name="Акцент2 2 2 2 2 2 2 2 2 2 2 2 2 2 2 2 2 2 2 2 2 2 2 13" xfId="17813" xr:uid="{00000000-0005-0000-0000-000091450000}"/>
    <cellStyle name="Акцент2 2 2 2 2 2 2 2 2 2 2 2 2 2 2 2 2 2 2 2 2 2 2 14" xfId="17814" xr:uid="{00000000-0005-0000-0000-000092450000}"/>
    <cellStyle name="Акцент2 2 2 2 2 2 2 2 2 2 2 2 2 2 2 2 2 2 2 2 2 2 2 15" xfId="17815" xr:uid="{00000000-0005-0000-0000-000093450000}"/>
    <cellStyle name="Акцент2 2 2 2 2 2 2 2 2 2 2 2 2 2 2 2 2 2 2 2 2 2 2 16" xfId="17816" xr:uid="{00000000-0005-0000-0000-000094450000}"/>
    <cellStyle name="Акцент2 2 2 2 2 2 2 2 2 2 2 2 2 2 2 2 2 2 2 2 2 2 2 17" xfId="17817" xr:uid="{00000000-0005-0000-0000-000095450000}"/>
    <cellStyle name="Акцент2 2 2 2 2 2 2 2 2 2 2 2 2 2 2 2 2 2 2 2 2 2 2 18" xfId="17818" xr:uid="{00000000-0005-0000-0000-000096450000}"/>
    <cellStyle name="Акцент2 2 2 2 2 2 2 2 2 2 2 2 2 2 2 2 2 2 2 2 2 2 2 19" xfId="17819" xr:uid="{00000000-0005-0000-0000-000097450000}"/>
    <cellStyle name="Акцент2 2 2 2 2 2 2 2 2 2 2 2 2 2 2 2 2 2 2 2 2 2 2 2" xfId="17820" xr:uid="{00000000-0005-0000-0000-000098450000}"/>
    <cellStyle name="Акцент2 2 2 2 2 2 2 2 2 2 2 2 2 2 2 2 2 2 2 2 2 2 2 2 10" xfId="17821" xr:uid="{00000000-0005-0000-0000-000099450000}"/>
    <cellStyle name="Акцент2 2 2 2 2 2 2 2 2 2 2 2 2 2 2 2 2 2 2 2 2 2 2 2 11" xfId="17822" xr:uid="{00000000-0005-0000-0000-00009A450000}"/>
    <cellStyle name="Акцент2 2 2 2 2 2 2 2 2 2 2 2 2 2 2 2 2 2 2 2 2 2 2 2 12" xfId="17823" xr:uid="{00000000-0005-0000-0000-00009B450000}"/>
    <cellStyle name="Акцент2 2 2 2 2 2 2 2 2 2 2 2 2 2 2 2 2 2 2 2 2 2 2 2 13" xfId="17824" xr:uid="{00000000-0005-0000-0000-00009C450000}"/>
    <cellStyle name="Акцент2 2 2 2 2 2 2 2 2 2 2 2 2 2 2 2 2 2 2 2 2 2 2 2 14" xfId="17825" xr:uid="{00000000-0005-0000-0000-00009D450000}"/>
    <cellStyle name="Акцент2 2 2 2 2 2 2 2 2 2 2 2 2 2 2 2 2 2 2 2 2 2 2 2 15" xfId="17826" xr:uid="{00000000-0005-0000-0000-00009E450000}"/>
    <cellStyle name="Акцент2 2 2 2 2 2 2 2 2 2 2 2 2 2 2 2 2 2 2 2 2 2 2 2 16" xfId="17827" xr:uid="{00000000-0005-0000-0000-00009F450000}"/>
    <cellStyle name="Акцент2 2 2 2 2 2 2 2 2 2 2 2 2 2 2 2 2 2 2 2 2 2 2 2 17" xfId="17828" xr:uid="{00000000-0005-0000-0000-0000A0450000}"/>
    <cellStyle name="Акцент2 2 2 2 2 2 2 2 2 2 2 2 2 2 2 2 2 2 2 2 2 2 2 2 18" xfId="17829" xr:uid="{00000000-0005-0000-0000-0000A1450000}"/>
    <cellStyle name="Акцент2 2 2 2 2 2 2 2 2 2 2 2 2 2 2 2 2 2 2 2 2 2 2 2 19" xfId="17830" xr:uid="{00000000-0005-0000-0000-0000A2450000}"/>
    <cellStyle name="Акцент2 2 2 2 2 2 2 2 2 2 2 2 2 2 2 2 2 2 2 2 2 2 2 2 2" xfId="17831" xr:uid="{00000000-0005-0000-0000-0000A3450000}"/>
    <cellStyle name="Акцент2 2 2 2 2 2 2 2 2 2 2 2 2 2 2 2 2 2 2 2 2 2 2 2 2 10" xfId="17832" xr:uid="{00000000-0005-0000-0000-0000A4450000}"/>
    <cellStyle name="Акцент2 2 2 2 2 2 2 2 2 2 2 2 2 2 2 2 2 2 2 2 2 2 2 2 2 11" xfId="17833" xr:uid="{00000000-0005-0000-0000-0000A5450000}"/>
    <cellStyle name="Акцент2 2 2 2 2 2 2 2 2 2 2 2 2 2 2 2 2 2 2 2 2 2 2 2 2 12" xfId="17834" xr:uid="{00000000-0005-0000-0000-0000A6450000}"/>
    <cellStyle name="Акцент2 2 2 2 2 2 2 2 2 2 2 2 2 2 2 2 2 2 2 2 2 2 2 2 2 13" xfId="17835" xr:uid="{00000000-0005-0000-0000-0000A7450000}"/>
    <cellStyle name="Акцент2 2 2 2 2 2 2 2 2 2 2 2 2 2 2 2 2 2 2 2 2 2 2 2 2 14" xfId="17836" xr:uid="{00000000-0005-0000-0000-0000A8450000}"/>
    <cellStyle name="Акцент2 2 2 2 2 2 2 2 2 2 2 2 2 2 2 2 2 2 2 2 2 2 2 2 2 15" xfId="17837" xr:uid="{00000000-0005-0000-0000-0000A9450000}"/>
    <cellStyle name="Акцент2 2 2 2 2 2 2 2 2 2 2 2 2 2 2 2 2 2 2 2 2 2 2 2 2 16" xfId="17838" xr:uid="{00000000-0005-0000-0000-0000AA450000}"/>
    <cellStyle name="Акцент2 2 2 2 2 2 2 2 2 2 2 2 2 2 2 2 2 2 2 2 2 2 2 2 2 17" xfId="17839" xr:uid="{00000000-0005-0000-0000-0000AB450000}"/>
    <cellStyle name="Акцент2 2 2 2 2 2 2 2 2 2 2 2 2 2 2 2 2 2 2 2 2 2 2 2 2 18" xfId="17840" xr:uid="{00000000-0005-0000-0000-0000AC450000}"/>
    <cellStyle name="Акцент2 2 2 2 2 2 2 2 2 2 2 2 2 2 2 2 2 2 2 2 2 2 2 2 2 2" xfId="17841" xr:uid="{00000000-0005-0000-0000-0000AD450000}"/>
    <cellStyle name="Акцент2 2 2 2 2 2 2 2 2 2 2 2 2 2 2 2 2 2 2 2 2 2 2 2 2 2 10" xfId="17842" xr:uid="{00000000-0005-0000-0000-0000AE450000}"/>
    <cellStyle name="Акцент2 2 2 2 2 2 2 2 2 2 2 2 2 2 2 2 2 2 2 2 2 2 2 2 2 2 11" xfId="17843" xr:uid="{00000000-0005-0000-0000-0000AF450000}"/>
    <cellStyle name="Акцент2 2 2 2 2 2 2 2 2 2 2 2 2 2 2 2 2 2 2 2 2 2 2 2 2 2 12" xfId="17844" xr:uid="{00000000-0005-0000-0000-0000B0450000}"/>
    <cellStyle name="Акцент2 2 2 2 2 2 2 2 2 2 2 2 2 2 2 2 2 2 2 2 2 2 2 2 2 2 13" xfId="17845" xr:uid="{00000000-0005-0000-0000-0000B1450000}"/>
    <cellStyle name="Акцент2 2 2 2 2 2 2 2 2 2 2 2 2 2 2 2 2 2 2 2 2 2 2 2 2 2 14" xfId="17846" xr:uid="{00000000-0005-0000-0000-0000B2450000}"/>
    <cellStyle name="Акцент2 2 2 2 2 2 2 2 2 2 2 2 2 2 2 2 2 2 2 2 2 2 2 2 2 2 15" xfId="17847" xr:uid="{00000000-0005-0000-0000-0000B3450000}"/>
    <cellStyle name="Акцент2 2 2 2 2 2 2 2 2 2 2 2 2 2 2 2 2 2 2 2 2 2 2 2 2 2 16" xfId="17848" xr:uid="{00000000-0005-0000-0000-0000B4450000}"/>
    <cellStyle name="Акцент2 2 2 2 2 2 2 2 2 2 2 2 2 2 2 2 2 2 2 2 2 2 2 2 2 2 17" xfId="17849" xr:uid="{00000000-0005-0000-0000-0000B5450000}"/>
    <cellStyle name="Акцент2 2 2 2 2 2 2 2 2 2 2 2 2 2 2 2 2 2 2 2 2 2 2 2 2 2 18" xfId="17850" xr:uid="{00000000-0005-0000-0000-0000B6450000}"/>
    <cellStyle name="Акцент2 2 2 2 2 2 2 2 2 2 2 2 2 2 2 2 2 2 2 2 2 2 2 2 2 2 2" xfId="17851" xr:uid="{00000000-0005-0000-0000-0000B7450000}"/>
    <cellStyle name="Акцент2 2 2 2 2 2 2 2 2 2 2 2 2 2 2 2 2 2 2 2 2 2 2 2 2 2 3" xfId="17852" xr:uid="{00000000-0005-0000-0000-0000B8450000}"/>
    <cellStyle name="Акцент2 2 2 2 2 2 2 2 2 2 2 2 2 2 2 2 2 2 2 2 2 2 2 2 2 2 4" xfId="17853" xr:uid="{00000000-0005-0000-0000-0000B9450000}"/>
    <cellStyle name="Акцент2 2 2 2 2 2 2 2 2 2 2 2 2 2 2 2 2 2 2 2 2 2 2 2 2 2 5" xfId="17854" xr:uid="{00000000-0005-0000-0000-0000BA450000}"/>
    <cellStyle name="Акцент2 2 2 2 2 2 2 2 2 2 2 2 2 2 2 2 2 2 2 2 2 2 2 2 2 2 6" xfId="17855" xr:uid="{00000000-0005-0000-0000-0000BB450000}"/>
    <cellStyle name="Акцент2 2 2 2 2 2 2 2 2 2 2 2 2 2 2 2 2 2 2 2 2 2 2 2 2 2 7" xfId="17856" xr:uid="{00000000-0005-0000-0000-0000BC450000}"/>
    <cellStyle name="Акцент2 2 2 2 2 2 2 2 2 2 2 2 2 2 2 2 2 2 2 2 2 2 2 2 2 2 8" xfId="17857" xr:uid="{00000000-0005-0000-0000-0000BD450000}"/>
    <cellStyle name="Акцент2 2 2 2 2 2 2 2 2 2 2 2 2 2 2 2 2 2 2 2 2 2 2 2 2 2 9" xfId="17858" xr:uid="{00000000-0005-0000-0000-0000BE450000}"/>
    <cellStyle name="Акцент2 2 2 2 2 2 2 2 2 2 2 2 2 2 2 2 2 2 2 2 2 2 2 2 2 3" xfId="17859" xr:uid="{00000000-0005-0000-0000-0000BF450000}"/>
    <cellStyle name="Акцент2 2 2 2 2 2 2 2 2 2 2 2 2 2 2 2 2 2 2 2 2 2 2 2 2 4" xfId="17860" xr:uid="{00000000-0005-0000-0000-0000C0450000}"/>
    <cellStyle name="Акцент2 2 2 2 2 2 2 2 2 2 2 2 2 2 2 2 2 2 2 2 2 2 2 2 2 5" xfId="17861" xr:uid="{00000000-0005-0000-0000-0000C1450000}"/>
    <cellStyle name="Акцент2 2 2 2 2 2 2 2 2 2 2 2 2 2 2 2 2 2 2 2 2 2 2 2 2 6" xfId="17862" xr:uid="{00000000-0005-0000-0000-0000C2450000}"/>
    <cellStyle name="Акцент2 2 2 2 2 2 2 2 2 2 2 2 2 2 2 2 2 2 2 2 2 2 2 2 2 7" xfId="17863" xr:uid="{00000000-0005-0000-0000-0000C3450000}"/>
    <cellStyle name="Акцент2 2 2 2 2 2 2 2 2 2 2 2 2 2 2 2 2 2 2 2 2 2 2 2 2 8" xfId="17864" xr:uid="{00000000-0005-0000-0000-0000C4450000}"/>
    <cellStyle name="Акцент2 2 2 2 2 2 2 2 2 2 2 2 2 2 2 2 2 2 2 2 2 2 2 2 2 9" xfId="17865" xr:uid="{00000000-0005-0000-0000-0000C5450000}"/>
    <cellStyle name="Акцент2 2 2 2 2 2 2 2 2 2 2 2 2 2 2 2 2 2 2 2 2 2 2 2 20" xfId="17866" xr:uid="{00000000-0005-0000-0000-0000C6450000}"/>
    <cellStyle name="Акцент2 2 2 2 2 2 2 2 2 2 2 2 2 2 2 2 2 2 2 2 2 2 2 2 21" xfId="17867" xr:uid="{00000000-0005-0000-0000-0000C7450000}"/>
    <cellStyle name="Акцент2 2 2 2 2 2 2 2 2 2 2 2 2 2 2 2 2 2 2 2 2 2 2 2 3" xfId="17868" xr:uid="{00000000-0005-0000-0000-0000C8450000}"/>
    <cellStyle name="Акцент2 2 2 2 2 2 2 2 2 2 2 2 2 2 2 2 2 2 2 2 2 2 2 2 4" xfId="17869" xr:uid="{00000000-0005-0000-0000-0000C9450000}"/>
    <cellStyle name="Акцент2 2 2 2 2 2 2 2 2 2 2 2 2 2 2 2 2 2 2 2 2 2 2 2 5" xfId="17870" xr:uid="{00000000-0005-0000-0000-0000CA450000}"/>
    <cellStyle name="Акцент2 2 2 2 2 2 2 2 2 2 2 2 2 2 2 2 2 2 2 2 2 2 2 2 6" xfId="17871" xr:uid="{00000000-0005-0000-0000-0000CB450000}"/>
    <cellStyle name="Акцент2 2 2 2 2 2 2 2 2 2 2 2 2 2 2 2 2 2 2 2 2 2 2 2 7" xfId="17872" xr:uid="{00000000-0005-0000-0000-0000CC450000}"/>
    <cellStyle name="Акцент2 2 2 2 2 2 2 2 2 2 2 2 2 2 2 2 2 2 2 2 2 2 2 2 8" xfId="17873" xr:uid="{00000000-0005-0000-0000-0000CD450000}"/>
    <cellStyle name="Акцент2 2 2 2 2 2 2 2 2 2 2 2 2 2 2 2 2 2 2 2 2 2 2 2 9" xfId="17874" xr:uid="{00000000-0005-0000-0000-0000CE450000}"/>
    <cellStyle name="Акцент2 2 2 2 2 2 2 2 2 2 2 2 2 2 2 2 2 2 2 2 2 2 2 20" xfId="17875" xr:uid="{00000000-0005-0000-0000-0000CF450000}"/>
    <cellStyle name="Акцент2 2 2 2 2 2 2 2 2 2 2 2 2 2 2 2 2 2 2 2 2 2 2 21" xfId="17876" xr:uid="{00000000-0005-0000-0000-0000D0450000}"/>
    <cellStyle name="Акцент2 2 2 2 2 2 2 2 2 2 2 2 2 2 2 2 2 2 2 2 2 2 2 3" xfId="17877" xr:uid="{00000000-0005-0000-0000-0000D1450000}"/>
    <cellStyle name="Акцент2 2 2 2 2 2 2 2 2 2 2 2 2 2 2 2 2 2 2 2 2 2 2 4" xfId="17878" xr:uid="{00000000-0005-0000-0000-0000D2450000}"/>
    <cellStyle name="Акцент2 2 2 2 2 2 2 2 2 2 2 2 2 2 2 2 2 2 2 2 2 2 2 5" xfId="17879" xr:uid="{00000000-0005-0000-0000-0000D3450000}"/>
    <cellStyle name="Акцент2 2 2 2 2 2 2 2 2 2 2 2 2 2 2 2 2 2 2 2 2 2 2 6" xfId="17880" xr:uid="{00000000-0005-0000-0000-0000D4450000}"/>
    <cellStyle name="Акцент2 2 2 2 2 2 2 2 2 2 2 2 2 2 2 2 2 2 2 2 2 2 2 7" xfId="17881" xr:uid="{00000000-0005-0000-0000-0000D5450000}"/>
    <cellStyle name="Акцент2 2 2 2 2 2 2 2 2 2 2 2 2 2 2 2 2 2 2 2 2 2 2 8" xfId="17882" xr:uid="{00000000-0005-0000-0000-0000D6450000}"/>
    <cellStyle name="Акцент2 2 2 2 2 2 2 2 2 2 2 2 2 2 2 2 2 2 2 2 2 2 2 9" xfId="17883" xr:uid="{00000000-0005-0000-0000-0000D7450000}"/>
    <cellStyle name="Акцент2 2 2 2 2 2 2 2 2 2 2 2 2 2 2 2 2 2 2 2 2 2 20" xfId="17884" xr:uid="{00000000-0005-0000-0000-0000D8450000}"/>
    <cellStyle name="Акцент2 2 2 2 2 2 2 2 2 2 2 2 2 2 2 2 2 2 2 2 2 2 21" xfId="17885" xr:uid="{00000000-0005-0000-0000-0000D9450000}"/>
    <cellStyle name="Акцент2 2 2 2 2 2 2 2 2 2 2 2 2 2 2 2 2 2 2 2 2 2 22" xfId="17886" xr:uid="{00000000-0005-0000-0000-0000DA450000}"/>
    <cellStyle name="Акцент2 2 2 2 2 2 2 2 2 2 2 2 2 2 2 2 2 2 2 2 2 2 3" xfId="17887" xr:uid="{00000000-0005-0000-0000-0000DB450000}"/>
    <cellStyle name="Акцент2 2 2 2 2 2 2 2 2 2 2 2 2 2 2 2 2 2 2 2 2 2 4" xfId="17888" xr:uid="{00000000-0005-0000-0000-0000DC450000}"/>
    <cellStyle name="Акцент2 2 2 2 2 2 2 2 2 2 2 2 2 2 2 2 2 2 2 2 2 2 5" xfId="17889" xr:uid="{00000000-0005-0000-0000-0000DD450000}"/>
    <cellStyle name="Акцент2 2 2 2 2 2 2 2 2 2 2 2 2 2 2 2 2 2 2 2 2 2 6" xfId="17890" xr:uid="{00000000-0005-0000-0000-0000DE450000}"/>
    <cellStyle name="Акцент2 2 2 2 2 2 2 2 2 2 2 2 2 2 2 2 2 2 2 2 2 2 7" xfId="17891" xr:uid="{00000000-0005-0000-0000-0000DF450000}"/>
    <cellStyle name="Акцент2 2 2 2 2 2 2 2 2 2 2 2 2 2 2 2 2 2 2 2 2 2 8" xfId="17892" xr:uid="{00000000-0005-0000-0000-0000E0450000}"/>
    <cellStyle name="Акцент2 2 2 2 2 2 2 2 2 2 2 2 2 2 2 2 2 2 2 2 2 2 9" xfId="17893" xr:uid="{00000000-0005-0000-0000-0000E1450000}"/>
    <cellStyle name="Акцент2 2 2 2 2 2 2 2 2 2 2 2 2 2 2 2 2 2 2 2 2 20" xfId="17894" xr:uid="{00000000-0005-0000-0000-0000E2450000}"/>
    <cellStyle name="Акцент2 2 2 2 2 2 2 2 2 2 2 2 2 2 2 2 2 2 2 2 2 21" xfId="17895" xr:uid="{00000000-0005-0000-0000-0000E3450000}"/>
    <cellStyle name="Акцент2 2 2 2 2 2 2 2 2 2 2 2 2 2 2 2 2 2 2 2 2 22" xfId="17896" xr:uid="{00000000-0005-0000-0000-0000E4450000}"/>
    <cellStyle name="Акцент2 2 2 2 2 2 2 2 2 2 2 2 2 2 2 2 2 2 2 2 2 3" xfId="17897" xr:uid="{00000000-0005-0000-0000-0000E5450000}"/>
    <cellStyle name="Акцент2 2 2 2 2 2 2 2 2 2 2 2 2 2 2 2 2 2 2 2 2 4" xfId="17898" xr:uid="{00000000-0005-0000-0000-0000E6450000}"/>
    <cellStyle name="Акцент2 2 2 2 2 2 2 2 2 2 2 2 2 2 2 2 2 2 2 2 2 5" xfId="17899" xr:uid="{00000000-0005-0000-0000-0000E7450000}"/>
    <cellStyle name="Акцент2 2 2 2 2 2 2 2 2 2 2 2 2 2 2 2 2 2 2 2 2 6" xfId="17900" xr:uid="{00000000-0005-0000-0000-0000E8450000}"/>
    <cellStyle name="Акцент2 2 2 2 2 2 2 2 2 2 2 2 2 2 2 2 2 2 2 2 2 7" xfId="17901" xr:uid="{00000000-0005-0000-0000-0000E9450000}"/>
    <cellStyle name="Акцент2 2 2 2 2 2 2 2 2 2 2 2 2 2 2 2 2 2 2 2 2 8" xfId="17902" xr:uid="{00000000-0005-0000-0000-0000EA450000}"/>
    <cellStyle name="Акцент2 2 2 2 2 2 2 2 2 2 2 2 2 2 2 2 2 2 2 2 2 9" xfId="17903" xr:uid="{00000000-0005-0000-0000-0000EB450000}"/>
    <cellStyle name="Акцент2 2 2 2 2 2 2 2 2 2 2 2 2 2 2 2 2 2 2 2 20" xfId="17904" xr:uid="{00000000-0005-0000-0000-0000EC450000}"/>
    <cellStyle name="Акцент2 2 2 2 2 2 2 2 2 2 2 2 2 2 2 2 2 2 2 2 21" xfId="17905" xr:uid="{00000000-0005-0000-0000-0000ED450000}"/>
    <cellStyle name="Акцент2 2 2 2 2 2 2 2 2 2 2 2 2 2 2 2 2 2 2 2 22" xfId="17906" xr:uid="{00000000-0005-0000-0000-0000EE450000}"/>
    <cellStyle name="Акцент2 2 2 2 2 2 2 2 2 2 2 2 2 2 2 2 2 2 2 2 23" xfId="17907" xr:uid="{00000000-0005-0000-0000-0000EF450000}"/>
    <cellStyle name="Акцент2 2 2 2 2 2 2 2 2 2 2 2 2 2 2 2 2 2 2 2 3" xfId="17908" xr:uid="{00000000-0005-0000-0000-0000F0450000}"/>
    <cellStyle name="Акцент2 2 2 2 2 2 2 2 2 2 2 2 2 2 2 2 2 2 2 2 4" xfId="17909" xr:uid="{00000000-0005-0000-0000-0000F1450000}"/>
    <cellStyle name="Акцент2 2 2 2 2 2 2 2 2 2 2 2 2 2 2 2 2 2 2 2 5" xfId="17910" xr:uid="{00000000-0005-0000-0000-0000F2450000}"/>
    <cellStyle name="Акцент2 2 2 2 2 2 2 2 2 2 2 2 2 2 2 2 2 2 2 2 6" xfId="17911" xr:uid="{00000000-0005-0000-0000-0000F3450000}"/>
    <cellStyle name="Акцент2 2 2 2 2 2 2 2 2 2 2 2 2 2 2 2 2 2 2 2 7" xfId="17912" xr:uid="{00000000-0005-0000-0000-0000F4450000}"/>
    <cellStyle name="Акцент2 2 2 2 2 2 2 2 2 2 2 2 2 2 2 2 2 2 2 2 8" xfId="17913" xr:uid="{00000000-0005-0000-0000-0000F5450000}"/>
    <cellStyle name="Акцент2 2 2 2 2 2 2 2 2 2 2 2 2 2 2 2 2 2 2 2 9" xfId="17914" xr:uid="{00000000-0005-0000-0000-0000F6450000}"/>
    <cellStyle name="Акцент2 2 2 2 2 2 2 2 2 2 2 2 2 2 2 2 2 2 2 20" xfId="17915" xr:uid="{00000000-0005-0000-0000-0000F7450000}"/>
    <cellStyle name="Акцент2 2 2 2 2 2 2 2 2 2 2 2 2 2 2 2 2 2 2 21" xfId="17916" xr:uid="{00000000-0005-0000-0000-0000F8450000}"/>
    <cellStyle name="Акцент2 2 2 2 2 2 2 2 2 2 2 2 2 2 2 2 2 2 2 22" xfId="17917" xr:uid="{00000000-0005-0000-0000-0000F9450000}"/>
    <cellStyle name="Акцент2 2 2 2 2 2 2 2 2 2 2 2 2 2 2 2 2 2 2 23" xfId="17918" xr:uid="{00000000-0005-0000-0000-0000FA450000}"/>
    <cellStyle name="Акцент2 2 2 2 2 2 2 2 2 2 2 2 2 2 2 2 2 2 2 24" xfId="17919" xr:uid="{00000000-0005-0000-0000-0000FB450000}"/>
    <cellStyle name="Акцент2 2 2 2 2 2 2 2 2 2 2 2 2 2 2 2 2 2 2 25" xfId="17920" xr:uid="{00000000-0005-0000-0000-0000FC450000}"/>
    <cellStyle name="Акцент2 2 2 2 2 2 2 2 2 2 2 2 2 2 2 2 2 2 2 3" xfId="17921" xr:uid="{00000000-0005-0000-0000-0000FD450000}"/>
    <cellStyle name="Акцент2 2 2 2 2 2 2 2 2 2 2 2 2 2 2 2 2 2 2 4" xfId="17922" xr:uid="{00000000-0005-0000-0000-0000FE450000}"/>
    <cellStyle name="Акцент2 2 2 2 2 2 2 2 2 2 2 2 2 2 2 2 2 2 2 5" xfId="17923" xr:uid="{00000000-0005-0000-0000-0000FF450000}"/>
    <cellStyle name="Акцент2 2 2 2 2 2 2 2 2 2 2 2 2 2 2 2 2 2 2 6" xfId="17924" xr:uid="{00000000-0005-0000-0000-000000460000}"/>
    <cellStyle name="Акцент2 2 2 2 2 2 2 2 2 2 2 2 2 2 2 2 2 2 2 7" xfId="17925" xr:uid="{00000000-0005-0000-0000-000001460000}"/>
    <cellStyle name="Акцент2 2 2 2 2 2 2 2 2 2 2 2 2 2 2 2 2 2 2 8" xfId="17926" xr:uid="{00000000-0005-0000-0000-000002460000}"/>
    <cellStyle name="Акцент2 2 2 2 2 2 2 2 2 2 2 2 2 2 2 2 2 2 2 9" xfId="17927" xr:uid="{00000000-0005-0000-0000-000003460000}"/>
    <cellStyle name="Акцент2 2 2 2 2 2 2 2 2 2 2 2 2 2 2 2 2 2 20" xfId="17928" xr:uid="{00000000-0005-0000-0000-000004460000}"/>
    <cellStyle name="Акцент2 2 2 2 2 2 2 2 2 2 2 2 2 2 2 2 2 2 21" xfId="17929" xr:uid="{00000000-0005-0000-0000-000005460000}"/>
    <cellStyle name="Акцент2 2 2 2 2 2 2 2 2 2 2 2 2 2 2 2 2 2 22" xfId="17930" xr:uid="{00000000-0005-0000-0000-000006460000}"/>
    <cellStyle name="Акцент2 2 2 2 2 2 2 2 2 2 2 2 2 2 2 2 2 2 23" xfId="17931" xr:uid="{00000000-0005-0000-0000-000007460000}"/>
    <cellStyle name="Акцент2 2 2 2 2 2 2 2 2 2 2 2 2 2 2 2 2 2 24" xfId="17932" xr:uid="{00000000-0005-0000-0000-000008460000}"/>
    <cellStyle name="Акцент2 2 2 2 2 2 2 2 2 2 2 2 2 2 2 2 2 2 25" xfId="17933" xr:uid="{00000000-0005-0000-0000-000009460000}"/>
    <cellStyle name="Акцент2 2 2 2 2 2 2 2 2 2 2 2 2 2 2 2 2 2 3" xfId="17934" xr:uid="{00000000-0005-0000-0000-00000A460000}"/>
    <cellStyle name="Акцент2 2 2 2 2 2 2 2 2 2 2 2 2 2 2 2 2 2 3 2" xfId="17935" xr:uid="{00000000-0005-0000-0000-00000B460000}"/>
    <cellStyle name="Акцент2 2 2 2 2 2 2 2 2 2 2 2 2 2 2 2 2 2 4" xfId="17936" xr:uid="{00000000-0005-0000-0000-00000C460000}"/>
    <cellStyle name="Акцент2 2 2 2 2 2 2 2 2 2 2 2 2 2 2 2 2 2 5" xfId="17937" xr:uid="{00000000-0005-0000-0000-00000D460000}"/>
    <cellStyle name="Акцент2 2 2 2 2 2 2 2 2 2 2 2 2 2 2 2 2 2 6" xfId="17938" xr:uid="{00000000-0005-0000-0000-00000E460000}"/>
    <cellStyle name="Акцент2 2 2 2 2 2 2 2 2 2 2 2 2 2 2 2 2 2 7" xfId="17939" xr:uid="{00000000-0005-0000-0000-00000F460000}"/>
    <cellStyle name="Акцент2 2 2 2 2 2 2 2 2 2 2 2 2 2 2 2 2 2 8" xfId="17940" xr:uid="{00000000-0005-0000-0000-000010460000}"/>
    <cellStyle name="Акцент2 2 2 2 2 2 2 2 2 2 2 2 2 2 2 2 2 2 9" xfId="17941" xr:uid="{00000000-0005-0000-0000-000011460000}"/>
    <cellStyle name="Акцент2 2 2 2 2 2 2 2 2 2 2 2 2 2 2 2 2 20" xfId="17942" xr:uid="{00000000-0005-0000-0000-000012460000}"/>
    <cellStyle name="Акцент2 2 2 2 2 2 2 2 2 2 2 2 2 2 2 2 2 21" xfId="17943" xr:uid="{00000000-0005-0000-0000-000013460000}"/>
    <cellStyle name="Акцент2 2 2 2 2 2 2 2 2 2 2 2 2 2 2 2 2 22" xfId="17944" xr:uid="{00000000-0005-0000-0000-000014460000}"/>
    <cellStyle name="Акцент2 2 2 2 2 2 2 2 2 2 2 2 2 2 2 2 2 23" xfId="17945" xr:uid="{00000000-0005-0000-0000-000015460000}"/>
    <cellStyle name="Акцент2 2 2 2 2 2 2 2 2 2 2 2 2 2 2 2 2 24" xfId="17946" xr:uid="{00000000-0005-0000-0000-000016460000}"/>
    <cellStyle name="Акцент2 2 2 2 2 2 2 2 2 2 2 2 2 2 2 2 2 25" xfId="17947" xr:uid="{00000000-0005-0000-0000-000017460000}"/>
    <cellStyle name="Акцент2 2 2 2 2 2 2 2 2 2 2 2 2 2 2 2 2 26" xfId="17948" xr:uid="{00000000-0005-0000-0000-000018460000}"/>
    <cellStyle name="Акцент2 2 2 2 2 2 2 2 2 2 2 2 2 2 2 2 2 27" xfId="17949" xr:uid="{00000000-0005-0000-0000-000019460000}"/>
    <cellStyle name="Акцент2 2 2 2 2 2 2 2 2 2 2 2 2 2 2 2 2 3" xfId="17950" xr:uid="{00000000-0005-0000-0000-00001A460000}"/>
    <cellStyle name="Акцент2 2 2 2 2 2 2 2 2 2 2 2 2 2 2 2 2 4" xfId="17951" xr:uid="{00000000-0005-0000-0000-00001B460000}"/>
    <cellStyle name="Акцент2 2 2 2 2 2 2 2 2 2 2 2 2 2 2 2 2 4 2" xfId="17952" xr:uid="{00000000-0005-0000-0000-00001C460000}"/>
    <cellStyle name="Акцент2 2 2 2 2 2 2 2 2 2 2 2 2 2 2 2 2 5" xfId="17953" xr:uid="{00000000-0005-0000-0000-00001D460000}"/>
    <cellStyle name="Акцент2 2 2 2 2 2 2 2 2 2 2 2 2 2 2 2 2 6" xfId="17954" xr:uid="{00000000-0005-0000-0000-00001E460000}"/>
    <cellStyle name="Акцент2 2 2 2 2 2 2 2 2 2 2 2 2 2 2 2 2 7" xfId="17955" xr:uid="{00000000-0005-0000-0000-00001F460000}"/>
    <cellStyle name="Акцент2 2 2 2 2 2 2 2 2 2 2 2 2 2 2 2 2 8" xfId="17956" xr:uid="{00000000-0005-0000-0000-000020460000}"/>
    <cellStyle name="Акцент2 2 2 2 2 2 2 2 2 2 2 2 2 2 2 2 2 9" xfId="17957" xr:uid="{00000000-0005-0000-0000-000021460000}"/>
    <cellStyle name="Акцент2 2 2 2 2 2 2 2 2 2 2 2 2 2 2 2 20" xfId="17958" xr:uid="{00000000-0005-0000-0000-000022460000}"/>
    <cellStyle name="Акцент2 2 2 2 2 2 2 2 2 2 2 2 2 2 2 2 21" xfId="17959" xr:uid="{00000000-0005-0000-0000-000023460000}"/>
    <cellStyle name="Акцент2 2 2 2 2 2 2 2 2 2 2 2 2 2 2 2 22" xfId="17960" xr:uid="{00000000-0005-0000-0000-000024460000}"/>
    <cellStyle name="Акцент2 2 2 2 2 2 2 2 2 2 2 2 2 2 2 2 23" xfId="17961" xr:uid="{00000000-0005-0000-0000-000025460000}"/>
    <cellStyle name="Акцент2 2 2 2 2 2 2 2 2 2 2 2 2 2 2 2 24" xfId="17962" xr:uid="{00000000-0005-0000-0000-000026460000}"/>
    <cellStyle name="Акцент2 2 2 2 2 2 2 2 2 2 2 2 2 2 2 2 25" xfId="17963" xr:uid="{00000000-0005-0000-0000-000027460000}"/>
    <cellStyle name="Акцент2 2 2 2 2 2 2 2 2 2 2 2 2 2 2 2 26" xfId="17964" xr:uid="{00000000-0005-0000-0000-000028460000}"/>
    <cellStyle name="Акцент2 2 2 2 2 2 2 2 2 2 2 2 2 2 2 2 27" xfId="17965" xr:uid="{00000000-0005-0000-0000-000029460000}"/>
    <cellStyle name="Акцент2 2 2 2 2 2 2 2 2 2 2 2 2 2 2 2 3" xfId="17966" xr:uid="{00000000-0005-0000-0000-00002A460000}"/>
    <cellStyle name="Акцент2 2 2 2 2 2 2 2 2 2 2 2 2 2 2 2 3 2" xfId="17967" xr:uid="{00000000-0005-0000-0000-00002B460000}"/>
    <cellStyle name="Акцент2 2 2 2 2 2 2 2 2 2 2 2 2 2 2 2 3 2 2" xfId="17968" xr:uid="{00000000-0005-0000-0000-00002C460000}"/>
    <cellStyle name="Акцент2 2 2 2 2 2 2 2 2 2 2 2 2 2 2 2 3 2 2 2" xfId="17969" xr:uid="{00000000-0005-0000-0000-00002D460000}"/>
    <cellStyle name="Акцент2 2 2 2 2 2 2 2 2 2 2 2 2 2 2 2 3 2 3" xfId="17970" xr:uid="{00000000-0005-0000-0000-00002E460000}"/>
    <cellStyle name="Акцент2 2 2 2 2 2 2 2 2 2 2 2 2 2 2 2 3 2 4" xfId="17971" xr:uid="{00000000-0005-0000-0000-00002F460000}"/>
    <cellStyle name="Акцент2 2 2 2 2 2 2 2 2 2 2 2 2 2 2 2 3 3" xfId="17972" xr:uid="{00000000-0005-0000-0000-000030460000}"/>
    <cellStyle name="Акцент2 2 2 2 2 2 2 2 2 2 2 2 2 2 2 2 3 3 2" xfId="17973" xr:uid="{00000000-0005-0000-0000-000031460000}"/>
    <cellStyle name="Акцент2 2 2 2 2 2 2 2 2 2 2 2 2 2 2 2 3 4" xfId="17974" xr:uid="{00000000-0005-0000-0000-000032460000}"/>
    <cellStyle name="Акцент2 2 2 2 2 2 2 2 2 2 2 2 2 2 2 2 4" xfId="17975" xr:uid="{00000000-0005-0000-0000-000033460000}"/>
    <cellStyle name="Акцент2 2 2 2 2 2 2 2 2 2 2 2 2 2 2 2 4 2" xfId="17976" xr:uid="{00000000-0005-0000-0000-000034460000}"/>
    <cellStyle name="Акцент2 2 2 2 2 2 2 2 2 2 2 2 2 2 2 2 5" xfId="17977" xr:uid="{00000000-0005-0000-0000-000035460000}"/>
    <cellStyle name="Акцент2 2 2 2 2 2 2 2 2 2 2 2 2 2 2 2 6" xfId="17978" xr:uid="{00000000-0005-0000-0000-000036460000}"/>
    <cellStyle name="Акцент2 2 2 2 2 2 2 2 2 2 2 2 2 2 2 2 7" xfId="17979" xr:uid="{00000000-0005-0000-0000-000037460000}"/>
    <cellStyle name="Акцент2 2 2 2 2 2 2 2 2 2 2 2 2 2 2 2 8" xfId="17980" xr:uid="{00000000-0005-0000-0000-000038460000}"/>
    <cellStyle name="Акцент2 2 2 2 2 2 2 2 2 2 2 2 2 2 2 2 9" xfId="17981" xr:uid="{00000000-0005-0000-0000-000039460000}"/>
    <cellStyle name="Акцент2 2 2 2 2 2 2 2 2 2 2 2 2 2 2 20" xfId="17982" xr:uid="{00000000-0005-0000-0000-00003A460000}"/>
    <cellStyle name="Акцент2 2 2 2 2 2 2 2 2 2 2 2 2 2 2 21" xfId="17983" xr:uid="{00000000-0005-0000-0000-00003B460000}"/>
    <cellStyle name="Акцент2 2 2 2 2 2 2 2 2 2 2 2 2 2 2 22" xfId="17984" xr:uid="{00000000-0005-0000-0000-00003C460000}"/>
    <cellStyle name="Акцент2 2 2 2 2 2 2 2 2 2 2 2 2 2 2 23" xfId="17985" xr:uid="{00000000-0005-0000-0000-00003D460000}"/>
    <cellStyle name="Акцент2 2 2 2 2 2 2 2 2 2 2 2 2 2 2 24" xfId="17986" xr:uid="{00000000-0005-0000-0000-00003E460000}"/>
    <cellStyle name="Акцент2 2 2 2 2 2 2 2 2 2 2 2 2 2 2 25" xfId="17987" xr:uid="{00000000-0005-0000-0000-00003F460000}"/>
    <cellStyle name="Акцент2 2 2 2 2 2 2 2 2 2 2 2 2 2 2 26" xfId="17988" xr:uid="{00000000-0005-0000-0000-000040460000}"/>
    <cellStyle name="Акцент2 2 2 2 2 2 2 2 2 2 2 2 2 2 2 27" xfId="17989" xr:uid="{00000000-0005-0000-0000-000041460000}"/>
    <cellStyle name="Акцент2 2 2 2 2 2 2 2 2 2 2 2 2 2 2 28" xfId="17990" xr:uid="{00000000-0005-0000-0000-000042460000}"/>
    <cellStyle name="Акцент2 2 2 2 2 2 2 2 2 2 2 2 2 2 2 3" xfId="17991" xr:uid="{00000000-0005-0000-0000-000043460000}"/>
    <cellStyle name="Акцент2 2 2 2 2 2 2 2 2 2 2 2 2 2 2 4" xfId="17992" xr:uid="{00000000-0005-0000-0000-000044460000}"/>
    <cellStyle name="Акцент2 2 2 2 2 2 2 2 2 2 2 2 2 2 2 4 2" xfId="17993" xr:uid="{00000000-0005-0000-0000-000045460000}"/>
    <cellStyle name="Акцент2 2 2 2 2 2 2 2 2 2 2 2 2 2 2 4 2 2" xfId="17994" xr:uid="{00000000-0005-0000-0000-000046460000}"/>
    <cellStyle name="Акцент2 2 2 2 2 2 2 2 2 2 2 2 2 2 2 4 2 2 2" xfId="17995" xr:uid="{00000000-0005-0000-0000-000047460000}"/>
    <cellStyle name="Акцент2 2 2 2 2 2 2 2 2 2 2 2 2 2 2 4 2 3" xfId="17996" xr:uid="{00000000-0005-0000-0000-000048460000}"/>
    <cellStyle name="Акцент2 2 2 2 2 2 2 2 2 2 2 2 2 2 2 4 2 4" xfId="17997" xr:uid="{00000000-0005-0000-0000-000049460000}"/>
    <cellStyle name="Акцент2 2 2 2 2 2 2 2 2 2 2 2 2 2 2 4 3" xfId="17998" xr:uid="{00000000-0005-0000-0000-00004A460000}"/>
    <cellStyle name="Акцент2 2 2 2 2 2 2 2 2 2 2 2 2 2 2 4 3 2" xfId="17999" xr:uid="{00000000-0005-0000-0000-00004B460000}"/>
    <cellStyle name="Акцент2 2 2 2 2 2 2 2 2 2 2 2 2 2 2 4 4" xfId="18000" xr:uid="{00000000-0005-0000-0000-00004C460000}"/>
    <cellStyle name="Акцент2 2 2 2 2 2 2 2 2 2 2 2 2 2 2 5" xfId="18001" xr:uid="{00000000-0005-0000-0000-00004D460000}"/>
    <cellStyle name="Акцент2 2 2 2 2 2 2 2 2 2 2 2 2 2 2 5 2" xfId="18002" xr:uid="{00000000-0005-0000-0000-00004E460000}"/>
    <cellStyle name="Акцент2 2 2 2 2 2 2 2 2 2 2 2 2 2 2 6" xfId="18003" xr:uid="{00000000-0005-0000-0000-00004F460000}"/>
    <cellStyle name="Акцент2 2 2 2 2 2 2 2 2 2 2 2 2 2 2 7" xfId="18004" xr:uid="{00000000-0005-0000-0000-000050460000}"/>
    <cellStyle name="Акцент2 2 2 2 2 2 2 2 2 2 2 2 2 2 2 8" xfId="18005" xr:uid="{00000000-0005-0000-0000-000051460000}"/>
    <cellStyle name="Акцент2 2 2 2 2 2 2 2 2 2 2 2 2 2 2 9" xfId="18006" xr:uid="{00000000-0005-0000-0000-000052460000}"/>
    <cellStyle name="Акцент2 2 2 2 2 2 2 2 2 2 2 2 2 2 20" xfId="18007" xr:uid="{00000000-0005-0000-0000-000053460000}"/>
    <cellStyle name="Акцент2 2 2 2 2 2 2 2 2 2 2 2 2 2 21" xfId="18008" xr:uid="{00000000-0005-0000-0000-000054460000}"/>
    <cellStyle name="Акцент2 2 2 2 2 2 2 2 2 2 2 2 2 2 22" xfId="18009" xr:uid="{00000000-0005-0000-0000-000055460000}"/>
    <cellStyle name="Акцент2 2 2 2 2 2 2 2 2 2 2 2 2 2 23" xfId="18010" xr:uid="{00000000-0005-0000-0000-000056460000}"/>
    <cellStyle name="Акцент2 2 2 2 2 2 2 2 2 2 2 2 2 2 24" xfId="18011" xr:uid="{00000000-0005-0000-0000-000057460000}"/>
    <cellStyle name="Акцент2 2 2 2 2 2 2 2 2 2 2 2 2 2 25" xfId="18012" xr:uid="{00000000-0005-0000-0000-000058460000}"/>
    <cellStyle name="Акцент2 2 2 2 2 2 2 2 2 2 2 2 2 2 26" xfId="18013" xr:uid="{00000000-0005-0000-0000-000059460000}"/>
    <cellStyle name="Акцент2 2 2 2 2 2 2 2 2 2 2 2 2 2 27" xfId="18014" xr:uid="{00000000-0005-0000-0000-00005A460000}"/>
    <cellStyle name="Акцент2 2 2 2 2 2 2 2 2 2 2 2 2 2 28" xfId="18015" xr:uid="{00000000-0005-0000-0000-00005B460000}"/>
    <cellStyle name="Акцент2 2 2 2 2 2 2 2 2 2 2 2 2 2 29" xfId="18016" xr:uid="{00000000-0005-0000-0000-00005C460000}"/>
    <cellStyle name="Акцент2 2 2 2 2 2 2 2 2 2 2 2 2 2 3" xfId="18017" xr:uid="{00000000-0005-0000-0000-00005D460000}"/>
    <cellStyle name="Акцент2 2 2 2 2 2 2 2 2 2 2 2 2 2 4" xfId="18018" xr:uid="{00000000-0005-0000-0000-00005E460000}"/>
    <cellStyle name="Акцент2 2 2 2 2 2 2 2 2 2 2 2 2 2 4 2" xfId="18019" xr:uid="{00000000-0005-0000-0000-00005F460000}"/>
    <cellStyle name="Акцент2 2 2 2 2 2 2 2 2 2 2 2 2 2 5" xfId="18020" xr:uid="{00000000-0005-0000-0000-000060460000}"/>
    <cellStyle name="Акцент2 2 2 2 2 2 2 2 2 2 2 2 2 2 5 2" xfId="18021" xr:uid="{00000000-0005-0000-0000-000061460000}"/>
    <cellStyle name="Акцент2 2 2 2 2 2 2 2 2 2 2 2 2 2 5 2 2" xfId="18022" xr:uid="{00000000-0005-0000-0000-000062460000}"/>
    <cellStyle name="Акцент2 2 2 2 2 2 2 2 2 2 2 2 2 2 5 2 2 2" xfId="18023" xr:uid="{00000000-0005-0000-0000-000063460000}"/>
    <cellStyle name="Акцент2 2 2 2 2 2 2 2 2 2 2 2 2 2 5 2 3" xfId="18024" xr:uid="{00000000-0005-0000-0000-000064460000}"/>
    <cellStyle name="Акцент2 2 2 2 2 2 2 2 2 2 2 2 2 2 5 2 4" xfId="18025" xr:uid="{00000000-0005-0000-0000-000065460000}"/>
    <cellStyle name="Акцент2 2 2 2 2 2 2 2 2 2 2 2 2 2 5 3" xfId="18026" xr:uid="{00000000-0005-0000-0000-000066460000}"/>
    <cellStyle name="Акцент2 2 2 2 2 2 2 2 2 2 2 2 2 2 5 3 2" xfId="18027" xr:uid="{00000000-0005-0000-0000-000067460000}"/>
    <cellStyle name="Акцент2 2 2 2 2 2 2 2 2 2 2 2 2 2 5 4" xfId="18028" xr:uid="{00000000-0005-0000-0000-000068460000}"/>
    <cellStyle name="Акцент2 2 2 2 2 2 2 2 2 2 2 2 2 2 6" xfId="18029" xr:uid="{00000000-0005-0000-0000-000069460000}"/>
    <cellStyle name="Акцент2 2 2 2 2 2 2 2 2 2 2 2 2 2 6 2" xfId="18030" xr:uid="{00000000-0005-0000-0000-00006A460000}"/>
    <cellStyle name="Акцент2 2 2 2 2 2 2 2 2 2 2 2 2 2 7" xfId="18031" xr:uid="{00000000-0005-0000-0000-00006B460000}"/>
    <cellStyle name="Акцент2 2 2 2 2 2 2 2 2 2 2 2 2 2 8" xfId="18032" xr:uid="{00000000-0005-0000-0000-00006C460000}"/>
    <cellStyle name="Акцент2 2 2 2 2 2 2 2 2 2 2 2 2 2 9" xfId="18033" xr:uid="{00000000-0005-0000-0000-00006D460000}"/>
    <cellStyle name="Акцент2 2 2 2 2 2 2 2 2 2 2 2 2 20" xfId="18034" xr:uid="{00000000-0005-0000-0000-00006E460000}"/>
    <cellStyle name="Акцент2 2 2 2 2 2 2 2 2 2 2 2 2 21" xfId="18035" xr:uid="{00000000-0005-0000-0000-00006F460000}"/>
    <cellStyle name="Акцент2 2 2 2 2 2 2 2 2 2 2 2 2 22" xfId="18036" xr:uid="{00000000-0005-0000-0000-000070460000}"/>
    <cellStyle name="Акцент2 2 2 2 2 2 2 2 2 2 2 2 2 23" xfId="18037" xr:uid="{00000000-0005-0000-0000-000071460000}"/>
    <cellStyle name="Акцент2 2 2 2 2 2 2 2 2 2 2 2 2 24" xfId="18038" xr:uid="{00000000-0005-0000-0000-000072460000}"/>
    <cellStyle name="Акцент2 2 2 2 2 2 2 2 2 2 2 2 2 25" xfId="18039" xr:uid="{00000000-0005-0000-0000-000073460000}"/>
    <cellStyle name="Акцент2 2 2 2 2 2 2 2 2 2 2 2 2 26" xfId="18040" xr:uid="{00000000-0005-0000-0000-000074460000}"/>
    <cellStyle name="Акцент2 2 2 2 2 2 2 2 2 2 2 2 2 27" xfId="18041" xr:uid="{00000000-0005-0000-0000-000075460000}"/>
    <cellStyle name="Акцент2 2 2 2 2 2 2 2 2 2 2 2 2 28" xfId="18042" xr:uid="{00000000-0005-0000-0000-000076460000}"/>
    <cellStyle name="Акцент2 2 2 2 2 2 2 2 2 2 2 2 2 29" xfId="18043" xr:uid="{00000000-0005-0000-0000-000077460000}"/>
    <cellStyle name="Акцент2 2 2 2 2 2 2 2 2 2 2 2 2 3" xfId="18044" xr:uid="{00000000-0005-0000-0000-000078460000}"/>
    <cellStyle name="Акцент2 2 2 2 2 2 2 2 2 2 2 2 2 4" xfId="18045" xr:uid="{00000000-0005-0000-0000-000079460000}"/>
    <cellStyle name="Акцент2 2 2 2 2 2 2 2 2 2 2 2 2 4 2" xfId="18046" xr:uid="{00000000-0005-0000-0000-00007A460000}"/>
    <cellStyle name="Акцент2 2 2 2 2 2 2 2 2 2 2 2 2 5" xfId="18047" xr:uid="{00000000-0005-0000-0000-00007B460000}"/>
    <cellStyle name="Акцент2 2 2 2 2 2 2 2 2 2 2 2 2 5 2" xfId="18048" xr:uid="{00000000-0005-0000-0000-00007C460000}"/>
    <cellStyle name="Акцент2 2 2 2 2 2 2 2 2 2 2 2 2 5 2 2" xfId="18049" xr:uid="{00000000-0005-0000-0000-00007D460000}"/>
    <cellStyle name="Акцент2 2 2 2 2 2 2 2 2 2 2 2 2 5 2 2 2" xfId="18050" xr:uid="{00000000-0005-0000-0000-00007E460000}"/>
    <cellStyle name="Акцент2 2 2 2 2 2 2 2 2 2 2 2 2 5 2 3" xfId="18051" xr:uid="{00000000-0005-0000-0000-00007F460000}"/>
    <cellStyle name="Акцент2 2 2 2 2 2 2 2 2 2 2 2 2 5 2 4" xfId="18052" xr:uid="{00000000-0005-0000-0000-000080460000}"/>
    <cellStyle name="Акцент2 2 2 2 2 2 2 2 2 2 2 2 2 5 3" xfId="18053" xr:uid="{00000000-0005-0000-0000-000081460000}"/>
    <cellStyle name="Акцент2 2 2 2 2 2 2 2 2 2 2 2 2 5 3 2" xfId="18054" xr:uid="{00000000-0005-0000-0000-000082460000}"/>
    <cellStyle name="Акцент2 2 2 2 2 2 2 2 2 2 2 2 2 5 4" xfId="18055" xr:uid="{00000000-0005-0000-0000-000083460000}"/>
    <cellStyle name="Акцент2 2 2 2 2 2 2 2 2 2 2 2 2 6" xfId="18056" xr:uid="{00000000-0005-0000-0000-000084460000}"/>
    <cellStyle name="Акцент2 2 2 2 2 2 2 2 2 2 2 2 2 6 2" xfId="18057" xr:uid="{00000000-0005-0000-0000-000085460000}"/>
    <cellStyle name="Акцент2 2 2 2 2 2 2 2 2 2 2 2 2 7" xfId="18058" xr:uid="{00000000-0005-0000-0000-000086460000}"/>
    <cellStyle name="Акцент2 2 2 2 2 2 2 2 2 2 2 2 2 8" xfId="18059" xr:uid="{00000000-0005-0000-0000-000087460000}"/>
    <cellStyle name="Акцент2 2 2 2 2 2 2 2 2 2 2 2 2 9" xfId="18060" xr:uid="{00000000-0005-0000-0000-000088460000}"/>
    <cellStyle name="Акцент2 2 2 2 2 2 2 2 2 2 2 2 20" xfId="18061" xr:uid="{00000000-0005-0000-0000-000089460000}"/>
    <cellStyle name="Акцент2 2 2 2 2 2 2 2 2 2 2 2 21" xfId="18062" xr:uid="{00000000-0005-0000-0000-00008A460000}"/>
    <cellStyle name="Акцент2 2 2 2 2 2 2 2 2 2 2 2 22" xfId="18063" xr:uid="{00000000-0005-0000-0000-00008B460000}"/>
    <cellStyle name="Акцент2 2 2 2 2 2 2 2 2 2 2 2 23" xfId="18064" xr:uid="{00000000-0005-0000-0000-00008C460000}"/>
    <cellStyle name="Акцент2 2 2 2 2 2 2 2 2 2 2 2 24" xfId="18065" xr:uid="{00000000-0005-0000-0000-00008D460000}"/>
    <cellStyle name="Акцент2 2 2 2 2 2 2 2 2 2 2 2 25" xfId="18066" xr:uid="{00000000-0005-0000-0000-00008E460000}"/>
    <cellStyle name="Акцент2 2 2 2 2 2 2 2 2 2 2 2 26" xfId="18067" xr:uid="{00000000-0005-0000-0000-00008F460000}"/>
    <cellStyle name="Акцент2 2 2 2 2 2 2 2 2 2 2 2 27" xfId="18068" xr:uid="{00000000-0005-0000-0000-000090460000}"/>
    <cellStyle name="Акцент2 2 2 2 2 2 2 2 2 2 2 2 28" xfId="18069" xr:uid="{00000000-0005-0000-0000-000091460000}"/>
    <cellStyle name="Акцент2 2 2 2 2 2 2 2 2 2 2 2 29" xfId="18070" xr:uid="{00000000-0005-0000-0000-000092460000}"/>
    <cellStyle name="Акцент2 2 2 2 2 2 2 2 2 2 2 2 3" xfId="18071" xr:uid="{00000000-0005-0000-0000-000093460000}"/>
    <cellStyle name="Акцент2 2 2 2 2 2 2 2 2 2 2 2 30" xfId="18072" xr:uid="{00000000-0005-0000-0000-000094460000}"/>
    <cellStyle name="Акцент2 2 2 2 2 2 2 2 2 2 2 2 4" xfId="18073" xr:uid="{00000000-0005-0000-0000-000095460000}"/>
    <cellStyle name="Акцент2 2 2 2 2 2 2 2 2 2 2 2 5" xfId="18074" xr:uid="{00000000-0005-0000-0000-000096460000}"/>
    <cellStyle name="Акцент2 2 2 2 2 2 2 2 2 2 2 2 5 2" xfId="18075" xr:uid="{00000000-0005-0000-0000-000097460000}"/>
    <cellStyle name="Акцент2 2 2 2 2 2 2 2 2 2 2 2 6" xfId="18076" xr:uid="{00000000-0005-0000-0000-000098460000}"/>
    <cellStyle name="Акцент2 2 2 2 2 2 2 2 2 2 2 2 6 2" xfId="18077" xr:uid="{00000000-0005-0000-0000-000099460000}"/>
    <cellStyle name="Акцент2 2 2 2 2 2 2 2 2 2 2 2 6 2 2" xfId="18078" xr:uid="{00000000-0005-0000-0000-00009A460000}"/>
    <cellStyle name="Акцент2 2 2 2 2 2 2 2 2 2 2 2 6 2 2 2" xfId="18079" xr:uid="{00000000-0005-0000-0000-00009B460000}"/>
    <cellStyle name="Акцент2 2 2 2 2 2 2 2 2 2 2 2 6 2 3" xfId="18080" xr:uid="{00000000-0005-0000-0000-00009C460000}"/>
    <cellStyle name="Акцент2 2 2 2 2 2 2 2 2 2 2 2 6 2 4" xfId="18081" xr:uid="{00000000-0005-0000-0000-00009D460000}"/>
    <cellStyle name="Акцент2 2 2 2 2 2 2 2 2 2 2 2 6 3" xfId="18082" xr:uid="{00000000-0005-0000-0000-00009E460000}"/>
    <cellStyle name="Акцент2 2 2 2 2 2 2 2 2 2 2 2 6 3 2" xfId="18083" xr:uid="{00000000-0005-0000-0000-00009F460000}"/>
    <cellStyle name="Акцент2 2 2 2 2 2 2 2 2 2 2 2 6 4" xfId="18084" xr:uid="{00000000-0005-0000-0000-0000A0460000}"/>
    <cellStyle name="Акцент2 2 2 2 2 2 2 2 2 2 2 2 7" xfId="18085" xr:uid="{00000000-0005-0000-0000-0000A1460000}"/>
    <cellStyle name="Акцент2 2 2 2 2 2 2 2 2 2 2 2 7 2" xfId="18086" xr:uid="{00000000-0005-0000-0000-0000A2460000}"/>
    <cellStyle name="Акцент2 2 2 2 2 2 2 2 2 2 2 2 8" xfId="18087" xr:uid="{00000000-0005-0000-0000-0000A3460000}"/>
    <cellStyle name="Акцент2 2 2 2 2 2 2 2 2 2 2 2 9" xfId="18088" xr:uid="{00000000-0005-0000-0000-0000A4460000}"/>
    <cellStyle name="Акцент2 2 2 2 2 2 2 2 2 2 2 20" xfId="18089" xr:uid="{00000000-0005-0000-0000-0000A5460000}"/>
    <cellStyle name="Акцент2 2 2 2 2 2 2 2 2 2 2 21" xfId="18090" xr:uid="{00000000-0005-0000-0000-0000A6460000}"/>
    <cellStyle name="Акцент2 2 2 2 2 2 2 2 2 2 2 22" xfId="18091" xr:uid="{00000000-0005-0000-0000-0000A7460000}"/>
    <cellStyle name="Акцент2 2 2 2 2 2 2 2 2 2 2 23" xfId="18092" xr:uid="{00000000-0005-0000-0000-0000A8460000}"/>
    <cellStyle name="Акцент2 2 2 2 2 2 2 2 2 2 2 24" xfId="18093" xr:uid="{00000000-0005-0000-0000-0000A9460000}"/>
    <cellStyle name="Акцент2 2 2 2 2 2 2 2 2 2 2 25" xfId="18094" xr:uid="{00000000-0005-0000-0000-0000AA460000}"/>
    <cellStyle name="Акцент2 2 2 2 2 2 2 2 2 2 2 26" xfId="18095" xr:uid="{00000000-0005-0000-0000-0000AB460000}"/>
    <cellStyle name="Акцент2 2 2 2 2 2 2 2 2 2 2 27" xfId="18096" xr:uid="{00000000-0005-0000-0000-0000AC460000}"/>
    <cellStyle name="Акцент2 2 2 2 2 2 2 2 2 2 2 28" xfId="18097" xr:uid="{00000000-0005-0000-0000-0000AD460000}"/>
    <cellStyle name="Акцент2 2 2 2 2 2 2 2 2 2 2 29" xfId="18098" xr:uid="{00000000-0005-0000-0000-0000AE460000}"/>
    <cellStyle name="Акцент2 2 2 2 2 2 2 2 2 2 2 3" xfId="18099" xr:uid="{00000000-0005-0000-0000-0000AF460000}"/>
    <cellStyle name="Акцент2 2 2 2 2 2 2 2 2 2 2 30" xfId="18100" xr:uid="{00000000-0005-0000-0000-0000B0460000}"/>
    <cellStyle name="Акцент2 2 2 2 2 2 2 2 2 2 2 31" xfId="18101" xr:uid="{00000000-0005-0000-0000-0000B1460000}"/>
    <cellStyle name="Акцент2 2 2 2 2 2 2 2 2 2 2 32" xfId="18102" xr:uid="{00000000-0005-0000-0000-0000B2460000}"/>
    <cellStyle name="Акцент2 2 2 2 2 2 2 2 2 2 2 4" xfId="18103" xr:uid="{00000000-0005-0000-0000-0000B3460000}"/>
    <cellStyle name="Акцент2 2 2 2 2 2 2 2 2 2 2 5" xfId="18104" xr:uid="{00000000-0005-0000-0000-0000B4460000}"/>
    <cellStyle name="Акцент2 2 2 2 2 2 2 2 2 2 2 5 2" xfId="18105" xr:uid="{00000000-0005-0000-0000-0000B5460000}"/>
    <cellStyle name="Акцент2 2 2 2 2 2 2 2 2 2 2 5 3" xfId="18106" xr:uid="{00000000-0005-0000-0000-0000B6460000}"/>
    <cellStyle name="Акцент2 2 2 2 2 2 2 2 2 2 2 6" xfId="18107" xr:uid="{00000000-0005-0000-0000-0000B7460000}"/>
    <cellStyle name="Акцент2 2 2 2 2 2 2 2 2 2 2 7" xfId="18108" xr:uid="{00000000-0005-0000-0000-0000B8460000}"/>
    <cellStyle name="Акцент2 2 2 2 2 2 2 2 2 2 2 7 2" xfId="18109" xr:uid="{00000000-0005-0000-0000-0000B9460000}"/>
    <cellStyle name="Акцент2 2 2 2 2 2 2 2 2 2 2 8" xfId="18110" xr:uid="{00000000-0005-0000-0000-0000BA460000}"/>
    <cellStyle name="Акцент2 2 2 2 2 2 2 2 2 2 2 8 2" xfId="18111" xr:uid="{00000000-0005-0000-0000-0000BB460000}"/>
    <cellStyle name="Акцент2 2 2 2 2 2 2 2 2 2 2 8 2 2" xfId="18112" xr:uid="{00000000-0005-0000-0000-0000BC460000}"/>
    <cellStyle name="Акцент2 2 2 2 2 2 2 2 2 2 2 8 2 2 2" xfId="18113" xr:uid="{00000000-0005-0000-0000-0000BD460000}"/>
    <cellStyle name="Акцент2 2 2 2 2 2 2 2 2 2 2 8 2 3" xfId="18114" xr:uid="{00000000-0005-0000-0000-0000BE460000}"/>
    <cellStyle name="Акцент2 2 2 2 2 2 2 2 2 2 2 8 2 4" xfId="18115" xr:uid="{00000000-0005-0000-0000-0000BF460000}"/>
    <cellStyle name="Акцент2 2 2 2 2 2 2 2 2 2 2 8 3" xfId="18116" xr:uid="{00000000-0005-0000-0000-0000C0460000}"/>
    <cellStyle name="Акцент2 2 2 2 2 2 2 2 2 2 2 8 3 2" xfId="18117" xr:uid="{00000000-0005-0000-0000-0000C1460000}"/>
    <cellStyle name="Акцент2 2 2 2 2 2 2 2 2 2 2 8 4" xfId="18118" xr:uid="{00000000-0005-0000-0000-0000C2460000}"/>
    <cellStyle name="Акцент2 2 2 2 2 2 2 2 2 2 2 9" xfId="18119" xr:uid="{00000000-0005-0000-0000-0000C3460000}"/>
    <cellStyle name="Акцент2 2 2 2 2 2 2 2 2 2 2 9 2" xfId="18120" xr:uid="{00000000-0005-0000-0000-0000C4460000}"/>
    <cellStyle name="Акцент2 2 2 2 2 2 2 2 2 2 20" xfId="18121" xr:uid="{00000000-0005-0000-0000-0000C5460000}"/>
    <cellStyle name="Акцент2 2 2 2 2 2 2 2 2 2 21" xfId="18122" xr:uid="{00000000-0005-0000-0000-0000C6460000}"/>
    <cellStyle name="Акцент2 2 2 2 2 2 2 2 2 2 22" xfId="18123" xr:uid="{00000000-0005-0000-0000-0000C7460000}"/>
    <cellStyle name="Акцент2 2 2 2 2 2 2 2 2 2 23" xfId="18124" xr:uid="{00000000-0005-0000-0000-0000C8460000}"/>
    <cellStyle name="Акцент2 2 2 2 2 2 2 2 2 2 24" xfId="18125" xr:uid="{00000000-0005-0000-0000-0000C9460000}"/>
    <cellStyle name="Акцент2 2 2 2 2 2 2 2 2 2 25" xfId="18126" xr:uid="{00000000-0005-0000-0000-0000CA460000}"/>
    <cellStyle name="Акцент2 2 2 2 2 2 2 2 2 2 26" xfId="18127" xr:uid="{00000000-0005-0000-0000-0000CB460000}"/>
    <cellStyle name="Акцент2 2 2 2 2 2 2 2 2 2 27" xfId="18128" xr:uid="{00000000-0005-0000-0000-0000CC460000}"/>
    <cellStyle name="Акцент2 2 2 2 2 2 2 2 2 2 28" xfId="18129" xr:uid="{00000000-0005-0000-0000-0000CD460000}"/>
    <cellStyle name="Акцент2 2 2 2 2 2 2 2 2 2 29" xfId="18130" xr:uid="{00000000-0005-0000-0000-0000CE460000}"/>
    <cellStyle name="Акцент2 2 2 2 2 2 2 2 2 2 3" xfId="18131" xr:uid="{00000000-0005-0000-0000-0000CF460000}"/>
    <cellStyle name="Акцент2 2 2 2 2 2 2 2 2 2 3 2" xfId="18132" xr:uid="{00000000-0005-0000-0000-0000D0460000}"/>
    <cellStyle name="Акцент2 2 2 2 2 2 2 2 2 2 3 2 2" xfId="18133" xr:uid="{00000000-0005-0000-0000-0000D1460000}"/>
    <cellStyle name="Акцент2 2 2 2 2 2 2 2 2 2 3 2 2 2" xfId="18134" xr:uid="{00000000-0005-0000-0000-0000D2460000}"/>
    <cellStyle name="Акцент2 2 2 2 2 2 2 2 2 2 3 2 2 3" xfId="18135" xr:uid="{00000000-0005-0000-0000-0000D3460000}"/>
    <cellStyle name="Акцент2 2 2 2 2 2 2 2 2 2 3 2 3" xfId="18136" xr:uid="{00000000-0005-0000-0000-0000D4460000}"/>
    <cellStyle name="Акцент2 2 2 2 2 2 2 2 2 2 3 3" xfId="18137" xr:uid="{00000000-0005-0000-0000-0000D5460000}"/>
    <cellStyle name="Акцент2 2 2 2 2 2 2 2 2 2 3 4" xfId="18138" xr:uid="{00000000-0005-0000-0000-0000D6460000}"/>
    <cellStyle name="Акцент2 2 2 2 2 2 2 2 2 2 30" xfId="18139" xr:uid="{00000000-0005-0000-0000-0000D7460000}"/>
    <cellStyle name="Акцент2 2 2 2 2 2 2 2 2 2 31" xfId="18140" xr:uid="{00000000-0005-0000-0000-0000D8460000}"/>
    <cellStyle name="Акцент2 2 2 2 2 2 2 2 2 2 32" xfId="18141" xr:uid="{00000000-0005-0000-0000-0000D9460000}"/>
    <cellStyle name="Акцент2 2 2 2 2 2 2 2 2 2 4" xfId="18142" xr:uid="{00000000-0005-0000-0000-0000DA460000}"/>
    <cellStyle name="Акцент2 2 2 2 2 2 2 2 2 2 5" xfId="18143" xr:uid="{00000000-0005-0000-0000-0000DB460000}"/>
    <cellStyle name="Акцент2 2 2 2 2 2 2 2 2 2 5 2" xfId="18144" xr:uid="{00000000-0005-0000-0000-0000DC460000}"/>
    <cellStyle name="Акцент2 2 2 2 2 2 2 2 2 2 5 3" xfId="18145" xr:uid="{00000000-0005-0000-0000-0000DD460000}"/>
    <cellStyle name="Акцент2 2 2 2 2 2 2 2 2 2 6" xfId="18146" xr:uid="{00000000-0005-0000-0000-0000DE460000}"/>
    <cellStyle name="Акцент2 2 2 2 2 2 2 2 2 2 7" xfId="18147" xr:uid="{00000000-0005-0000-0000-0000DF460000}"/>
    <cellStyle name="Акцент2 2 2 2 2 2 2 2 2 2 7 2" xfId="18148" xr:uid="{00000000-0005-0000-0000-0000E0460000}"/>
    <cellStyle name="Акцент2 2 2 2 2 2 2 2 2 2 8" xfId="18149" xr:uid="{00000000-0005-0000-0000-0000E1460000}"/>
    <cellStyle name="Акцент2 2 2 2 2 2 2 2 2 2 8 2" xfId="18150" xr:uid="{00000000-0005-0000-0000-0000E2460000}"/>
    <cellStyle name="Акцент2 2 2 2 2 2 2 2 2 2 8 2 2" xfId="18151" xr:uid="{00000000-0005-0000-0000-0000E3460000}"/>
    <cellStyle name="Акцент2 2 2 2 2 2 2 2 2 2 8 2 2 2" xfId="18152" xr:uid="{00000000-0005-0000-0000-0000E4460000}"/>
    <cellStyle name="Акцент2 2 2 2 2 2 2 2 2 2 8 2 3" xfId="18153" xr:uid="{00000000-0005-0000-0000-0000E5460000}"/>
    <cellStyle name="Акцент2 2 2 2 2 2 2 2 2 2 8 2 4" xfId="18154" xr:uid="{00000000-0005-0000-0000-0000E6460000}"/>
    <cellStyle name="Акцент2 2 2 2 2 2 2 2 2 2 8 3" xfId="18155" xr:uid="{00000000-0005-0000-0000-0000E7460000}"/>
    <cellStyle name="Акцент2 2 2 2 2 2 2 2 2 2 8 3 2" xfId="18156" xr:uid="{00000000-0005-0000-0000-0000E8460000}"/>
    <cellStyle name="Акцент2 2 2 2 2 2 2 2 2 2 8 4" xfId="18157" xr:uid="{00000000-0005-0000-0000-0000E9460000}"/>
    <cellStyle name="Акцент2 2 2 2 2 2 2 2 2 2 9" xfId="18158" xr:uid="{00000000-0005-0000-0000-0000EA460000}"/>
    <cellStyle name="Акцент2 2 2 2 2 2 2 2 2 2 9 2" xfId="18159" xr:uid="{00000000-0005-0000-0000-0000EB460000}"/>
    <cellStyle name="Акцент2 2 2 2 2 2 2 2 2 20" xfId="18160" xr:uid="{00000000-0005-0000-0000-0000EC460000}"/>
    <cellStyle name="Акцент2 2 2 2 2 2 2 2 2 21" xfId="18161" xr:uid="{00000000-0005-0000-0000-0000ED460000}"/>
    <cellStyle name="Акцент2 2 2 2 2 2 2 2 2 22" xfId="18162" xr:uid="{00000000-0005-0000-0000-0000EE460000}"/>
    <cellStyle name="Акцент2 2 2 2 2 2 2 2 2 23" xfId="18163" xr:uid="{00000000-0005-0000-0000-0000EF460000}"/>
    <cellStyle name="Акцент2 2 2 2 2 2 2 2 2 24" xfId="18164" xr:uid="{00000000-0005-0000-0000-0000F0460000}"/>
    <cellStyle name="Акцент2 2 2 2 2 2 2 2 2 25" xfId="18165" xr:uid="{00000000-0005-0000-0000-0000F1460000}"/>
    <cellStyle name="Акцент2 2 2 2 2 2 2 2 2 26" xfId="18166" xr:uid="{00000000-0005-0000-0000-0000F2460000}"/>
    <cellStyle name="Акцент2 2 2 2 2 2 2 2 2 27" xfId="18167" xr:uid="{00000000-0005-0000-0000-0000F3460000}"/>
    <cellStyle name="Акцент2 2 2 2 2 2 2 2 2 28" xfId="18168" xr:uid="{00000000-0005-0000-0000-0000F4460000}"/>
    <cellStyle name="Акцент2 2 2 2 2 2 2 2 2 29" xfId="18169" xr:uid="{00000000-0005-0000-0000-0000F5460000}"/>
    <cellStyle name="Акцент2 2 2 2 2 2 2 2 2 3" xfId="18170" xr:uid="{00000000-0005-0000-0000-0000F6460000}"/>
    <cellStyle name="Акцент2 2 2 2 2 2 2 2 2 3 2" xfId="18171" xr:uid="{00000000-0005-0000-0000-0000F7460000}"/>
    <cellStyle name="Акцент2 2 2 2 2 2 2 2 2 3 2 2" xfId="18172" xr:uid="{00000000-0005-0000-0000-0000F8460000}"/>
    <cellStyle name="Акцент2 2 2 2 2 2 2 2 2 3 2 2 2" xfId="18173" xr:uid="{00000000-0005-0000-0000-0000F9460000}"/>
    <cellStyle name="Акцент2 2 2 2 2 2 2 2 2 3 2 2 3" xfId="18174" xr:uid="{00000000-0005-0000-0000-0000FA460000}"/>
    <cellStyle name="Акцент2 2 2 2 2 2 2 2 2 3 2 3" xfId="18175" xr:uid="{00000000-0005-0000-0000-0000FB460000}"/>
    <cellStyle name="Акцент2 2 2 2 2 2 2 2 2 3 3" xfId="18176" xr:uid="{00000000-0005-0000-0000-0000FC460000}"/>
    <cellStyle name="Акцент2 2 2 2 2 2 2 2 2 3 4" xfId="18177" xr:uid="{00000000-0005-0000-0000-0000FD460000}"/>
    <cellStyle name="Акцент2 2 2 2 2 2 2 2 2 30" xfId="18178" xr:uid="{00000000-0005-0000-0000-0000FE460000}"/>
    <cellStyle name="Акцент2 2 2 2 2 2 2 2 2 31" xfId="18179" xr:uid="{00000000-0005-0000-0000-0000FF460000}"/>
    <cellStyle name="Акцент2 2 2 2 2 2 2 2 2 32" xfId="18180" xr:uid="{00000000-0005-0000-0000-000000470000}"/>
    <cellStyle name="Акцент2 2 2 2 2 2 2 2 2 4" xfId="18181" xr:uid="{00000000-0005-0000-0000-000001470000}"/>
    <cellStyle name="Акцент2 2 2 2 2 2 2 2 2 5" xfId="18182" xr:uid="{00000000-0005-0000-0000-000002470000}"/>
    <cellStyle name="Акцент2 2 2 2 2 2 2 2 2 5 2" xfId="18183" xr:uid="{00000000-0005-0000-0000-000003470000}"/>
    <cellStyle name="Акцент2 2 2 2 2 2 2 2 2 5 3" xfId="18184" xr:uid="{00000000-0005-0000-0000-000004470000}"/>
    <cellStyle name="Акцент2 2 2 2 2 2 2 2 2 6" xfId="18185" xr:uid="{00000000-0005-0000-0000-000005470000}"/>
    <cellStyle name="Акцент2 2 2 2 2 2 2 2 2 7" xfId="18186" xr:uid="{00000000-0005-0000-0000-000006470000}"/>
    <cellStyle name="Акцент2 2 2 2 2 2 2 2 2 7 2" xfId="18187" xr:uid="{00000000-0005-0000-0000-000007470000}"/>
    <cellStyle name="Акцент2 2 2 2 2 2 2 2 2 8" xfId="18188" xr:uid="{00000000-0005-0000-0000-000008470000}"/>
    <cellStyle name="Акцент2 2 2 2 2 2 2 2 2 8 2" xfId="18189" xr:uid="{00000000-0005-0000-0000-000009470000}"/>
    <cellStyle name="Акцент2 2 2 2 2 2 2 2 2 8 2 2" xfId="18190" xr:uid="{00000000-0005-0000-0000-00000A470000}"/>
    <cellStyle name="Акцент2 2 2 2 2 2 2 2 2 8 2 2 2" xfId="18191" xr:uid="{00000000-0005-0000-0000-00000B470000}"/>
    <cellStyle name="Акцент2 2 2 2 2 2 2 2 2 8 2 3" xfId="18192" xr:uid="{00000000-0005-0000-0000-00000C470000}"/>
    <cellStyle name="Акцент2 2 2 2 2 2 2 2 2 8 2 4" xfId="18193" xr:uid="{00000000-0005-0000-0000-00000D470000}"/>
    <cellStyle name="Акцент2 2 2 2 2 2 2 2 2 8 3" xfId="18194" xr:uid="{00000000-0005-0000-0000-00000E470000}"/>
    <cellStyle name="Акцент2 2 2 2 2 2 2 2 2 8 3 2" xfId="18195" xr:uid="{00000000-0005-0000-0000-00000F470000}"/>
    <cellStyle name="Акцент2 2 2 2 2 2 2 2 2 8 4" xfId="18196" xr:uid="{00000000-0005-0000-0000-000010470000}"/>
    <cellStyle name="Акцент2 2 2 2 2 2 2 2 2 9" xfId="18197" xr:uid="{00000000-0005-0000-0000-000011470000}"/>
    <cellStyle name="Акцент2 2 2 2 2 2 2 2 2 9 2" xfId="18198" xr:uid="{00000000-0005-0000-0000-000012470000}"/>
    <cellStyle name="Акцент2 2 2 2 2 2 2 2 20" xfId="18199" xr:uid="{00000000-0005-0000-0000-000013470000}"/>
    <cellStyle name="Акцент2 2 2 2 2 2 2 2 21" xfId="18200" xr:uid="{00000000-0005-0000-0000-000014470000}"/>
    <cellStyle name="Акцент2 2 2 2 2 2 2 2 22" xfId="18201" xr:uid="{00000000-0005-0000-0000-000015470000}"/>
    <cellStyle name="Акцент2 2 2 2 2 2 2 2 23" xfId="18202" xr:uid="{00000000-0005-0000-0000-000016470000}"/>
    <cellStyle name="Акцент2 2 2 2 2 2 2 2 24" xfId="18203" xr:uid="{00000000-0005-0000-0000-000017470000}"/>
    <cellStyle name="Акцент2 2 2 2 2 2 2 2 25" xfId="18204" xr:uid="{00000000-0005-0000-0000-000018470000}"/>
    <cellStyle name="Акцент2 2 2 2 2 2 2 2 26" xfId="18205" xr:uid="{00000000-0005-0000-0000-000019470000}"/>
    <cellStyle name="Акцент2 2 2 2 2 2 2 2 27" xfId="18206" xr:uid="{00000000-0005-0000-0000-00001A470000}"/>
    <cellStyle name="Акцент2 2 2 2 2 2 2 2 28" xfId="18207" xr:uid="{00000000-0005-0000-0000-00001B470000}"/>
    <cellStyle name="Акцент2 2 2 2 2 2 2 2 29" xfId="18208" xr:uid="{00000000-0005-0000-0000-00001C470000}"/>
    <cellStyle name="Акцент2 2 2 2 2 2 2 2 3" xfId="18209" xr:uid="{00000000-0005-0000-0000-00001D470000}"/>
    <cellStyle name="Акцент2 2 2 2 2 2 2 2 30" xfId="18210" xr:uid="{00000000-0005-0000-0000-00001E470000}"/>
    <cellStyle name="Акцент2 2 2 2 2 2 2 2 31" xfId="18211" xr:uid="{00000000-0005-0000-0000-00001F470000}"/>
    <cellStyle name="Акцент2 2 2 2 2 2 2 2 32" xfId="18212" xr:uid="{00000000-0005-0000-0000-000020470000}"/>
    <cellStyle name="Акцент2 2 2 2 2 2 2 2 33" xfId="18213" xr:uid="{00000000-0005-0000-0000-000021470000}"/>
    <cellStyle name="Акцент2 2 2 2 2 2 2 2 34" xfId="18214" xr:uid="{00000000-0005-0000-0000-000022470000}"/>
    <cellStyle name="Акцент2 2 2 2 2 2 2 2 35" xfId="18215" xr:uid="{00000000-0005-0000-0000-000023470000}"/>
    <cellStyle name="Акцент2 2 2 2 2 2 2 2 36" xfId="18216" xr:uid="{00000000-0005-0000-0000-000024470000}"/>
    <cellStyle name="Акцент2 2 2 2 2 2 2 2 37" xfId="18217" xr:uid="{00000000-0005-0000-0000-000025470000}"/>
    <cellStyle name="Акцент2 2 2 2 2 2 2 2 38" xfId="18218" xr:uid="{00000000-0005-0000-0000-000026470000}"/>
    <cellStyle name="Акцент2 2 2 2 2 2 2 2 4" xfId="18219" xr:uid="{00000000-0005-0000-0000-000027470000}"/>
    <cellStyle name="Акцент2 2 2 2 2 2 2 2 4 2" xfId="18220" xr:uid="{00000000-0005-0000-0000-000028470000}"/>
    <cellStyle name="Акцент2 2 2 2 2 2 2 2 4 2 2" xfId="18221" xr:uid="{00000000-0005-0000-0000-000029470000}"/>
    <cellStyle name="Акцент2 2 2 2 2 2 2 2 4 2 2 2" xfId="18222" xr:uid="{00000000-0005-0000-0000-00002A470000}"/>
    <cellStyle name="Акцент2 2 2 2 2 2 2 2 4 2 2 2 2" xfId="18223" xr:uid="{00000000-0005-0000-0000-00002B470000}"/>
    <cellStyle name="Акцент2 2 2 2 2 2 2 2 4 2 2 2 2 2" xfId="18224" xr:uid="{00000000-0005-0000-0000-00002C470000}"/>
    <cellStyle name="Акцент2 2 2 2 2 2 2 2 4 2 2 2 2 3" xfId="18225" xr:uid="{00000000-0005-0000-0000-00002D470000}"/>
    <cellStyle name="Акцент2 2 2 2 2 2 2 2 4 2 2 2 3" xfId="18226" xr:uid="{00000000-0005-0000-0000-00002E470000}"/>
    <cellStyle name="Акцент2 2 2 2 2 2 2 2 4 2 2 3" xfId="18227" xr:uid="{00000000-0005-0000-0000-00002F470000}"/>
    <cellStyle name="Акцент2 2 2 2 2 2 2 2 4 2 2 4" xfId="18228" xr:uid="{00000000-0005-0000-0000-000030470000}"/>
    <cellStyle name="Акцент2 2 2 2 2 2 2 2 4 2 3" xfId="18229" xr:uid="{00000000-0005-0000-0000-000031470000}"/>
    <cellStyle name="Акцент2 2 2 2 2 2 2 2 4 2 4" xfId="18230" xr:uid="{00000000-0005-0000-0000-000032470000}"/>
    <cellStyle name="Акцент2 2 2 2 2 2 2 2 4 3" xfId="18231" xr:uid="{00000000-0005-0000-0000-000033470000}"/>
    <cellStyle name="Акцент2 2 2 2 2 2 2 2 4 4" xfId="18232" xr:uid="{00000000-0005-0000-0000-000034470000}"/>
    <cellStyle name="Акцент2 2 2 2 2 2 2 2 4 5" xfId="18233" xr:uid="{00000000-0005-0000-0000-000035470000}"/>
    <cellStyle name="Акцент2 2 2 2 2 2 2 2 5" xfId="18234" xr:uid="{00000000-0005-0000-0000-000036470000}"/>
    <cellStyle name="Акцент2 2 2 2 2 2 2 2 6" xfId="18235" xr:uid="{00000000-0005-0000-0000-000037470000}"/>
    <cellStyle name="Акцент2 2 2 2 2 2 2 2 6 2" xfId="18236" xr:uid="{00000000-0005-0000-0000-000038470000}"/>
    <cellStyle name="Акцент2 2 2 2 2 2 2 2 6 3" xfId="18237" xr:uid="{00000000-0005-0000-0000-000039470000}"/>
    <cellStyle name="Акцент2 2 2 2 2 2 2 2 7" xfId="18238" xr:uid="{00000000-0005-0000-0000-00003A470000}"/>
    <cellStyle name="Акцент2 2 2 2 2 2 2 2 8" xfId="18239" xr:uid="{00000000-0005-0000-0000-00003B470000}"/>
    <cellStyle name="Акцент2 2 2 2 2 2 2 2 8 2" xfId="18240" xr:uid="{00000000-0005-0000-0000-00003C470000}"/>
    <cellStyle name="Акцент2 2 2 2 2 2 2 2 9" xfId="18241" xr:uid="{00000000-0005-0000-0000-00003D470000}"/>
    <cellStyle name="Акцент2 2 2 2 2 2 2 2 9 2" xfId="18242" xr:uid="{00000000-0005-0000-0000-00003E470000}"/>
    <cellStyle name="Акцент2 2 2 2 2 2 2 2 9 2 2" xfId="18243" xr:uid="{00000000-0005-0000-0000-00003F470000}"/>
    <cellStyle name="Акцент2 2 2 2 2 2 2 2 9 2 2 2" xfId="18244" xr:uid="{00000000-0005-0000-0000-000040470000}"/>
    <cellStyle name="Акцент2 2 2 2 2 2 2 2 9 2 3" xfId="18245" xr:uid="{00000000-0005-0000-0000-000041470000}"/>
    <cellStyle name="Акцент2 2 2 2 2 2 2 2 9 2 4" xfId="18246" xr:uid="{00000000-0005-0000-0000-000042470000}"/>
    <cellStyle name="Акцент2 2 2 2 2 2 2 2 9 3" xfId="18247" xr:uid="{00000000-0005-0000-0000-000043470000}"/>
    <cellStyle name="Акцент2 2 2 2 2 2 2 2 9 3 2" xfId="18248" xr:uid="{00000000-0005-0000-0000-000044470000}"/>
    <cellStyle name="Акцент2 2 2 2 2 2 2 2 9 4" xfId="18249" xr:uid="{00000000-0005-0000-0000-000045470000}"/>
    <cellStyle name="Акцент2 2 2 2 2 2 2 20" xfId="18250" xr:uid="{00000000-0005-0000-0000-000046470000}"/>
    <cellStyle name="Акцент2 2 2 2 2 2 2 21" xfId="18251" xr:uid="{00000000-0005-0000-0000-000047470000}"/>
    <cellStyle name="Акцент2 2 2 2 2 2 2 22" xfId="18252" xr:uid="{00000000-0005-0000-0000-000048470000}"/>
    <cellStyle name="Акцент2 2 2 2 2 2 2 23" xfId="18253" xr:uid="{00000000-0005-0000-0000-000049470000}"/>
    <cellStyle name="Акцент2 2 2 2 2 2 2 24" xfId="18254" xr:uid="{00000000-0005-0000-0000-00004A470000}"/>
    <cellStyle name="Акцент2 2 2 2 2 2 2 25" xfId="18255" xr:uid="{00000000-0005-0000-0000-00004B470000}"/>
    <cellStyle name="Акцент2 2 2 2 2 2 2 26" xfId="18256" xr:uid="{00000000-0005-0000-0000-00004C470000}"/>
    <cellStyle name="Акцент2 2 2 2 2 2 2 27" xfId="18257" xr:uid="{00000000-0005-0000-0000-00004D470000}"/>
    <cellStyle name="Акцент2 2 2 2 2 2 2 28" xfId="18258" xr:uid="{00000000-0005-0000-0000-00004E470000}"/>
    <cellStyle name="Акцент2 2 2 2 2 2 2 29" xfId="18259" xr:uid="{00000000-0005-0000-0000-00004F470000}"/>
    <cellStyle name="Акцент2 2 2 2 2 2 2 3" xfId="18260" xr:uid="{00000000-0005-0000-0000-000050470000}"/>
    <cellStyle name="Акцент2 2 2 2 2 2 2 30" xfId="18261" xr:uid="{00000000-0005-0000-0000-000051470000}"/>
    <cellStyle name="Акцент2 2 2 2 2 2 2 31" xfId="18262" xr:uid="{00000000-0005-0000-0000-000052470000}"/>
    <cellStyle name="Акцент2 2 2 2 2 2 2 32" xfId="18263" xr:uid="{00000000-0005-0000-0000-000053470000}"/>
    <cellStyle name="Акцент2 2 2 2 2 2 2 33" xfId="18264" xr:uid="{00000000-0005-0000-0000-000054470000}"/>
    <cellStyle name="Акцент2 2 2 2 2 2 2 34" xfId="18265" xr:uid="{00000000-0005-0000-0000-000055470000}"/>
    <cellStyle name="Акцент2 2 2 2 2 2 2 35" xfId="18266" xr:uid="{00000000-0005-0000-0000-000056470000}"/>
    <cellStyle name="Акцент2 2 2 2 2 2 2 36" xfId="18267" xr:uid="{00000000-0005-0000-0000-000057470000}"/>
    <cellStyle name="Акцент2 2 2 2 2 2 2 37" xfId="18268" xr:uid="{00000000-0005-0000-0000-000058470000}"/>
    <cellStyle name="Акцент2 2 2 2 2 2 2 38" xfId="18269" xr:uid="{00000000-0005-0000-0000-000059470000}"/>
    <cellStyle name="Акцент2 2 2 2 2 2 2 39" xfId="18270" xr:uid="{00000000-0005-0000-0000-00005A470000}"/>
    <cellStyle name="Акцент2 2 2 2 2 2 2 4" xfId="18271" xr:uid="{00000000-0005-0000-0000-00005B470000}"/>
    <cellStyle name="Акцент2 2 2 2 2 2 2 5" xfId="18272" xr:uid="{00000000-0005-0000-0000-00005C470000}"/>
    <cellStyle name="Акцент2 2 2 2 2 2 2 5 2" xfId="18273" xr:uid="{00000000-0005-0000-0000-00005D470000}"/>
    <cellStyle name="Акцент2 2 2 2 2 2 2 5 2 2" xfId="18274" xr:uid="{00000000-0005-0000-0000-00005E470000}"/>
    <cellStyle name="Акцент2 2 2 2 2 2 2 5 2 2 2" xfId="18275" xr:uid="{00000000-0005-0000-0000-00005F470000}"/>
    <cellStyle name="Акцент2 2 2 2 2 2 2 5 2 2 2 2" xfId="18276" xr:uid="{00000000-0005-0000-0000-000060470000}"/>
    <cellStyle name="Акцент2 2 2 2 2 2 2 5 2 2 2 2 2" xfId="18277" xr:uid="{00000000-0005-0000-0000-000061470000}"/>
    <cellStyle name="Акцент2 2 2 2 2 2 2 5 2 2 2 2 3" xfId="18278" xr:uid="{00000000-0005-0000-0000-000062470000}"/>
    <cellStyle name="Акцент2 2 2 2 2 2 2 5 2 2 2 3" xfId="18279" xr:uid="{00000000-0005-0000-0000-000063470000}"/>
    <cellStyle name="Акцент2 2 2 2 2 2 2 5 2 2 3" xfId="18280" xr:uid="{00000000-0005-0000-0000-000064470000}"/>
    <cellStyle name="Акцент2 2 2 2 2 2 2 5 2 2 4" xfId="18281" xr:uid="{00000000-0005-0000-0000-000065470000}"/>
    <cellStyle name="Акцент2 2 2 2 2 2 2 5 2 3" xfId="18282" xr:uid="{00000000-0005-0000-0000-000066470000}"/>
    <cellStyle name="Акцент2 2 2 2 2 2 2 5 2 4" xfId="18283" xr:uid="{00000000-0005-0000-0000-000067470000}"/>
    <cellStyle name="Акцент2 2 2 2 2 2 2 5 3" xfId="18284" xr:uid="{00000000-0005-0000-0000-000068470000}"/>
    <cellStyle name="Акцент2 2 2 2 2 2 2 5 4" xfId="18285" xr:uid="{00000000-0005-0000-0000-000069470000}"/>
    <cellStyle name="Акцент2 2 2 2 2 2 2 5 5" xfId="18286" xr:uid="{00000000-0005-0000-0000-00006A470000}"/>
    <cellStyle name="Акцент2 2 2 2 2 2 2 6" xfId="18287" xr:uid="{00000000-0005-0000-0000-00006B470000}"/>
    <cellStyle name="Акцент2 2 2 2 2 2 2 7" xfId="18288" xr:uid="{00000000-0005-0000-0000-00006C470000}"/>
    <cellStyle name="Акцент2 2 2 2 2 2 2 7 2" xfId="18289" xr:uid="{00000000-0005-0000-0000-00006D470000}"/>
    <cellStyle name="Акцент2 2 2 2 2 2 2 7 3" xfId="18290" xr:uid="{00000000-0005-0000-0000-00006E470000}"/>
    <cellStyle name="Акцент2 2 2 2 2 2 2 8" xfId="18291" xr:uid="{00000000-0005-0000-0000-00006F470000}"/>
    <cellStyle name="Акцент2 2 2 2 2 2 2 9" xfId="18292" xr:uid="{00000000-0005-0000-0000-000070470000}"/>
    <cellStyle name="Акцент2 2 2 2 2 2 2 9 2" xfId="18293" xr:uid="{00000000-0005-0000-0000-000071470000}"/>
    <cellStyle name="Акцент2 2 2 2 2 2 20" xfId="18294" xr:uid="{00000000-0005-0000-0000-000072470000}"/>
    <cellStyle name="Акцент2 2 2 2 2 2 21" xfId="18295" xr:uid="{00000000-0005-0000-0000-000073470000}"/>
    <cellStyle name="Акцент2 2 2 2 2 2 22" xfId="18296" xr:uid="{00000000-0005-0000-0000-000074470000}"/>
    <cellStyle name="Акцент2 2 2 2 2 2 23" xfId="18297" xr:uid="{00000000-0005-0000-0000-000075470000}"/>
    <cellStyle name="Акцент2 2 2 2 2 2 24" xfId="18298" xr:uid="{00000000-0005-0000-0000-000076470000}"/>
    <cellStyle name="Акцент2 2 2 2 2 2 25" xfId="18299" xr:uid="{00000000-0005-0000-0000-000077470000}"/>
    <cellStyle name="Акцент2 2 2 2 2 2 26" xfId="18300" xr:uid="{00000000-0005-0000-0000-000078470000}"/>
    <cellStyle name="Акцент2 2 2 2 2 2 27" xfId="18301" xr:uid="{00000000-0005-0000-0000-000079470000}"/>
    <cellStyle name="Акцент2 2 2 2 2 2 28" xfId="18302" xr:uid="{00000000-0005-0000-0000-00007A470000}"/>
    <cellStyle name="Акцент2 2 2 2 2 2 29" xfId="18303" xr:uid="{00000000-0005-0000-0000-00007B470000}"/>
    <cellStyle name="Акцент2 2 2 2 2 2 3" xfId="18304" xr:uid="{00000000-0005-0000-0000-00007C470000}"/>
    <cellStyle name="Акцент2 2 2 2 2 2 3 2" xfId="18305" xr:uid="{00000000-0005-0000-0000-00007D470000}"/>
    <cellStyle name="Акцент2 2 2 2 2 2 3 3" xfId="18306" xr:uid="{00000000-0005-0000-0000-00007E470000}"/>
    <cellStyle name="Акцент2 2 2 2 2 2 3 4" xfId="18307" xr:uid="{00000000-0005-0000-0000-00007F470000}"/>
    <cellStyle name="Акцент2 2 2 2 2 2 3 4 2" xfId="18308" xr:uid="{00000000-0005-0000-0000-000080470000}"/>
    <cellStyle name="Акцент2 2 2 2 2 2 3 4 3" xfId="18309" xr:uid="{00000000-0005-0000-0000-000081470000}"/>
    <cellStyle name="Акцент2 2 2 2 2 2 3 5" xfId="18310" xr:uid="{00000000-0005-0000-0000-000082470000}"/>
    <cellStyle name="Акцент2 2 2 2 2 2 30" xfId="18311" xr:uid="{00000000-0005-0000-0000-000083470000}"/>
    <cellStyle name="Акцент2 2 2 2 2 2 31" xfId="18312" xr:uid="{00000000-0005-0000-0000-000084470000}"/>
    <cellStyle name="Акцент2 2 2 2 2 2 32" xfId="18313" xr:uid="{00000000-0005-0000-0000-000085470000}"/>
    <cellStyle name="Акцент2 2 2 2 2 2 33" xfId="18314" xr:uid="{00000000-0005-0000-0000-000086470000}"/>
    <cellStyle name="Акцент2 2 2 2 2 2 34" xfId="18315" xr:uid="{00000000-0005-0000-0000-000087470000}"/>
    <cellStyle name="Акцент2 2 2 2 2 2 35" xfId="18316" xr:uid="{00000000-0005-0000-0000-000088470000}"/>
    <cellStyle name="Акцент2 2 2 2 2 2 36" xfId="18317" xr:uid="{00000000-0005-0000-0000-000089470000}"/>
    <cellStyle name="Акцент2 2 2 2 2 2 37" xfId="18318" xr:uid="{00000000-0005-0000-0000-00008A470000}"/>
    <cellStyle name="Акцент2 2 2 2 2 2 38" xfId="18319" xr:uid="{00000000-0005-0000-0000-00008B470000}"/>
    <cellStyle name="Акцент2 2 2 2 2 2 39" xfId="18320" xr:uid="{00000000-0005-0000-0000-00008C470000}"/>
    <cellStyle name="Акцент2 2 2 2 2 2 4" xfId="18321" xr:uid="{00000000-0005-0000-0000-00008D470000}"/>
    <cellStyle name="Акцент2 2 2 2 2 2 40" xfId="18322" xr:uid="{00000000-0005-0000-0000-00008E470000}"/>
    <cellStyle name="Акцент2 2 2 2 2 2 41" xfId="18323" xr:uid="{00000000-0005-0000-0000-00008F470000}"/>
    <cellStyle name="Акцент2 2 2 2 2 2 5" xfId="18324" xr:uid="{00000000-0005-0000-0000-000090470000}"/>
    <cellStyle name="Акцент2 2 2 2 2 2 5 2" xfId="18325" xr:uid="{00000000-0005-0000-0000-000091470000}"/>
    <cellStyle name="Акцент2 2 2 2 2 2 5 2 2" xfId="18326" xr:uid="{00000000-0005-0000-0000-000092470000}"/>
    <cellStyle name="Акцент2 2 2 2 2 2 5 2 2 2" xfId="18327" xr:uid="{00000000-0005-0000-0000-000093470000}"/>
    <cellStyle name="Акцент2 2 2 2 2 2 5 2 2 3" xfId="18328" xr:uid="{00000000-0005-0000-0000-000094470000}"/>
    <cellStyle name="Акцент2 2 2 2 2 2 5 2 3" xfId="18329" xr:uid="{00000000-0005-0000-0000-000095470000}"/>
    <cellStyle name="Акцент2 2 2 2 2 2 5 3" xfId="18330" xr:uid="{00000000-0005-0000-0000-000096470000}"/>
    <cellStyle name="Акцент2 2 2 2 2 2 5 4" xfId="18331" xr:uid="{00000000-0005-0000-0000-000097470000}"/>
    <cellStyle name="Акцент2 2 2 2 2 2 6" xfId="18332" xr:uid="{00000000-0005-0000-0000-000098470000}"/>
    <cellStyle name="Акцент2 2 2 2 2 2 6 2" xfId="18333" xr:uid="{00000000-0005-0000-0000-000099470000}"/>
    <cellStyle name="Акцент2 2 2 2 2 2 6 3" xfId="18334" xr:uid="{00000000-0005-0000-0000-00009A470000}"/>
    <cellStyle name="Акцент2 2 2 2 2 2 7" xfId="18335" xr:uid="{00000000-0005-0000-0000-00009B470000}"/>
    <cellStyle name="Акцент2 2 2 2 2 2 7 2" xfId="18336" xr:uid="{00000000-0005-0000-0000-00009C470000}"/>
    <cellStyle name="Акцент2 2 2 2 2 2 7 3" xfId="18337" xr:uid="{00000000-0005-0000-0000-00009D470000}"/>
    <cellStyle name="Акцент2 2 2 2 2 2 8" xfId="18338" xr:uid="{00000000-0005-0000-0000-00009E470000}"/>
    <cellStyle name="Акцент2 2 2 2 2 2 8 2" xfId="18339" xr:uid="{00000000-0005-0000-0000-00009F470000}"/>
    <cellStyle name="Акцент2 2 2 2 2 2 8 3" xfId="18340" xr:uid="{00000000-0005-0000-0000-0000A0470000}"/>
    <cellStyle name="Акцент2 2 2 2 2 2 9" xfId="18341" xr:uid="{00000000-0005-0000-0000-0000A1470000}"/>
    <cellStyle name="Акцент2 2 2 2 2 2 9 2" xfId="18342" xr:uid="{00000000-0005-0000-0000-0000A2470000}"/>
    <cellStyle name="Акцент2 2 2 2 2 2_амортизация" xfId="18343" xr:uid="{00000000-0005-0000-0000-0000A3470000}"/>
    <cellStyle name="Акцент2 2 2 2 2 20" xfId="18344" xr:uid="{00000000-0005-0000-0000-0000A4470000}"/>
    <cellStyle name="Акцент2 2 2 2 2 21" xfId="18345" xr:uid="{00000000-0005-0000-0000-0000A5470000}"/>
    <cellStyle name="Акцент2 2 2 2 2 22" xfId="18346" xr:uid="{00000000-0005-0000-0000-0000A6470000}"/>
    <cellStyle name="Акцент2 2 2 2 2 23" xfId="18347" xr:uid="{00000000-0005-0000-0000-0000A7470000}"/>
    <cellStyle name="Акцент2 2 2 2 2 24" xfId="18348" xr:uid="{00000000-0005-0000-0000-0000A8470000}"/>
    <cellStyle name="Акцент2 2 2 2 2 25" xfId="18349" xr:uid="{00000000-0005-0000-0000-0000A9470000}"/>
    <cellStyle name="Акцент2 2 2 2 2 26" xfId="18350" xr:uid="{00000000-0005-0000-0000-0000AA470000}"/>
    <cellStyle name="Акцент2 2 2 2 2 27" xfId="18351" xr:uid="{00000000-0005-0000-0000-0000AB470000}"/>
    <cellStyle name="Акцент2 2 2 2 2 28" xfId="18352" xr:uid="{00000000-0005-0000-0000-0000AC470000}"/>
    <cellStyle name="Акцент2 2 2 2 2 29" xfId="18353" xr:uid="{00000000-0005-0000-0000-0000AD470000}"/>
    <cellStyle name="Акцент2 2 2 2 2 3" xfId="18354" xr:uid="{00000000-0005-0000-0000-0000AE470000}"/>
    <cellStyle name="Акцент2 2 2 2 2 3 2" xfId="18355" xr:uid="{00000000-0005-0000-0000-0000AF470000}"/>
    <cellStyle name="Акцент2 2 2 2 2 3 2 2" xfId="18356" xr:uid="{00000000-0005-0000-0000-0000B0470000}"/>
    <cellStyle name="Акцент2 2 2 2 2 3 3" xfId="18357" xr:uid="{00000000-0005-0000-0000-0000B1470000}"/>
    <cellStyle name="Акцент2 2 2 2 2 3 4" xfId="18358" xr:uid="{00000000-0005-0000-0000-0000B2470000}"/>
    <cellStyle name="Акцент2 2 2 2 2 3 4 2" xfId="18359" xr:uid="{00000000-0005-0000-0000-0000B3470000}"/>
    <cellStyle name="Акцент2 2 2 2 2 3 4 3" xfId="18360" xr:uid="{00000000-0005-0000-0000-0000B4470000}"/>
    <cellStyle name="Акцент2 2 2 2 2 3 5" xfId="18361" xr:uid="{00000000-0005-0000-0000-0000B5470000}"/>
    <cellStyle name="Акцент2 2 2 2 2 30" xfId="18362" xr:uid="{00000000-0005-0000-0000-0000B6470000}"/>
    <cellStyle name="Акцент2 2 2 2 2 31" xfId="18363" xr:uid="{00000000-0005-0000-0000-0000B7470000}"/>
    <cellStyle name="Акцент2 2 2 2 2 32" xfId="18364" xr:uid="{00000000-0005-0000-0000-0000B8470000}"/>
    <cellStyle name="Акцент2 2 2 2 2 33" xfId="18365" xr:uid="{00000000-0005-0000-0000-0000B9470000}"/>
    <cellStyle name="Акцент2 2 2 2 2 34" xfId="18366" xr:uid="{00000000-0005-0000-0000-0000BA470000}"/>
    <cellStyle name="Акцент2 2 2 2 2 35" xfId="18367" xr:uid="{00000000-0005-0000-0000-0000BB470000}"/>
    <cellStyle name="Акцент2 2 2 2 2 36" xfId="18368" xr:uid="{00000000-0005-0000-0000-0000BC470000}"/>
    <cellStyle name="Акцент2 2 2 2 2 37" xfId="18369" xr:uid="{00000000-0005-0000-0000-0000BD470000}"/>
    <cellStyle name="Акцент2 2 2 2 2 38" xfId="18370" xr:uid="{00000000-0005-0000-0000-0000BE470000}"/>
    <cellStyle name="Акцент2 2 2 2 2 39" xfId="18371" xr:uid="{00000000-0005-0000-0000-0000BF470000}"/>
    <cellStyle name="Акцент2 2 2 2 2 4" xfId="18372" xr:uid="{00000000-0005-0000-0000-0000C0470000}"/>
    <cellStyle name="Акцент2 2 2 2 2 40" xfId="18373" xr:uid="{00000000-0005-0000-0000-0000C1470000}"/>
    <cellStyle name="Акцент2 2 2 2 2 41" xfId="18374" xr:uid="{00000000-0005-0000-0000-0000C2470000}"/>
    <cellStyle name="Акцент2 2 2 2 2 42" xfId="18375" xr:uid="{00000000-0005-0000-0000-0000C3470000}"/>
    <cellStyle name="Акцент2 2 2 2 2 5" xfId="18376" xr:uid="{00000000-0005-0000-0000-0000C4470000}"/>
    <cellStyle name="Акцент2 2 2 2 2 6" xfId="18377" xr:uid="{00000000-0005-0000-0000-0000C5470000}"/>
    <cellStyle name="Акцент2 2 2 2 2 6 2" xfId="18378" xr:uid="{00000000-0005-0000-0000-0000C6470000}"/>
    <cellStyle name="Акцент2 2 2 2 2 6 2 2" xfId="18379" xr:uid="{00000000-0005-0000-0000-0000C7470000}"/>
    <cellStyle name="Акцент2 2 2 2 2 6 2 2 2" xfId="18380" xr:uid="{00000000-0005-0000-0000-0000C8470000}"/>
    <cellStyle name="Акцент2 2 2 2 2 6 2 2 3" xfId="18381" xr:uid="{00000000-0005-0000-0000-0000C9470000}"/>
    <cellStyle name="Акцент2 2 2 2 2 6 2 3" xfId="18382" xr:uid="{00000000-0005-0000-0000-0000CA470000}"/>
    <cellStyle name="Акцент2 2 2 2 2 6 3" xfId="18383" xr:uid="{00000000-0005-0000-0000-0000CB470000}"/>
    <cellStyle name="Акцент2 2 2 2 2 6 4" xfId="18384" xr:uid="{00000000-0005-0000-0000-0000CC470000}"/>
    <cellStyle name="Акцент2 2 2 2 2 7" xfId="18385" xr:uid="{00000000-0005-0000-0000-0000CD470000}"/>
    <cellStyle name="Акцент2 2 2 2 2 7 2" xfId="18386" xr:uid="{00000000-0005-0000-0000-0000CE470000}"/>
    <cellStyle name="Акцент2 2 2 2 2 7 3" xfId="18387" xr:uid="{00000000-0005-0000-0000-0000CF470000}"/>
    <cellStyle name="Акцент2 2 2 2 2 8" xfId="18388" xr:uid="{00000000-0005-0000-0000-0000D0470000}"/>
    <cellStyle name="Акцент2 2 2 2 2 8 2" xfId="18389" xr:uid="{00000000-0005-0000-0000-0000D1470000}"/>
    <cellStyle name="Акцент2 2 2 2 2 8 3" xfId="18390" xr:uid="{00000000-0005-0000-0000-0000D2470000}"/>
    <cellStyle name="Акцент2 2 2 2 2 9" xfId="18391" xr:uid="{00000000-0005-0000-0000-0000D3470000}"/>
    <cellStyle name="Акцент2 2 2 2 2 9 2" xfId="18392" xr:uid="{00000000-0005-0000-0000-0000D4470000}"/>
    <cellStyle name="Акцент2 2 2 2 2 9 3" xfId="18393" xr:uid="{00000000-0005-0000-0000-0000D5470000}"/>
    <cellStyle name="Акцент2 2 2 2 2_амортизация" xfId="18394" xr:uid="{00000000-0005-0000-0000-0000D6470000}"/>
    <cellStyle name="Акцент2 2 2 2 20" xfId="18395" xr:uid="{00000000-0005-0000-0000-0000D7470000}"/>
    <cellStyle name="Акцент2 2 2 2 20 2" xfId="18396" xr:uid="{00000000-0005-0000-0000-0000D8470000}"/>
    <cellStyle name="Акцент2 2 2 2 21" xfId="18397" xr:uid="{00000000-0005-0000-0000-0000D9470000}"/>
    <cellStyle name="Акцент2 2 2 2 22" xfId="18398" xr:uid="{00000000-0005-0000-0000-0000DA470000}"/>
    <cellStyle name="Акцент2 2 2 2 23" xfId="18399" xr:uid="{00000000-0005-0000-0000-0000DB470000}"/>
    <cellStyle name="Акцент2 2 2 2 23 2" xfId="18400" xr:uid="{00000000-0005-0000-0000-0000DC470000}"/>
    <cellStyle name="Акцент2 2 2 2 24" xfId="18401" xr:uid="{00000000-0005-0000-0000-0000DD470000}"/>
    <cellStyle name="Акцент2 2 2 2 25" xfId="18402" xr:uid="{00000000-0005-0000-0000-0000DE470000}"/>
    <cellStyle name="Акцент2 2 2 2 26" xfId="18403" xr:uid="{00000000-0005-0000-0000-0000DF470000}"/>
    <cellStyle name="Акцент2 2 2 2 27" xfId="18404" xr:uid="{00000000-0005-0000-0000-0000E0470000}"/>
    <cellStyle name="Акцент2 2 2 2 28" xfId="18405" xr:uid="{00000000-0005-0000-0000-0000E1470000}"/>
    <cellStyle name="Акцент2 2 2 2 29" xfId="18406" xr:uid="{00000000-0005-0000-0000-0000E2470000}"/>
    <cellStyle name="Акцент2 2 2 2 3" xfId="18407" xr:uid="{00000000-0005-0000-0000-0000E3470000}"/>
    <cellStyle name="Акцент2 2 2 2 30" xfId="18408" xr:uid="{00000000-0005-0000-0000-0000E4470000}"/>
    <cellStyle name="Акцент2 2 2 2 31" xfId="18409" xr:uid="{00000000-0005-0000-0000-0000E5470000}"/>
    <cellStyle name="Акцент2 2 2 2 32" xfId="18410" xr:uid="{00000000-0005-0000-0000-0000E6470000}"/>
    <cellStyle name="Акцент2 2 2 2 33" xfId="18411" xr:uid="{00000000-0005-0000-0000-0000E7470000}"/>
    <cellStyle name="Акцент2 2 2 2 34" xfId="18412" xr:uid="{00000000-0005-0000-0000-0000E8470000}"/>
    <cellStyle name="Акцент2 2 2 2 35" xfId="18413" xr:uid="{00000000-0005-0000-0000-0000E9470000}"/>
    <cellStyle name="Акцент2 2 2 2 36" xfId="18414" xr:uid="{00000000-0005-0000-0000-0000EA470000}"/>
    <cellStyle name="Акцент2 2 2 2 37" xfId="18415" xr:uid="{00000000-0005-0000-0000-0000EB470000}"/>
    <cellStyle name="Акцент2 2 2 2 38" xfId="18416" xr:uid="{00000000-0005-0000-0000-0000EC470000}"/>
    <cellStyle name="Акцент2 2 2 2 39" xfId="18417" xr:uid="{00000000-0005-0000-0000-0000ED470000}"/>
    <cellStyle name="Акцент2 2 2 2 4" xfId="18418" xr:uid="{00000000-0005-0000-0000-0000EE470000}"/>
    <cellStyle name="Акцент2 2 2 2 4 2" xfId="18419" xr:uid="{00000000-0005-0000-0000-0000EF470000}"/>
    <cellStyle name="Акцент2 2 2 2 4 3" xfId="18420" xr:uid="{00000000-0005-0000-0000-0000F0470000}"/>
    <cellStyle name="Акцент2 2 2 2 40" xfId="18421" xr:uid="{00000000-0005-0000-0000-0000F1470000}"/>
    <cellStyle name="Акцент2 2 2 2 41" xfId="18422" xr:uid="{00000000-0005-0000-0000-0000F2470000}"/>
    <cellStyle name="Акцент2 2 2 2 42" xfId="18423" xr:uid="{00000000-0005-0000-0000-0000F3470000}"/>
    <cellStyle name="Акцент2 2 2 2 43" xfId="18424" xr:uid="{00000000-0005-0000-0000-0000F4470000}"/>
    <cellStyle name="Акцент2 2 2 2 44" xfId="18425" xr:uid="{00000000-0005-0000-0000-0000F5470000}"/>
    <cellStyle name="Акцент2 2 2 2 45" xfId="18426" xr:uid="{00000000-0005-0000-0000-0000F6470000}"/>
    <cellStyle name="Акцент2 2 2 2 46" xfId="18427" xr:uid="{00000000-0005-0000-0000-0000F7470000}"/>
    <cellStyle name="Акцент2 2 2 2 47" xfId="18428" xr:uid="{00000000-0005-0000-0000-0000F8470000}"/>
    <cellStyle name="Акцент2 2 2 2 48" xfId="18429" xr:uid="{00000000-0005-0000-0000-0000F9470000}"/>
    <cellStyle name="Акцент2 2 2 2 5" xfId="18430" xr:uid="{00000000-0005-0000-0000-0000FA470000}"/>
    <cellStyle name="Акцент2 2 2 2 5 2" xfId="18431" xr:uid="{00000000-0005-0000-0000-0000FB470000}"/>
    <cellStyle name="Акцент2 2 2 2 5 3" xfId="18432" xr:uid="{00000000-0005-0000-0000-0000FC470000}"/>
    <cellStyle name="Акцент2 2 2 2 6" xfId="18433" xr:uid="{00000000-0005-0000-0000-0000FD470000}"/>
    <cellStyle name="Акцент2 2 2 2 6 2" xfId="18434" xr:uid="{00000000-0005-0000-0000-0000FE470000}"/>
    <cellStyle name="Акцент2 2 2 2 6 3" xfId="18435" xr:uid="{00000000-0005-0000-0000-0000FF470000}"/>
    <cellStyle name="Акцент2 2 2 2 7" xfId="18436" xr:uid="{00000000-0005-0000-0000-000000480000}"/>
    <cellStyle name="Акцент2 2 2 2 7 2" xfId="18437" xr:uid="{00000000-0005-0000-0000-000001480000}"/>
    <cellStyle name="Акцент2 2 2 2 7 3" xfId="18438" xr:uid="{00000000-0005-0000-0000-000002480000}"/>
    <cellStyle name="Акцент2 2 2 2 8" xfId="18439" xr:uid="{00000000-0005-0000-0000-000003480000}"/>
    <cellStyle name="Акцент2 2 2 2 8 2" xfId="18440" xr:uid="{00000000-0005-0000-0000-000004480000}"/>
    <cellStyle name="Акцент2 2 2 2 8 3" xfId="18441" xr:uid="{00000000-0005-0000-0000-000005480000}"/>
    <cellStyle name="Акцент2 2 2 2 9" xfId="18442" xr:uid="{00000000-0005-0000-0000-000006480000}"/>
    <cellStyle name="Акцент2 2 2 2 9 2" xfId="18443" xr:uid="{00000000-0005-0000-0000-000007480000}"/>
    <cellStyle name="Акцент2 2 2 2 9 2 2" xfId="18444" xr:uid="{00000000-0005-0000-0000-000008480000}"/>
    <cellStyle name="Акцент2 2 2 2 9 3" xfId="18445" xr:uid="{00000000-0005-0000-0000-000009480000}"/>
    <cellStyle name="Акцент2 2 2 2 9 4" xfId="18446" xr:uid="{00000000-0005-0000-0000-00000A480000}"/>
    <cellStyle name="Акцент2 2 2 2 9 4 2" xfId="18447" xr:uid="{00000000-0005-0000-0000-00000B480000}"/>
    <cellStyle name="Акцент2 2 2 2 9 4 3" xfId="18448" xr:uid="{00000000-0005-0000-0000-00000C480000}"/>
    <cellStyle name="Акцент2 2 2 2 9 5" xfId="18449" xr:uid="{00000000-0005-0000-0000-00000D480000}"/>
    <cellStyle name="Акцент2 2 2 2_амортизация" xfId="18450" xr:uid="{00000000-0005-0000-0000-00000E480000}"/>
    <cellStyle name="Акцент2 2 2 20" xfId="18451" xr:uid="{00000000-0005-0000-0000-00000F480000}"/>
    <cellStyle name="Акцент2 2 2 20 2" xfId="18452" xr:uid="{00000000-0005-0000-0000-000010480000}"/>
    <cellStyle name="Акцент2 2 2 21" xfId="18453" xr:uid="{00000000-0005-0000-0000-000011480000}"/>
    <cellStyle name="Акцент2 2 2 22" xfId="18454" xr:uid="{00000000-0005-0000-0000-000012480000}"/>
    <cellStyle name="Акцент2 2 2 23" xfId="18455" xr:uid="{00000000-0005-0000-0000-000013480000}"/>
    <cellStyle name="Акцент2 2 2 23 2" xfId="18456" xr:uid="{00000000-0005-0000-0000-000014480000}"/>
    <cellStyle name="Акцент2 2 2 24" xfId="18457" xr:uid="{00000000-0005-0000-0000-000015480000}"/>
    <cellStyle name="Акцент2 2 2 25" xfId="18458" xr:uid="{00000000-0005-0000-0000-000016480000}"/>
    <cellStyle name="Акцент2 2 2 26" xfId="18459" xr:uid="{00000000-0005-0000-0000-000017480000}"/>
    <cellStyle name="Акцент2 2 2 27" xfId="18460" xr:uid="{00000000-0005-0000-0000-000018480000}"/>
    <cellStyle name="Акцент2 2 2 28" xfId="18461" xr:uid="{00000000-0005-0000-0000-000019480000}"/>
    <cellStyle name="Акцент2 2 2 29" xfId="18462" xr:uid="{00000000-0005-0000-0000-00001A480000}"/>
    <cellStyle name="Акцент2 2 2 3" xfId="18463" xr:uid="{00000000-0005-0000-0000-00001B480000}"/>
    <cellStyle name="Акцент2 2 2 3 10" xfId="18464" xr:uid="{00000000-0005-0000-0000-00001C480000}"/>
    <cellStyle name="Акцент2 2 2 3 11" xfId="18465" xr:uid="{00000000-0005-0000-0000-00001D480000}"/>
    <cellStyle name="Акцент2 2 2 3 12" xfId="18466" xr:uid="{00000000-0005-0000-0000-00001E480000}"/>
    <cellStyle name="Акцент2 2 2 3 2" xfId="18467" xr:uid="{00000000-0005-0000-0000-00001F480000}"/>
    <cellStyle name="Акцент2 2 2 3 2 10" xfId="18468" xr:uid="{00000000-0005-0000-0000-000020480000}"/>
    <cellStyle name="Акцент2 2 2 3 2 11" xfId="18469" xr:uid="{00000000-0005-0000-0000-000021480000}"/>
    <cellStyle name="Акцент2 2 2 3 2 12" xfId="18470" xr:uid="{00000000-0005-0000-0000-000022480000}"/>
    <cellStyle name="Акцент2 2 2 3 2 2" xfId="18471" xr:uid="{00000000-0005-0000-0000-000023480000}"/>
    <cellStyle name="Акцент2 2 2 3 2 3" xfId="18472" xr:uid="{00000000-0005-0000-0000-000024480000}"/>
    <cellStyle name="Акцент2 2 2 3 2 4" xfId="18473" xr:uid="{00000000-0005-0000-0000-000025480000}"/>
    <cellStyle name="Акцент2 2 2 3 2 5" xfId="18474" xr:uid="{00000000-0005-0000-0000-000026480000}"/>
    <cellStyle name="Акцент2 2 2 3 2 6" xfId="18475" xr:uid="{00000000-0005-0000-0000-000027480000}"/>
    <cellStyle name="Акцент2 2 2 3 2 6 2" xfId="18476" xr:uid="{00000000-0005-0000-0000-000028480000}"/>
    <cellStyle name="Акцент2 2 2 3 2 7" xfId="18477" xr:uid="{00000000-0005-0000-0000-000029480000}"/>
    <cellStyle name="Акцент2 2 2 3 2 7 2" xfId="18478" xr:uid="{00000000-0005-0000-0000-00002A480000}"/>
    <cellStyle name="Акцент2 2 2 3 2 8" xfId="18479" xr:uid="{00000000-0005-0000-0000-00002B480000}"/>
    <cellStyle name="Акцент2 2 2 3 2 9" xfId="18480" xr:uid="{00000000-0005-0000-0000-00002C480000}"/>
    <cellStyle name="Акцент2 2 2 3 3" xfId="18481" xr:uid="{00000000-0005-0000-0000-00002D480000}"/>
    <cellStyle name="Акцент2 2 2 3 4" xfId="18482" xr:uid="{00000000-0005-0000-0000-00002E480000}"/>
    <cellStyle name="Акцент2 2 2 3 5" xfId="18483" xr:uid="{00000000-0005-0000-0000-00002F480000}"/>
    <cellStyle name="Акцент2 2 2 3 6" xfId="18484" xr:uid="{00000000-0005-0000-0000-000030480000}"/>
    <cellStyle name="Акцент2 2 2 3 6 2" xfId="18485" xr:uid="{00000000-0005-0000-0000-000031480000}"/>
    <cellStyle name="Акцент2 2 2 3 7" xfId="18486" xr:uid="{00000000-0005-0000-0000-000032480000}"/>
    <cellStyle name="Акцент2 2 2 3 7 2" xfId="18487" xr:uid="{00000000-0005-0000-0000-000033480000}"/>
    <cellStyle name="Акцент2 2 2 3 8" xfId="18488" xr:uid="{00000000-0005-0000-0000-000034480000}"/>
    <cellStyle name="Акцент2 2 2 3 9" xfId="18489" xr:uid="{00000000-0005-0000-0000-000035480000}"/>
    <cellStyle name="Акцент2 2 2 3_амортизация" xfId="18490" xr:uid="{00000000-0005-0000-0000-000036480000}"/>
    <cellStyle name="Акцент2 2 2 30" xfId="18491" xr:uid="{00000000-0005-0000-0000-000037480000}"/>
    <cellStyle name="Акцент2 2 2 31" xfId="18492" xr:uid="{00000000-0005-0000-0000-000038480000}"/>
    <cellStyle name="Акцент2 2 2 32" xfId="18493" xr:uid="{00000000-0005-0000-0000-000039480000}"/>
    <cellStyle name="Акцент2 2 2 33" xfId="18494" xr:uid="{00000000-0005-0000-0000-00003A480000}"/>
    <cellStyle name="Акцент2 2 2 34" xfId="18495" xr:uid="{00000000-0005-0000-0000-00003B480000}"/>
    <cellStyle name="Акцент2 2 2 35" xfId="18496" xr:uid="{00000000-0005-0000-0000-00003C480000}"/>
    <cellStyle name="Акцент2 2 2 36" xfId="18497" xr:uid="{00000000-0005-0000-0000-00003D480000}"/>
    <cellStyle name="Акцент2 2 2 37" xfId="18498" xr:uid="{00000000-0005-0000-0000-00003E480000}"/>
    <cellStyle name="Акцент2 2 2 38" xfId="18499" xr:uid="{00000000-0005-0000-0000-00003F480000}"/>
    <cellStyle name="Акцент2 2 2 39" xfId="18500" xr:uid="{00000000-0005-0000-0000-000040480000}"/>
    <cellStyle name="Акцент2 2 2 4" xfId="18501" xr:uid="{00000000-0005-0000-0000-000041480000}"/>
    <cellStyle name="Акцент2 2 2 4 2" xfId="18502" xr:uid="{00000000-0005-0000-0000-000042480000}"/>
    <cellStyle name="Акцент2 2 2 4 3" xfId="18503" xr:uid="{00000000-0005-0000-0000-000043480000}"/>
    <cellStyle name="Акцент2 2 2 40" xfId="18504" xr:uid="{00000000-0005-0000-0000-000044480000}"/>
    <cellStyle name="Акцент2 2 2 41" xfId="18505" xr:uid="{00000000-0005-0000-0000-000045480000}"/>
    <cellStyle name="Акцент2 2 2 42" xfId="18506" xr:uid="{00000000-0005-0000-0000-000046480000}"/>
    <cellStyle name="Акцент2 2 2 43" xfId="18507" xr:uid="{00000000-0005-0000-0000-000047480000}"/>
    <cellStyle name="Акцент2 2 2 44" xfId="18508" xr:uid="{00000000-0005-0000-0000-000048480000}"/>
    <cellStyle name="Акцент2 2 2 45" xfId="18509" xr:uid="{00000000-0005-0000-0000-000049480000}"/>
    <cellStyle name="Акцент2 2 2 46" xfId="18510" xr:uid="{00000000-0005-0000-0000-00004A480000}"/>
    <cellStyle name="Акцент2 2 2 47" xfId="18511" xr:uid="{00000000-0005-0000-0000-00004B480000}"/>
    <cellStyle name="Акцент2 2 2 48" xfId="18512" xr:uid="{00000000-0005-0000-0000-00004C480000}"/>
    <cellStyle name="Акцент2 2 2 5" xfId="18513" xr:uid="{00000000-0005-0000-0000-00004D480000}"/>
    <cellStyle name="Акцент2 2 2 5 2" xfId="18514" xr:uid="{00000000-0005-0000-0000-00004E480000}"/>
    <cellStyle name="Акцент2 2 2 5 3" xfId="18515" xr:uid="{00000000-0005-0000-0000-00004F480000}"/>
    <cellStyle name="Акцент2 2 2 6" xfId="18516" xr:uid="{00000000-0005-0000-0000-000050480000}"/>
    <cellStyle name="Акцент2 2 2 6 2" xfId="18517" xr:uid="{00000000-0005-0000-0000-000051480000}"/>
    <cellStyle name="Акцент2 2 2 6 3" xfId="18518" xr:uid="{00000000-0005-0000-0000-000052480000}"/>
    <cellStyle name="Акцент2 2 2 7" xfId="18519" xr:uid="{00000000-0005-0000-0000-000053480000}"/>
    <cellStyle name="Акцент2 2 2 7 2" xfId="18520" xr:uid="{00000000-0005-0000-0000-000054480000}"/>
    <cellStyle name="Акцент2 2 2 7 3" xfId="18521" xr:uid="{00000000-0005-0000-0000-000055480000}"/>
    <cellStyle name="Акцент2 2 2 8" xfId="18522" xr:uid="{00000000-0005-0000-0000-000056480000}"/>
    <cellStyle name="Акцент2 2 2 8 2" xfId="18523" xr:uid="{00000000-0005-0000-0000-000057480000}"/>
    <cellStyle name="Акцент2 2 2 8 3" xfId="18524" xr:uid="{00000000-0005-0000-0000-000058480000}"/>
    <cellStyle name="Акцент2 2 2 9" xfId="18525" xr:uid="{00000000-0005-0000-0000-000059480000}"/>
    <cellStyle name="Акцент2 2 2 9 2" xfId="18526" xr:uid="{00000000-0005-0000-0000-00005A480000}"/>
    <cellStyle name="Акцент2 2 2 9 2 2" xfId="18527" xr:uid="{00000000-0005-0000-0000-00005B480000}"/>
    <cellStyle name="Акцент2 2 2 9 3" xfId="18528" xr:uid="{00000000-0005-0000-0000-00005C480000}"/>
    <cellStyle name="Акцент2 2 2 9 4" xfId="18529" xr:uid="{00000000-0005-0000-0000-00005D480000}"/>
    <cellStyle name="Акцент2 2 2 9 4 2" xfId="18530" xr:uid="{00000000-0005-0000-0000-00005E480000}"/>
    <cellStyle name="Акцент2 2 2 9 4 3" xfId="18531" xr:uid="{00000000-0005-0000-0000-00005F480000}"/>
    <cellStyle name="Акцент2 2 2 9 5" xfId="18532" xr:uid="{00000000-0005-0000-0000-000060480000}"/>
    <cellStyle name="Акцент2 2 2_амортизация" xfId="18533" xr:uid="{00000000-0005-0000-0000-000061480000}"/>
    <cellStyle name="Акцент2 2 20" xfId="18534" xr:uid="{00000000-0005-0000-0000-000062480000}"/>
    <cellStyle name="Акцент2 2 21" xfId="18535" xr:uid="{00000000-0005-0000-0000-000063480000}"/>
    <cellStyle name="Акцент2 2 22" xfId="18536" xr:uid="{00000000-0005-0000-0000-000064480000}"/>
    <cellStyle name="Акцент2 2 23" xfId="18537" xr:uid="{00000000-0005-0000-0000-000065480000}"/>
    <cellStyle name="Акцент2 2 24" xfId="18538" xr:uid="{00000000-0005-0000-0000-000066480000}"/>
    <cellStyle name="Акцент2 2 24 2" xfId="18539" xr:uid="{00000000-0005-0000-0000-000067480000}"/>
    <cellStyle name="Акцент2 2 25" xfId="18540" xr:uid="{00000000-0005-0000-0000-000068480000}"/>
    <cellStyle name="Акцент2 2 26" xfId="18541" xr:uid="{00000000-0005-0000-0000-000069480000}"/>
    <cellStyle name="Акцент2 2 27" xfId="18542" xr:uid="{00000000-0005-0000-0000-00006A480000}"/>
    <cellStyle name="Акцент2 2 28" xfId="18543" xr:uid="{00000000-0005-0000-0000-00006B480000}"/>
    <cellStyle name="Акцент2 2 29" xfId="18544" xr:uid="{00000000-0005-0000-0000-00006C480000}"/>
    <cellStyle name="Акцент2 2 3" xfId="18545" xr:uid="{00000000-0005-0000-0000-00006D480000}"/>
    <cellStyle name="Акцент2 2 30" xfId="18546" xr:uid="{00000000-0005-0000-0000-00006E480000}"/>
    <cellStyle name="Акцент2 2 31" xfId="18547" xr:uid="{00000000-0005-0000-0000-00006F480000}"/>
    <cellStyle name="Акцент2 2 4" xfId="18548" xr:uid="{00000000-0005-0000-0000-000070480000}"/>
    <cellStyle name="Акцент2 2 4 2" xfId="18549" xr:uid="{00000000-0005-0000-0000-000071480000}"/>
    <cellStyle name="Акцент2 2 4 3" xfId="18550" xr:uid="{00000000-0005-0000-0000-000072480000}"/>
    <cellStyle name="Акцент2 2 5" xfId="18551" xr:uid="{00000000-0005-0000-0000-000073480000}"/>
    <cellStyle name="Акцент2 2 5 2" xfId="18552" xr:uid="{00000000-0005-0000-0000-000074480000}"/>
    <cellStyle name="Акцент2 2 5_амортизация" xfId="18553" xr:uid="{00000000-0005-0000-0000-000075480000}"/>
    <cellStyle name="Акцент2 2 6" xfId="18554" xr:uid="{00000000-0005-0000-0000-000076480000}"/>
    <cellStyle name="Акцент2 2 6 2" xfId="18555" xr:uid="{00000000-0005-0000-0000-000077480000}"/>
    <cellStyle name="Акцент2 2 6 3" xfId="18556" xr:uid="{00000000-0005-0000-0000-000078480000}"/>
    <cellStyle name="Акцент2 2 7" xfId="18557" xr:uid="{00000000-0005-0000-0000-000079480000}"/>
    <cellStyle name="Акцент2 2 7 2" xfId="18558" xr:uid="{00000000-0005-0000-0000-00007A480000}"/>
    <cellStyle name="Акцент2 2 7 3" xfId="18559" xr:uid="{00000000-0005-0000-0000-00007B480000}"/>
    <cellStyle name="Акцент2 2 8" xfId="18560" xr:uid="{00000000-0005-0000-0000-00007C480000}"/>
    <cellStyle name="Акцент2 2 9" xfId="18561" xr:uid="{00000000-0005-0000-0000-00007D480000}"/>
    <cellStyle name="Акцент2 2_амортизация" xfId="18562" xr:uid="{00000000-0005-0000-0000-00007E480000}"/>
    <cellStyle name="Акцент2 3" xfId="18563" xr:uid="{00000000-0005-0000-0000-00007F480000}"/>
    <cellStyle name="Акцент2 3 2" xfId="18564" xr:uid="{00000000-0005-0000-0000-000080480000}"/>
    <cellStyle name="Акцент2 3 3" xfId="18565" xr:uid="{00000000-0005-0000-0000-000081480000}"/>
    <cellStyle name="Акцент2 3 4" xfId="18566" xr:uid="{00000000-0005-0000-0000-000082480000}"/>
    <cellStyle name="Акцент2 3 4 2" xfId="18567" xr:uid="{00000000-0005-0000-0000-000083480000}"/>
    <cellStyle name="Акцент2 3 4 3" xfId="18568" xr:uid="{00000000-0005-0000-0000-000084480000}"/>
    <cellStyle name="Акцент2 3 5" xfId="18569" xr:uid="{00000000-0005-0000-0000-000085480000}"/>
    <cellStyle name="Акцент2 4" xfId="18570" xr:uid="{00000000-0005-0000-0000-000086480000}"/>
    <cellStyle name="Акцент2 5" xfId="18571" xr:uid="{00000000-0005-0000-0000-000087480000}"/>
    <cellStyle name="Акцент2 5 2" xfId="18572" xr:uid="{00000000-0005-0000-0000-000088480000}"/>
    <cellStyle name="Акцент2 5 3" xfId="18573" xr:uid="{00000000-0005-0000-0000-000089480000}"/>
    <cellStyle name="Акцент2 6" xfId="18574" xr:uid="{00000000-0005-0000-0000-00008A480000}"/>
    <cellStyle name="Акцент2 6 2" xfId="18575" xr:uid="{00000000-0005-0000-0000-00008B480000}"/>
    <cellStyle name="Акцент2 7" xfId="18576" xr:uid="{00000000-0005-0000-0000-00008C480000}"/>
    <cellStyle name="Акцент2 8" xfId="18577" xr:uid="{00000000-0005-0000-0000-00008D480000}"/>
    <cellStyle name="Акцент2 9" xfId="18578" xr:uid="{00000000-0005-0000-0000-00008E480000}"/>
    <cellStyle name="Акцент3 10" xfId="18579" xr:uid="{00000000-0005-0000-0000-00008F480000}"/>
    <cellStyle name="Акцент3 11" xfId="18580" xr:uid="{00000000-0005-0000-0000-000090480000}"/>
    <cellStyle name="Акцент3 11 2" xfId="18581" xr:uid="{00000000-0005-0000-0000-000091480000}"/>
    <cellStyle name="Акцент3 11 3" xfId="18582" xr:uid="{00000000-0005-0000-0000-000092480000}"/>
    <cellStyle name="Акцент3 11 4" xfId="18583" xr:uid="{00000000-0005-0000-0000-000093480000}"/>
    <cellStyle name="Акцент3 12" xfId="18584" xr:uid="{00000000-0005-0000-0000-000094480000}"/>
    <cellStyle name="Акцент3 13" xfId="18585" xr:uid="{00000000-0005-0000-0000-000095480000}"/>
    <cellStyle name="Акцент3 14" xfId="18586" xr:uid="{00000000-0005-0000-0000-000096480000}"/>
    <cellStyle name="Акцент3 15" xfId="18587" xr:uid="{00000000-0005-0000-0000-000097480000}"/>
    <cellStyle name="Акцент3 15 2" xfId="18588" xr:uid="{00000000-0005-0000-0000-000098480000}"/>
    <cellStyle name="Акцент3 16" xfId="18589" xr:uid="{00000000-0005-0000-0000-000099480000}"/>
    <cellStyle name="Акцент3 17" xfId="18590" xr:uid="{00000000-0005-0000-0000-00009A480000}"/>
    <cellStyle name="Акцент3 18" xfId="18591" xr:uid="{00000000-0005-0000-0000-00009B480000}"/>
    <cellStyle name="Акцент3 19" xfId="18592" xr:uid="{00000000-0005-0000-0000-00009C480000}"/>
    <cellStyle name="Акцент3 2" xfId="18593" xr:uid="{00000000-0005-0000-0000-00009D480000}"/>
    <cellStyle name="Акцент3 2 10" xfId="18594" xr:uid="{00000000-0005-0000-0000-00009E480000}"/>
    <cellStyle name="Акцент3 2 11" xfId="18595" xr:uid="{00000000-0005-0000-0000-00009F480000}"/>
    <cellStyle name="Акцент3 2 12" xfId="18596" xr:uid="{00000000-0005-0000-0000-0000A0480000}"/>
    <cellStyle name="Акцент3 2 12 2" xfId="18597" xr:uid="{00000000-0005-0000-0000-0000A1480000}"/>
    <cellStyle name="Акцент3 2 12 3" xfId="18598" xr:uid="{00000000-0005-0000-0000-0000A2480000}"/>
    <cellStyle name="Акцент3 2 12 4" xfId="18599" xr:uid="{00000000-0005-0000-0000-0000A3480000}"/>
    <cellStyle name="Акцент3 2 12 4 2" xfId="18600" xr:uid="{00000000-0005-0000-0000-0000A4480000}"/>
    <cellStyle name="Акцент3 2 12 4 3" xfId="18601" xr:uid="{00000000-0005-0000-0000-0000A5480000}"/>
    <cellStyle name="Акцент3 2 12 5" xfId="18602" xr:uid="{00000000-0005-0000-0000-0000A6480000}"/>
    <cellStyle name="Акцент3 2 13" xfId="18603" xr:uid="{00000000-0005-0000-0000-0000A7480000}"/>
    <cellStyle name="Акцент3 2 14" xfId="18604" xr:uid="{00000000-0005-0000-0000-0000A8480000}"/>
    <cellStyle name="Акцент3 2 14 2" xfId="18605" xr:uid="{00000000-0005-0000-0000-0000A9480000}"/>
    <cellStyle name="Акцент3 2 14 3" xfId="18606" xr:uid="{00000000-0005-0000-0000-0000AA480000}"/>
    <cellStyle name="Акцент3 2 15" xfId="18607" xr:uid="{00000000-0005-0000-0000-0000AB480000}"/>
    <cellStyle name="Акцент3 2 15 2" xfId="18608" xr:uid="{00000000-0005-0000-0000-0000AC480000}"/>
    <cellStyle name="Акцент3 2 15 3" xfId="18609" xr:uid="{00000000-0005-0000-0000-0000AD480000}"/>
    <cellStyle name="Акцент3 2 16" xfId="18610" xr:uid="{00000000-0005-0000-0000-0000AE480000}"/>
    <cellStyle name="Акцент3 2 16 2" xfId="18611" xr:uid="{00000000-0005-0000-0000-0000AF480000}"/>
    <cellStyle name="Акцент3 2 16 3" xfId="18612" xr:uid="{00000000-0005-0000-0000-0000B0480000}"/>
    <cellStyle name="Акцент3 2 17" xfId="18613" xr:uid="{00000000-0005-0000-0000-0000B1480000}"/>
    <cellStyle name="Акцент3 2 18" xfId="18614" xr:uid="{00000000-0005-0000-0000-0000B2480000}"/>
    <cellStyle name="Акцент3 2 19" xfId="18615" xr:uid="{00000000-0005-0000-0000-0000B3480000}"/>
    <cellStyle name="Акцент3 2 2" xfId="18616" xr:uid="{00000000-0005-0000-0000-0000B4480000}"/>
    <cellStyle name="Акцент3 2 2 10" xfId="18617" xr:uid="{00000000-0005-0000-0000-0000B5480000}"/>
    <cellStyle name="Акцент3 2 2 11" xfId="18618" xr:uid="{00000000-0005-0000-0000-0000B6480000}"/>
    <cellStyle name="Акцент3 2 2 12" xfId="18619" xr:uid="{00000000-0005-0000-0000-0000B7480000}"/>
    <cellStyle name="Акцент3 2 2 12 2" xfId="18620" xr:uid="{00000000-0005-0000-0000-0000B8480000}"/>
    <cellStyle name="Акцент3 2 2 12 2 2" xfId="18621" xr:uid="{00000000-0005-0000-0000-0000B9480000}"/>
    <cellStyle name="Акцент3 2 2 12 2 2 2" xfId="18622" xr:uid="{00000000-0005-0000-0000-0000BA480000}"/>
    <cellStyle name="Акцент3 2 2 12 2 2 3" xfId="18623" xr:uid="{00000000-0005-0000-0000-0000BB480000}"/>
    <cellStyle name="Акцент3 2 2 12 2 3" xfId="18624" xr:uid="{00000000-0005-0000-0000-0000BC480000}"/>
    <cellStyle name="Акцент3 2 2 12 3" xfId="18625" xr:uid="{00000000-0005-0000-0000-0000BD480000}"/>
    <cellStyle name="Акцент3 2 2 12 4" xfId="18626" xr:uid="{00000000-0005-0000-0000-0000BE480000}"/>
    <cellStyle name="Акцент3 2 2 13" xfId="18627" xr:uid="{00000000-0005-0000-0000-0000BF480000}"/>
    <cellStyle name="Акцент3 2 2 13 2" xfId="18628" xr:uid="{00000000-0005-0000-0000-0000C0480000}"/>
    <cellStyle name="Акцент3 2 2 13 3" xfId="18629" xr:uid="{00000000-0005-0000-0000-0000C1480000}"/>
    <cellStyle name="Акцент3 2 2 14" xfId="18630" xr:uid="{00000000-0005-0000-0000-0000C2480000}"/>
    <cellStyle name="Акцент3 2 2 14 2" xfId="18631" xr:uid="{00000000-0005-0000-0000-0000C3480000}"/>
    <cellStyle name="Акцент3 2 2 14 3" xfId="18632" xr:uid="{00000000-0005-0000-0000-0000C4480000}"/>
    <cellStyle name="Акцент3 2 2 15" xfId="18633" xr:uid="{00000000-0005-0000-0000-0000C5480000}"/>
    <cellStyle name="Акцент3 2 2 15 2" xfId="18634" xr:uid="{00000000-0005-0000-0000-0000C6480000}"/>
    <cellStyle name="Акцент3 2 2 15 3" xfId="18635" xr:uid="{00000000-0005-0000-0000-0000C7480000}"/>
    <cellStyle name="Акцент3 2 2 16" xfId="18636" xr:uid="{00000000-0005-0000-0000-0000C8480000}"/>
    <cellStyle name="Акцент3 2 2 16 2" xfId="18637" xr:uid="{00000000-0005-0000-0000-0000C9480000}"/>
    <cellStyle name="Акцент3 2 2 17" xfId="18638" xr:uid="{00000000-0005-0000-0000-0000CA480000}"/>
    <cellStyle name="Акцент3 2 2 18" xfId="18639" xr:uid="{00000000-0005-0000-0000-0000CB480000}"/>
    <cellStyle name="Акцент3 2 2 19" xfId="18640" xr:uid="{00000000-0005-0000-0000-0000CC480000}"/>
    <cellStyle name="Акцент3 2 2 19 2" xfId="18641" xr:uid="{00000000-0005-0000-0000-0000CD480000}"/>
    <cellStyle name="Акцент3 2 2 19 2 2" xfId="18642" xr:uid="{00000000-0005-0000-0000-0000CE480000}"/>
    <cellStyle name="Акцент3 2 2 19 2 2 2" xfId="18643" xr:uid="{00000000-0005-0000-0000-0000CF480000}"/>
    <cellStyle name="Акцент3 2 2 19 2 3" xfId="18644" xr:uid="{00000000-0005-0000-0000-0000D0480000}"/>
    <cellStyle name="Акцент3 2 2 19 2 4" xfId="18645" xr:uid="{00000000-0005-0000-0000-0000D1480000}"/>
    <cellStyle name="Акцент3 2 2 19 3" xfId="18646" xr:uid="{00000000-0005-0000-0000-0000D2480000}"/>
    <cellStyle name="Акцент3 2 2 19 3 2" xfId="18647" xr:uid="{00000000-0005-0000-0000-0000D3480000}"/>
    <cellStyle name="Акцент3 2 2 19 4" xfId="18648" xr:uid="{00000000-0005-0000-0000-0000D4480000}"/>
    <cellStyle name="Акцент3 2 2 2" xfId="18649" xr:uid="{00000000-0005-0000-0000-0000D5480000}"/>
    <cellStyle name="Акцент3 2 2 2 10" xfId="18650" xr:uid="{00000000-0005-0000-0000-0000D6480000}"/>
    <cellStyle name="Акцент3 2 2 2 11" xfId="18651" xr:uid="{00000000-0005-0000-0000-0000D7480000}"/>
    <cellStyle name="Акцент3 2 2 2 12" xfId="18652" xr:uid="{00000000-0005-0000-0000-0000D8480000}"/>
    <cellStyle name="Акцент3 2 2 2 12 2" xfId="18653" xr:uid="{00000000-0005-0000-0000-0000D9480000}"/>
    <cellStyle name="Акцент3 2 2 2 12 2 2" xfId="18654" xr:uid="{00000000-0005-0000-0000-0000DA480000}"/>
    <cellStyle name="Акцент3 2 2 2 12 2 2 2" xfId="18655" xr:uid="{00000000-0005-0000-0000-0000DB480000}"/>
    <cellStyle name="Акцент3 2 2 2 12 2 2 3" xfId="18656" xr:uid="{00000000-0005-0000-0000-0000DC480000}"/>
    <cellStyle name="Акцент3 2 2 2 12 2 3" xfId="18657" xr:uid="{00000000-0005-0000-0000-0000DD480000}"/>
    <cellStyle name="Акцент3 2 2 2 12 3" xfId="18658" xr:uid="{00000000-0005-0000-0000-0000DE480000}"/>
    <cellStyle name="Акцент3 2 2 2 12 4" xfId="18659" xr:uid="{00000000-0005-0000-0000-0000DF480000}"/>
    <cellStyle name="Акцент3 2 2 2 13" xfId="18660" xr:uid="{00000000-0005-0000-0000-0000E0480000}"/>
    <cellStyle name="Акцент3 2 2 2 13 2" xfId="18661" xr:uid="{00000000-0005-0000-0000-0000E1480000}"/>
    <cellStyle name="Акцент3 2 2 2 13 3" xfId="18662" xr:uid="{00000000-0005-0000-0000-0000E2480000}"/>
    <cellStyle name="Акцент3 2 2 2 14" xfId="18663" xr:uid="{00000000-0005-0000-0000-0000E3480000}"/>
    <cellStyle name="Акцент3 2 2 2 14 2" xfId="18664" xr:uid="{00000000-0005-0000-0000-0000E4480000}"/>
    <cellStyle name="Акцент3 2 2 2 14 3" xfId="18665" xr:uid="{00000000-0005-0000-0000-0000E5480000}"/>
    <cellStyle name="Акцент3 2 2 2 15" xfId="18666" xr:uid="{00000000-0005-0000-0000-0000E6480000}"/>
    <cellStyle name="Акцент3 2 2 2 15 2" xfId="18667" xr:uid="{00000000-0005-0000-0000-0000E7480000}"/>
    <cellStyle name="Акцент3 2 2 2 15 3" xfId="18668" xr:uid="{00000000-0005-0000-0000-0000E8480000}"/>
    <cellStyle name="Акцент3 2 2 2 16" xfId="18669" xr:uid="{00000000-0005-0000-0000-0000E9480000}"/>
    <cellStyle name="Акцент3 2 2 2 16 2" xfId="18670" xr:uid="{00000000-0005-0000-0000-0000EA480000}"/>
    <cellStyle name="Акцент3 2 2 2 17" xfId="18671" xr:uid="{00000000-0005-0000-0000-0000EB480000}"/>
    <cellStyle name="Акцент3 2 2 2 18" xfId="18672" xr:uid="{00000000-0005-0000-0000-0000EC480000}"/>
    <cellStyle name="Акцент3 2 2 2 19" xfId="18673" xr:uid="{00000000-0005-0000-0000-0000ED480000}"/>
    <cellStyle name="Акцент3 2 2 2 19 2" xfId="18674" xr:uid="{00000000-0005-0000-0000-0000EE480000}"/>
    <cellStyle name="Акцент3 2 2 2 19 2 2" xfId="18675" xr:uid="{00000000-0005-0000-0000-0000EF480000}"/>
    <cellStyle name="Акцент3 2 2 2 19 2 2 2" xfId="18676" xr:uid="{00000000-0005-0000-0000-0000F0480000}"/>
    <cellStyle name="Акцент3 2 2 2 19 2 3" xfId="18677" xr:uid="{00000000-0005-0000-0000-0000F1480000}"/>
    <cellStyle name="Акцент3 2 2 2 19 2 4" xfId="18678" xr:uid="{00000000-0005-0000-0000-0000F2480000}"/>
    <cellStyle name="Акцент3 2 2 2 19 3" xfId="18679" xr:uid="{00000000-0005-0000-0000-0000F3480000}"/>
    <cellStyle name="Акцент3 2 2 2 19 3 2" xfId="18680" xr:uid="{00000000-0005-0000-0000-0000F4480000}"/>
    <cellStyle name="Акцент3 2 2 2 19 4" xfId="18681" xr:uid="{00000000-0005-0000-0000-0000F5480000}"/>
    <cellStyle name="Акцент3 2 2 2 2" xfId="18682" xr:uid="{00000000-0005-0000-0000-0000F6480000}"/>
    <cellStyle name="Акцент3 2 2 2 2 10" xfId="18683" xr:uid="{00000000-0005-0000-0000-0000F7480000}"/>
    <cellStyle name="Акцент3 2 2 2 2 10 2" xfId="18684" xr:uid="{00000000-0005-0000-0000-0000F8480000}"/>
    <cellStyle name="Акцент3 2 2 2 2 11" xfId="18685" xr:uid="{00000000-0005-0000-0000-0000F9480000}"/>
    <cellStyle name="Акцент3 2 2 2 2 12" xfId="18686" xr:uid="{00000000-0005-0000-0000-0000FA480000}"/>
    <cellStyle name="Акцент3 2 2 2 2 13" xfId="18687" xr:uid="{00000000-0005-0000-0000-0000FB480000}"/>
    <cellStyle name="Акцент3 2 2 2 2 13 2" xfId="18688" xr:uid="{00000000-0005-0000-0000-0000FC480000}"/>
    <cellStyle name="Акцент3 2 2 2 2 13 2 2" xfId="18689" xr:uid="{00000000-0005-0000-0000-0000FD480000}"/>
    <cellStyle name="Акцент3 2 2 2 2 13 2 2 2" xfId="18690" xr:uid="{00000000-0005-0000-0000-0000FE480000}"/>
    <cellStyle name="Акцент3 2 2 2 2 13 2 3" xfId="18691" xr:uid="{00000000-0005-0000-0000-0000FF480000}"/>
    <cellStyle name="Акцент3 2 2 2 2 13 2 4" xfId="18692" xr:uid="{00000000-0005-0000-0000-000000490000}"/>
    <cellStyle name="Акцент3 2 2 2 2 13 3" xfId="18693" xr:uid="{00000000-0005-0000-0000-000001490000}"/>
    <cellStyle name="Акцент3 2 2 2 2 13 3 2" xfId="18694" xr:uid="{00000000-0005-0000-0000-000002490000}"/>
    <cellStyle name="Акцент3 2 2 2 2 13 4" xfId="18695" xr:uid="{00000000-0005-0000-0000-000003490000}"/>
    <cellStyle name="Акцент3 2 2 2 2 14" xfId="18696" xr:uid="{00000000-0005-0000-0000-000004490000}"/>
    <cellStyle name="Акцент3 2 2 2 2 14 2" xfId="18697" xr:uid="{00000000-0005-0000-0000-000005490000}"/>
    <cellStyle name="Акцент3 2 2 2 2 15" xfId="18698" xr:uid="{00000000-0005-0000-0000-000006490000}"/>
    <cellStyle name="Акцент3 2 2 2 2 16" xfId="18699" xr:uid="{00000000-0005-0000-0000-000007490000}"/>
    <cellStyle name="Акцент3 2 2 2 2 17" xfId="18700" xr:uid="{00000000-0005-0000-0000-000008490000}"/>
    <cellStyle name="Акцент3 2 2 2 2 17 2" xfId="18701" xr:uid="{00000000-0005-0000-0000-000009490000}"/>
    <cellStyle name="Акцент3 2 2 2 2 18" xfId="18702" xr:uid="{00000000-0005-0000-0000-00000A490000}"/>
    <cellStyle name="Акцент3 2 2 2 2 19" xfId="18703" xr:uid="{00000000-0005-0000-0000-00000B490000}"/>
    <cellStyle name="Акцент3 2 2 2 2 2" xfId="18704" xr:uid="{00000000-0005-0000-0000-00000C490000}"/>
    <cellStyle name="Акцент3 2 2 2 2 2 10" xfId="18705" xr:uid="{00000000-0005-0000-0000-00000D490000}"/>
    <cellStyle name="Акцент3 2 2 2 2 2 11" xfId="18706" xr:uid="{00000000-0005-0000-0000-00000E490000}"/>
    <cellStyle name="Акцент3 2 2 2 2 2 12" xfId="18707" xr:uid="{00000000-0005-0000-0000-00000F490000}"/>
    <cellStyle name="Акцент3 2 2 2 2 2 12 2" xfId="18708" xr:uid="{00000000-0005-0000-0000-000010490000}"/>
    <cellStyle name="Акцент3 2 2 2 2 2 12 2 2" xfId="18709" xr:uid="{00000000-0005-0000-0000-000011490000}"/>
    <cellStyle name="Акцент3 2 2 2 2 2 12 2 2 2" xfId="18710" xr:uid="{00000000-0005-0000-0000-000012490000}"/>
    <cellStyle name="Акцент3 2 2 2 2 2 12 2 3" xfId="18711" xr:uid="{00000000-0005-0000-0000-000013490000}"/>
    <cellStyle name="Акцент3 2 2 2 2 2 12 2 4" xfId="18712" xr:uid="{00000000-0005-0000-0000-000014490000}"/>
    <cellStyle name="Акцент3 2 2 2 2 2 12 3" xfId="18713" xr:uid="{00000000-0005-0000-0000-000015490000}"/>
    <cellStyle name="Акцент3 2 2 2 2 2 12 3 2" xfId="18714" xr:uid="{00000000-0005-0000-0000-000016490000}"/>
    <cellStyle name="Акцент3 2 2 2 2 2 12 4" xfId="18715" xr:uid="{00000000-0005-0000-0000-000017490000}"/>
    <cellStyle name="Акцент3 2 2 2 2 2 13" xfId="18716" xr:uid="{00000000-0005-0000-0000-000018490000}"/>
    <cellStyle name="Акцент3 2 2 2 2 2 13 2" xfId="18717" xr:uid="{00000000-0005-0000-0000-000019490000}"/>
    <cellStyle name="Акцент3 2 2 2 2 2 14" xfId="18718" xr:uid="{00000000-0005-0000-0000-00001A490000}"/>
    <cellStyle name="Акцент3 2 2 2 2 2 15" xfId="18719" xr:uid="{00000000-0005-0000-0000-00001B490000}"/>
    <cellStyle name="Акцент3 2 2 2 2 2 16" xfId="18720" xr:uid="{00000000-0005-0000-0000-00001C490000}"/>
    <cellStyle name="Акцент3 2 2 2 2 2 16 2" xfId="18721" xr:uid="{00000000-0005-0000-0000-00001D490000}"/>
    <cellStyle name="Акцент3 2 2 2 2 2 17" xfId="18722" xr:uid="{00000000-0005-0000-0000-00001E490000}"/>
    <cellStyle name="Акцент3 2 2 2 2 2 18" xfId="18723" xr:uid="{00000000-0005-0000-0000-00001F490000}"/>
    <cellStyle name="Акцент3 2 2 2 2 2 19" xfId="18724" xr:uid="{00000000-0005-0000-0000-000020490000}"/>
    <cellStyle name="Акцент3 2 2 2 2 2 2" xfId="18725" xr:uid="{00000000-0005-0000-0000-000021490000}"/>
    <cellStyle name="Акцент3 2 2 2 2 2 2 10" xfId="18726" xr:uid="{00000000-0005-0000-0000-000022490000}"/>
    <cellStyle name="Акцент3 2 2 2 2 2 2 10 2" xfId="18727" xr:uid="{00000000-0005-0000-0000-000023490000}"/>
    <cellStyle name="Акцент3 2 2 2 2 2 2 10 2 2" xfId="18728" xr:uid="{00000000-0005-0000-0000-000024490000}"/>
    <cellStyle name="Акцент3 2 2 2 2 2 2 10 2 2 2" xfId="18729" xr:uid="{00000000-0005-0000-0000-000025490000}"/>
    <cellStyle name="Акцент3 2 2 2 2 2 2 10 2 3" xfId="18730" xr:uid="{00000000-0005-0000-0000-000026490000}"/>
    <cellStyle name="Акцент3 2 2 2 2 2 2 10 2 4" xfId="18731" xr:uid="{00000000-0005-0000-0000-000027490000}"/>
    <cellStyle name="Акцент3 2 2 2 2 2 2 10 3" xfId="18732" xr:uid="{00000000-0005-0000-0000-000028490000}"/>
    <cellStyle name="Акцент3 2 2 2 2 2 2 10 3 2" xfId="18733" xr:uid="{00000000-0005-0000-0000-000029490000}"/>
    <cellStyle name="Акцент3 2 2 2 2 2 2 10 4" xfId="18734" xr:uid="{00000000-0005-0000-0000-00002A490000}"/>
    <cellStyle name="Акцент3 2 2 2 2 2 2 11" xfId="18735" xr:uid="{00000000-0005-0000-0000-00002B490000}"/>
    <cellStyle name="Акцент3 2 2 2 2 2 2 11 2" xfId="18736" xr:uid="{00000000-0005-0000-0000-00002C490000}"/>
    <cellStyle name="Акцент3 2 2 2 2 2 2 12" xfId="18737" xr:uid="{00000000-0005-0000-0000-00002D490000}"/>
    <cellStyle name="Акцент3 2 2 2 2 2 2 13" xfId="18738" xr:uid="{00000000-0005-0000-0000-00002E490000}"/>
    <cellStyle name="Акцент3 2 2 2 2 2 2 14" xfId="18739" xr:uid="{00000000-0005-0000-0000-00002F490000}"/>
    <cellStyle name="Акцент3 2 2 2 2 2 2 14 2" xfId="18740" xr:uid="{00000000-0005-0000-0000-000030490000}"/>
    <cellStyle name="Акцент3 2 2 2 2 2 2 15" xfId="18741" xr:uid="{00000000-0005-0000-0000-000031490000}"/>
    <cellStyle name="Акцент3 2 2 2 2 2 2 16" xfId="18742" xr:uid="{00000000-0005-0000-0000-000032490000}"/>
    <cellStyle name="Акцент3 2 2 2 2 2 2 17" xfId="18743" xr:uid="{00000000-0005-0000-0000-000033490000}"/>
    <cellStyle name="Акцент3 2 2 2 2 2 2 18" xfId="18744" xr:uid="{00000000-0005-0000-0000-000034490000}"/>
    <cellStyle name="Акцент3 2 2 2 2 2 2 19" xfId="18745" xr:uid="{00000000-0005-0000-0000-000035490000}"/>
    <cellStyle name="Акцент3 2 2 2 2 2 2 2" xfId="18746" xr:uid="{00000000-0005-0000-0000-000036490000}"/>
    <cellStyle name="Акцент3 2 2 2 2 2 2 2 10" xfId="18747" xr:uid="{00000000-0005-0000-0000-000037490000}"/>
    <cellStyle name="Акцент3 2 2 2 2 2 2 2 10 2" xfId="18748" xr:uid="{00000000-0005-0000-0000-000038490000}"/>
    <cellStyle name="Акцент3 2 2 2 2 2 2 2 11" xfId="18749" xr:uid="{00000000-0005-0000-0000-000039490000}"/>
    <cellStyle name="Акцент3 2 2 2 2 2 2 2 12" xfId="18750" xr:uid="{00000000-0005-0000-0000-00003A490000}"/>
    <cellStyle name="Акцент3 2 2 2 2 2 2 2 13" xfId="18751" xr:uid="{00000000-0005-0000-0000-00003B490000}"/>
    <cellStyle name="Акцент3 2 2 2 2 2 2 2 13 2" xfId="18752" xr:uid="{00000000-0005-0000-0000-00003C490000}"/>
    <cellStyle name="Акцент3 2 2 2 2 2 2 2 14" xfId="18753" xr:uid="{00000000-0005-0000-0000-00003D490000}"/>
    <cellStyle name="Акцент3 2 2 2 2 2 2 2 15" xfId="18754" xr:uid="{00000000-0005-0000-0000-00003E490000}"/>
    <cellStyle name="Акцент3 2 2 2 2 2 2 2 16" xfId="18755" xr:uid="{00000000-0005-0000-0000-00003F490000}"/>
    <cellStyle name="Акцент3 2 2 2 2 2 2 2 17" xfId="18756" xr:uid="{00000000-0005-0000-0000-000040490000}"/>
    <cellStyle name="Акцент3 2 2 2 2 2 2 2 18" xfId="18757" xr:uid="{00000000-0005-0000-0000-000041490000}"/>
    <cellStyle name="Акцент3 2 2 2 2 2 2 2 19" xfId="18758" xr:uid="{00000000-0005-0000-0000-000042490000}"/>
    <cellStyle name="Акцент3 2 2 2 2 2 2 2 2" xfId="18759" xr:uid="{00000000-0005-0000-0000-000043490000}"/>
    <cellStyle name="Акцент3 2 2 2 2 2 2 2 2 10" xfId="18760" xr:uid="{00000000-0005-0000-0000-000044490000}"/>
    <cellStyle name="Акцент3 2 2 2 2 2 2 2 2 11" xfId="18761" xr:uid="{00000000-0005-0000-0000-000045490000}"/>
    <cellStyle name="Акцент3 2 2 2 2 2 2 2 2 12" xfId="18762" xr:uid="{00000000-0005-0000-0000-000046490000}"/>
    <cellStyle name="Акцент3 2 2 2 2 2 2 2 2 13" xfId="18763" xr:uid="{00000000-0005-0000-0000-000047490000}"/>
    <cellStyle name="Акцент3 2 2 2 2 2 2 2 2 14" xfId="18764" xr:uid="{00000000-0005-0000-0000-000048490000}"/>
    <cellStyle name="Акцент3 2 2 2 2 2 2 2 2 15" xfId="18765" xr:uid="{00000000-0005-0000-0000-000049490000}"/>
    <cellStyle name="Акцент3 2 2 2 2 2 2 2 2 16" xfId="18766" xr:uid="{00000000-0005-0000-0000-00004A490000}"/>
    <cellStyle name="Акцент3 2 2 2 2 2 2 2 2 17" xfId="18767" xr:uid="{00000000-0005-0000-0000-00004B490000}"/>
    <cellStyle name="Акцент3 2 2 2 2 2 2 2 2 18" xfId="18768" xr:uid="{00000000-0005-0000-0000-00004C490000}"/>
    <cellStyle name="Акцент3 2 2 2 2 2 2 2 2 19" xfId="18769" xr:uid="{00000000-0005-0000-0000-00004D490000}"/>
    <cellStyle name="Акцент3 2 2 2 2 2 2 2 2 2" xfId="18770" xr:uid="{00000000-0005-0000-0000-00004E490000}"/>
    <cellStyle name="Акцент3 2 2 2 2 2 2 2 2 2 10" xfId="18771" xr:uid="{00000000-0005-0000-0000-00004F490000}"/>
    <cellStyle name="Акцент3 2 2 2 2 2 2 2 2 2 11" xfId="18772" xr:uid="{00000000-0005-0000-0000-000050490000}"/>
    <cellStyle name="Акцент3 2 2 2 2 2 2 2 2 2 12" xfId="18773" xr:uid="{00000000-0005-0000-0000-000051490000}"/>
    <cellStyle name="Акцент3 2 2 2 2 2 2 2 2 2 13" xfId="18774" xr:uid="{00000000-0005-0000-0000-000052490000}"/>
    <cellStyle name="Акцент3 2 2 2 2 2 2 2 2 2 14" xfId="18775" xr:uid="{00000000-0005-0000-0000-000053490000}"/>
    <cellStyle name="Акцент3 2 2 2 2 2 2 2 2 2 15" xfId="18776" xr:uid="{00000000-0005-0000-0000-000054490000}"/>
    <cellStyle name="Акцент3 2 2 2 2 2 2 2 2 2 16" xfId="18777" xr:uid="{00000000-0005-0000-0000-000055490000}"/>
    <cellStyle name="Акцент3 2 2 2 2 2 2 2 2 2 17" xfId="18778" xr:uid="{00000000-0005-0000-0000-000056490000}"/>
    <cellStyle name="Акцент3 2 2 2 2 2 2 2 2 2 18" xfId="18779" xr:uid="{00000000-0005-0000-0000-000057490000}"/>
    <cellStyle name="Акцент3 2 2 2 2 2 2 2 2 2 19" xfId="18780" xr:uid="{00000000-0005-0000-0000-000058490000}"/>
    <cellStyle name="Акцент3 2 2 2 2 2 2 2 2 2 2" xfId="18781" xr:uid="{00000000-0005-0000-0000-000059490000}"/>
    <cellStyle name="Акцент3 2 2 2 2 2 2 2 2 2 2 10" xfId="18782" xr:uid="{00000000-0005-0000-0000-00005A490000}"/>
    <cellStyle name="Акцент3 2 2 2 2 2 2 2 2 2 2 11" xfId="18783" xr:uid="{00000000-0005-0000-0000-00005B490000}"/>
    <cellStyle name="Акцент3 2 2 2 2 2 2 2 2 2 2 12" xfId="18784" xr:uid="{00000000-0005-0000-0000-00005C490000}"/>
    <cellStyle name="Акцент3 2 2 2 2 2 2 2 2 2 2 13" xfId="18785" xr:uid="{00000000-0005-0000-0000-00005D490000}"/>
    <cellStyle name="Акцент3 2 2 2 2 2 2 2 2 2 2 14" xfId="18786" xr:uid="{00000000-0005-0000-0000-00005E490000}"/>
    <cellStyle name="Акцент3 2 2 2 2 2 2 2 2 2 2 15" xfId="18787" xr:uid="{00000000-0005-0000-0000-00005F490000}"/>
    <cellStyle name="Акцент3 2 2 2 2 2 2 2 2 2 2 16" xfId="18788" xr:uid="{00000000-0005-0000-0000-000060490000}"/>
    <cellStyle name="Акцент3 2 2 2 2 2 2 2 2 2 2 17" xfId="18789" xr:uid="{00000000-0005-0000-0000-000061490000}"/>
    <cellStyle name="Акцент3 2 2 2 2 2 2 2 2 2 2 18" xfId="18790" xr:uid="{00000000-0005-0000-0000-000062490000}"/>
    <cellStyle name="Акцент3 2 2 2 2 2 2 2 2 2 2 19" xfId="18791" xr:uid="{00000000-0005-0000-0000-000063490000}"/>
    <cellStyle name="Акцент3 2 2 2 2 2 2 2 2 2 2 2" xfId="18792" xr:uid="{00000000-0005-0000-0000-000064490000}"/>
    <cellStyle name="Акцент3 2 2 2 2 2 2 2 2 2 2 2 10" xfId="18793" xr:uid="{00000000-0005-0000-0000-000065490000}"/>
    <cellStyle name="Акцент3 2 2 2 2 2 2 2 2 2 2 2 11" xfId="18794" xr:uid="{00000000-0005-0000-0000-000066490000}"/>
    <cellStyle name="Акцент3 2 2 2 2 2 2 2 2 2 2 2 12" xfId="18795" xr:uid="{00000000-0005-0000-0000-000067490000}"/>
    <cellStyle name="Акцент3 2 2 2 2 2 2 2 2 2 2 2 13" xfId="18796" xr:uid="{00000000-0005-0000-0000-000068490000}"/>
    <cellStyle name="Акцент3 2 2 2 2 2 2 2 2 2 2 2 14" xfId="18797" xr:uid="{00000000-0005-0000-0000-000069490000}"/>
    <cellStyle name="Акцент3 2 2 2 2 2 2 2 2 2 2 2 15" xfId="18798" xr:uid="{00000000-0005-0000-0000-00006A490000}"/>
    <cellStyle name="Акцент3 2 2 2 2 2 2 2 2 2 2 2 16" xfId="18799" xr:uid="{00000000-0005-0000-0000-00006B490000}"/>
    <cellStyle name="Акцент3 2 2 2 2 2 2 2 2 2 2 2 17" xfId="18800" xr:uid="{00000000-0005-0000-0000-00006C490000}"/>
    <cellStyle name="Акцент3 2 2 2 2 2 2 2 2 2 2 2 18" xfId="18801" xr:uid="{00000000-0005-0000-0000-00006D490000}"/>
    <cellStyle name="Акцент3 2 2 2 2 2 2 2 2 2 2 2 19" xfId="18802" xr:uid="{00000000-0005-0000-0000-00006E490000}"/>
    <cellStyle name="Акцент3 2 2 2 2 2 2 2 2 2 2 2 2" xfId="18803" xr:uid="{00000000-0005-0000-0000-00006F490000}"/>
    <cellStyle name="Акцент3 2 2 2 2 2 2 2 2 2 2 2 2 10" xfId="18804" xr:uid="{00000000-0005-0000-0000-000070490000}"/>
    <cellStyle name="Акцент3 2 2 2 2 2 2 2 2 2 2 2 2 11" xfId="18805" xr:uid="{00000000-0005-0000-0000-000071490000}"/>
    <cellStyle name="Акцент3 2 2 2 2 2 2 2 2 2 2 2 2 12" xfId="18806" xr:uid="{00000000-0005-0000-0000-000072490000}"/>
    <cellStyle name="Акцент3 2 2 2 2 2 2 2 2 2 2 2 2 13" xfId="18807" xr:uid="{00000000-0005-0000-0000-000073490000}"/>
    <cellStyle name="Акцент3 2 2 2 2 2 2 2 2 2 2 2 2 14" xfId="18808" xr:uid="{00000000-0005-0000-0000-000074490000}"/>
    <cellStyle name="Акцент3 2 2 2 2 2 2 2 2 2 2 2 2 15" xfId="18809" xr:uid="{00000000-0005-0000-0000-000075490000}"/>
    <cellStyle name="Акцент3 2 2 2 2 2 2 2 2 2 2 2 2 16" xfId="18810" xr:uid="{00000000-0005-0000-0000-000076490000}"/>
    <cellStyle name="Акцент3 2 2 2 2 2 2 2 2 2 2 2 2 17" xfId="18811" xr:uid="{00000000-0005-0000-0000-000077490000}"/>
    <cellStyle name="Акцент3 2 2 2 2 2 2 2 2 2 2 2 2 18" xfId="18812" xr:uid="{00000000-0005-0000-0000-000078490000}"/>
    <cellStyle name="Акцент3 2 2 2 2 2 2 2 2 2 2 2 2 19" xfId="18813" xr:uid="{00000000-0005-0000-0000-000079490000}"/>
    <cellStyle name="Акцент3 2 2 2 2 2 2 2 2 2 2 2 2 2" xfId="18814" xr:uid="{00000000-0005-0000-0000-00007A490000}"/>
    <cellStyle name="Акцент3 2 2 2 2 2 2 2 2 2 2 2 2 2 10" xfId="18815" xr:uid="{00000000-0005-0000-0000-00007B490000}"/>
    <cellStyle name="Акцент3 2 2 2 2 2 2 2 2 2 2 2 2 2 11" xfId="18816" xr:uid="{00000000-0005-0000-0000-00007C490000}"/>
    <cellStyle name="Акцент3 2 2 2 2 2 2 2 2 2 2 2 2 2 12" xfId="18817" xr:uid="{00000000-0005-0000-0000-00007D490000}"/>
    <cellStyle name="Акцент3 2 2 2 2 2 2 2 2 2 2 2 2 2 13" xfId="18818" xr:uid="{00000000-0005-0000-0000-00007E490000}"/>
    <cellStyle name="Акцент3 2 2 2 2 2 2 2 2 2 2 2 2 2 14" xfId="18819" xr:uid="{00000000-0005-0000-0000-00007F490000}"/>
    <cellStyle name="Акцент3 2 2 2 2 2 2 2 2 2 2 2 2 2 15" xfId="18820" xr:uid="{00000000-0005-0000-0000-000080490000}"/>
    <cellStyle name="Акцент3 2 2 2 2 2 2 2 2 2 2 2 2 2 16" xfId="18821" xr:uid="{00000000-0005-0000-0000-000081490000}"/>
    <cellStyle name="Акцент3 2 2 2 2 2 2 2 2 2 2 2 2 2 17" xfId="18822" xr:uid="{00000000-0005-0000-0000-000082490000}"/>
    <cellStyle name="Акцент3 2 2 2 2 2 2 2 2 2 2 2 2 2 18" xfId="18823" xr:uid="{00000000-0005-0000-0000-000083490000}"/>
    <cellStyle name="Акцент3 2 2 2 2 2 2 2 2 2 2 2 2 2 19" xfId="18824" xr:uid="{00000000-0005-0000-0000-000084490000}"/>
    <cellStyle name="Акцент3 2 2 2 2 2 2 2 2 2 2 2 2 2 2" xfId="18825" xr:uid="{00000000-0005-0000-0000-000085490000}"/>
    <cellStyle name="Акцент3 2 2 2 2 2 2 2 2 2 2 2 2 2 2 10" xfId="18826" xr:uid="{00000000-0005-0000-0000-000086490000}"/>
    <cellStyle name="Акцент3 2 2 2 2 2 2 2 2 2 2 2 2 2 2 11" xfId="18827" xr:uid="{00000000-0005-0000-0000-000087490000}"/>
    <cellStyle name="Акцент3 2 2 2 2 2 2 2 2 2 2 2 2 2 2 12" xfId="18828" xr:uid="{00000000-0005-0000-0000-000088490000}"/>
    <cellStyle name="Акцент3 2 2 2 2 2 2 2 2 2 2 2 2 2 2 13" xfId="18829" xr:uid="{00000000-0005-0000-0000-000089490000}"/>
    <cellStyle name="Акцент3 2 2 2 2 2 2 2 2 2 2 2 2 2 2 14" xfId="18830" xr:uid="{00000000-0005-0000-0000-00008A490000}"/>
    <cellStyle name="Акцент3 2 2 2 2 2 2 2 2 2 2 2 2 2 2 15" xfId="18831" xr:uid="{00000000-0005-0000-0000-00008B490000}"/>
    <cellStyle name="Акцент3 2 2 2 2 2 2 2 2 2 2 2 2 2 2 16" xfId="18832" xr:uid="{00000000-0005-0000-0000-00008C490000}"/>
    <cellStyle name="Акцент3 2 2 2 2 2 2 2 2 2 2 2 2 2 2 17" xfId="18833" xr:uid="{00000000-0005-0000-0000-00008D490000}"/>
    <cellStyle name="Акцент3 2 2 2 2 2 2 2 2 2 2 2 2 2 2 18" xfId="18834" xr:uid="{00000000-0005-0000-0000-00008E490000}"/>
    <cellStyle name="Акцент3 2 2 2 2 2 2 2 2 2 2 2 2 2 2 19" xfId="18835" xr:uid="{00000000-0005-0000-0000-00008F490000}"/>
    <cellStyle name="Акцент3 2 2 2 2 2 2 2 2 2 2 2 2 2 2 2" xfId="18836" xr:uid="{00000000-0005-0000-0000-000090490000}"/>
    <cellStyle name="Акцент3 2 2 2 2 2 2 2 2 2 2 2 2 2 2 2 10" xfId="18837" xr:uid="{00000000-0005-0000-0000-000091490000}"/>
    <cellStyle name="Акцент3 2 2 2 2 2 2 2 2 2 2 2 2 2 2 2 11" xfId="18838" xr:uid="{00000000-0005-0000-0000-000092490000}"/>
    <cellStyle name="Акцент3 2 2 2 2 2 2 2 2 2 2 2 2 2 2 2 12" xfId="18839" xr:uid="{00000000-0005-0000-0000-000093490000}"/>
    <cellStyle name="Акцент3 2 2 2 2 2 2 2 2 2 2 2 2 2 2 2 13" xfId="18840" xr:uid="{00000000-0005-0000-0000-000094490000}"/>
    <cellStyle name="Акцент3 2 2 2 2 2 2 2 2 2 2 2 2 2 2 2 14" xfId="18841" xr:uid="{00000000-0005-0000-0000-000095490000}"/>
    <cellStyle name="Акцент3 2 2 2 2 2 2 2 2 2 2 2 2 2 2 2 15" xfId="18842" xr:uid="{00000000-0005-0000-0000-000096490000}"/>
    <cellStyle name="Акцент3 2 2 2 2 2 2 2 2 2 2 2 2 2 2 2 16" xfId="18843" xr:uid="{00000000-0005-0000-0000-000097490000}"/>
    <cellStyle name="Акцент3 2 2 2 2 2 2 2 2 2 2 2 2 2 2 2 17" xfId="18844" xr:uid="{00000000-0005-0000-0000-000098490000}"/>
    <cellStyle name="Акцент3 2 2 2 2 2 2 2 2 2 2 2 2 2 2 2 18" xfId="18845" xr:uid="{00000000-0005-0000-0000-000099490000}"/>
    <cellStyle name="Акцент3 2 2 2 2 2 2 2 2 2 2 2 2 2 2 2 19" xfId="18846" xr:uid="{00000000-0005-0000-0000-00009A490000}"/>
    <cellStyle name="Акцент3 2 2 2 2 2 2 2 2 2 2 2 2 2 2 2 2" xfId="18847" xr:uid="{00000000-0005-0000-0000-00009B490000}"/>
    <cellStyle name="Акцент3 2 2 2 2 2 2 2 2 2 2 2 2 2 2 2 2 10" xfId="18848" xr:uid="{00000000-0005-0000-0000-00009C490000}"/>
    <cellStyle name="Акцент3 2 2 2 2 2 2 2 2 2 2 2 2 2 2 2 2 11" xfId="18849" xr:uid="{00000000-0005-0000-0000-00009D490000}"/>
    <cellStyle name="Акцент3 2 2 2 2 2 2 2 2 2 2 2 2 2 2 2 2 12" xfId="18850" xr:uid="{00000000-0005-0000-0000-00009E490000}"/>
    <cellStyle name="Акцент3 2 2 2 2 2 2 2 2 2 2 2 2 2 2 2 2 13" xfId="18851" xr:uid="{00000000-0005-0000-0000-00009F490000}"/>
    <cellStyle name="Акцент3 2 2 2 2 2 2 2 2 2 2 2 2 2 2 2 2 14" xfId="18852" xr:uid="{00000000-0005-0000-0000-0000A0490000}"/>
    <cellStyle name="Акцент3 2 2 2 2 2 2 2 2 2 2 2 2 2 2 2 2 15" xfId="18853" xr:uid="{00000000-0005-0000-0000-0000A1490000}"/>
    <cellStyle name="Акцент3 2 2 2 2 2 2 2 2 2 2 2 2 2 2 2 2 16" xfId="18854" xr:uid="{00000000-0005-0000-0000-0000A2490000}"/>
    <cellStyle name="Акцент3 2 2 2 2 2 2 2 2 2 2 2 2 2 2 2 2 17" xfId="18855" xr:uid="{00000000-0005-0000-0000-0000A3490000}"/>
    <cellStyle name="Акцент3 2 2 2 2 2 2 2 2 2 2 2 2 2 2 2 2 18" xfId="18856" xr:uid="{00000000-0005-0000-0000-0000A4490000}"/>
    <cellStyle name="Акцент3 2 2 2 2 2 2 2 2 2 2 2 2 2 2 2 2 19" xfId="18857" xr:uid="{00000000-0005-0000-0000-0000A5490000}"/>
    <cellStyle name="Акцент3 2 2 2 2 2 2 2 2 2 2 2 2 2 2 2 2 2" xfId="18858" xr:uid="{00000000-0005-0000-0000-0000A6490000}"/>
    <cellStyle name="Акцент3 2 2 2 2 2 2 2 2 2 2 2 2 2 2 2 2 2 10" xfId="18859" xr:uid="{00000000-0005-0000-0000-0000A7490000}"/>
    <cellStyle name="Акцент3 2 2 2 2 2 2 2 2 2 2 2 2 2 2 2 2 2 11" xfId="18860" xr:uid="{00000000-0005-0000-0000-0000A8490000}"/>
    <cellStyle name="Акцент3 2 2 2 2 2 2 2 2 2 2 2 2 2 2 2 2 2 12" xfId="18861" xr:uid="{00000000-0005-0000-0000-0000A9490000}"/>
    <cellStyle name="Акцент3 2 2 2 2 2 2 2 2 2 2 2 2 2 2 2 2 2 13" xfId="18862" xr:uid="{00000000-0005-0000-0000-0000AA490000}"/>
    <cellStyle name="Акцент3 2 2 2 2 2 2 2 2 2 2 2 2 2 2 2 2 2 14" xfId="18863" xr:uid="{00000000-0005-0000-0000-0000AB490000}"/>
    <cellStyle name="Акцент3 2 2 2 2 2 2 2 2 2 2 2 2 2 2 2 2 2 15" xfId="18864" xr:uid="{00000000-0005-0000-0000-0000AC490000}"/>
    <cellStyle name="Акцент3 2 2 2 2 2 2 2 2 2 2 2 2 2 2 2 2 2 16" xfId="18865" xr:uid="{00000000-0005-0000-0000-0000AD490000}"/>
    <cellStyle name="Акцент3 2 2 2 2 2 2 2 2 2 2 2 2 2 2 2 2 2 17" xfId="18866" xr:uid="{00000000-0005-0000-0000-0000AE490000}"/>
    <cellStyle name="Акцент3 2 2 2 2 2 2 2 2 2 2 2 2 2 2 2 2 2 18" xfId="18867" xr:uid="{00000000-0005-0000-0000-0000AF490000}"/>
    <cellStyle name="Акцент3 2 2 2 2 2 2 2 2 2 2 2 2 2 2 2 2 2 19" xfId="18868" xr:uid="{00000000-0005-0000-0000-0000B0490000}"/>
    <cellStyle name="Акцент3 2 2 2 2 2 2 2 2 2 2 2 2 2 2 2 2 2 2" xfId="18869" xr:uid="{00000000-0005-0000-0000-0000B1490000}"/>
    <cellStyle name="Акцент3 2 2 2 2 2 2 2 2 2 2 2 2 2 2 2 2 2 2 10" xfId="18870" xr:uid="{00000000-0005-0000-0000-0000B2490000}"/>
    <cellStyle name="Акцент3 2 2 2 2 2 2 2 2 2 2 2 2 2 2 2 2 2 2 11" xfId="18871" xr:uid="{00000000-0005-0000-0000-0000B3490000}"/>
    <cellStyle name="Акцент3 2 2 2 2 2 2 2 2 2 2 2 2 2 2 2 2 2 2 12" xfId="18872" xr:uid="{00000000-0005-0000-0000-0000B4490000}"/>
    <cellStyle name="Акцент3 2 2 2 2 2 2 2 2 2 2 2 2 2 2 2 2 2 2 13" xfId="18873" xr:uid="{00000000-0005-0000-0000-0000B5490000}"/>
    <cellStyle name="Акцент3 2 2 2 2 2 2 2 2 2 2 2 2 2 2 2 2 2 2 14" xfId="18874" xr:uid="{00000000-0005-0000-0000-0000B6490000}"/>
    <cellStyle name="Акцент3 2 2 2 2 2 2 2 2 2 2 2 2 2 2 2 2 2 2 15" xfId="18875" xr:uid="{00000000-0005-0000-0000-0000B7490000}"/>
    <cellStyle name="Акцент3 2 2 2 2 2 2 2 2 2 2 2 2 2 2 2 2 2 2 16" xfId="18876" xr:uid="{00000000-0005-0000-0000-0000B8490000}"/>
    <cellStyle name="Акцент3 2 2 2 2 2 2 2 2 2 2 2 2 2 2 2 2 2 2 17" xfId="18877" xr:uid="{00000000-0005-0000-0000-0000B9490000}"/>
    <cellStyle name="Акцент3 2 2 2 2 2 2 2 2 2 2 2 2 2 2 2 2 2 2 18" xfId="18878" xr:uid="{00000000-0005-0000-0000-0000BA490000}"/>
    <cellStyle name="Акцент3 2 2 2 2 2 2 2 2 2 2 2 2 2 2 2 2 2 2 19" xfId="18879" xr:uid="{00000000-0005-0000-0000-0000BB490000}"/>
    <cellStyle name="Акцент3 2 2 2 2 2 2 2 2 2 2 2 2 2 2 2 2 2 2 2" xfId="18880" xr:uid="{00000000-0005-0000-0000-0000BC490000}"/>
    <cellStyle name="Акцент3 2 2 2 2 2 2 2 2 2 2 2 2 2 2 2 2 2 2 2 10" xfId="18881" xr:uid="{00000000-0005-0000-0000-0000BD490000}"/>
    <cellStyle name="Акцент3 2 2 2 2 2 2 2 2 2 2 2 2 2 2 2 2 2 2 2 11" xfId="18882" xr:uid="{00000000-0005-0000-0000-0000BE490000}"/>
    <cellStyle name="Акцент3 2 2 2 2 2 2 2 2 2 2 2 2 2 2 2 2 2 2 2 12" xfId="18883" xr:uid="{00000000-0005-0000-0000-0000BF490000}"/>
    <cellStyle name="Акцент3 2 2 2 2 2 2 2 2 2 2 2 2 2 2 2 2 2 2 2 13" xfId="18884" xr:uid="{00000000-0005-0000-0000-0000C0490000}"/>
    <cellStyle name="Акцент3 2 2 2 2 2 2 2 2 2 2 2 2 2 2 2 2 2 2 2 14" xfId="18885" xr:uid="{00000000-0005-0000-0000-0000C1490000}"/>
    <cellStyle name="Акцент3 2 2 2 2 2 2 2 2 2 2 2 2 2 2 2 2 2 2 2 15" xfId="18886" xr:uid="{00000000-0005-0000-0000-0000C2490000}"/>
    <cellStyle name="Акцент3 2 2 2 2 2 2 2 2 2 2 2 2 2 2 2 2 2 2 2 16" xfId="18887" xr:uid="{00000000-0005-0000-0000-0000C3490000}"/>
    <cellStyle name="Акцент3 2 2 2 2 2 2 2 2 2 2 2 2 2 2 2 2 2 2 2 17" xfId="18888" xr:uid="{00000000-0005-0000-0000-0000C4490000}"/>
    <cellStyle name="Акцент3 2 2 2 2 2 2 2 2 2 2 2 2 2 2 2 2 2 2 2 18" xfId="18889" xr:uid="{00000000-0005-0000-0000-0000C5490000}"/>
    <cellStyle name="Акцент3 2 2 2 2 2 2 2 2 2 2 2 2 2 2 2 2 2 2 2 19" xfId="18890" xr:uid="{00000000-0005-0000-0000-0000C6490000}"/>
    <cellStyle name="Акцент3 2 2 2 2 2 2 2 2 2 2 2 2 2 2 2 2 2 2 2 2" xfId="18891" xr:uid="{00000000-0005-0000-0000-0000C7490000}"/>
    <cellStyle name="Акцент3 2 2 2 2 2 2 2 2 2 2 2 2 2 2 2 2 2 2 2 2 10" xfId="18892" xr:uid="{00000000-0005-0000-0000-0000C8490000}"/>
    <cellStyle name="Акцент3 2 2 2 2 2 2 2 2 2 2 2 2 2 2 2 2 2 2 2 2 11" xfId="18893" xr:uid="{00000000-0005-0000-0000-0000C9490000}"/>
    <cellStyle name="Акцент3 2 2 2 2 2 2 2 2 2 2 2 2 2 2 2 2 2 2 2 2 12" xfId="18894" xr:uid="{00000000-0005-0000-0000-0000CA490000}"/>
    <cellStyle name="Акцент3 2 2 2 2 2 2 2 2 2 2 2 2 2 2 2 2 2 2 2 2 13" xfId="18895" xr:uid="{00000000-0005-0000-0000-0000CB490000}"/>
    <cellStyle name="Акцент3 2 2 2 2 2 2 2 2 2 2 2 2 2 2 2 2 2 2 2 2 14" xfId="18896" xr:uid="{00000000-0005-0000-0000-0000CC490000}"/>
    <cellStyle name="Акцент3 2 2 2 2 2 2 2 2 2 2 2 2 2 2 2 2 2 2 2 2 15" xfId="18897" xr:uid="{00000000-0005-0000-0000-0000CD490000}"/>
    <cellStyle name="Акцент3 2 2 2 2 2 2 2 2 2 2 2 2 2 2 2 2 2 2 2 2 16" xfId="18898" xr:uid="{00000000-0005-0000-0000-0000CE490000}"/>
    <cellStyle name="Акцент3 2 2 2 2 2 2 2 2 2 2 2 2 2 2 2 2 2 2 2 2 17" xfId="18899" xr:uid="{00000000-0005-0000-0000-0000CF490000}"/>
    <cellStyle name="Акцент3 2 2 2 2 2 2 2 2 2 2 2 2 2 2 2 2 2 2 2 2 18" xfId="18900" xr:uid="{00000000-0005-0000-0000-0000D0490000}"/>
    <cellStyle name="Акцент3 2 2 2 2 2 2 2 2 2 2 2 2 2 2 2 2 2 2 2 2 19" xfId="18901" xr:uid="{00000000-0005-0000-0000-0000D1490000}"/>
    <cellStyle name="Акцент3 2 2 2 2 2 2 2 2 2 2 2 2 2 2 2 2 2 2 2 2 2" xfId="18902" xr:uid="{00000000-0005-0000-0000-0000D2490000}"/>
    <cellStyle name="Акцент3 2 2 2 2 2 2 2 2 2 2 2 2 2 2 2 2 2 2 2 2 2 10" xfId="18903" xr:uid="{00000000-0005-0000-0000-0000D3490000}"/>
    <cellStyle name="Акцент3 2 2 2 2 2 2 2 2 2 2 2 2 2 2 2 2 2 2 2 2 2 11" xfId="18904" xr:uid="{00000000-0005-0000-0000-0000D4490000}"/>
    <cellStyle name="Акцент3 2 2 2 2 2 2 2 2 2 2 2 2 2 2 2 2 2 2 2 2 2 12" xfId="18905" xr:uid="{00000000-0005-0000-0000-0000D5490000}"/>
    <cellStyle name="Акцент3 2 2 2 2 2 2 2 2 2 2 2 2 2 2 2 2 2 2 2 2 2 13" xfId="18906" xr:uid="{00000000-0005-0000-0000-0000D6490000}"/>
    <cellStyle name="Акцент3 2 2 2 2 2 2 2 2 2 2 2 2 2 2 2 2 2 2 2 2 2 14" xfId="18907" xr:uid="{00000000-0005-0000-0000-0000D7490000}"/>
    <cellStyle name="Акцент3 2 2 2 2 2 2 2 2 2 2 2 2 2 2 2 2 2 2 2 2 2 15" xfId="18908" xr:uid="{00000000-0005-0000-0000-0000D8490000}"/>
    <cellStyle name="Акцент3 2 2 2 2 2 2 2 2 2 2 2 2 2 2 2 2 2 2 2 2 2 16" xfId="18909" xr:uid="{00000000-0005-0000-0000-0000D9490000}"/>
    <cellStyle name="Акцент3 2 2 2 2 2 2 2 2 2 2 2 2 2 2 2 2 2 2 2 2 2 17" xfId="18910" xr:uid="{00000000-0005-0000-0000-0000DA490000}"/>
    <cellStyle name="Акцент3 2 2 2 2 2 2 2 2 2 2 2 2 2 2 2 2 2 2 2 2 2 18" xfId="18911" xr:uid="{00000000-0005-0000-0000-0000DB490000}"/>
    <cellStyle name="Акцент3 2 2 2 2 2 2 2 2 2 2 2 2 2 2 2 2 2 2 2 2 2 19" xfId="18912" xr:uid="{00000000-0005-0000-0000-0000DC490000}"/>
    <cellStyle name="Акцент3 2 2 2 2 2 2 2 2 2 2 2 2 2 2 2 2 2 2 2 2 2 2" xfId="18913" xr:uid="{00000000-0005-0000-0000-0000DD490000}"/>
    <cellStyle name="Акцент3 2 2 2 2 2 2 2 2 2 2 2 2 2 2 2 2 2 2 2 2 2 2 10" xfId="18914" xr:uid="{00000000-0005-0000-0000-0000DE490000}"/>
    <cellStyle name="Акцент3 2 2 2 2 2 2 2 2 2 2 2 2 2 2 2 2 2 2 2 2 2 2 11" xfId="18915" xr:uid="{00000000-0005-0000-0000-0000DF490000}"/>
    <cellStyle name="Акцент3 2 2 2 2 2 2 2 2 2 2 2 2 2 2 2 2 2 2 2 2 2 2 12" xfId="18916" xr:uid="{00000000-0005-0000-0000-0000E0490000}"/>
    <cellStyle name="Акцент3 2 2 2 2 2 2 2 2 2 2 2 2 2 2 2 2 2 2 2 2 2 2 13" xfId="18917" xr:uid="{00000000-0005-0000-0000-0000E1490000}"/>
    <cellStyle name="Акцент3 2 2 2 2 2 2 2 2 2 2 2 2 2 2 2 2 2 2 2 2 2 2 14" xfId="18918" xr:uid="{00000000-0005-0000-0000-0000E2490000}"/>
    <cellStyle name="Акцент3 2 2 2 2 2 2 2 2 2 2 2 2 2 2 2 2 2 2 2 2 2 2 15" xfId="18919" xr:uid="{00000000-0005-0000-0000-0000E3490000}"/>
    <cellStyle name="Акцент3 2 2 2 2 2 2 2 2 2 2 2 2 2 2 2 2 2 2 2 2 2 2 16" xfId="18920" xr:uid="{00000000-0005-0000-0000-0000E4490000}"/>
    <cellStyle name="Акцент3 2 2 2 2 2 2 2 2 2 2 2 2 2 2 2 2 2 2 2 2 2 2 17" xfId="18921" xr:uid="{00000000-0005-0000-0000-0000E5490000}"/>
    <cellStyle name="Акцент3 2 2 2 2 2 2 2 2 2 2 2 2 2 2 2 2 2 2 2 2 2 2 18" xfId="18922" xr:uid="{00000000-0005-0000-0000-0000E6490000}"/>
    <cellStyle name="Акцент3 2 2 2 2 2 2 2 2 2 2 2 2 2 2 2 2 2 2 2 2 2 2 19" xfId="18923" xr:uid="{00000000-0005-0000-0000-0000E7490000}"/>
    <cellStyle name="Акцент3 2 2 2 2 2 2 2 2 2 2 2 2 2 2 2 2 2 2 2 2 2 2 2" xfId="18924" xr:uid="{00000000-0005-0000-0000-0000E8490000}"/>
    <cellStyle name="Акцент3 2 2 2 2 2 2 2 2 2 2 2 2 2 2 2 2 2 2 2 2 2 2 2 10" xfId="18925" xr:uid="{00000000-0005-0000-0000-0000E9490000}"/>
    <cellStyle name="Акцент3 2 2 2 2 2 2 2 2 2 2 2 2 2 2 2 2 2 2 2 2 2 2 2 11" xfId="18926" xr:uid="{00000000-0005-0000-0000-0000EA490000}"/>
    <cellStyle name="Акцент3 2 2 2 2 2 2 2 2 2 2 2 2 2 2 2 2 2 2 2 2 2 2 2 12" xfId="18927" xr:uid="{00000000-0005-0000-0000-0000EB490000}"/>
    <cellStyle name="Акцент3 2 2 2 2 2 2 2 2 2 2 2 2 2 2 2 2 2 2 2 2 2 2 2 13" xfId="18928" xr:uid="{00000000-0005-0000-0000-0000EC490000}"/>
    <cellStyle name="Акцент3 2 2 2 2 2 2 2 2 2 2 2 2 2 2 2 2 2 2 2 2 2 2 2 14" xfId="18929" xr:uid="{00000000-0005-0000-0000-0000ED490000}"/>
    <cellStyle name="Акцент3 2 2 2 2 2 2 2 2 2 2 2 2 2 2 2 2 2 2 2 2 2 2 2 15" xfId="18930" xr:uid="{00000000-0005-0000-0000-0000EE490000}"/>
    <cellStyle name="Акцент3 2 2 2 2 2 2 2 2 2 2 2 2 2 2 2 2 2 2 2 2 2 2 2 16" xfId="18931" xr:uid="{00000000-0005-0000-0000-0000EF490000}"/>
    <cellStyle name="Акцент3 2 2 2 2 2 2 2 2 2 2 2 2 2 2 2 2 2 2 2 2 2 2 2 17" xfId="18932" xr:uid="{00000000-0005-0000-0000-0000F0490000}"/>
    <cellStyle name="Акцент3 2 2 2 2 2 2 2 2 2 2 2 2 2 2 2 2 2 2 2 2 2 2 2 18" xfId="18933" xr:uid="{00000000-0005-0000-0000-0000F1490000}"/>
    <cellStyle name="Акцент3 2 2 2 2 2 2 2 2 2 2 2 2 2 2 2 2 2 2 2 2 2 2 2 19" xfId="18934" xr:uid="{00000000-0005-0000-0000-0000F2490000}"/>
    <cellStyle name="Акцент3 2 2 2 2 2 2 2 2 2 2 2 2 2 2 2 2 2 2 2 2 2 2 2 2" xfId="18935" xr:uid="{00000000-0005-0000-0000-0000F3490000}"/>
    <cellStyle name="Акцент3 2 2 2 2 2 2 2 2 2 2 2 2 2 2 2 2 2 2 2 2 2 2 2 2 10" xfId="18936" xr:uid="{00000000-0005-0000-0000-0000F4490000}"/>
    <cellStyle name="Акцент3 2 2 2 2 2 2 2 2 2 2 2 2 2 2 2 2 2 2 2 2 2 2 2 2 11" xfId="18937" xr:uid="{00000000-0005-0000-0000-0000F5490000}"/>
    <cellStyle name="Акцент3 2 2 2 2 2 2 2 2 2 2 2 2 2 2 2 2 2 2 2 2 2 2 2 2 12" xfId="18938" xr:uid="{00000000-0005-0000-0000-0000F6490000}"/>
    <cellStyle name="Акцент3 2 2 2 2 2 2 2 2 2 2 2 2 2 2 2 2 2 2 2 2 2 2 2 2 13" xfId="18939" xr:uid="{00000000-0005-0000-0000-0000F7490000}"/>
    <cellStyle name="Акцент3 2 2 2 2 2 2 2 2 2 2 2 2 2 2 2 2 2 2 2 2 2 2 2 2 14" xfId="18940" xr:uid="{00000000-0005-0000-0000-0000F8490000}"/>
    <cellStyle name="Акцент3 2 2 2 2 2 2 2 2 2 2 2 2 2 2 2 2 2 2 2 2 2 2 2 2 15" xfId="18941" xr:uid="{00000000-0005-0000-0000-0000F9490000}"/>
    <cellStyle name="Акцент3 2 2 2 2 2 2 2 2 2 2 2 2 2 2 2 2 2 2 2 2 2 2 2 2 16" xfId="18942" xr:uid="{00000000-0005-0000-0000-0000FA490000}"/>
    <cellStyle name="Акцент3 2 2 2 2 2 2 2 2 2 2 2 2 2 2 2 2 2 2 2 2 2 2 2 2 17" xfId="18943" xr:uid="{00000000-0005-0000-0000-0000FB490000}"/>
    <cellStyle name="Акцент3 2 2 2 2 2 2 2 2 2 2 2 2 2 2 2 2 2 2 2 2 2 2 2 2 18" xfId="18944" xr:uid="{00000000-0005-0000-0000-0000FC490000}"/>
    <cellStyle name="Акцент3 2 2 2 2 2 2 2 2 2 2 2 2 2 2 2 2 2 2 2 2 2 2 2 2 2" xfId="18945" xr:uid="{00000000-0005-0000-0000-0000FD490000}"/>
    <cellStyle name="Акцент3 2 2 2 2 2 2 2 2 2 2 2 2 2 2 2 2 2 2 2 2 2 2 2 2 2 10" xfId="18946" xr:uid="{00000000-0005-0000-0000-0000FE490000}"/>
    <cellStyle name="Акцент3 2 2 2 2 2 2 2 2 2 2 2 2 2 2 2 2 2 2 2 2 2 2 2 2 2 11" xfId="18947" xr:uid="{00000000-0005-0000-0000-0000FF490000}"/>
    <cellStyle name="Акцент3 2 2 2 2 2 2 2 2 2 2 2 2 2 2 2 2 2 2 2 2 2 2 2 2 2 12" xfId="18948" xr:uid="{00000000-0005-0000-0000-0000004A0000}"/>
    <cellStyle name="Акцент3 2 2 2 2 2 2 2 2 2 2 2 2 2 2 2 2 2 2 2 2 2 2 2 2 2 13" xfId="18949" xr:uid="{00000000-0005-0000-0000-0000014A0000}"/>
    <cellStyle name="Акцент3 2 2 2 2 2 2 2 2 2 2 2 2 2 2 2 2 2 2 2 2 2 2 2 2 2 14" xfId="18950" xr:uid="{00000000-0005-0000-0000-0000024A0000}"/>
    <cellStyle name="Акцент3 2 2 2 2 2 2 2 2 2 2 2 2 2 2 2 2 2 2 2 2 2 2 2 2 2 15" xfId="18951" xr:uid="{00000000-0005-0000-0000-0000034A0000}"/>
    <cellStyle name="Акцент3 2 2 2 2 2 2 2 2 2 2 2 2 2 2 2 2 2 2 2 2 2 2 2 2 2 16" xfId="18952" xr:uid="{00000000-0005-0000-0000-0000044A0000}"/>
    <cellStyle name="Акцент3 2 2 2 2 2 2 2 2 2 2 2 2 2 2 2 2 2 2 2 2 2 2 2 2 2 17" xfId="18953" xr:uid="{00000000-0005-0000-0000-0000054A0000}"/>
    <cellStyle name="Акцент3 2 2 2 2 2 2 2 2 2 2 2 2 2 2 2 2 2 2 2 2 2 2 2 2 2 18" xfId="18954" xr:uid="{00000000-0005-0000-0000-0000064A0000}"/>
    <cellStyle name="Акцент3 2 2 2 2 2 2 2 2 2 2 2 2 2 2 2 2 2 2 2 2 2 2 2 2 2 2" xfId="18955" xr:uid="{00000000-0005-0000-0000-0000074A0000}"/>
    <cellStyle name="Акцент3 2 2 2 2 2 2 2 2 2 2 2 2 2 2 2 2 2 2 2 2 2 2 2 2 2 3" xfId="18956" xr:uid="{00000000-0005-0000-0000-0000084A0000}"/>
    <cellStyle name="Акцент3 2 2 2 2 2 2 2 2 2 2 2 2 2 2 2 2 2 2 2 2 2 2 2 2 2 4" xfId="18957" xr:uid="{00000000-0005-0000-0000-0000094A0000}"/>
    <cellStyle name="Акцент3 2 2 2 2 2 2 2 2 2 2 2 2 2 2 2 2 2 2 2 2 2 2 2 2 2 5" xfId="18958" xr:uid="{00000000-0005-0000-0000-00000A4A0000}"/>
    <cellStyle name="Акцент3 2 2 2 2 2 2 2 2 2 2 2 2 2 2 2 2 2 2 2 2 2 2 2 2 2 6" xfId="18959" xr:uid="{00000000-0005-0000-0000-00000B4A0000}"/>
    <cellStyle name="Акцент3 2 2 2 2 2 2 2 2 2 2 2 2 2 2 2 2 2 2 2 2 2 2 2 2 2 7" xfId="18960" xr:uid="{00000000-0005-0000-0000-00000C4A0000}"/>
    <cellStyle name="Акцент3 2 2 2 2 2 2 2 2 2 2 2 2 2 2 2 2 2 2 2 2 2 2 2 2 2 8" xfId="18961" xr:uid="{00000000-0005-0000-0000-00000D4A0000}"/>
    <cellStyle name="Акцент3 2 2 2 2 2 2 2 2 2 2 2 2 2 2 2 2 2 2 2 2 2 2 2 2 2 9" xfId="18962" xr:uid="{00000000-0005-0000-0000-00000E4A0000}"/>
    <cellStyle name="Акцент3 2 2 2 2 2 2 2 2 2 2 2 2 2 2 2 2 2 2 2 2 2 2 2 2 3" xfId="18963" xr:uid="{00000000-0005-0000-0000-00000F4A0000}"/>
    <cellStyle name="Акцент3 2 2 2 2 2 2 2 2 2 2 2 2 2 2 2 2 2 2 2 2 2 2 2 2 4" xfId="18964" xr:uid="{00000000-0005-0000-0000-0000104A0000}"/>
    <cellStyle name="Акцент3 2 2 2 2 2 2 2 2 2 2 2 2 2 2 2 2 2 2 2 2 2 2 2 2 5" xfId="18965" xr:uid="{00000000-0005-0000-0000-0000114A0000}"/>
    <cellStyle name="Акцент3 2 2 2 2 2 2 2 2 2 2 2 2 2 2 2 2 2 2 2 2 2 2 2 2 6" xfId="18966" xr:uid="{00000000-0005-0000-0000-0000124A0000}"/>
    <cellStyle name="Акцент3 2 2 2 2 2 2 2 2 2 2 2 2 2 2 2 2 2 2 2 2 2 2 2 2 7" xfId="18967" xr:uid="{00000000-0005-0000-0000-0000134A0000}"/>
    <cellStyle name="Акцент3 2 2 2 2 2 2 2 2 2 2 2 2 2 2 2 2 2 2 2 2 2 2 2 2 8" xfId="18968" xr:uid="{00000000-0005-0000-0000-0000144A0000}"/>
    <cellStyle name="Акцент3 2 2 2 2 2 2 2 2 2 2 2 2 2 2 2 2 2 2 2 2 2 2 2 2 9" xfId="18969" xr:uid="{00000000-0005-0000-0000-0000154A0000}"/>
    <cellStyle name="Акцент3 2 2 2 2 2 2 2 2 2 2 2 2 2 2 2 2 2 2 2 2 2 2 2 20" xfId="18970" xr:uid="{00000000-0005-0000-0000-0000164A0000}"/>
    <cellStyle name="Акцент3 2 2 2 2 2 2 2 2 2 2 2 2 2 2 2 2 2 2 2 2 2 2 2 21" xfId="18971" xr:uid="{00000000-0005-0000-0000-0000174A0000}"/>
    <cellStyle name="Акцент3 2 2 2 2 2 2 2 2 2 2 2 2 2 2 2 2 2 2 2 2 2 2 2 3" xfId="18972" xr:uid="{00000000-0005-0000-0000-0000184A0000}"/>
    <cellStyle name="Акцент3 2 2 2 2 2 2 2 2 2 2 2 2 2 2 2 2 2 2 2 2 2 2 2 4" xfId="18973" xr:uid="{00000000-0005-0000-0000-0000194A0000}"/>
    <cellStyle name="Акцент3 2 2 2 2 2 2 2 2 2 2 2 2 2 2 2 2 2 2 2 2 2 2 2 5" xfId="18974" xr:uid="{00000000-0005-0000-0000-00001A4A0000}"/>
    <cellStyle name="Акцент3 2 2 2 2 2 2 2 2 2 2 2 2 2 2 2 2 2 2 2 2 2 2 2 6" xfId="18975" xr:uid="{00000000-0005-0000-0000-00001B4A0000}"/>
    <cellStyle name="Акцент3 2 2 2 2 2 2 2 2 2 2 2 2 2 2 2 2 2 2 2 2 2 2 2 7" xfId="18976" xr:uid="{00000000-0005-0000-0000-00001C4A0000}"/>
    <cellStyle name="Акцент3 2 2 2 2 2 2 2 2 2 2 2 2 2 2 2 2 2 2 2 2 2 2 2 8" xfId="18977" xr:uid="{00000000-0005-0000-0000-00001D4A0000}"/>
    <cellStyle name="Акцент3 2 2 2 2 2 2 2 2 2 2 2 2 2 2 2 2 2 2 2 2 2 2 2 9" xfId="18978" xr:uid="{00000000-0005-0000-0000-00001E4A0000}"/>
    <cellStyle name="Акцент3 2 2 2 2 2 2 2 2 2 2 2 2 2 2 2 2 2 2 2 2 2 2 20" xfId="18979" xr:uid="{00000000-0005-0000-0000-00001F4A0000}"/>
    <cellStyle name="Акцент3 2 2 2 2 2 2 2 2 2 2 2 2 2 2 2 2 2 2 2 2 2 2 21" xfId="18980" xr:uid="{00000000-0005-0000-0000-0000204A0000}"/>
    <cellStyle name="Акцент3 2 2 2 2 2 2 2 2 2 2 2 2 2 2 2 2 2 2 2 2 2 2 3" xfId="18981" xr:uid="{00000000-0005-0000-0000-0000214A0000}"/>
    <cellStyle name="Акцент3 2 2 2 2 2 2 2 2 2 2 2 2 2 2 2 2 2 2 2 2 2 2 4" xfId="18982" xr:uid="{00000000-0005-0000-0000-0000224A0000}"/>
    <cellStyle name="Акцент3 2 2 2 2 2 2 2 2 2 2 2 2 2 2 2 2 2 2 2 2 2 2 5" xfId="18983" xr:uid="{00000000-0005-0000-0000-0000234A0000}"/>
    <cellStyle name="Акцент3 2 2 2 2 2 2 2 2 2 2 2 2 2 2 2 2 2 2 2 2 2 2 6" xfId="18984" xr:uid="{00000000-0005-0000-0000-0000244A0000}"/>
    <cellStyle name="Акцент3 2 2 2 2 2 2 2 2 2 2 2 2 2 2 2 2 2 2 2 2 2 2 7" xfId="18985" xr:uid="{00000000-0005-0000-0000-0000254A0000}"/>
    <cellStyle name="Акцент3 2 2 2 2 2 2 2 2 2 2 2 2 2 2 2 2 2 2 2 2 2 2 8" xfId="18986" xr:uid="{00000000-0005-0000-0000-0000264A0000}"/>
    <cellStyle name="Акцент3 2 2 2 2 2 2 2 2 2 2 2 2 2 2 2 2 2 2 2 2 2 2 9" xfId="18987" xr:uid="{00000000-0005-0000-0000-0000274A0000}"/>
    <cellStyle name="Акцент3 2 2 2 2 2 2 2 2 2 2 2 2 2 2 2 2 2 2 2 2 2 20" xfId="18988" xr:uid="{00000000-0005-0000-0000-0000284A0000}"/>
    <cellStyle name="Акцент3 2 2 2 2 2 2 2 2 2 2 2 2 2 2 2 2 2 2 2 2 2 21" xfId="18989" xr:uid="{00000000-0005-0000-0000-0000294A0000}"/>
    <cellStyle name="Акцент3 2 2 2 2 2 2 2 2 2 2 2 2 2 2 2 2 2 2 2 2 2 22" xfId="18990" xr:uid="{00000000-0005-0000-0000-00002A4A0000}"/>
    <cellStyle name="Акцент3 2 2 2 2 2 2 2 2 2 2 2 2 2 2 2 2 2 2 2 2 2 3" xfId="18991" xr:uid="{00000000-0005-0000-0000-00002B4A0000}"/>
    <cellStyle name="Акцент3 2 2 2 2 2 2 2 2 2 2 2 2 2 2 2 2 2 2 2 2 2 4" xfId="18992" xr:uid="{00000000-0005-0000-0000-00002C4A0000}"/>
    <cellStyle name="Акцент3 2 2 2 2 2 2 2 2 2 2 2 2 2 2 2 2 2 2 2 2 2 5" xfId="18993" xr:uid="{00000000-0005-0000-0000-00002D4A0000}"/>
    <cellStyle name="Акцент3 2 2 2 2 2 2 2 2 2 2 2 2 2 2 2 2 2 2 2 2 2 6" xfId="18994" xr:uid="{00000000-0005-0000-0000-00002E4A0000}"/>
    <cellStyle name="Акцент3 2 2 2 2 2 2 2 2 2 2 2 2 2 2 2 2 2 2 2 2 2 7" xfId="18995" xr:uid="{00000000-0005-0000-0000-00002F4A0000}"/>
    <cellStyle name="Акцент3 2 2 2 2 2 2 2 2 2 2 2 2 2 2 2 2 2 2 2 2 2 8" xfId="18996" xr:uid="{00000000-0005-0000-0000-0000304A0000}"/>
    <cellStyle name="Акцент3 2 2 2 2 2 2 2 2 2 2 2 2 2 2 2 2 2 2 2 2 2 9" xfId="18997" xr:uid="{00000000-0005-0000-0000-0000314A0000}"/>
    <cellStyle name="Акцент3 2 2 2 2 2 2 2 2 2 2 2 2 2 2 2 2 2 2 2 2 20" xfId="18998" xr:uid="{00000000-0005-0000-0000-0000324A0000}"/>
    <cellStyle name="Акцент3 2 2 2 2 2 2 2 2 2 2 2 2 2 2 2 2 2 2 2 2 21" xfId="18999" xr:uid="{00000000-0005-0000-0000-0000334A0000}"/>
    <cellStyle name="Акцент3 2 2 2 2 2 2 2 2 2 2 2 2 2 2 2 2 2 2 2 2 22" xfId="19000" xr:uid="{00000000-0005-0000-0000-0000344A0000}"/>
    <cellStyle name="Акцент3 2 2 2 2 2 2 2 2 2 2 2 2 2 2 2 2 2 2 2 2 3" xfId="19001" xr:uid="{00000000-0005-0000-0000-0000354A0000}"/>
    <cellStyle name="Акцент3 2 2 2 2 2 2 2 2 2 2 2 2 2 2 2 2 2 2 2 2 4" xfId="19002" xr:uid="{00000000-0005-0000-0000-0000364A0000}"/>
    <cellStyle name="Акцент3 2 2 2 2 2 2 2 2 2 2 2 2 2 2 2 2 2 2 2 2 5" xfId="19003" xr:uid="{00000000-0005-0000-0000-0000374A0000}"/>
    <cellStyle name="Акцент3 2 2 2 2 2 2 2 2 2 2 2 2 2 2 2 2 2 2 2 2 6" xfId="19004" xr:uid="{00000000-0005-0000-0000-0000384A0000}"/>
    <cellStyle name="Акцент3 2 2 2 2 2 2 2 2 2 2 2 2 2 2 2 2 2 2 2 2 7" xfId="19005" xr:uid="{00000000-0005-0000-0000-0000394A0000}"/>
    <cellStyle name="Акцент3 2 2 2 2 2 2 2 2 2 2 2 2 2 2 2 2 2 2 2 2 8" xfId="19006" xr:uid="{00000000-0005-0000-0000-00003A4A0000}"/>
    <cellStyle name="Акцент3 2 2 2 2 2 2 2 2 2 2 2 2 2 2 2 2 2 2 2 2 9" xfId="19007" xr:uid="{00000000-0005-0000-0000-00003B4A0000}"/>
    <cellStyle name="Акцент3 2 2 2 2 2 2 2 2 2 2 2 2 2 2 2 2 2 2 2 20" xfId="19008" xr:uid="{00000000-0005-0000-0000-00003C4A0000}"/>
    <cellStyle name="Акцент3 2 2 2 2 2 2 2 2 2 2 2 2 2 2 2 2 2 2 2 21" xfId="19009" xr:uid="{00000000-0005-0000-0000-00003D4A0000}"/>
    <cellStyle name="Акцент3 2 2 2 2 2 2 2 2 2 2 2 2 2 2 2 2 2 2 2 22" xfId="19010" xr:uid="{00000000-0005-0000-0000-00003E4A0000}"/>
    <cellStyle name="Акцент3 2 2 2 2 2 2 2 2 2 2 2 2 2 2 2 2 2 2 2 23" xfId="19011" xr:uid="{00000000-0005-0000-0000-00003F4A0000}"/>
    <cellStyle name="Акцент3 2 2 2 2 2 2 2 2 2 2 2 2 2 2 2 2 2 2 2 3" xfId="19012" xr:uid="{00000000-0005-0000-0000-0000404A0000}"/>
    <cellStyle name="Акцент3 2 2 2 2 2 2 2 2 2 2 2 2 2 2 2 2 2 2 2 4" xfId="19013" xr:uid="{00000000-0005-0000-0000-0000414A0000}"/>
    <cellStyle name="Акцент3 2 2 2 2 2 2 2 2 2 2 2 2 2 2 2 2 2 2 2 5" xfId="19014" xr:uid="{00000000-0005-0000-0000-0000424A0000}"/>
    <cellStyle name="Акцент3 2 2 2 2 2 2 2 2 2 2 2 2 2 2 2 2 2 2 2 6" xfId="19015" xr:uid="{00000000-0005-0000-0000-0000434A0000}"/>
    <cellStyle name="Акцент3 2 2 2 2 2 2 2 2 2 2 2 2 2 2 2 2 2 2 2 7" xfId="19016" xr:uid="{00000000-0005-0000-0000-0000444A0000}"/>
    <cellStyle name="Акцент3 2 2 2 2 2 2 2 2 2 2 2 2 2 2 2 2 2 2 2 8" xfId="19017" xr:uid="{00000000-0005-0000-0000-0000454A0000}"/>
    <cellStyle name="Акцент3 2 2 2 2 2 2 2 2 2 2 2 2 2 2 2 2 2 2 2 9" xfId="19018" xr:uid="{00000000-0005-0000-0000-0000464A0000}"/>
    <cellStyle name="Акцент3 2 2 2 2 2 2 2 2 2 2 2 2 2 2 2 2 2 2 20" xfId="19019" xr:uid="{00000000-0005-0000-0000-0000474A0000}"/>
    <cellStyle name="Акцент3 2 2 2 2 2 2 2 2 2 2 2 2 2 2 2 2 2 2 21" xfId="19020" xr:uid="{00000000-0005-0000-0000-0000484A0000}"/>
    <cellStyle name="Акцент3 2 2 2 2 2 2 2 2 2 2 2 2 2 2 2 2 2 2 22" xfId="19021" xr:uid="{00000000-0005-0000-0000-0000494A0000}"/>
    <cellStyle name="Акцент3 2 2 2 2 2 2 2 2 2 2 2 2 2 2 2 2 2 2 23" xfId="19022" xr:uid="{00000000-0005-0000-0000-00004A4A0000}"/>
    <cellStyle name="Акцент3 2 2 2 2 2 2 2 2 2 2 2 2 2 2 2 2 2 2 24" xfId="19023" xr:uid="{00000000-0005-0000-0000-00004B4A0000}"/>
    <cellStyle name="Акцент3 2 2 2 2 2 2 2 2 2 2 2 2 2 2 2 2 2 2 25" xfId="19024" xr:uid="{00000000-0005-0000-0000-00004C4A0000}"/>
    <cellStyle name="Акцент3 2 2 2 2 2 2 2 2 2 2 2 2 2 2 2 2 2 2 3" xfId="19025" xr:uid="{00000000-0005-0000-0000-00004D4A0000}"/>
    <cellStyle name="Акцент3 2 2 2 2 2 2 2 2 2 2 2 2 2 2 2 2 2 2 4" xfId="19026" xr:uid="{00000000-0005-0000-0000-00004E4A0000}"/>
    <cellStyle name="Акцент3 2 2 2 2 2 2 2 2 2 2 2 2 2 2 2 2 2 2 5" xfId="19027" xr:uid="{00000000-0005-0000-0000-00004F4A0000}"/>
    <cellStyle name="Акцент3 2 2 2 2 2 2 2 2 2 2 2 2 2 2 2 2 2 2 6" xfId="19028" xr:uid="{00000000-0005-0000-0000-0000504A0000}"/>
    <cellStyle name="Акцент3 2 2 2 2 2 2 2 2 2 2 2 2 2 2 2 2 2 2 7" xfId="19029" xr:uid="{00000000-0005-0000-0000-0000514A0000}"/>
    <cellStyle name="Акцент3 2 2 2 2 2 2 2 2 2 2 2 2 2 2 2 2 2 2 8" xfId="19030" xr:uid="{00000000-0005-0000-0000-0000524A0000}"/>
    <cellStyle name="Акцент3 2 2 2 2 2 2 2 2 2 2 2 2 2 2 2 2 2 2 9" xfId="19031" xr:uid="{00000000-0005-0000-0000-0000534A0000}"/>
    <cellStyle name="Акцент3 2 2 2 2 2 2 2 2 2 2 2 2 2 2 2 2 2 20" xfId="19032" xr:uid="{00000000-0005-0000-0000-0000544A0000}"/>
    <cellStyle name="Акцент3 2 2 2 2 2 2 2 2 2 2 2 2 2 2 2 2 2 21" xfId="19033" xr:uid="{00000000-0005-0000-0000-0000554A0000}"/>
    <cellStyle name="Акцент3 2 2 2 2 2 2 2 2 2 2 2 2 2 2 2 2 2 22" xfId="19034" xr:uid="{00000000-0005-0000-0000-0000564A0000}"/>
    <cellStyle name="Акцент3 2 2 2 2 2 2 2 2 2 2 2 2 2 2 2 2 2 23" xfId="19035" xr:uid="{00000000-0005-0000-0000-0000574A0000}"/>
    <cellStyle name="Акцент3 2 2 2 2 2 2 2 2 2 2 2 2 2 2 2 2 2 24" xfId="19036" xr:uid="{00000000-0005-0000-0000-0000584A0000}"/>
    <cellStyle name="Акцент3 2 2 2 2 2 2 2 2 2 2 2 2 2 2 2 2 2 25" xfId="19037" xr:uid="{00000000-0005-0000-0000-0000594A0000}"/>
    <cellStyle name="Акцент3 2 2 2 2 2 2 2 2 2 2 2 2 2 2 2 2 2 3" xfId="19038" xr:uid="{00000000-0005-0000-0000-00005A4A0000}"/>
    <cellStyle name="Акцент3 2 2 2 2 2 2 2 2 2 2 2 2 2 2 2 2 2 3 2" xfId="19039" xr:uid="{00000000-0005-0000-0000-00005B4A0000}"/>
    <cellStyle name="Акцент3 2 2 2 2 2 2 2 2 2 2 2 2 2 2 2 2 2 4" xfId="19040" xr:uid="{00000000-0005-0000-0000-00005C4A0000}"/>
    <cellStyle name="Акцент3 2 2 2 2 2 2 2 2 2 2 2 2 2 2 2 2 2 5" xfId="19041" xr:uid="{00000000-0005-0000-0000-00005D4A0000}"/>
    <cellStyle name="Акцент3 2 2 2 2 2 2 2 2 2 2 2 2 2 2 2 2 2 6" xfId="19042" xr:uid="{00000000-0005-0000-0000-00005E4A0000}"/>
    <cellStyle name="Акцент3 2 2 2 2 2 2 2 2 2 2 2 2 2 2 2 2 2 7" xfId="19043" xr:uid="{00000000-0005-0000-0000-00005F4A0000}"/>
    <cellStyle name="Акцент3 2 2 2 2 2 2 2 2 2 2 2 2 2 2 2 2 2 8" xfId="19044" xr:uid="{00000000-0005-0000-0000-0000604A0000}"/>
    <cellStyle name="Акцент3 2 2 2 2 2 2 2 2 2 2 2 2 2 2 2 2 2 9" xfId="19045" xr:uid="{00000000-0005-0000-0000-0000614A0000}"/>
    <cellStyle name="Акцент3 2 2 2 2 2 2 2 2 2 2 2 2 2 2 2 2 20" xfId="19046" xr:uid="{00000000-0005-0000-0000-0000624A0000}"/>
    <cellStyle name="Акцент3 2 2 2 2 2 2 2 2 2 2 2 2 2 2 2 2 21" xfId="19047" xr:uid="{00000000-0005-0000-0000-0000634A0000}"/>
    <cellStyle name="Акцент3 2 2 2 2 2 2 2 2 2 2 2 2 2 2 2 2 22" xfId="19048" xr:uid="{00000000-0005-0000-0000-0000644A0000}"/>
    <cellStyle name="Акцент3 2 2 2 2 2 2 2 2 2 2 2 2 2 2 2 2 23" xfId="19049" xr:uid="{00000000-0005-0000-0000-0000654A0000}"/>
    <cellStyle name="Акцент3 2 2 2 2 2 2 2 2 2 2 2 2 2 2 2 2 24" xfId="19050" xr:uid="{00000000-0005-0000-0000-0000664A0000}"/>
    <cellStyle name="Акцент3 2 2 2 2 2 2 2 2 2 2 2 2 2 2 2 2 25" xfId="19051" xr:uid="{00000000-0005-0000-0000-0000674A0000}"/>
    <cellStyle name="Акцент3 2 2 2 2 2 2 2 2 2 2 2 2 2 2 2 2 26" xfId="19052" xr:uid="{00000000-0005-0000-0000-0000684A0000}"/>
    <cellStyle name="Акцент3 2 2 2 2 2 2 2 2 2 2 2 2 2 2 2 2 27" xfId="19053" xr:uid="{00000000-0005-0000-0000-0000694A0000}"/>
    <cellStyle name="Акцент3 2 2 2 2 2 2 2 2 2 2 2 2 2 2 2 2 3" xfId="19054" xr:uid="{00000000-0005-0000-0000-00006A4A0000}"/>
    <cellStyle name="Акцент3 2 2 2 2 2 2 2 2 2 2 2 2 2 2 2 2 4" xfId="19055" xr:uid="{00000000-0005-0000-0000-00006B4A0000}"/>
    <cellStyle name="Акцент3 2 2 2 2 2 2 2 2 2 2 2 2 2 2 2 2 4 2" xfId="19056" xr:uid="{00000000-0005-0000-0000-00006C4A0000}"/>
    <cellStyle name="Акцент3 2 2 2 2 2 2 2 2 2 2 2 2 2 2 2 2 5" xfId="19057" xr:uid="{00000000-0005-0000-0000-00006D4A0000}"/>
    <cellStyle name="Акцент3 2 2 2 2 2 2 2 2 2 2 2 2 2 2 2 2 6" xfId="19058" xr:uid="{00000000-0005-0000-0000-00006E4A0000}"/>
    <cellStyle name="Акцент3 2 2 2 2 2 2 2 2 2 2 2 2 2 2 2 2 7" xfId="19059" xr:uid="{00000000-0005-0000-0000-00006F4A0000}"/>
    <cellStyle name="Акцент3 2 2 2 2 2 2 2 2 2 2 2 2 2 2 2 2 8" xfId="19060" xr:uid="{00000000-0005-0000-0000-0000704A0000}"/>
    <cellStyle name="Акцент3 2 2 2 2 2 2 2 2 2 2 2 2 2 2 2 2 9" xfId="19061" xr:uid="{00000000-0005-0000-0000-0000714A0000}"/>
    <cellStyle name="Акцент3 2 2 2 2 2 2 2 2 2 2 2 2 2 2 2 20" xfId="19062" xr:uid="{00000000-0005-0000-0000-0000724A0000}"/>
    <cellStyle name="Акцент3 2 2 2 2 2 2 2 2 2 2 2 2 2 2 2 21" xfId="19063" xr:uid="{00000000-0005-0000-0000-0000734A0000}"/>
    <cellStyle name="Акцент3 2 2 2 2 2 2 2 2 2 2 2 2 2 2 2 22" xfId="19064" xr:uid="{00000000-0005-0000-0000-0000744A0000}"/>
    <cellStyle name="Акцент3 2 2 2 2 2 2 2 2 2 2 2 2 2 2 2 23" xfId="19065" xr:uid="{00000000-0005-0000-0000-0000754A0000}"/>
    <cellStyle name="Акцент3 2 2 2 2 2 2 2 2 2 2 2 2 2 2 2 24" xfId="19066" xr:uid="{00000000-0005-0000-0000-0000764A0000}"/>
    <cellStyle name="Акцент3 2 2 2 2 2 2 2 2 2 2 2 2 2 2 2 25" xfId="19067" xr:uid="{00000000-0005-0000-0000-0000774A0000}"/>
    <cellStyle name="Акцент3 2 2 2 2 2 2 2 2 2 2 2 2 2 2 2 26" xfId="19068" xr:uid="{00000000-0005-0000-0000-0000784A0000}"/>
    <cellStyle name="Акцент3 2 2 2 2 2 2 2 2 2 2 2 2 2 2 2 27" xfId="19069" xr:uid="{00000000-0005-0000-0000-0000794A0000}"/>
    <cellStyle name="Акцент3 2 2 2 2 2 2 2 2 2 2 2 2 2 2 2 3" xfId="19070" xr:uid="{00000000-0005-0000-0000-00007A4A0000}"/>
    <cellStyle name="Акцент3 2 2 2 2 2 2 2 2 2 2 2 2 2 2 2 3 2" xfId="19071" xr:uid="{00000000-0005-0000-0000-00007B4A0000}"/>
    <cellStyle name="Акцент3 2 2 2 2 2 2 2 2 2 2 2 2 2 2 2 3 2 2" xfId="19072" xr:uid="{00000000-0005-0000-0000-00007C4A0000}"/>
    <cellStyle name="Акцент3 2 2 2 2 2 2 2 2 2 2 2 2 2 2 2 3 2 2 2" xfId="19073" xr:uid="{00000000-0005-0000-0000-00007D4A0000}"/>
    <cellStyle name="Акцент3 2 2 2 2 2 2 2 2 2 2 2 2 2 2 2 3 2 3" xfId="19074" xr:uid="{00000000-0005-0000-0000-00007E4A0000}"/>
    <cellStyle name="Акцент3 2 2 2 2 2 2 2 2 2 2 2 2 2 2 2 3 2 4" xfId="19075" xr:uid="{00000000-0005-0000-0000-00007F4A0000}"/>
    <cellStyle name="Акцент3 2 2 2 2 2 2 2 2 2 2 2 2 2 2 2 3 3" xfId="19076" xr:uid="{00000000-0005-0000-0000-0000804A0000}"/>
    <cellStyle name="Акцент3 2 2 2 2 2 2 2 2 2 2 2 2 2 2 2 3 3 2" xfId="19077" xr:uid="{00000000-0005-0000-0000-0000814A0000}"/>
    <cellStyle name="Акцент3 2 2 2 2 2 2 2 2 2 2 2 2 2 2 2 3 4" xfId="19078" xr:uid="{00000000-0005-0000-0000-0000824A0000}"/>
    <cellStyle name="Акцент3 2 2 2 2 2 2 2 2 2 2 2 2 2 2 2 4" xfId="19079" xr:uid="{00000000-0005-0000-0000-0000834A0000}"/>
    <cellStyle name="Акцент3 2 2 2 2 2 2 2 2 2 2 2 2 2 2 2 4 2" xfId="19080" xr:uid="{00000000-0005-0000-0000-0000844A0000}"/>
    <cellStyle name="Акцент3 2 2 2 2 2 2 2 2 2 2 2 2 2 2 2 5" xfId="19081" xr:uid="{00000000-0005-0000-0000-0000854A0000}"/>
    <cellStyle name="Акцент3 2 2 2 2 2 2 2 2 2 2 2 2 2 2 2 6" xfId="19082" xr:uid="{00000000-0005-0000-0000-0000864A0000}"/>
    <cellStyle name="Акцент3 2 2 2 2 2 2 2 2 2 2 2 2 2 2 2 7" xfId="19083" xr:uid="{00000000-0005-0000-0000-0000874A0000}"/>
    <cellStyle name="Акцент3 2 2 2 2 2 2 2 2 2 2 2 2 2 2 2 8" xfId="19084" xr:uid="{00000000-0005-0000-0000-0000884A0000}"/>
    <cellStyle name="Акцент3 2 2 2 2 2 2 2 2 2 2 2 2 2 2 2 9" xfId="19085" xr:uid="{00000000-0005-0000-0000-0000894A0000}"/>
    <cellStyle name="Акцент3 2 2 2 2 2 2 2 2 2 2 2 2 2 2 20" xfId="19086" xr:uid="{00000000-0005-0000-0000-00008A4A0000}"/>
    <cellStyle name="Акцент3 2 2 2 2 2 2 2 2 2 2 2 2 2 2 21" xfId="19087" xr:uid="{00000000-0005-0000-0000-00008B4A0000}"/>
    <cellStyle name="Акцент3 2 2 2 2 2 2 2 2 2 2 2 2 2 2 22" xfId="19088" xr:uid="{00000000-0005-0000-0000-00008C4A0000}"/>
    <cellStyle name="Акцент3 2 2 2 2 2 2 2 2 2 2 2 2 2 2 23" xfId="19089" xr:uid="{00000000-0005-0000-0000-00008D4A0000}"/>
    <cellStyle name="Акцент3 2 2 2 2 2 2 2 2 2 2 2 2 2 2 24" xfId="19090" xr:uid="{00000000-0005-0000-0000-00008E4A0000}"/>
    <cellStyle name="Акцент3 2 2 2 2 2 2 2 2 2 2 2 2 2 2 25" xfId="19091" xr:uid="{00000000-0005-0000-0000-00008F4A0000}"/>
    <cellStyle name="Акцент3 2 2 2 2 2 2 2 2 2 2 2 2 2 2 26" xfId="19092" xr:uid="{00000000-0005-0000-0000-0000904A0000}"/>
    <cellStyle name="Акцент3 2 2 2 2 2 2 2 2 2 2 2 2 2 2 27" xfId="19093" xr:uid="{00000000-0005-0000-0000-0000914A0000}"/>
    <cellStyle name="Акцент3 2 2 2 2 2 2 2 2 2 2 2 2 2 2 28" xfId="19094" xr:uid="{00000000-0005-0000-0000-0000924A0000}"/>
    <cellStyle name="Акцент3 2 2 2 2 2 2 2 2 2 2 2 2 2 2 3" xfId="19095" xr:uid="{00000000-0005-0000-0000-0000934A0000}"/>
    <cellStyle name="Акцент3 2 2 2 2 2 2 2 2 2 2 2 2 2 2 4" xfId="19096" xr:uid="{00000000-0005-0000-0000-0000944A0000}"/>
    <cellStyle name="Акцент3 2 2 2 2 2 2 2 2 2 2 2 2 2 2 4 2" xfId="19097" xr:uid="{00000000-0005-0000-0000-0000954A0000}"/>
    <cellStyle name="Акцент3 2 2 2 2 2 2 2 2 2 2 2 2 2 2 4 2 2" xfId="19098" xr:uid="{00000000-0005-0000-0000-0000964A0000}"/>
    <cellStyle name="Акцент3 2 2 2 2 2 2 2 2 2 2 2 2 2 2 4 2 2 2" xfId="19099" xr:uid="{00000000-0005-0000-0000-0000974A0000}"/>
    <cellStyle name="Акцент3 2 2 2 2 2 2 2 2 2 2 2 2 2 2 4 2 3" xfId="19100" xr:uid="{00000000-0005-0000-0000-0000984A0000}"/>
    <cellStyle name="Акцент3 2 2 2 2 2 2 2 2 2 2 2 2 2 2 4 2 4" xfId="19101" xr:uid="{00000000-0005-0000-0000-0000994A0000}"/>
    <cellStyle name="Акцент3 2 2 2 2 2 2 2 2 2 2 2 2 2 2 4 3" xfId="19102" xr:uid="{00000000-0005-0000-0000-00009A4A0000}"/>
    <cellStyle name="Акцент3 2 2 2 2 2 2 2 2 2 2 2 2 2 2 4 3 2" xfId="19103" xr:uid="{00000000-0005-0000-0000-00009B4A0000}"/>
    <cellStyle name="Акцент3 2 2 2 2 2 2 2 2 2 2 2 2 2 2 4 4" xfId="19104" xr:uid="{00000000-0005-0000-0000-00009C4A0000}"/>
    <cellStyle name="Акцент3 2 2 2 2 2 2 2 2 2 2 2 2 2 2 5" xfId="19105" xr:uid="{00000000-0005-0000-0000-00009D4A0000}"/>
    <cellStyle name="Акцент3 2 2 2 2 2 2 2 2 2 2 2 2 2 2 5 2" xfId="19106" xr:uid="{00000000-0005-0000-0000-00009E4A0000}"/>
    <cellStyle name="Акцент3 2 2 2 2 2 2 2 2 2 2 2 2 2 2 6" xfId="19107" xr:uid="{00000000-0005-0000-0000-00009F4A0000}"/>
    <cellStyle name="Акцент3 2 2 2 2 2 2 2 2 2 2 2 2 2 2 7" xfId="19108" xr:uid="{00000000-0005-0000-0000-0000A04A0000}"/>
    <cellStyle name="Акцент3 2 2 2 2 2 2 2 2 2 2 2 2 2 2 8" xfId="19109" xr:uid="{00000000-0005-0000-0000-0000A14A0000}"/>
    <cellStyle name="Акцент3 2 2 2 2 2 2 2 2 2 2 2 2 2 2 9" xfId="19110" xr:uid="{00000000-0005-0000-0000-0000A24A0000}"/>
    <cellStyle name="Акцент3 2 2 2 2 2 2 2 2 2 2 2 2 2 20" xfId="19111" xr:uid="{00000000-0005-0000-0000-0000A34A0000}"/>
    <cellStyle name="Акцент3 2 2 2 2 2 2 2 2 2 2 2 2 2 21" xfId="19112" xr:uid="{00000000-0005-0000-0000-0000A44A0000}"/>
    <cellStyle name="Акцент3 2 2 2 2 2 2 2 2 2 2 2 2 2 22" xfId="19113" xr:uid="{00000000-0005-0000-0000-0000A54A0000}"/>
    <cellStyle name="Акцент3 2 2 2 2 2 2 2 2 2 2 2 2 2 23" xfId="19114" xr:uid="{00000000-0005-0000-0000-0000A64A0000}"/>
    <cellStyle name="Акцент3 2 2 2 2 2 2 2 2 2 2 2 2 2 24" xfId="19115" xr:uid="{00000000-0005-0000-0000-0000A74A0000}"/>
    <cellStyle name="Акцент3 2 2 2 2 2 2 2 2 2 2 2 2 2 25" xfId="19116" xr:uid="{00000000-0005-0000-0000-0000A84A0000}"/>
    <cellStyle name="Акцент3 2 2 2 2 2 2 2 2 2 2 2 2 2 26" xfId="19117" xr:uid="{00000000-0005-0000-0000-0000A94A0000}"/>
    <cellStyle name="Акцент3 2 2 2 2 2 2 2 2 2 2 2 2 2 27" xfId="19118" xr:uid="{00000000-0005-0000-0000-0000AA4A0000}"/>
    <cellStyle name="Акцент3 2 2 2 2 2 2 2 2 2 2 2 2 2 28" xfId="19119" xr:uid="{00000000-0005-0000-0000-0000AB4A0000}"/>
    <cellStyle name="Акцент3 2 2 2 2 2 2 2 2 2 2 2 2 2 29" xfId="19120" xr:uid="{00000000-0005-0000-0000-0000AC4A0000}"/>
    <cellStyle name="Акцент3 2 2 2 2 2 2 2 2 2 2 2 2 2 3" xfId="19121" xr:uid="{00000000-0005-0000-0000-0000AD4A0000}"/>
    <cellStyle name="Акцент3 2 2 2 2 2 2 2 2 2 2 2 2 2 4" xfId="19122" xr:uid="{00000000-0005-0000-0000-0000AE4A0000}"/>
    <cellStyle name="Акцент3 2 2 2 2 2 2 2 2 2 2 2 2 2 4 2" xfId="19123" xr:uid="{00000000-0005-0000-0000-0000AF4A0000}"/>
    <cellStyle name="Акцент3 2 2 2 2 2 2 2 2 2 2 2 2 2 5" xfId="19124" xr:uid="{00000000-0005-0000-0000-0000B04A0000}"/>
    <cellStyle name="Акцент3 2 2 2 2 2 2 2 2 2 2 2 2 2 5 2" xfId="19125" xr:uid="{00000000-0005-0000-0000-0000B14A0000}"/>
    <cellStyle name="Акцент3 2 2 2 2 2 2 2 2 2 2 2 2 2 5 2 2" xfId="19126" xr:uid="{00000000-0005-0000-0000-0000B24A0000}"/>
    <cellStyle name="Акцент3 2 2 2 2 2 2 2 2 2 2 2 2 2 5 2 2 2" xfId="19127" xr:uid="{00000000-0005-0000-0000-0000B34A0000}"/>
    <cellStyle name="Акцент3 2 2 2 2 2 2 2 2 2 2 2 2 2 5 2 3" xfId="19128" xr:uid="{00000000-0005-0000-0000-0000B44A0000}"/>
    <cellStyle name="Акцент3 2 2 2 2 2 2 2 2 2 2 2 2 2 5 2 4" xfId="19129" xr:uid="{00000000-0005-0000-0000-0000B54A0000}"/>
    <cellStyle name="Акцент3 2 2 2 2 2 2 2 2 2 2 2 2 2 5 3" xfId="19130" xr:uid="{00000000-0005-0000-0000-0000B64A0000}"/>
    <cellStyle name="Акцент3 2 2 2 2 2 2 2 2 2 2 2 2 2 5 3 2" xfId="19131" xr:uid="{00000000-0005-0000-0000-0000B74A0000}"/>
    <cellStyle name="Акцент3 2 2 2 2 2 2 2 2 2 2 2 2 2 5 4" xfId="19132" xr:uid="{00000000-0005-0000-0000-0000B84A0000}"/>
    <cellStyle name="Акцент3 2 2 2 2 2 2 2 2 2 2 2 2 2 6" xfId="19133" xr:uid="{00000000-0005-0000-0000-0000B94A0000}"/>
    <cellStyle name="Акцент3 2 2 2 2 2 2 2 2 2 2 2 2 2 6 2" xfId="19134" xr:uid="{00000000-0005-0000-0000-0000BA4A0000}"/>
    <cellStyle name="Акцент3 2 2 2 2 2 2 2 2 2 2 2 2 2 7" xfId="19135" xr:uid="{00000000-0005-0000-0000-0000BB4A0000}"/>
    <cellStyle name="Акцент3 2 2 2 2 2 2 2 2 2 2 2 2 2 8" xfId="19136" xr:uid="{00000000-0005-0000-0000-0000BC4A0000}"/>
    <cellStyle name="Акцент3 2 2 2 2 2 2 2 2 2 2 2 2 2 9" xfId="19137" xr:uid="{00000000-0005-0000-0000-0000BD4A0000}"/>
    <cellStyle name="Акцент3 2 2 2 2 2 2 2 2 2 2 2 2 20" xfId="19138" xr:uid="{00000000-0005-0000-0000-0000BE4A0000}"/>
    <cellStyle name="Акцент3 2 2 2 2 2 2 2 2 2 2 2 2 21" xfId="19139" xr:uid="{00000000-0005-0000-0000-0000BF4A0000}"/>
    <cellStyle name="Акцент3 2 2 2 2 2 2 2 2 2 2 2 2 22" xfId="19140" xr:uid="{00000000-0005-0000-0000-0000C04A0000}"/>
    <cellStyle name="Акцент3 2 2 2 2 2 2 2 2 2 2 2 2 23" xfId="19141" xr:uid="{00000000-0005-0000-0000-0000C14A0000}"/>
    <cellStyle name="Акцент3 2 2 2 2 2 2 2 2 2 2 2 2 24" xfId="19142" xr:uid="{00000000-0005-0000-0000-0000C24A0000}"/>
    <cellStyle name="Акцент3 2 2 2 2 2 2 2 2 2 2 2 2 25" xfId="19143" xr:uid="{00000000-0005-0000-0000-0000C34A0000}"/>
    <cellStyle name="Акцент3 2 2 2 2 2 2 2 2 2 2 2 2 26" xfId="19144" xr:uid="{00000000-0005-0000-0000-0000C44A0000}"/>
    <cellStyle name="Акцент3 2 2 2 2 2 2 2 2 2 2 2 2 27" xfId="19145" xr:uid="{00000000-0005-0000-0000-0000C54A0000}"/>
    <cellStyle name="Акцент3 2 2 2 2 2 2 2 2 2 2 2 2 28" xfId="19146" xr:uid="{00000000-0005-0000-0000-0000C64A0000}"/>
    <cellStyle name="Акцент3 2 2 2 2 2 2 2 2 2 2 2 2 29" xfId="19147" xr:uid="{00000000-0005-0000-0000-0000C74A0000}"/>
    <cellStyle name="Акцент3 2 2 2 2 2 2 2 2 2 2 2 2 3" xfId="19148" xr:uid="{00000000-0005-0000-0000-0000C84A0000}"/>
    <cellStyle name="Акцент3 2 2 2 2 2 2 2 2 2 2 2 2 4" xfId="19149" xr:uid="{00000000-0005-0000-0000-0000C94A0000}"/>
    <cellStyle name="Акцент3 2 2 2 2 2 2 2 2 2 2 2 2 4 2" xfId="19150" xr:uid="{00000000-0005-0000-0000-0000CA4A0000}"/>
    <cellStyle name="Акцент3 2 2 2 2 2 2 2 2 2 2 2 2 5" xfId="19151" xr:uid="{00000000-0005-0000-0000-0000CB4A0000}"/>
    <cellStyle name="Акцент3 2 2 2 2 2 2 2 2 2 2 2 2 5 2" xfId="19152" xr:uid="{00000000-0005-0000-0000-0000CC4A0000}"/>
    <cellStyle name="Акцент3 2 2 2 2 2 2 2 2 2 2 2 2 5 2 2" xfId="19153" xr:uid="{00000000-0005-0000-0000-0000CD4A0000}"/>
    <cellStyle name="Акцент3 2 2 2 2 2 2 2 2 2 2 2 2 5 2 2 2" xfId="19154" xr:uid="{00000000-0005-0000-0000-0000CE4A0000}"/>
    <cellStyle name="Акцент3 2 2 2 2 2 2 2 2 2 2 2 2 5 2 3" xfId="19155" xr:uid="{00000000-0005-0000-0000-0000CF4A0000}"/>
    <cellStyle name="Акцент3 2 2 2 2 2 2 2 2 2 2 2 2 5 2 4" xfId="19156" xr:uid="{00000000-0005-0000-0000-0000D04A0000}"/>
    <cellStyle name="Акцент3 2 2 2 2 2 2 2 2 2 2 2 2 5 3" xfId="19157" xr:uid="{00000000-0005-0000-0000-0000D14A0000}"/>
    <cellStyle name="Акцент3 2 2 2 2 2 2 2 2 2 2 2 2 5 3 2" xfId="19158" xr:uid="{00000000-0005-0000-0000-0000D24A0000}"/>
    <cellStyle name="Акцент3 2 2 2 2 2 2 2 2 2 2 2 2 5 4" xfId="19159" xr:uid="{00000000-0005-0000-0000-0000D34A0000}"/>
    <cellStyle name="Акцент3 2 2 2 2 2 2 2 2 2 2 2 2 6" xfId="19160" xr:uid="{00000000-0005-0000-0000-0000D44A0000}"/>
    <cellStyle name="Акцент3 2 2 2 2 2 2 2 2 2 2 2 2 6 2" xfId="19161" xr:uid="{00000000-0005-0000-0000-0000D54A0000}"/>
    <cellStyle name="Акцент3 2 2 2 2 2 2 2 2 2 2 2 2 7" xfId="19162" xr:uid="{00000000-0005-0000-0000-0000D64A0000}"/>
    <cellStyle name="Акцент3 2 2 2 2 2 2 2 2 2 2 2 2 8" xfId="19163" xr:uid="{00000000-0005-0000-0000-0000D74A0000}"/>
    <cellStyle name="Акцент3 2 2 2 2 2 2 2 2 2 2 2 2 9" xfId="19164" xr:uid="{00000000-0005-0000-0000-0000D84A0000}"/>
    <cellStyle name="Акцент3 2 2 2 2 2 2 2 2 2 2 2 20" xfId="19165" xr:uid="{00000000-0005-0000-0000-0000D94A0000}"/>
    <cellStyle name="Акцент3 2 2 2 2 2 2 2 2 2 2 2 21" xfId="19166" xr:uid="{00000000-0005-0000-0000-0000DA4A0000}"/>
    <cellStyle name="Акцент3 2 2 2 2 2 2 2 2 2 2 2 22" xfId="19167" xr:uid="{00000000-0005-0000-0000-0000DB4A0000}"/>
    <cellStyle name="Акцент3 2 2 2 2 2 2 2 2 2 2 2 23" xfId="19168" xr:uid="{00000000-0005-0000-0000-0000DC4A0000}"/>
    <cellStyle name="Акцент3 2 2 2 2 2 2 2 2 2 2 2 24" xfId="19169" xr:uid="{00000000-0005-0000-0000-0000DD4A0000}"/>
    <cellStyle name="Акцент3 2 2 2 2 2 2 2 2 2 2 2 25" xfId="19170" xr:uid="{00000000-0005-0000-0000-0000DE4A0000}"/>
    <cellStyle name="Акцент3 2 2 2 2 2 2 2 2 2 2 2 26" xfId="19171" xr:uid="{00000000-0005-0000-0000-0000DF4A0000}"/>
    <cellStyle name="Акцент3 2 2 2 2 2 2 2 2 2 2 2 27" xfId="19172" xr:uid="{00000000-0005-0000-0000-0000E04A0000}"/>
    <cellStyle name="Акцент3 2 2 2 2 2 2 2 2 2 2 2 28" xfId="19173" xr:uid="{00000000-0005-0000-0000-0000E14A0000}"/>
    <cellStyle name="Акцент3 2 2 2 2 2 2 2 2 2 2 2 29" xfId="19174" xr:uid="{00000000-0005-0000-0000-0000E24A0000}"/>
    <cellStyle name="Акцент3 2 2 2 2 2 2 2 2 2 2 2 3" xfId="19175" xr:uid="{00000000-0005-0000-0000-0000E34A0000}"/>
    <cellStyle name="Акцент3 2 2 2 2 2 2 2 2 2 2 2 30" xfId="19176" xr:uid="{00000000-0005-0000-0000-0000E44A0000}"/>
    <cellStyle name="Акцент3 2 2 2 2 2 2 2 2 2 2 2 4" xfId="19177" xr:uid="{00000000-0005-0000-0000-0000E54A0000}"/>
    <cellStyle name="Акцент3 2 2 2 2 2 2 2 2 2 2 2 5" xfId="19178" xr:uid="{00000000-0005-0000-0000-0000E64A0000}"/>
    <cellStyle name="Акцент3 2 2 2 2 2 2 2 2 2 2 2 5 2" xfId="19179" xr:uid="{00000000-0005-0000-0000-0000E74A0000}"/>
    <cellStyle name="Акцент3 2 2 2 2 2 2 2 2 2 2 2 6" xfId="19180" xr:uid="{00000000-0005-0000-0000-0000E84A0000}"/>
    <cellStyle name="Акцент3 2 2 2 2 2 2 2 2 2 2 2 6 2" xfId="19181" xr:uid="{00000000-0005-0000-0000-0000E94A0000}"/>
    <cellStyle name="Акцент3 2 2 2 2 2 2 2 2 2 2 2 6 2 2" xfId="19182" xr:uid="{00000000-0005-0000-0000-0000EA4A0000}"/>
    <cellStyle name="Акцент3 2 2 2 2 2 2 2 2 2 2 2 6 2 2 2" xfId="19183" xr:uid="{00000000-0005-0000-0000-0000EB4A0000}"/>
    <cellStyle name="Акцент3 2 2 2 2 2 2 2 2 2 2 2 6 2 3" xfId="19184" xr:uid="{00000000-0005-0000-0000-0000EC4A0000}"/>
    <cellStyle name="Акцент3 2 2 2 2 2 2 2 2 2 2 2 6 2 4" xfId="19185" xr:uid="{00000000-0005-0000-0000-0000ED4A0000}"/>
    <cellStyle name="Акцент3 2 2 2 2 2 2 2 2 2 2 2 6 3" xfId="19186" xr:uid="{00000000-0005-0000-0000-0000EE4A0000}"/>
    <cellStyle name="Акцент3 2 2 2 2 2 2 2 2 2 2 2 6 3 2" xfId="19187" xr:uid="{00000000-0005-0000-0000-0000EF4A0000}"/>
    <cellStyle name="Акцент3 2 2 2 2 2 2 2 2 2 2 2 6 4" xfId="19188" xr:uid="{00000000-0005-0000-0000-0000F04A0000}"/>
    <cellStyle name="Акцент3 2 2 2 2 2 2 2 2 2 2 2 7" xfId="19189" xr:uid="{00000000-0005-0000-0000-0000F14A0000}"/>
    <cellStyle name="Акцент3 2 2 2 2 2 2 2 2 2 2 2 7 2" xfId="19190" xr:uid="{00000000-0005-0000-0000-0000F24A0000}"/>
    <cellStyle name="Акцент3 2 2 2 2 2 2 2 2 2 2 2 8" xfId="19191" xr:uid="{00000000-0005-0000-0000-0000F34A0000}"/>
    <cellStyle name="Акцент3 2 2 2 2 2 2 2 2 2 2 2 9" xfId="19192" xr:uid="{00000000-0005-0000-0000-0000F44A0000}"/>
    <cellStyle name="Акцент3 2 2 2 2 2 2 2 2 2 2 20" xfId="19193" xr:uid="{00000000-0005-0000-0000-0000F54A0000}"/>
    <cellStyle name="Акцент3 2 2 2 2 2 2 2 2 2 2 21" xfId="19194" xr:uid="{00000000-0005-0000-0000-0000F64A0000}"/>
    <cellStyle name="Акцент3 2 2 2 2 2 2 2 2 2 2 22" xfId="19195" xr:uid="{00000000-0005-0000-0000-0000F74A0000}"/>
    <cellStyle name="Акцент3 2 2 2 2 2 2 2 2 2 2 23" xfId="19196" xr:uid="{00000000-0005-0000-0000-0000F84A0000}"/>
    <cellStyle name="Акцент3 2 2 2 2 2 2 2 2 2 2 24" xfId="19197" xr:uid="{00000000-0005-0000-0000-0000F94A0000}"/>
    <cellStyle name="Акцент3 2 2 2 2 2 2 2 2 2 2 25" xfId="19198" xr:uid="{00000000-0005-0000-0000-0000FA4A0000}"/>
    <cellStyle name="Акцент3 2 2 2 2 2 2 2 2 2 2 26" xfId="19199" xr:uid="{00000000-0005-0000-0000-0000FB4A0000}"/>
    <cellStyle name="Акцент3 2 2 2 2 2 2 2 2 2 2 27" xfId="19200" xr:uid="{00000000-0005-0000-0000-0000FC4A0000}"/>
    <cellStyle name="Акцент3 2 2 2 2 2 2 2 2 2 2 28" xfId="19201" xr:uid="{00000000-0005-0000-0000-0000FD4A0000}"/>
    <cellStyle name="Акцент3 2 2 2 2 2 2 2 2 2 2 29" xfId="19202" xr:uid="{00000000-0005-0000-0000-0000FE4A0000}"/>
    <cellStyle name="Акцент3 2 2 2 2 2 2 2 2 2 2 3" xfId="19203" xr:uid="{00000000-0005-0000-0000-0000FF4A0000}"/>
    <cellStyle name="Акцент3 2 2 2 2 2 2 2 2 2 2 30" xfId="19204" xr:uid="{00000000-0005-0000-0000-0000004B0000}"/>
    <cellStyle name="Акцент3 2 2 2 2 2 2 2 2 2 2 31" xfId="19205" xr:uid="{00000000-0005-0000-0000-0000014B0000}"/>
    <cellStyle name="Акцент3 2 2 2 2 2 2 2 2 2 2 32" xfId="19206" xr:uid="{00000000-0005-0000-0000-0000024B0000}"/>
    <cellStyle name="Акцент3 2 2 2 2 2 2 2 2 2 2 4" xfId="19207" xr:uid="{00000000-0005-0000-0000-0000034B0000}"/>
    <cellStyle name="Акцент3 2 2 2 2 2 2 2 2 2 2 5" xfId="19208" xr:uid="{00000000-0005-0000-0000-0000044B0000}"/>
    <cellStyle name="Акцент3 2 2 2 2 2 2 2 2 2 2 5 2" xfId="19209" xr:uid="{00000000-0005-0000-0000-0000054B0000}"/>
    <cellStyle name="Акцент3 2 2 2 2 2 2 2 2 2 2 5 3" xfId="19210" xr:uid="{00000000-0005-0000-0000-0000064B0000}"/>
    <cellStyle name="Акцент3 2 2 2 2 2 2 2 2 2 2 6" xfId="19211" xr:uid="{00000000-0005-0000-0000-0000074B0000}"/>
    <cellStyle name="Акцент3 2 2 2 2 2 2 2 2 2 2 7" xfId="19212" xr:uid="{00000000-0005-0000-0000-0000084B0000}"/>
    <cellStyle name="Акцент3 2 2 2 2 2 2 2 2 2 2 7 2" xfId="19213" xr:uid="{00000000-0005-0000-0000-0000094B0000}"/>
    <cellStyle name="Акцент3 2 2 2 2 2 2 2 2 2 2 8" xfId="19214" xr:uid="{00000000-0005-0000-0000-00000A4B0000}"/>
    <cellStyle name="Акцент3 2 2 2 2 2 2 2 2 2 2 8 2" xfId="19215" xr:uid="{00000000-0005-0000-0000-00000B4B0000}"/>
    <cellStyle name="Акцент3 2 2 2 2 2 2 2 2 2 2 8 2 2" xfId="19216" xr:uid="{00000000-0005-0000-0000-00000C4B0000}"/>
    <cellStyle name="Акцент3 2 2 2 2 2 2 2 2 2 2 8 2 2 2" xfId="19217" xr:uid="{00000000-0005-0000-0000-00000D4B0000}"/>
    <cellStyle name="Акцент3 2 2 2 2 2 2 2 2 2 2 8 2 3" xfId="19218" xr:uid="{00000000-0005-0000-0000-00000E4B0000}"/>
    <cellStyle name="Акцент3 2 2 2 2 2 2 2 2 2 2 8 2 4" xfId="19219" xr:uid="{00000000-0005-0000-0000-00000F4B0000}"/>
    <cellStyle name="Акцент3 2 2 2 2 2 2 2 2 2 2 8 3" xfId="19220" xr:uid="{00000000-0005-0000-0000-0000104B0000}"/>
    <cellStyle name="Акцент3 2 2 2 2 2 2 2 2 2 2 8 3 2" xfId="19221" xr:uid="{00000000-0005-0000-0000-0000114B0000}"/>
    <cellStyle name="Акцент3 2 2 2 2 2 2 2 2 2 2 8 4" xfId="19222" xr:uid="{00000000-0005-0000-0000-0000124B0000}"/>
    <cellStyle name="Акцент3 2 2 2 2 2 2 2 2 2 2 9" xfId="19223" xr:uid="{00000000-0005-0000-0000-0000134B0000}"/>
    <cellStyle name="Акцент3 2 2 2 2 2 2 2 2 2 2 9 2" xfId="19224" xr:uid="{00000000-0005-0000-0000-0000144B0000}"/>
    <cellStyle name="Акцент3 2 2 2 2 2 2 2 2 2 20" xfId="19225" xr:uid="{00000000-0005-0000-0000-0000154B0000}"/>
    <cellStyle name="Акцент3 2 2 2 2 2 2 2 2 2 21" xfId="19226" xr:uid="{00000000-0005-0000-0000-0000164B0000}"/>
    <cellStyle name="Акцент3 2 2 2 2 2 2 2 2 2 22" xfId="19227" xr:uid="{00000000-0005-0000-0000-0000174B0000}"/>
    <cellStyle name="Акцент3 2 2 2 2 2 2 2 2 2 23" xfId="19228" xr:uid="{00000000-0005-0000-0000-0000184B0000}"/>
    <cellStyle name="Акцент3 2 2 2 2 2 2 2 2 2 24" xfId="19229" xr:uid="{00000000-0005-0000-0000-0000194B0000}"/>
    <cellStyle name="Акцент3 2 2 2 2 2 2 2 2 2 25" xfId="19230" xr:uid="{00000000-0005-0000-0000-00001A4B0000}"/>
    <cellStyle name="Акцент3 2 2 2 2 2 2 2 2 2 26" xfId="19231" xr:uid="{00000000-0005-0000-0000-00001B4B0000}"/>
    <cellStyle name="Акцент3 2 2 2 2 2 2 2 2 2 27" xfId="19232" xr:uid="{00000000-0005-0000-0000-00001C4B0000}"/>
    <cellStyle name="Акцент3 2 2 2 2 2 2 2 2 2 28" xfId="19233" xr:uid="{00000000-0005-0000-0000-00001D4B0000}"/>
    <cellStyle name="Акцент3 2 2 2 2 2 2 2 2 2 29" xfId="19234" xr:uid="{00000000-0005-0000-0000-00001E4B0000}"/>
    <cellStyle name="Акцент3 2 2 2 2 2 2 2 2 2 3" xfId="19235" xr:uid="{00000000-0005-0000-0000-00001F4B0000}"/>
    <cellStyle name="Акцент3 2 2 2 2 2 2 2 2 2 3 2" xfId="19236" xr:uid="{00000000-0005-0000-0000-0000204B0000}"/>
    <cellStyle name="Акцент3 2 2 2 2 2 2 2 2 2 3 2 2" xfId="19237" xr:uid="{00000000-0005-0000-0000-0000214B0000}"/>
    <cellStyle name="Акцент3 2 2 2 2 2 2 2 2 2 3 2 2 2" xfId="19238" xr:uid="{00000000-0005-0000-0000-0000224B0000}"/>
    <cellStyle name="Акцент3 2 2 2 2 2 2 2 2 2 3 2 2 3" xfId="19239" xr:uid="{00000000-0005-0000-0000-0000234B0000}"/>
    <cellStyle name="Акцент3 2 2 2 2 2 2 2 2 2 3 2 3" xfId="19240" xr:uid="{00000000-0005-0000-0000-0000244B0000}"/>
    <cellStyle name="Акцент3 2 2 2 2 2 2 2 2 2 3 3" xfId="19241" xr:uid="{00000000-0005-0000-0000-0000254B0000}"/>
    <cellStyle name="Акцент3 2 2 2 2 2 2 2 2 2 3 4" xfId="19242" xr:uid="{00000000-0005-0000-0000-0000264B0000}"/>
    <cellStyle name="Акцент3 2 2 2 2 2 2 2 2 2 30" xfId="19243" xr:uid="{00000000-0005-0000-0000-0000274B0000}"/>
    <cellStyle name="Акцент3 2 2 2 2 2 2 2 2 2 31" xfId="19244" xr:uid="{00000000-0005-0000-0000-0000284B0000}"/>
    <cellStyle name="Акцент3 2 2 2 2 2 2 2 2 2 32" xfId="19245" xr:uid="{00000000-0005-0000-0000-0000294B0000}"/>
    <cellStyle name="Акцент3 2 2 2 2 2 2 2 2 2 4" xfId="19246" xr:uid="{00000000-0005-0000-0000-00002A4B0000}"/>
    <cellStyle name="Акцент3 2 2 2 2 2 2 2 2 2 5" xfId="19247" xr:uid="{00000000-0005-0000-0000-00002B4B0000}"/>
    <cellStyle name="Акцент3 2 2 2 2 2 2 2 2 2 5 2" xfId="19248" xr:uid="{00000000-0005-0000-0000-00002C4B0000}"/>
    <cellStyle name="Акцент3 2 2 2 2 2 2 2 2 2 5 3" xfId="19249" xr:uid="{00000000-0005-0000-0000-00002D4B0000}"/>
    <cellStyle name="Акцент3 2 2 2 2 2 2 2 2 2 6" xfId="19250" xr:uid="{00000000-0005-0000-0000-00002E4B0000}"/>
    <cellStyle name="Акцент3 2 2 2 2 2 2 2 2 2 7" xfId="19251" xr:uid="{00000000-0005-0000-0000-00002F4B0000}"/>
    <cellStyle name="Акцент3 2 2 2 2 2 2 2 2 2 7 2" xfId="19252" xr:uid="{00000000-0005-0000-0000-0000304B0000}"/>
    <cellStyle name="Акцент3 2 2 2 2 2 2 2 2 2 8" xfId="19253" xr:uid="{00000000-0005-0000-0000-0000314B0000}"/>
    <cellStyle name="Акцент3 2 2 2 2 2 2 2 2 2 8 2" xfId="19254" xr:uid="{00000000-0005-0000-0000-0000324B0000}"/>
    <cellStyle name="Акцент3 2 2 2 2 2 2 2 2 2 8 2 2" xfId="19255" xr:uid="{00000000-0005-0000-0000-0000334B0000}"/>
    <cellStyle name="Акцент3 2 2 2 2 2 2 2 2 2 8 2 2 2" xfId="19256" xr:uid="{00000000-0005-0000-0000-0000344B0000}"/>
    <cellStyle name="Акцент3 2 2 2 2 2 2 2 2 2 8 2 3" xfId="19257" xr:uid="{00000000-0005-0000-0000-0000354B0000}"/>
    <cellStyle name="Акцент3 2 2 2 2 2 2 2 2 2 8 2 4" xfId="19258" xr:uid="{00000000-0005-0000-0000-0000364B0000}"/>
    <cellStyle name="Акцент3 2 2 2 2 2 2 2 2 2 8 3" xfId="19259" xr:uid="{00000000-0005-0000-0000-0000374B0000}"/>
    <cellStyle name="Акцент3 2 2 2 2 2 2 2 2 2 8 3 2" xfId="19260" xr:uid="{00000000-0005-0000-0000-0000384B0000}"/>
    <cellStyle name="Акцент3 2 2 2 2 2 2 2 2 2 8 4" xfId="19261" xr:uid="{00000000-0005-0000-0000-0000394B0000}"/>
    <cellStyle name="Акцент3 2 2 2 2 2 2 2 2 2 9" xfId="19262" xr:uid="{00000000-0005-0000-0000-00003A4B0000}"/>
    <cellStyle name="Акцент3 2 2 2 2 2 2 2 2 2 9 2" xfId="19263" xr:uid="{00000000-0005-0000-0000-00003B4B0000}"/>
    <cellStyle name="Акцент3 2 2 2 2 2 2 2 2 20" xfId="19264" xr:uid="{00000000-0005-0000-0000-00003C4B0000}"/>
    <cellStyle name="Акцент3 2 2 2 2 2 2 2 2 21" xfId="19265" xr:uid="{00000000-0005-0000-0000-00003D4B0000}"/>
    <cellStyle name="Акцент3 2 2 2 2 2 2 2 2 22" xfId="19266" xr:uid="{00000000-0005-0000-0000-00003E4B0000}"/>
    <cellStyle name="Акцент3 2 2 2 2 2 2 2 2 23" xfId="19267" xr:uid="{00000000-0005-0000-0000-00003F4B0000}"/>
    <cellStyle name="Акцент3 2 2 2 2 2 2 2 2 24" xfId="19268" xr:uid="{00000000-0005-0000-0000-0000404B0000}"/>
    <cellStyle name="Акцент3 2 2 2 2 2 2 2 2 25" xfId="19269" xr:uid="{00000000-0005-0000-0000-0000414B0000}"/>
    <cellStyle name="Акцент3 2 2 2 2 2 2 2 2 26" xfId="19270" xr:uid="{00000000-0005-0000-0000-0000424B0000}"/>
    <cellStyle name="Акцент3 2 2 2 2 2 2 2 2 27" xfId="19271" xr:uid="{00000000-0005-0000-0000-0000434B0000}"/>
    <cellStyle name="Акцент3 2 2 2 2 2 2 2 2 28" xfId="19272" xr:uid="{00000000-0005-0000-0000-0000444B0000}"/>
    <cellStyle name="Акцент3 2 2 2 2 2 2 2 2 29" xfId="19273" xr:uid="{00000000-0005-0000-0000-0000454B0000}"/>
    <cellStyle name="Акцент3 2 2 2 2 2 2 2 2 3" xfId="19274" xr:uid="{00000000-0005-0000-0000-0000464B0000}"/>
    <cellStyle name="Акцент3 2 2 2 2 2 2 2 2 3 2" xfId="19275" xr:uid="{00000000-0005-0000-0000-0000474B0000}"/>
    <cellStyle name="Акцент3 2 2 2 2 2 2 2 2 3 2 2" xfId="19276" xr:uid="{00000000-0005-0000-0000-0000484B0000}"/>
    <cellStyle name="Акцент3 2 2 2 2 2 2 2 2 3 2 2 2" xfId="19277" xr:uid="{00000000-0005-0000-0000-0000494B0000}"/>
    <cellStyle name="Акцент3 2 2 2 2 2 2 2 2 3 2 2 3" xfId="19278" xr:uid="{00000000-0005-0000-0000-00004A4B0000}"/>
    <cellStyle name="Акцент3 2 2 2 2 2 2 2 2 3 2 3" xfId="19279" xr:uid="{00000000-0005-0000-0000-00004B4B0000}"/>
    <cellStyle name="Акцент3 2 2 2 2 2 2 2 2 3 3" xfId="19280" xr:uid="{00000000-0005-0000-0000-00004C4B0000}"/>
    <cellStyle name="Акцент3 2 2 2 2 2 2 2 2 3 4" xfId="19281" xr:uid="{00000000-0005-0000-0000-00004D4B0000}"/>
    <cellStyle name="Акцент3 2 2 2 2 2 2 2 2 30" xfId="19282" xr:uid="{00000000-0005-0000-0000-00004E4B0000}"/>
    <cellStyle name="Акцент3 2 2 2 2 2 2 2 2 31" xfId="19283" xr:uid="{00000000-0005-0000-0000-00004F4B0000}"/>
    <cellStyle name="Акцент3 2 2 2 2 2 2 2 2 32" xfId="19284" xr:uid="{00000000-0005-0000-0000-0000504B0000}"/>
    <cellStyle name="Акцент3 2 2 2 2 2 2 2 2 4" xfId="19285" xr:uid="{00000000-0005-0000-0000-0000514B0000}"/>
    <cellStyle name="Акцент3 2 2 2 2 2 2 2 2 5" xfId="19286" xr:uid="{00000000-0005-0000-0000-0000524B0000}"/>
    <cellStyle name="Акцент3 2 2 2 2 2 2 2 2 5 2" xfId="19287" xr:uid="{00000000-0005-0000-0000-0000534B0000}"/>
    <cellStyle name="Акцент3 2 2 2 2 2 2 2 2 5 3" xfId="19288" xr:uid="{00000000-0005-0000-0000-0000544B0000}"/>
    <cellStyle name="Акцент3 2 2 2 2 2 2 2 2 6" xfId="19289" xr:uid="{00000000-0005-0000-0000-0000554B0000}"/>
    <cellStyle name="Акцент3 2 2 2 2 2 2 2 2 7" xfId="19290" xr:uid="{00000000-0005-0000-0000-0000564B0000}"/>
    <cellStyle name="Акцент3 2 2 2 2 2 2 2 2 7 2" xfId="19291" xr:uid="{00000000-0005-0000-0000-0000574B0000}"/>
    <cellStyle name="Акцент3 2 2 2 2 2 2 2 2 8" xfId="19292" xr:uid="{00000000-0005-0000-0000-0000584B0000}"/>
    <cellStyle name="Акцент3 2 2 2 2 2 2 2 2 8 2" xfId="19293" xr:uid="{00000000-0005-0000-0000-0000594B0000}"/>
    <cellStyle name="Акцент3 2 2 2 2 2 2 2 2 8 2 2" xfId="19294" xr:uid="{00000000-0005-0000-0000-00005A4B0000}"/>
    <cellStyle name="Акцент3 2 2 2 2 2 2 2 2 8 2 2 2" xfId="19295" xr:uid="{00000000-0005-0000-0000-00005B4B0000}"/>
    <cellStyle name="Акцент3 2 2 2 2 2 2 2 2 8 2 3" xfId="19296" xr:uid="{00000000-0005-0000-0000-00005C4B0000}"/>
    <cellStyle name="Акцент3 2 2 2 2 2 2 2 2 8 2 4" xfId="19297" xr:uid="{00000000-0005-0000-0000-00005D4B0000}"/>
    <cellStyle name="Акцент3 2 2 2 2 2 2 2 2 8 3" xfId="19298" xr:uid="{00000000-0005-0000-0000-00005E4B0000}"/>
    <cellStyle name="Акцент3 2 2 2 2 2 2 2 2 8 3 2" xfId="19299" xr:uid="{00000000-0005-0000-0000-00005F4B0000}"/>
    <cellStyle name="Акцент3 2 2 2 2 2 2 2 2 8 4" xfId="19300" xr:uid="{00000000-0005-0000-0000-0000604B0000}"/>
    <cellStyle name="Акцент3 2 2 2 2 2 2 2 2 9" xfId="19301" xr:uid="{00000000-0005-0000-0000-0000614B0000}"/>
    <cellStyle name="Акцент3 2 2 2 2 2 2 2 2 9 2" xfId="19302" xr:uid="{00000000-0005-0000-0000-0000624B0000}"/>
    <cellStyle name="Акцент3 2 2 2 2 2 2 2 20" xfId="19303" xr:uid="{00000000-0005-0000-0000-0000634B0000}"/>
    <cellStyle name="Акцент3 2 2 2 2 2 2 2 21" xfId="19304" xr:uid="{00000000-0005-0000-0000-0000644B0000}"/>
    <cellStyle name="Акцент3 2 2 2 2 2 2 2 22" xfId="19305" xr:uid="{00000000-0005-0000-0000-0000654B0000}"/>
    <cellStyle name="Акцент3 2 2 2 2 2 2 2 23" xfId="19306" xr:uid="{00000000-0005-0000-0000-0000664B0000}"/>
    <cellStyle name="Акцент3 2 2 2 2 2 2 2 24" xfId="19307" xr:uid="{00000000-0005-0000-0000-0000674B0000}"/>
    <cellStyle name="Акцент3 2 2 2 2 2 2 2 25" xfId="19308" xr:uid="{00000000-0005-0000-0000-0000684B0000}"/>
    <cellStyle name="Акцент3 2 2 2 2 2 2 2 26" xfId="19309" xr:uid="{00000000-0005-0000-0000-0000694B0000}"/>
    <cellStyle name="Акцент3 2 2 2 2 2 2 2 27" xfId="19310" xr:uid="{00000000-0005-0000-0000-00006A4B0000}"/>
    <cellStyle name="Акцент3 2 2 2 2 2 2 2 28" xfId="19311" xr:uid="{00000000-0005-0000-0000-00006B4B0000}"/>
    <cellStyle name="Акцент3 2 2 2 2 2 2 2 29" xfId="19312" xr:uid="{00000000-0005-0000-0000-00006C4B0000}"/>
    <cellStyle name="Акцент3 2 2 2 2 2 2 2 3" xfId="19313" xr:uid="{00000000-0005-0000-0000-00006D4B0000}"/>
    <cellStyle name="Акцент3 2 2 2 2 2 2 2 30" xfId="19314" xr:uid="{00000000-0005-0000-0000-00006E4B0000}"/>
    <cellStyle name="Акцент3 2 2 2 2 2 2 2 31" xfId="19315" xr:uid="{00000000-0005-0000-0000-00006F4B0000}"/>
    <cellStyle name="Акцент3 2 2 2 2 2 2 2 32" xfId="19316" xr:uid="{00000000-0005-0000-0000-0000704B0000}"/>
    <cellStyle name="Акцент3 2 2 2 2 2 2 2 33" xfId="19317" xr:uid="{00000000-0005-0000-0000-0000714B0000}"/>
    <cellStyle name="Акцент3 2 2 2 2 2 2 2 34" xfId="19318" xr:uid="{00000000-0005-0000-0000-0000724B0000}"/>
    <cellStyle name="Акцент3 2 2 2 2 2 2 2 35" xfId="19319" xr:uid="{00000000-0005-0000-0000-0000734B0000}"/>
    <cellStyle name="Акцент3 2 2 2 2 2 2 2 36" xfId="19320" xr:uid="{00000000-0005-0000-0000-0000744B0000}"/>
    <cellStyle name="Акцент3 2 2 2 2 2 2 2 37" xfId="19321" xr:uid="{00000000-0005-0000-0000-0000754B0000}"/>
    <cellStyle name="Акцент3 2 2 2 2 2 2 2 38" xfId="19322" xr:uid="{00000000-0005-0000-0000-0000764B0000}"/>
    <cellStyle name="Акцент3 2 2 2 2 2 2 2 4" xfId="19323" xr:uid="{00000000-0005-0000-0000-0000774B0000}"/>
    <cellStyle name="Акцент3 2 2 2 2 2 2 2 4 2" xfId="19324" xr:uid="{00000000-0005-0000-0000-0000784B0000}"/>
    <cellStyle name="Акцент3 2 2 2 2 2 2 2 4 2 2" xfId="19325" xr:uid="{00000000-0005-0000-0000-0000794B0000}"/>
    <cellStyle name="Акцент3 2 2 2 2 2 2 2 4 2 2 2" xfId="19326" xr:uid="{00000000-0005-0000-0000-00007A4B0000}"/>
    <cellStyle name="Акцент3 2 2 2 2 2 2 2 4 2 2 2 2" xfId="19327" xr:uid="{00000000-0005-0000-0000-00007B4B0000}"/>
    <cellStyle name="Акцент3 2 2 2 2 2 2 2 4 2 2 2 2 2" xfId="19328" xr:uid="{00000000-0005-0000-0000-00007C4B0000}"/>
    <cellStyle name="Акцент3 2 2 2 2 2 2 2 4 2 2 2 2 3" xfId="19329" xr:uid="{00000000-0005-0000-0000-00007D4B0000}"/>
    <cellStyle name="Акцент3 2 2 2 2 2 2 2 4 2 2 2 3" xfId="19330" xr:uid="{00000000-0005-0000-0000-00007E4B0000}"/>
    <cellStyle name="Акцент3 2 2 2 2 2 2 2 4 2 2 3" xfId="19331" xr:uid="{00000000-0005-0000-0000-00007F4B0000}"/>
    <cellStyle name="Акцент3 2 2 2 2 2 2 2 4 2 2 4" xfId="19332" xr:uid="{00000000-0005-0000-0000-0000804B0000}"/>
    <cellStyle name="Акцент3 2 2 2 2 2 2 2 4 2 3" xfId="19333" xr:uid="{00000000-0005-0000-0000-0000814B0000}"/>
    <cellStyle name="Акцент3 2 2 2 2 2 2 2 4 2 4" xfId="19334" xr:uid="{00000000-0005-0000-0000-0000824B0000}"/>
    <cellStyle name="Акцент3 2 2 2 2 2 2 2 4 3" xfId="19335" xr:uid="{00000000-0005-0000-0000-0000834B0000}"/>
    <cellStyle name="Акцент3 2 2 2 2 2 2 2 4 4" xfId="19336" xr:uid="{00000000-0005-0000-0000-0000844B0000}"/>
    <cellStyle name="Акцент3 2 2 2 2 2 2 2 4 5" xfId="19337" xr:uid="{00000000-0005-0000-0000-0000854B0000}"/>
    <cellStyle name="Акцент3 2 2 2 2 2 2 2 5" xfId="19338" xr:uid="{00000000-0005-0000-0000-0000864B0000}"/>
    <cellStyle name="Акцент3 2 2 2 2 2 2 2 6" xfId="19339" xr:uid="{00000000-0005-0000-0000-0000874B0000}"/>
    <cellStyle name="Акцент3 2 2 2 2 2 2 2 6 2" xfId="19340" xr:uid="{00000000-0005-0000-0000-0000884B0000}"/>
    <cellStyle name="Акцент3 2 2 2 2 2 2 2 6 3" xfId="19341" xr:uid="{00000000-0005-0000-0000-0000894B0000}"/>
    <cellStyle name="Акцент3 2 2 2 2 2 2 2 7" xfId="19342" xr:uid="{00000000-0005-0000-0000-00008A4B0000}"/>
    <cellStyle name="Акцент3 2 2 2 2 2 2 2 8" xfId="19343" xr:uid="{00000000-0005-0000-0000-00008B4B0000}"/>
    <cellStyle name="Акцент3 2 2 2 2 2 2 2 8 2" xfId="19344" xr:uid="{00000000-0005-0000-0000-00008C4B0000}"/>
    <cellStyle name="Акцент3 2 2 2 2 2 2 2 9" xfId="19345" xr:uid="{00000000-0005-0000-0000-00008D4B0000}"/>
    <cellStyle name="Акцент3 2 2 2 2 2 2 2 9 2" xfId="19346" xr:uid="{00000000-0005-0000-0000-00008E4B0000}"/>
    <cellStyle name="Акцент3 2 2 2 2 2 2 2 9 2 2" xfId="19347" xr:uid="{00000000-0005-0000-0000-00008F4B0000}"/>
    <cellStyle name="Акцент3 2 2 2 2 2 2 2 9 2 2 2" xfId="19348" xr:uid="{00000000-0005-0000-0000-0000904B0000}"/>
    <cellStyle name="Акцент3 2 2 2 2 2 2 2 9 2 3" xfId="19349" xr:uid="{00000000-0005-0000-0000-0000914B0000}"/>
    <cellStyle name="Акцент3 2 2 2 2 2 2 2 9 2 4" xfId="19350" xr:uid="{00000000-0005-0000-0000-0000924B0000}"/>
    <cellStyle name="Акцент3 2 2 2 2 2 2 2 9 3" xfId="19351" xr:uid="{00000000-0005-0000-0000-0000934B0000}"/>
    <cellStyle name="Акцент3 2 2 2 2 2 2 2 9 3 2" xfId="19352" xr:uid="{00000000-0005-0000-0000-0000944B0000}"/>
    <cellStyle name="Акцент3 2 2 2 2 2 2 2 9 4" xfId="19353" xr:uid="{00000000-0005-0000-0000-0000954B0000}"/>
    <cellStyle name="Акцент3 2 2 2 2 2 2 20" xfId="19354" xr:uid="{00000000-0005-0000-0000-0000964B0000}"/>
    <cellStyle name="Акцент3 2 2 2 2 2 2 21" xfId="19355" xr:uid="{00000000-0005-0000-0000-0000974B0000}"/>
    <cellStyle name="Акцент3 2 2 2 2 2 2 22" xfId="19356" xr:uid="{00000000-0005-0000-0000-0000984B0000}"/>
    <cellStyle name="Акцент3 2 2 2 2 2 2 23" xfId="19357" xr:uid="{00000000-0005-0000-0000-0000994B0000}"/>
    <cellStyle name="Акцент3 2 2 2 2 2 2 24" xfId="19358" xr:uid="{00000000-0005-0000-0000-00009A4B0000}"/>
    <cellStyle name="Акцент3 2 2 2 2 2 2 25" xfId="19359" xr:uid="{00000000-0005-0000-0000-00009B4B0000}"/>
    <cellStyle name="Акцент3 2 2 2 2 2 2 26" xfId="19360" xr:uid="{00000000-0005-0000-0000-00009C4B0000}"/>
    <cellStyle name="Акцент3 2 2 2 2 2 2 27" xfId="19361" xr:uid="{00000000-0005-0000-0000-00009D4B0000}"/>
    <cellStyle name="Акцент3 2 2 2 2 2 2 28" xfId="19362" xr:uid="{00000000-0005-0000-0000-00009E4B0000}"/>
    <cellStyle name="Акцент3 2 2 2 2 2 2 29" xfId="19363" xr:uid="{00000000-0005-0000-0000-00009F4B0000}"/>
    <cellStyle name="Акцент3 2 2 2 2 2 2 3" xfId="19364" xr:uid="{00000000-0005-0000-0000-0000A04B0000}"/>
    <cellStyle name="Акцент3 2 2 2 2 2 2 30" xfId="19365" xr:uid="{00000000-0005-0000-0000-0000A14B0000}"/>
    <cellStyle name="Акцент3 2 2 2 2 2 2 31" xfId="19366" xr:uid="{00000000-0005-0000-0000-0000A24B0000}"/>
    <cellStyle name="Акцент3 2 2 2 2 2 2 32" xfId="19367" xr:uid="{00000000-0005-0000-0000-0000A34B0000}"/>
    <cellStyle name="Акцент3 2 2 2 2 2 2 33" xfId="19368" xr:uid="{00000000-0005-0000-0000-0000A44B0000}"/>
    <cellStyle name="Акцент3 2 2 2 2 2 2 34" xfId="19369" xr:uid="{00000000-0005-0000-0000-0000A54B0000}"/>
    <cellStyle name="Акцент3 2 2 2 2 2 2 35" xfId="19370" xr:uid="{00000000-0005-0000-0000-0000A64B0000}"/>
    <cellStyle name="Акцент3 2 2 2 2 2 2 36" xfId="19371" xr:uid="{00000000-0005-0000-0000-0000A74B0000}"/>
    <cellStyle name="Акцент3 2 2 2 2 2 2 37" xfId="19372" xr:uid="{00000000-0005-0000-0000-0000A84B0000}"/>
    <cellStyle name="Акцент3 2 2 2 2 2 2 38" xfId="19373" xr:uid="{00000000-0005-0000-0000-0000A94B0000}"/>
    <cellStyle name="Акцент3 2 2 2 2 2 2 39" xfId="19374" xr:uid="{00000000-0005-0000-0000-0000AA4B0000}"/>
    <cellStyle name="Акцент3 2 2 2 2 2 2 4" xfId="19375" xr:uid="{00000000-0005-0000-0000-0000AB4B0000}"/>
    <cellStyle name="Акцент3 2 2 2 2 2 2 5" xfId="19376" xr:uid="{00000000-0005-0000-0000-0000AC4B0000}"/>
    <cellStyle name="Акцент3 2 2 2 2 2 2 5 2" xfId="19377" xr:uid="{00000000-0005-0000-0000-0000AD4B0000}"/>
    <cellStyle name="Акцент3 2 2 2 2 2 2 5 2 2" xfId="19378" xr:uid="{00000000-0005-0000-0000-0000AE4B0000}"/>
    <cellStyle name="Акцент3 2 2 2 2 2 2 5 2 2 2" xfId="19379" xr:uid="{00000000-0005-0000-0000-0000AF4B0000}"/>
    <cellStyle name="Акцент3 2 2 2 2 2 2 5 2 2 2 2" xfId="19380" xr:uid="{00000000-0005-0000-0000-0000B04B0000}"/>
    <cellStyle name="Акцент3 2 2 2 2 2 2 5 2 2 2 2 2" xfId="19381" xr:uid="{00000000-0005-0000-0000-0000B14B0000}"/>
    <cellStyle name="Акцент3 2 2 2 2 2 2 5 2 2 2 2 3" xfId="19382" xr:uid="{00000000-0005-0000-0000-0000B24B0000}"/>
    <cellStyle name="Акцент3 2 2 2 2 2 2 5 2 2 2 3" xfId="19383" xr:uid="{00000000-0005-0000-0000-0000B34B0000}"/>
    <cellStyle name="Акцент3 2 2 2 2 2 2 5 2 2 3" xfId="19384" xr:uid="{00000000-0005-0000-0000-0000B44B0000}"/>
    <cellStyle name="Акцент3 2 2 2 2 2 2 5 2 2 4" xfId="19385" xr:uid="{00000000-0005-0000-0000-0000B54B0000}"/>
    <cellStyle name="Акцент3 2 2 2 2 2 2 5 2 3" xfId="19386" xr:uid="{00000000-0005-0000-0000-0000B64B0000}"/>
    <cellStyle name="Акцент3 2 2 2 2 2 2 5 2 4" xfId="19387" xr:uid="{00000000-0005-0000-0000-0000B74B0000}"/>
    <cellStyle name="Акцент3 2 2 2 2 2 2 5 3" xfId="19388" xr:uid="{00000000-0005-0000-0000-0000B84B0000}"/>
    <cellStyle name="Акцент3 2 2 2 2 2 2 5 4" xfId="19389" xr:uid="{00000000-0005-0000-0000-0000B94B0000}"/>
    <cellStyle name="Акцент3 2 2 2 2 2 2 5 5" xfId="19390" xr:uid="{00000000-0005-0000-0000-0000BA4B0000}"/>
    <cellStyle name="Акцент3 2 2 2 2 2 2 6" xfId="19391" xr:uid="{00000000-0005-0000-0000-0000BB4B0000}"/>
    <cellStyle name="Акцент3 2 2 2 2 2 2 7" xfId="19392" xr:uid="{00000000-0005-0000-0000-0000BC4B0000}"/>
    <cellStyle name="Акцент3 2 2 2 2 2 2 7 2" xfId="19393" xr:uid="{00000000-0005-0000-0000-0000BD4B0000}"/>
    <cellStyle name="Акцент3 2 2 2 2 2 2 7 3" xfId="19394" xr:uid="{00000000-0005-0000-0000-0000BE4B0000}"/>
    <cellStyle name="Акцент3 2 2 2 2 2 2 8" xfId="19395" xr:uid="{00000000-0005-0000-0000-0000BF4B0000}"/>
    <cellStyle name="Акцент3 2 2 2 2 2 2 9" xfId="19396" xr:uid="{00000000-0005-0000-0000-0000C04B0000}"/>
    <cellStyle name="Акцент3 2 2 2 2 2 2 9 2" xfId="19397" xr:uid="{00000000-0005-0000-0000-0000C14B0000}"/>
    <cellStyle name="Акцент3 2 2 2 2 2 20" xfId="19398" xr:uid="{00000000-0005-0000-0000-0000C24B0000}"/>
    <cellStyle name="Акцент3 2 2 2 2 2 21" xfId="19399" xr:uid="{00000000-0005-0000-0000-0000C34B0000}"/>
    <cellStyle name="Акцент3 2 2 2 2 2 22" xfId="19400" xr:uid="{00000000-0005-0000-0000-0000C44B0000}"/>
    <cellStyle name="Акцент3 2 2 2 2 2 23" xfId="19401" xr:uid="{00000000-0005-0000-0000-0000C54B0000}"/>
    <cellStyle name="Акцент3 2 2 2 2 2 24" xfId="19402" xr:uid="{00000000-0005-0000-0000-0000C64B0000}"/>
    <cellStyle name="Акцент3 2 2 2 2 2 25" xfId="19403" xr:uid="{00000000-0005-0000-0000-0000C74B0000}"/>
    <cellStyle name="Акцент3 2 2 2 2 2 26" xfId="19404" xr:uid="{00000000-0005-0000-0000-0000C84B0000}"/>
    <cellStyle name="Акцент3 2 2 2 2 2 27" xfId="19405" xr:uid="{00000000-0005-0000-0000-0000C94B0000}"/>
    <cellStyle name="Акцент3 2 2 2 2 2 28" xfId="19406" xr:uid="{00000000-0005-0000-0000-0000CA4B0000}"/>
    <cellStyle name="Акцент3 2 2 2 2 2 29" xfId="19407" xr:uid="{00000000-0005-0000-0000-0000CB4B0000}"/>
    <cellStyle name="Акцент3 2 2 2 2 2 3" xfId="19408" xr:uid="{00000000-0005-0000-0000-0000CC4B0000}"/>
    <cellStyle name="Акцент3 2 2 2 2 2 3 2" xfId="19409" xr:uid="{00000000-0005-0000-0000-0000CD4B0000}"/>
    <cellStyle name="Акцент3 2 2 2 2 2 3 3" xfId="19410" xr:uid="{00000000-0005-0000-0000-0000CE4B0000}"/>
    <cellStyle name="Акцент3 2 2 2 2 2 3 4" xfId="19411" xr:uid="{00000000-0005-0000-0000-0000CF4B0000}"/>
    <cellStyle name="Акцент3 2 2 2 2 2 3 4 2" xfId="19412" xr:uid="{00000000-0005-0000-0000-0000D04B0000}"/>
    <cellStyle name="Акцент3 2 2 2 2 2 3 4 3" xfId="19413" xr:uid="{00000000-0005-0000-0000-0000D14B0000}"/>
    <cellStyle name="Акцент3 2 2 2 2 2 3 5" xfId="19414" xr:uid="{00000000-0005-0000-0000-0000D24B0000}"/>
    <cellStyle name="Акцент3 2 2 2 2 2 30" xfId="19415" xr:uid="{00000000-0005-0000-0000-0000D34B0000}"/>
    <cellStyle name="Акцент3 2 2 2 2 2 31" xfId="19416" xr:uid="{00000000-0005-0000-0000-0000D44B0000}"/>
    <cellStyle name="Акцент3 2 2 2 2 2 32" xfId="19417" xr:uid="{00000000-0005-0000-0000-0000D54B0000}"/>
    <cellStyle name="Акцент3 2 2 2 2 2 33" xfId="19418" xr:uid="{00000000-0005-0000-0000-0000D64B0000}"/>
    <cellStyle name="Акцент3 2 2 2 2 2 34" xfId="19419" xr:uid="{00000000-0005-0000-0000-0000D74B0000}"/>
    <cellStyle name="Акцент3 2 2 2 2 2 35" xfId="19420" xr:uid="{00000000-0005-0000-0000-0000D84B0000}"/>
    <cellStyle name="Акцент3 2 2 2 2 2 36" xfId="19421" xr:uid="{00000000-0005-0000-0000-0000D94B0000}"/>
    <cellStyle name="Акцент3 2 2 2 2 2 37" xfId="19422" xr:uid="{00000000-0005-0000-0000-0000DA4B0000}"/>
    <cellStyle name="Акцент3 2 2 2 2 2 38" xfId="19423" xr:uid="{00000000-0005-0000-0000-0000DB4B0000}"/>
    <cellStyle name="Акцент3 2 2 2 2 2 39" xfId="19424" xr:uid="{00000000-0005-0000-0000-0000DC4B0000}"/>
    <cellStyle name="Акцент3 2 2 2 2 2 4" xfId="19425" xr:uid="{00000000-0005-0000-0000-0000DD4B0000}"/>
    <cellStyle name="Акцент3 2 2 2 2 2 40" xfId="19426" xr:uid="{00000000-0005-0000-0000-0000DE4B0000}"/>
    <cellStyle name="Акцент3 2 2 2 2 2 41" xfId="19427" xr:uid="{00000000-0005-0000-0000-0000DF4B0000}"/>
    <cellStyle name="Акцент3 2 2 2 2 2 5" xfId="19428" xr:uid="{00000000-0005-0000-0000-0000E04B0000}"/>
    <cellStyle name="Акцент3 2 2 2 2 2 5 2" xfId="19429" xr:uid="{00000000-0005-0000-0000-0000E14B0000}"/>
    <cellStyle name="Акцент3 2 2 2 2 2 5 2 2" xfId="19430" xr:uid="{00000000-0005-0000-0000-0000E24B0000}"/>
    <cellStyle name="Акцент3 2 2 2 2 2 5 2 2 2" xfId="19431" xr:uid="{00000000-0005-0000-0000-0000E34B0000}"/>
    <cellStyle name="Акцент3 2 2 2 2 2 5 2 2 3" xfId="19432" xr:uid="{00000000-0005-0000-0000-0000E44B0000}"/>
    <cellStyle name="Акцент3 2 2 2 2 2 5 2 3" xfId="19433" xr:uid="{00000000-0005-0000-0000-0000E54B0000}"/>
    <cellStyle name="Акцент3 2 2 2 2 2 5 3" xfId="19434" xr:uid="{00000000-0005-0000-0000-0000E64B0000}"/>
    <cellStyle name="Акцент3 2 2 2 2 2 5 4" xfId="19435" xr:uid="{00000000-0005-0000-0000-0000E74B0000}"/>
    <cellStyle name="Акцент3 2 2 2 2 2 6" xfId="19436" xr:uid="{00000000-0005-0000-0000-0000E84B0000}"/>
    <cellStyle name="Акцент3 2 2 2 2 2 6 2" xfId="19437" xr:uid="{00000000-0005-0000-0000-0000E94B0000}"/>
    <cellStyle name="Акцент3 2 2 2 2 2 6 3" xfId="19438" xr:uid="{00000000-0005-0000-0000-0000EA4B0000}"/>
    <cellStyle name="Акцент3 2 2 2 2 2 7" xfId="19439" xr:uid="{00000000-0005-0000-0000-0000EB4B0000}"/>
    <cellStyle name="Акцент3 2 2 2 2 2 7 2" xfId="19440" xr:uid="{00000000-0005-0000-0000-0000EC4B0000}"/>
    <cellStyle name="Акцент3 2 2 2 2 2 7 3" xfId="19441" xr:uid="{00000000-0005-0000-0000-0000ED4B0000}"/>
    <cellStyle name="Акцент3 2 2 2 2 2 8" xfId="19442" xr:uid="{00000000-0005-0000-0000-0000EE4B0000}"/>
    <cellStyle name="Акцент3 2 2 2 2 2 8 2" xfId="19443" xr:uid="{00000000-0005-0000-0000-0000EF4B0000}"/>
    <cellStyle name="Акцент3 2 2 2 2 2 8 3" xfId="19444" xr:uid="{00000000-0005-0000-0000-0000F04B0000}"/>
    <cellStyle name="Акцент3 2 2 2 2 2 9" xfId="19445" xr:uid="{00000000-0005-0000-0000-0000F14B0000}"/>
    <cellStyle name="Акцент3 2 2 2 2 2 9 2" xfId="19446" xr:uid="{00000000-0005-0000-0000-0000F24B0000}"/>
    <cellStyle name="Акцент3 2 2 2 2 2_амортизация" xfId="19447" xr:uid="{00000000-0005-0000-0000-0000F34B0000}"/>
    <cellStyle name="Акцент3 2 2 2 2 20" xfId="19448" xr:uid="{00000000-0005-0000-0000-0000F44B0000}"/>
    <cellStyle name="Акцент3 2 2 2 2 21" xfId="19449" xr:uid="{00000000-0005-0000-0000-0000F54B0000}"/>
    <cellStyle name="Акцент3 2 2 2 2 22" xfId="19450" xr:uid="{00000000-0005-0000-0000-0000F64B0000}"/>
    <cellStyle name="Акцент3 2 2 2 2 23" xfId="19451" xr:uid="{00000000-0005-0000-0000-0000F74B0000}"/>
    <cellStyle name="Акцент3 2 2 2 2 24" xfId="19452" xr:uid="{00000000-0005-0000-0000-0000F84B0000}"/>
    <cellStyle name="Акцент3 2 2 2 2 25" xfId="19453" xr:uid="{00000000-0005-0000-0000-0000F94B0000}"/>
    <cellStyle name="Акцент3 2 2 2 2 26" xfId="19454" xr:uid="{00000000-0005-0000-0000-0000FA4B0000}"/>
    <cellStyle name="Акцент3 2 2 2 2 27" xfId="19455" xr:uid="{00000000-0005-0000-0000-0000FB4B0000}"/>
    <cellStyle name="Акцент3 2 2 2 2 28" xfId="19456" xr:uid="{00000000-0005-0000-0000-0000FC4B0000}"/>
    <cellStyle name="Акцент3 2 2 2 2 29" xfId="19457" xr:uid="{00000000-0005-0000-0000-0000FD4B0000}"/>
    <cellStyle name="Акцент3 2 2 2 2 3" xfId="19458" xr:uid="{00000000-0005-0000-0000-0000FE4B0000}"/>
    <cellStyle name="Акцент3 2 2 2 2 3 2" xfId="19459" xr:uid="{00000000-0005-0000-0000-0000FF4B0000}"/>
    <cellStyle name="Акцент3 2 2 2 2 3 2 2" xfId="19460" xr:uid="{00000000-0005-0000-0000-0000004C0000}"/>
    <cellStyle name="Акцент3 2 2 2 2 3 3" xfId="19461" xr:uid="{00000000-0005-0000-0000-0000014C0000}"/>
    <cellStyle name="Акцент3 2 2 2 2 3 4" xfId="19462" xr:uid="{00000000-0005-0000-0000-0000024C0000}"/>
    <cellStyle name="Акцент3 2 2 2 2 3 4 2" xfId="19463" xr:uid="{00000000-0005-0000-0000-0000034C0000}"/>
    <cellStyle name="Акцент3 2 2 2 2 3 4 3" xfId="19464" xr:uid="{00000000-0005-0000-0000-0000044C0000}"/>
    <cellStyle name="Акцент3 2 2 2 2 3 5" xfId="19465" xr:uid="{00000000-0005-0000-0000-0000054C0000}"/>
    <cellStyle name="Акцент3 2 2 2 2 30" xfId="19466" xr:uid="{00000000-0005-0000-0000-0000064C0000}"/>
    <cellStyle name="Акцент3 2 2 2 2 31" xfId="19467" xr:uid="{00000000-0005-0000-0000-0000074C0000}"/>
    <cellStyle name="Акцент3 2 2 2 2 32" xfId="19468" xr:uid="{00000000-0005-0000-0000-0000084C0000}"/>
    <cellStyle name="Акцент3 2 2 2 2 33" xfId="19469" xr:uid="{00000000-0005-0000-0000-0000094C0000}"/>
    <cellStyle name="Акцент3 2 2 2 2 34" xfId="19470" xr:uid="{00000000-0005-0000-0000-00000A4C0000}"/>
    <cellStyle name="Акцент3 2 2 2 2 35" xfId="19471" xr:uid="{00000000-0005-0000-0000-00000B4C0000}"/>
    <cellStyle name="Акцент3 2 2 2 2 36" xfId="19472" xr:uid="{00000000-0005-0000-0000-00000C4C0000}"/>
    <cellStyle name="Акцент3 2 2 2 2 37" xfId="19473" xr:uid="{00000000-0005-0000-0000-00000D4C0000}"/>
    <cellStyle name="Акцент3 2 2 2 2 38" xfId="19474" xr:uid="{00000000-0005-0000-0000-00000E4C0000}"/>
    <cellStyle name="Акцент3 2 2 2 2 39" xfId="19475" xr:uid="{00000000-0005-0000-0000-00000F4C0000}"/>
    <cellStyle name="Акцент3 2 2 2 2 4" xfId="19476" xr:uid="{00000000-0005-0000-0000-0000104C0000}"/>
    <cellStyle name="Акцент3 2 2 2 2 40" xfId="19477" xr:uid="{00000000-0005-0000-0000-0000114C0000}"/>
    <cellStyle name="Акцент3 2 2 2 2 41" xfId="19478" xr:uid="{00000000-0005-0000-0000-0000124C0000}"/>
    <cellStyle name="Акцент3 2 2 2 2 42" xfId="19479" xr:uid="{00000000-0005-0000-0000-0000134C0000}"/>
    <cellStyle name="Акцент3 2 2 2 2 5" xfId="19480" xr:uid="{00000000-0005-0000-0000-0000144C0000}"/>
    <cellStyle name="Акцент3 2 2 2 2 6" xfId="19481" xr:uid="{00000000-0005-0000-0000-0000154C0000}"/>
    <cellStyle name="Акцент3 2 2 2 2 6 2" xfId="19482" xr:uid="{00000000-0005-0000-0000-0000164C0000}"/>
    <cellStyle name="Акцент3 2 2 2 2 6 2 2" xfId="19483" xr:uid="{00000000-0005-0000-0000-0000174C0000}"/>
    <cellStyle name="Акцент3 2 2 2 2 6 2 2 2" xfId="19484" xr:uid="{00000000-0005-0000-0000-0000184C0000}"/>
    <cellStyle name="Акцент3 2 2 2 2 6 2 2 3" xfId="19485" xr:uid="{00000000-0005-0000-0000-0000194C0000}"/>
    <cellStyle name="Акцент3 2 2 2 2 6 2 3" xfId="19486" xr:uid="{00000000-0005-0000-0000-00001A4C0000}"/>
    <cellStyle name="Акцент3 2 2 2 2 6 3" xfId="19487" xr:uid="{00000000-0005-0000-0000-00001B4C0000}"/>
    <cellStyle name="Акцент3 2 2 2 2 6 4" xfId="19488" xr:uid="{00000000-0005-0000-0000-00001C4C0000}"/>
    <cellStyle name="Акцент3 2 2 2 2 7" xfId="19489" xr:uid="{00000000-0005-0000-0000-00001D4C0000}"/>
    <cellStyle name="Акцент3 2 2 2 2 7 2" xfId="19490" xr:uid="{00000000-0005-0000-0000-00001E4C0000}"/>
    <cellStyle name="Акцент3 2 2 2 2 7 3" xfId="19491" xr:uid="{00000000-0005-0000-0000-00001F4C0000}"/>
    <cellStyle name="Акцент3 2 2 2 2 8" xfId="19492" xr:uid="{00000000-0005-0000-0000-0000204C0000}"/>
    <cellStyle name="Акцент3 2 2 2 2 8 2" xfId="19493" xr:uid="{00000000-0005-0000-0000-0000214C0000}"/>
    <cellStyle name="Акцент3 2 2 2 2 8 3" xfId="19494" xr:uid="{00000000-0005-0000-0000-0000224C0000}"/>
    <cellStyle name="Акцент3 2 2 2 2 9" xfId="19495" xr:uid="{00000000-0005-0000-0000-0000234C0000}"/>
    <cellStyle name="Акцент3 2 2 2 2 9 2" xfId="19496" xr:uid="{00000000-0005-0000-0000-0000244C0000}"/>
    <cellStyle name="Акцент3 2 2 2 2 9 3" xfId="19497" xr:uid="{00000000-0005-0000-0000-0000254C0000}"/>
    <cellStyle name="Акцент3 2 2 2 2_амортизация" xfId="19498" xr:uid="{00000000-0005-0000-0000-0000264C0000}"/>
    <cellStyle name="Акцент3 2 2 2 20" xfId="19499" xr:uid="{00000000-0005-0000-0000-0000274C0000}"/>
    <cellStyle name="Акцент3 2 2 2 20 2" xfId="19500" xr:uid="{00000000-0005-0000-0000-0000284C0000}"/>
    <cellStyle name="Акцент3 2 2 2 21" xfId="19501" xr:uid="{00000000-0005-0000-0000-0000294C0000}"/>
    <cellStyle name="Акцент3 2 2 2 22" xfId="19502" xr:uid="{00000000-0005-0000-0000-00002A4C0000}"/>
    <cellStyle name="Акцент3 2 2 2 23" xfId="19503" xr:uid="{00000000-0005-0000-0000-00002B4C0000}"/>
    <cellStyle name="Акцент3 2 2 2 23 2" xfId="19504" xr:uid="{00000000-0005-0000-0000-00002C4C0000}"/>
    <cellStyle name="Акцент3 2 2 2 24" xfId="19505" xr:uid="{00000000-0005-0000-0000-00002D4C0000}"/>
    <cellStyle name="Акцент3 2 2 2 25" xfId="19506" xr:uid="{00000000-0005-0000-0000-00002E4C0000}"/>
    <cellStyle name="Акцент3 2 2 2 26" xfId="19507" xr:uid="{00000000-0005-0000-0000-00002F4C0000}"/>
    <cellStyle name="Акцент3 2 2 2 27" xfId="19508" xr:uid="{00000000-0005-0000-0000-0000304C0000}"/>
    <cellStyle name="Акцент3 2 2 2 28" xfId="19509" xr:uid="{00000000-0005-0000-0000-0000314C0000}"/>
    <cellStyle name="Акцент3 2 2 2 29" xfId="19510" xr:uid="{00000000-0005-0000-0000-0000324C0000}"/>
    <cellStyle name="Акцент3 2 2 2 3" xfId="19511" xr:uid="{00000000-0005-0000-0000-0000334C0000}"/>
    <cellStyle name="Акцент3 2 2 2 30" xfId="19512" xr:uid="{00000000-0005-0000-0000-0000344C0000}"/>
    <cellStyle name="Акцент3 2 2 2 31" xfId="19513" xr:uid="{00000000-0005-0000-0000-0000354C0000}"/>
    <cellStyle name="Акцент3 2 2 2 32" xfId="19514" xr:uid="{00000000-0005-0000-0000-0000364C0000}"/>
    <cellStyle name="Акцент3 2 2 2 33" xfId="19515" xr:uid="{00000000-0005-0000-0000-0000374C0000}"/>
    <cellStyle name="Акцент3 2 2 2 34" xfId="19516" xr:uid="{00000000-0005-0000-0000-0000384C0000}"/>
    <cellStyle name="Акцент3 2 2 2 35" xfId="19517" xr:uid="{00000000-0005-0000-0000-0000394C0000}"/>
    <cellStyle name="Акцент3 2 2 2 36" xfId="19518" xr:uid="{00000000-0005-0000-0000-00003A4C0000}"/>
    <cellStyle name="Акцент3 2 2 2 37" xfId="19519" xr:uid="{00000000-0005-0000-0000-00003B4C0000}"/>
    <cellStyle name="Акцент3 2 2 2 38" xfId="19520" xr:uid="{00000000-0005-0000-0000-00003C4C0000}"/>
    <cellStyle name="Акцент3 2 2 2 39" xfId="19521" xr:uid="{00000000-0005-0000-0000-00003D4C0000}"/>
    <cellStyle name="Акцент3 2 2 2 4" xfId="19522" xr:uid="{00000000-0005-0000-0000-00003E4C0000}"/>
    <cellStyle name="Акцент3 2 2 2 4 2" xfId="19523" xr:uid="{00000000-0005-0000-0000-00003F4C0000}"/>
    <cellStyle name="Акцент3 2 2 2 4 3" xfId="19524" xr:uid="{00000000-0005-0000-0000-0000404C0000}"/>
    <cellStyle name="Акцент3 2 2 2 40" xfId="19525" xr:uid="{00000000-0005-0000-0000-0000414C0000}"/>
    <cellStyle name="Акцент3 2 2 2 41" xfId="19526" xr:uid="{00000000-0005-0000-0000-0000424C0000}"/>
    <cellStyle name="Акцент3 2 2 2 42" xfId="19527" xr:uid="{00000000-0005-0000-0000-0000434C0000}"/>
    <cellStyle name="Акцент3 2 2 2 43" xfId="19528" xr:uid="{00000000-0005-0000-0000-0000444C0000}"/>
    <cellStyle name="Акцент3 2 2 2 44" xfId="19529" xr:uid="{00000000-0005-0000-0000-0000454C0000}"/>
    <cellStyle name="Акцент3 2 2 2 45" xfId="19530" xr:uid="{00000000-0005-0000-0000-0000464C0000}"/>
    <cellStyle name="Акцент3 2 2 2 46" xfId="19531" xr:uid="{00000000-0005-0000-0000-0000474C0000}"/>
    <cellStyle name="Акцент3 2 2 2 47" xfId="19532" xr:uid="{00000000-0005-0000-0000-0000484C0000}"/>
    <cellStyle name="Акцент3 2 2 2 48" xfId="19533" xr:uid="{00000000-0005-0000-0000-0000494C0000}"/>
    <cellStyle name="Акцент3 2 2 2 5" xfId="19534" xr:uid="{00000000-0005-0000-0000-00004A4C0000}"/>
    <cellStyle name="Акцент3 2 2 2 5 2" xfId="19535" xr:uid="{00000000-0005-0000-0000-00004B4C0000}"/>
    <cellStyle name="Акцент3 2 2 2 5 3" xfId="19536" xr:uid="{00000000-0005-0000-0000-00004C4C0000}"/>
    <cellStyle name="Акцент3 2 2 2 6" xfId="19537" xr:uid="{00000000-0005-0000-0000-00004D4C0000}"/>
    <cellStyle name="Акцент3 2 2 2 6 2" xfId="19538" xr:uid="{00000000-0005-0000-0000-00004E4C0000}"/>
    <cellStyle name="Акцент3 2 2 2 6 3" xfId="19539" xr:uid="{00000000-0005-0000-0000-00004F4C0000}"/>
    <cellStyle name="Акцент3 2 2 2 7" xfId="19540" xr:uid="{00000000-0005-0000-0000-0000504C0000}"/>
    <cellStyle name="Акцент3 2 2 2 7 2" xfId="19541" xr:uid="{00000000-0005-0000-0000-0000514C0000}"/>
    <cellStyle name="Акцент3 2 2 2 7 3" xfId="19542" xr:uid="{00000000-0005-0000-0000-0000524C0000}"/>
    <cellStyle name="Акцент3 2 2 2 8" xfId="19543" xr:uid="{00000000-0005-0000-0000-0000534C0000}"/>
    <cellStyle name="Акцент3 2 2 2 8 2" xfId="19544" xr:uid="{00000000-0005-0000-0000-0000544C0000}"/>
    <cellStyle name="Акцент3 2 2 2 8 3" xfId="19545" xr:uid="{00000000-0005-0000-0000-0000554C0000}"/>
    <cellStyle name="Акцент3 2 2 2 9" xfId="19546" xr:uid="{00000000-0005-0000-0000-0000564C0000}"/>
    <cellStyle name="Акцент3 2 2 2 9 2" xfId="19547" xr:uid="{00000000-0005-0000-0000-0000574C0000}"/>
    <cellStyle name="Акцент3 2 2 2 9 2 2" xfId="19548" xr:uid="{00000000-0005-0000-0000-0000584C0000}"/>
    <cellStyle name="Акцент3 2 2 2 9 3" xfId="19549" xr:uid="{00000000-0005-0000-0000-0000594C0000}"/>
    <cellStyle name="Акцент3 2 2 2 9 4" xfId="19550" xr:uid="{00000000-0005-0000-0000-00005A4C0000}"/>
    <cellStyle name="Акцент3 2 2 2 9 4 2" xfId="19551" xr:uid="{00000000-0005-0000-0000-00005B4C0000}"/>
    <cellStyle name="Акцент3 2 2 2 9 4 3" xfId="19552" xr:uid="{00000000-0005-0000-0000-00005C4C0000}"/>
    <cellStyle name="Акцент3 2 2 2 9 5" xfId="19553" xr:uid="{00000000-0005-0000-0000-00005D4C0000}"/>
    <cellStyle name="Акцент3 2 2 2_амортизация" xfId="19554" xr:uid="{00000000-0005-0000-0000-00005E4C0000}"/>
    <cellStyle name="Акцент3 2 2 20" xfId="19555" xr:uid="{00000000-0005-0000-0000-00005F4C0000}"/>
    <cellStyle name="Акцент3 2 2 20 2" xfId="19556" xr:uid="{00000000-0005-0000-0000-0000604C0000}"/>
    <cellStyle name="Акцент3 2 2 21" xfId="19557" xr:uid="{00000000-0005-0000-0000-0000614C0000}"/>
    <cellStyle name="Акцент3 2 2 22" xfId="19558" xr:uid="{00000000-0005-0000-0000-0000624C0000}"/>
    <cellStyle name="Акцент3 2 2 23" xfId="19559" xr:uid="{00000000-0005-0000-0000-0000634C0000}"/>
    <cellStyle name="Акцент3 2 2 23 2" xfId="19560" xr:uid="{00000000-0005-0000-0000-0000644C0000}"/>
    <cellStyle name="Акцент3 2 2 24" xfId="19561" xr:uid="{00000000-0005-0000-0000-0000654C0000}"/>
    <cellStyle name="Акцент3 2 2 25" xfId="19562" xr:uid="{00000000-0005-0000-0000-0000664C0000}"/>
    <cellStyle name="Акцент3 2 2 26" xfId="19563" xr:uid="{00000000-0005-0000-0000-0000674C0000}"/>
    <cellStyle name="Акцент3 2 2 27" xfId="19564" xr:uid="{00000000-0005-0000-0000-0000684C0000}"/>
    <cellStyle name="Акцент3 2 2 28" xfId="19565" xr:uid="{00000000-0005-0000-0000-0000694C0000}"/>
    <cellStyle name="Акцент3 2 2 29" xfId="19566" xr:uid="{00000000-0005-0000-0000-00006A4C0000}"/>
    <cellStyle name="Акцент3 2 2 3" xfId="19567" xr:uid="{00000000-0005-0000-0000-00006B4C0000}"/>
    <cellStyle name="Акцент3 2 2 3 10" xfId="19568" xr:uid="{00000000-0005-0000-0000-00006C4C0000}"/>
    <cellStyle name="Акцент3 2 2 3 11" xfId="19569" xr:uid="{00000000-0005-0000-0000-00006D4C0000}"/>
    <cellStyle name="Акцент3 2 2 3 12" xfId="19570" xr:uid="{00000000-0005-0000-0000-00006E4C0000}"/>
    <cellStyle name="Акцент3 2 2 3 2" xfId="19571" xr:uid="{00000000-0005-0000-0000-00006F4C0000}"/>
    <cellStyle name="Акцент3 2 2 3 2 10" xfId="19572" xr:uid="{00000000-0005-0000-0000-0000704C0000}"/>
    <cellStyle name="Акцент3 2 2 3 2 11" xfId="19573" xr:uid="{00000000-0005-0000-0000-0000714C0000}"/>
    <cellStyle name="Акцент3 2 2 3 2 12" xfId="19574" xr:uid="{00000000-0005-0000-0000-0000724C0000}"/>
    <cellStyle name="Акцент3 2 2 3 2 2" xfId="19575" xr:uid="{00000000-0005-0000-0000-0000734C0000}"/>
    <cellStyle name="Акцент3 2 2 3 2 3" xfId="19576" xr:uid="{00000000-0005-0000-0000-0000744C0000}"/>
    <cellStyle name="Акцент3 2 2 3 2 4" xfId="19577" xr:uid="{00000000-0005-0000-0000-0000754C0000}"/>
    <cellStyle name="Акцент3 2 2 3 2 5" xfId="19578" xr:uid="{00000000-0005-0000-0000-0000764C0000}"/>
    <cellStyle name="Акцент3 2 2 3 2 6" xfId="19579" xr:uid="{00000000-0005-0000-0000-0000774C0000}"/>
    <cellStyle name="Акцент3 2 2 3 2 6 2" xfId="19580" xr:uid="{00000000-0005-0000-0000-0000784C0000}"/>
    <cellStyle name="Акцент3 2 2 3 2 7" xfId="19581" xr:uid="{00000000-0005-0000-0000-0000794C0000}"/>
    <cellStyle name="Акцент3 2 2 3 2 7 2" xfId="19582" xr:uid="{00000000-0005-0000-0000-00007A4C0000}"/>
    <cellStyle name="Акцент3 2 2 3 2 8" xfId="19583" xr:uid="{00000000-0005-0000-0000-00007B4C0000}"/>
    <cellStyle name="Акцент3 2 2 3 2 9" xfId="19584" xr:uid="{00000000-0005-0000-0000-00007C4C0000}"/>
    <cellStyle name="Акцент3 2 2 3 3" xfId="19585" xr:uid="{00000000-0005-0000-0000-00007D4C0000}"/>
    <cellStyle name="Акцент3 2 2 3 4" xfId="19586" xr:uid="{00000000-0005-0000-0000-00007E4C0000}"/>
    <cellStyle name="Акцент3 2 2 3 5" xfId="19587" xr:uid="{00000000-0005-0000-0000-00007F4C0000}"/>
    <cellStyle name="Акцент3 2 2 3 6" xfId="19588" xr:uid="{00000000-0005-0000-0000-0000804C0000}"/>
    <cellStyle name="Акцент3 2 2 3 6 2" xfId="19589" xr:uid="{00000000-0005-0000-0000-0000814C0000}"/>
    <cellStyle name="Акцент3 2 2 3 7" xfId="19590" xr:uid="{00000000-0005-0000-0000-0000824C0000}"/>
    <cellStyle name="Акцент3 2 2 3 7 2" xfId="19591" xr:uid="{00000000-0005-0000-0000-0000834C0000}"/>
    <cellStyle name="Акцент3 2 2 3 8" xfId="19592" xr:uid="{00000000-0005-0000-0000-0000844C0000}"/>
    <cellStyle name="Акцент3 2 2 3 9" xfId="19593" xr:uid="{00000000-0005-0000-0000-0000854C0000}"/>
    <cellStyle name="Акцент3 2 2 3_амортизация" xfId="19594" xr:uid="{00000000-0005-0000-0000-0000864C0000}"/>
    <cellStyle name="Акцент3 2 2 30" xfId="19595" xr:uid="{00000000-0005-0000-0000-0000874C0000}"/>
    <cellStyle name="Акцент3 2 2 31" xfId="19596" xr:uid="{00000000-0005-0000-0000-0000884C0000}"/>
    <cellStyle name="Акцент3 2 2 32" xfId="19597" xr:uid="{00000000-0005-0000-0000-0000894C0000}"/>
    <cellStyle name="Акцент3 2 2 33" xfId="19598" xr:uid="{00000000-0005-0000-0000-00008A4C0000}"/>
    <cellStyle name="Акцент3 2 2 34" xfId="19599" xr:uid="{00000000-0005-0000-0000-00008B4C0000}"/>
    <cellStyle name="Акцент3 2 2 35" xfId="19600" xr:uid="{00000000-0005-0000-0000-00008C4C0000}"/>
    <cellStyle name="Акцент3 2 2 36" xfId="19601" xr:uid="{00000000-0005-0000-0000-00008D4C0000}"/>
    <cellStyle name="Акцент3 2 2 37" xfId="19602" xr:uid="{00000000-0005-0000-0000-00008E4C0000}"/>
    <cellStyle name="Акцент3 2 2 38" xfId="19603" xr:uid="{00000000-0005-0000-0000-00008F4C0000}"/>
    <cellStyle name="Акцент3 2 2 39" xfId="19604" xr:uid="{00000000-0005-0000-0000-0000904C0000}"/>
    <cellStyle name="Акцент3 2 2 4" xfId="19605" xr:uid="{00000000-0005-0000-0000-0000914C0000}"/>
    <cellStyle name="Акцент3 2 2 4 2" xfId="19606" xr:uid="{00000000-0005-0000-0000-0000924C0000}"/>
    <cellStyle name="Акцент3 2 2 4 3" xfId="19607" xr:uid="{00000000-0005-0000-0000-0000934C0000}"/>
    <cellStyle name="Акцент3 2 2 40" xfId="19608" xr:uid="{00000000-0005-0000-0000-0000944C0000}"/>
    <cellStyle name="Акцент3 2 2 41" xfId="19609" xr:uid="{00000000-0005-0000-0000-0000954C0000}"/>
    <cellStyle name="Акцент3 2 2 42" xfId="19610" xr:uid="{00000000-0005-0000-0000-0000964C0000}"/>
    <cellStyle name="Акцент3 2 2 43" xfId="19611" xr:uid="{00000000-0005-0000-0000-0000974C0000}"/>
    <cellStyle name="Акцент3 2 2 44" xfId="19612" xr:uid="{00000000-0005-0000-0000-0000984C0000}"/>
    <cellStyle name="Акцент3 2 2 45" xfId="19613" xr:uid="{00000000-0005-0000-0000-0000994C0000}"/>
    <cellStyle name="Акцент3 2 2 46" xfId="19614" xr:uid="{00000000-0005-0000-0000-00009A4C0000}"/>
    <cellStyle name="Акцент3 2 2 47" xfId="19615" xr:uid="{00000000-0005-0000-0000-00009B4C0000}"/>
    <cellStyle name="Акцент3 2 2 48" xfId="19616" xr:uid="{00000000-0005-0000-0000-00009C4C0000}"/>
    <cellStyle name="Акцент3 2 2 5" xfId="19617" xr:uid="{00000000-0005-0000-0000-00009D4C0000}"/>
    <cellStyle name="Акцент3 2 2 5 2" xfId="19618" xr:uid="{00000000-0005-0000-0000-00009E4C0000}"/>
    <cellStyle name="Акцент3 2 2 5 3" xfId="19619" xr:uid="{00000000-0005-0000-0000-00009F4C0000}"/>
    <cellStyle name="Акцент3 2 2 6" xfId="19620" xr:uid="{00000000-0005-0000-0000-0000A04C0000}"/>
    <cellStyle name="Акцент3 2 2 6 2" xfId="19621" xr:uid="{00000000-0005-0000-0000-0000A14C0000}"/>
    <cellStyle name="Акцент3 2 2 6 3" xfId="19622" xr:uid="{00000000-0005-0000-0000-0000A24C0000}"/>
    <cellStyle name="Акцент3 2 2 7" xfId="19623" xr:uid="{00000000-0005-0000-0000-0000A34C0000}"/>
    <cellStyle name="Акцент3 2 2 7 2" xfId="19624" xr:uid="{00000000-0005-0000-0000-0000A44C0000}"/>
    <cellStyle name="Акцент3 2 2 7 3" xfId="19625" xr:uid="{00000000-0005-0000-0000-0000A54C0000}"/>
    <cellStyle name="Акцент3 2 2 8" xfId="19626" xr:uid="{00000000-0005-0000-0000-0000A64C0000}"/>
    <cellStyle name="Акцент3 2 2 8 2" xfId="19627" xr:uid="{00000000-0005-0000-0000-0000A74C0000}"/>
    <cellStyle name="Акцент3 2 2 8 3" xfId="19628" xr:uid="{00000000-0005-0000-0000-0000A84C0000}"/>
    <cellStyle name="Акцент3 2 2 9" xfId="19629" xr:uid="{00000000-0005-0000-0000-0000A94C0000}"/>
    <cellStyle name="Акцент3 2 2 9 2" xfId="19630" xr:uid="{00000000-0005-0000-0000-0000AA4C0000}"/>
    <cellStyle name="Акцент3 2 2 9 2 2" xfId="19631" xr:uid="{00000000-0005-0000-0000-0000AB4C0000}"/>
    <cellStyle name="Акцент3 2 2 9 3" xfId="19632" xr:uid="{00000000-0005-0000-0000-0000AC4C0000}"/>
    <cellStyle name="Акцент3 2 2 9 4" xfId="19633" xr:uid="{00000000-0005-0000-0000-0000AD4C0000}"/>
    <cellStyle name="Акцент3 2 2 9 4 2" xfId="19634" xr:uid="{00000000-0005-0000-0000-0000AE4C0000}"/>
    <cellStyle name="Акцент3 2 2 9 4 3" xfId="19635" xr:uid="{00000000-0005-0000-0000-0000AF4C0000}"/>
    <cellStyle name="Акцент3 2 2 9 5" xfId="19636" xr:uid="{00000000-0005-0000-0000-0000B04C0000}"/>
    <cellStyle name="Акцент3 2 2_амортизация" xfId="19637" xr:uid="{00000000-0005-0000-0000-0000B14C0000}"/>
    <cellStyle name="Акцент3 2 20" xfId="19638" xr:uid="{00000000-0005-0000-0000-0000B24C0000}"/>
    <cellStyle name="Акцент3 2 21" xfId="19639" xr:uid="{00000000-0005-0000-0000-0000B34C0000}"/>
    <cellStyle name="Акцент3 2 22" xfId="19640" xr:uid="{00000000-0005-0000-0000-0000B44C0000}"/>
    <cellStyle name="Акцент3 2 23" xfId="19641" xr:uid="{00000000-0005-0000-0000-0000B54C0000}"/>
    <cellStyle name="Акцент3 2 24" xfId="19642" xr:uid="{00000000-0005-0000-0000-0000B64C0000}"/>
    <cellStyle name="Акцент3 2 24 2" xfId="19643" xr:uid="{00000000-0005-0000-0000-0000B74C0000}"/>
    <cellStyle name="Акцент3 2 25" xfId="19644" xr:uid="{00000000-0005-0000-0000-0000B84C0000}"/>
    <cellStyle name="Акцент3 2 26" xfId="19645" xr:uid="{00000000-0005-0000-0000-0000B94C0000}"/>
    <cellStyle name="Акцент3 2 27" xfId="19646" xr:uid="{00000000-0005-0000-0000-0000BA4C0000}"/>
    <cellStyle name="Акцент3 2 28" xfId="19647" xr:uid="{00000000-0005-0000-0000-0000BB4C0000}"/>
    <cellStyle name="Акцент3 2 29" xfId="19648" xr:uid="{00000000-0005-0000-0000-0000BC4C0000}"/>
    <cellStyle name="Акцент3 2 3" xfId="19649" xr:uid="{00000000-0005-0000-0000-0000BD4C0000}"/>
    <cellStyle name="Акцент3 2 30" xfId="19650" xr:uid="{00000000-0005-0000-0000-0000BE4C0000}"/>
    <cellStyle name="Акцент3 2 31" xfId="19651" xr:uid="{00000000-0005-0000-0000-0000BF4C0000}"/>
    <cellStyle name="Акцент3 2 4" xfId="19652" xr:uid="{00000000-0005-0000-0000-0000C04C0000}"/>
    <cellStyle name="Акцент3 2 4 2" xfId="19653" xr:uid="{00000000-0005-0000-0000-0000C14C0000}"/>
    <cellStyle name="Акцент3 2 4 3" xfId="19654" xr:uid="{00000000-0005-0000-0000-0000C24C0000}"/>
    <cellStyle name="Акцент3 2 5" xfId="19655" xr:uid="{00000000-0005-0000-0000-0000C34C0000}"/>
    <cellStyle name="Акцент3 2 5 2" xfId="19656" xr:uid="{00000000-0005-0000-0000-0000C44C0000}"/>
    <cellStyle name="Акцент3 2 5_амортизация" xfId="19657" xr:uid="{00000000-0005-0000-0000-0000C54C0000}"/>
    <cellStyle name="Акцент3 2 6" xfId="19658" xr:uid="{00000000-0005-0000-0000-0000C64C0000}"/>
    <cellStyle name="Акцент3 2 6 2" xfId="19659" xr:uid="{00000000-0005-0000-0000-0000C74C0000}"/>
    <cellStyle name="Акцент3 2 6 3" xfId="19660" xr:uid="{00000000-0005-0000-0000-0000C84C0000}"/>
    <cellStyle name="Акцент3 2 7" xfId="19661" xr:uid="{00000000-0005-0000-0000-0000C94C0000}"/>
    <cellStyle name="Акцент3 2 7 2" xfId="19662" xr:uid="{00000000-0005-0000-0000-0000CA4C0000}"/>
    <cellStyle name="Акцент3 2 7 3" xfId="19663" xr:uid="{00000000-0005-0000-0000-0000CB4C0000}"/>
    <cellStyle name="Акцент3 2 8" xfId="19664" xr:uid="{00000000-0005-0000-0000-0000CC4C0000}"/>
    <cellStyle name="Акцент3 2 9" xfId="19665" xr:uid="{00000000-0005-0000-0000-0000CD4C0000}"/>
    <cellStyle name="Акцент3 2_амортизация" xfId="19666" xr:uid="{00000000-0005-0000-0000-0000CE4C0000}"/>
    <cellStyle name="Акцент3 3" xfId="19667" xr:uid="{00000000-0005-0000-0000-0000CF4C0000}"/>
    <cellStyle name="Акцент3 3 2" xfId="19668" xr:uid="{00000000-0005-0000-0000-0000D04C0000}"/>
    <cellStyle name="Акцент3 3 3" xfId="19669" xr:uid="{00000000-0005-0000-0000-0000D14C0000}"/>
    <cellStyle name="Акцент3 3 4" xfId="19670" xr:uid="{00000000-0005-0000-0000-0000D24C0000}"/>
    <cellStyle name="Акцент3 3 4 2" xfId="19671" xr:uid="{00000000-0005-0000-0000-0000D34C0000}"/>
    <cellStyle name="Акцент3 3 4 3" xfId="19672" xr:uid="{00000000-0005-0000-0000-0000D44C0000}"/>
    <cellStyle name="Акцент3 3 5" xfId="19673" xr:uid="{00000000-0005-0000-0000-0000D54C0000}"/>
    <cellStyle name="Акцент3 4" xfId="19674" xr:uid="{00000000-0005-0000-0000-0000D64C0000}"/>
    <cellStyle name="Акцент3 5" xfId="19675" xr:uid="{00000000-0005-0000-0000-0000D74C0000}"/>
    <cellStyle name="Акцент3 5 2" xfId="19676" xr:uid="{00000000-0005-0000-0000-0000D84C0000}"/>
    <cellStyle name="Акцент3 5 3" xfId="19677" xr:uid="{00000000-0005-0000-0000-0000D94C0000}"/>
    <cellStyle name="Акцент3 6" xfId="19678" xr:uid="{00000000-0005-0000-0000-0000DA4C0000}"/>
    <cellStyle name="Акцент3 6 2" xfId="19679" xr:uid="{00000000-0005-0000-0000-0000DB4C0000}"/>
    <cellStyle name="Акцент3 7" xfId="19680" xr:uid="{00000000-0005-0000-0000-0000DC4C0000}"/>
    <cellStyle name="Акцент3 8" xfId="19681" xr:uid="{00000000-0005-0000-0000-0000DD4C0000}"/>
    <cellStyle name="Акцент3 9" xfId="19682" xr:uid="{00000000-0005-0000-0000-0000DE4C0000}"/>
    <cellStyle name="Акцент4 10" xfId="19683" xr:uid="{00000000-0005-0000-0000-0000DF4C0000}"/>
    <cellStyle name="Акцент4 11" xfId="19684" xr:uid="{00000000-0005-0000-0000-0000E04C0000}"/>
    <cellStyle name="Акцент4 11 2" xfId="19685" xr:uid="{00000000-0005-0000-0000-0000E14C0000}"/>
    <cellStyle name="Акцент4 11 3" xfId="19686" xr:uid="{00000000-0005-0000-0000-0000E24C0000}"/>
    <cellStyle name="Акцент4 11 4" xfId="19687" xr:uid="{00000000-0005-0000-0000-0000E34C0000}"/>
    <cellStyle name="Акцент4 12" xfId="19688" xr:uid="{00000000-0005-0000-0000-0000E44C0000}"/>
    <cellStyle name="Акцент4 13" xfId="19689" xr:uid="{00000000-0005-0000-0000-0000E54C0000}"/>
    <cellStyle name="Акцент4 14" xfId="19690" xr:uid="{00000000-0005-0000-0000-0000E64C0000}"/>
    <cellStyle name="Акцент4 15" xfId="19691" xr:uid="{00000000-0005-0000-0000-0000E74C0000}"/>
    <cellStyle name="Акцент4 15 2" xfId="19692" xr:uid="{00000000-0005-0000-0000-0000E84C0000}"/>
    <cellStyle name="Акцент4 16" xfId="19693" xr:uid="{00000000-0005-0000-0000-0000E94C0000}"/>
    <cellStyle name="Акцент4 17" xfId="19694" xr:uid="{00000000-0005-0000-0000-0000EA4C0000}"/>
    <cellStyle name="Акцент4 18" xfId="19695" xr:uid="{00000000-0005-0000-0000-0000EB4C0000}"/>
    <cellStyle name="Акцент4 19" xfId="19696" xr:uid="{00000000-0005-0000-0000-0000EC4C0000}"/>
    <cellStyle name="Акцент4 2" xfId="19697" xr:uid="{00000000-0005-0000-0000-0000ED4C0000}"/>
    <cellStyle name="Акцент4 2 10" xfId="19698" xr:uid="{00000000-0005-0000-0000-0000EE4C0000}"/>
    <cellStyle name="Акцент4 2 11" xfId="19699" xr:uid="{00000000-0005-0000-0000-0000EF4C0000}"/>
    <cellStyle name="Акцент4 2 12" xfId="19700" xr:uid="{00000000-0005-0000-0000-0000F04C0000}"/>
    <cellStyle name="Акцент4 2 12 2" xfId="19701" xr:uid="{00000000-0005-0000-0000-0000F14C0000}"/>
    <cellStyle name="Акцент4 2 12 3" xfId="19702" xr:uid="{00000000-0005-0000-0000-0000F24C0000}"/>
    <cellStyle name="Акцент4 2 12 4" xfId="19703" xr:uid="{00000000-0005-0000-0000-0000F34C0000}"/>
    <cellStyle name="Акцент4 2 12 4 2" xfId="19704" xr:uid="{00000000-0005-0000-0000-0000F44C0000}"/>
    <cellStyle name="Акцент4 2 12 4 3" xfId="19705" xr:uid="{00000000-0005-0000-0000-0000F54C0000}"/>
    <cellStyle name="Акцент4 2 12 5" xfId="19706" xr:uid="{00000000-0005-0000-0000-0000F64C0000}"/>
    <cellStyle name="Акцент4 2 13" xfId="19707" xr:uid="{00000000-0005-0000-0000-0000F74C0000}"/>
    <cellStyle name="Акцент4 2 14" xfId="19708" xr:uid="{00000000-0005-0000-0000-0000F84C0000}"/>
    <cellStyle name="Акцент4 2 14 2" xfId="19709" xr:uid="{00000000-0005-0000-0000-0000F94C0000}"/>
    <cellStyle name="Акцент4 2 15" xfId="19710" xr:uid="{00000000-0005-0000-0000-0000FA4C0000}"/>
    <cellStyle name="Акцент4 2 16" xfId="19711" xr:uid="{00000000-0005-0000-0000-0000FB4C0000}"/>
    <cellStyle name="Акцент4 2 16 2" xfId="19712" xr:uid="{00000000-0005-0000-0000-0000FC4C0000}"/>
    <cellStyle name="Акцент4 2 16 3" xfId="19713" xr:uid="{00000000-0005-0000-0000-0000FD4C0000}"/>
    <cellStyle name="Акцент4 2 17" xfId="19714" xr:uid="{00000000-0005-0000-0000-0000FE4C0000}"/>
    <cellStyle name="Акцент4 2 17 2" xfId="19715" xr:uid="{00000000-0005-0000-0000-0000FF4C0000}"/>
    <cellStyle name="Акцент4 2 17 3" xfId="19716" xr:uid="{00000000-0005-0000-0000-0000004D0000}"/>
    <cellStyle name="Акцент4 2 18" xfId="19717" xr:uid="{00000000-0005-0000-0000-0000014D0000}"/>
    <cellStyle name="Акцент4 2 18 2" xfId="19718" xr:uid="{00000000-0005-0000-0000-0000024D0000}"/>
    <cellStyle name="Акцент4 2 18 3" xfId="19719" xr:uid="{00000000-0005-0000-0000-0000034D0000}"/>
    <cellStyle name="Акцент4 2 19" xfId="19720" xr:uid="{00000000-0005-0000-0000-0000044D0000}"/>
    <cellStyle name="Акцент4 2 2" xfId="19721" xr:uid="{00000000-0005-0000-0000-0000054D0000}"/>
    <cellStyle name="Акцент4 2 2 10" xfId="19722" xr:uid="{00000000-0005-0000-0000-0000064D0000}"/>
    <cellStyle name="Акцент4 2 2 11" xfId="19723" xr:uid="{00000000-0005-0000-0000-0000074D0000}"/>
    <cellStyle name="Акцент4 2 2 12" xfId="19724" xr:uid="{00000000-0005-0000-0000-0000084D0000}"/>
    <cellStyle name="Акцент4 2 2 12 2" xfId="19725" xr:uid="{00000000-0005-0000-0000-0000094D0000}"/>
    <cellStyle name="Акцент4 2 2 12 2 2" xfId="19726" xr:uid="{00000000-0005-0000-0000-00000A4D0000}"/>
    <cellStyle name="Акцент4 2 2 12 2 2 2" xfId="19727" xr:uid="{00000000-0005-0000-0000-00000B4D0000}"/>
    <cellStyle name="Акцент4 2 2 12 2 2 3" xfId="19728" xr:uid="{00000000-0005-0000-0000-00000C4D0000}"/>
    <cellStyle name="Акцент4 2 2 12 2 3" xfId="19729" xr:uid="{00000000-0005-0000-0000-00000D4D0000}"/>
    <cellStyle name="Акцент4 2 2 12 3" xfId="19730" xr:uid="{00000000-0005-0000-0000-00000E4D0000}"/>
    <cellStyle name="Акцент4 2 2 12 4" xfId="19731" xr:uid="{00000000-0005-0000-0000-00000F4D0000}"/>
    <cellStyle name="Акцент4 2 2 13" xfId="19732" xr:uid="{00000000-0005-0000-0000-0000104D0000}"/>
    <cellStyle name="Акцент4 2 2 13 2" xfId="19733" xr:uid="{00000000-0005-0000-0000-0000114D0000}"/>
    <cellStyle name="Акцент4 2 2 13 3" xfId="19734" xr:uid="{00000000-0005-0000-0000-0000124D0000}"/>
    <cellStyle name="Акцент4 2 2 14" xfId="19735" xr:uid="{00000000-0005-0000-0000-0000134D0000}"/>
    <cellStyle name="Акцент4 2 2 14 2" xfId="19736" xr:uid="{00000000-0005-0000-0000-0000144D0000}"/>
    <cellStyle name="Акцент4 2 2 14 3" xfId="19737" xr:uid="{00000000-0005-0000-0000-0000154D0000}"/>
    <cellStyle name="Акцент4 2 2 15" xfId="19738" xr:uid="{00000000-0005-0000-0000-0000164D0000}"/>
    <cellStyle name="Акцент4 2 2 15 2" xfId="19739" xr:uid="{00000000-0005-0000-0000-0000174D0000}"/>
    <cellStyle name="Акцент4 2 2 15 3" xfId="19740" xr:uid="{00000000-0005-0000-0000-0000184D0000}"/>
    <cellStyle name="Акцент4 2 2 16" xfId="19741" xr:uid="{00000000-0005-0000-0000-0000194D0000}"/>
    <cellStyle name="Акцент4 2 2 16 2" xfId="19742" xr:uid="{00000000-0005-0000-0000-00001A4D0000}"/>
    <cellStyle name="Акцент4 2 2 17" xfId="19743" xr:uid="{00000000-0005-0000-0000-00001B4D0000}"/>
    <cellStyle name="Акцент4 2 2 18" xfId="19744" xr:uid="{00000000-0005-0000-0000-00001C4D0000}"/>
    <cellStyle name="Акцент4 2 2 19" xfId="19745" xr:uid="{00000000-0005-0000-0000-00001D4D0000}"/>
    <cellStyle name="Акцент4 2 2 19 2" xfId="19746" xr:uid="{00000000-0005-0000-0000-00001E4D0000}"/>
    <cellStyle name="Акцент4 2 2 19 2 2" xfId="19747" xr:uid="{00000000-0005-0000-0000-00001F4D0000}"/>
    <cellStyle name="Акцент4 2 2 19 2 2 2" xfId="19748" xr:uid="{00000000-0005-0000-0000-0000204D0000}"/>
    <cellStyle name="Акцент4 2 2 19 2 3" xfId="19749" xr:uid="{00000000-0005-0000-0000-0000214D0000}"/>
    <cellStyle name="Акцент4 2 2 19 2 4" xfId="19750" xr:uid="{00000000-0005-0000-0000-0000224D0000}"/>
    <cellStyle name="Акцент4 2 2 19 3" xfId="19751" xr:uid="{00000000-0005-0000-0000-0000234D0000}"/>
    <cellStyle name="Акцент4 2 2 19 3 2" xfId="19752" xr:uid="{00000000-0005-0000-0000-0000244D0000}"/>
    <cellStyle name="Акцент4 2 2 19 4" xfId="19753" xr:uid="{00000000-0005-0000-0000-0000254D0000}"/>
    <cellStyle name="Акцент4 2 2 2" xfId="19754" xr:uid="{00000000-0005-0000-0000-0000264D0000}"/>
    <cellStyle name="Акцент4 2 2 2 10" xfId="19755" xr:uid="{00000000-0005-0000-0000-0000274D0000}"/>
    <cellStyle name="Акцент4 2 2 2 11" xfId="19756" xr:uid="{00000000-0005-0000-0000-0000284D0000}"/>
    <cellStyle name="Акцент4 2 2 2 12" xfId="19757" xr:uid="{00000000-0005-0000-0000-0000294D0000}"/>
    <cellStyle name="Акцент4 2 2 2 12 2" xfId="19758" xr:uid="{00000000-0005-0000-0000-00002A4D0000}"/>
    <cellStyle name="Акцент4 2 2 2 12 2 2" xfId="19759" xr:uid="{00000000-0005-0000-0000-00002B4D0000}"/>
    <cellStyle name="Акцент4 2 2 2 12 2 2 2" xfId="19760" xr:uid="{00000000-0005-0000-0000-00002C4D0000}"/>
    <cellStyle name="Акцент4 2 2 2 12 2 2 3" xfId="19761" xr:uid="{00000000-0005-0000-0000-00002D4D0000}"/>
    <cellStyle name="Акцент4 2 2 2 12 2 3" xfId="19762" xr:uid="{00000000-0005-0000-0000-00002E4D0000}"/>
    <cellStyle name="Акцент4 2 2 2 12 3" xfId="19763" xr:uid="{00000000-0005-0000-0000-00002F4D0000}"/>
    <cellStyle name="Акцент4 2 2 2 12 4" xfId="19764" xr:uid="{00000000-0005-0000-0000-0000304D0000}"/>
    <cellStyle name="Акцент4 2 2 2 13" xfId="19765" xr:uid="{00000000-0005-0000-0000-0000314D0000}"/>
    <cellStyle name="Акцент4 2 2 2 13 2" xfId="19766" xr:uid="{00000000-0005-0000-0000-0000324D0000}"/>
    <cellStyle name="Акцент4 2 2 2 13 3" xfId="19767" xr:uid="{00000000-0005-0000-0000-0000334D0000}"/>
    <cellStyle name="Акцент4 2 2 2 14" xfId="19768" xr:uid="{00000000-0005-0000-0000-0000344D0000}"/>
    <cellStyle name="Акцент4 2 2 2 14 2" xfId="19769" xr:uid="{00000000-0005-0000-0000-0000354D0000}"/>
    <cellStyle name="Акцент4 2 2 2 14 3" xfId="19770" xr:uid="{00000000-0005-0000-0000-0000364D0000}"/>
    <cellStyle name="Акцент4 2 2 2 15" xfId="19771" xr:uid="{00000000-0005-0000-0000-0000374D0000}"/>
    <cellStyle name="Акцент4 2 2 2 15 2" xfId="19772" xr:uid="{00000000-0005-0000-0000-0000384D0000}"/>
    <cellStyle name="Акцент4 2 2 2 15 3" xfId="19773" xr:uid="{00000000-0005-0000-0000-0000394D0000}"/>
    <cellStyle name="Акцент4 2 2 2 16" xfId="19774" xr:uid="{00000000-0005-0000-0000-00003A4D0000}"/>
    <cellStyle name="Акцент4 2 2 2 16 2" xfId="19775" xr:uid="{00000000-0005-0000-0000-00003B4D0000}"/>
    <cellStyle name="Акцент4 2 2 2 17" xfId="19776" xr:uid="{00000000-0005-0000-0000-00003C4D0000}"/>
    <cellStyle name="Акцент4 2 2 2 18" xfId="19777" xr:uid="{00000000-0005-0000-0000-00003D4D0000}"/>
    <cellStyle name="Акцент4 2 2 2 19" xfId="19778" xr:uid="{00000000-0005-0000-0000-00003E4D0000}"/>
    <cellStyle name="Акцент4 2 2 2 19 2" xfId="19779" xr:uid="{00000000-0005-0000-0000-00003F4D0000}"/>
    <cellStyle name="Акцент4 2 2 2 19 2 2" xfId="19780" xr:uid="{00000000-0005-0000-0000-0000404D0000}"/>
    <cellStyle name="Акцент4 2 2 2 19 2 2 2" xfId="19781" xr:uid="{00000000-0005-0000-0000-0000414D0000}"/>
    <cellStyle name="Акцент4 2 2 2 19 2 3" xfId="19782" xr:uid="{00000000-0005-0000-0000-0000424D0000}"/>
    <cellStyle name="Акцент4 2 2 2 19 2 4" xfId="19783" xr:uid="{00000000-0005-0000-0000-0000434D0000}"/>
    <cellStyle name="Акцент4 2 2 2 19 3" xfId="19784" xr:uid="{00000000-0005-0000-0000-0000444D0000}"/>
    <cellStyle name="Акцент4 2 2 2 19 3 2" xfId="19785" xr:uid="{00000000-0005-0000-0000-0000454D0000}"/>
    <cellStyle name="Акцент4 2 2 2 19 4" xfId="19786" xr:uid="{00000000-0005-0000-0000-0000464D0000}"/>
    <cellStyle name="Акцент4 2 2 2 2" xfId="19787" xr:uid="{00000000-0005-0000-0000-0000474D0000}"/>
    <cellStyle name="Акцент4 2 2 2 2 10" xfId="19788" xr:uid="{00000000-0005-0000-0000-0000484D0000}"/>
    <cellStyle name="Акцент4 2 2 2 2 10 2" xfId="19789" xr:uid="{00000000-0005-0000-0000-0000494D0000}"/>
    <cellStyle name="Акцент4 2 2 2 2 11" xfId="19790" xr:uid="{00000000-0005-0000-0000-00004A4D0000}"/>
    <cellStyle name="Акцент4 2 2 2 2 12" xfId="19791" xr:uid="{00000000-0005-0000-0000-00004B4D0000}"/>
    <cellStyle name="Акцент4 2 2 2 2 13" xfId="19792" xr:uid="{00000000-0005-0000-0000-00004C4D0000}"/>
    <cellStyle name="Акцент4 2 2 2 2 13 2" xfId="19793" xr:uid="{00000000-0005-0000-0000-00004D4D0000}"/>
    <cellStyle name="Акцент4 2 2 2 2 13 2 2" xfId="19794" xr:uid="{00000000-0005-0000-0000-00004E4D0000}"/>
    <cellStyle name="Акцент4 2 2 2 2 13 2 2 2" xfId="19795" xr:uid="{00000000-0005-0000-0000-00004F4D0000}"/>
    <cellStyle name="Акцент4 2 2 2 2 13 2 3" xfId="19796" xr:uid="{00000000-0005-0000-0000-0000504D0000}"/>
    <cellStyle name="Акцент4 2 2 2 2 13 2 4" xfId="19797" xr:uid="{00000000-0005-0000-0000-0000514D0000}"/>
    <cellStyle name="Акцент4 2 2 2 2 13 3" xfId="19798" xr:uid="{00000000-0005-0000-0000-0000524D0000}"/>
    <cellStyle name="Акцент4 2 2 2 2 13 3 2" xfId="19799" xr:uid="{00000000-0005-0000-0000-0000534D0000}"/>
    <cellStyle name="Акцент4 2 2 2 2 13 4" xfId="19800" xr:uid="{00000000-0005-0000-0000-0000544D0000}"/>
    <cellStyle name="Акцент4 2 2 2 2 14" xfId="19801" xr:uid="{00000000-0005-0000-0000-0000554D0000}"/>
    <cellStyle name="Акцент4 2 2 2 2 14 2" xfId="19802" xr:uid="{00000000-0005-0000-0000-0000564D0000}"/>
    <cellStyle name="Акцент4 2 2 2 2 15" xfId="19803" xr:uid="{00000000-0005-0000-0000-0000574D0000}"/>
    <cellStyle name="Акцент4 2 2 2 2 16" xfId="19804" xr:uid="{00000000-0005-0000-0000-0000584D0000}"/>
    <cellStyle name="Акцент4 2 2 2 2 17" xfId="19805" xr:uid="{00000000-0005-0000-0000-0000594D0000}"/>
    <cellStyle name="Акцент4 2 2 2 2 17 2" xfId="19806" xr:uid="{00000000-0005-0000-0000-00005A4D0000}"/>
    <cellStyle name="Акцент4 2 2 2 2 18" xfId="19807" xr:uid="{00000000-0005-0000-0000-00005B4D0000}"/>
    <cellStyle name="Акцент4 2 2 2 2 19" xfId="19808" xr:uid="{00000000-0005-0000-0000-00005C4D0000}"/>
    <cellStyle name="Акцент4 2 2 2 2 2" xfId="19809" xr:uid="{00000000-0005-0000-0000-00005D4D0000}"/>
    <cellStyle name="Акцент4 2 2 2 2 2 10" xfId="19810" xr:uid="{00000000-0005-0000-0000-00005E4D0000}"/>
    <cellStyle name="Акцент4 2 2 2 2 2 11" xfId="19811" xr:uid="{00000000-0005-0000-0000-00005F4D0000}"/>
    <cellStyle name="Акцент4 2 2 2 2 2 12" xfId="19812" xr:uid="{00000000-0005-0000-0000-0000604D0000}"/>
    <cellStyle name="Акцент4 2 2 2 2 2 12 2" xfId="19813" xr:uid="{00000000-0005-0000-0000-0000614D0000}"/>
    <cellStyle name="Акцент4 2 2 2 2 2 12 2 2" xfId="19814" xr:uid="{00000000-0005-0000-0000-0000624D0000}"/>
    <cellStyle name="Акцент4 2 2 2 2 2 12 2 2 2" xfId="19815" xr:uid="{00000000-0005-0000-0000-0000634D0000}"/>
    <cellStyle name="Акцент4 2 2 2 2 2 12 2 3" xfId="19816" xr:uid="{00000000-0005-0000-0000-0000644D0000}"/>
    <cellStyle name="Акцент4 2 2 2 2 2 12 2 4" xfId="19817" xr:uid="{00000000-0005-0000-0000-0000654D0000}"/>
    <cellStyle name="Акцент4 2 2 2 2 2 12 3" xfId="19818" xr:uid="{00000000-0005-0000-0000-0000664D0000}"/>
    <cellStyle name="Акцент4 2 2 2 2 2 12 3 2" xfId="19819" xr:uid="{00000000-0005-0000-0000-0000674D0000}"/>
    <cellStyle name="Акцент4 2 2 2 2 2 12 4" xfId="19820" xr:uid="{00000000-0005-0000-0000-0000684D0000}"/>
    <cellStyle name="Акцент4 2 2 2 2 2 13" xfId="19821" xr:uid="{00000000-0005-0000-0000-0000694D0000}"/>
    <cellStyle name="Акцент4 2 2 2 2 2 13 2" xfId="19822" xr:uid="{00000000-0005-0000-0000-00006A4D0000}"/>
    <cellStyle name="Акцент4 2 2 2 2 2 14" xfId="19823" xr:uid="{00000000-0005-0000-0000-00006B4D0000}"/>
    <cellStyle name="Акцент4 2 2 2 2 2 15" xfId="19824" xr:uid="{00000000-0005-0000-0000-00006C4D0000}"/>
    <cellStyle name="Акцент4 2 2 2 2 2 16" xfId="19825" xr:uid="{00000000-0005-0000-0000-00006D4D0000}"/>
    <cellStyle name="Акцент4 2 2 2 2 2 16 2" xfId="19826" xr:uid="{00000000-0005-0000-0000-00006E4D0000}"/>
    <cellStyle name="Акцент4 2 2 2 2 2 17" xfId="19827" xr:uid="{00000000-0005-0000-0000-00006F4D0000}"/>
    <cellStyle name="Акцент4 2 2 2 2 2 18" xfId="19828" xr:uid="{00000000-0005-0000-0000-0000704D0000}"/>
    <cellStyle name="Акцент4 2 2 2 2 2 19" xfId="19829" xr:uid="{00000000-0005-0000-0000-0000714D0000}"/>
    <cellStyle name="Акцент4 2 2 2 2 2 2" xfId="19830" xr:uid="{00000000-0005-0000-0000-0000724D0000}"/>
    <cellStyle name="Акцент4 2 2 2 2 2 2 10" xfId="19831" xr:uid="{00000000-0005-0000-0000-0000734D0000}"/>
    <cellStyle name="Акцент4 2 2 2 2 2 2 10 2" xfId="19832" xr:uid="{00000000-0005-0000-0000-0000744D0000}"/>
    <cellStyle name="Акцент4 2 2 2 2 2 2 10 2 2" xfId="19833" xr:uid="{00000000-0005-0000-0000-0000754D0000}"/>
    <cellStyle name="Акцент4 2 2 2 2 2 2 10 2 2 2" xfId="19834" xr:uid="{00000000-0005-0000-0000-0000764D0000}"/>
    <cellStyle name="Акцент4 2 2 2 2 2 2 10 2 3" xfId="19835" xr:uid="{00000000-0005-0000-0000-0000774D0000}"/>
    <cellStyle name="Акцент4 2 2 2 2 2 2 10 2 4" xfId="19836" xr:uid="{00000000-0005-0000-0000-0000784D0000}"/>
    <cellStyle name="Акцент4 2 2 2 2 2 2 10 3" xfId="19837" xr:uid="{00000000-0005-0000-0000-0000794D0000}"/>
    <cellStyle name="Акцент4 2 2 2 2 2 2 10 3 2" xfId="19838" xr:uid="{00000000-0005-0000-0000-00007A4D0000}"/>
    <cellStyle name="Акцент4 2 2 2 2 2 2 10 4" xfId="19839" xr:uid="{00000000-0005-0000-0000-00007B4D0000}"/>
    <cellStyle name="Акцент4 2 2 2 2 2 2 11" xfId="19840" xr:uid="{00000000-0005-0000-0000-00007C4D0000}"/>
    <cellStyle name="Акцент4 2 2 2 2 2 2 11 2" xfId="19841" xr:uid="{00000000-0005-0000-0000-00007D4D0000}"/>
    <cellStyle name="Акцент4 2 2 2 2 2 2 12" xfId="19842" xr:uid="{00000000-0005-0000-0000-00007E4D0000}"/>
    <cellStyle name="Акцент4 2 2 2 2 2 2 13" xfId="19843" xr:uid="{00000000-0005-0000-0000-00007F4D0000}"/>
    <cellStyle name="Акцент4 2 2 2 2 2 2 14" xfId="19844" xr:uid="{00000000-0005-0000-0000-0000804D0000}"/>
    <cellStyle name="Акцент4 2 2 2 2 2 2 14 2" xfId="19845" xr:uid="{00000000-0005-0000-0000-0000814D0000}"/>
    <cellStyle name="Акцент4 2 2 2 2 2 2 15" xfId="19846" xr:uid="{00000000-0005-0000-0000-0000824D0000}"/>
    <cellStyle name="Акцент4 2 2 2 2 2 2 16" xfId="19847" xr:uid="{00000000-0005-0000-0000-0000834D0000}"/>
    <cellStyle name="Акцент4 2 2 2 2 2 2 17" xfId="19848" xr:uid="{00000000-0005-0000-0000-0000844D0000}"/>
    <cellStyle name="Акцент4 2 2 2 2 2 2 18" xfId="19849" xr:uid="{00000000-0005-0000-0000-0000854D0000}"/>
    <cellStyle name="Акцент4 2 2 2 2 2 2 19" xfId="19850" xr:uid="{00000000-0005-0000-0000-0000864D0000}"/>
    <cellStyle name="Акцент4 2 2 2 2 2 2 2" xfId="19851" xr:uid="{00000000-0005-0000-0000-0000874D0000}"/>
    <cellStyle name="Акцент4 2 2 2 2 2 2 2 10" xfId="19852" xr:uid="{00000000-0005-0000-0000-0000884D0000}"/>
    <cellStyle name="Акцент4 2 2 2 2 2 2 2 10 2" xfId="19853" xr:uid="{00000000-0005-0000-0000-0000894D0000}"/>
    <cellStyle name="Акцент4 2 2 2 2 2 2 2 11" xfId="19854" xr:uid="{00000000-0005-0000-0000-00008A4D0000}"/>
    <cellStyle name="Акцент4 2 2 2 2 2 2 2 12" xfId="19855" xr:uid="{00000000-0005-0000-0000-00008B4D0000}"/>
    <cellStyle name="Акцент4 2 2 2 2 2 2 2 13" xfId="19856" xr:uid="{00000000-0005-0000-0000-00008C4D0000}"/>
    <cellStyle name="Акцент4 2 2 2 2 2 2 2 13 2" xfId="19857" xr:uid="{00000000-0005-0000-0000-00008D4D0000}"/>
    <cellStyle name="Акцент4 2 2 2 2 2 2 2 14" xfId="19858" xr:uid="{00000000-0005-0000-0000-00008E4D0000}"/>
    <cellStyle name="Акцент4 2 2 2 2 2 2 2 15" xfId="19859" xr:uid="{00000000-0005-0000-0000-00008F4D0000}"/>
    <cellStyle name="Акцент4 2 2 2 2 2 2 2 16" xfId="19860" xr:uid="{00000000-0005-0000-0000-0000904D0000}"/>
    <cellStyle name="Акцент4 2 2 2 2 2 2 2 17" xfId="19861" xr:uid="{00000000-0005-0000-0000-0000914D0000}"/>
    <cellStyle name="Акцент4 2 2 2 2 2 2 2 18" xfId="19862" xr:uid="{00000000-0005-0000-0000-0000924D0000}"/>
    <cellStyle name="Акцент4 2 2 2 2 2 2 2 19" xfId="19863" xr:uid="{00000000-0005-0000-0000-0000934D0000}"/>
    <cellStyle name="Акцент4 2 2 2 2 2 2 2 2" xfId="19864" xr:uid="{00000000-0005-0000-0000-0000944D0000}"/>
    <cellStyle name="Акцент4 2 2 2 2 2 2 2 2 10" xfId="19865" xr:uid="{00000000-0005-0000-0000-0000954D0000}"/>
    <cellStyle name="Акцент4 2 2 2 2 2 2 2 2 11" xfId="19866" xr:uid="{00000000-0005-0000-0000-0000964D0000}"/>
    <cellStyle name="Акцент4 2 2 2 2 2 2 2 2 12" xfId="19867" xr:uid="{00000000-0005-0000-0000-0000974D0000}"/>
    <cellStyle name="Акцент4 2 2 2 2 2 2 2 2 13" xfId="19868" xr:uid="{00000000-0005-0000-0000-0000984D0000}"/>
    <cellStyle name="Акцент4 2 2 2 2 2 2 2 2 14" xfId="19869" xr:uid="{00000000-0005-0000-0000-0000994D0000}"/>
    <cellStyle name="Акцент4 2 2 2 2 2 2 2 2 15" xfId="19870" xr:uid="{00000000-0005-0000-0000-00009A4D0000}"/>
    <cellStyle name="Акцент4 2 2 2 2 2 2 2 2 16" xfId="19871" xr:uid="{00000000-0005-0000-0000-00009B4D0000}"/>
    <cellStyle name="Акцент4 2 2 2 2 2 2 2 2 17" xfId="19872" xr:uid="{00000000-0005-0000-0000-00009C4D0000}"/>
    <cellStyle name="Акцент4 2 2 2 2 2 2 2 2 18" xfId="19873" xr:uid="{00000000-0005-0000-0000-00009D4D0000}"/>
    <cellStyle name="Акцент4 2 2 2 2 2 2 2 2 19" xfId="19874" xr:uid="{00000000-0005-0000-0000-00009E4D0000}"/>
    <cellStyle name="Акцент4 2 2 2 2 2 2 2 2 2" xfId="19875" xr:uid="{00000000-0005-0000-0000-00009F4D0000}"/>
    <cellStyle name="Акцент4 2 2 2 2 2 2 2 2 2 10" xfId="19876" xr:uid="{00000000-0005-0000-0000-0000A04D0000}"/>
    <cellStyle name="Акцент4 2 2 2 2 2 2 2 2 2 11" xfId="19877" xr:uid="{00000000-0005-0000-0000-0000A14D0000}"/>
    <cellStyle name="Акцент4 2 2 2 2 2 2 2 2 2 12" xfId="19878" xr:uid="{00000000-0005-0000-0000-0000A24D0000}"/>
    <cellStyle name="Акцент4 2 2 2 2 2 2 2 2 2 13" xfId="19879" xr:uid="{00000000-0005-0000-0000-0000A34D0000}"/>
    <cellStyle name="Акцент4 2 2 2 2 2 2 2 2 2 14" xfId="19880" xr:uid="{00000000-0005-0000-0000-0000A44D0000}"/>
    <cellStyle name="Акцент4 2 2 2 2 2 2 2 2 2 15" xfId="19881" xr:uid="{00000000-0005-0000-0000-0000A54D0000}"/>
    <cellStyle name="Акцент4 2 2 2 2 2 2 2 2 2 16" xfId="19882" xr:uid="{00000000-0005-0000-0000-0000A64D0000}"/>
    <cellStyle name="Акцент4 2 2 2 2 2 2 2 2 2 17" xfId="19883" xr:uid="{00000000-0005-0000-0000-0000A74D0000}"/>
    <cellStyle name="Акцент4 2 2 2 2 2 2 2 2 2 18" xfId="19884" xr:uid="{00000000-0005-0000-0000-0000A84D0000}"/>
    <cellStyle name="Акцент4 2 2 2 2 2 2 2 2 2 19" xfId="19885" xr:uid="{00000000-0005-0000-0000-0000A94D0000}"/>
    <cellStyle name="Акцент4 2 2 2 2 2 2 2 2 2 2" xfId="19886" xr:uid="{00000000-0005-0000-0000-0000AA4D0000}"/>
    <cellStyle name="Акцент4 2 2 2 2 2 2 2 2 2 2 10" xfId="19887" xr:uid="{00000000-0005-0000-0000-0000AB4D0000}"/>
    <cellStyle name="Акцент4 2 2 2 2 2 2 2 2 2 2 11" xfId="19888" xr:uid="{00000000-0005-0000-0000-0000AC4D0000}"/>
    <cellStyle name="Акцент4 2 2 2 2 2 2 2 2 2 2 12" xfId="19889" xr:uid="{00000000-0005-0000-0000-0000AD4D0000}"/>
    <cellStyle name="Акцент4 2 2 2 2 2 2 2 2 2 2 13" xfId="19890" xr:uid="{00000000-0005-0000-0000-0000AE4D0000}"/>
    <cellStyle name="Акцент4 2 2 2 2 2 2 2 2 2 2 14" xfId="19891" xr:uid="{00000000-0005-0000-0000-0000AF4D0000}"/>
    <cellStyle name="Акцент4 2 2 2 2 2 2 2 2 2 2 15" xfId="19892" xr:uid="{00000000-0005-0000-0000-0000B04D0000}"/>
    <cellStyle name="Акцент4 2 2 2 2 2 2 2 2 2 2 16" xfId="19893" xr:uid="{00000000-0005-0000-0000-0000B14D0000}"/>
    <cellStyle name="Акцент4 2 2 2 2 2 2 2 2 2 2 17" xfId="19894" xr:uid="{00000000-0005-0000-0000-0000B24D0000}"/>
    <cellStyle name="Акцент4 2 2 2 2 2 2 2 2 2 2 18" xfId="19895" xr:uid="{00000000-0005-0000-0000-0000B34D0000}"/>
    <cellStyle name="Акцент4 2 2 2 2 2 2 2 2 2 2 19" xfId="19896" xr:uid="{00000000-0005-0000-0000-0000B44D0000}"/>
    <cellStyle name="Акцент4 2 2 2 2 2 2 2 2 2 2 2" xfId="19897" xr:uid="{00000000-0005-0000-0000-0000B54D0000}"/>
    <cellStyle name="Акцент4 2 2 2 2 2 2 2 2 2 2 2 10" xfId="19898" xr:uid="{00000000-0005-0000-0000-0000B64D0000}"/>
    <cellStyle name="Акцент4 2 2 2 2 2 2 2 2 2 2 2 11" xfId="19899" xr:uid="{00000000-0005-0000-0000-0000B74D0000}"/>
    <cellStyle name="Акцент4 2 2 2 2 2 2 2 2 2 2 2 12" xfId="19900" xr:uid="{00000000-0005-0000-0000-0000B84D0000}"/>
    <cellStyle name="Акцент4 2 2 2 2 2 2 2 2 2 2 2 13" xfId="19901" xr:uid="{00000000-0005-0000-0000-0000B94D0000}"/>
    <cellStyle name="Акцент4 2 2 2 2 2 2 2 2 2 2 2 14" xfId="19902" xr:uid="{00000000-0005-0000-0000-0000BA4D0000}"/>
    <cellStyle name="Акцент4 2 2 2 2 2 2 2 2 2 2 2 15" xfId="19903" xr:uid="{00000000-0005-0000-0000-0000BB4D0000}"/>
    <cellStyle name="Акцент4 2 2 2 2 2 2 2 2 2 2 2 16" xfId="19904" xr:uid="{00000000-0005-0000-0000-0000BC4D0000}"/>
    <cellStyle name="Акцент4 2 2 2 2 2 2 2 2 2 2 2 17" xfId="19905" xr:uid="{00000000-0005-0000-0000-0000BD4D0000}"/>
    <cellStyle name="Акцент4 2 2 2 2 2 2 2 2 2 2 2 18" xfId="19906" xr:uid="{00000000-0005-0000-0000-0000BE4D0000}"/>
    <cellStyle name="Акцент4 2 2 2 2 2 2 2 2 2 2 2 19" xfId="19907" xr:uid="{00000000-0005-0000-0000-0000BF4D0000}"/>
    <cellStyle name="Акцент4 2 2 2 2 2 2 2 2 2 2 2 2" xfId="19908" xr:uid="{00000000-0005-0000-0000-0000C04D0000}"/>
    <cellStyle name="Акцент4 2 2 2 2 2 2 2 2 2 2 2 2 10" xfId="19909" xr:uid="{00000000-0005-0000-0000-0000C14D0000}"/>
    <cellStyle name="Акцент4 2 2 2 2 2 2 2 2 2 2 2 2 11" xfId="19910" xr:uid="{00000000-0005-0000-0000-0000C24D0000}"/>
    <cellStyle name="Акцент4 2 2 2 2 2 2 2 2 2 2 2 2 12" xfId="19911" xr:uid="{00000000-0005-0000-0000-0000C34D0000}"/>
    <cellStyle name="Акцент4 2 2 2 2 2 2 2 2 2 2 2 2 13" xfId="19912" xr:uid="{00000000-0005-0000-0000-0000C44D0000}"/>
    <cellStyle name="Акцент4 2 2 2 2 2 2 2 2 2 2 2 2 14" xfId="19913" xr:uid="{00000000-0005-0000-0000-0000C54D0000}"/>
    <cellStyle name="Акцент4 2 2 2 2 2 2 2 2 2 2 2 2 15" xfId="19914" xr:uid="{00000000-0005-0000-0000-0000C64D0000}"/>
    <cellStyle name="Акцент4 2 2 2 2 2 2 2 2 2 2 2 2 16" xfId="19915" xr:uid="{00000000-0005-0000-0000-0000C74D0000}"/>
    <cellStyle name="Акцент4 2 2 2 2 2 2 2 2 2 2 2 2 17" xfId="19916" xr:uid="{00000000-0005-0000-0000-0000C84D0000}"/>
    <cellStyle name="Акцент4 2 2 2 2 2 2 2 2 2 2 2 2 18" xfId="19917" xr:uid="{00000000-0005-0000-0000-0000C94D0000}"/>
    <cellStyle name="Акцент4 2 2 2 2 2 2 2 2 2 2 2 2 19" xfId="19918" xr:uid="{00000000-0005-0000-0000-0000CA4D0000}"/>
    <cellStyle name="Акцент4 2 2 2 2 2 2 2 2 2 2 2 2 2" xfId="19919" xr:uid="{00000000-0005-0000-0000-0000CB4D0000}"/>
    <cellStyle name="Акцент4 2 2 2 2 2 2 2 2 2 2 2 2 2 10" xfId="19920" xr:uid="{00000000-0005-0000-0000-0000CC4D0000}"/>
    <cellStyle name="Акцент4 2 2 2 2 2 2 2 2 2 2 2 2 2 11" xfId="19921" xr:uid="{00000000-0005-0000-0000-0000CD4D0000}"/>
    <cellStyle name="Акцент4 2 2 2 2 2 2 2 2 2 2 2 2 2 12" xfId="19922" xr:uid="{00000000-0005-0000-0000-0000CE4D0000}"/>
    <cellStyle name="Акцент4 2 2 2 2 2 2 2 2 2 2 2 2 2 13" xfId="19923" xr:uid="{00000000-0005-0000-0000-0000CF4D0000}"/>
    <cellStyle name="Акцент4 2 2 2 2 2 2 2 2 2 2 2 2 2 14" xfId="19924" xr:uid="{00000000-0005-0000-0000-0000D04D0000}"/>
    <cellStyle name="Акцент4 2 2 2 2 2 2 2 2 2 2 2 2 2 15" xfId="19925" xr:uid="{00000000-0005-0000-0000-0000D14D0000}"/>
    <cellStyle name="Акцент4 2 2 2 2 2 2 2 2 2 2 2 2 2 16" xfId="19926" xr:uid="{00000000-0005-0000-0000-0000D24D0000}"/>
    <cellStyle name="Акцент4 2 2 2 2 2 2 2 2 2 2 2 2 2 17" xfId="19927" xr:uid="{00000000-0005-0000-0000-0000D34D0000}"/>
    <cellStyle name="Акцент4 2 2 2 2 2 2 2 2 2 2 2 2 2 18" xfId="19928" xr:uid="{00000000-0005-0000-0000-0000D44D0000}"/>
    <cellStyle name="Акцент4 2 2 2 2 2 2 2 2 2 2 2 2 2 19" xfId="19929" xr:uid="{00000000-0005-0000-0000-0000D54D0000}"/>
    <cellStyle name="Акцент4 2 2 2 2 2 2 2 2 2 2 2 2 2 2" xfId="19930" xr:uid="{00000000-0005-0000-0000-0000D64D0000}"/>
    <cellStyle name="Акцент4 2 2 2 2 2 2 2 2 2 2 2 2 2 2 10" xfId="19931" xr:uid="{00000000-0005-0000-0000-0000D74D0000}"/>
    <cellStyle name="Акцент4 2 2 2 2 2 2 2 2 2 2 2 2 2 2 11" xfId="19932" xr:uid="{00000000-0005-0000-0000-0000D84D0000}"/>
    <cellStyle name="Акцент4 2 2 2 2 2 2 2 2 2 2 2 2 2 2 12" xfId="19933" xr:uid="{00000000-0005-0000-0000-0000D94D0000}"/>
    <cellStyle name="Акцент4 2 2 2 2 2 2 2 2 2 2 2 2 2 2 13" xfId="19934" xr:uid="{00000000-0005-0000-0000-0000DA4D0000}"/>
    <cellStyle name="Акцент4 2 2 2 2 2 2 2 2 2 2 2 2 2 2 14" xfId="19935" xr:uid="{00000000-0005-0000-0000-0000DB4D0000}"/>
    <cellStyle name="Акцент4 2 2 2 2 2 2 2 2 2 2 2 2 2 2 15" xfId="19936" xr:uid="{00000000-0005-0000-0000-0000DC4D0000}"/>
    <cellStyle name="Акцент4 2 2 2 2 2 2 2 2 2 2 2 2 2 2 16" xfId="19937" xr:uid="{00000000-0005-0000-0000-0000DD4D0000}"/>
    <cellStyle name="Акцент4 2 2 2 2 2 2 2 2 2 2 2 2 2 2 17" xfId="19938" xr:uid="{00000000-0005-0000-0000-0000DE4D0000}"/>
    <cellStyle name="Акцент4 2 2 2 2 2 2 2 2 2 2 2 2 2 2 18" xfId="19939" xr:uid="{00000000-0005-0000-0000-0000DF4D0000}"/>
    <cellStyle name="Акцент4 2 2 2 2 2 2 2 2 2 2 2 2 2 2 19" xfId="19940" xr:uid="{00000000-0005-0000-0000-0000E04D0000}"/>
    <cellStyle name="Акцент4 2 2 2 2 2 2 2 2 2 2 2 2 2 2 2" xfId="19941" xr:uid="{00000000-0005-0000-0000-0000E14D0000}"/>
    <cellStyle name="Акцент4 2 2 2 2 2 2 2 2 2 2 2 2 2 2 2 10" xfId="19942" xr:uid="{00000000-0005-0000-0000-0000E24D0000}"/>
    <cellStyle name="Акцент4 2 2 2 2 2 2 2 2 2 2 2 2 2 2 2 11" xfId="19943" xr:uid="{00000000-0005-0000-0000-0000E34D0000}"/>
    <cellStyle name="Акцент4 2 2 2 2 2 2 2 2 2 2 2 2 2 2 2 12" xfId="19944" xr:uid="{00000000-0005-0000-0000-0000E44D0000}"/>
    <cellStyle name="Акцент4 2 2 2 2 2 2 2 2 2 2 2 2 2 2 2 13" xfId="19945" xr:uid="{00000000-0005-0000-0000-0000E54D0000}"/>
    <cellStyle name="Акцент4 2 2 2 2 2 2 2 2 2 2 2 2 2 2 2 14" xfId="19946" xr:uid="{00000000-0005-0000-0000-0000E64D0000}"/>
    <cellStyle name="Акцент4 2 2 2 2 2 2 2 2 2 2 2 2 2 2 2 15" xfId="19947" xr:uid="{00000000-0005-0000-0000-0000E74D0000}"/>
    <cellStyle name="Акцент4 2 2 2 2 2 2 2 2 2 2 2 2 2 2 2 16" xfId="19948" xr:uid="{00000000-0005-0000-0000-0000E84D0000}"/>
    <cellStyle name="Акцент4 2 2 2 2 2 2 2 2 2 2 2 2 2 2 2 17" xfId="19949" xr:uid="{00000000-0005-0000-0000-0000E94D0000}"/>
    <cellStyle name="Акцент4 2 2 2 2 2 2 2 2 2 2 2 2 2 2 2 18" xfId="19950" xr:uid="{00000000-0005-0000-0000-0000EA4D0000}"/>
    <cellStyle name="Акцент4 2 2 2 2 2 2 2 2 2 2 2 2 2 2 2 19" xfId="19951" xr:uid="{00000000-0005-0000-0000-0000EB4D0000}"/>
    <cellStyle name="Акцент4 2 2 2 2 2 2 2 2 2 2 2 2 2 2 2 2" xfId="19952" xr:uid="{00000000-0005-0000-0000-0000EC4D0000}"/>
    <cellStyle name="Акцент4 2 2 2 2 2 2 2 2 2 2 2 2 2 2 2 2 10" xfId="19953" xr:uid="{00000000-0005-0000-0000-0000ED4D0000}"/>
    <cellStyle name="Акцент4 2 2 2 2 2 2 2 2 2 2 2 2 2 2 2 2 11" xfId="19954" xr:uid="{00000000-0005-0000-0000-0000EE4D0000}"/>
    <cellStyle name="Акцент4 2 2 2 2 2 2 2 2 2 2 2 2 2 2 2 2 12" xfId="19955" xr:uid="{00000000-0005-0000-0000-0000EF4D0000}"/>
    <cellStyle name="Акцент4 2 2 2 2 2 2 2 2 2 2 2 2 2 2 2 2 13" xfId="19956" xr:uid="{00000000-0005-0000-0000-0000F04D0000}"/>
    <cellStyle name="Акцент4 2 2 2 2 2 2 2 2 2 2 2 2 2 2 2 2 14" xfId="19957" xr:uid="{00000000-0005-0000-0000-0000F14D0000}"/>
    <cellStyle name="Акцент4 2 2 2 2 2 2 2 2 2 2 2 2 2 2 2 2 15" xfId="19958" xr:uid="{00000000-0005-0000-0000-0000F24D0000}"/>
    <cellStyle name="Акцент4 2 2 2 2 2 2 2 2 2 2 2 2 2 2 2 2 16" xfId="19959" xr:uid="{00000000-0005-0000-0000-0000F34D0000}"/>
    <cellStyle name="Акцент4 2 2 2 2 2 2 2 2 2 2 2 2 2 2 2 2 17" xfId="19960" xr:uid="{00000000-0005-0000-0000-0000F44D0000}"/>
    <cellStyle name="Акцент4 2 2 2 2 2 2 2 2 2 2 2 2 2 2 2 2 18" xfId="19961" xr:uid="{00000000-0005-0000-0000-0000F54D0000}"/>
    <cellStyle name="Акцент4 2 2 2 2 2 2 2 2 2 2 2 2 2 2 2 2 19" xfId="19962" xr:uid="{00000000-0005-0000-0000-0000F64D0000}"/>
    <cellStyle name="Акцент4 2 2 2 2 2 2 2 2 2 2 2 2 2 2 2 2 2" xfId="19963" xr:uid="{00000000-0005-0000-0000-0000F74D0000}"/>
    <cellStyle name="Акцент4 2 2 2 2 2 2 2 2 2 2 2 2 2 2 2 2 2 10" xfId="19964" xr:uid="{00000000-0005-0000-0000-0000F84D0000}"/>
    <cellStyle name="Акцент4 2 2 2 2 2 2 2 2 2 2 2 2 2 2 2 2 2 11" xfId="19965" xr:uid="{00000000-0005-0000-0000-0000F94D0000}"/>
    <cellStyle name="Акцент4 2 2 2 2 2 2 2 2 2 2 2 2 2 2 2 2 2 12" xfId="19966" xr:uid="{00000000-0005-0000-0000-0000FA4D0000}"/>
    <cellStyle name="Акцент4 2 2 2 2 2 2 2 2 2 2 2 2 2 2 2 2 2 13" xfId="19967" xr:uid="{00000000-0005-0000-0000-0000FB4D0000}"/>
    <cellStyle name="Акцент4 2 2 2 2 2 2 2 2 2 2 2 2 2 2 2 2 2 14" xfId="19968" xr:uid="{00000000-0005-0000-0000-0000FC4D0000}"/>
    <cellStyle name="Акцент4 2 2 2 2 2 2 2 2 2 2 2 2 2 2 2 2 2 15" xfId="19969" xr:uid="{00000000-0005-0000-0000-0000FD4D0000}"/>
    <cellStyle name="Акцент4 2 2 2 2 2 2 2 2 2 2 2 2 2 2 2 2 2 16" xfId="19970" xr:uid="{00000000-0005-0000-0000-0000FE4D0000}"/>
    <cellStyle name="Акцент4 2 2 2 2 2 2 2 2 2 2 2 2 2 2 2 2 2 17" xfId="19971" xr:uid="{00000000-0005-0000-0000-0000FF4D0000}"/>
    <cellStyle name="Акцент4 2 2 2 2 2 2 2 2 2 2 2 2 2 2 2 2 2 18" xfId="19972" xr:uid="{00000000-0005-0000-0000-0000004E0000}"/>
    <cellStyle name="Акцент4 2 2 2 2 2 2 2 2 2 2 2 2 2 2 2 2 2 19" xfId="19973" xr:uid="{00000000-0005-0000-0000-0000014E0000}"/>
    <cellStyle name="Акцент4 2 2 2 2 2 2 2 2 2 2 2 2 2 2 2 2 2 2" xfId="19974" xr:uid="{00000000-0005-0000-0000-0000024E0000}"/>
    <cellStyle name="Акцент4 2 2 2 2 2 2 2 2 2 2 2 2 2 2 2 2 2 2 10" xfId="19975" xr:uid="{00000000-0005-0000-0000-0000034E0000}"/>
    <cellStyle name="Акцент4 2 2 2 2 2 2 2 2 2 2 2 2 2 2 2 2 2 2 11" xfId="19976" xr:uid="{00000000-0005-0000-0000-0000044E0000}"/>
    <cellStyle name="Акцент4 2 2 2 2 2 2 2 2 2 2 2 2 2 2 2 2 2 2 12" xfId="19977" xr:uid="{00000000-0005-0000-0000-0000054E0000}"/>
    <cellStyle name="Акцент4 2 2 2 2 2 2 2 2 2 2 2 2 2 2 2 2 2 2 13" xfId="19978" xr:uid="{00000000-0005-0000-0000-0000064E0000}"/>
    <cellStyle name="Акцент4 2 2 2 2 2 2 2 2 2 2 2 2 2 2 2 2 2 2 14" xfId="19979" xr:uid="{00000000-0005-0000-0000-0000074E0000}"/>
    <cellStyle name="Акцент4 2 2 2 2 2 2 2 2 2 2 2 2 2 2 2 2 2 2 15" xfId="19980" xr:uid="{00000000-0005-0000-0000-0000084E0000}"/>
    <cellStyle name="Акцент4 2 2 2 2 2 2 2 2 2 2 2 2 2 2 2 2 2 2 16" xfId="19981" xr:uid="{00000000-0005-0000-0000-0000094E0000}"/>
    <cellStyle name="Акцент4 2 2 2 2 2 2 2 2 2 2 2 2 2 2 2 2 2 2 17" xfId="19982" xr:uid="{00000000-0005-0000-0000-00000A4E0000}"/>
    <cellStyle name="Акцент4 2 2 2 2 2 2 2 2 2 2 2 2 2 2 2 2 2 2 18" xfId="19983" xr:uid="{00000000-0005-0000-0000-00000B4E0000}"/>
    <cellStyle name="Акцент4 2 2 2 2 2 2 2 2 2 2 2 2 2 2 2 2 2 2 19" xfId="19984" xr:uid="{00000000-0005-0000-0000-00000C4E0000}"/>
    <cellStyle name="Акцент4 2 2 2 2 2 2 2 2 2 2 2 2 2 2 2 2 2 2 2" xfId="19985" xr:uid="{00000000-0005-0000-0000-00000D4E0000}"/>
    <cellStyle name="Акцент4 2 2 2 2 2 2 2 2 2 2 2 2 2 2 2 2 2 2 2 10" xfId="19986" xr:uid="{00000000-0005-0000-0000-00000E4E0000}"/>
    <cellStyle name="Акцент4 2 2 2 2 2 2 2 2 2 2 2 2 2 2 2 2 2 2 2 11" xfId="19987" xr:uid="{00000000-0005-0000-0000-00000F4E0000}"/>
    <cellStyle name="Акцент4 2 2 2 2 2 2 2 2 2 2 2 2 2 2 2 2 2 2 2 12" xfId="19988" xr:uid="{00000000-0005-0000-0000-0000104E0000}"/>
    <cellStyle name="Акцент4 2 2 2 2 2 2 2 2 2 2 2 2 2 2 2 2 2 2 2 13" xfId="19989" xr:uid="{00000000-0005-0000-0000-0000114E0000}"/>
    <cellStyle name="Акцент4 2 2 2 2 2 2 2 2 2 2 2 2 2 2 2 2 2 2 2 14" xfId="19990" xr:uid="{00000000-0005-0000-0000-0000124E0000}"/>
    <cellStyle name="Акцент4 2 2 2 2 2 2 2 2 2 2 2 2 2 2 2 2 2 2 2 15" xfId="19991" xr:uid="{00000000-0005-0000-0000-0000134E0000}"/>
    <cellStyle name="Акцент4 2 2 2 2 2 2 2 2 2 2 2 2 2 2 2 2 2 2 2 16" xfId="19992" xr:uid="{00000000-0005-0000-0000-0000144E0000}"/>
    <cellStyle name="Акцент4 2 2 2 2 2 2 2 2 2 2 2 2 2 2 2 2 2 2 2 17" xfId="19993" xr:uid="{00000000-0005-0000-0000-0000154E0000}"/>
    <cellStyle name="Акцент4 2 2 2 2 2 2 2 2 2 2 2 2 2 2 2 2 2 2 2 18" xfId="19994" xr:uid="{00000000-0005-0000-0000-0000164E0000}"/>
    <cellStyle name="Акцент4 2 2 2 2 2 2 2 2 2 2 2 2 2 2 2 2 2 2 2 19" xfId="19995" xr:uid="{00000000-0005-0000-0000-0000174E0000}"/>
    <cellStyle name="Акцент4 2 2 2 2 2 2 2 2 2 2 2 2 2 2 2 2 2 2 2 2" xfId="19996" xr:uid="{00000000-0005-0000-0000-0000184E0000}"/>
    <cellStyle name="Акцент4 2 2 2 2 2 2 2 2 2 2 2 2 2 2 2 2 2 2 2 2 10" xfId="19997" xr:uid="{00000000-0005-0000-0000-0000194E0000}"/>
    <cellStyle name="Акцент4 2 2 2 2 2 2 2 2 2 2 2 2 2 2 2 2 2 2 2 2 11" xfId="19998" xr:uid="{00000000-0005-0000-0000-00001A4E0000}"/>
    <cellStyle name="Акцент4 2 2 2 2 2 2 2 2 2 2 2 2 2 2 2 2 2 2 2 2 12" xfId="19999" xr:uid="{00000000-0005-0000-0000-00001B4E0000}"/>
    <cellStyle name="Акцент4 2 2 2 2 2 2 2 2 2 2 2 2 2 2 2 2 2 2 2 2 13" xfId="20000" xr:uid="{00000000-0005-0000-0000-00001C4E0000}"/>
    <cellStyle name="Акцент4 2 2 2 2 2 2 2 2 2 2 2 2 2 2 2 2 2 2 2 2 14" xfId="20001" xr:uid="{00000000-0005-0000-0000-00001D4E0000}"/>
    <cellStyle name="Акцент4 2 2 2 2 2 2 2 2 2 2 2 2 2 2 2 2 2 2 2 2 15" xfId="20002" xr:uid="{00000000-0005-0000-0000-00001E4E0000}"/>
    <cellStyle name="Акцент4 2 2 2 2 2 2 2 2 2 2 2 2 2 2 2 2 2 2 2 2 16" xfId="20003" xr:uid="{00000000-0005-0000-0000-00001F4E0000}"/>
    <cellStyle name="Акцент4 2 2 2 2 2 2 2 2 2 2 2 2 2 2 2 2 2 2 2 2 17" xfId="20004" xr:uid="{00000000-0005-0000-0000-0000204E0000}"/>
    <cellStyle name="Акцент4 2 2 2 2 2 2 2 2 2 2 2 2 2 2 2 2 2 2 2 2 18" xfId="20005" xr:uid="{00000000-0005-0000-0000-0000214E0000}"/>
    <cellStyle name="Акцент4 2 2 2 2 2 2 2 2 2 2 2 2 2 2 2 2 2 2 2 2 19" xfId="20006" xr:uid="{00000000-0005-0000-0000-0000224E0000}"/>
    <cellStyle name="Акцент4 2 2 2 2 2 2 2 2 2 2 2 2 2 2 2 2 2 2 2 2 2" xfId="20007" xr:uid="{00000000-0005-0000-0000-0000234E0000}"/>
    <cellStyle name="Акцент4 2 2 2 2 2 2 2 2 2 2 2 2 2 2 2 2 2 2 2 2 2 10" xfId="20008" xr:uid="{00000000-0005-0000-0000-0000244E0000}"/>
    <cellStyle name="Акцент4 2 2 2 2 2 2 2 2 2 2 2 2 2 2 2 2 2 2 2 2 2 11" xfId="20009" xr:uid="{00000000-0005-0000-0000-0000254E0000}"/>
    <cellStyle name="Акцент4 2 2 2 2 2 2 2 2 2 2 2 2 2 2 2 2 2 2 2 2 2 12" xfId="20010" xr:uid="{00000000-0005-0000-0000-0000264E0000}"/>
    <cellStyle name="Акцент4 2 2 2 2 2 2 2 2 2 2 2 2 2 2 2 2 2 2 2 2 2 13" xfId="20011" xr:uid="{00000000-0005-0000-0000-0000274E0000}"/>
    <cellStyle name="Акцент4 2 2 2 2 2 2 2 2 2 2 2 2 2 2 2 2 2 2 2 2 2 14" xfId="20012" xr:uid="{00000000-0005-0000-0000-0000284E0000}"/>
    <cellStyle name="Акцент4 2 2 2 2 2 2 2 2 2 2 2 2 2 2 2 2 2 2 2 2 2 15" xfId="20013" xr:uid="{00000000-0005-0000-0000-0000294E0000}"/>
    <cellStyle name="Акцент4 2 2 2 2 2 2 2 2 2 2 2 2 2 2 2 2 2 2 2 2 2 16" xfId="20014" xr:uid="{00000000-0005-0000-0000-00002A4E0000}"/>
    <cellStyle name="Акцент4 2 2 2 2 2 2 2 2 2 2 2 2 2 2 2 2 2 2 2 2 2 17" xfId="20015" xr:uid="{00000000-0005-0000-0000-00002B4E0000}"/>
    <cellStyle name="Акцент4 2 2 2 2 2 2 2 2 2 2 2 2 2 2 2 2 2 2 2 2 2 18" xfId="20016" xr:uid="{00000000-0005-0000-0000-00002C4E0000}"/>
    <cellStyle name="Акцент4 2 2 2 2 2 2 2 2 2 2 2 2 2 2 2 2 2 2 2 2 2 19" xfId="20017" xr:uid="{00000000-0005-0000-0000-00002D4E0000}"/>
    <cellStyle name="Акцент4 2 2 2 2 2 2 2 2 2 2 2 2 2 2 2 2 2 2 2 2 2 2" xfId="20018" xr:uid="{00000000-0005-0000-0000-00002E4E0000}"/>
    <cellStyle name="Акцент4 2 2 2 2 2 2 2 2 2 2 2 2 2 2 2 2 2 2 2 2 2 2 10" xfId="20019" xr:uid="{00000000-0005-0000-0000-00002F4E0000}"/>
    <cellStyle name="Акцент4 2 2 2 2 2 2 2 2 2 2 2 2 2 2 2 2 2 2 2 2 2 2 11" xfId="20020" xr:uid="{00000000-0005-0000-0000-0000304E0000}"/>
    <cellStyle name="Акцент4 2 2 2 2 2 2 2 2 2 2 2 2 2 2 2 2 2 2 2 2 2 2 12" xfId="20021" xr:uid="{00000000-0005-0000-0000-0000314E0000}"/>
    <cellStyle name="Акцент4 2 2 2 2 2 2 2 2 2 2 2 2 2 2 2 2 2 2 2 2 2 2 13" xfId="20022" xr:uid="{00000000-0005-0000-0000-0000324E0000}"/>
    <cellStyle name="Акцент4 2 2 2 2 2 2 2 2 2 2 2 2 2 2 2 2 2 2 2 2 2 2 14" xfId="20023" xr:uid="{00000000-0005-0000-0000-0000334E0000}"/>
    <cellStyle name="Акцент4 2 2 2 2 2 2 2 2 2 2 2 2 2 2 2 2 2 2 2 2 2 2 15" xfId="20024" xr:uid="{00000000-0005-0000-0000-0000344E0000}"/>
    <cellStyle name="Акцент4 2 2 2 2 2 2 2 2 2 2 2 2 2 2 2 2 2 2 2 2 2 2 16" xfId="20025" xr:uid="{00000000-0005-0000-0000-0000354E0000}"/>
    <cellStyle name="Акцент4 2 2 2 2 2 2 2 2 2 2 2 2 2 2 2 2 2 2 2 2 2 2 17" xfId="20026" xr:uid="{00000000-0005-0000-0000-0000364E0000}"/>
    <cellStyle name="Акцент4 2 2 2 2 2 2 2 2 2 2 2 2 2 2 2 2 2 2 2 2 2 2 18" xfId="20027" xr:uid="{00000000-0005-0000-0000-0000374E0000}"/>
    <cellStyle name="Акцент4 2 2 2 2 2 2 2 2 2 2 2 2 2 2 2 2 2 2 2 2 2 2 19" xfId="20028" xr:uid="{00000000-0005-0000-0000-0000384E0000}"/>
    <cellStyle name="Акцент4 2 2 2 2 2 2 2 2 2 2 2 2 2 2 2 2 2 2 2 2 2 2 2" xfId="20029" xr:uid="{00000000-0005-0000-0000-0000394E0000}"/>
    <cellStyle name="Акцент4 2 2 2 2 2 2 2 2 2 2 2 2 2 2 2 2 2 2 2 2 2 2 2 10" xfId="20030" xr:uid="{00000000-0005-0000-0000-00003A4E0000}"/>
    <cellStyle name="Акцент4 2 2 2 2 2 2 2 2 2 2 2 2 2 2 2 2 2 2 2 2 2 2 2 11" xfId="20031" xr:uid="{00000000-0005-0000-0000-00003B4E0000}"/>
    <cellStyle name="Акцент4 2 2 2 2 2 2 2 2 2 2 2 2 2 2 2 2 2 2 2 2 2 2 2 12" xfId="20032" xr:uid="{00000000-0005-0000-0000-00003C4E0000}"/>
    <cellStyle name="Акцент4 2 2 2 2 2 2 2 2 2 2 2 2 2 2 2 2 2 2 2 2 2 2 2 13" xfId="20033" xr:uid="{00000000-0005-0000-0000-00003D4E0000}"/>
    <cellStyle name="Акцент4 2 2 2 2 2 2 2 2 2 2 2 2 2 2 2 2 2 2 2 2 2 2 2 14" xfId="20034" xr:uid="{00000000-0005-0000-0000-00003E4E0000}"/>
    <cellStyle name="Акцент4 2 2 2 2 2 2 2 2 2 2 2 2 2 2 2 2 2 2 2 2 2 2 2 15" xfId="20035" xr:uid="{00000000-0005-0000-0000-00003F4E0000}"/>
    <cellStyle name="Акцент4 2 2 2 2 2 2 2 2 2 2 2 2 2 2 2 2 2 2 2 2 2 2 2 16" xfId="20036" xr:uid="{00000000-0005-0000-0000-0000404E0000}"/>
    <cellStyle name="Акцент4 2 2 2 2 2 2 2 2 2 2 2 2 2 2 2 2 2 2 2 2 2 2 2 17" xfId="20037" xr:uid="{00000000-0005-0000-0000-0000414E0000}"/>
    <cellStyle name="Акцент4 2 2 2 2 2 2 2 2 2 2 2 2 2 2 2 2 2 2 2 2 2 2 2 18" xfId="20038" xr:uid="{00000000-0005-0000-0000-0000424E0000}"/>
    <cellStyle name="Акцент4 2 2 2 2 2 2 2 2 2 2 2 2 2 2 2 2 2 2 2 2 2 2 2 19" xfId="20039" xr:uid="{00000000-0005-0000-0000-0000434E0000}"/>
    <cellStyle name="Акцент4 2 2 2 2 2 2 2 2 2 2 2 2 2 2 2 2 2 2 2 2 2 2 2 2" xfId="20040" xr:uid="{00000000-0005-0000-0000-0000444E0000}"/>
    <cellStyle name="Акцент4 2 2 2 2 2 2 2 2 2 2 2 2 2 2 2 2 2 2 2 2 2 2 2 2 10" xfId="20041" xr:uid="{00000000-0005-0000-0000-0000454E0000}"/>
    <cellStyle name="Акцент4 2 2 2 2 2 2 2 2 2 2 2 2 2 2 2 2 2 2 2 2 2 2 2 2 11" xfId="20042" xr:uid="{00000000-0005-0000-0000-0000464E0000}"/>
    <cellStyle name="Акцент4 2 2 2 2 2 2 2 2 2 2 2 2 2 2 2 2 2 2 2 2 2 2 2 2 12" xfId="20043" xr:uid="{00000000-0005-0000-0000-0000474E0000}"/>
    <cellStyle name="Акцент4 2 2 2 2 2 2 2 2 2 2 2 2 2 2 2 2 2 2 2 2 2 2 2 2 13" xfId="20044" xr:uid="{00000000-0005-0000-0000-0000484E0000}"/>
    <cellStyle name="Акцент4 2 2 2 2 2 2 2 2 2 2 2 2 2 2 2 2 2 2 2 2 2 2 2 2 14" xfId="20045" xr:uid="{00000000-0005-0000-0000-0000494E0000}"/>
    <cellStyle name="Акцент4 2 2 2 2 2 2 2 2 2 2 2 2 2 2 2 2 2 2 2 2 2 2 2 2 15" xfId="20046" xr:uid="{00000000-0005-0000-0000-00004A4E0000}"/>
    <cellStyle name="Акцент4 2 2 2 2 2 2 2 2 2 2 2 2 2 2 2 2 2 2 2 2 2 2 2 2 16" xfId="20047" xr:uid="{00000000-0005-0000-0000-00004B4E0000}"/>
    <cellStyle name="Акцент4 2 2 2 2 2 2 2 2 2 2 2 2 2 2 2 2 2 2 2 2 2 2 2 2 17" xfId="20048" xr:uid="{00000000-0005-0000-0000-00004C4E0000}"/>
    <cellStyle name="Акцент4 2 2 2 2 2 2 2 2 2 2 2 2 2 2 2 2 2 2 2 2 2 2 2 2 18" xfId="20049" xr:uid="{00000000-0005-0000-0000-00004D4E0000}"/>
    <cellStyle name="Акцент4 2 2 2 2 2 2 2 2 2 2 2 2 2 2 2 2 2 2 2 2 2 2 2 2 2" xfId="20050" xr:uid="{00000000-0005-0000-0000-00004E4E0000}"/>
    <cellStyle name="Акцент4 2 2 2 2 2 2 2 2 2 2 2 2 2 2 2 2 2 2 2 2 2 2 2 2 2 10" xfId="20051" xr:uid="{00000000-0005-0000-0000-00004F4E0000}"/>
    <cellStyle name="Акцент4 2 2 2 2 2 2 2 2 2 2 2 2 2 2 2 2 2 2 2 2 2 2 2 2 2 11" xfId="20052" xr:uid="{00000000-0005-0000-0000-0000504E0000}"/>
    <cellStyle name="Акцент4 2 2 2 2 2 2 2 2 2 2 2 2 2 2 2 2 2 2 2 2 2 2 2 2 2 12" xfId="20053" xr:uid="{00000000-0005-0000-0000-0000514E0000}"/>
    <cellStyle name="Акцент4 2 2 2 2 2 2 2 2 2 2 2 2 2 2 2 2 2 2 2 2 2 2 2 2 2 13" xfId="20054" xr:uid="{00000000-0005-0000-0000-0000524E0000}"/>
    <cellStyle name="Акцент4 2 2 2 2 2 2 2 2 2 2 2 2 2 2 2 2 2 2 2 2 2 2 2 2 2 14" xfId="20055" xr:uid="{00000000-0005-0000-0000-0000534E0000}"/>
    <cellStyle name="Акцент4 2 2 2 2 2 2 2 2 2 2 2 2 2 2 2 2 2 2 2 2 2 2 2 2 2 15" xfId="20056" xr:uid="{00000000-0005-0000-0000-0000544E0000}"/>
    <cellStyle name="Акцент4 2 2 2 2 2 2 2 2 2 2 2 2 2 2 2 2 2 2 2 2 2 2 2 2 2 16" xfId="20057" xr:uid="{00000000-0005-0000-0000-0000554E0000}"/>
    <cellStyle name="Акцент4 2 2 2 2 2 2 2 2 2 2 2 2 2 2 2 2 2 2 2 2 2 2 2 2 2 17" xfId="20058" xr:uid="{00000000-0005-0000-0000-0000564E0000}"/>
    <cellStyle name="Акцент4 2 2 2 2 2 2 2 2 2 2 2 2 2 2 2 2 2 2 2 2 2 2 2 2 2 18" xfId="20059" xr:uid="{00000000-0005-0000-0000-0000574E0000}"/>
    <cellStyle name="Акцент4 2 2 2 2 2 2 2 2 2 2 2 2 2 2 2 2 2 2 2 2 2 2 2 2 2 2" xfId="20060" xr:uid="{00000000-0005-0000-0000-0000584E0000}"/>
    <cellStyle name="Акцент4 2 2 2 2 2 2 2 2 2 2 2 2 2 2 2 2 2 2 2 2 2 2 2 2 2 3" xfId="20061" xr:uid="{00000000-0005-0000-0000-0000594E0000}"/>
    <cellStyle name="Акцент4 2 2 2 2 2 2 2 2 2 2 2 2 2 2 2 2 2 2 2 2 2 2 2 2 2 4" xfId="20062" xr:uid="{00000000-0005-0000-0000-00005A4E0000}"/>
    <cellStyle name="Акцент4 2 2 2 2 2 2 2 2 2 2 2 2 2 2 2 2 2 2 2 2 2 2 2 2 2 5" xfId="20063" xr:uid="{00000000-0005-0000-0000-00005B4E0000}"/>
    <cellStyle name="Акцент4 2 2 2 2 2 2 2 2 2 2 2 2 2 2 2 2 2 2 2 2 2 2 2 2 2 6" xfId="20064" xr:uid="{00000000-0005-0000-0000-00005C4E0000}"/>
    <cellStyle name="Акцент4 2 2 2 2 2 2 2 2 2 2 2 2 2 2 2 2 2 2 2 2 2 2 2 2 2 7" xfId="20065" xr:uid="{00000000-0005-0000-0000-00005D4E0000}"/>
    <cellStyle name="Акцент4 2 2 2 2 2 2 2 2 2 2 2 2 2 2 2 2 2 2 2 2 2 2 2 2 2 8" xfId="20066" xr:uid="{00000000-0005-0000-0000-00005E4E0000}"/>
    <cellStyle name="Акцент4 2 2 2 2 2 2 2 2 2 2 2 2 2 2 2 2 2 2 2 2 2 2 2 2 2 9" xfId="20067" xr:uid="{00000000-0005-0000-0000-00005F4E0000}"/>
    <cellStyle name="Акцент4 2 2 2 2 2 2 2 2 2 2 2 2 2 2 2 2 2 2 2 2 2 2 2 2 3" xfId="20068" xr:uid="{00000000-0005-0000-0000-0000604E0000}"/>
    <cellStyle name="Акцент4 2 2 2 2 2 2 2 2 2 2 2 2 2 2 2 2 2 2 2 2 2 2 2 2 4" xfId="20069" xr:uid="{00000000-0005-0000-0000-0000614E0000}"/>
    <cellStyle name="Акцент4 2 2 2 2 2 2 2 2 2 2 2 2 2 2 2 2 2 2 2 2 2 2 2 2 5" xfId="20070" xr:uid="{00000000-0005-0000-0000-0000624E0000}"/>
    <cellStyle name="Акцент4 2 2 2 2 2 2 2 2 2 2 2 2 2 2 2 2 2 2 2 2 2 2 2 2 6" xfId="20071" xr:uid="{00000000-0005-0000-0000-0000634E0000}"/>
    <cellStyle name="Акцент4 2 2 2 2 2 2 2 2 2 2 2 2 2 2 2 2 2 2 2 2 2 2 2 2 7" xfId="20072" xr:uid="{00000000-0005-0000-0000-0000644E0000}"/>
    <cellStyle name="Акцент4 2 2 2 2 2 2 2 2 2 2 2 2 2 2 2 2 2 2 2 2 2 2 2 2 8" xfId="20073" xr:uid="{00000000-0005-0000-0000-0000654E0000}"/>
    <cellStyle name="Акцент4 2 2 2 2 2 2 2 2 2 2 2 2 2 2 2 2 2 2 2 2 2 2 2 2 9" xfId="20074" xr:uid="{00000000-0005-0000-0000-0000664E0000}"/>
    <cellStyle name="Акцент4 2 2 2 2 2 2 2 2 2 2 2 2 2 2 2 2 2 2 2 2 2 2 2 20" xfId="20075" xr:uid="{00000000-0005-0000-0000-0000674E0000}"/>
    <cellStyle name="Акцент4 2 2 2 2 2 2 2 2 2 2 2 2 2 2 2 2 2 2 2 2 2 2 2 21" xfId="20076" xr:uid="{00000000-0005-0000-0000-0000684E0000}"/>
    <cellStyle name="Акцент4 2 2 2 2 2 2 2 2 2 2 2 2 2 2 2 2 2 2 2 2 2 2 2 3" xfId="20077" xr:uid="{00000000-0005-0000-0000-0000694E0000}"/>
    <cellStyle name="Акцент4 2 2 2 2 2 2 2 2 2 2 2 2 2 2 2 2 2 2 2 2 2 2 2 4" xfId="20078" xr:uid="{00000000-0005-0000-0000-00006A4E0000}"/>
    <cellStyle name="Акцент4 2 2 2 2 2 2 2 2 2 2 2 2 2 2 2 2 2 2 2 2 2 2 2 5" xfId="20079" xr:uid="{00000000-0005-0000-0000-00006B4E0000}"/>
    <cellStyle name="Акцент4 2 2 2 2 2 2 2 2 2 2 2 2 2 2 2 2 2 2 2 2 2 2 2 6" xfId="20080" xr:uid="{00000000-0005-0000-0000-00006C4E0000}"/>
    <cellStyle name="Акцент4 2 2 2 2 2 2 2 2 2 2 2 2 2 2 2 2 2 2 2 2 2 2 2 7" xfId="20081" xr:uid="{00000000-0005-0000-0000-00006D4E0000}"/>
    <cellStyle name="Акцент4 2 2 2 2 2 2 2 2 2 2 2 2 2 2 2 2 2 2 2 2 2 2 2 8" xfId="20082" xr:uid="{00000000-0005-0000-0000-00006E4E0000}"/>
    <cellStyle name="Акцент4 2 2 2 2 2 2 2 2 2 2 2 2 2 2 2 2 2 2 2 2 2 2 2 9" xfId="20083" xr:uid="{00000000-0005-0000-0000-00006F4E0000}"/>
    <cellStyle name="Акцент4 2 2 2 2 2 2 2 2 2 2 2 2 2 2 2 2 2 2 2 2 2 2 20" xfId="20084" xr:uid="{00000000-0005-0000-0000-0000704E0000}"/>
    <cellStyle name="Акцент4 2 2 2 2 2 2 2 2 2 2 2 2 2 2 2 2 2 2 2 2 2 2 21" xfId="20085" xr:uid="{00000000-0005-0000-0000-0000714E0000}"/>
    <cellStyle name="Акцент4 2 2 2 2 2 2 2 2 2 2 2 2 2 2 2 2 2 2 2 2 2 2 3" xfId="20086" xr:uid="{00000000-0005-0000-0000-0000724E0000}"/>
    <cellStyle name="Акцент4 2 2 2 2 2 2 2 2 2 2 2 2 2 2 2 2 2 2 2 2 2 2 4" xfId="20087" xr:uid="{00000000-0005-0000-0000-0000734E0000}"/>
    <cellStyle name="Акцент4 2 2 2 2 2 2 2 2 2 2 2 2 2 2 2 2 2 2 2 2 2 2 5" xfId="20088" xr:uid="{00000000-0005-0000-0000-0000744E0000}"/>
    <cellStyle name="Акцент4 2 2 2 2 2 2 2 2 2 2 2 2 2 2 2 2 2 2 2 2 2 2 6" xfId="20089" xr:uid="{00000000-0005-0000-0000-0000754E0000}"/>
    <cellStyle name="Акцент4 2 2 2 2 2 2 2 2 2 2 2 2 2 2 2 2 2 2 2 2 2 2 7" xfId="20090" xr:uid="{00000000-0005-0000-0000-0000764E0000}"/>
    <cellStyle name="Акцент4 2 2 2 2 2 2 2 2 2 2 2 2 2 2 2 2 2 2 2 2 2 2 8" xfId="20091" xr:uid="{00000000-0005-0000-0000-0000774E0000}"/>
    <cellStyle name="Акцент4 2 2 2 2 2 2 2 2 2 2 2 2 2 2 2 2 2 2 2 2 2 2 9" xfId="20092" xr:uid="{00000000-0005-0000-0000-0000784E0000}"/>
    <cellStyle name="Акцент4 2 2 2 2 2 2 2 2 2 2 2 2 2 2 2 2 2 2 2 2 2 20" xfId="20093" xr:uid="{00000000-0005-0000-0000-0000794E0000}"/>
    <cellStyle name="Акцент4 2 2 2 2 2 2 2 2 2 2 2 2 2 2 2 2 2 2 2 2 2 21" xfId="20094" xr:uid="{00000000-0005-0000-0000-00007A4E0000}"/>
    <cellStyle name="Акцент4 2 2 2 2 2 2 2 2 2 2 2 2 2 2 2 2 2 2 2 2 2 22" xfId="20095" xr:uid="{00000000-0005-0000-0000-00007B4E0000}"/>
    <cellStyle name="Акцент4 2 2 2 2 2 2 2 2 2 2 2 2 2 2 2 2 2 2 2 2 2 3" xfId="20096" xr:uid="{00000000-0005-0000-0000-00007C4E0000}"/>
    <cellStyle name="Акцент4 2 2 2 2 2 2 2 2 2 2 2 2 2 2 2 2 2 2 2 2 2 4" xfId="20097" xr:uid="{00000000-0005-0000-0000-00007D4E0000}"/>
    <cellStyle name="Акцент4 2 2 2 2 2 2 2 2 2 2 2 2 2 2 2 2 2 2 2 2 2 5" xfId="20098" xr:uid="{00000000-0005-0000-0000-00007E4E0000}"/>
    <cellStyle name="Акцент4 2 2 2 2 2 2 2 2 2 2 2 2 2 2 2 2 2 2 2 2 2 6" xfId="20099" xr:uid="{00000000-0005-0000-0000-00007F4E0000}"/>
    <cellStyle name="Акцент4 2 2 2 2 2 2 2 2 2 2 2 2 2 2 2 2 2 2 2 2 2 7" xfId="20100" xr:uid="{00000000-0005-0000-0000-0000804E0000}"/>
    <cellStyle name="Акцент4 2 2 2 2 2 2 2 2 2 2 2 2 2 2 2 2 2 2 2 2 2 8" xfId="20101" xr:uid="{00000000-0005-0000-0000-0000814E0000}"/>
    <cellStyle name="Акцент4 2 2 2 2 2 2 2 2 2 2 2 2 2 2 2 2 2 2 2 2 2 9" xfId="20102" xr:uid="{00000000-0005-0000-0000-0000824E0000}"/>
    <cellStyle name="Акцент4 2 2 2 2 2 2 2 2 2 2 2 2 2 2 2 2 2 2 2 2 20" xfId="20103" xr:uid="{00000000-0005-0000-0000-0000834E0000}"/>
    <cellStyle name="Акцент4 2 2 2 2 2 2 2 2 2 2 2 2 2 2 2 2 2 2 2 2 21" xfId="20104" xr:uid="{00000000-0005-0000-0000-0000844E0000}"/>
    <cellStyle name="Акцент4 2 2 2 2 2 2 2 2 2 2 2 2 2 2 2 2 2 2 2 2 22" xfId="20105" xr:uid="{00000000-0005-0000-0000-0000854E0000}"/>
    <cellStyle name="Акцент4 2 2 2 2 2 2 2 2 2 2 2 2 2 2 2 2 2 2 2 2 3" xfId="20106" xr:uid="{00000000-0005-0000-0000-0000864E0000}"/>
    <cellStyle name="Акцент4 2 2 2 2 2 2 2 2 2 2 2 2 2 2 2 2 2 2 2 2 4" xfId="20107" xr:uid="{00000000-0005-0000-0000-0000874E0000}"/>
    <cellStyle name="Акцент4 2 2 2 2 2 2 2 2 2 2 2 2 2 2 2 2 2 2 2 2 5" xfId="20108" xr:uid="{00000000-0005-0000-0000-0000884E0000}"/>
    <cellStyle name="Акцент4 2 2 2 2 2 2 2 2 2 2 2 2 2 2 2 2 2 2 2 2 6" xfId="20109" xr:uid="{00000000-0005-0000-0000-0000894E0000}"/>
    <cellStyle name="Акцент4 2 2 2 2 2 2 2 2 2 2 2 2 2 2 2 2 2 2 2 2 7" xfId="20110" xr:uid="{00000000-0005-0000-0000-00008A4E0000}"/>
    <cellStyle name="Акцент4 2 2 2 2 2 2 2 2 2 2 2 2 2 2 2 2 2 2 2 2 8" xfId="20111" xr:uid="{00000000-0005-0000-0000-00008B4E0000}"/>
    <cellStyle name="Акцент4 2 2 2 2 2 2 2 2 2 2 2 2 2 2 2 2 2 2 2 2 9" xfId="20112" xr:uid="{00000000-0005-0000-0000-00008C4E0000}"/>
    <cellStyle name="Акцент4 2 2 2 2 2 2 2 2 2 2 2 2 2 2 2 2 2 2 2 20" xfId="20113" xr:uid="{00000000-0005-0000-0000-00008D4E0000}"/>
    <cellStyle name="Акцент4 2 2 2 2 2 2 2 2 2 2 2 2 2 2 2 2 2 2 2 21" xfId="20114" xr:uid="{00000000-0005-0000-0000-00008E4E0000}"/>
    <cellStyle name="Акцент4 2 2 2 2 2 2 2 2 2 2 2 2 2 2 2 2 2 2 2 22" xfId="20115" xr:uid="{00000000-0005-0000-0000-00008F4E0000}"/>
    <cellStyle name="Акцент4 2 2 2 2 2 2 2 2 2 2 2 2 2 2 2 2 2 2 2 23" xfId="20116" xr:uid="{00000000-0005-0000-0000-0000904E0000}"/>
    <cellStyle name="Акцент4 2 2 2 2 2 2 2 2 2 2 2 2 2 2 2 2 2 2 2 3" xfId="20117" xr:uid="{00000000-0005-0000-0000-0000914E0000}"/>
    <cellStyle name="Акцент4 2 2 2 2 2 2 2 2 2 2 2 2 2 2 2 2 2 2 2 4" xfId="20118" xr:uid="{00000000-0005-0000-0000-0000924E0000}"/>
    <cellStyle name="Акцент4 2 2 2 2 2 2 2 2 2 2 2 2 2 2 2 2 2 2 2 5" xfId="20119" xr:uid="{00000000-0005-0000-0000-0000934E0000}"/>
    <cellStyle name="Акцент4 2 2 2 2 2 2 2 2 2 2 2 2 2 2 2 2 2 2 2 6" xfId="20120" xr:uid="{00000000-0005-0000-0000-0000944E0000}"/>
    <cellStyle name="Акцент4 2 2 2 2 2 2 2 2 2 2 2 2 2 2 2 2 2 2 2 7" xfId="20121" xr:uid="{00000000-0005-0000-0000-0000954E0000}"/>
    <cellStyle name="Акцент4 2 2 2 2 2 2 2 2 2 2 2 2 2 2 2 2 2 2 2 8" xfId="20122" xr:uid="{00000000-0005-0000-0000-0000964E0000}"/>
    <cellStyle name="Акцент4 2 2 2 2 2 2 2 2 2 2 2 2 2 2 2 2 2 2 2 9" xfId="20123" xr:uid="{00000000-0005-0000-0000-0000974E0000}"/>
    <cellStyle name="Акцент4 2 2 2 2 2 2 2 2 2 2 2 2 2 2 2 2 2 2 20" xfId="20124" xr:uid="{00000000-0005-0000-0000-0000984E0000}"/>
    <cellStyle name="Акцент4 2 2 2 2 2 2 2 2 2 2 2 2 2 2 2 2 2 2 21" xfId="20125" xr:uid="{00000000-0005-0000-0000-0000994E0000}"/>
    <cellStyle name="Акцент4 2 2 2 2 2 2 2 2 2 2 2 2 2 2 2 2 2 2 22" xfId="20126" xr:uid="{00000000-0005-0000-0000-00009A4E0000}"/>
    <cellStyle name="Акцент4 2 2 2 2 2 2 2 2 2 2 2 2 2 2 2 2 2 2 23" xfId="20127" xr:uid="{00000000-0005-0000-0000-00009B4E0000}"/>
    <cellStyle name="Акцент4 2 2 2 2 2 2 2 2 2 2 2 2 2 2 2 2 2 2 24" xfId="20128" xr:uid="{00000000-0005-0000-0000-00009C4E0000}"/>
    <cellStyle name="Акцент4 2 2 2 2 2 2 2 2 2 2 2 2 2 2 2 2 2 2 25" xfId="20129" xr:uid="{00000000-0005-0000-0000-00009D4E0000}"/>
    <cellStyle name="Акцент4 2 2 2 2 2 2 2 2 2 2 2 2 2 2 2 2 2 2 3" xfId="20130" xr:uid="{00000000-0005-0000-0000-00009E4E0000}"/>
    <cellStyle name="Акцент4 2 2 2 2 2 2 2 2 2 2 2 2 2 2 2 2 2 2 4" xfId="20131" xr:uid="{00000000-0005-0000-0000-00009F4E0000}"/>
    <cellStyle name="Акцент4 2 2 2 2 2 2 2 2 2 2 2 2 2 2 2 2 2 2 5" xfId="20132" xr:uid="{00000000-0005-0000-0000-0000A04E0000}"/>
    <cellStyle name="Акцент4 2 2 2 2 2 2 2 2 2 2 2 2 2 2 2 2 2 2 6" xfId="20133" xr:uid="{00000000-0005-0000-0000-0000A14E0000}"/>
    <cellStyle name="Акцент4 2 2 2 2 2 2 2 2 2 2 2 2 2 2 2 2 2 2 7" xfId="20134" xr:uid="{00000000-0005-0000-0000-0000A24E0000}"/>
    <cellStyle name="Акцент4 2 2 2 2 2 2 2 2 2 2 2 2 2 2 2 2 2 2 8" xfId="20135" xr:uid="{00000000-0005-0000-0000-0000A34E0000}"/>
    <cellStyle name="Акцент4 2 2 2 2 2 2 2 2 2 2 2 2 2 2 2 2 2 2 9" xfId="20136" xr:uid="{00000000-0005-0000-0000-0000A44E0000}"/>
    <cellStyle name="Акцент4 2 2 2 2 2 2 2 2 2 2 2 2 2 2 2 2 2 20" xfId="20137" xr:uid="{00000000-0005-0000-0000-0000A54E0000}"/>
    <cellStyle name="Акцент4 2 2 2 2 2 2 2 2 2 2 2 2 2 2 2 2 2 21" xfId="20138" xr:uid="{00000000-0005-0000-0000-0000A64E0000}"/>
    <cellStyle name="Акцент4 2 2 2 2 2 2 2 2 2 2 2 2 2 2 2 2 2 22" xfId="20139" xr:uid="{00000000-0005-0000-0000-0000A74E0000}"/>
    <cellStyle name="Акцент4 2 2 2 2 2 2 2 2 2 2 2 2 2 2 2 2 2 23" xfId="20140" xr:uid="{00000000-0005-0000-0000-0000A84E0000}"/>
    <cellStyle name="Акцент4 2 2 2 2 2 2 2 2 2 2 2 2 2 2 2 2 2 24" xfId="20141" xr:uid="{00000000-0005-0000-0000-0000A94E0000}"/>
    <cellStyle name="Акцент4 2 2 2 2 2 2 2 2 2 2 2 2 2 2 2 2 2 25" xfId="20142" xr:uid="{00000000-0005-0000-0000-0000AA4E0000}"/>
    <cellStyle name="Акцент4 2 2 2 2 2 2 2 2 2 2 2 2 2 2 2 2 2 3" xfId="20143" xr:uid="{00000000-0005-0000-0000-0000AB4E0000}"/>
    <cellStyle name="Акцент4 2 2 2 2 2 2 2 2 2 2 2 2 2 2 2 2 2 3 2" xfId="20144" xr:uid="{00000000-0005-0000-0000-0000AC4E0000}"/>
    <cellStyle name="Акцент4 2 2 2 2 2 2 2 2 2 2 2 2 2 2 2 2 2 4" xfId="20145" xr:uid="{00000000-0005-0000-0000-0000AD4E0000}"/>
    <cellStyle name="Акцент4 2 2 2 2 2 2 2 2 2 2 2 2 2 2 2 2 2 5" xfId="20146" xr:uid="{00000000-0005-0000-0000-0000AE4E0000}"/>
    <cellStyle name="Акцент4 2 2 2 2 2 2 2 2 2 2 2 2 2 2 2 2 2 6" xfId="20147" xr:uid="{00000000-0005-0000-0000-0000AF4E0000}"/>
    <cellStyle name="Акцент4 2 2 2 2 2 2 2 2 2 2 2 2 2 2 2 2 2 7" xfId="20148" xr:uid="{00000000-0005-0000-0000-0000B04E0000}"/>
    <cellStyle name="Акцент4 2 2 2 2 2 2 2 2 2 2 2 2 2 2 2 2 2 8" xfId="20149" xr:uid="{00000000-0005-0000-0000-0000B14E0000}"/>
    <cellStyle name="Акцент4 2 2 2 2 2 2 2 2 2 2 2 2 2 2 2 2 2 9" xfId="20150" xr:uid="{00000000-0005-0000-0000-0000B24E0000}"/>
    <cellStyle name="Акцент4 2 2 2 2 2 2 2 2 2 2 2 2 2 2 2 2 20" xfId="20151" xr:uid="{00000000-0005-0000-0000-0000B34E0000}"/>
    <cellStyle name="Акцент4 2 2 2 2 2 2 2 2 2 2 2 2 2 2 2 2 21" xfId="20152" xr:uid="{00000000-0005-0000-0000-0000B44E0000}"/>
    <cellStyle name="Акцент4 2 2 2 2 2 2 2 2 2 2 2 2 2 2 2 2 22" xfId="20153" xr:uid="{00000000-0005-0000-0000-0000B54E0000}"/>
    <cellStyle name="Акцент4 2 2 2 2 2 2 2 2 2 2 2 2 2 2 2 2 23" xfId="20154" xr:uid="{00000000-0005-0000-0000-0000B64E0000}"/>
    <cellStyle name="Акцент4 2 2 2 2 2 2 2 2 2 2 2 2 2 2 2 2 24" xfId="20155" xr:uid="{00000000-0005-0000-0000-0000B74E0000}"/>
    <cellStyle name="Акцент4 2 2 2 2 2 2 2 2 2 2 2 2 2 2 2 2 25" xfId="20156" xr:uid="{00000000-0005-0000-0000-0000B84E0000}"/>
    <cellStyle name="Акцент4 2 2 2 2 2 2 2 2 2 2 2 2 2 2 2 2 26" xfId="20157" xr:uid="{00000000-0005-0000-0000-0000B94E0000}"/>
    <cellStyle name="Акцент4 2 2 2 2 2 2 2 2 2 2 2 2 2 2 2 2 27" xfId="20158" xr:uid="{00000000-0005-0000-0000-0000BA4E0000}"/>
    <cellStyle name="Акцент4 2 2 2 2 2 2 2 2 2 2 2 2 2 2 2 2 3" xfId="20159" xr:uid="{00000000-0005-0000-0000-0000BB4E0000}"/>
    <cellStyle name="Акцент4 2 2 2 2 2 2 2 2 2 2 2 2 2 2 2 2 4" xfId="20160" xr:uid="{00000000-0005-0000-0000-0000BC4E0000}"/>
    <cellStyle name="Акцент4 2 2 2 2 2 2 2 2 2 2 2 2 2 2 2 2 4 2" xfId="20161" xr:uid="{00000000-0005-0000-0000-0000BD4E0000}"/>
    <cellStyle name="Акцент4 2 2 2 2 2 2 2 2 2 2 2 2 2 2 2 2 5" xfId="20162" xr:uid="{00000000-0005-0000-0000-0000BE4E0000}"/>
    <cellStyle name="Акцент4 2 2 2 2 2 2 2 2 2 2 2 2 2 2 2 2 6" xfId="20163" xr:uid="{00000000-0005-0000-0000-0000BF4E0000}"/>
    <cellStyle name="Акцент4 2 2 2 2 2 2 2 2 2 2 2 2 2 2 2 2 7" xfId="20164" xr:uid="{00000000-0005-0000-0000-0000C04E0000}"/>
    <cellStyle name="Акцент4 2 2 2 2 2 2 2 2 2 2 2 2 2 2 2 2 8" xfId="20165" xr:uid="{00000000-0005-0000-0000-0000C14E0000}"/>
    <cellStyle name="Акцент4 2 2 2 2 2 2 2 2 2 2 2 2 2 2 2 2 9" xfId="20166" xr:uid="{00000000-0005-0000-0000-0000C24E0000}"/>
    <cellStyle name="Акцент4 2 2 2 2 2 2 2 2 2 2 2 2 2 2 2 20" xfId="20167" xr:uid="{00000000-0005-0000-0000-0000C34E0000}"/>
    <cellStyle name="Акцент4 2 2 2 2 2 2 2 2 2 2 2 2 2 2 2 21" xfId="20168" xr:uid="{00000000-0005-0000-0000-0000C44E0000}"/>
    <cellStyle name="Акцент4 2 2 2 2 2 2 2 2 2 2 2 2 2 2 2 22" xfId="20169" xr:uid="{00000000-0005-0000-0000-0000C54E0000}"/>
    <cellStyle name="Акцент4 2 2 2 2 2 2 2 2 2 2 2 2 2 2 2 23" xfId="20170" xr:uid="{00000000-0005-0000-0000-0000C64E0000}"/>
    <cellStyle name="Акцент4 2 2 2 2 2 2 2 2 2 2 2 2 2 2 2 24" xfId="20171" xr:uid="{00000000-0005-0000-0000-0000C74E0000}"/>
    <cellStyle name="Акцент4 2 2 2 2 2 2 2 2 2 2 2 2 2 2 2 25" xfId="20172" xr:uid="{00000000-0005-0000-0000-0000C84E0000}"/>
    <cellStyle name="Акцент4 2 2 2 2 2 2 2 2 2 2 2 2 2 2 2 26" xfId="20173" xr:uid="{00000000-0005-0000-0000-0000C94E0000}"/>
    <cellStyle name="Акцент4 2 2 2 2 2 2 2 2 2 2 2 2 2 2 2 27" xfId="20174" xr:uid="{00000000-0005-0000-0000-0000CA4E0000}"/>
    <cellStyle name="Акцент4 2 2 2 2 2 2 2 2 2 2 2 2 2 2 2 3" xfId="20175" xr:uid="{00000000-0005-0000-0000-0000CB4E0000}"/>
    <cellStyle name="Акцент4 2 2 2 2 2 2 2 2 2 2 2 2 2 2 2 3 2" xfId="20176" xr:uid="{00000000-0005-0000-0000-0000CC4E0000}"/>
    <cellStyle name="Акцент4 2 2 2 2 2 2 2 2 2 2 2 2 2 2 2 3 2 2" xfId="20177" xr:uid="{00000000-0005-0000-0000-0000CD4E0000}"/>
    <cellStyle name="Акцент4 2 2 2 2 2 2 2 2 2 2 2 2 2 2 2 3 2 2 2" xfId="20178" xr:uid="{00000000-0005-0000-0000-0000CE4E0000}"/>
    <cellStyle name="Акцент4 2 2 2 2 2 2 2 2 2 2 2 2 2 2 2 3 2 3" xfId="20179" xr:uid="{00000000-0005-0000-0000-0000CF4E0000}"/>
    <cellStyle name="Акцент4 2 2 2 2 2 2 2 2 2 2 2 2 2 2 2 3 2 4" xfId="20180" xr:uid="{00000000-0005-0000-0000-0000D04E0000}"/>
    <cellStyle name="Акцент4 2 2 2 2 2 2 2 2 2 2 2 2 2 2 2 3 3" xfId="20181" xr:uid="{00000000-0005-0000-0000-0000D14E0000}"/>
    <cellStyle name="Акцент4 2 2 2 2 2 2 2 2 2 2 2 2 2 2 2 3 3 2" xfId="20182" xr:uid="{00000000-0005-0000-0000-0000D24E0000}"/>
    <cellStyle name="Акцент4 2 2 2 2 2 2 2 2 2 2 2 2 2 2 2 3 4" xfId="20183" xr:uid="{00000000-0005-0000-0000-0000D34E0000}"/>
    <cellStyle name="Акцент4 2 2 2 2 2 2 2 2 2 2 2 2 2 2 2 4" xfId="20184" xr:uid="{00000000-0005-0000-0000-0000D44E0000}"/>
    <cellStyle name="Акцент4 2 2 2 2 2 2 2 2 2 2 2 2 2 2 2 4 2" xfId="20185" xr:uid="{00000000-0005-0000-0000-0000D54E0000}"/>
    <cellStyle name="Акцент4 2 2 2 2 2 2 2 2 2 2 2 2 2 2 2 5" xfId="20186" xr:uid="{00000000-0005-0000-0000-0000D64E0000}"/>
    <cellStyle name="Акцент4 2 2 2 2 2 2 2 2 2 2 2 2 2 2 2 6" xfId="20187" xr:uid="{00000000-0005-0000-0000-0000D74E0000}"/>
    <cellStyle name="Акцент4 2 2 2 2 2 2 2 2 2 2 2 2 2 2 2 7" xfId="20188" xr:uid="{00000000-0005-0000-0000-0000D84E0000}"/>
    <cellStyle name="Акцент4 2 2 2 2 2 2 2 2 2 2 2 2 2 2 2 8" xfId="20189" xr:uid="{00000000-0005-0000-0000-0000D94E0000}"/>
    <cellStyle name="Акцент4 2 2 2 2 2 2 2 2 2 2 2 2 2 2 2 9" xfId="20190" xr:uid="{00000000-0005-0000-0000-0000DA4E0000}"/>
    <cellStyle name="Акцент4 2 2 2 2 2 2 2 2 2 2 2 2 2 2 20" xfId="20191" xr:uid="{00000000-0005-0000-0000-0000DB4E0000}"/>
    <cellStyle name="Акцент4 2 2 2 2 2 2 2 2 2 2 2 2 2 2 21" xfId="20192" xr:uid="{00000000-0005-0000-0000-0000DC4E0000}"/>
    <cellStyle name="Акцент4 2 2 2 2 2 2 2 2 2 2 2 2 2 2 22" xfId="20193" xr:uid="{00000000-0005-0000-0000-0000DD4E0000}"/>
    <cellStyle name="Акцент4 2 2 2 2 2 2 2 2 2 2 2 2 2 2 23" xfId="20194" xr:uid="{00000000-0005-0000-0000-0000DE4E0000}"/>
    <cellStyle name="Акцент4 2 2 2 2 2 2 2 2 2 2 2 2 2 2 24" xfId="20195" xr:uid="{00000000-0005-0000-0000-0000DF4E0000}"/>
    <cellStyle name="Акцент4 2 2 2 2 2 2 2 2 2 2 2 2 2 2 25" xfId="20196" xr:uid="{00000000-0005-0000-0000-0000E04E0000}"/>
    <cellStyle name="Акцент4 2 2 2 2 2 2 2 2 2 2 2 2 2 2 26" xfId="20197" xr:uid="{00000000-0005-0000-0000-0000E14E0000}"/>
    <cellStyle name="Акцент4 2 2 2 2 2 2 2 2 2 2 2 2 2 2 27" xfId="20198" xr:uid="{00000000-0005-0000-0000-0000E24E0000}"/>
    <cellStyle name="Акцент4 2 2 2 2 2 2 2 2 2 2 2 2 2 2 28" xfId="20199" xr:uid="{00000000-0005-0000-0000-0000E34E0000}"/>
    <cellStyle name="Акцент4 2 2 2 2 2 2 2 2 2 2 2 2 2 2 3" xfId="20200" xr:uid="{00000000-0005-0000-0000-0000E44E0000}"/>
    <cellStyle name="Акцент4 2 2 2 2 2 2 2 2 2 2 2 2 2 2 4" xfId="20201" xr:uid="{00000000-0005-0000-0000-0000E54E0000}"/>
    <cellStyle name="Акцент4 2 2 2 2 2 2 2 2 2 2 2 2 2 2 4 2" xfId="20202" xr:uid="{00000000-0005-0000-0000-0000E64E0000}"/>
    <cellStyle name="Акцент4 2 2 2 2 2 2 2 2 2 2 2 2 2 2 4 2 2" xfId="20203" xr:uid="{00000000-0005-0000-0000-0000E74E0000}"/>
    <cellStyle name="Акцент4 2 2 2 2 2 2 2 2 2 2 2 2 2 2 4 2 2 2" xfId="20204" xr:uid="{00000000-0005-0000-0000-0000E84E0000}"/>
    <cellStyle name="Акцент4 2 2 2 2 2 2 2 2 2 2 2 2 2 2 4 2 3" xfId="20205" xr:uid="{00000000-0005-0000-0000-0000E94E0000}"/>
    <cellStyle name="Акцент4 2 2 2 2 2 2 2 2 2 2 2 2 2 2 4 2 4" xfId="20206" xr:uid="{00000000-0005-0000-0000-0000EA4E0000}"/>
    <cellStyle name="Акцент4 2 2 2 2 2 2 2 2 2 2 2 2 2 2 4 3" xfId="20207" xr:uid="{00000000-0005-0000-0000-0000EB4E0000}"/>
    <cellStyle name="Акцент4 2 2 2 2 2 2 2 2 2 2 2 2 2 2 4 3 2" xfId="20208" xr:uid="{00000000-0005-0000-0000-0000EC4E0000}"/>
    <cellStyle name="Акцент4 2 2 2 2 2 2 2 2 2 2 2 2 2 2 4 4" xfId="20209" xr:uid="{00000000-0005-0000-0000-0000ED4E0000}"/>
    <cellStyle name="Акцент4 2 2 2 2 2 2 2 2 2 2 2 2 2 2 5" xfId="20210" xr:uid="{00000000-0005-0000-0000-0000EE4E0000}"/>
    <cellStyle name="Акцент4 2 2 2 2 2 2 2 2 2 2 2 2 2 2 5 2" xfId="20211" xr:uid="{00000000-0005-0000-0000-0000EF4E0000}"/>
    <cellStyle name="Акцент4 2 2 2 2 2 2 2 2 2 2 2 2 2 2 6" xfId="20212" xr:uid="{00000000-0005-0000-0000-0000F04E0000}"/>
    <cellStyle name="Акцент4 2 2 2 2 2 2 2 2 2 2 2 2 2 2 7" xfId="20213" xr:uid="{00000000-0005-0000-0000-0000F14E0000}"/>
    <cellStyle name="Акцент4 2 2 2 2 2 2 2 2 2 2 2 2 2 2 8" xfId="20214" xr:uid="{00000000-0005-0000-0000-0000F24E0000}"/>
    <cellStyle name="Акцент4 2 2 2 2 2 2 2 2 2 2 2 2 2 2 9" xfId="20215" xr:uid="{00000000-0005-0000-0000-0000F34E0000}"/>
    <cellStyle name="Акцент4 2 2 2 2 2 2 2 2 2 2 2 2 2 20" xfId="20216" xr:uid="{00000000-0005-0000-0000-0000F44E0000}"/>
    <cellStyle name="Акцент4 2 2 2 2 2 2 2 2 2 2 2 2 2 21" xfId="20217" xr:uid="{00000000-0005-0000-0000-0000F54E0000}"/>
    <cellStyle name="Акцент4 2 2 2 2 2 2 2 2 2 2 2 2 2 22" xfId="20218" xr:uid="{00000000-0005-0000-0000-0000F64E0000}"/>
    <cellStyle name="Акцент4 2 2 2 2 2 2 2 2 2 2 2 2 2 23" xfId="20219" xr:uid="{00000000-0005-0000-0000-0000F74E0000}"/>
    <cellStyle name="Акцент4 2 2 2 2 2 2 2 2 2 2 2 2 2 24" xfId="20220" xr:uid="{00000000-0005-0000-0000-0000F84E0000}"/>
    <cellStyle name="Акцент4 2 2 2 2 2 2 2 2 2 2 2 2 2 25" xfId="20221" xr:uid="{00000000-0005-0000-0000-0000F94E0000}"/>
    <cellStyle name="Акцент4 2 2 2 2 2 2 2 2 2 2 2 2 2 26" xfId="20222" xr:uid="{00000000-0005-0000-0000-0000FA4E0000}"/>
    <cellStyle name="Акцент4 2 2 2 2 2 2 2 2 2 2 2 2 2 27" xfId="20223" xr:uid="{00000000-0005-0000-0000-0000FB4E0000}"/>
    <cellStyle name="Акцент4 2 2 2 2 2 2 2 2 2 2 2 2 2 28" xfId="20224" xr:uid="{00000000-0005-0000-0000-0000FC4E0000}"/>
    <cellStyle name="Акцент4 2 2 2 2 2 2 2 2 2 2 2 2 2 29" xfId="20225" xr:uid="{00000000-0005-0000-0000-0000FD4E0000}"/>
    <cellStyle name="Акцент4 2 2 2 2 2 2 2 2 2 2 2 2 2 3" xfId="20226" xr:uid="{00000000-0005-0000-0000-0000FE4E0000}"/>
    <cellStyle name="Акцент4 2 2 2 2 2 2 2 2 2 2 2 2 2 4" xfId="20227" xr:uid="{00000000-0005-0000-0000-0000FF4E0000}"/>
    <cellStyle name="Акцент4 2 2 2 2 2 2 2 2 2 2 2 2 2 4 2" xfId="20228" xr:uid="{00000000-0005-0000-0000-0000004F0000}"/>
    <cellStyle name="Акцент4 2 2 2 2 2 2 2 2 2 2 2 2 2 5" xfId="20229" xr:uid="{00000000-0005-0000-0000-0000014F0000}"/>
    <cellStyle name="Акцент4 2 2 2 2 2 2 2 2 2 2 2 2 2 5 2" xfId="20230" xr:uid="{00000000-0005-0000-0000-0000024F0000}"/>
    <cellStyle name="Акцент4 2 2 2 2 2 2 2 2 2 2 2 2 2 5 2 2" xfId="20231" xr:uid="{00000000-0005-0000-0000-0000034F0000}"/>
    <cellStyle name="Акцент4 2 2 2 2 2 2 2 2 2 2 2 2 2 5 2 2 2" xfId="20232" xr:uid="{00000000-0005-0000-0000-0000044F0000}"/>
    <cellStyle name="Акцент4 2 2 2 2 2 2 2 2 2 2 2 2 2 5 2 3" xfId="20233" xr:uid="{00000000-0005-0000-0000-0000054F0000}"/>
    <cellStyle name="Акцент4 2 2 2 2 2 2 2 2 2 2 2 2 2 5 2 4" xfId="20234" xr:uid="{00000000-0005-0000-0000-0000064F0000}"/>
    <cellStyle name="Акцент4 2 2 2 2 2 2 2 2 2 2 2 2 2 5 3" xfId="20235" xr:uid="{00000000-0005-0000-0000-0000074F0000}"/>
    <cellStyle name="Акцент4 2 2 2 2 2 2 2 2 2 2 2 2 2 5 3 2" xfId="20236" xr:uid="{00000000-0005-0000-0000-0000084F0000}"/>
    <cellStyle name="Акцент4 2 2 2 2 2 2 2 2 2 2 2 2 2 5 4" xfId="20237" xr:uid="{00000000-0005-0000-0000-0000094F0000}"/>
    <cellStyle name="Акцент4 2 2 2 2 2 2 2 2 2 2 2 2 2 6" xfId="20238" xr:uid="{00000000-0005-0000-0000-00000A4F0000}"/>
    <cellStyle name="Акцент4 2 2 2 2 2 2 2 2 2 2 2 2 2 6 2" xfId="20239" xr:uid="{00000000-0005-0000-0000-00000B4F0000}"/>
    <cellStyle name="Акцент4 2 2 2 2 2 2 2 2 2 2 2 2 2 7" xfId="20240" xr:uid="{00000000-0005-0000-0000-00000C4F0000}"/>
    <cellStyle name="Акцент4 2 2 2 2 2 2 2 2 2 2 2 2 2 8" xfId="20241" xr:uid="{00000000-0005-0000-0000-00000D4F0000}"/>
    <cellStyle name="Акцент4 2 2 2 2 2 2 2 2 2 2 2 2 2 9" xfId="20242" xr:uid="{00000000-0005-0000-0000-00000E4F0000}"/>
    <cellStyle name="Акцент4 2 2 2 2 2 2 2 2 2 2 2 2 20" xfId="20243" xr:uid="{00000000-0005-0000-0000-00000F4F0000}"/>
    <cellStyle name="Акцент4 2 2 2 2 2 2 2 2 2 2 2 2 21" xfId="20244" xr:uid="{00000000-0005-0000-0000-0000104F0000}"/>
    <cellStyle name="Акцент4 2 2 2 2 2 2 2 2 2 2 2 2 22" xfId="20245" xr:uid="{00000000-0005-0000-0000-0000114F0000}"/>
    <cellStyle name="Акцент4 2 2 2 2 2 2 2 2 2 2 2 2 23" xfId="20246" xr:uid="{00000000-0005-0000-0000-0000124F0000}"/>
    <cellStyle name="Акцент4 2 2 2 2 2 2 2 2 2 2 2 2 24" xfId="20247" xr:uid="{00000000-0005-0000-0000-0000134F0000}"/>
    <cellStyle name="Акцент4 2 2 2 2 2 2 2 2 2 2 2 2 25" xfId="20248" xr:uid="{00000000-0005-0000-0000-0000144F0000}"/>
    <cellStyle name="Акцент4 2 2 2 2 2 2 2 2 2 2 2 2 26" xfId="20249" xr:uid="{00000000-0005-0000-0000-0000154F0000}"/>
    <cellStyle name="Акцент4 2 2 2 2 2 2 2 2 2 2 2 2 27" xfId="20250" xr:uid="{00000000-0005-0000-0000-0000164F0000}"/>
    <cellStyle name="Акцент4 2 2 2 2 2 2 2 2 2 2 2 2 28" xfId="20251" xr:uid="{00000000-0005-0000-0000-0000174F0000}"/>
    <cellStyle name="Акцент4 2 2 2 2 2 2 2 2 2 2 2 2 29" xfId="20252" xr:uid="{00000000-0005-0000-0000-0000184F0000}"/>
    <cellStyle name="Акцент4 2 2 2 2 2 2 2 2 2 2 2 2 3" xfId="20253" xr:uid="{00000000-0005-0000-0000-0000194F0000}"/>
    <cellStyle name="Акцент4 2 2 2 2 2 2 2 2 2 2 2 2 4" xfId="20254" xr:uid="{00000000-0005-0000-0000-00001A4F0000}"/>
    <cellStyle name="Акцент4 2 2 2 2 2 2 2 2 2 2 2 2 4 2" xfId="20255" xr:uid="{00000000-0005-0000-0000-00001B4F0000}"/>
    <cellStyle name="Акцент4 2 2 2 2 2 2 2 2 2 2 2 2 5" xfId="20256" xr:uid="{00000000-0005-0000-0000-00001C4F0000}"/>
    <cellStyle name="Акцент4 2 2 2 2 2 2 2 2 2 2 2 2 5 2" xfId="20257" xr:uid="{00000000-0005-0000-0000-00001D4F0000}"/>
    <cellStyle name="Акцент4 2 2 2 2 2 2 2 2 2 2 2 2 5 2 2" xfId="20258" xr:uid="{00000000-0005-0000-0000-00001E4F0000}"/>
    <cellStyle name="Акцент4 2 2 2 2 2 2 2 2 2 2 2 2 5 2 2 2" xfId="20259" xr:uid="{00000000-0005-0000-0000-00001F4F0000}"/>
    <cellStyle name="Акцент4 2 2 2 2 2 2 2 2 2 2 2 2 5 2 3" xfId="20260" xr:uid="{00000000-0005-0000-0000-0000204F0000}"/>
    <cellStyle name="Акцент4 2 2 2 2 2 2 2 2 2 2 2 2 5 2 4" xfId="20261" xr:uid="{00000000-0005-0000-0000-0000214F0000}"/>
    <cellStyle name="Акцент4 2 2 2 2 2 2 2 2 2 2 2 2 5 3" xfId="20262" xr:uid="{00000000-0005-0000-0000-0000224F0000}"/>
    <cellStyle name="Акцент4 2 2 2 2 2 2 2 2 2 2 2 2 5 3 2" xfId="20263" xr:uid="{00000000-0005-0000-0000-0000234F0000}"/>
    <cellStyle name="Акцент4 2 2 2 2 2 2 2 2 2 2 2 2 5 4" xfId="20264" xr:uid="{00000000-0005-0000-0000-0000244F0000}"/>
    <cellStyle name="Акцент4 2 2 2 2 2 2 2 2 2 2 2 2 6" xfId="20265" xr:uid="{00000000-0005-0000-0000-0000254F0000}"/>
    <cellStyle name="Акцент4 2 2 2 2 2 2 2 2 2 2 2 2 6 2" xfId="20266" xr:uid="{00000000-0005-0000-0000-0000264F0000}"/>
    <cellStyle name="Акцент4 2 2 2 2 2 2 2 2 2 2 2 2 7" xfId="20267" xr:uid="{00000000-0005-0000-0000-0000274F0000}"/>
    <cellStyle name="Акцент4 2 2 2 2 2 2 2 2 2 2 2 2 8" xfId="20268" xr:uid="{00000000-0005-0000-0000-0000284F0000}"/>
    <cellStyle name="Акцент4 2 2 2 2 2 2 2 2 2 2 2 2 9" xfId="20269" xr:uid="{00000000-0005-0000-0000-0000294F0000}"/>
    <cellStyle name="Акцент4 2 2 2 2 2 2 2 2 2 2 2 20" xfId="20270" xr:uid="{00000000-0005-0000-0000-00002A4F0000}"/>
    <cellStyle name="Акцент4 2 2 2 2 2 2 2 2 2 2 2 21" xfId="20271" xr:uid="{00000000-0005-0000-0000-00002B4F0000}"/>
    <cellStyle name="Акцент4 2 2 2 2 2 2 2 2 2 2 2 22" xfId="20272" xr:uid="{00000000-0005-0000-0000-00002C4F0000}"/>
    <cellStyle name="Акцент4 2 2 2 2 2 2 2 2 2 2 2 23" xfId="20273" xr:uid="{00000000-0005-0000-0000-00002D4F0000}"/>
    <cellStyle name="Акцент4 2 2 2 2 2 2 2 2 2 2 2 24" xfId="20274" xr:uid="{00000000-0005-0000-0000-00002E4F0000}"/>
    <cellStyle name="Акцент4 2 2 2 2 2 2 2 2 2 2 2 25" xfId="20275" xr:uid="{00000000-0005-0000-0000-00002F4F0000}"/>
    <cellStyle name="Акцент4 2 2 2 2 2 2 2 2 2 2 2 26" xfId="20276" xr:uid="{00000000-0005-0000-0000-0000304F0000}"/>
    <cellStyle name="Акцент4 2 2 2 2 2 2 2 2 2 2 2 27" xfId="20277" xr:uid="{00000000-0005-0000-0000-0000314F0000}"/>
    <cellStyle name="Акцент4 2 2 2 2 2 2 2 2 2 2 2 28" xfId="20278" xr:uid="{00000000-0005-0000-0000-0000324F0000}"/>
    <cellStyle name="Акцент4 2 2 2 2 2 2 2 2 2 2 2 29" xfId="20279" xr:uid="{00000000-0005-0000-0000-0000334F0000}"/>
    <cellStyle name="Акцент4 2 2 2 2 2 2 2 2 2 2 2 3" xfId="20280" xr:uid="{00000000-0005-0000-0000-0000344F0000}"/>
    <cellStyle name="Акцент4 2 2 2 2 2 2 2 2 2 2 2 30" xfId="20281" xr:uid="{00000000-0005-0000-0000-0000354F0000}"/>
    <cellStyle name="Акцент4 2 2 2 2 2 2 2 2 2 2 2 4" xfId="20282" xr:uid="{00000000-0005-0000-0000-0000364F0000}"/>
    <cellStyle name="Акцент4 2 2 2 2 2 2 2 2 2 2 2 5" xfId="20283" xr:uid="{00000000-0005-0000-0000-0000374F0000}"/>
    <cellStyle name="Акцент4 2 2 2 2 2 2 2 2 2 2 2 5 2" xfId="20284" xr:uid="{00000000-0005-0000-0000-0000384F0000}"/>
    <cellStyle name="Акцент4 2 2 2 2 2 2 2 2 2 2 2 6" xfId="20285" xr:uid="{00000000-0005-0000-0000-0000394F0000}"/>
    <cellStyle name="Акцент4 2 2 2 2 2 2 2 2 2 2 2 6 2" xfId="20286" xr:uid="{00000000-0005-0000-0000-00003A4F0000}"/>
    <cellStyle name="Акцент4 2 2 2 2 2 2 2 2 2 2 2 6 2 2" xfId="20287" xr:uid="{00000000-0005-0000-0000-00003B4F0000}"/>
    <cellStyle name="Акцент4 2 2 2 2 2 2 2 2 2 2 2 6 2 2 2" xfId="20288" xr:uid="{00000000-0005-0000-0000-00003C4F0000}"/>
    <cellStyle name="Акцент4 2 2 2 2 2 2 2 2 2 2 2 6 2 3" xfId="20289" xr:uid="{00000000-0005-0000-0000-00003D4F0000}"/>
    <cellStyle name="Акцент4 2 2 2 2 2 2 2 2 2 2 2 6 2 4" xfId="20290" xr:uid="{00000000-0005-0000-0000-00003E4F0000}"/>
    <cellStyle name="Акцент4 2 2 2 2 2 2 2 2 2 2 2 6 3" xfId="20291" xr:uid="{00000000-0005-0000-0000-00003F4F0000}"/>
    <cellStyle name="Акцент4 2 2 2 2 2 2 2 2 2 2 2 6 3 2" xfId="20292" xr:uid="{00000000-0005-0000-0000-0000404F0000}"/>
    <cellStyle name="Акцент4 2 2 2 2 2 2 2 2 2 2 2 6 4" xfId="20293" xr:uid="{00000000-0005-0000-0000-0000414F0000}"/>
    <cellStyle name="Акцент4 2 2 2 2 2 2 2 2 2 2 2 7" xfId="20294" xr:uid="{00000000-0005-0000-0000-0000424F0000}"/>
    <cellStyle name="Акцент4 2 2 2 2 2 2 2 2 2 2 2 7 2" xfId="20295" xr:uid="{00000000-0005-0000-0000-0000434F0000}"/>
    <cellStyle name="Акцент4 2 2 2 2 2 2 2 2 2 2 2 8" xfId="20296" xr:uid="{00000000-0005-0000-0000-0000444F0000}"/>
    <cellStyle name="Акцент4 2 2 2 2 2 2 2 2 2 2 2 9" xfId="20297" xr:uid="{00000000-0005-0000-0000-0000454F0000}"/>
    <cellStyle name="Акцент4 2 2 2 2 2 2 2 2 2 2 20" xfId="20298" xr:uid="{00000000-0005-0000-0000-0000464F0000}"/>
    <cellStyle name="Акцент4 2 2 2 2 2 2 2 2 2 2 21" xfId="20299" xr:uid="{00000000-0005-0000-0000-0000474F0000}"/>
    <cellStyle name="Акцент4 2 2 2 2 2 2 2 2 2 2 22" xfId="20300" xr:uid="{00000000-0005-0000-0000-0000484F0000}"/>
    <cellStyle name="Акцент4 2 2 2 2 2 2 2 2 2 2 23" xfId="20301" xr:uid="{00000000-0005-0000-0000-0000494F0000}"/>
    <cellStyle name="Акцент4 2 2 2 2 2 2 2 2 2 2 24" xfId="20302" xr:uid="{00000000-0005-0000-0000-00004A4F0000}"/>
    <cellStyle name="Акцент4 2 2 2 2 2 2 2 2 2 2 25" xfId="20303" xr:uid="{00000000-0005-0000-0000-00004B4F0000}"/>
    <cellStyle name="Акцент4 2 2 2 2 2 2 2 2 2 2 26" xfId="20304" xr:uid="{00000000-0005-0000-0000-00004C4F0000}"/>
    <cellStyle name="Акцент4 2 2 2 2 2 2 2 2 2 2 27" xfId="20305" xr:uid="{00000000-0005-0000-0000-00004D4F0000}"/>
    <cellStyle name="Акцент4 2 2 2 2 2 2 2 2 2 2 28" xfId="20306" xr:uid="{00000000-0005-0000-0000-00004E4F0000}"/>
    <cellStyle name="Акцент4 2 2 2 2 2 2 2 2 2 2 29" xfId="20307" xr:uid="{00000000-0005-0000-0000-00004F4F0000}"/>
    <cellStyle name="Акцент4 2 2 2 2 2 2 2 2 2 2 3" xfId="20308" xr:uid="{00000000-0005-0000-0000-0000504F0000}"/>
    <cellStyle name="Акцент4 2 2 2 2 2 2 2 2 2 2 30" xfId="20309" xr:uid="{00000000-0005-0000-0000-0000514F0000}"/>
    <cellStyle name="Акцент4 2 2 2 2 2 2 2 2 2 2 31" xfId="20310" xr:uid="{00000000-0005-0000-0000-0000524F0000}"/>
    <cellStyle name="Акцент4 2 2 2 2 2 2 2 2 2 2 32" xfId="20311" xr:uid="{00000000-0005-0000-0000-0000534F0000}"/>
    <cellStyle name="Акцент4 2 2 2 2 2 2 2 2 2 2 4" xfId="20312" xr:uid="{00000000-0005-0000-0000-0000544F0000}"/>
    <cellStyle name="Акцент4 2 2 2 2 2 2 2 2 2 2 5" xfId="20313" xr:uid="{00000000-0005-0000-0000-0000554F0000}"/>
    <cellStyle name="Акцент4 2 2 2 2 2 2 2 2 2 2 5 2" xfId="20314" xr:uid="{00000000-0005-0000-0000-0000564F0000}"/>
    <cellStyle name="Акцент4 2 2 2 2 2 2 2 2 2 2 5 3" xfId="20315" xr:uid="{00000000-0005-0000-0000-0000574F0000}"/>
    <cellStyle name="Акцент4 2 2 2 2 2 2 2 2 2 2 6" xfId="20316" xr:uid="{00000000-0005-0000-0000-0000584F0000}"/>
    <cellStyle name="Акцент4 2 2 2 2 2 2 2 2 2 2 7" xfId="20317" xr:uid="{00000000-0005-0000-0000-0000594F0000}"/>
    <cellStyle name="Акцент4 2 2 2 2 2 2 2 2 2 2 7 2" xfId="20318" xr:uid="{00000000-0005-0000-0000-00005A4F0000}"/>
    <cellStyle name="Акцент4 2 2 2 2 2 2 2 2 2 2 8" xfId="20319" xr:uid="{00000000-0005-0000-0000-00005B4F0000}"/>
    <cellStyle name="Акцент4 2 2 2 2 2 2 2 2 2 2 8 2" xfId="20320" xr:uid="{00000000-0005-0000-0000-00005C4F0000}"/>
    <cellStyle name="Акцент4 2 2 2 2 2 2 2 2 2 2 8 2 2" xfId="20321" xr:uid="{00000000-0005-0000-0000-00005D4F0000}"/>
    <cellStyle name="Акцент4 2 2 2 2 2 2 2 2 2 2 8 2 2 2" xfId="20322" xr:uid="{00000000-0005-0000-0000-00005E4F0000}"/>
    <cellStyle name="Акцент4 2 2 2 2 2 2 2 2 2 2 8 2 3" xfId="20323" xr:uid="{00000000-0005-0000-0000-00005F4F0000}"/>
    <cellStyle name="Акцент4 2 2 2 2 2 2 2 2 2 2 8 2 4" xfId="20324" xr:uid="{00000000-0005-0000-0000-0000604F0000}"/>
    <cellStyle name="Акцент4 2 2 2 2 2 2 2 2 2 2 8 3" xfId="20325" xr:uid="{00000000-0005-0000-0000-0000614F0000}"/>
    <cellStyle name="Акцент4 2 2 2 2 2 2 2 2 2 2 8 3 2" xfId="20326" xr:uid="{00000000-0005-0000-0000-0000624F0000}"/>
    <cellStyle name="Акцент4 2 2 2 2 2 2 2 2 2 2 8 4" xfId="20327" xr:uid="{00000000-0005-0000-0000-0000634F0000}"/>
    <cellStyle name="Акцент4 2 2 2 2 2 2 2 2 2 2 9" xfId="20328" xr:uid="{00000000-0005-0000-0000-0000644F0000}"/>
    <cellStyle name="Акцент4 2 2 2 2 2 2 2 2 2 2 9 2" xfId="20329" xr:uid="{00000000-0005-0000-0000-0000654F0000}"/>
    <cellStyle name="Акцент4 2 2 2 2 2 2 2 2 2 20" xfId="20330" xr:uid="{00000000-0005-0000-0000-0000664F0000}"/>
    <cellStyle name="Акцент4 2 2 2 2 2 2 2 2 2 21" xfId="20331" xr:uid="{00000000-0005-0000-0000-0000674F0000}"/>
    <cellStyle name="Акцент4 2 2 2 2 2 2 2 2 2 22" xfId="20332" xr:uid="{00000000-0005-0000-0000-0000684F0000}"/>
    <cellStyle name="Акцент4 2 2 2 2 2 2 2 2 2 23" xfId="20333" xr:uid="{00000000-0005-0000-0000-0000694F0000}"/>
    <cellStyle name="Акцент4 2 2 2 2 2 2 2 2 2 24" xfId="20334" xr:uid="{00000000-0005-0000-0000-00006A4F0000}"/>
    <cellStyle name="Акцент4 2 2 2 2 2 2 2 2 2 25" xfId="20335" xr:uid="{00000000-0005-0000-0000-00006B4F0000}"/>
    <cellStyle name="Акцент4 2 2 2 2 2 2 2 2 2 26" xfId="20336" xr:uid="{00000000-0005-0000-0000-00006C4F0000}"/>
    <cellStyle name="Акцент4 2 2 2 2 2 2 2 2 2 27" xfId="20337" xr:uid="{00000000-0005-0000-0000-00006D4F0000}"/>
    <cellStyle name="Акцент4 2 2 2 2 2 2 2 2 2 28" xfId="20338" xr:uid="{00000000-0005-0000-0000-00006E4F0000}"/>
    <cellStyle name="Акцент4 2 2 2 2 2 2 2 2 2 29" xfId="20339" xr:uid="{00000000-0005-0000-0000-00006F4F0000}"/>
    <cellStyle name="Акцент4 2 2 2 2 2 2 2 2 2 3" xfId="20340" xr:uid="{00000000-0005-0000-0000-0000704F0000}"/>
    <cellStyle name="Акцент4 2 2 2 2 2 2 2 2 2 3 2" xfId="20341" xr:uid="{00000000-0005-0000-0000-0000714F0000}"/>
    <cellStyle name="Акцент4 2 2 2 2 2 2 2 2 2 3 2 2" xfId="20342" xr:uid="{00000000-0005-0000-0000-0000724F0000}"/>
    <cellStyle name="Акцент4 2 2 2 2 2 2 2 2 2 3 2 2 2" xfId="20343" xr:uid="{00000000-0005-0000-0000-0000734F0000}"/>
    <cellStyle name="Акцент4 2 2 2 2 2 2 2 2 2 3 2 2 3" xfId="20344" xr:uid="{00000000-0005-0000-0000-0000744F0000}"/>
    <cellStyle name="Акцент4 2 2 2 2 2 2 2 2 2 3 2 3" xfId="20345" xr:uid="{00000000-0005-0000-0000-0000754F0000}"/>
    <cellStyle name="Акцент4 2 2 2 2 2 2 2 2 2 3 3" xfId="20346" xr:uid="{00000000-0005-0000-0000-0000764F0000}"/>
    <cellStyle name="Акцент4 2 2 2 2 2 2 2 2 2 3 4" xfId="20347" xr:uid="{00000000-0005-0000-0000-0000774F0000}"/>
    <cellStyle name="Акцент4 2 2 2 2 2 2 2 2 2 30" xfId="20348" xr:uid="{00000000-0005-0000-0000-0000784F0000}"/>
    <cellStyle name="Акцент4 2 2 2 2 2 2 2 2 2 31" xfId="20349" xr:uid="{00000000-0005-0000-0000-0000794F0000}"/>
    <cellStyle name="Акцент4 2 2 2 2 2 2 2 2 2 32" xfId="20350" xr:uid="{00000000-0005-0000-0000-00007A4F0000}"/>
    <cellStyle name="Акцент4 2 2 2 2 2 2 2 2 2 4" xfId="20351" xr:uid="{00000000-0005-0000-0000-00007B4F0000}"/>
    <cellStyle name="Акцент4 2 2 2 2 2 2 2 2 2 5" xfId="20352" xr:uid="{00000000-0005-0000-0000-00007C4F0000}"/>
    <cellStyle name="Акцент4 2 2 2 2 2 2 2 2 2 5 2" xfId="20353" xr:uid="{00000000-0005-0000-0000-00007D4F0000}"/>
    <cellStyle name="Акцент4 2 2 2 2 2 2 2 2 2 5 3" xfId="20354" xr:uid="{00000000-0005-0000-0000-00007E4F0000}"/>
    <cellStyle name="Акцент4 2 2 2 2 2 2 2 2 2 6" xfId="20355" xr:uid="{00000000-0005-0000-0000-00007F4F0000}"/>
    <cellStyle name="Акцент4 2 2 2 2 2 2 2 2 2 7" xfId="20356" xr:uid="{00000000-0005-0000-0000-0000804F0000}"/>
    <cellStyle name="Акцент4 2 2 2 2 2 2 2 2 2 7 2" xfId="20357" xr:uid="{00000000-0005-0000-0000-0000814F0000}"/>
    <cellStyle name="Акцент4 2 2 2 2 2 2 2 2 2 8" xfId="20358" xr:uid="{00000000-0005-0000-0000-0000824F0000}"/>
    <cellStyle name="Акцент4 2 2 2 2 2 2 2 2 2 8 2" xfId="20359" xr:uid="{00000000-0005-0000-0000-0000834F0000}"/>
    <cellStyle name="Акцент4 2 2 2 2 2 2 2 2 2 8 2 2" xfId="20360" xr:uid="{00000000-0005-0000-0000-0000844F0000}"/>
    <cellStyle name="Акцент4 2 2 2 2 2 2 2 2 2 8 2 2 2" xfId="20361" xr:uid="{00000000-0005-0000-0000-0000854F0000}"/>
    <cellStyle name="Акцент4 2 2 2 2 2 2 2 2 2 8 2 3" xfId="20362" xr:uid="{00000000-0005-0000-0000-0000864F0000}"/>
    <cellStyle name="Акцент4 2 2 2 2 2 2 2 2 2 8 2 4" xfId="20363" xr:uid="{00000000-0005-0000-0000-0000874F0000}"/>
    <cellStyle name="Акцент4 2 2 2 2 2 2 2 2 2 8 3" xfId="20364" xr:uid="{00000000-0005-0000-0000-0000884F0000}"/>
    <cellStyle name="Акцент4 2 2 2 2 2 2 2 2 2 8 3 2" xfId="20365" xr:uid="{00000000-0005-0000-0000-0000894F0000}"/>
    <cellStyle name="Акцент4 2 2 2 2 2 2 2 2 2 8 4" xfId="20366" xr:uid="{00000000-0005-0000-0000-00008A4F0000}"/>
    <cellStyle name="Акцент4 2 2 2 2 2 2 2 2 2 9" xfId="20367" xr:uid="{00000000-0005-0000-0000-00008B4F0000}"/>
    <cellStyle name="Акцент4 2 2 2 2 2 2 2 2 2 9 2" xfId="20368" xr:uid="{00000000-0005-0000-0000-00008C4F0000}"/>
    <cellStyle name="Акцент4 2 2 2 2 2 2 2 2 20" xfId="20369" xr:uid="{00000000-0005-0000-0000-00008D4F0000}"/>
    <cellStyle name="Акцент4 2 2 2 2 2 2 2 2 21" xfId="20370" xr:uid="{00000000-0005-0000-0000-00008E4F0000}"/>
    <cellStyle name="Акцент4 2 2 2 2 2 2 2 2 22" xfId="20371" xr:uid="{00000000-0005-0000-0000-00008F4F0000}"/>
    <cellStyle name="Акцент4 2 2 2 2 2 2 2 2 23" xfId="20372" xr:uid="{00000000-0005-0000-0000-0000904F0000}"/>
    <cellStyle name="Акцент4 2 2 2 2 2 2 2 2 24" xfId="20373" xr:uid="{00000000-0005-0000-0000-0000914F0000}"/>
    <cellStyle name="Акцент4 2 2 2 2 2 2 2 2 25" xfId="20374" xr:uid="{00000000-0005-0000-0000-0000924F0000}"/>
    <cellStyle name="Акцент4 2 2 2 2 2 2 2 2 26" xfId="20375" xr:uid="{00000000-0005-0000-0000-0000934F0000}"/>
    <cellStyle name="Акцент4 2 2 2 2 2 2 2 2 27" xfId="20376" xr:uid="{00000000-0005-0000-0000-0000944F0000}"/>
    <cellStyle name="Акцент4 2 2 2 2 2 2 2 2 28" xfId="20377" xr:uid="{00000000-0005-0000-0000-0000954F0000}"/>
    <cellStyle name="Акцент4 2 2 2 2 2 2 2 2 29" xfId="20378" xr:uid="{00000000-0005-0000-0000-0000964F0000}"/>
    <cellStyle name="Акцент4 2 2 2 2 2 2 2 2 3" xfId="20379" xr:uid="{00000000-0005-0000-0000-0000974F0000}"/>
    <cellStyle name="Акцент4 2 2 2 2 2 2 2 2 3 2" xfId="20380" xr:uid="{00000000-0005-0000-0000-0000984F0000}"/>
    <cellStyle name="Акцент4 2 2 2 2 2 2 2 2 3 2 2" xfId="20381" xr:uid="{00000000-0005-0000-0000-0000994F0000}"/>
    <cellStyle name="Акцент4 2 2 2 2 2 2 2 2 3 2 2 2" xfId="20382" xr:uid="{00000000-0005-0000-0000-00009A4F0000}"/>
    <cellStyle name="Акцент4 2 2 2 2 2 2 2 2 3 2 2 3" xfId="20383" xr:uid="{00000000-0005-0000-0000-00009B4F0000}"/>
    <cellStyle name="Акцент4 2 2 2 2 2 2 2 2 3 2 3" xfId="20384" xr:uid="{00000000-0005-0000-0000-00009C4F0000}"/>
    <cellStyle name="Акцент4 2 2 2 2 2 2 2 2 3 3" xfId="20385" xr:uid="{00000000-0005-0000-0000-00009D4F0000}"/>
    <cellStyle name="Акцент4 2 2 2 2 2 2 2 2 3 4" xfId="20386" xr:uid="{00000000-0005-0000-0000-00009E4F0000}"/>
    <cellStyle name="Акцент4 2 2 2 2 2 2 2 2 30" xfId="20387" xr:uid="{00000000-0005-0000-0000-00009F4F0000}"/>
    <cellStyle name="Акцент4 2 2 2 2 2 2 2 2 31" xfId="20388" xr:uid="{00000000-0005-0000-0000-0000A04F0000}"/>
    <cellStyle name="Акцент4 2 2 2 2 2 2 2 2 32" xfId="20389" xr:uid="{00000000-0005-0000-0000-0000A14F0000}"/>
    <cellStyle name="Акцент4 2 2 2 2 2 2 2 2 4" xfId="20390" xr:uid="{00000000-0005-0000-0000-0000A24F0000}"/>
    <cellStyle name="Акцент4 2 2 2 2 2 2 2 2 5" xfId="20391" xr:uid="{00000000-0005-0000-0000-0000A34F0000}"/>
    <cellStyle name="Акцент4 2 2 2 2 2 2 2 2 5 2" xfId="20392" xr:uid="{00000000-0005-0000-0000-0000A44F0000}"/>
    <cellStyle name="Акцент4 2 2 2 2 2 2 2 2 5 3" xfId="20393" xr:uid="{00000000-0005-0000-0000-0000A54F0000}"/>
    <cellStyle name="Акцент4 2 2 2 2 2 2 2 2 6" xfId="20394" xr:uid="{00000000-0005-0000-0000-0000A64F0000}"/>
    <cellStyle name="Акцент4 2 2 2 2 2 2 2 2 7" xfId="20395" xr:uid="{00000000-0005-0000-0000-0000A74F0000}"/>
    <cellStyle name="Акцент4 2 2 2 2 2 2 2 2 7 2" xfId="20396" xr:uid="{00000000-0005-0000-0000-0000A84F0000}"/>
    <cellStyle name="Акцент4 2 2 2 2 2 2 2 2 8" xfId="20397" xr:uid="{00000000-0005-0000-0000-0000A94F0000}"/>
    <cellStyle name="Акцент4 2 2 2 2 2 2 2 2 8 2" xfId="20398" xr:uid="{00000000-0005-0000-0000-0000AA4F0000}"/>
    <cellStyle name="Акцент4 2 2 2 2 2 2 2 2 8 2 2" xfId="20399" xr:uid="{00000000-0005-0000-0000-0000AB4F0000}"/>
    <cellStyle name="Акцент4 2 2 2 2 2 2 2 2 8 2 2 2" xfId="20400" xr:uid="{00000000-0005-0000-0000-0000AC4F0000}"/>
    <cellStyle name="Акцент4 2 2 2 2 2 2 2 2 8 2 3" xfId="20401" xr:uid="{00000000-0005-0000-0000-0000AD4F0000}"/>
    <cellStyle name="Акцент4 2 2 2 2 2 2 2 2 8 2 4" xfId="20402" xr:uid="{00000000-0005-0000-0000-0000AE4F0000}"/>
    <cellStyle name="Акцент4 2 2 2 2 2 2 2 2 8 3" xfId="20403" xr:uid="{00000000-0005-0000-0000-0000AF4F0000}"/>
    <cellStyle name="Акцент4 2 2 2 2 2 2 2 2 8 3 2" xfId="20404" xr:uid="{00000000-0005-0000-0000-0000B04F0000}"/>
    <cellStyle name="Акцент4 2 2 2 2 2 2 2 2 8 4" xfId="20405" xr:uid="{00000000-0005-0000-0000-0000B14F0000}"/>
    <cellStyle name="Акцент4 2 2 2 2 2 2 2 2 9" xfId="20406" xr:uid="{00000000-0005-0000-0000-0000B24F0000}"/>
    <cellStyle name="Акцент4 2 2 2 2 2 2 2 2 9 2" xfId="20407" xr:uid="{00000000-0005-0000-0000-0000B34F0000}"/>
    <cellStyle name="Акцент4 2 2 2 2 2 2 2 20" xfId="20408" xr:uid="{00000000-0005-0000-0000-0000B44F0000}"/>
    <cellStyle name="Акцент4 2 2 2 2 2 2 2 21" xfId="20409" xr:uid="{00000000-0005-0000-0000-0000B54F0000}"/>
    <cellStyle name="Акцент4 2 2 2 2 2 2 2 22" xfId="20410" xr:uid="{00000000-0005-0000-0000-0000B64F0000}"/>
    <cellStyle name="Акцент4 2 2 2 2 2 2 2 23" xfId="20411" xr:uid="{00000000-0005-0000-0000-0000B74F0000}"/>
    <cellStyle name="Акцент4 2 2 2 2 2 2 2 24" xfId="20412" xr:uid="{00000000-0005-0000-0000-0000B84F0000}"/>
    <cellStyle name="Акцент4 2 2 2 2 2 2 2 25" xfId="20413" xr:uid="{00000000-0005-0000-0000-0000B94F0000}"/>
    <cellStyle name="Акцент4 2 2 2 2 2 2 2 26" xfId="20414" xr:uid="{00000000-0005-0000-0000-0000BA4F0000}"/>
    <cellStyle name="Акцент4 2 2 2 2 2 2 2 27" xfId="20415" xr:uid="{00000000-0005-0000-0000-0000BB4F0000}"/>
    <cellStyle name="Акцент4 2 2 2 2 2 2 2 28" xfId="20416" xr:uid="{00000000-0005-0000-0000-0000BC4F0000}"/>
    <cellStyle name="Акцент4 2 2 2 2 2 2 2 29" xfId="20417" xr:uid="{00000000-0005-0000-0000-0000BD4F0000}"/>
    <cellStyle name="Акцент4 2 2 2 2 2 2 2 3" xfId="20418" xr:uid="{00000000-0005-0000-0000-0000BE4F0000}"/>
    <cellStyle name="Акцент4 2 2 2 2 2 2 2 30" xfId="20419" xr:uid="{00000000-0005-0000-0000-0000BF4F0000}"/>
    <cellStyle name="Акцент4 2 2 2 2 2 2 2 31" xfId="20420" xr:uid="{00000000-0005-0000-0000-0000C04F0000}"/>
    <cellStyle name="Акцент4 2 2 2 2 2 2 2 32" xfId="20421" xr:uid="{00000000-0005-0000-0000-0000C14F0000}"/>
    <cellStyle name="Акцент4 2 2 2 2 2 2 2 33" xfId="20422" xr:uid="{00000000-0005-0000-0000-0000C24F0000}"/>
    <cellStyle name="Акцент4 2 2 2 2 2 2 2 34" xfId="20423" xr:uid="{00000000-0005-0000-0000-0000C34F0000}"/>
    <cellStyle name="Акцент4 2 2 2 2 2 2 2 35" xfId="20424" xr:uid="{00000000-0005-0000-0000-0000C44F0000}"/>
    <cellStyle name="Акцент4 2 2 2 2 2 2 2 36" xfId="20425" xr:uid="{00000000-0005-0000-0000-0000C54F0000}"/>
    <cellStyle name="Акцент4 2 2 2 2 2 2 2 37" xfId="20426" xr:uid="{00000000-0005-0000-0000-0000C64F0000}"/>
    <cellStyle name="Акцент4 2 2 2 2 2 2 2 38" xfId="20427" xr:uid="{00000000-0005-0000-0000-0000C74F0000}"/>
    <cellStyle name="Акцент4 2 2 2 2 2 2 2 4" xfId="20428" xr:uid="{00000000-0005-0000-0000-0000C84F0000}"/>
    <cellStyle name="Акцент4 2 2 2 2 2 2 2 4 2" xfId="20429" xr:uid="{00000000-0005-0000-0000-0000C94F0000}"/>
    <cellStyle name="Акцент4 2 2 2 2 2 2 2 4 2 2" xfId="20430" xr:uid="{00000000-0005-0000-0000-0000CA4F0000}"/>
    <cellStyle name="Акцент4 2 2 2 2 2 2 2 4 2 2 2" xfId="20431" xr:uid="{00000000-0005-0000-0000-0000CB4F0000}"/>
    <cellStyle name="Акцент4 2 2 2 2 2 2 2 4 2 2 2 2" xfId="20432" xr:uid="{00000000-0005-0000-0000-0000CC4F0000}"/>
    <cellStyle name="Акцент4 2 2 2 2 2 2 2 4 2 2 2 2 2" xfId="20433" xr:uid="{00000000-0005-0000-0000-0000CD4F0000}"/>
    <cellStyle name="Акцент4 2 2 2 2 2 2 2 4 2 2 2 2 3" xfId="20434" xr:uid="{00000000-0005-0000-0000-0000CE4F0000}"/>
    <cellStyle name="Акцент4 2 2 2 2 2 2 2 4 2 2 2 3" xfId="20435" xr:uid="{00000000-0005-0000-0000-0000CF4F0000}"/>
    <cellStyle name="Акцент4 2 2 2 2 2 2 2 4 2 2 3" xfId="20436" xr:uid="{00000000-0005-0000-0000-0000D04F0000}"/>
    <cellStyle name="Акцент4 2 2 2 2 2 2 2 4 2 2 4" xfId="20437" xr:uid="{00000000-0005-0000-0000-0000D14F0000}"/>
    <cellStyle name="Акцент4 2 2 2 2 2 2 2 4 2 3" xfId="20438" xr:uid="{00000000-0005-0000-0000-0000D24F0000}"/>
    <cellStyle name="Акцент4 2 2 2 2 2 2 2 4 2 4" xfId="20439" xr:uid="{00000000-0005-0000-0000-0000D34F0000}"/>
    <cellStyle name="Акцент4 2 2 2 2 2 2 2 4 3" xfId="20440" xr:uid="{00000000-0005-0000-0000-0000D44F0000}"/>
    <cellStyle name="Акцент4 2 2 2 2 2 2 2 4 4" xfId="20441" xr:uid="{00000000-0005-0000-0000-0000D54F0000}"/>
    <cellStyle name="Акцент4 2 2 2 2 2 2 2 4 5" xfId="20442" xr:uid="{00000000-0005-0000-0000-0000D64F0000}"/>
    <cellStyle name="Акцент4 2 2 2 2 2 2 2 5" xfId="20443" xr:uid="{00000000-0005-0000-0000-0000D74F0000}"/>
    <cellStyle name="Акцент4 2 2 2 2 2 2 2 6" xfId="20444" xr:uid="{00000000-0005-0000-0000-0000D84F0000}"/>
    <cellStyle name="Акцент4 2 2 2 2 2 2 2 6 2" xfId="20445" xr:uid="{00000000-0005-0000-0000-0000D94F0000}"/>
    <cellStyle name="Акцент4 2 2 2 2 2 2 2 6 3" xfId="20446" xr:uid="{00000000-0005-0000-0000-0000DA4F0000}"/>
    <cellStyle name="Акцент4 2 2 2 2 2 2 2 7" xfId="20447" xr:uid="{00000000-0005-0000-0000-0000DB4F0000}"/>
    <cellStyle name="Акцент4 2 2 2 2 2 2 2 8" xfId="20448" xr:uid="{00000000-0005-0000-0000-0000DC4F0000}"/>
    <cellStyle name="Акцент4 2 2 2 2 2 2 2 8 2" xfId="20449" xr:uid="{00000000-0005-0000-0000-0000DD4F0000}"/>
    <cellStyle name="Акцент4 2 2 2 2 2 2 2 9" xfId="20450" xr:uid="{00000000-0005-0000-0000-0000DE4F0000}"/>
    <cellStyle name="Акцент4 2 2 2 2 2 2 2 9 2" xfId="20451" xr:uid="{00000000-0005-0000-0000-0000DF4F0000}"/>
    <cellStyle name="Акцент4 2 2 2 2 2 2 2 9 2 2" xfId="20452" xr:uid="{00000000-0005-0000-0000-0000E04F0000}"/>
    <cellStyle name="Акцент4 2 2 2 2 2 2 2 9 2 2 2" xfId="20453" xr:uid="{00000000-0005-0000-0000-0000E14F0000}"/>
    <cellStyle name="Акцент4 2 2 2 2 2 2 2 9 2 3" xfId="20454" xr:uid="{00000000-0005-0000-0000-0000E24F0000}"/>
    <cellStyle name="Акцент4 2 2 2 2 2 2 2 9 2 4" xfId="20455" xr:uid="{00000000-0005-0000-0000-0000E34F0000}"/>
    <cellStyle name="Акцент4 2 2 2 2 2 2 2 9 3" xfId="20456" xr:uid="{00000000-0005-0000-0000-0000E44F0000}"/>
    <cellStyle name="Акцент4 2 2 2 2 2 2 2 9 3 2" xfId="20457" xr:uid="{00000000-0005-0000-0000-0000E54F0000}"/>
    <cellStyle name="Акцент4 2 2 2 2 2 2 2 9 4" xfId="20458" xr:uid="{00000000-0005-0000-0000-0000E64F0000}"/>
    <cellStyle name="Акцент4 2 2 2 2 2 2 20" xfId="20459" xr:uid="{00000000-0005-0000-0000-0000E74F0000}"/>
    <cellStyle name="Акцент4 2 2 2 2 2 2 21" xfId="20460" xr:uid="{00000000-0005-0000-0000-0000E84F0000}"/>
    <cellStyle name="Акцент4 2 2 2 2 2 2 22" xfId="20461" xr:uid="{00000000-0005-0000-0000-0000E94F0000}"/>
    <cellStyle name="Акцент4 2 2 2 2 2 2 23" xfId="20462" xr:uid="{00000000-0005-0000-0000-0000EA4F0000}"/>
    <cellStyle name="Акцент4 2 2 2 2 2 2 24" xfId="20463" xr:uid="{00000000-0005-0000-0000-0000EB4F0000}"/>
    <cellStyle name="Акцент4 2 2 2 2 2 2 25" xfId="20464" xr:uid="{00000000-0005-0000-0000-0000EC4F0000}"/>
    <cellStyle name="Акцент4 2 2 2 2 2 2 26" xfId="20465" xr:uid="{00000000-0005-0000-0000-0000ED4F0000}"/>
    <cellStyle name="Акцент4 2 2 2 2 2 2 27" xfId="20466" xr:uid="{00000000-0005-0000-0000-0000EE4F0000}"/>
    <cellStyle name="Акцент4 2 2 2 2 2 2 28" xfId="20467" xr:uid="{00000000-0005-0000-0000-0000EF4F0000}"/>
    <cellStyle name="Акцент4 2 2 2 2 2 2 29" xfId="20468" xr:uid="{00000000-0005-0000-0000-0000F04F0000}"/>
    <cellStyle name="Акцент4 2 2 2 2 2 2 3" xfId="20469" xr:uid="{00000000-0005-0000-0000-0000F14F0000}"/>
    <cellStyle name="Акцент4 2 2 2 2 2 2 30" xfId="20470" xr:uid="{00000000-0005-0000-0000-0000F24F0000}"/>
    <cellStyle name="Акцент4 2 2 2 2 2 2 31" xfId="20471" xr:uid="{00000000-0005-0000-0000-0000F34F0000}"/>
    <cellStyle name="Акцент4 2 2 2 2 2 2 32" xfId="20472" xr:uid="{00000000-0005-0000-0000-0000F44F0000}"/>
    <cellStyle name="Акцент4 2 2 2 2 2 2 33" xfId="20473" xr:uid="{00000000-0005-0000-0000-0000F54F0000}"/>
    <cellStyle name="Акцент4 2 2 2 2 2 2 34" xfId="20474" xr:uid="{00000000-0005-0000-0000-0000F64F0000}"/>
    <cellStyle name="Акцент4 2 2 2 2 2 2 35" xfId="20475" xr:uid="{00000000-0005-0000-0000-0000F74F0000}"/>
    <cellStyle name="Акцент4 2 2 2 2 2 2 36" xfId="20476" xr:uid="{00000000-0005-0000-0000-0000F84F0000}"/>
    <cellStyle name="Акцент4 2 2 2 2 2 2 37" xfId="20477" xr:uid="{00000000-0005-0000-0000-0000F94F0000}"/>
    <cellStyle name="Акцент4 2 2 2 2 2 2 38" xfId="20478" xr:uid="{00000000-0005-0000-0000-0000FA4F0000}"/>
    <cellStyle name="Акцент4 2 2 2 2 2 2 39" xfId="20479" xr:uid="{00000000-0005-0000-0000-0000FB4F0000}"/>
    <cellStyle name="Акцент4 2 2 2 2 2 2 4" xfId="20480" xr:uid="{00000000-0005-0000-0000-0000FC4F0000}"/>
    <cellStyle name="Акцент4 2 2 2 2 2 2 5" xfId="20481" xr:uid="{00000000-0005-0000-0000-0000FD4F0000}"/>
    <cellStyle name="Акцент4 2 2 2 2 2 2 5 2" xfId="20482" xr:uid="{00000000-0005-0000-0000-0000FE4F0000}"/>
    <cellStyle name="Акцент4 2 2 2 2 2 2 5 2 2" xfId="20483" xr:uid="{00000000-0005-0000-0000-0000FF4F0000}"/>
    <cellStyle name="Акцент4 2 2 2 2 2 2 5 2 2 2" xfId="20484" xr:uid="{00000000-0005-0000-0000-000000500000}"/>
    <cellStyle name="Акцент4 2 2 2 2 2 2 5 2 2 2 2" xfId="20485" xr:uid="{00000000-0005-0000-0000-000001500000}"/>
    <cellStyle name="Акцент4 2 2 2 2 2 2 5 2 2 2 2 2" xfId="20486" xr:uid="{00000000-0005-0000-0000-000002500000}"/>
    <cellStyle name="Акцент4 2 2 2 2 2 2 5 2 2 2 2 3" xfId="20487" xr:uid="{00000000-0005-0000-0000-000003500000}"/>
    <cellStyle name="Акцент4 2 2 2 2 2 2 5 2 2 2 3" xfId="20488" xr:uid="{00000000-0005-0000-0000-000004500000}"/>
    <cellStyle name="Акцент4 2 2 2 2 2 2 5 2 2 3" xfId="20489" xr:uid="{00000000-0005-0000-0000-000005500000}"/>
    <cellStyle name="Акцент4 2 2 2 2 2 2 5 2 2 4" xfId="20490" xr:uid="{00000000-0005-0000-0000-000006500000}"/>
    <cellStyle name="Акцент4 2 2 2 2 2 2 5 2 3" xfId="20491" xr:uid="{00000000-0005-0000-0000-000007500000}"/>
    <cellStyle name="Акцент4 2 2 2 2 2 2 5 2 4" xfId="20492" xr:uid="{00000000-0005-0000-0000-000008500000}"/>
    <cellStyle name="Акцент4 2 2 2 2 2 2 5 3" xfId="20493" xr:uid="{00000000-0005-0000-0000-000009500000}"/>
    <cellStyle name="Акцент4 2 2 2 2 2 2 5 4" xfId="20494" xr:uid="{00000000-0005-0000-0000-00000A500000}"/>
    <cellStyle name="Акцент4 2 2 2 2 2 2 5 5" xfId="20495" xr:uid="{00000000-0005-0000-0000-00000B500000}"/>
    <cellStyle name="Акцент4 2 2 2 2 2 2 6" xfId="20496" xr:uid="{00000000-0005-0000-0000-00000C500000}"/>
    <cellStyle name="Акцент4 2 2 2 2 2 2 7" xfId="20497" xr:uid="{00000000-0005-0000-0000-00000D500000}"/>
    <cellStyle name="Акцент4 2 2 2 2 2 2 7 2" xfId="20498" xr:uid="{00000000-0005-0000-0000-00000E500000}"/>
    <cellStyle name="Акцент4 2 2 2 2 2 2 7 3" xfId="20499" xr:uid="{00000000-0005-0000-0000-00000F500000}"/>
    <cellStyle name="Акцент4 2 2 2 2 2 2 8" xfId="20500" xr:uid="{00000000-0005-0000-0000-000010500000}"/>
    <cellStyle name="Акцент4 2 2 2 2 2 2 9" xfId="20501" xr:uid="{00000000-0005-0000-0000-000011500000}"/>
    <cellStyle name="Акцент4 2 2 2 2 2 2 9 2" xfId="20502" xr:uid="{00000000-0005-0000-0000-000012500000}"/>
    <cellStyle name="Акцент4 2 2 2 2 2 20" xfId="20503" xr:uid="{00000000-0005-0000-0000-000013500000}"/>
    <cellStyle name="Акцент4 2 2 2 2 2 21" xfId="20504" xr:uid="{00000000-0005-0000-0000-000014500000}"/>
    <cellStyle name="Акцент4 2 2 2 2 2 22" xfId="20505" xr:uid="{00000000-0005-0000-0000-000015500000}"/>
    <cellStyle name="Акцент4 2 2 2 2 2 23" xfId="20506" xr:uid="{00000000-0005-0000-0000-000016500000}"/>
    <cellStyle name="Акцент4 2 2 2 2 2 24" xfId="20507" xr:uid="{00000000-0005-0000-0000-000017500000}"/>
    <cellStyle name="Акцент4 2 2 2 2 2 25" xfId="20508" xr:uid="{00000000-0005-0000-0000-000018500000}"/>
    <cellStyle name="Акцент4 2 2 2 2 2 26" xfId="20509" xr:uid="{00000000-0005-0000-0000-000019500000}"/>
    <cellStyle name="Акцент4 2 2 2 2 2 27" xfId="20510" xr:uid="{00000000-0005-0000-0000-00001A500000}"/>
    <cellStyle name="Акцент4 2 2 2 2 2 28" xfId="20511" xr:uid="{00000000-0005-0000-0000-00001B500000}"/>
    <cellStyle name="Акцент4 2 2 2 2 2 29" xfId="20512" xr:uid="{00000000-0005-0000-0000-00001C500000}"/>
    <cellStyle name="Акцент4 2 2 2 2 2 3" xfId="20513" xr:uid="{00000000-0005-0000-0000-00001D500000}"/>
    <cellStyle name="Акцент4 2 2 2 2 2 3 2" xfId="20514" xr:uid="{00000000-0005-0000-0000-00001E500000}"/>
    <cellStyle name="Акцент4 2 2 2 2 2 3 3" xfId="20515" xr:uid="{00000000-0005-0000-0000-00001F500000}"/>
    <cellStyle name="Акцент4 2 2 2 2 2 3 4" xfId="20516" xr:uid="{00000000-0005-0000-0000-000020500000}"/>
    <cellStyle name="Акцент4 2 2 2 2 2 3 4 2" xfId="20517" xr:uid="{00000000-0005-0000-0000-000021500000}"/>
    <cellStyle name="Акцент4 2 2 2 2 2 3 4 3" xfId="20518" xr:uid="{00000000-0005-0000-0000-000022500000}"/>
    <cellStyle name="Акцент4 2 2 2 2 2 3 5" xfId="20519" xr:uid="{00000000-0005-0000-0000-000023500000}"/>
    <cellStyle name="Акцент4 2 2 2 2 2 30" xfId="20520" xr:uid="{00000000-0005-0000-0000-000024500000}"/>
    <cellStyle name="Акцент4 2 2 2 2 2 31" xfId="20521" xr:uid="{00000000-0005-0000-0000-000025500000}"/>
    <cellStyle name="Акцент4 2 2 2 2 2 32" xfId="20522" xr:uid="{00000000-0005-0000-0000-000026500000}"/>
    <cellStyle name="Акцент4 2 2 2 2 2 33" xfId="20523" xr:uid="{00000000-0005-0000-0000-000027500000}"/>
    <cellStyle name="Акцент4 2 2 2 2 2 34" xfId="20524" xr:uid="{00000000-0005-0000-0000-000028500000}"/>
    <cellStyle name="Акцент4 2 2 2 2 2 35" xfId="20525" xr:uid="{00000000-0005-0000-0000-000029500000}"/>
    <cellStyle name="Акцент4 2 2 2 2 2 36" xfId="20526" xr:uid="{00000000-0005-0000-0000-00002A500000}"/>
    <cellStyle name="Акцент4 2 2 2 2 2 37" xfId="20527" xr:uid="{00000000-0005-0000-0000-00002B500000}"/>
    <cellStyle name="Акцент4 2 2 2 2 2 38" xfId="20528" xr:uid="{00000000-0005-0000-0000-00002C500000}"/>
    <cellStyle name="Акцент4 2 2 2 2 2 39" xfId="20529" xr:uid="{00000000-0005-0000-0000-00002D500000}"/>
    <cellStyle name="Акцент4 2 2 2 2 2 4" xfId="20530" xr:uid="{00000000-0005-0000-0000-00002E500000}"/>
    <cellStyle name="Акцент4 2 2 2 2 2 40" xfId="20531" xr:uid="{00000000-0005-0000-0000-00002F500000}"/>
    <cellStyle name="Акцент4 2 2 2 2 2 41" xfId="20532" xr:uid="{00000000-0005-0000-0000-000030500000}"/>
    <cellStyle name="Акцент4 2 2 2 2 2 5" xfId="20533" xr:uid="{00000000-0005-0000-0000-000031500000}"/>
    <cellStyle name="Акцент4 2 2 2 2 2 5 2" xfId="20534" xr:uid="{00000000-0005-0000-0000-000032500000}"/>
    <cellStyle name="Акцент4 2 2 2 2 2 5 2 2" xfId="20535" xr:uid="{00000000-0005-0000-0000-000033500000}"/>
    <cellStyle name="Акцент4 2 2 2 2 2 5 2 2 2" xfId="20536" xr:uid="{00000000-0005-0000-0000-000034500000}"/>
    <cellStyle name="Акцент4 2 2 2 2 2 5 2 2 3" xfId="20537" xr:uid="{00000000-0005-0000-0000-000035500000}"/>
    <cellStyle name="Акцент4 2 2 2 2 2 5 2 3" xfId="20538" xr:uid="{00000000-0005-0000-0000-000036500000}"/>
    <cellStyle name="Акцент4 2 2 2 2 2 5 3" xfId="20539" xr:uid="{00000000-0005-0000-0000-000037500000}"/>
    <cellStyle name="Акцент4 2 2 2 2 2 5 4" xfId="20540" xr:uid="{00000000-0005-0000-0000-000038500000}"/>
    <cellStyle name="Акцент4 2 2 2 2 2 6" xfId="20541" xr:uid="{00000000-0005-0000-0000-000039500000}"/>
    <cellStyle name="Акцент4 2 2 2 2 2 6 2" xfId="20542" xr:uid="{00000000-0005-0000-0000-00003A500000}"/>
    <cellStyle name="Акцент4 2 2 2 2 2 6 3" xfId="20543" xr:uid="{00000000-0005-0000-0000-00003B500000}"/>
    <cellStyle name="Акцент4 2 2 2 2 2 7" xfId="20544" xr:uid="{00000000-0005-0000-0000-00003C500000}"/>
    <cellStyle name="Акцент4 2 2 2 2 2 7 2" xfId="20545" xr:uid="{00000000-0005-0000-0000-00003D500000}"/>
    <cellStyle name="Акцент4 2 2 2 2 2 7 3" xfId="20546" xr:uid="{00000000-0005-0000-0000-00003E500000}"/>
    <cellStyle name="Акцент4 2 2 2 2 2 8" xfId="20547" xr:uid="{00000000-0005-0000-0000-00003F500000}"/>
    <cellStyle name="Акцент4 2 2 2 2 2 8 2" xfId="20548" xr:uid="{00000000-0005-0000-0000-000040500000}"/>
    <cellStyle name="Акцент4 2 2 2 2 2 8 3" xfId="20549" xr:uid="{00000000-0005-0000-0000-000041500000}"/>
    <cellStyle name="Акцент4 2 2 2 2 2 9" xfId="20550" xr:uid="{00000000-0005-0000-0000-000042500000}"/>
    <cellStyle name="Акцент4 2 2 2 2 2 9 2" xfId="20551" xr:uid="{00000000-0005-0000-0000-000043500000}"/>
    <cellStyle name="Акцент4 2 2 2 2 2_амортизация" xfId="20552" xr:uid="{00000000-0005-0000-0000-000044500000}"/>
    <cellStyle name="Акцент4 2 2 2 2 20" xfId="20553" xr:uid="{00000000-0005-0000-0000-000045500000}"/>
    <cellStyle name="Акцент4 2 2 2 2 21" xfId="20554" xr:uid="{00000000-0005-0000-0000-000046500000}"/>
    <cellStyle name="Акцент4 2 2 2 2 22" xfId="20555" xr:uid="{00000000-0005-0000-0000-000047500000}"/>
    <cellStyle name="Акцент4 2 2 2 2 23" xfId="20556" xr:uid="{00000000-0005-0000-0000-000048500000}"/>
    <cellStyle name="Акцент4 2 2 2 2 24" xfId="20557" xr:uid="{00000000-0005-0000-0000-000049500000}"/>
    <cellStyle name="Акцент4 2 2 2 2 25" xfId="20558" xr:uid="{00000000-0005-0000-0000-00004A500000}"/>
    <cellStyle name="Акцент4 2 2 2 2 26" xfId="20559" xr:uid="{00000000-0005-0000-0000-00004B500000}"/>
    <cellStyle name="Акцент4 2 2 2 2 27" xfId="20560" xr:uid="{00000000-0005-0000-0000-00004C500000}"/>
    <cellStyle name="Акцент4 2 2 2 2 28" xfId="20561" xr:uid="{00000000-0005-0000-0000-00004D500000}"/>
    <cellStyle name="Акцент4 2 2 2 2 29" xfId="20562" xr:uid="{00000000-0005-0000-0000-00004E500000}"/>
    <cellStyle name="Акцент4 2 2 2 2 3" xfId="20563" xr:uid="{00000000-0005-0000-0000-00004F500000}"/>
    <cellStyle name="Акцент4 2 2 2 2 3 2" xfId="20564" xr:uid="{00000000-0005-0000-0000-000050500000}"/>
    <cellStyle name="Акцент4 2 2 2 2 3 2 2" xfId="20565" xr:uid="{00000000-0005-0000-0000-000051500000}"/>
    <cellStyle name="Акцент4 2 2 2 2 3 3" xfId="20566" xr:uid="{00000000-0005-0000-0000-000052500000}"/>
    <cellStyle name="Акцент4 2 2 2 2 3 4" xfId="20567" xr:uid="{00000000-0005-0000-0000-000053500000}"/>
    <cellStyle name="Акцент4 2 2 2 2 3 4 2" xfId="20568" xr:uid="{00000000-0005-0000-0000-000054500000}"/>
    <cellStyle name="Акцент4 2 2 2 2 3 4 3" xfId="20569" xr:uid="{00000000-0005-0000-0000-000055500000}"/>
    <cellStyle name="Акцент4 2 2 2 2 3 5" xfId="20570" xr:uid="{00000000-0005-0000-0000-000056500000}"/>
    <cellStyle name="Акцент4 2 2 2 2 30" xfId="20571" xr:uid="{00000000-0005-0000-0000-000057500000}"/>
    <cellStyle name="Акцент4 2 2 2 2 31" xfId="20572" xr:uid="{00000000-0005-0000-0000-000058500000}"/>
    <cellStyle name="Акцент4 2 2 2 2 32" xfId="20573" xr:uid="{00000000-0005-0000-0000-000059500000}"/>
    <cellStyle name="Акцент4 2 2 2 2 33" xfId="20574" xr:uid="{00000000-0005-0000-0000-00005A500000}"/>
    <cellStyle name="Акцент4 2 2 2 2 34" xfId="20575" xr:uid="{00000000-0005-0000-0000-00005B500000}"/>
    <cellStyle name="Акцент4 2 2 2 2 35" xfId="20576" xr:uid="{00000000-0005-0000-0000-00005C500000}"/>
    <cellStyle name="Акцент4 2 2 2 2 36" xfId="20577" xr:uid="{00000000-0005-0000-0000-00005D500000}"/>
    <cellStyle name="Акцент4 2 2 2 2 37" xfId="20578" xr:uid="{00000000-0005-0000-0000-00005E500000}"/>
    <cellStyle name="Акцент4 2 2 2 2 38" xfId="20579" xr:uid="{00000000-0005-0000-0000-00005F500000}"/>
    <cellStyle name="Акцент4 2 2 2 2 39" xfId="20580" xr:uid="{00000000-0005-0000-0000-000060500000}"/>
    <cellStyle name="Акцент4 2 2 2 2 4" xfId="20581" xr:uid="{00000000-0005-0000-0000-000061500000}"/>
    <cellStyle name="Акцент4 2 2 2 2 40" xfId="20582" xr:uid="{00000000-0005-0000-0000-000062500000}"/>
    <cellStyle name="Акцент4 2 2 2 2 41" xfId="20583" xr:uid="{00000000-0005-0000-0000-000063500000}"/>
    <cellStyle name="Акцент4 2 2 2 2 42" xfId="20584" xr:uid="{00000000-0005-0000-0000-000064500000}"/>
    <cellStyle name="Акцент4 2 2 2 2 5" xfId="20585" xr:uid="{00000000-0005-0000-0000-000065500000}"/>
    <cellStyle name="Акцент4 2 2 2 2 6" xfId="20586" xr:uid="{00000000-0005-0000-0000-000066500000}"/>
    <cellStyle name="Акцент4 2 2 2 2 6 2" xfId="20587" xr:uid="{00000000-0005-0000-0000-000067500000}"/>
    <cellStyle name="Акцент4 2 2 2 2 6 2 2" xfId="20588" xr:uid="{00000000-0005-0000-0000-000068500000}"/>
    <cellStyle name="Акцент4 2 2 2 2 6 2 2 2" xfId="20589" xr:uid="{00000000-0005-0000-0000-000069500000}"/>
    <cellStyle name="Акцент4 2 2 2 2 6 2 2 3" xfId="20590" xr:uid="{00000000-0005-0000-0000-00006A500000}"/>
    <cellStyle name="Акцент4 2 2 2 2 6 2 3" xfId="20591" xr:uid="{00000000-0005-0000-0000-00006B500000}"/>
    <cellStyle name="Акцент4 2 2 2 2 6 3" xfId="20592" xr:uid="{00000000-0005-0000-0000-00006C500000}"/>
    <cellStyle name="Акцент4 2 2 2 2 6 4" xfId="20593" xr:uid="{00000000-0005-0000-0000-00006D500000}"/>
    <cellStyle name="Акцент4 2 2 2 2 7" xfId="20594" xr:uid="{00000000-0005-0000-0000-00006E500000}"/>
    <cellStyle name="Акцент4 2 2 2 2 7 2" xfId="20595" xr:uid="{00000000-0005-0000-0000-00006F500000}"/>
    <cellStyle name="Акцент4 2 2 2 2 7 3" xfId="20596" xr:uid="{00000000-0005-0000-0000-000070500000}"/>
    <cellStyle name="Акцент4 2 2 2 2 8" xfId="20597" xr:uid="{00000000-0005-0000-0000-000071500000}"/>
    <cellStyle name="Акцент4 2 2 2 2 8 2" xfId="20598" xr:uid="{00000000-0005-0000-0000-000072500000}"/>
    <cellStyle name="Акцент4 2 2 2 2 8 3" xfId="20599" xr:uid="{00000000-0005-0000-0000-000073500000}"/>
    <cellStyle name="Акцент4 2 2 2 2 9" xfId="20600" xr:uid="{00000000-0005-0000-0000-000074500000}"/>
    <cellStyle name="Акцент4 2 2 2 2 9 2" xfId="20601" xr:uid="{00000000-0005-0000-0000-000075500000}"/>
    <cellStyle name="Акцент4 2 2 2 2 9 3" xfId="20602" xr:uid="{00000000-0005-0000-0000-000076500000}"/>
    <cellStyle name="Акцент4 2 2 2 2_амортизация" xfId="20603" xr:uid="{00000000-0005-0000-0000-000077500000}"/>
    <cellStyle name="Акцент4 2 2 2 20" xfId="20604" xr:uid="{00000000-0005-0000-0000-000078500000}"/>
    <cellStyle name="Акцент4 2 2 2 20 2" xfId="20605" xr:uid="{00000000-0005-0000-0000-000079500000}"/>
    <cellStyle name="Акцент4 2 2 2 21" xfId="20606" xr:uid="{00000000-0005-0000-0000-00007A500000}"/>
    <cellStyle name="Акцент4 2 2 2 22" xfId="20607" xr:uid="{00000000-0005-0000-0000-00007B500000}"/>
    <cellStyle name="Акцент4 2 2 2 23" xfId="20608" xr:uid="{00000000-0005-0000-0000-00007C500000}"/>
    <cellStyle name="Акцент4 2 2 2 23 2" xfId="20609" xr:uid="{00000000-0005-0000-0000-00007D500000}"/>
    <cellStyle name="Акцент4 2 2 2 24" xfId="20610" xr:uid="{00000000-0005-0000-0000-00007E500000}"/>
    <cellStyle name="Акцент4 2 2 2 25" xfId="20611" xr:uid="{00000000-0005-0000-0000-00007F500000}"/>
    <cellStyle name="Акцент4 2 2 2 26" xfId="20612" xr:uid="{00000000-0005-0000-0000-000080500000}"/>
    <cellStyle name="Акцент4 2 2 2 27" xfId="20613" xr:uid="{00000000-0005-0000-0000-000081500000}"/>
    <cellStyle name="Акцент4 2 2 2 28" xfId="20614" xr:uid="{00000000-0005-0000-0000-000082500000}"/>
    <cellStyle name="Акцент4 2 2 2 29" xfId="20615" xr:uid="{00000000-0005-0000-0000-000083500000}"/>
    <cellStyle name="Акцент4 2 2 2 3" xfId="20616" xr:uid="{00000000-0005-0000-0000-000084500000}"/>
    <cellStyle name="Акцент4 2 2 2 30" xfId="20617" xr:uid="{00000000-0005-0000-0000-000085500000}"/>
    <cellStyle name="Акцент4 2 2 2 31" xfId="20618" xr:uid="{00000000-0005-0000-0000-000086500000}"/>
    <cellStyle name="Акцент4 2 2 2 32" xfId="20619" xr:uid="{00000000-0005-0000-0000-000087500000}"/>
    <cellStyle name="Акцент4 2 2 2 33" xfId="20620" xr:uid="{00000000-0005-0000-0000-000088500000}"/>
    <cellStyle name="Акцент4 2 2 2 34" xfId="20621" xr:uid="{00000000-0005-0000-0000-000089500000}"/>
    <cellStyle name="Акцент4 2 2 2 35" xfId="20622" xr:uid="{00000000-0005-0000-0000-00008A500000}"/>
    <cellStyle name="Акцент4 2 2 2 36" xfId="20623" xr:uid="{00000000-0005-0000-0000-00008B500000}"/>
    <cellStyle name="Акцент4 2 2 2 37" xfId="20624" xr:uid="{00000000-0005-0000-0000-00008C500000}"/>
    <cellStyle name="Акцент4 2 2 2 38" xfId="20625" xr:uid="{00000000-0005-0000-0000-00008D500000}"/>
    <cellStyle name="Акцент4 2 2 2 39" xfId="20626" xr:uid="{00000000-0005-0000-0000-00008E500000}"/>
    <cellStyle name="Акцент4 2 2 2 4" xfId="20627" xr:uid="{00000000-0005-0000-0000-00008F500000}"/>
    <cellStyle name="Акцент4 2 2 2 4 2" xfId="20628" xr:uid="{00000000-0005-0000-0000-000090500000}"/>
    <cellStyle name="Акцент4 2 2 2 4 3" xfId="20629" xr:uid="{00000000-0005-0000-0000-000091500000}"/>
    <cellStyle name="Акцент4 2 2 2 40" xfId="20630" xr:uid="{00000000-0005-0000-0000-000092500000}"/>
    <cellStyle name="Акцент4 2 2 2 41" xfId="20631" xr:uid="{00000000-0005-0000-0000-000093500000}"/>
    <cellStyle name="Акцент4 2 2 2 42" xfId="20632" xr:uid="{00000000-0005-0000-0000-000094500000}"/>
    <cellStyle name="Акцент4 2 2 2 43" xfId="20633" xr:uid="{00000000-0005-0000-0000-000095500000}"/>
    <cellStyle name="Акцент4 2 2 2 44" xfId="20634" xr:uid="{00000000-0005-0000-0000-000096500000}"/>
    <cellStyle name="Акцент4 2 2 2 45" xfId="20635" xr:uid="{00000000-0005-0000-0000-000097500000}"/>
    <cellStyle name="Акцент4 2 2 2 46" xfId="20636" xr:uid="{00000000-0005-0000-0000-000098500000}"/>
    <cellStyle name="Акцент4 2 2 2 47" xfId="20637" xr:uid="{00000000-0005-0000-0000-000099500000}"/>
    <cellStyle name="Акцент4 2 2 2 48" xfId="20638" xr:uid="{00000000-0005-0000-0000-00009A500000}"/>
    <cellStyle name="Акцент4 2 2 2 5" xfId="20639" xr:uid="{00000000-0005-0000-0000-00009B500000}"/>
    <cellStyle name="Акцент4 2 2 2 5 2" xfId="20640" xr:uid="{00000000-0005-0000-0000-00009C500000}"/>
    <cellStyle name="Акцент4 2 2 2 5 3" xfId="20641" xr:uid="{00000000-0005-0000-0000-00009D500000}"/>
    <cellStyle name="Акцент4 2 2 2 6" xfId="20642" xr:uid="{00000000-0005-0000-0000-00009E500000}"/>
    <cellStyle name="Акцент4 2 2 2 6 2" xfId="20643" xr:uid="{00000000-0005-0000-0000-00009F500000}"/>
    <cellStyle name="Акцент4 2 2 2 6 3" xfId="20644" xr:uid="{00000000-0005-0000-0000-0000A0500000}"/>
    <cellStyle name="Акцент4 2 2 2 7" xfId="20645" xr:uid="{00000000-0005-0000-0000-0000A1500000}"/>
    <cellStyle name="Акцент4 2 2 2 7 2" xfId="20646" xr:uid="{00000000-0005-0000-0000-0000A2500000}"/>
    <cellStyle name="Акцент4 2 2 2 7 3" xfId="20647" xr:uid="{00000000-0005-0000-0000-0000A3500000}"/>
    <cellStyle name="Акцент4 2 2 2 8" xfId="20648" xr:uid="{00000000-0005-0000-0000-0000A4500000}"/>
    <cellStyle name="Акцент4 2 2 2 8 2" xfId="20649" xr:uid="{00000000-0005-0000-0000-0000A5500000}"/>
    <cellStyle name="Акцент4 2 2 2 8 3" xfId="20650" xr:uid="{00000000-0005-0000-0000-0000A6500000}"/>
    <cellStyle name="Акцент4 2 2 2 9" xfId="20651" xr:uid="{00000000-0005-0000-0000-0000A7500000}"/>
    <cellStyle name="Акцент4 2 2 2 9 2" xfId="20652" xr:uid="{00000000-0005-0000-0000-0000A8500000}"/>
    <cellStyle name="Акцент4 2 2 2 9 2 2" xfId="20653" xr:uid="{00000000-0005-0000-0000-0000A9500000}"/>
    <cellStyle name="Акцент4 2 2 2 9 3" xfId="20654" xr:uid="{00000000-0005-0000-0000-0000AA500000}"/>
    <cellStyle name="Акцент4 2 2 2 9 4" xfId="20655" xr:uid="{00000000-0005-0000-0000-0000AB500000}"/>
    <cellStyle name="Акцент4 2 2 2 9 4 2" xfId="20656" xr:uid="{00000000-0005-0000-0000-0000AC500000}"/>
    <cellStyle name="Акцент4 2 2 2 9 4 3" xfId="20657" xr:uid="{00000000-0005-0000-0000-0000AD500000}"/>
    <cellStyle name="Акцент4 2 2 2 9 5" xfId="20658" xr:uid="{00000000-0005-0000-0000-0000AE500000}"/>
    <cellStyle name="Акцент4 2 2 2_амортизация" xfId="20659" xr:uid="{00000000-0005-0000-0000-0000AF500000}"/>
    <cellStyle name="Акцент4 2 2 20" xfId="20660" xr:uid="{00000000-0005-0000-0000-0000B0500000}"/>
    <cellStyle name="Акцент4 2 2 20 2" xfId="20661" xr:uid="{00000000-0005-0000-0000-0000B1500000}"/>
    <cellStyle name="Акцент4 2 2 21" xfId="20662" xr:uid="{00000000-0005-0000-0000-0000B2500000}"/>
    <cellStyle name="Акцент4 2 2 22" xfId="20663" xr:uid="{00000000-0005-0000-0000-0000B3500000}"/>
    <cellStyle name="Акцент4 2 2 23" xfId="20664" xr:uid="{00000000-0005-0000-0000-0000B4500000}"/>
    <cellStyle name="Акцент4 2 2 23 2" xfId="20665" xr:uid="{00000000-0005-0000-0000-0000B5500000}"/>
    <cellStyle name="Акцент4 2 2 24" xfId="20666" xr:uid="{00000000-0005-0000-0000-0000B6500000}"/>
    <cellStyle name="Акцент4 2 2 25" xfId="20667" xr:uid="{00000000-0005-0000-0000-0000B7500000}"/>
    <cellStyle name="Акцент4 2 2 26" xfId="20668" xr:uid="{00000000-0005-0000-0000-0000B8500000}"/>
    <cellStyle name="Акцент4 2 2 27" xfId="20669" xr:uid="{00000000-0005-0000-0000-0000B9500000}"/>
    <cellStyle name="Акцент4 2 2 28" xfId="20670" xr:uid="{00000000-0005-0000-0000-0000BA500000}"/>
    <cellStyle name="Акцент4 2 2 29" xfId="20671" xr:uid="{00000000-0005-0000-0000-0000BB500000}"/>
    <cellStyle name="Акцент4 2 2 3" xfId="20672" xr:uid="{00000000-0005-0000-0000-0000BC500000}"/>
    <cellStyle name="Акцент4 2 2 3 10" xfId="20673" xr:uid="{00000000-0005-0000-0000-0000BD500000}"/>
    <cellStyle name="Акцент4 2 2 3 11" xfId="20674" xr:uid="{00000000-0005-0000-0000-0000BE500000}"/>
    <cellStyle name="Акцент4 2 2 3 12" xfId="20675" xr:uid="{00000000-0005-0000-0000-0000BF500000}"/>
    <cellStyle name="Акцент4 2 2 3 2" xfId="20676" xr:uid="{00000000-0005-0000-0000-0000C0500000}"/>
    <cellStyle name="Акцент4 2 2 3 2 10" xfId="20677" xr:uid="{00000000-0005-0000-0000-0000C1500000}"/>
    <cellStyle name="Акцент4 2 2 3 2 11" xfId="20678" xr:uid="{00000000-0005-0000-0000-0000C2500000}"/>
    <cellStyle name="Акцент4 2 2 3 2 12" xfId="20679" xr:uid="{00000000-0005-0000-0000-0000C3500000}"/>
    <cellStyle name="Акцент4 2 2 3 2 2" xfId="20680" xr:uid="{00000000-0005-0000-0000-0000C4500000}"/>
    <cellStyle name="Акцент4 2 2 3 2 3" xfId="20681" xr:uid="{00000000-0005-0000-0000-0000C5500000}"/>
    <cellStyle name="Акцент4 2 2 3 2 4" xfId="20682" xr:uid="{00000000-0005-0000-0000-0000C6500000}"/>
    <cellStyle name="Акцент4 2 2 3 2 5" xfId="20683" xr:uid="{00000000-0005-0000-0000-0000C7500000}"/>
    <cellStyle name="Акцент4 2 2 3 2 6" xfId="20684" xr:uid="{00000000-0005-0000-0000-0000C8500000}"/>
    <cellStyle name="Акцент4 2 2 3 2 6 2" xfId="20685" xr:uid="{00000000-0005-0000-0000-0000C9500000}"/>
    <cellStyle name="Акцент4 2 2 3 2 7" xfId="20686" xr:uid="{00000000-0005-0000-0000-0000CA500000}"/>
    <cellStyle name="Акцент4 2 2 3 2 7 2" xfId="20687" xr:uid="{00000000-0005-0000-0000-0000CB500000}"/>
    <cellStyle name="Акцент4 2 2 3 2 8" xfId="20688" xr:uid="{00000000-0005-0000-0000-0000CC500000}"/>
    <cellStyle name="Акцент4 2 2 3 2 9" xfId="20689" xr:uid="{00000000-0005-0000-0000-0000CD500000}"/>
    <cellStyle name="Акцент4 2 2 3 3" xfId="20690" xr:uid="{00000000-0005-0000-0000-0000CE500000}"/>
    <cellStyle name="Акцент4 2 2 3 4" xfId="20691" xr:uid="{00000000-0005-0000-0000-0000CF500000}"/>
    <cellStyle name="Акцент4 2 2 3 5" xfId="20692" xr:uid="{00000000-0005-0000-0000-0000D0500000}"/>
    <cellStyle name="Акцент4 2 2 3 6" xfId="20693" xr:uid="{00000000-0005-0000-0000-0000D1500000}"/>
    <cellStyle name="Акцент4 2 2 3 6 2" xfId="20694" xr:uid="{00000000-0005-0000-0000-0000D2500000}"/>
    <cellStyle name="Акцент4 2 2 3 7" xfId="20695" xr:uid="{00000000-0005-0000-0000-0000D3500000}"/>
    <cellStyle name="Акцент4 2 2 3 7 2" xfId="20696" xr:uid="{00000000-0005-0000-0000-0000D4500000}"/>
    <cellStyle name="Акцент4 2 2 3 8" xfId="20697" xr:uid="{00000000-0005-0000-0000-0000D5500000}"/>
    <cellStyle name="Акцент4 2 2 3 9" xfId="20698" xr:uid="{00000000-0005-0000-0000-0000D6500000}"/>
    <cellStyle name="Акцент4 2 2 3_амортизация" xfId="20699" xr:uid="{00000000-0005-0000-0000-0000D7500000}"/>
    <cellStyle name="Акцент4 2 2 30" xfId="20700" xr:uid="{00000000-0005-0000-0000-0000D8500000}"/>
    <cellStyle name="Акцент4 2 2 31" xfId="20701" xr:uid="{00000000-0005-0000-0000-0000D9500000}"/>
    <cellStyle name="Акцент4 2 2 32" xfId="20702" xr:uid="{00000000-0005-0000-0000-0000DA500000}"/>
    <cellStyle name="Акцент4 2 2 33" xfId="20703" xr:uid="{00000000-0005-0000-0000-0000DB500000}"/>
    <cellStyle name="Акцент4 2 2 34" xfId="20704" xr:uid="{00000000-0005-0000-0000-0000DC500000}"/>
    <cellStyle name="Акцент4 2 2 35" xfId="20705" xr:uid="{00000000-0005-0000-0000-0000DD500000}"/>
    <cellStyle name="Акцент4 2 2 36" xfId="20706" xr:uid="{00000000-0005-0000-0000-0000DE500000}"/>
    <cellStyle name="Акцент4 2 2 37" xfId="20707" xr:uid="{00000000-0005-0000-0000-0000DF500000}"/>
    <cellStyle name="Акцент4 2 2 38" xfId="20708" xr:uid="{00000000-0005-0000-0000-0000E0500000}"/>
    <cellStyle name="Акцент4 2 2 39" xfId="20709" xr:uid="{00000000-0005-0000-0000-0000E1500000}"/>
    <cellStyle name="Акцент4 2 2 4" xfId="20710" xr:uid="{00000000-0005-0000-0000-0000E2500000}"/>
    <cellStyle name="Акцент4 2 2 4 2" xfId="20711" xr:uid="{00000000-0005-0000-0000-0000E3500000}"/>
    <cellStyle name="Акцент4 2 2 4 3" xfId="20712" xr:uid="{00000000-0005-0000-0000-0000E4500000}"/>
    <cellStyle name="Акцент4 2 2 40" xfId="20713" xr:uid="{00000000-0005-0000-0000-0000E5500000}"/>
    <cellStyle name="Акцент4 2 2 41" xfId="20714" xr:uid="{00000000-0005-0000-0000-0000E6500000}"/>
    <cellStyle name="Акцент4 2 2 42" xfId="20715" xr:uid="{00000000-0005-0000-0000-0000E7500000}"/>
    <cellStyle name="Акцент4 2 2 43" xfId="20716" xr:uid="{00000000-0005-0000-0000-0000E8500000}"/>
    <cellStyle name="Акцент4 2 2 44" xfId="20717" xr:uid="{00000000-0005-0000-0000-0000E9500000}"/>
    <cellStyle name="Акцент4 2 2 45" xfId="20718" xr:uid="{00000000-0005-0000-0000-0000EA500000}"/>
    <cellStyle name="Акцент4 2 2 46" xfId="20719" xr:uid="{00000000-0005-0000-0000-0000EB500000}"/>
    <cellStyle name="Акцент4 2 2 47" xfId="20720" xr:uid="{00000000-0005-0000-0000-0000EC500000}"/>
    <cellStyle name="Акцент4 2 2 48" xfId="20721" xr:uid="{00000000-0005-0000-0000-0000ED500000}"/>
    <cellStyle name="Акцент4 2 2 5" xfId="20722" xr:uid="{00000000-0005-0000-0000-0000EE500000}"/>
    <cellStyle name="Акцент4 2 2 5 2" xfId="20723" xr:uid="{00000000-0005-0000-0000-0000EF500000}"/>
    <cellStyle name="Акцент4 2 2 5 3" xfId="20724" xr:uid="{00000000-0005-0000-0000-0000F0500000}"/>
    <cellStyle name="Акцент4 2 2 6" xfId="20725" xr:uid="{00000000-0005-0000-0000-0000F1500000}"/>
    <cellStyle name="Акцент4 2 2 6 2" xfId="20726" xr:uid="{00000000-0005-0000-0000-0000F2500000}"/>
    <cellStyle name="Акцент4 2 2 6 3" xfId="20727" xr:uid="{00000000-0005-0000-0000-0000F3500000}"/>
    <cellStyle name="Акцент4 2 2 7" xfId="20728" xr:uid="{00000000-0005-0000-0000-0000F4500000}"/>
    <cellStyle name="Акцент4 2 2 7 2" xfId="20729" xr:uid="{00000000-0005-0000-0000-0000F5500000}"/>
    <cellStyle name="Акцент4 2 2 7 3" xfId="20730" xr:uid="{00000000-0005-0000-0000-0000F6500000}"/>
    <cellStyle name="Акцент4 2 2 8" xfId="20731" xr:uid="{00000000-0005-0000-0000-0000F7500000}"/>
    <cellStyle name="Акцент4 2 2 8 2" xfId="20732" xr:uid="{00000000-0005-0000-0000-0000F8500000}"/>
    <cellStyle name="Акцент4 2 2 8 3" xfId="20733" xr:uid="{00000000-0005-0000-0000-0000F9500000}"/>
    <cellStyle name="Акцент4 2 2 9" xfId="20734" xr:uid="{00000000-0005-0000-0000-0000FA500000}"/>
    <cellStyle name="Акцент4 2 2 9 2" xfId="20735" xr:uid="{00000000-0005-0000-0000-0000FB500000}"/>
    <cellStyle name="Акцент4 2 2 9 2 2" xfId="20736" xr:uid="{00000000-0005-0000-0000-0000FC500000}"/>
    <cellStyle name="Акцент4 2 2 9 3" xfId="20737" xr:uid="{00000000-0005-0000-0000-0000FD500000}"/>
    <cellStyle name="Акцент4 2 2 9 4" xfId="20738" xr:uid="{00000000-0005-0000-0000-0000FE500000}"/>
    <cellStyle name="Акцент4 2 2 9 4 2" xfId="20739" xr:uid="{00000000-0005-0000-0000-0000FF500000}"/>
    <cellStyle name="Акцент4 2 2 9 4 3" xfId="20740" xr:uid="{00000000-0005-0000-0000-000000510000}"/>
    <cellStyle name="Акцент4 2 2 9 5" xfId="20741" xr:uid="{00000000-0005-0000-0000-000001510000}"/>
    <cellStyle name="Акцент4 2 2_амортизация" xfId="20742" xr:uid="{00000000-0005-0000-0000-000002510000}"/>
    <cellStyle name="Акцент4 2 20" xfId="20743" xr:uid="{00000000-0005-0000-0000-000003510000}"/>
    <cellStyle name="Акцент4 2 21" xfId="20744" xr:uid="{00000000-0005-0000-0000-000004510000}"/>
    <cellStyle name="Акцент4 2 22" xfId="20745" xr:uid="{00000000-0005-0000-0000-000005510000}"/>
    <cellStyle name="Акцент4 2 23" xfId="20746" xr:uid="{00000000-0005-0000-0000-000006510000}"/>
    <cellStyle name="Акцент4 2 24" xfId="20747" xr:uid="{00000000-0005-0000-0000-000007510000}"/>
    <cellStyle name="Акцент4 2 25" xfId="20748" xr:uid="{00000000-0005-0000-0000-000008510000}"/>
    <cellStyle name="Акцент4 2 26" xfId="20749" xr:uid="{00000000-0005-0000-0000-000009510000}"/>
    <cellStyle name="Акцент4 2 26 2" xfId="20750" xr:uid="{00000000-0005-0000-0000-00000A510000}"/>
    <cellStyle name="Акцент4 2 27" xfId="20751" xr:uid="{00000000-0005-0000-0000-00000B510000}"/>
    <cellStyle name="Акцент4 2 28" xfId="20752" xr:uid="{00000000-0005-0000-0000-00000C510000}"/>
    <cellStyle name="Акцент4 2 29" xfId="20753" xr:uid="{00000000-0005-0000-0000-00000D510000}"/>
    <cellStyle name="Акцент4 2 3" xfId="20754" xr:uid="{00000000-0005-0000-0000-00000E510000}"/>
    <cellStyle name="Акцент4 2 30" xfId="20755" xr:uid="{00000000-0005-0000-0000-00000F510000}"/>
    <cellStyle name="Акцент4 2 31" xfId="20756" xr:uid="{00000000-0005-0000-0000-000010510000}"/>
    <cellStyle name="Акцент4 2 32" xfId="20757" xr:uid="{00000000-0005-0000-0000-000011510000}"/>
    <cellStyle name="Акцент4 2 33" xfId="20758" xr:uid="{00000000-0005-0000-0000-000012510000}"/>
    <cellStyle name="Акцент4 2 4" xfId="20759" xr:uid="{00000000-0005-0000-0000-000013510000}"/>
    <cellStyle name="Акцент4 2 4 10" xfId="20760" xr:uid="{00000000-0005-0000-0000-000014510000}"/>
    <cellStyle name="Акцент4 2 4 11" xfId="20761" xr:uid="{00000000-0005-0000-0000-000015510000}"/>
    <cellStyle name="Акцент4 2 4 12" xfId="20762" xr:uid="{00000000-0005-0000-0000-000016510000}"/>
    <cellStyle name="Акцент4 2 4 2" xfId="20763" xr:uid="{00000000-0005-0000-0000-000017510000}"/>
    <cellStyle name="Акцент4 2 4 2 10" xfId="20764" xr:uid="{00000000-0005-0000-0000-000018510000}"/>
    <cellStyle name="Акцент4 2 4 2 11" xfId="20765" xr:uid="{00000000-0005-0000-0000-000019510000}"/>
    <cellStyle name="Акцент4 2 4 2 12" xfId="20766" xr:uid="{00000000-0005-0000-0000-00001A510000}"/>
    <cellStyle name="Акцент4 2 4 2 2" xfId="20767" xr:uid="{00000000-0005-0000-0000-00001B510000}"/>
    <cellStyle name="Акцент4 2 4 2 3" xfId="20768" xr:uid="{00000000-0005-0000-0000-00001C510000}"/>
    <cellStyle name="Акцент4 2 4 2 3 2" xfId="20769" xr:uid="{00000000-0005-0000-0000-00001D510000}"/>
    <cellStyle name="Акцент4 2 4 2 3 2 2" xfId="20770" xr:uid="{00000000-0005-0000-0000-00001E510000}"/>
    <cellStyle name="Акцент4 2 4 2 3 2 3" xfId="20771" xr:uid="{00000000-0005-0000-0000-00001F510000}"/>
    <cellStyle name="Акцент4 2 4 2 3 3" xfId="20772" xr:uid="{00000000-0005-0000-0000-000020510000}"/>
    <cellStyle name="Акцент4 2 4 2 4" xfId="20773" xr:uid="{00000000-0005-0000-0000-000021510000}"/>
    <cellStyle name="Акцент4 2 4 2 5" xfId="20774" xr:uid="{00000000-0005-0000-0000-000022510000}"/>
    <cellStyle name="Акцент4 2 4 2 5 2" xfId="20775" xr:uid="{00000000-0005-0000-0000-000023510000}"/>
    <cellStyle name="Акцент4 2 4 2 6" xfId="20776" xr:uid="{00000000-0005-0000-0000-000024510000}"/>
    <cellStyle name="Акцент4 2 4 2 7" xfId="20777" xr:uid="{00000000-0005-0000-0000-000025510000}"/>
    <cellStyle name="Акцент4 2 4 2 8" xfId="20778" xr:uid="{00000000-0005-0000-0000-000026510000}"/>
    <cellStyle name="Акцент4 2 4 2 9" xfId="20779" xr:uid="{00000000-0005-0000-0000-000027510000}"/>
    <cellStyle name="Акцент4 2 4 3" xfId="20780" xr:uid="{00000000-0005-0000-0000-000028510000}"/>
    <cellStyle name="Акцент4 2 4 4" xfId="20781" xr:uid="{00000000-0005-0000-0000-000029510000}"/>
    <cellStyle name="Акцент4 2 4 5" xfId="20782" xr:uid="{00000000-0005-0000-0000-00002A510000}"/>
    <cellStyle name="Акцент4 2 4 6" xfId="20783" xr:uid="{00000000-0005-0000-0000-00002B510000}"/>
    <cellStyle name="Акцент4 2 4 6 2" xfId="20784" xr:uid="{00000000-0005-0000-0000-00002C510000}"/>
    <cellStyle name="Акцент4 2 4 7" xfId="20785" xr:uid="{00000000-0005-0000-0000-00002D510000}"/>
    <cellStyle name="Акцент4 2 4 7 2" xfId="20786" xr:uid="{00000000-0005-0000-0000-00002E510000}"/>
    <cellStyle name="Акцент4 2 4 8" xfId="20787" xr:uid="{00000000-0005-0000-0000-00002F510000}"/>
    <cellStyle name="Акцент4 2 4 9" xfId="20788" xr:uid="{00000000-0005-0000-0000-000030510000}"/>
    <cellStyle name="Акцент4 2 5" xfId="20789" xr:uid="{00000000-0005-0000-0000-000031510000}"/>
    <cellStyle name="Акцент4 2 5 2" xfId="20790" xr:uid="{00000000-0005-0000-0000-000032510000}"/>
    <cellStyle name="Акцент4 2 5_амортизация" xfId="20791" xr:uid="{00000000-0005-0000-0000-000033510000}"/>
    <cellStyle name="Акцент4 2 6" xfId="20792" xr:uid="{00000000-0005-0000-0000-000034510000}"/>
    <cellStyle name="Акцент4 2 6 2" xfId="20793" xr:uid="{00000000-0005-0000-0000-000035510000}"/>
    <cellStyle name="Акцент4 2 6 3" xfId="20794" xr:uid="{00000000-0005-0000-0000-000036510000}"/>
    <cellStyle name="Акцент4 2 7" xfId="20795" xr:uid="{00000000-0005-0000-0000-000037510000}"/>
    <cellStyle name="Акцент4 2 7 2" xfId="20796" xr:uid="{00000000-0005-0000-0000-000038510000}"/>
    <cellStyle name="Акцент4 2 7 3" xfId="20797" xr:uid="{00000000-0005-0000-0000-000039510000}"/>
    <cellStyle name="Акцент4 2 8" xfId="20798" xr:uid="{00000000-0005-0000-0000-00003A510000}"/>
    <cellStyle name="Акцент4 2 9" xfId="20799" xr:uid="{00000000-0005-0000-0000-00003B510000}"/>
    <cellStyle name="Акцент4 2_амортизация" xfId="20800" xr:uid="{00000000-0005-0000-0000-00003C510000}"/>
    <cellStyle name="Акцент4 3" xfId="20801" xr:uid="{00000000-0005-0000-0000-00003D510000}"/>
    <cellStyle name="Акцент4 3 2" xfId="20802" xr:uid="{00000000-0005-0000-0000-00003E510000}"/>
    <cellStyle name="Акцент4 3 3" xfId="20803" xr:uid="{00000000-0005-0000-0000-00003F510000}"/>
    <cellStyle name="Акцент4 3 4" xfId="20804" xr:uid="{00000000-0005-0000-0000-000040510000}"/>
    <cellStyle name="Акцент4 3 4 2" xfId="20805" xr:uid="{00000000-0005-0000-0000-000041510000}"/>
    <cellStyle name="Акцент4 3 4 3" xfId="20806" xr:uid="{00000000-0005-0000-0000-000042510000}"/>
    <cellStyle name="Акцент4 3 5" xfId="20807" xr:uid="{00000000-0005-0000-0000-000043510000}"/>
    <cellStyle name="Акцент4 4" xfId="20808" xr:uid="{00000000-0005-0000-0000-000044510000}"/>
    <cellStyle name="Акцент4 4 2" xfId="20809" xr:uid="{00000000-0005-0000-0000-000045510000}"/>
    <cellStyle name="Акцент4 5" xfId="20810" xr:uid="{00000000-0005-0000-0000-000046510000}"/>
    <cellStyle name="Акцент4 5 2" xfId="20811" xr:uid="{00000000-0005-0000-0000-000047510000}"/>
    <cellStyle name="Акцент4 5 3" xfId="20812" xr:uid="{00000000-0005-0000-0000-000048510000}"/>
    <cellStyle name="Акцент4 6" xfId="20813" xr:uid="{00000000-0005-0000-0000-000049510000}"/>
    <cellStyle name="Акцент4 6 2" xfId="20814" xr:uid="{00000000-0005-0000-0000-00004A510000}"/>
    <cellStyle name="Акцент4 7" xfId="20815" xr:uid="{00000000-0005-0000-0000-00004B510000}"/>
    <cellStyle name="Акцент4 8" xfId="20816" xr:uid="{00000000-0005-0000-0000-00004C510000}"/>
    <cellStyle name="Акцент4 9" xfId="20817" xr:uid="{00000000-0005-0000-0000-00004D510000}"/>
    <cellStyle name="Акцент5 10" xfId="20818" xr:uid="{00000000-0005-0000-0000-00004E510000}"/>
    <cellStyle name="Акцент5 11" xfId="20819" xr:uid="{00000000-0005-0000-0000-00004F510000}"/>
    <cellStyle name="Акцент5 11 2" xfId="20820" xr:uid="{00000000-0005-0000-0000-000050510000}"/>
    <cellStyle name="Акцент5 11 3" xfId="20821" xr:uid="{00000000-0005-0000-0000-000051510000}"/>
    <cellStyle name="Акцент5 11 4" xfId="20822" xr:uid="{00000000-0005-0000-0000-000052510000}"/>
    <cellStyle name="Акцент5 12" xfId="20823" xr:uid="{00000000-0005-0000-0000-000053510000}"/>
    <cellStyle name="Акцент5 13" xfId="20824" xr:uid="{00000000-0005-0000-0000-000054510000}"/>
    <cellStyle name="Акцент5 14" xfId="20825" xr:uid="{00000000-0005-0000-0000-000055510000}"/>
    <cellStyle name="Акцент5 15" xfId="20826" xr:uid="{00000000-0005-0000-0000-000056510000}"/>
    <cellStyle name="Акцент5 15 2" xfId="20827" xr:uid="{00000000-0005-0000-0000-000057510000}"/>
    <cellStyle name="Акцент5 16" xfId="20828" xr:uid="{00000000-0005-0000-0000-000058510000}"/>
    <cellStyle name="Акцент5 17" xfId="20829" xr:uid="{00000000-0005-0000-0000-000059510000}"/>
    <cellStyle name="Акцент5 18" xfId="20830" xr:uid="{00000000-0005-0000-0000-00005A510000}"/>
    <cellStyle name="Акцент5 19" xfId="20831" xr:uid="{00000000-0005-0000-0000-00005B510000}"/>
    <cellStyle name="Акцент5 2" xfId="20832" xr:uid="{00000000-0005-0000-0000-00005C510000}"/>
    <cellStyle name="Акцент5 2 10" xfId="20833" xr:uid="{00000000-0005-0000-0000-00005D510000}"/>
    <cellStyle name="Акцент5 2 11" xfId="20834" xr:uid="{00000000-0005-0000-0000-00005E510000}"/>
    <cellStyle name="Акцент5 2 12" xfId="20835" xr:uid="{00000000-0005-0000-0000-00005F510000}"/>
    <cellStyle name="Акцент5 2 12 2" xfId="20836" xr:uid="{00000000-0005-0000-0000-000060510000}"/>
    <cellStyle name="Акцент5 2 12 3" xfId="20837" xr:uid="{00000000-0005-0000-0000-000061510000}"/>
    <cellStyle name="Акцент5 2 12 4" xfId="20838" xr:uid="{00000000-0005-0000-0000-000062510000}"/>
    <cellStyle name="Акцент5 2 12 4 2" xfId="20839" xr:uid="{00000000-0005-0000-0000-000063510000}"/>
    <cellStyle name="Акцент5 2 12 4 3" xfId="20840" xr:uid="{00000000-0005-0000-0000-000064510000}"/>
    <cellStyle name="Акцент5 2 12 5" xfId="20841" xr:uid="{00000000-0005-0000-0000-000065510000}"/>
    <cellStyle name="Акцент5 2 13" xfId="20842" xr:uid="{00000000-0005-0000-0000-000066510000}"/>
    <cellStyle name="Акцент5 2 14" xfId="20843" xr:uid="{00000000-0005-0000-0000-000067510000}"/>
    <cellStyle name="Акцент5 2 14 2" xfId="20844" xr:uid="{00000000-0005-0000-0000-000068510000}"/>
    <cellStyle name="Акцент5 2 14 3" xfId="20845" xr:uid="{00000000-0005-0000-0000-000069510000}"/>
    <cellStyle name="Акцент5 2 15" xfId="20846" xr:uid="{00000000-0005-0000-0000-00006A510000}"/>
    <cellStyle name="Акцент5 2 15 2" xfId="20847" xr:uid="{00000000-0005-0000-0000-00006B510000}"/>
    <cellStyle name="Акцент5 2 15 3" xfId="20848" xr:uid="{00000000-0005-0000-0000-00006C510000}"/>
    <cellStyle name="Акцент5 2 16" xfId="20849" xr:uid="{00000000-0005-0000-0000-00006D510000}"/>
    <cellStyle name="Акцент5 2 16 2" xfId="20850" xr:uid="{00000000-0005-0000-0000-00006E510000}"/>
    <cellStyle name="Акцент5 2 16 3" xfId="20851" xr:uid="{00000000-0005-0000-0000-00006F510000}"/>
    <cellStyle name="Акцент5 2 17" xfId="20852" xr:uid="{00000000-0005-0000-0000-000070510000}"/>
    <cellStyle name="Акцент5 2 18" xfId="20853" xr:uid="{00000000-0005-0000-0000-000071510000}"/>
    <cellStyle name="Акцент5 2 19" xfId="20854" xr:uid="{00000000-0005-0000-0000-000072510000}"/>
    <cellStyle name="Акцент5 2 2" xfId="20855" xr:uid="{00000000-0005-0000-0000-000073510000}"/>
    <cellStyle name="Акцент5 2 2 10" xfId="20856" xr:uid="{00000000-0005-0000-0000-000074510000}"/>
    <cellStyle name="Акцент5 2 2 11" xfId="20857" xr:uid="{00000000-0005-0000-0000-000075510000}"/>
    <cellStyle name="Акцент5 2 2 12" xfId="20858" xr:uid="{00000000-0005-0000-0000-000076510000}"/>
    <cellStyle name="Акцент5 2 2 12 2" xfId="20859" xr:uid="{00000000-0005-0000-0000-000077510000}"/>
    <cellStyle name="Акцент5 2 2 12 2 2" xfId="20860" xr:uid="{00000000-0005-0000-0000-000078510000}"/>
    <cellStyle name="Акцент5 2 2 12 2 2 2" xfId="20861" xr:uid="{00000000-0005-0000-0000-000079510000}"/>
    <cellStyle name="Акцент5 2 2 12 2 2 3" xfId="20862" xr:uid="{00000000-0005-0000-0000-00007A510000}"/>
    <cellStyle name="Акцент5 2 2 12 2 3" xfId="20863" xr:uid="{00000000-0005-0000-0000-00007B510000}"/>
    <cellStyle name="Акцент5 2 2 12 3" xfId="20864" xr:uid="{00000000-0005-0000-0000-00007C510000}"/>
    <cellStyle name="Акцент5 2 2 12 4" xfId="20865" xr:uid="{00000000-0005-0000-0000-00007D510000}"/>
    <cellStyle name="Акцент5 2 2 13" xfId="20866" xr:uid="{00000000-0005-0000-0000-00007E510000}"/>
    <cellStyle name="Акцент5 2 2 13 2" xfId="20867" xr:uid="{00000000-0005-0000-0000-00007F510000}"/>
    <cellStyle name="Акцент5 2 2 13 3" xfId="20868" xr:uid="{00000000-0005-0000-0000-000080510000}"/>
    <cellStyle name="Акцент5 2 2 14" xfId="20869" xr:uid="{00000000-0005-0000-0000-000081510000}"/>
    <cellStyle name="Акцент5 2 2 14 2" xfId="20870" xr:uid="{00000000-0005-0000-0000-000082510000}"/>
    <cellStyle name="Акцент5 2 2 14 3" xfId="20871" xr:uid="{00000000-0005-0000-0000-000083510000}"/>
    <cellStyle name="Акцент5 2 2 15" xfId="20872" xr:uid="{00000000-0005-0000-0000-000084510000}"/>
    <cellStyle name="Акцент5 2 2 15 2" xfId="20873" xr:uid="{00000000-0005-0000-0000-000085510000}"/>
    <cellStyle name="Акцент5 2 2 15 3" xfId="20874" xr:uid="{00000000-0005-0000-0000-000086510000}"/>
    <cellStyle name="Акцент5 2 2 16" xfId="20875" xr:uid="{00000000-0005-0000-0000-000087510000}"/>
    <cellStyle name="Акцент5 2 2 16 2" xfId="20876" xr:uid="{00000000-0005-0000-0000-000088510000}"/>
    <cellStyle name="Акцент5 2 2 17" xfId="20877" xr:uid="{00000000-0005-0000-0000-000089510000}"/>
    <cellStyle name="Акцент5 2 2 18" xfId="20878" xr:uid="{00000000-0005-0000-0000-00008A510000}"/>
    <cellStyle name="Акцент5 2 2 19" xfId="20879" xr:uid="{00000000-0005-0000-0000-00008B510000}"/>
    <cellStyle name="Акцент5 2 2 19 2" xfId="20880" xr:uid="{00000000-0005-0000-0000-00008C510000}"/>
    <cellStyle name="Акцент5 2 2 19 2 2" xfId="20881" xr:uid="{00000000-0005-0000-0000-00008D510000}"/>
    <cellStyle name="Акцент5 2 2 19 2 2 2" xfId="20882" xr:uid="{00000000-0005-0000-0000-00008E510000}"/>
    <cellStyle name="Акцент5 2 2 19 2 3" xfId="20883" xr:uid="{00000000-0005-0000-0000-00008F510000}"/>
    <cellStyle name="Акцент5 2 2 19 2 4" xfId="20884" xr:uid="{00000000-0005-0000-0000-000090510000}"/>
    <cellStyle name="Акцент5 2 2 19 3" xfId="20885" xr:uid="{00000000-0005-0000-0000-000091510000}"/>
    <cellStyle name="Акцент5 2 2 19 3 2" xfId="20886" xr:uid="{00000000-0005-0000-0000-000092510000}"/>
    <cellStyle name="Акцент5 2 2 19 4" xfId="20887" xr:uid="{00000000-0005-0000-0000-000093510000}"/>
    <cellStyle name="Акцент5 2 2 2" xfId="20888" xr:uid="{00000000-0005-0000-0000-000094510000}"/>
    <cellStyle name="Акцент5 2 2 2 10" xfId="20889" xr:uid="{00000000-0005-0000-0000-000095510000}"/>
    <cellStyle name="Акцент5 2 2 2 11" xfId="20890" xr:uid="{00000000-0005-0000-0000-000096510000}"/>
    <cellStyle name="Акцент5 2 2 2 12" xfId="20891" xr:uid="{00000000-0005-0000-0000-000097510000}"/>
    <cellStyle name="Акцент5 2 2 2 12 2" xfId="20892" xr:uid="{00000000-0005-0000-0000-000098510000}"/>
    <cellStyle name="Акцент5 2 2 2 12 2 2" xfId="20893" xr:uid="{00000000-0005-0000-0000-000099510000}"/>
    <cellStyle name="Акцент5 2 2 2 12 2 2 2" xfId="20894" xr:uid="{00000000-0005-0000-0000-00009A510000}"/>
    <cellStyle name="Акцент5 2 2 2 12 2 2 3" xfId="20895" xr:uid="{00000000-0005-0000-0000-00009B510000}"/>
    <cellStyle name="Акцент5 2 2 2 12 2 3" xfId="20896" xr:uid="{00000000-0005-0000-0000-00009C510000}"/>
    <cellStyle name="Акцент5 2 2 2 12 3" xfId="20897" xr:uid="{00000000-0005-0000-0000-00009D510000}"/>
    <cellStyle name="Акцент5 2 2 2 12 4" xfId="20898" xr:uid="{00000000-0005-0000-0000-00009E510000}"/>
    <cellStyle name="Акцент5 2 2 2 13" xfId="20899" xr:uid="{00000000-0005-0000-0000-00009F510000}"/>
    <cellStyle name="Акцент5 2 2 2 13 2" xfId="20900" xr:uid="{00000000-0005-0000-0000-0000A0510000}"/>
    <cellStyle name="Акцент5 2 2 2 13 3" xfId="20901" xr:uid="{00000000-0005-0000-0000-0000A1510000}"/>
    <cellStyle name="Акцент5 2 2 2 14" xfId="20902" xr:uid="{00000000-0005-0000-0000-0000A2510000}"/>
    <cellStyle name="Акцент5 2 2 2 14 2" xfId="20903" xr:uid="{00000000-0005-0000-0000-0000A3510000}"/>
    <cellStyle name="Акцент5 2 2 2 14 3" xfId="20904" xr:uid="{00000000-0005-0000-0000-0000A4510000}"/>
    <cellStyle name="Акцент5 2 2 2 15" xfId="20905" xr:uid="{00000000-0005-0000-0000-0000A5510000}"/>
    <cellStyle name="Акцент5 2 2 2 15 2" xfId="20906" xr:uid="{00000000-0005-0000-0000-0000A6510000}"/>
    <cellStyle name="Акцент5 2 2 2 15 3" xfId="20907" xr:uid="{00000000-0005-0000-0000-0000A7510000}"/>
    <cellStyle name="Акцент5 2 2 2 16" xfId="20908" xr:uid="{00000000-0005-0000-0000-0000A8510000}"/>
    <cellStyle name="Акцент5 2 2 2 16 2" xfId="20909" xr:uid="{00000000-0005-0000-0000-0000A9510000}"/>
    <cellStyle name="Акцент5 2 2 2 17" xfId="20910" xr:uid="{00000000-0005-0000-0000-0000AA510000}"/>
    <cellStyle name="Акцент5 2 2 2 18" xfId="20911" xr:uid="{00000000-0005-0000-0000-0000AB510000}"/>
    <cellStyle name="Акцент5 2 2 2 19" xfId="20912" xr:uid="{00000000-0005-0000-0000-0000AC510000}"/>
    <cellStyle name="Акцент5 2 2 2 19 2" xfId="20913" xr:uid="{00000000-0005-0000-0000-0000AD510000}"/>
    <cellStyle name="Акцент5 2 2 2 19 2 2" xfId="20914" xr:uid="{00000000-0005-0000-0000-0000AE510000}"/>
    <cellStyle name="Акцент5 2 2 2 19 2 2 2" xfId="20915" xr:uid="{00000000-0005-0000-0000-0000AF510000}"/>
    <cellStyle name="Акцент5 2 2 2 19 2 3" xfId="20916" xr:uid="{00000000-0005-0000-0000-0000B0510000}"/>
    <cellStyle name="Акцент5 2 2 2 19 2 4" xfId="20917" xr:uid="{00000000-0005-0000-0000-0000B1510000}"/>
    <cellStyle name="Акцент5 2 2 2 19 3" xfId="20918" xr:uid="{00000000-0005-0000-0000-0000B2510000}"/>
    <cellStyle name="Акцент5 2 2 2 19 3 2" xfId="20919" xr:uid="{00000000-0005-0000-0000-0000B3510000}"/>
    <cellStyle name="Акцент5 2 2 2 19 4" xfId="20920" xr:uid="{00000000-0005-0000-0000-0000B4510000}"/>
    <cellStyle name="Акцент5 2 2 2 2" xfId="20921" xr:uid="{00000000-0005-0000-0000-0000B5510000}"/>
    <cellStyle name="Акцент5 2 2 2 2 10" xfId="20922" xr:uid="{00000000-0005-0000-0000-0000B6510000}"/>
    <cellStyle name="Акцент5 2 2 2 2 10 2" xfId="20923" xr:uid="{00000000-0005-0000-0000-0000B7510000}"/>
    <cellStyle name="Акцент5 2 2 2 2 11" xfId="20924" xr:uid="{00000000-0005-0000-0000-0000B8510000}"/>
    <cellStyle name="Акцент5 2 2 2 2 12" xfId="20925" xr:uid="{00000000-0005-0000-0000-0000B9510000}"/>
    <cellStyle name="Акцент5 2 2 2 2 13" xfId="20926" xr:uid="{00000000-0005-0000-0000-0000BA510000}"/>
    <cellStyle name="Акцент5 2 2 2 2 13 2" xfId="20927" xr:uid="{00000000-0005-0000-0000-0000BB510000}"/>
    <cellStyle name="Акцент5 2 2 2 2 13 2 2" xfId="20928" xr:uid="{00000000-0005-0000-0000-0000BC510000}"/>
    <cellStyle name="Акцент5 2 2 2 2 13 2 2 2" xfId="20929" xr:uid="{00000000-0005-0000-0000-0000BD510000}"/>
    <cellStyle name="Акцент5 2 2 2 2 13 2 3" xfId="20930" xr:uid="{00000000-0005-0000-0000-0000BE510000}"/>
    <cellStyle name="Акцент5 2 2 2 2 13 2 4" xfId="20931" xr:uid="{00000000-0005-0000-0000-0000BF510000}"/>
    <cellStyle name="Акцент5 2 2 2 2 13 3" xfId="20932" xr:uid="{00000000-0005-0000-0000-0000C0510000}"/>
    <cellStyle name="Акцент5 2 2 2 2 13 3 2" xfId="20933" xr:uid="{00000000-0005-0000-0000-0000C1510000}"/>
    <cellStyle name="Акцент5 2 2 2 2 13 4" xfId="20934" xr:uid="{00000000-0005-0000-0000-0000C2510000}"/>
    <cellStyle name="Акцент5 2 2 2 2 14" xfId="20935" xr:uid="{00000000-0005-0000-0000-0000C3510000}"/>
    <cellStyle name="Акцент5 2 2 2 2 14 2" xfId="20936" xr:uid="{00000000-0005-0000-0000-0000C4510000}"/>
    <cellStyle name="Акцент5 2 2 2 2 15" xfId="20937" xr:uid="{00000000-0005-0000-0000-0000C5510000}"/>
    <cellStyle name="Акцент5 2 2 2 2 16" xfId="20938" xr:uid="{00000000-0005-0000-0000-0000C6510000}"/>
    <cellStyle name="Акцент5 2 2 2 2 17" xfId="20939" xr:uid="{00000000-0005-0000-0000-0000C7510000}"/>
    <cellStyle name="Акцент5 2 2 2 2 17 2" xfId="20940" xr:uid="{00000000-0005-0000-0000-0000C8510000}"/>
    <cellStyle name="Акцент5 2 2 2 2 18" xfId="20941" xr:uid="{00000000-0005-0000-0000-0000C9510000}"/>
    <cellStyle name="Акцент5 2 2 2 2 19" xfId="20942" xr:uid="{00000000-0005-0000-0000-0000CA510000}"/>
    <cellStyle name="Акцент5 2 2 2 2 2" xfId="20943" xr:uid="{00000000-0005-0000-0000-0000CB510000}"/>
    <cellStyle name="Акцент5 2 2 2 2 2 10" xfId="20944" xr:uid="{00000000-0005-0000-0000-0000CC510000}"/>
    <cellStyle name="Акцент5 2 2 2 2 2 11" xfId="20945" xr:uid="{00000000-0005-0000-0000-0000CD510000}"/>
    <cellStyle name="Акцент5 2 2 2 2 2 12" xfId="20946" xr:uid="{00000000-0005-0000-0000-0000CE510000}"/>
    <cellStyle name="Акцент5 2 2 2 2 2 12 2" xfId="20947" xr:uid="{00000000-0005-0000-0000-0000CF510000}"/>
    <cellStyle name="Акцент5 2 2 2 2 2 12 2 2" xfId="20948" xr:uid="{00000000-0005-0000-0000-0000D0510000}"/>
    <cellStyle name="Акцент5 2 2 2 2 2 12 2 2 2" xfId="20949" xr:uid="{00000000-0005-0000-0000-0000D1510000}"/>
    <cellStyle name="Акцент5 2 2 2 2 2 12 2 3" xfId="20950" xr:uid="{00000000-0005-0000-0000-0000D2510000}"/>
    <cellStyle name="Акцент5 2 2 2 2 2 12 2 4" xfId="20951" xr:uid="{00000000-0005-0000-0000-0000D3510000}"/>
    <cellStyle name="Акцент5 2 2 2 2 2 12 3" xfId="20952" xr:uid="{00000000-0005-0000-0000-0000D4510000}"/>
    <cellStyle name="Акцент5 2 2 2 2 2 12 3 2" xfId="20953" xr:uid="{00000000-0005-0000-0000-0000D5510000}"/>
    <cellStyle name="Акцент5 2 2 2 2 2 12 4" xfId="20954" xr:uid="{00000000-0005-0000-0000-0000D6510000}"/>
    <cellStyle name="Акцент5 2 2 2 2 2 13" xfId="20955" xr:uid="{00000000-0005-0000-0000-0000D7510000}"/>
    <cellStyle name="Акцент5 2 2 2 2 2 13 2" xfId="20956" xr:uid="{00000000-0005-0000-0000-0000D8510000}"/>
    <cellStyle name="Акцент5 2 2 2 2 2 14" xfId="20957" xr:uid="{00000000-0005-0000-0000-0000D9510000}"/>
    <cellStyle name="Акцент5 2 2 2 2 2 15" xfId="20958" xr:uid="{00000000-0005-0000-0000-0000DA510000}"/>
    <cellStyle name="Акцент5 2 2 2 2 2 16" xfId="20959" xr:uid="{00000000-0005-0000-0000-0000DB510000}"/>
    <cellStyle name="Акцент5 2 2 2 2 2 16 2" xfId="20960" xr:uid="{00000000-0005-0000-0000-0000DC510000}"/>
    <cellStyle name="Акцент5 2 2 2 2 2 17" xfId="20961" xr:uid="{00000000-0005-0000-0000-0000DD510000}"/>
    <cellStyle name="Акцент5 2 2 2 2 2 18" xfId="20962" xr:uid="{00000000-0005-0000-0000-0000DE510000}"/>
    <cellStyle name="Акцент5 2 2 2 2 2 19" xfId="20963" xr:uid="{00000000-0005-0000-0000-0000DF510000}"/>
    <cellStyle name="Акцент5 2 2 2 2 2 2" xfId="20964" xr:uid="{00000000-0005-0000-0000-0000E0510000}"/>
    <cellStyle name="Акцент5 2 2 2 2 2 2 10" xfId="20965" xr:uid="{00000000-0005-0000-0000-0000E1510000}"/>
    <cellStyle name="Акцент5 2 2 2 2 2 2 10 2" xfId="20966" xr:uid="{00000000-0005-0000-0000-0000E2510000}"/>
    <cellStyle name="Акцент5 2 2 2 2 2 2 10 2 2" xfId="20967" xr:uid="{00000000-0005-0000-0000-0000E3510000}"/>
    <cellStyle name="Акцент5 2 2 2 2 2 2 10 2 2 2" xfId="20968" xr:uid="{00000000-0005-0000-0000-0000E4510000}"/>
    <cellStyle name="Акцент5 2 2 2 2 2 2 10 2 3" xfId="20969" xr:uid="{00000000-0005-0000-0000-0000E5510000}"/>
    <cellStyle name="Акцент5 2 2 2 2 2 2 10 2 4" xfId="20970" xr:uid="{00000000-0005-0000-0000-0000E6510000}"/>
    <cellStyle name="Акцент5 2 2 2 2 2 2 10 3" xfId="20971" xr:uid="{00000000-0005-0000-0000-0000E7510000}"/>
    <cellStyle name="Акцент5 2 2 2 2 2 2 10 3 2" xfId="20972" xr:uid="{00000000-0005-0000-0000-0000E8510000}"/>
    <cellStyle name="Акцент5 2 2 2 2 2 2 10 4" xfId="20973" xr:uid="{00000000-0005-0000-0000-0000E9510000}"/>
    <cellStyle name="Акцент5 2 2 2 2 2 2 11" xfId="20974" xr:uid="{00000000-0005-0000-0000-0000EA510000}"/>
    <cellStyle name="Акцент5 2 2 2 2 2 2 11 2" xfId="20975" xr:uid="{00000000-0005-0000-0000-0000EB510000}"/>
    <cellStyle name="Акцент5 2 2 2 2 2 2 12" xfId="20976" xr:uid="{00000000-0005-0000-0000-0000EC510000}"/>
    <cellStyle name="Акцент5 2 2 2 2 2 2 13" xfId="20977" xr:uid="{00000000-0005-0000-0000-0000ED510000}"/>
    <cellStyle name="Акцент5 2 2 2 2 2 2 14" xfId="20978" xr:uid="{00000000-0005-0000-0000-0000EE510000}"/>
    <cellStyle name="Акцент5 2 2 2 2 2 2 14 2" xfId="20979" xr:uid="{00000000-0005-0000-0000-0000EF510000}"/>
    <cellStyle name="Акцент5 2 2 2 2 2 2 15" xfId="20980" xr:uid="{00000000-0005-0000-0000-0000F0510000}"/>
    <cellStyle name="Акцент5 2 2 2 2 2 2 16" xfId="20981" xr:uid="{00000000-0005-0000-0000-0000F1510000}"/>
    <cellStyle name="Акцент5 2 2 2 2 2 2 17" xfId="20982" xr:uid="{00000000-0005-0000-0000-0000F2510000}"/>
    <cellStyle name="Акцент5 2 2 2 2 2 2 18" xfId="20983" xr:uid="{00000000-0005-0000-0000-0000F3510000}"/>
    <cellStyle name="Акцент5 2 2 2 2 2 2 19" xfId="20984" xr:uid="{00000000-0005-0000-0000-0000F4510000}"/>
    <cellStyle name="Акцент5 2 2 2 2 2 2 2" xfId="20985" xr:uid="{00000000-0005-0000-0000-0000F5510000}"/>
    <cellStyle name="Акцент5 2 2 2 2 2 2 2 10" xfId="20986" xr:uid="{00000000-0005-0000-0000-0000F6510000}"/>
    <cellStyle name="Акцент5 2 2 2 2 2 2 2 10 2" xfId="20987" xr:uid="{00000000-0005-0000-0000-0000F7510000}"/>
    <cellStyle name="Акцент5 2 2 2 2 2 2 2 11" xfId="20988" xr:uid="{00000000-0005-0000-0000-0000F8510000}"/>
    <cellStyle name="Акцент5 2 2 2 2 2 2 2 12" xfId="20989" xr:uid="{00000000-0005-0000-0000-0000F9510000}"/>
    <cellStyle name="Акцент5 2 2 2 2 2 2 2 13" xfId="20990" xr:uid="{00000000-0005-0000-0000-0000FA510000}"/>
    <cellStyle name="Акцент5 2 2 2 2 2 2 2 13 2" xfId="20991" xr:uid="{00000000-0005-0000-0000-0000FB510000}"/>
    <cellStyle name="Акцент5 2 2 2 2 2 2 2 14" xfId="20992" xr:uid="{00000000-0005-0000-0000-0000FC510000}"/>
    <cellStyle name="Акцент5 2 2 2 2 2 2 2 15" xfId="20993" xr:uid="{00000000-0005-0000-0000-0000FD510000}"/>
    <cellStyle name="Акцент5 2 2 2 2 2 2 2 16" xfId="20994" xr:uid="{00000000-0005-0000-0000-0000FE510000}"/>
    <cellStyle name="Акцент5 2 2 2 2 2 2 2 17" xfId="20995" xr:uid="{00000000-0005-0000-0000-0000FF510000}"/>
    <cellStyle name="Акцент5 2 2 2 2 2 2 2 18" xfId="20996" xr:uid="{00000000-0005-0000-0000-000000520000}"/>
    <cellStyle name="Акцент5 2 2 2 2 2 2 2 19" xfId="20997" xr:uid="{00000000-0005-0000-0000-000001520000}"/>
    <cellStyle name="Акцент5 2 2 2 2 2 2 2 2" xfId="20998" xr:uid="{00000000-0005-0000-0000-000002520000}"/>
    <cellStyle name="Акцент5 2 2 2 2 2 2 2 2 10" xfId="20999" xr:uid="{00000000-0005-0000-0000-000003520000}"/>
    <cellStyle name="Акцент5 2 2 2 2 2 2 2 2 11" xfId="21000" xr:uid="{00000000-0005-0000-0000-000004520000}"/>
    <cellStyle name="Акцент5 2 2 2 2 2 2 2 2 12" xfId="21001" xr:uid="{00000000-0005-0000-0000-000005520000}"/>
    <cellStyle name="Акцент5 2 2 2 2 2 2 2 2 13" xfId="21002" xr:uid="{00000000-0005-0000-0000-000006520000}"/>
    <cellStyle name="Акцент5 2 2 2 2 2 2 2 2 14" xfId="21003" xr:uid="{00000000-0005-0000-0000-000007520000}"/>
    <cellStyle name="Акцент5 2 2 2 2 2 2 2 2 15" xfId="21004" xr:uid="{00000000-0005-0000-0000-000008520000}"/>
    <cellStyle name="Акцент5 2 2 2 2 2 2 2 2 16" xfId="21005" xr:uid="{00000000-0005-0000-0000-000009520000}"/>
    <cellStyle name="Акцент5 2 2 2 2 2 2 2 2 17" xfId="21006" xr:uid="{00000000-0005-0000-0000-00000A520000}"/>
    <cellStyle name="Акцент5 2 2 2 2 2 2 2 2 18" xfId="21007" xr:uid="{00000000-0005-0000-0000-00000B520000}"/>
    <cellStyle name="Акцент5 2 2 2 2 2 2 2 2 19" xfId="21008" xr:uid="{00000000-0005-0000-0000-00000C520000}"/>
    <cellStyle name="Акцент5 2 2 2 2 2 2 2 2 2" xfId="21009" xr:uid="{00000000-0005-0000-0000-00000D520000}"/>
    <cellStyle name="Акцент5 2 2 2 2 2 2 2 2 2 10" xfId="21010" xr:uid="{00000000-0005-0000-0000-00000E520000}"/>
    <cellStyle name="Акцент5 2 2 2 2 2 2 2 2 2 11" xfId="21011" xr:uid="{00000000-0005-0000-0000-00000F520000}"/>
    <cellStyle name="Акцент5 2 2 2 2 2 2 2 2 2 12" xfId="21012" xr:uid="{00000000-0005-0000-0000-000010520000}"/>
    <cellStyle name="Акцент5 2 2 2 2 2 2 2 2 2 13" xfId="21013" xr:uid="{00000000-0005-0000-0000-000011520000}"/>
    <cellStyle name="Акцент5 2 2 2 2 2 2 2 2 2 14" xfId="21014" xr:uid="{00000000-0005-0000-0000-000012520000}"/>
    <cellStyle name="Акцент5 2 2 2 2 2 2 2 2 2 15" xfId="21015" xr:uid="{00000000-0005-0000-0000-000013520000}"/>
    <cellStyle name="Акцент5 2 2 2 2 2 2 2 2 2 16" xfId="21016" xr:uid="{00000000-0005-0000-0000-000014520000}"/>
    <cellStyle name="Акцент5 2 2 2 2 2 2 2 2 2 17" xfId="21017" xr:uid="{00000000-0005-0000-0000-000015520000}"/>
    <cellStyle name="Акцент5 2 2 2 2 2 2 2 2 2 18" xfId="21018" xr:uid="{00000000-0005-0000-0000-000016520000}"/>
    <cellStyle name="Акцент5 2 2 2 2 2 2 2 2 2 19" xfId="21019" xr:uid="{00000000-0005-0000-0000-000017520000}"/>
    <cellStyle name="Акцент5 2 2 2 2 2 2 2 2 2 2" xfId="21020" xr:uid="{00000000-0005-0000-0000-000018520000}"/>
    <cellStyle name="Акцент5 2 2 2 2 2 2 2 2 2 2 10" xfId="21021" xr:uid="{00000000-0005-0000-0000-000019520000}"/>
    <cellStyle name="Акцент5 2 2 2 2 2 2 2 2 2 2 11" xfId="21022" xr:uid="{00000000-0005-0000-0000-00001A520000}"/>
    <cellStyle name="Акцент5 2 2 2 2 2 2 2 2 2 2 12" xfId="21023" xr:uid="{00000000-0005-0000-0000-00001B520000}"/>
    <cellStyle name="Акцент5 2 2 2 2 2 2 2 2 2 2 13" xfId="21024" xr:uid="{00000000-0005-0000-0000-00001C520000}"/>
    <cellStyle name="Акцент5 2 2 2 2 2 2 2 2 2 2 14" xfId="21025" xr:uid="{00000000-0005-0000-0000-00001D520000}"/>
    <cellStyle name="Акцент5 2 2 2 2 2 2 2 2 2 2 15" xfId="21026" xr:uid="{00000000-0005-0000-0000-00001E520000}"/>
    <cellStyle name="Акцент5 2 2 2 2 2 2 2 2 2 2 16" xfId="21027" xr:uid="{00000000-0005-0000-0000-00001F520000}"/>
    <cellStyle name="Акцент5 2 2 2 2 2 2 2 2 2 2 17" xfId="21028" xr:uid="{00000000-0005-0000-0000-000020520000}"/>
    <cellStyle name="Акцент5 2 2 2 2 2 2 2 2 2 2 18" xfId="21029" xr:uid="{00000000-0005-0000-0000-000021520000}"/>
    <cellStyle name="Акцент5 2 2 2 2 2 2 2 2 2 2 19" xfId="21030" xr:uid="{00000000-0005-0000-0000-000022520000}"/>
    <cellStyle name="Акцент5 2 2 2 2 2 2 2 2 2 2 2" xfId="21031" xr:uid="{00000000-0005-0000-0000-000023520000}"/>
    <cellStyle name="Акцент5 2 2 2 2 2 2 2 2 2 2 2 10" xfId="21032" xr:uid="{00000000-0005-0000-0000-000024520000}"/>
    <cellStyle name="Акцент5 2 2 2 2 2 2 2 2 2 2 2 11" xfId="21033" xr:uid="{00000000-0005-0000-0000-000025520000}"/>
    <cellStyle name="Акцент5 2 2 2 2 2 2 2 2 2 2 2 12" xfId="21034" xr:uid="{00000000-0005-0000-0000-000026520000}"/>
    <cellStyle name="Акцент5 2 2 2 2 2 2 2 2 2 2 2 13" xfId="21035" xr:uid="{00000000-0005-0000-0000-000027520000}"/>
    <cellStyle name="Акцент5 2 2 2 2 2 2 2 2 2 2 2 14" xfId="21036" xr:uid="{00000000-0005-0000-0000-000028520000}"/>
    <cellStyle name="Акцент5 2 2 2 2 2 2 2 2 2 2 2 15" xfId="21037" xr:uid="{00000000-0005-0000-0000-000029520000}"/>
    <cellStyle name="Акцент5 2 2 2 2 2 2 2 2 2 2 2 16" xfId="21038" xr:uid="{00000000-0005-0000-0000-00002A520000}"/>
    <cellStyle name="Акцент5 2 2 2 2 2 2 2 2 2 2 2 17" xfId="21039" xr:uid="{00000000-0005-0000-0000-00002B520000}"/>
    <cellStyle name="Акцент5 2 2 2 2 2 2 2 2 2 2 2 18" xfId="21040" xr:uid="{00000000-0005-0000-0000-00002C520000}"/>
    <cellStyle name="Акцент5 2 2 2 2 2 2 2 2 2 2 2 19" xfId="21041" xr:uid="{00000000-0005-0000-0000-00002D520000}"/>
    <cellStyle name="Акцент5 2 2 2 2 2 2 2 2 2 2 2 2" xfId="21042" xr:uid="{00000000-0005-0000-0000-00002E520000}"/>
    <cellStyle name="Акцент5 2 2 2 2 2 2 2 2 2 2 2 2 10" xfId="21043" xr:uid="{00000000-0005-0000-0000-00002F520000}"/>
    <cellStyle name="Акцент5 2 2 2 2 2 2 2 2 2 2 2 2 11" xfId="21044" xr:uid="{00000000-0005-0000-0000-000030520000}"/>
    <cellStyle name="Акцент5 2 2 2 2 2 2 2 2 2 2 2 2 12" xfId="21045" xr:uid="{00000000-0005-0000-0000-000031520000}"/>
    <cellStyle name="Акцент5 2 2 2 2 2 2 2 2 2 2 2 2 13" xfId="21046" xr:uid="{00000000-0005-0000-0000-000032520000}"/>
    <cellStyle name="Акцент5 2 2 2 2 2 2 2 2 2 2 2 2 14" xfId="21047" xr:uid="{00000000-0005-0000-0000-000033520000}"/>
    <cellStyle name="Акцент5 2 2 2 2 2 2 2 2 2 2 2 2 15" xfId="21048" xr:uid="{00000000-0005-0000-0000-000034520000}"/>
    <cellStyle name="Акцент5 2 2 2 2 2 2 2 2 2 2 2 2 16" xfId="21049" xr:uid="{00000000-0005-0000-0000-000035520000}"/>
    <cellStyle name="Акцент5 2 2 2 2 2 2 2 2 2 2 2 2 17" xfId="21050" xr:uid="{00000000-0005-0000-0000-000036520000}"/>
    <cellStyle name="Акцент5 2 2 2 2 2 2 2 2 2 2 2 2 18" xfId="21051" xr:uid="{00000000-0005-0000-0000-000037520000}"/>
    <cellStyle name="Акцент5 2 2 2 2 2 2 2 2 2 2 2 2 19" xfId="21052" xr:uid="{00000000-0005-0000-0000-000038520000}"/>
    <cellStyle name="Акцент5 2 2 2 2 2 2 2 2 2 2 2 2 2" xfId="21053" xr:uid="{00000000-0005-0000-0000-000039520000}"/>
    <cellStyle name="Акцент5 2 2 2 2 2 2 2 2 2 2 2 2 2 10" xfId="21054" xr:uid="{00000000-0005-0000-0000-00003A520000}"/>
    <cellStyle name="Акцент5 2 2 2 2 2 2 2 2 2 2 2 2 2 11" xfId="21055" xr:uid="{00000000-0005-0000-0000-00003B520000}"/>
    <cellStyle name="Акцент5 2 2 2 2 2 2 2 2 2 2 2 2 2 12" xfId="21056" xr:uid="{00000000-0005-0000-0000-00003C520000}"/>
    <cellStyle name="Акцент5 2 2 2 2 2 2 2 2 2 2 2 2 2 13" xfId="21057" xr:uid="{00000000-0005-0000-0000-00003D520000}"/>
    <cellStyle name="Акцент5 2 2 2 2 2 2 2 2 2 2 2 2 2 14" xfId="21058" xr:uid="{00000000-0005-0000-0000-00003E520000}"/>
    <cellStyle name="Акцент5 2 2 2 2 2 2 2 2 2 2 2 2 2 15" xfId="21059" xr:uid="{00000000-0005-0000-0000-00003F520000}"/>
    <cellStyle name="Акцент5 2 2 2 2 2 2 2 2 2 2 2 2 2 16" xfId="21060" xr:uid="{00000000-0005-0000-0000-000040520000}"/>
    <cellStyle name="Акцент5 2 2 2 2 2 2 2 2 2 2 2 2 2 17" xfId="21061" xr:uid="{00000000-0005-0000-0000-000041520000}"/>
    <cellStyle name="Акцент5 2 2 2 2 2 2 2 2 2 2 2 2 2 18" xfId="21062" xr:uid="{00000000-0005-0000-0000-000042520000}"/>
    <cellStyle name="Акцент5 2 2 2 2 2 2 2 2 2 2 2 2 2 19" xfId="21063" xr:uid="{00000000-0005-0000-0000-000043520000}"/>
    <cellStyle name="Акцент5 2 2 2 2 2 2 2 2 2 2 2 2 2 2" xfId="21064" xr:uid="{00000000-0005-0000-0000-000044520000}"/>
    <cellStyle name="Акцент5 2 2 2 2 2 2 2 2 2 2 2 2 2 2 10" xfId="21065" xr:uid="{00000000-0005-0000-0000-000045520000}"/>
    <cellStyle name="Акцент5 2 2 2 2 2 2 2 2 2 2 2 2 2 2 11" xfId="21066" xr:uid="{00000000-0005-0000-0000-000046520000}"/>
    <cellStyle name="Акцент5 2 2 2 2 2 2 2 2 2 2 2 2 2 2 12" xfId="21067" xr:uid="{00000000-0005-0000-0000-000047520000}"/>
    <cellStyle name="Акцент5 2 2 2 2 2 2 2 2 2 2 2 2 2 2 13" xfId="21068" xr:uid="{00000000-0005-0000-0000-000048520000}"/>
    <cellStyle name="Акцент5 2 2 2 2 2 2 2 2 2 2 2 2 2 2 14" xfId="21069" xr:uid="{00000000-0005-0000-0000-000049520000}"/>
    <cellStyle name="Акцент5 2 2 2 2 2 2 2 2 2 2 2 2 2 2 15" xfId="21070" xr:uid="{00000000-0005-0000-0000-00004A520000}"/>
    <cellStyle name="Акцент5 2 2 2 2 2 2 2 2 2 2 2 2 2 2 16" xfId="21071" xr:uid="{00000000-0005-0000-0000-00004B520000}"/>
    <cellStyle name="Акцент5 2 2 2 2 2 2 2 2 2 2 2 2 2 2 17" xfId="21072" xr:uid="{00000000-0005-0000-0000-00004C520000}"/>
    <cellStyle name="Акцент5 2 2 2 2 2 2 2 2 2 2 2 2 2 2 18" xfId="21073" xr:uid="{00000000-0005-0000-0000-00004D520000}"/>
    <cellStyle name="Акцент5 2 2 2 2 2 2 2 2 2 2 2 2 2 2 19" xfId="21074" xr:uid="{00000000-0005-0000-0000-00004E520000}"/>
    <cellStyle name="Акцент5 2 2 2 2 2 2 2 2 2 2 2 2 2 2 2" xfId="21075" xr:uid="{00000000-0005-0000-0000-00004F520000}"/>
    <cellStyle name="Акцент5 2 2 2 2 2 2 2 2 2 2 2 2 2 2 2 10" xfId="21076" xr:uid="{00000000-0005-0000-0000-000050520000}"/>
    <cellStyle name="Акцент5 2 2 2 2 2 2 2 2 2 2 2 2 2 2 2 11" xfId="21077" xr:uid="{00000000-0005-0000-0000-000051520000}"/>
    <cellStyle name="Акцент5 2 2 2 2 2 2 2 2 2 2 2 2 2 2 2 12" xfId="21078" xr:uid="{00000000-0005-0000-0000-000052520000}"/>
    <cellStyle name="Акцент5 2 2 2 2 2 2 2 2 2 2 2 2 2 2 2 13" xfId="21079" xr:uid="{00000000-0005-0000-0000-000053520000}"/>
    <cellStyle name="Акцент5 2 2 2 2 2 2 2 2 2 2 2 2 2 2 2 14" xfId="21080" xr:uid="{00000000-0005-0000-0000-000054520000}"/>
    <cellStyle name="Акцент5 2 2 2 2 2 2 2 2 2 2 2 2 2 2 2 15" xfId="21081" xr:uid="{00000000-0005-0000-0000-000055520000}"/>
    <cellStyle name="Акцент5 2 2 2 2 2 2 2 2 2 2 2 2 2 2 2 16" xfId="21082" xr:uid="{00000000-0005-0000-0000-000056520000}"/>
    <cellStyle name="Акцент5 2 2 2 2 2 2 2 2 2 2 2 2 2 2 2 17" xfId="21083" xr:uid="{00000000-0005-0000-0000-000057520000}"/>
    <cellStyle name="Акцент5 2 2 2 2 2 2 2 2 2 2 2 2 2 2 2 18" xfId="21084" xr:uid="{00000000-0005-0000-0000-000058520000}"/>
    <cellStyle name="Акцент5 2 2 2 2 2 2 2 2 2 2 2 2 2 2 2 19" xfId="21085" xr:uid="{00000000-0005-0000-0000-000059520000}"/>
    <cellStyle name="Акцент5 2 2 2 2 2 2 2 2 2 2 2 2 2 2 2 2" xfId="21086" xr:uid="{00000000-0005-0000-0000-00005A520000}"/>
    <cellStyle name="Акцент5 2 2 2 2 2 2 2 2 2 2 2 2 2 2 2 2 10" xfId="21087" xr:uid="{00000000-0005-0000-0000-00005B520000}"/>
    <cellStyle name="Акцент5 2 2 2 2 2 2 2 2 2 2 2 2 2 2 2 2 11" xfId="21088" xr:uid="{00000000-0005-0000-0000-00005C520000}"/>
    <cellStyle name="Акцент5 2 2 2 2 2 2 2 2 2 2 2 2 2 2 2 2 12" xfId="21089" xr:uid="{00000000-0005-0000-0000-00005D520000}"/>
    <cellStyle name="Акцент5 2 2 2 2 2 2 2 2 2 2 2 2 2 2 2 2 13" xfId="21090" xr:uid="{00000000-0005-0000-0000-00005E520000}"/>
    <cellStyle name="Акцент5 2 2 2 2 2 2 2 2 2 2 2 2 2 2 2 2 14" xfId="21091" xr:uid="{00000000-0005-0000-0000-00005F520000}"/>
    <cellStyle name="Акцент5 2 2 2 2 2 2 2 2 2 2 2 2 2 2 2 2 15" xfId="21092" xr:uid="{00000000-0005-0000-0000-000060520000}"/>
    <cellStyle name="Акцент5 2 2 2 2 2 2 2 2 2 2 2 2 2 2 2 2 16" xfId="21093" xr:uid="{00000000-0005-0000-0000-000061520000}"/>
    <cellStyle name="Акцент5 2 2 2 2 2 2 2 2 2 2 2 2 2 2 2 2 17" xfId="21094" xr:uid="{00000000-0005-0000-0000-000062520000}"/>
    <cellStyle name="Акцент5 2 2 2 2 2 2 2 2 2 2 2 2 2 2 2 2 18" xfId="21095" xr:uid="{00000000-0005-0000-0000-000063520000}"/>
    <cellStyle name="Акцент5 2 2 2 2 2 2 2 2 2 2 2 2 2 2 2 2 19" xfId="21096" xr:uid="{00000000-0005-0000-0000-000064520000}"/>
    <cellStyle name="Акцент5 2 2 2 2 2 2 2 2 2 2 2 2 2 2 2 2 2" xfId="21097" xr:uid="{00000000-0005-0000-0000-000065520000}"/>
    <cellStyle name="Акцент5 2 2 2 2 2 2 2 2 2 2 2 2 2 2 2 2 2 10" xfId="21098" xr:uid="{00000000-0005-0000-0000-000066520000}"/>
    <cellStyle name="Акцент5 2 2 2 2 2 2 2 2 2 2 2 2 2 2 2 2 2 11" xfId="21099" xr:uid="{00000000-0005-0000-0000-000067520000}"/>
    <cellStyle name="Акцент5 2 2 2 2 2 2 2 2 2 2 2 2 2 2 2 2 2 12" xfId="21100" xr:uid="{00000000-0005-0000-0000-000068520000}"/>
    <cellStyle name="Акцент5 2 2 2 2 2 2 2 2 2 2 2 2 2 2 2 2 2 13" xfId="21101" xr:uid="{00000000-0005-0000-0000-000069520000}"/>
    <cellStyle name="Акцент5 2 2 2 2 2 2 2 2 2 2 2 2 2 2 2 2 2 14" xfId="21102" xr:uid="{00000000-0005-0000-0000-00006A520000}"/>
    <cellStyle name="Акцент5 2 2 2 2 2 2 2 2 2 2 2 2 2 2 2 2 2 15" xfId="21103" xr:uid="{00000000-0005-0000-0000-00006B520000}"/>
    <cellStyle name="Акцент5 2 2 2 2 2 2 2 2 2 2 2 2 2 2 2 2 2 16" xfId="21104" xr:uid="{00000000-0005-0000-0000-00006C520000}"/>
    <cellStyle name="Акцент5 2 2 2 2 2 2 2 2 2 2 2 2 2 2 2 2 2 17" xfId="21105" xr:uid="{00000000-0005-0000-0000-00006D520000}"/>
    <cellStyle name="Акцент5 2 2 2 2 2 2 2 2 2 2 2 2 2 2 2 2 2 18" xfId="21106" xr:uid="{00000000-0005-0000-0000-00006E520000}"/>
    <cellStyle name="Акцент5 2 2 2 2 2 2 2 2 2 2 2 2 2 2 2 2 2 19" xfId="21107" xr:uid="{00000000-0005-0000-0000-00006F520000}"/>
    <cellStyle name="Акцент5 2 2 2 2 2 2 2 2 2 2 2 2 2 2 2 2 2 2" xfId="21108" xr:uid="{00000000-0005-0000-0000-000070520000}"/>
    <cellStyle name="Акцент5 2 2 2 2 2 2 2 2 2 2 2 2 2 2 2 2 2 2 10" xfId="21109" xr:uid="{00000000-0005-0000-0000-000071520000}"/>
    <cellStyle name="Акцент5 2 2 2 2 2 2 2 2 2 2 2 2 2 2 2 2 2 2 11" xfId="21110" xr:uid="{00000000-0005-0000-0000-000072520000}"/>
    <cellStyle name="Акцент5 2 2 2 2 2 2 2 2 2 2 2 2 2 2 2 2 2 2 12" xfId="21111" xr:uid="{00000000-0005-0000-0000-000073520000}"/>
    <cellStyle name="Акцент5 2 2 2 2 2 2 2 2 2 2 2 2 2 2 2 2 2 2 13" xfId="21112" xr:uid="{00000000-0005-0000-0000-000074520000}"/>
    <cellStyle name="Акцент5 2 2 2 2 2 2 2 2 2 2 2 2 2 2 2 2 2 2 14" xfId="21113" xr:uid="{00000000-0005-0000-0000-000075520000}"/>
    <cellStyle name="Акцент5 2 2 2 2 2 2 2 2 2 2 2 2 2 2 2 2 2 2 15" xfId="21114" xr:uid="{00000000-0005-0000-0000-000076520000}"/>
    <cellStyle name="Акцент5 2 2 2 2 2 2 2 2 2 2 2 2 2 2 2 2 2 2 16" xfId="21115" xr:uid="{00000000-0005-0000-0000-000077520000}"/>
    <cellStyle name="Акцент5 2 2 2 2 2 2 2 2 2 2 2 2 2 2 2 2 2 2 17" xfId="21116" xr:uid="{00000000-0005-0000-0000-000078520000}"/>
    <cellStyle name="Акцент5 2 2 2 2 2 2 2 2 2 2 2 2 2 2 2 2 2 2 18" xfId="21117" xr:uid="{00000000-0005-0000-0000-000079520000}"/>
    <cellStyle name="Акцент5 2 2 2 2 2 2 2 2 2 2 2 2 2 2 2 2 2 2 19" xfId="21118" xr:uid="{00000000-0005-0000-0000-00007A520000}"/>
    <cellStyle name="Акцент5 2 2 2 2 2 2 2 2 2 2 2 2 2 2 2 2 2 2 2" xfId="21119" xr:uid="{00000000-0005-0000-0000-00007B520000}"/>
    <cellStyle name="Акцент5 2 2 2 2 2 2 2 2 2 2 2 2 2 2 2 2 2 2 2 10" xfId="21120" xr:uid="{00000000-0005-0000-0000-00007C520000}"/>
    <cellStyle name="Акцент5 2 2 2 2 2 2 2 2 2 2 2 2 2 2 2 2 2 2 2 11" xfId="21121" xr:uid="{00000000-0005-0000-0000-00007D520000}"/>
    <cellStyle name="Акцент5 2 2 2 2 2 2 2 2 2 2 2 2 2 2 2 2 2 2 2 12" xfId="21122" xr:uid="{00000000-0005-0000-0000-00007E520000}"/>
    <cellStyle name="Акцент5 2 2 2 2 2 2 2 2 2 2 2 2 2 2 2 2 2 2 2 13" xfId="21123" xr:uid="{00000000-0005-0000-0000-00007F520000}"/>
    <cellStyle name="Акцент5 2 2 2 2 2 2 2 2 2 2 2 2 2 2 2 2 2 2 2 14" xfId="21124" xr:uid="{00000000-0005-0000-0000-000080520000}"/>
    <cellStyle name="Акцент5 2 2 2 2 2 2 2 2 2 2 2 2 2 2 2 2 2 2 2 15" xfId="21125" xr:uid="{00000000-0005-0000-0000-000081520000}"/>
    <cellStyle name="Акцент5 2 2 2 2 2 2 2 2 2 2 2 2 2 2 2 2 2 2 2 16" xfId="21126" xr:uid="{00000000-0005-0000-0000-000082520000}"/>
    <cellStyle name="Акцент5 2 2 2 2 2 2 2 2 2 2 2 2 2 2 2 2 2 2 2 17" xfId="21127" xr:uid="{00000000-0005-0000-0000-000083520000}"/>
    <cellStyle name="Акцент5 2 2 2 2 2 2 2 2 2 2 2 2 2 2 2 2 2 2 2 18" xfId="21128" xr:uid="{00000000-0005-0000-0000-000084520000}"/>
    <cellStyle name="Акцент5 2 2 2 2 2 2 2 2 2 2 2 2 2 2 2 2 2 2 2 19" xfId="21129" xr:uid="{00000000-0005-0000-0000-000085520000}"/>
    <cellStyle name="Акцент5 2 2 2 2 2 2 2 2 2 2 2 2 2 2 2 2 2 2 2 2" xfId="21130" xr:uid="{00000000-0005-0000-0000-000086520000}"/>
    <cellStyle name="Акцент5 2 2 2 2 2 2 2 2 2 2 2 2 2 2 2 2 2 2 2 2 10" xfId="21131" xr:uid="{00000000-0005-0000-0000-000087520000}"/>
    <cellStyle name="Акцент5 2 2 2 2 2 2 2 2 2 2 2 2 2 2 2 2 2 2 2 2 11" xfId="21132" xr:uid="{00000000-0005-0000-0000-000088520000}"/>
    <cellStyle name="Акцент5 2 2 2 2 2 2 2 2 2 2 2 2 2 2 2 2 2 2 2 2 12" xfId="21133" xr:uid="{00000000-0005-0000-0000-000089520000}"/>
    <cellStyle name="Акцент5 2 2 2 2 2 2 2 2 2 2 2 2 2 2 2 2 2 2 2 2 13" xfId="21134" xr:uid="{00000000-0005-0000-0000-00008A520000}"/>
    <cellStyle name="Акцент5 2 2 2 2 2 2 2 2 2 2 2 2 2 2 2 2 2 2 2 2 14" xfId="21135" xr:uid="{00000000-0005-0000-0000-00008B520000}"/>
    <cellStyle name="Акцент5 2 2 2 2 2 2 2 2 2 2 2 2 2 2 2 2 2 2 2 2 15" xfId="21136" xr:uid="{00000000-0005-0000-0000-00008C520000}"/>
    <cellStyle name="Акцент5 2 2 2 2 2 2 2 2 2 2 2 2 2 2 2 2 2 2 2 2 16" xfId="21137" xr:uid="{00000000-0005-0000-0000-00008D520000}"/>
    <cellStyle name="Акцент5 2 2 2 2 2 2 2 2 2 2 2 2 2 2 2 2 2 2 2 2 17" xfId="21138" xr:uid="{00000000-0005-0000-0000-00008E520000}"/>
    <cellStyle name="Акцент5 2 2 2 2 2 2 2 2 2 2 2 2 2 2 2 2 2 2 2 2 18" xfId="21139" xr:uid="{00000000-0005-0000-0000-00008F520000}"/>
    <cellStyle name="Акцент5 2 2 2 2 2 2 2 2 2 2 2 2 2 2 2 2 2 2 2 2 19" xfId="21140" xr:uid="{00000000-0005-0000-0000-000090520000}"/>
    <cellStyle name="Акцент5 2 2 2 2 2 2 2 2 2 2 2 2 2 2 2 2 2 2 2 2 2" xfId="21141" xr:uid="{00000000-0005-0000-0000-000091520000}"/>
    <cellStyle name="Акцент5 2 2 2 2 2 2 2 2 2 2 2 2 2 2 2 2 2 2 2 2 2 10" xfId="21142" xr:uid="{00000000-0005-0000-0000-000092520000}"/>
    <cellStyle name="Акцент5 2 2 2 2 2 2 2 2 2 2 2 2 2 2 2 2 2 2 2 2 2 11" xfId="21143" xr:uid="{00000000-0005-0000-0000-000093520000}"/>
    <cellStyle name="Акцент5 2 2 2 2 2 2 2 2 2 2 2 2 2 2 2 2 2 2 2 2 2 12" xfId="21144" xr:uid="{00000000-0005-0000-0000-000094520000}"/>
    <cellStyle name="Акцент5 2 2 2 2 2 2 2 2 2 2 2 2 2 2 2 2 2 2 2 2 2 13" xfId="21145" xr:uid="{00000000-0005-0000-0000-000095520000}"/>
    <cellStyle name="Акцент5 2 2 2 2 2 2 2 2 2 2 2 2 2 2 2 2 2 2 2 2 2 14" xfId="21146" xr:uid="{00000000-0005-0000-0000-000096520000}"/>
    <cellStyle name="Акцент5 2 2 2 2 2 2 2 2 2 2 2 2 2 2 2 2 2 2 2 2 2 15" xfId="21147" xr:uid="{00000000-0005-0000-0000-000097520000}"/>
    <cellStyle name="Акцент5 2 2 2 2 2 2 2 2 2 2 2 2 2 2 2 2 2 2 2 2 2 16" xfId="21148" xr:uid="{00000000-0005-0000-0000-000098520000}"/>
    <cellStyle name="Акцент5 2 2 2 2 2 2 2 2 2 2 2 2 2 2 2 2 2 2 2 2 2 17" xfId="21149" xr:uid="{00000000-0005-0000-0000-000099520000}"/>
    <cellStyle name="Акцент5 2 2 2 2 2 2 2 2 2 2 2 2 2 2 2 2 2 2 2 2 2 18" xfId="21150" xr:uid="{00000000-0005-0000-0000-00009A520000}"/>
    <cellStyle name="Акцент5 2 2 2 2 2 2 2 2 2 2 2 2 2 2 2 2 2 2 2 2 2 19" xfId="21151" xr:uid="{00000000-0005-0000-0000-00009B520000}"/>
    <cellStyle name="Акцент5 2 2 2 2 2 2 2 2 2 2 2 2 2 2 2 2 2 2 2 2 2 2" xfId="21152" xr:uid="{00000000-0005-0000-0000-00009C520000}"/>
    <cellStyle name="Акцент5 2 2 2 2 2 2 2 2 2 2 2 2 2 2 2 2 2 2 2 2 2 2 10" xfId="21153" xr:uid="{00000000-0005-0000-0000-00009D520000}"/>
    <cellStyle name="Акцент5 2 2 2 2 2 2 2 2 2 2 2 2 2 2 2 2 2 2 2 2 2 2 11" xfId="21154" xr:uid="{00000000-0005-0000-0000-00009E520000}"/>
    <cellStyle name="Акцент5 2 2 2 2 2 2 2 2 2 2 2 2 2 2 2 2 2 2 2 2 2 2 12" xfId="21155" xr:uid="{00000000-0005-0000-0000-00009F520000}"/>
    <cellStyle name="Акцент5 2 2 2 2 2 2 2 2 2 2 2 2 2 2 2 2 2 2 2 2 2 2 13" xfId="21156" xr:uid="{00000000-0005-0000-0000-0000A0520000}"/>
    <cellStyle name="Акцент5 2 2 2 2 2 2 2 2 2 2 2 2 2 2 2 2 2 2 2 2 2 2 14" xfId="21157" xr:uid="{00000000-0005-0000-0000-0000A1520000}"/>
    <cellStyle name="Акцент5 2 2 2 2 2 2 2 2 2 2 2 2 2 2 2 2 2 2 2 2 2 2 15" xfId="21158" xr:uid="{00000000-0005-0000-0000-0000A2520000}"/>
    <cellStyle name="Акцент5 2 2 2 2 2 2 2 2 2 2 2 2 2 2 2 2 2 2 2 2 2 2 16" xfId="21159" xr:uid="{00000000-0005-0000-0000-0000A3520000}"/>
    <cellStyle name="Акцент5 2 2 2 2 2 2 2 2 2 2 2 2 2 2 2 2 2 2 2 2 2 2 17" xfId="21160" xr:uid="{00000000-0005-0000-0000-0000A4520000}"/>
    <cellStyle name="Акцент5 2 2 2 2 2 2 2 2 2 2 2 2 2 2 2 2 2 2 2 2 2 2 18" xfId="21161" xr:uid="{00000000-0005-0000-0000-0000A5520000}"/>
    <cellStyle name="Акцент5 2 2 2 2 2 2 2 2 2 2 2 2 2 2 2 2 2 2 2 2 2 2 19" xfId="21162" xr:uid="{00000000-0005-0000-0000-0000A6520000}"/>
    <cellStyle name="Акцент5 2 2 2 2 2 2 2 2 2 2 2 2 2 2 2 2 2 2 2 2 2 2 2" xfId="21163" xr:uid="{00000000-0005-0000-0000-0000A7520000}"/>
    <cellStyle name="Акцент5 2 2 2 2 2 2 2 2 2 2 2 2 2 2 2 2 2 2 2 2 2 2 2 10" xfId="21164" xr:uid="{00000000-0005-0000-0000-0000A8520000}"/>
    <cellStyle name="Акцент5 2 2 2 2 2 2 2 2 2 2 2 2 2 2 2 2 2 2 2 2 2 2 2 11" xfId="21165" xr:uid="{00000000-0005-0000-0000-0000A9520000}"/>
    <cellStyle name="Акцент5 2 2 2 2 2 2 2 2 2 2 2 2 2 2 2 2 2 2 2 2 2 2 2 12" xfId="21166" xr:uid="{00000000-0005-0000-0000-0000AA520000}"/>
    <cellStyle name="Акцент5 2 2 2 2 2 2 2 2 2 2 2 2 2 2 2 2 2 2 2 2 2 2 2 13" xfId="21167" xr:uid="{00000000-0005-0000-0000-0000AB520000}"/>
    <cellStyle name="Акцент5 2 2 2 2 2 2 2 2 2 2 2 2 2 2 2 2 2 2 2 2 2 2 2 14" xfId="21168" xr:uid="{00000000-0005-0000-0000-0000AC520000}"/>
    <cellStyle name="Акцент5 2 2 2 2 2 2 2 2 2 2 2 2 2 2 2 2 2 2 2 2 2 2 2 15" xfId="21169" xr:uid="{00000000-0005-0000-0000-0000AD520000}"/>
    <cellStyle name="Акцент5 2 2 2 2 2 2 2 2 2 2 2 2 2 2 2 2 2 2 2 2 2 2 2 16" xfId="21170" xr:uid="{00000000-0005-0000-0000-0000AE520000}"/>
    <cellStyle name="Акцент5 2 2 2 2 2 2 2 2 2 2 2 2 2 2 2 2 2 2 2 2 2 2 2 17" xfId="21171" xr:uid="{00000000-0005-0000-0000-0000AF520000}"/>
    <cellStyle name="Акцент5 2 2 2 2 2 2 2 2 2 2 2 2 2 2 2 2 2 2 2 2 2 2 2 18" xfId="21172" xr:uid="{00000000-0005-0000-0000-0000B0520000}"/>
    <cellStyle name="Акцент5 2 2 2 2 2 2 2 2 2 2 2 2 2 2 2 2 2 2 2 2 2 2 2 19" xfId="21173" xr:uid="{00000000-0005-0000-0000-0000B1520000}"/>
    <cellStyle name="Акцент5 2 2 2 2 2 2 2 2 2 2 2 2 2 2 2 2 2 2 2 2 2 2 2 2" xfId="21174" xr:uid="{00000000-0005-0000-0000-0000B2520000}"/>
    <cellStyle name="Акцент5 2 2 2 2 2 2 2 2 2 2 2 2 2 2 2 2 2 2 2 2 2 2 2 2 10" xfId="21175" xr:uid="{00000000-0005-0000-0000-0000B3520000}"/>
    <cellStyle name="Акцент5 2 2 2 2 2 2 2 2 2 2 2 2 2 2 2 2 2 2 2 2 2 2 2 2 11" xfId="21176" xr:uid="{00000000-0005-0000-0000-0000B4520000}"/>
    <cellStyle name="Акцент5 2 2 2 2 2 2 2 2 2 2 2 2 2 2 2 2 2 2 2 2 2 2 2 2 12" xfId="21177" xr:uid="{00000000-0005-0000-0000-0000B5520000}"/>
    <cellStyle name="Акцент5 2 2 2 2 2 2 2 2 2 2 2 2 2 2 2 2 2 2 2 2 2 2 2 2 13" xfId="21178" xr:uid="{00000000-0005-0000-0000-0000B6520000}"/>
    <cellStyle name="Акцент5 2 2 2 2 2 2 2 2 2 2 2 2 2 2 2 2 2 2 2 2 2 2 2 2 14" xfId="21179" xr:uid="{00000000-0005-0000-0000-0000B7520000}"/>
    <cellStyle name="Акцент5 2 2 2 2 2 2 2 2 2 2 2 2 2 2 2 2 2 2 2 2 2 2 2 2 15" xfId="21180" xr:uid="{00000000-0005-0000-0000-0000B8520000}"/>
    <cellStyle name="Акцент5 2 2 2 2 2 2 2 2 2 2 2 2 2 2 2 2 2 2 2 2 2 2 2 2 16" xfId="21181" xr:uid="{00000000-0005-0000-0000-0000B9520000}"/>
    <cellStyle name="Акцент5 2 2 2 2 2 2 2 2 2 2 2 2 2 2 2 2 2 2 2 2 2 2 2 2 17" xfId="21182" xr:uid="{00000000-0005-0000-0000-0000BA520000}"/>
    <cellStyle name="Акцент5 2 2 2 2 2 2 2 2 2 2 2 2 2 2 2 2 2 2 2 2 2 2 2 2 18" xfId="21183" xr:uid="{00000000-0005-0000-0000-0000BB520000}"/>
    <cellStyle name="Акцент5 2 2 2 2 2 2 2 2 2 2 2 2 2 2 2 2 2 2 2 2 2 2 2 2 2" xfId="21184" xr:uid="{00000000-0005-0000-0000-0000BC520000}"/>
    <cellStyle name="Акцент5 2 2 2 2 2 2 2 2 2 2 2 2 2 2 2 2 2 2 2 2 2 2 2 2 2 10" xfId="21185" xr:uid="{00000000-0005-0000-0000-0000BD520000}"/>
    <cellStyle name="Акцент5 2 2 2 2 2 2 2 2 2 2 2 2 2 2 2 2 2 2 2 2 2 2 2 2 2 11" xfId="21186" xr:uid="{00000000-0005-0000-0000-0000BE520000}"/>
    <cellStyle name="Акцент5 2 2 2 2 2 2 2 2 2 2 2 2 2 2 2 2 2 2 2 2 2 2 2 2 2 12" xfId="21187" xr:uid="{00000000-0005-0000-0000-0000BF520000}"/>
    <cellStyle name="Акцент5 2 2 2 2 2 2 2 2 2 2 2 2 2 2 2 2 2 2 2 2 2 2 2 2 2 13" xfId="21188" xr:uid="{00000000-0005-0000-0000-0000C0520000}"/>
    <cellStyle name="Акцент5 2 2 2 2 2 2 2 2 2 2 2 2 2 2 2 2 2 2 2 2 2 2 2 2 2 14" xfId="21189" xr:uid="{00000000-0005-0000-0000-0000C1520000}"/>
    <cellStyle name="Акцент5 2 2 2 2 2 2 2 2 2 2 2 2 2 2 2 2 2 2 2 2 2 2 2 2 2 15" xfId="21190" xr:uid="{00000000-0005-0000-0000-0000C2520000}"/>
    <cellStyle name="Акцент5 2 2 2 2 2 2 2 2 2 2 2 2 2 2 2 2 2 2 2 2 2 2 2 2 2 16" xfId="21191" xr:uid="{00000000-0005-0000-0000-0000C3520000}"/>
    <cellStyle name="Акцент5 2 2 2 2 2 2 2 2 2 2 2 2 2 2 2 2 2 2 2 2 2 2 2 2 2 17" xfId="21192" xr:uid="{00000000-0005-0000-0000-0000C4520000}"/>
    <cellStyle name="Акцент5 2 2 2 2 2 2 2 2 2 2 2 2 2 2 2 2 2 2 2 2 2 2 2 2 2 18" xfId="21193" xr:uid="{00000000-0005-0000-0000-0000C5520000}"/>
    <cellStyle name="Акцент5 2 2 2 2 2 2 2 2 2 2 2 2 2 2 2 2 2 2 2 2 2 2 2 2 2 2" xfId="21194" xr:uid="{00000000-0005-0000-0000-0000C6520000}"/>
    <cellStyle name="Акцент5 2 2 2 2 2 2 2 2 2 2 2 2 2 2 2 2 2 2 2 2 2 2 2 2 2 3" xfId="21195" xr:uid="{00000000-0005-0000-0000-0000C7520000}"/>
    <cellStyle name="Акцент5 2 2 2 2 2 2 2 2 2 2 2 2 2 2 2 2 2 2 2 2 2 2 2 2 2 4" xfId="21196" xr:uid="{00000000-0005-0000-0000-0000C8520000}"/>
    <cellStyle name="Акцент5 2 2 2 2 2 2 2 2 2 2 2 2 2 2 2 2 2 2 2 2 2 2 2 2 2 5" xfId="21197" xr:uid="{00000000-0005-0000-0000-0000C9520000}"/>
    <cellStyle name="Акцент5 2 2 2 2 2 2 2 2 2 2 2 2 2 2 2 2 2 2 2 2 2 2 2 2 2 6" xfId="21198" xr:uid="{00000000-0005-0000-0000-0000CA520000}"/>
    <cellStyle name="Акцент5 2 2 2 2 2 2 2 2 2 2 2 2 2 2 2 2 2 2 2 2 2 2 2 2 2 7" xfId="21199" xr:uid="{00000000-0005-0000-0000-0000CB520000}"/>
    <cellStyle name="Акцент5 2 2 2 2 2 2 2 2 2 2 2 2 2 2 2 2 2 2 2 2 2 2 2 2 2 8" xfId="21200" xr:uid="{00000000-0005-0000-0000-0000CC520000}"/>
    <cellStyle name="Акцент5 2 2 2 2 2 2 2 2 2 2 2 2 2 2 2 2 2 2 2 2 2 2 2 2 2 9" xfId="21201" xr:uid="{00000000-0005-0000-0000-0000CD520000}"/>
    <cellStyle name="Акцент5 2 2 2 2 2 2 2 2 2 2 2 2 2 2 2 2 2 2 2 2 2 2 2 2 3" xfId="21202" xr:uid="{00000000-0005-0000-0000-0000CE520000}"/>
    <cellStyle name="Акцент5 2 2 2 2 2 2 2 2 2 2 2 2 2 2 2 2 2 2 2 2 2 2 2 2 4" xfId="21203" xr:uid="{00000000-0005-0000-0000-0000CF520000}"/>
    <cellStyle name="Акцент5 2 2 2 2 2 2 2 2 2 2 2 2 2 2 2 2 2 2 2 2 2 2 2 2 5" xfId="21204" xr:uid="{00000000-0005-0000-0000-0000D0520000}"/>
    <cellStyle name="Акцент5 2 2 2 2 2 2 2 2 2 2 2 2 2 2 2 2 2 2 2 2 2 2 2 2 6" xfId="21205" xr:uid="{00000000-0005-0000-0000-0000D1520000}"/>
    <cellStyle name="Акцент5 2 2 2 2 2 2 2 2 2 2 2 2 2 2 2 2 2 2 2 2 2 2 2 2 7" xfId="21206" xr:uid="{00000000-0005-0000-0000-0000D2520000}"/>
    <cellStyle name="Акцент5 2 2 2 2 2 2 2 2 2 2 2 2 2 2 2 2 2 2 2 2 2 2 2 2 8" xfId="21207" xr:uid="{00000000-0005-0000-0000-0000D3520000}"/>
    <cellStyle name="Акцент5 2 2 2 2 2 2 2 2 2 2 2 2 2 2 2 2 2 2 2 2 2 2 2 2 9" xfId="21208" xr:uid="{00000000-0005-0000-0000-0000D4520000}"/>
    <cellStyle name="Акцент5 2 2 2 2 2 2 2 2 2 2 2 2 2 2 2 2 2 2 2 2 2 2 2 20" xfId="21209" xr:uid="{00000000-0005-0000-0000-0000D5520000}"/>
    <cellStyle name="Акцент5 2 2 2 2 2 2 2 2 2 2 2 2 2 2 2 2 2 2 2 2 2 2 2 21" xfId="21210" xr:uid="{00000000-0005-0000-0000-0000D6520000}"/>
    <cellStyle name="Акцент5 2 2 2 2 2 2 2 2 2 2 2 2 2 2 2 2 2 2 2 2 2 2 2 3" xfId="21211" xr:uid="{00000000-0005-0000-0000-0000D7520000}"/>
    <cellStyle name="Акцент5 2 2 2 2 2 2 2 2 2 2 2 2 2 2 2 2 2 2 2 2 2 2 2 4" xfId="21212" xr:uid="{00000000-0005-0000-0000-0000D8520000}"/>
    <cellStyle name="Акцент5 2 2 2 2 2 2 2 2 2 2 2 2 2 2 2 2 2 2 2 2 2 2 2 5" xfId="21213" xr:uid="{00000000-0005-0000-0000-0000D9520000}"/>
    <cellStyle name="Акцент5 2 2 2 2 2 2 2 2 2 2 2 2 2 2 2 2 2 2 2 2 2 2 2 6" xfId="21214" xr:uid="{00000000-0005-0000-0000-0000DA520000}"/>
    <cellStyle name="Акцент5 2 2 2 2 2 2 2 2 2 2 2 2 2 2 2 2 2 2 2 2 2 2 2 7" xfId="21215" xr:uid="{00000000-0005-0000-0000-0000DB520000}"/>
    <cellStyle name="Акцент5 2 2 2 2 2 2 2 2 2 2 2 2 2 2 2 2 2 2 2 2 2 2 2 8" xfId="21216" xr:uid="{00000000-0005-0000-0000-0000DC520000}"/>
    <cellStyle name="Акцент5 2 2 2 2 2 2 2 2 2 2 2 2 2 2 2 2 2 2 2 2 2 2 2 9" xfId="21217" xr:uid="{00000000-0005-0000-0000-0000DD520000}"/>
    <cellStyle name="Акцент5 2 2 2 2 2 2 2 2 2 2 2 2 2 2 2 2 2 2 2 2 2 2 20" xfId="21218" xr:uid="{00000000-0005-0000-0000-0000DE520000}"/>
    <cellStyle name="Акцент5 2 2 2 2 2 2 2 2 2 2 2 2 2 2 2 2 2 2 2 2 2 2 21" xfId="21219" xr:uid="{00000000-0005-0000-0000-0000DF520000}"/>
    <cellStyle name="Акцент5 2 2 2 2 2 2 2 2 2 2 2 2 2 2 2 2 2 2 2 2 2 2 3" xfId="21220" xr:uid="{00000000-0005-0000-0000-0000E0520000}"/>
    <cellStyle name="Акцент5 2 2 2 2 2 2 2 2 2 2 2 2 2 2 2 2 2 2 2 2 2 2 4" xfId="21221" xr:uid="{00000000-0005-0000-0000-0000E1520000}"/>
    <cellStyle name="Акцент5 2 2 2 2 2 2 2 2 2 2 2 2 2 2 2 2 2 2 2 2 2 2 5" xfId="21222" xr:uid="{00000000-0005-0000-0000-0000E2520000}"/>
    <cellStyle name="Акцент5 2 2 2 2 2 2 2 2 2 2 2 2 2 2 2 2 2 2 2 2 2 2 6" xfId="21223" xr:uid="{00000000-0005-0000-0000-0000E3520000}"/>
    <cellStyle name="Акцент5 2 2 2 2 2 2 2 2 2 2 2 2 2 2 2 2 2 2 2 2 2 2 7" xfId="21224" xr:uid="{00000000-0005-0000-0000-0000E4520000}"/>
    <cellStyle name="Акцент5 2 2 2 2 2 2 2 2 2 2 2 2 2 2 2 2 2 2 2 2 2 2 8" xfId="21225" xr:uid="{00000000-0005-0000-0000-0000E5520000}"/>
    <cellStyle name="Акцент5 2 2 2 2 2 2 2 2 2 2 2 2 2 2 2 2 2 2 2 2 2 2 9" xfId="21226" xr:uid="{00000000-0005-0000-0000-0000E6520000}"/>
    <cellStyle name="Акцент5 2 2 2 2 2 2 2 2 2 2 2 2 2 2 2 2 2 2 2 2 2 20" xfId="21227" xr:uid="{00000000-0005-0000-0000-0000E7520000}"/>
    <cellStyle name="Акцент5 2 2 2 2 2 2 2 2 2 2 2 2 2 2 2 2 2 2 2 2 2 21" xfId="21228" xr:uid="{00000000-0005-0000-0000-0000E8520000}"/>
    <cellStyle name="Акцент5 2 2 2 2 2 2 2 2 2 2 2 2 2 2 2 2 2 2 2 2 2 22" xfId="21229" xr:uid="{00000000-0005-0000-0000-0000E9520000}"/>
    <cellStyle name="Акцент5 2 2 2 2 2 2 2 2 2 2 2 2 2 2 2 2 2 2 2 2 2 3" xfId="21230" xr:uid="{00000000-0005-0000-0000-0000EA520000}"/>
    <cellStyle name="Акцент5 2 2 2 2 2 2 2 2 2 2 2 2 2 2 2 2 2 2 2 2 2 4" xfId="21231" xr:uid="{00000000-0005-0000-0000-0000EB520000}"/>
    <cellStyle name="Акцент5 2 2 2 2 2 2 2 2 2 2 2 2 2 2 2 2 2 2 2 2 2 5" xfId="21232" xr:uid="{00000000-0005-0000-0000-0000EC520000}"/>
    <cellStyle name="Акцент5 2 2 2 2 2 2 2 2 2 2 2 2 2 2 2 2 2 2 2 2 2 6" xfId="21233" xr:uid="{00000000-0005-0000-0000-0000ED520000}"/>
    <cellStyle name="Акцент5 2 2 2 2 2 2 2 2 2 2 2 2 2 2 2 2 2 2 2 2 2 7" xfId="21234" xr:uid="{00000000-0005-0000-0000-0000EE520000}"/>
    <cellStyle name="Акцент5 2 2 2 2 2 2 2 2 2 2 2 2 2 2 2 2 2 2 2 2 2 8" xfId="21235" xr:uid="{00000000-0005-0000-0000-0000EF520000}"/>
    <cellStyle name="Акцент5 2 2 2 2 2 2 2 2 2 2 2 2 2 2 2 2 2 2 2 2 2 9" xfId="21236" xr:uid="{00000000-0005-0000-0000-0000F0520000}"/>
    <cellStyle name="Акцент5 2 2 2 2 2 2 2 2 2 2 2 2 2 2 2 2 2 2 2 2 20" xfId="21237" xr:uid="{00000000-0005-0000-0000-0000F1520000}"/>
    <cellStyle name="Акцент5 2 2 2 2 2 2 2 2 2 2 2 2 2 2 2 2 2 2 2 2 21" xfId="21238" xr:uid="{00000000-0005-0000-0000-0000F2520000}"/>
    <cellStyle name="Акцент5 2 2 2 2 2 2 2 2 2 2 2 2 2 2 2 2 2 2 2 2 22" xfId="21239" xr:uid="{00000000-0005-0000-0000-0000F3520000}"/>
    <cellStyle name="Акцент5 2 2 2 2 2 2 2 2 2 2 2 2 2 2 2 2 2 2 2 2 3" xfId="21240" xr:uid="{00000000-0005-0000-0000-0000F4520000}"/>
    <cellStyle name="Акцент5 2 2 2 2 2 2 2 2 2 2 2 2 2 2 2 2 2 2 2 2 4" xfId="21241" xr:uid="{00000000-0005-0000-0000-0000F5520000}"/>
    <cellStyle name="Акцент5 2 2 2 2 2 2 2 2 2 2 2 2 2 2 2 2 2 2 2 2 5" xfId="21242" xr:uid="{00000000-0005-0000-0000-0000F6520000}"/>
    <cellStyle name="Акцент5 2 2 2 2 2 2 2 2 2 2 2 2 2 2 2 2 2 2 2 2 6" xfId="21243" xr:uid="{00000000-0005-0000-0000-0000F7520000}"/>
    <cellStyle name="Акцент5 2 2 2 2 2 2 2 2 2 2 2 2 2 2 2 2 2 2 2 2 7" xfId="21244" xr:uid="{00000000-0005-0000-0000-0000F8520000}"/>
    <cellStyle name="Акцент5 2 2 2 2 2 2 2 2 2 2 2 2 2 2 2 2 2 2 2 2 8" xfId="21245" xr:uid="{00000000-0005-0000-0000-0000F9520000}"/>
    <cellStyle name="Акцент5 2 2 2 2 2 2 2 2 2 2 2 2 2 2 2 2 2 2 2 2 9" xfId="21246" xr:uid="{00000000-0005-0000-0000-0000FA520000}"/>
    <cellStyle name="Акцент5 2 2 2 2 2 2 2 2 2 2 2 2 2 2 2 2 2 2 2 20" xfId="21247" xr:uid="{00000000-0005-0000-0000-0000FB520000}"/>
    <cellStyle name="Акцент5 2 2 2 2 2 2 2 2 2 2 2 2 2 2 2 2 2 2 2 21" xfId="21248" xr:uid="{00000000-0005-0000-0000-0000FC520000}"/>
    <cellStyle name="Акцент5 2 2 2 2 2 2 2 2 2 2 2 2 2 2 2 2 2 2 2 22" xfId="21249" xr:uid="{00000000-0005-0000-0000-0000FD520000}"/>
    <cellStyle name="Акцент5 2 2 2 2 2 2 2 2 2 2 2 2 2 2 2 2 2 2 2 23" xfId="21250" xr:uid="{00000000-0005-0000-0000-0000FE520000}"/>
    <cellStyle name="Акцент5 2 2 2 2 2 2 2 2 2 2 2 2 2 2 2 2 2 2 2 3" xfId="21251" xr:uid="{00000000-0005-0000-0000-0000FF520000}"/>
    <cellStyle name="Акцент5 2 2 2 2 2 2 2 2 2 2 2 2 2 2 2 2 2 2 2 4" xfId="21252" xr:uid="{00000000-0005-0000-0000-000000530000}"/>
    <cellStyle name="Акцент5 2 2 2 2 2 2 2 2 2 2 2 2 2 2 2 2 2 2 2 5" xfId="21253" xr:uid="{00000000-0005-0000-0000-000001530000}"/>
    <cellStyle name="Акцент5 2 2 2 2 2 2 2 2 2 2 2 2 2 2 2 2 2 2 2 6" xfId="21254" xr:uid="{00000000-0005-0000-0000-000002530000}"/>
    <cellStyle name="Акцент5 2 2 2 2 2 2 2 2 2 2 2 2 2 2 2 2 2 2 2 7" xfId="21255" xr:uid="{00000000-0005-0000-0000-000003530000}"/>
    <cellStyle name="Акцент5 2 2 2 2 2 2 2 2 2 2 2 2 2 2 2 2 2 2 2 8" xfId="21256" xr:uid="{00000000-0005-0000-0000-000004530000}"/>
    <cellStyle name="Акцент5 2 2 2 2 2 2 2 2 2 2 2 2 2 2 2 2 2 2 2 9" xfId="21257" xr:uid="{00000000-0005-0000-0000-000005530000}"/>
    <cellStyle name="Акцент5 2 2 2 2 2 2 2 2 2 2 2 2 2 2 2 2 2 2 20" xfId="21258" xr:uid="{00000000-0005-0000-0000-000006530000}"/>
    <cellStyle name="Акцент5 2 2 2 2 2 2 2 2 2 2 2 2 2 2 2 2 2 2 21" xfId="21259" xr:uid="{00000000-0005-0000-0000-000007530000}"/>
    <cellStyle name="Акцент5 2 2 2 2 2 2 2 2 2 2 2 2 2 2 2 2 2 2 22" xfId="21260" xr:uid="{00000000-0005-0000-0000-000008530000}"/>
    <cellStyle name="Акцент5 2 2 2 2 2 2 2 2 2 2 2 2 2 2 2 2 2 2 23" xfId="21261" xr:uid="{00000000-0005-0000-0000-000009530000}"/>
    <cellStyle name="Акцент5 2 2 2 2 2 2 2 2 2 2 2 2 2 2 2 2 2 2 24" xfId="21262" xr:uid="{00000000-0005-0000-0000-00000A530000}"/>
    <cellStyle name="Акцент5 2 2 2 2 2 2 2 2 2 2 2 2 2 2 2 2 2 2 25" xfId="21263" xr:uid="{00000000-0005-0000-0000-00000B530000}"/>
    <cellStyle name="Акцент5 2 2 2 2 2 2 2 2 2 2 2 2 2 2 2 2 2 2 3" xfId="21264" xr:uid="{00000000-0005-0000-0000-00000C530000}"/>
    <cellStyle name="Акцент5 2 2 2 2 2 2 2 2 2 2 2 2 2 2 2 2 2 2 4" xfId="21265" xr:uid="{00000000-0005-0000-0000-00000D530000}"/>
    <cellStyle name="Акцент5 2 2 2 2 2 2 2 2 2 2 2 2 2 2 2 2 2 2 5" xfId="21266" xr:uid="{00000000-0005-0000-0000-00000E530000}"/>
    <cellStyle name="Акцент5 2 2 2 2 2 2 2 2 2 2 2 2 2 2 2 2 2 2 6" xfId="21267" xr:uid="{00000000-0005-0000-0000-00000F530000}"/>
    <cellStyle name="Акцент5 2 2 2 2 2 2 2 2 2 2 2 2 2 2 2 2 2 2 7" xfId="21268" xr:uid="{00000000-0005-0000-0000-000010530000}"/>
    <cellStyle name="Акцент5 2 2 2 2 2 2 2 2 2 2 2 2 2 2 2 2 2 2 8" xfId="21269" xr:uid="{00000000-0005-0000-0000-000011530000}"/>
    <cellStyle name="Акцент5 2 2 2 2 2 2 2 2 2 2 2 2 2 2 2 2 2 2 9" xfId="21270" xr:uid="{00000000-0005-0000-0000-000012530000}"/>
    <cellStyle name="Акцент5 2 2 2 2 2 2 2 2 2 2 2 2 2 2 2 2 2 20" xfId="21271" xr:uid="{00000000-0005-0000-0000-000013530000}"/>
    <cellStyle name="Акцент5 2 2 2 2 2 2 2 2 2 2 2 2 2 2 2 2 2 21" xfId="21272" xr:uid="{00000000-0005-0000-0000-000014530000}"/>
    <cellStyle name="Акцент5 2 2 2 2 2 2 2 2 2 2 2 2 2 2 2 2 2 22" xfId="21273" xr:uid="{00000000-0005-0000-0000-000015530000}"/>
    <cellStyle name="Акцент5 2 2 2 2 2 2 2 2 2 2 2 2 2 2 2 2 2 23" xfId="21274" xr:uid="{00000000-0005-0000-0000-000016530000}"/>
    <cellStyle name="Акцент5 2 2 2 2 2 2 2 2 2 2 2 2 2 2 2 2 2 24" xfId="21275" xr:uid="{00000000-0005-0000-0000-000017530000}"/>
    <cellStyle name="Акцент5 2 2 2 2 2 2 2 2 2 2 2 2 2 2 2 2 2 25" xfId="21276" xr:uid="{00000000-0005-0000-0000-000018530000}"/>
    <cellStyle name="Акцент5 2 2 2 2 2 2 2 2 2 2 2 2 2 2 2 2 2 3" xfId="21277" xr:uid="{00000000-0005-0000-0000-000019530000}"/>
    <cellStyle name="Акцент5 2 2 2 2 2 2 2 2 2 2 2 2 2 2 2 2 2 3 2" xfId="21278" xr:uid="{00000000-0005-0000-0000-00001A530000}"/>
    <cellStyle name="Акцент5 2 2 2 2 2 2 2 2 2 2 2 2 2 2 2 2 2 4" xfId="21279" xr:uid="{00000000-0005-0000-0000-00001B530000}"/>
    <cellStyle name="Акцент5 2 2 2 2 2 2 2 2 2 2 2 2 2 2 2 2 2 5" xfId="21280" xr:uid="{00000000-0005-0000-0000-00001C530000}"/>
    <cellStyle name="Акцент5 2 2 2 2 2 2 2 2 2 2 2 2 2 2 2 2 2 6" xfId="21281" xr:uid="{00000000-0005-0000-0000-00001D530000}"/>
    <cellStyle name="Акцент5 2 2 2 2 2 2 2 2 2 2 2 2 2 2 2 2 2 7" xfId="21282" xr:uid="{00000000-0005-0000-0000-00001E530000}"/>
    <cellStyle name="Акцент5 2 2 2 2 2 2 2 2 2 2 2 2 2 2 2 2 2 8" xfId="21283" xr:uid="{00000000-0005-0000-0000-00001F530000}"/>
    <cellStyle name="Акцент5 2 2 2 2 2 2 2 2 2 2 2 2 2 2 2 2 2 9" xfId="21284" xr:uid="{00000000-0005-0000-0000-000020530000}"/>
    <cellStyle name="Акцент5 2 2 2 2 2 2 2 2 2 2 2 2 2 2 2 2 20" xfId="21285" xr:uid="{00000000-0005-0000-0000-000021530000}"/>
    <cellStyle name="Акцент5 2 2 2 2 2 2 2 2 2 2 2 2 2 2 2 2 21" xfId="21286" xr:uid="{00000000-0005-0000-0000-000022530000}"/>
    <cellStyle name="Акцент5 2 2 2 2 2 2 2 2 2 2 2 2 2 2 2 2 22" xfId="21287" xr:uid="{00000000-0005-0000-0000-000023530000}"/>
    <cellStyle name="Акцент5 2 2 2 2 2 2 2 2 2 2 2 2 2 2 2 2 23" xfId="21288" xr:uid="{00000000-0005-0000-0000-000024530000}"/>
    <cellStyle name="Акцент5 2 2 2 2 2 2 2 2 2 2 2 2 2 2 2 2 24" xfId="21289" xr:uid="{00000000-0005-0000-0000-000025530000}"/>
    <cellStyle name="Акцент5 2 2 2 2 2 2 2 2 2 2 2 2 2 2 2 2 25" xfId="21290" xr:uid="{00000000-0005-0000-0000-000026530000}"/>
    <cellStyle name="Акцент5 2 2 2 2 2 2 2 2 2 2 2 2 2 2 2 2 26" xfId="21291" xr:uid="{00000000-0005-0000-0000-000027530000}"/>
    <cellStyle name="Акцент5 2 2 2 2 2 2 2 2 2 2 2 2 2 2 2 2 27" xfId="21292" xr:uid="{00000000-0005-0000-0000-000028530000}"/>
    <cellStyle name="Акцент5 2 2 2 2 2 2 2 2 2 2 2 2 2 2 2 2 3" xfId="21293" xr:uid="{00000000-0005-0000-0000-000029530000}"/>
    <cellStyle name="Акцент5 2 2 2 2 2 2 2 2 2 2 2 2 2 2 2 2 4" xfId="21294" xr:uid="{00000000-0005-0000-0000-00002A530000}"/>
    <cellStyle name="Акцент5 2 2 2 2 2 2 2 2 2 2 2 2 2 2 2 2 4 2" xfId="21295" xr:uid="{00000000-0005-0000-0000-00002B530000}"/>
    <cellStyle name="Акцент5 2 2 2 2 2 2 2 2 2 2 2 2 2 2 2 2 5" xfId="21296" xr:uid="{00000000-0005-0000-0000-00002C530000}"/>
    <cellStyle name="Акцент5 2 2 2 2 2 2 2 2 2 2 2 2 2 2 2 2 6" xfId="21297" xr:uid="{00000000-0005-0000-0000-00002D530000}"/>
    <cellStyle name="Акцент5 2 2 2 2 2 2 2 2 2 2 2 2 2 2 2 2 7" xfId="21298" xr:uid="{00000000-0005-0000-0000-00002E530000}"/>
    <cellStyle name="Акцент5 2 2 2 2 2 2 2 2 2 2 2 2 2 2 2 2 8" xfId="21299" xr:uid="{00000000-0005-0000-0000-00002F530000}"/>
    <cellStyle name="Акцент5 2 2 2 2 2 2 2 2 2 2 2 2 2 2 2 2 9" xfId="21300" xr:uid="{00000000-0005-0000-0000-000030530000}"/>
    <cellStyle name="Акцент5 2 2 2 2 2 2 2 2 2 2 2 2 2 2 2 20" xfId="21301" xr:uid="{00000000-0005-0000-0000-000031530000}"/>
    <cellStyle name="Акцент5 2 2 2 2 2 2 2 2 2 2 2 2 2 2 2 21" xfId="21302" xr:uid="{00000000-0005-0000-0000-000032530000}"/>
    <cellStyle name="Акцент5 2 2 2 2 2 2 2 2 2 2 2 2 2 2 2 22" xfId="21303" xr:uid="{00000000-0005-0000-0000-000033530000}"/>
    <cellStyle name="Акцент5 2 2 2 2 2 2 2 2 2 2 2 2 2 2 2 23" xfId="21304" xr:uid="{00000000-0005-0000-0000-000034530000}"/>
    <cellStyle name="Акцент5 2 2 2 2 2 2 2 2 2 2 2 2 2 2 2 24" xfId="21305" xr:uid="{00000000-0005-0000-0000-000035530000}"/>
    <cellStyle name="Акцент5 2 2 2 2 2 2 2 2 2 2 2 2 2 2 2 25" xfId="21306" xr:uid="{00000000-0005-0000-0000-000036530000}"/>
    <cellStyle name="Акцент5 2 2 2 2 2 2 2 2 2 2 2 2 2 2 2 26" xfId="21307" xr:uid="{00000000-0005-0000-0000-000037530000}"/>
    <cellStyle name="Акцент5 2 2 2 2 2 2 2 2 2 2 2 2 2 2 2 27" xfId="21308" xr:uid="{00000000-0005-0000-0000-000038530000}"/>
    <cellStyle name="Акцент5 2 2 2 2 2 2 2 2 2 2 2 2 2 2 2 3" xfId="21309" xr:uid="{00000000-0005-0000-0000-000039530000}"/>
    <cellStyle name="Акцент5 2 2 2 2 2 2 2 2 2 2 2 2 2 2 2 3 2" xfId="21310" xr:uid="{00000000-0005-0000-0000-00003A530000}"/>
    <cellStyle name="Акцент5 2 2 2 2 2 2 2 2 2 2 2 2 2 2 2 3 2 2" xfId="21311" xr:uid="{00000000-0005-0000-0000-00003B530000}"/>
    <cellStyle name="Акцент5 2 2 2 2 2 2 2 2 2 2 2 2 2 2 2 3 2 2 2" xfId="21312" xr:uid="{00000000-0005-0000-0000-00003C530000}"/>
    <cellStyle name="Акцент5 2 2 2 2 2 2 2 2 2 2 2 2 2 2 2 3 2 3" xfId="21313" xr:uid="{00000000-0005-0000-0000-00003D530000}"/>
    <cellStyle name="Акцент5 2 2 2 2 2 2 2 2 2 2 2 2 2 2 2 3 2 4" xfId="21314" xr:uid="{00000000-0005-0000-0000-00003E530000}"/>
    <cellStyle name="Акцент5 2 2 2 2 2 2 2 2 2 2 2 2 2 2 2 3 3" xfId="21315" xr:uid="{00000000-0005-0000-0000-00003F530000}"/>
    <cellStyle name="Акцент5 2 2 2 2 2 2 2 2 2 2 2 2 2 2 2 3 3 2" xfId="21316" xr:uid="{00000000-0005-0000-0000-000040530000}"/>
    <cellStyle name="Акцент5 2 2 2 2 2 2 2 2 2 2 2 2 2 2 2 3 4" xfId="21317" xr:uid="{00000000-0005-0000-0000-000041530000}"/>
    <cellStyle name="Акцент5 2 2 2 2 2 2 2 2 2 2 2 2 2 2 2 4" xfId="21318" xr:uid="{00000000-0005-0000-0000-000042530000}"/>
    <cellStyle name="Акцент5 2 2 2 2 2 2 2 2 2 2 2 2 2 2 2 4 2" xfId="21319" xr:uid="{00000000-0005-0000-0000-000043530000}"/>
    <cellStyle name="Акцент5 2 2 2 2 2 2 2 2 2 2 2 2 2 2 2 5" xfId="21320" xr:uid="{00000000-0005-0000-0000-000044530000}"/>
    <cellStyle name="Акцент5 2 2 2 2 2 2 2 2 2 2 2 2 2 2 2 6" xfId="21321" xr:uid="{00000000-0005-0000-0000-000045530000}"/>
    <cellStyle name="Акцент5 2 2 2 2 2 2 2 2 2 2 2 2 2 2 2 7" xfId="21322" xr:uid="{00000000-0005-0000-0000-000046530000}"/>
    <cellStyle name="Акцент5 2 2 2 2 2 2 2 2 2 2 2 2 2 2 2 8" xfId="21323" xr:uid="{00000000-0005-0000-0000-000047530000}"/>
    <cellStyle name="Акцент5 2 2 2 2 2 2 2 2 2 2 2 2 2 2 2 9" xfId="21324" xr:uid="{00000000-0005-0000-0000-000048530000}"/>
    <cellStyle name="Акцент5 2 2 2 2 2 2 2 2 2 2 2 2 2 2 20" xfId="21325" xr:uid="{00000000-0005-0000-0000-000049530000}"/>
    <cellStyle name="Акцент5 2 2 2 2 2 2 2 2 2 2 2 2 2 2 21" xfId="21326" xr:uid="{00000000-0005-0000-0000-00004A530000}"/>
    <cellStyle name="Акцент5 2 2 2 2 2 2 2 2 2 2 2 2 2 2 22" xfId="21327" xr:uid="{00000000-0005-0000-0000-00004B530000}"/>
    <cellStyle name="Акцент5 2 2 2 2 2 2 2 2 2 2 2 2 2 2 23" xfId="21328" xr:uid="{00000000-0005-0000-0000-00004C530000}"/>
    <cellStyle name="Акцент5 2 2 2 2 2 2 2 2 2 2 2 2 2 2 24" xfId="21329" xr:uid="{00000000-0005-0000-0000-00004D530000}"/>
    <cellStyle name="Акцент5 2 2 2 2 2 2 2 2 2 2 2 2 2 2 25" xfId="21330" xr:uid="{00000000-0005-0000-0000-00004E530000}"/>
    <cellStyle name="Акцент5 2 2 2 2 2 2 2 2 2 2 2 2 2 2 26" xfId="21331" xr:uid="{00000000-0005-0000-0000-00004F530000}"/>
    <cellStyle name="Акцент5 2 2 2 2 2 2 2 2 2 2 2 2 2 2 27" xfId="21332" xr:uid="{00000000-0005-0000-0000-000050530000}"/>
    <cellStyle name="Акцент5 2 2 2 2 2 2 2 2 2 2 2 2 2 2 28" xfId="21333" xr:uid="{00000000-0005-0000-0000-000051530000}"/>
    <cellStyle name="Акцент5 2 2 2 2 2 2 2 2 2 2 2 2 2 2 3" xfId="21334" xr:uid="{00000000-0005-0000-0000-000052530000}"/>
    <cellStyle name="Акцент5 2 2 2 2 2 2 2 2 2 2 2 2 2 2 4" xfId="21335" xr:uid="{00000000-0005-0000-0000-000053530000}"/>
    <cellStyle name="Акцент5 2 2 2 2 2 2 2 2 2 2 2 2 2 2 4 2" xfId="21336" xr:uid="{00000000-0005-0000-0000-000054530000}"/>
    <cellStyle name="Акцент5 2 2 2 2 2 2 2 2 2 2 2 2 2 2 4 2 2" xfId="21337" xr:uid="{00000000-0005-0000-0000-000055530000}"/>
    <cellStyle name="Акцент5 2 2 2 2 2 2 2 2 2 2 2 2 2 2 4 2 2 2" xfId="21338" xr:uid="{00000000-0005-0000-0000-000056530000}"/>
    <cellStyle name="Акцент5 2 2 2 2 2 2 2 2 2 2 2 2 2 2 4 2 3" xfId="21339" xr:uid="{00000000-0005-0000-0000-000057530000}"/>
    <cellStyle name="Акцент5 2 2 2 2 2 2 2 2 2 2 2 2 2 2 4 2 4" xfId="21340" xr:uid="{00000000-0005-0000-0000-000058530000}"/>
    <cellStyle name="Акцент5 2 2 2 2 2 2 2 2 2 2 2 2 2 2 4 3" xfId="21341" xr:uid="{00000000-0005-0000-0000-000059530000}"/>
    <cellStyle name="Акцент5 2 2 2 2 2 2 2 2 2 2 2 2 2 2 4 3 2" xfId="21342" xr:uid="{00000000-0005-0000-0000-00005A530000}"/>
    <cellStyle name="Акцент5 2 2 2 2 2 2 2 2 2 2 2 2 2 2 4 4" xfId="21343" xr:uid="{00000000-0005-0000-0000-00005B530000}"/>
    <cellStyle name="Акцент5 2 2 2 2 2 2 2 2 2 2 2 2 2 2 5" xfId="21344" xr:uid="{00000000-0005-0000-0000-00005C530000}"/>
    <cellStyle name="Акцент5 2 2 2 2 2 2 2 2 2 2 2 2 2 2 5 2" xfId="21345" xr:uid="{00000000-0005-0000-0000-00005D530000}"/>
    <cellStyle name="Акцент5 2 2 2 2 2 2 2 2 2 2 2 2 2 2 6" xfId="21346" xr:uid="{00000000-0005-0000-0000-00005E530000}"/>
    <cellStyle name="Акцент5 2 2 2 2 2 2 2 2 2 2 2 2 2 2 7" xfId="21347" xr:uid="{00000000-0005-0000-0000-00005F530000}"/>
    <cellStyle name="Акцент5 2 2 2 2 2 2 2 2 2 2 2 2 2 2 8" xfId="21348" xr:uid="{00000000-0005-0000-0000-000060530000}"/>
    <cellStyle name="Акцент5 2 2 2 2 2 2 2 2 2 2 2 2 2 2 9" xfId="21349" xr:uid="{00000000-0005-0000-0000-000061530000}"/>
    <cellStyle name="Акцент5 2 2 2 2 2 2 2 2 2 2 2 2 2 20" xfId="21350" xr:uid="{00000000-0005-0000-0000-000062530000}"/>
    <cellStyle name="Акцент5 2 2 2 2 2 2 2 2 2 2 2 2 2 21" xfId="21351" xr:uid="{00000000-0005-0000-0000-000063530000}"/>
    <cellStyle name="Акцент5 2 2 2 2 2 2 2 2 2 2 2 2 2 22" xfId="21352" xr:uid="{00000000-0005-0000-0000-000064530000}"/>
    <cellStyle name="Акцент5 2 2 2 2 2 2 2 2 2 2 2 2 2 23" xfId="21353" xr:uid="{00000000-0005-0000-0000-000065530000}"/>
    <cellStyle name="Акцент5 2 2 2 2 2 2 2 2 2 2 2 2 2 24" xfId="21354" xr:uid="{00000000-0005-0000-0000-000066530000}"/>
    <cellStyle name="Акцент5 2 2 2 2 2 2 2 2 2 2 2 2 2 25" xfId="21355" xr:uid="{00000000-0005-0000-0000-000067530000}"/>
    <cellStyle name="Акцент5 2 2 2 2 2 2 2 2 2 2 2 2 2 26" xfId="21356" xr:uid="{00000000-0005-0000-0000-000068530000}"/>
    <cellStyle name="Акцент5 2 2 2 2 2 2 2 2 2 2 2 2 2 27" xfId="21357" xr:uid="{00000000-0005-0000-0000-000069530000}"/>
    <cellStyle name="Акцент5 2 2 2 2 2 2 2 2 2 2 2 2 2 28" xfId="21358" xr:uid="{00000000-0005-0000-0000-00006A530000}"/>
    <cellStyle name="Акцент5 2 2 2 2 2 2 2 2 2 2 2 2 2 29" xfId="21359" xr:uid="{00000000-0005-0000-0000-00006B530000}"/>
    <cellStyle name="Акцент5 2 2 2 2 2 2 2 2 2 2 2 2 2 3" xfId="21360" xr:uid="{00000000-0005-0000-0000-00006C530000}"/>
    <cellStyle name="Акцент5 2 2 2 2 2 2 2 2 2 2 2 2 2 4" xfId="21361" xr:uid="{00000000-0005-0000-0000-00006D530000}"/>
    <cellStyle name="Акцент5 2 2 2 2 2 2 2 2 2 2 2 2 2 4 2" xfId="21362" xr:uid="{00000000-0005-0000-0000-00006E530000}"/>
    <cellStyle name="Акцент5 2 2 2 2 2 2 2 2 2 2 2 2 2 5" xfId="21363" xr:uid="{00000000-0005-0000-0000-00006F530000}"/>
    <cellStyle name="Акцент5 2 2 2 2 2 2 2 2 2 2 2 2 2 5 2" xfId="21364" xr:uid="{00000000-0005-0000-0000-000070530000}"/>
    <cellStyle name="Акцент5 2 2 2 2 2 2 2 2 2 2 2 2 2 5 2 2" xfId="21365" xr:uid="{00000000-0005-0000-0000-000071530000}"/>
    <cellStyle name="Акцент5 2 2 2 2 2 2 2 2 2 2 2 2 2 5 2 2 2" xfId="21366" xr:uid="{00000000-0005-0000-0000-000072530000}"/>
    <cellStyle name="Акцент5 2 2 2 2 2 2 2 2 2 2 2 2 2 5 2 3" xfId="21367" xr:uid="{00000000-0005-0000-0000-000073530000}"/>
    <cellStyle name="Акцент5 2 2 2 2 2 2 2 2 2 2 2 2 2 5 2 4" xfId="21368" xr:uid="{00000000-0005-0000-0000-000074530000}"/>
    <cellStyle name="Акцент5 2 2 2 2 2 2 2 2 2 2 2 2 2 5 3" xfId="21369" xr:uid="{00000000-0005-0000-0000-000075530000}"/>
    <cellStyle name="Акцент5 2 2 2 2 2 2 2 2 2 2 2 2 2 5 3 2" xfId="21370" xr:uid="{00000000-0005-0000-0000-000076530000}"/>
    <cellStyle name="Акцент5 2 2 2 2 2 2 2 2 2 2 2 2 2 5 4" xfId="21371" xr:uid="{00000000-0005-0000-0000-000077530000}"/>
    <cellStyle name="Акцент5 2 2 2 2 2 2 2 2 2 2 2 2 2 6" xfId="21372" xr:uid="{00000000-0005-0000-0000-000078530000}"/>
    <cellStyle name="Акцент5 2 2 2 2 2 2 2 2 2 2 2 2 2 6 2" xfId="21373" xr:uid="{00000000-0005-0000-0000-000079530000}"/>
    <cellStyle name="Акцент5 2 2 2 2 2 2 2 2 2 2 2 2 2 7" xfId="21374" xr:uid="{00000000-0005-0000-0000-00007A530000}"/>
    <cellStyle name="Акцент5 2 2 2 2 2 2 2 2 2 2 2 2 2 8" xfId="21375" xr:uid="{00000000-0005-0000-0000-00007B530000}"/>
    <cellStyle name="Акцент5 2 2 2 2 2 2 2 2 2 2 2 2 2 9" xfId="21376" xr:uid="{00000000-0005-0000-0000-00007C530000}"/>
    <cellStyle name="Акцент5 2 2 2 2 2 2 2 2 2 2 2 2 20" xfId="21377" xr:uid="{00000000-0005-0000-0000-00007D530000}"/>
    <cellStyle name="Акцент5 2 2 2 2 2 2 2 2 2 2 2 2 21" xfId="21378" xr:uid="{00000000-0005-0000-0000-00007E530000}"/>
    <cellStyle name="Акцент5 2 2 2 2 2 2 2 2 2 2 2 2 22" xfId="21379" xr:uid="{00000000-0005-0000-0000-00007F530000}"/>
    <cellStyle name="Акцент5 2 2 2 2 2 2 2 2 2 2 2 2 23" xfId="21380" xr:uid="{00000000-0005-0000-0000-000080530000}"/>
    <cellStyle name="Акцент5 2 2 2 2 2 2 2 2 2 2 2 2 24" xfId="21381" xr:uid="{00000000-0005-0000-0000-000081530000}"/>
    <cellStyle name="Акцент5 2 2 2 2 2 2 2 2 2 2 2 2 25" xfId="21382" xr:uid="{00000000-0005-0000-0000-000082530000}"/>
    <cellStyle name="Акцент5 2 2 2 2 2 2 2 2 2 2 2 2 26" xfId="21383" xr:uid="{00000000-0005-0000-0000-000083530000}"/>
    <cellStyle name="Акцент5 2 2 2 2 2 2 2 2 2 2 2 2 27" xfId="21384" xr:uid="{00000000-0005-0000-0000-000084530000}"/>
    <cellStyle name="Акцент5 2 2 2 2 2 2 2 2 2 2 2 2 28" xfId="21385" xr:uid="{00000000-0005-0000-0000-000085530000}"/>
    <cellStyle name="Акцент5 2 2 2 2 2 2 2 2 2 2 2 2 29" xfId="21386" xr:uid="{00000000-0005-0000-0000-000086530000}"/>
    <cellStyle name="Акцент5 2 2 2 2 2 2 2 2 2 2 2 2 3" xfId="21387" xr:uid="{00000000-0005-0000-0000-000087530000}"/>
    <cellStyle name="Акцент5 2 2 2 2 2 2 2 2 2 2 2 2 4" xfId="21388" xr:uid="{00000000-0005-0000-0000-000088530000}"/>
    <cellStyle name="Акцент5 2 2 2 2 2 2 2 2 2 2 2 2 4 2" xfId="21389" xr:uid="{00000000-0005-0000-0000-000089530000}"/>
    <cellStyle name="Акцент5 2 2 2 2 2 2 2 2 2 2 2 2 5" xfId="21390" xr:uid="{00000000-0005-0000-0000-00008A530000}"/>
    <cellStyle name="Акцент5 2 2 2 2 2 2 2 2 2 2 2 2 5 2" xfId="21391" xr:uid="{00000000-0005-0000-0000-00008B530000}"/>
    <cellStyle name="Акцент5 2 2 2 2 2 2 2 2 2 2 2 2 5 2 2" xfId="21392" xr:uid="{00000000-0005-0000-0000-00008C530000}"/>
    <cellStyle name="Акцент5 2 2 2 2 2 2 2 2 2 2 2 2 5 2 2 2" xfId="21393" xr:uid="{00000000-0005-0000-0000-00008D530000}"/>
    <cellStyle name="Акцент5 2 2 2 2 2 2 2 2 2 2 2 2 5 2 3" xfId="21394" xr:uid="{00000000-0005-0000-0000-00008E530000}"/>
    <cellStyle name="Акцент5 2 2 2 2 2 2 2 2 2 2 2 2 5 2 4" xfId="21395" xr:uid="{00000000-0005-0000-0000-00008F530000}"/>
    <cellStyle name="Акцент5 2 2 2 2 2 2 2 2 2 2 2 2 5 3" xfId="21396" xr:uid="{00000000-0005-0000-0000-000090530000}"/>
    <cellStyle name="Акцент5 2 2 2 2 2 2 2 2 2 2 2 2 5 3 2" xfId="21397" xr:uid="{00000000-0005-0000-0000-000091530000}"/>
    <cellStyle name="Акцент5 2 2 2 2 2 2 2 2 2 2 2 2 5 4" xfId="21398" xr:uid="{00000000-0005-0000-0000-000092530000}"/>
    <cellStyle name="Акцент5 2 2 2 2 2 2 2 2 2 2 2 2 6" xfId="21399" xr:uid="{00000000-0005-0000-0000-000093530000}"/>
    <cellStyle name="Акцент5 2 2 2 2 2 2 2 2 2 2 2 2 6 2" xfId="21400" xr:uid="{00000000-0005-0000-0000-000094530000}"/>
    <cellStyle name="Акцент5 2 2 2 2 2 2 2 2 2 2 2 2 7" xfId="21401" xr:uid="{00000000-0005-0000-0000-000095530000}"/>
    <cellStyle name="Акцент5 2 2 2 2 2 2 2 2 2 2 2 2 8" xfId="21402" xr:uid="{00000000-0005-0000-0000-000096530000}"/>
    <cellStyle name="Акцент5 2 2 2 2 2 2 2 2 2 2 2 2 9" xfId="21403" xr:uid="{00000000-0005-0000-0000-000097530000}"/>
    <cellStyle name="Акцент5 2 2 2 2 2 2 2 2 2 2 2 20" xfId="21404" xr:uid="{00000000-0005-0000-0000-000098530000}"/>
    <cellStyle name="Акцент5 2 2 2 2 2 2 2 2 2 2 2 21" xfId="21405" xr:uid="{00000000-0005-0000-0000-000099530000}"/>
    <cellStyle name="Акцент5 2 2 2 2 2 2 2 2 2 2 2 22" xfId="21406" xr:uid="{00000000-0005-0000-0000-00009A530000}"/>
    <cellStyle name="Акцент5 2 2 2 2 2 2 2 2 2 2 2 23" xfId="21407" xr:uid="{00000000-0005-0000-0000-00009B530000}"/>
    <cellStyle name="Акцент5 2 2 2 2 2 2 2 2 2 2 2 24" xfId="21408" xr:uid="{00000000-0005-0000-0000-00009C530000}"/>
    <cellStyle name="Акцент5 2 2 2 2 2 2 2 2 2 2 2 25" xfId="21409" xr:uid="{00000000-0005-0000-0000-00009D530000}"/>
    <cellStyle name="Акцент5 2 2 2 2 2 2 2 2 2 2 2 26" xfId="21410" xr:uid="{00000000-0005-0000-0000-00009E530000}"/>
    <cellStyle name="Акцент5 2 2 2 2 2 2 2 2 2 2 2 27" xfId="21411" xr:uid="{00000000-0005-0000-0000-00009F530000}"/>
    <cellStyle name="Акцент5 2 2 2 2 2 2 2 2 2 2 2 28" xfId="21412" xr:uid="{00000000-0005-0000-0000-0000A0530000}"/>
    <cellStyle name="Акцент5 2 2 2 2 2 2 2 2 2 2 2 29" xfId="21413" xr:uid="{00000000-0005-0000-0000-0000A1530000}"/>
    <cellStyle name="Акцент5 2 2 2 2 2 2 2 2 2 2 2 3" xfId="21414" xr:uid="{00000000-0005-0000-0000-0000A2530000}"/>
    <cellStyle name="Акцент5 2 2 2 2 2 2 2 2 2 2 2 30" xfId="21415" xr:uid="{00000000-0005-0000-0000-0000A3530000}"/>
    <cellStyle name="Акцент5 2 2 2 2 2 2 2 2 2 2 2 4" xfId="21416" xr:uid="{00000000-0005-0000-0000-0000A4530000}"/>
    <cellStyle name="Акцент5 2 2 2 2 2 2 2 2 2 2 2 5" xfId="21417" xr:uid="{00000000-0005-0000-0000-0000A5530000}"/>
    <cellStyle name="Акцент5 2 2 2 2 2 2 2 2 2 2 2 5 2" xfId="21418" xr:uid="{00000000-0005-0000-0000-0000A6530000}"/>
    <cellStyle name="Акцент5 2 2 2 2 2 2 2 2 2 2 2 6" xfId="21419" xr:uid="{00000000-0005-0000-0000-0000A7530000}"/>
    <cellStyle name="Акцент5 2 2 2 2 2 2 2 2 2 2 2 6 2" xfId="21420" xr:uid="{00000000-0005-0000-0000-0000A8530000}"/>
    <cellStyle name="Акцент5 2 2 2 2 2 2 2 2 2 2 2 6 2 2" xfId="21421" xr:uid="{00000000-0005-0000-0000-0000A9530000}"/>
    <cellStyle name="Акцент5 2 2 2 2 2 2 2 2 2 2 2 6 2 2 2" xfId="21422" xr:uid="{00000000-0005-0000-0000-0000AA530000}"/>
    <cellStyle name="Акцент5 2 2 2 2 2 2 2 2 2 2 2 6 2 3" xfId="21423" xr:uid="{00000000-0005-0000-0000-0000AB530000}"/>
    <cellStyle name="Акцент5 2 2 2 2 2 2 2 2 2 2 2 6 2 4" xfId="21424" xr:uid="{00000000-0005-0000-0000-0000AC530000}"/>
    <cellStyle name="Акцент5 2 2 2 2 2 2 2 2 2 2 2 6 3" xfId="21425" xr:uid="{00000000-0005-0000-0000-0000AD530000}"/>
    <cellStyle name="Акцент5 2 2 2 2 2 2 2 2 2 2 2 6 3 2" xfId="21426" xr:uid="{00000000-0005-0000-0000-0000AE530000}"/>
    <cellStyle name="Акцент5 2 2 2 2 2 2 2 2 2 2 2 6 4" xfId="21427" xr:uid="{00000000-0005-0000-0000-0000AF530000}"/>
    <cellStyle name="Акцент5 2 2 2 2 2 2 2 2 2 2 2 7" xfId="21428" xr:uid="{00000000-0005-0000-0000-0000B0530000}"/>
    <cellStyle name="Акцент5 2 2 2 2 2 2 2 2 2 2 2 7 2" xfId="21429" xr:uid="{00000000-0005-0000-0000-0000B1530000}"/>
    <cellStyle name="Акцент5 2 2 2 2 2 2 2 2 2 2 2 8" xfId="21430" xr:uid="{00000000-0005-0000-0000-0000B2530000}"/>
    <cellStyle name="Акцент5 2 2 2 2 2 2 2 2 2 2 2 9" xfId="21431" xr:uid="{00000000-0005-0000-0000-0000B3530000}"/>
    <cellStyle name="Акцент5 2 2 2 2 2 2 2 2 2 2 20" xfId="21432" xr:uid="{00000000-0005-0000-0000-0000B4530000}"/>
    <cellStyle name="Акцент5 2 2 2 2 2 2 2 2 2 2 21" xfId="21433" xr:uid="{00000000-0005-0000-0000-0000B5530000}"/>
    <cellStyle name="Акцент5 2 2 2 2 2 2 2 2 2 2 22" xfId="21434" xr:uid="{00000000-0005-0000-0000-0000B6530000}"/>
    <cellStyle name="Акцент5 2 2 2 2 2 2 2 2 2 2 23" xfId="21435" xr:uid="{00000000-0005-0000-0000-0000B7530000}"/>
    <cellStyle name="Акцент5 2 2 2 2 2 2 2 2 2 2 24" xfId="21436" xr:uid="{00000000-0005-0000-0000-0000B8530000}"/>
    <cellStyle name="Акцент5 2 2 2 2 2 2 2 2 2 2 25" xfId="21437" xr:uid="{00000000-0005-0000-0000-0000B9530000}"/>
    <cellStyle name="Акцент5 2 2 2 2 2 2 2 2 2 2 26" xfId="21438" xr:uid="{00000000-0005-0000-0000-0000BA530000}"/>
    <cellStyle name="Акцент5 2 2 2 2 2 2 2 2 2 2 27" xfId="21439" xr:uid="{00000000-0005-0000-0000-0000BB530000}"/>
    <cellStyle name="Акцент5 2 2 2 2 2 2 2 2 2 2 28" xfId="21440" xr:uid="{00000000-0005-0000-0000-0000BC530000}"/>
    <cellStyle name="Акцент5 2 2 2 2 2 2 2 2 2 2 29" xfId="21441" xr:uid="{00000000-0005-0000-0000-0000BD530000}"/>
    <cellStyle name="Акцент5 2 2 2 2 2 2 2 2 2 2 3" xfId="21442" xr:uid="{00000000-0005-0000-0000-0000BE530000}"/>
    <cellStyle name="Акцент5 2 2 2 2 2 2 2 2 2 2 30" xfId="21443" xr:uid="{00000000-0005-0000-0000-0000BF530000}"/>
    <cellStyle name="Акцент5 2 2 2 2 2 2 2 2 2 2 31" xfId="21444" xr:uid="{00000000-0005-0000-0000-0000C0530000}"/>
    <cellStyle name="Акцент5 2 2 2 2 2 2 2 2 2 2 32" xfId="21445" xr:uid="{00000000-0005-0000-0000-0000C1530000}"/>
    <cellStyle name="Акцент5 2 2 2 2 2 2 2 2 2 2 4" xfId="21446" xr:uid="{00000000-0005-0000-0000-0000C2530000}"/>
    <cellStyle name="Акцент5 2 2 2 2 2 2 2 2 2 2 5" xfId="21447" xr:uid="{00000000-0005-0000-0000-0000C3530000}"/>
    <cellStyle name="Акцент5 2 2 2 2 2 2 2 2 2 2 5 2" xfId="21448" xr:uid="{00000000-0005-0000-0000-0000C4530000}"/>
    <cellStyle name="Акцент5 2 2 2 2 2 2 2 2 2 2 5 3" xfId="21449" xr:uid="{00000000-0005-0000-0000-0000C5530000}"/>
    <cellStyle name="Акцент5 2 2 2 2 2 2 2 2 2 2 6" xfId="21450" xr:uid="{00000000-0005-0000-0000-0000C6530000}"/>
    <cellStyle name="Акцент5 2 2 2 2 2 2 2 2 2 2 7" xfId="21451" xr:uid="{00000000-0005-0000-0000-0000C7530000}"/>
    <cellStyle name="Акцент5 2 2 2 2 2 2 2 2 2 2 7 2" xfId="21452" xr:uid="{00000000-0005-0000-0000-0000C8530000}"/>
    <cellStyle name="Акцент5 2 2 2 2 2 2 2 2 2 2 8" xfId="21453" xr:uid="{00000000-0005-0000-0000-0000C9530000}"/>
    <cellStyle name="Акцент5 2 2 2 2 2 2 2 2 2 2 8 2" xfId="21454" xr:uid="{00000000-0005-0000-0000-0000CA530000}"/>
    <cellStyle name="Акцент5 2 2 2 2 2 2 2 2 2 2 8 2 2" xfId="21455" xr:uid="{00000000-0005-0000-0000-0000CB530000}"/>
    <cellStyle name="Акцент5 2 2 2 2 2 2 2 2 2 2 8 2 2 2" xfId="21456" xr:uid="{00000000-0005-0000-0000-0000CC530000}"/>
    <cellStyle name="Акцент5 2 2 2 2 2 2 2 2 2 2 8 2 3" xfId="21457" xr:uid="{00000000-0005-0000-0000-0000CD530000}"/>
    <cellStyle name="Акцент5 2 2 2 2 2 2 2 2 2 2 8 2 4" xfId="21458" xr:uid="{00000000-0005-0000-0000-0000CE530000}"/>
    <cellStyle name="Акцент5 2 2 2 2 2 2 2 2 2 2 8 3" xfId="21459" xr:uid="{00000000-0005-0000-0000-0000CF530000}"/>
    <cellStyle name="Акцент5 2 2 2 2 2 2 2 2 2 2 8 3 2" xfId="21460" xr:uid="{00000000-0005-0000-0000-0000D0530000}"/>
    <cellStyle name="Акцент5 2 2 2 2 2 2 2 2 2 2 8 4" xfId="21461" xr:uid="{00000000-0005-0000-0000-0000D1530000}"/>
    <cellStyle name="Акцент5 2 2 2 2 2 2 2 2 2 2 9" xfId="21462" xr:uid="{00000000-0005-0000-0000-0000D2530000}"/>
    <cellStyle name="Акцент5 2 2 2 2 2 2 2 2 2 2 9 2" xfId="21463" xr:uid="{00000000-0005-0000-0000-0000D3530000}"/>
    <cellStyle name="Акцент5 2 2 2 2 2 2 2 2 2 20" xfId="21464" xr:uid="{00000000-0005-0000-0000-0000D4530000}"/>
    <cellStyle name="Акцент5 2 2 2 2 2 2 2 2 2 21" xfId="21465" xr:uid="{00000000-0005-0000-0000-0000D5530000}"/>
    <cellStyle name="Акцент5 2 2 2 2 2 2 2 2 2 22" xfId="21466" xr:uid="{00000000-0005-0000-0000-0000D6530000}"/>
    <cellStyle name="Акцент5 2 2 2 2 2 2 2 2 2 23" xfId="21467" xr:uid="{00000000-0005-0000-0000-0000D7530000}"/>
    <cellStyle name="Акцент5 2 2 2 2 2 2 2 2 2 24" xfId="21468" xr:uid="{00000000-0005-0000-0000-0000D8530000}"/>
    <cellStyle name="Акцент5 2 2 2 2 2 2 2 2 2 25" xfId="21469" xr:uid="{00000000-0005-0000-0000-0000D9530000}"/>
    <cellStyle name="Акцент5 2 2 2 2 2 2 2 2 2 26" xfId="21470" xr:uid="{00000000-0005-0000-0000-0000DA530000}"/>
    <cellStyle name="Акцент5 2 2 2 2 2 2 2 2 2 27" xfId="21471" xr:uid="{00000000-0005-0000-0000-0000DB530000}"/>
    <cellStyle name="Акцент5 2 2 2 2 2 2 2 2 2 28" xfId="21472" xr:uid="{00000000-0005-0000-0000-0000DC530000}"/>
    <cellStyle name="Акцент5 2 2 2 2 2 2 2 2 2 29" xfId="21473" xr:uid="{00000000-0005-0000-0000-0000DD530000}"/>
    <cellStyle name="Акцент5 2 2 2 2 2 2 2 2 2 3" xfId="21474" xr:uid="{00000000-0005-0000-0000-0000DE530000}"/>
    <cellStyle name="Акцент5 2 2 2 2 2 2 2 2 2 3 2" xfId="21475" xr:uid="{00000000-0005-0000-0000-0000DF530000}"/>
    <cellStyle name="Акцент5 2 2 2 2 2 2 2 2 2 3 2 2" xfId="21476" xr:uid="{00000000-0005-0000-0000-0000E0530000}"/>
    <cellStyle name="Акцент5 2 2 2 2 2 2 2 2 2 3 2 2 2" xfId="21477" xr:uid="{00000000-0005-0000-0000-0000E1530000}"/>
    <cellStyle name="Акцент5 2 2 2 2 2 2 2 2 2 3 2 2 3" xfId="21478" xr:uid="{00000000-0005-0000-0000-0000E2530000}"/>
    <cellStyle name="Акцент5 2 2 2 2 2 2 2 2 2 3 2 3" xfId="21479" xr:uid="{00000000-0005-0000-0000-0000E3530000}"/>
    <cellStyle name="Акцент5 2 2 2 2 2 2 2 2 2 3 3" xfId="21480" xr:uid="{00000000-0005-0000-0000-0000E4530000}"/>
    <cellStyle name="Акцент5 2 2 2 2 2 2 2 2 2 3 4" xfId="21481" xr:uid="{00000000-0005-0000-0000-0000E5530000}"/>
    <cellStyle name="Акцент5 2 2 2 2 2 2 2 2 2 30" xfId="21482" xr:uid="{00000000-0005-0000-0000-0000E6530000}"/>
    <cellStyle name="Акцент5 2 2 2 2 2 2 2 2 2 31" xfId="21483" xr:uid="{00000000-0005-0000-0000-0000E7530000}"/>
    <cellStyle name="Акцент5 2 2 2 2 2 2 2 2 2 32" xfId="21484" xr:uid="{00000000-0005-0000-0000-0000E8530000}"/>
    <cellStyle name="Акцент5 2 2 2 2 2 2 2 2 2 4" xfId="21485" xr:uid="{00000000-0005-0000-0000-0000E9530000}"/>
    <cellStyle name="Акцент5 2 2 2 2 2 2 2 2 2 5" xfId="21486" xr:uid="{00000000-0005-0000-0000-0000EA530000}"/>
    <cellStyle name="Акцент5 2 2 2 2 2 2 2 2 2 5 2" xfId="21487" xr:uid="{00000000-0005-0000-0000-0000EB530000}"/>
    <cellStyle name="Акцент5 2 2 2 2 2 2 2 2 2 5 3" xfId="21488" xr:uid="{00000000-0005-0000-0000-0000EC530000}"/>
    <cellStyle name="Акцент5 2 2 2 2 2 2 2 2 2 6" xfId="21489" xr:uid="{00000000-0005-0000-0000-0000ED530000}"/>
    <cellStyle name="Акцент5 2 2 2 2 2 2 2 2 2 7" xfId="21490" xr:uid="{00000000-0005-0000-0000-0000EE530000}"/>
    <cellStyle name="Акцент5 2 2 2 2 2 2 2 2 2 7 2" xfId="21491" xr:uid="{00000000-0005-0000-0000-0000EF530000}"/>
    <cellStyle name="Акцент5 2 2 2 2 2 2 2 2 2 8" xfId="21492" xr:uid="{00000000-0005-0000-0000-0000F0530000}"/>
    <cellStyle name="Акцент5 2 2 2 2 2 2 2 2 2 8 2" xfId="21493" xr:uid="{00000000-0005-0000-0000-0000F1530000}"/>
    <cellStyle name="Акцент5 2 2 2 2 2 2 2 2 2 8 2 2" xfId="21494" xr:uid="{00000000-0005-0000-0000-0000F2530000}"/>
    <cellStyle name="Акцент5 2 2 2 2 2 2 2 2 2 8 2 2 2" xfId="21495" xr:uid="{00000000-0005-0000-0000-0000F3530000}"/>
    <cellStyle name="Акцент5 2 2 2 2 2 2 2 2 2 8 2 3" xfId="21496" xr:uid="{00000000-0005-0000-0000-0000F4530000}"/>
    <cellStyle name="Акцент5 2 2 2 2 2 2 2 2 2 8 2 4" xfId="21497" xr:uid="{00000000-0005-0000-0000-0000F5530000}"/>
    <cellStyle name="Акцент5 2 2 2 2 2 2 2 2 2 8 3" xfId="21498" xr:uid="{00000000-0005-0000-0000-0000F6530000}"/>
    <cellStyle name="Акцент5 2 2 2 2 2 2 2 2 2 8 3 2" xfId="21499" xr:uid="{00000000-0005-0000-0000-0000F7530000}"/>
    <cellStyle name="Акцент5 2 2 2 2 2 2 2 2 2 8 4" xfId="21500" xr:uid="{00000000-0005-0000-0000-0000F8530000}"/>
    <cellStyle name="Акцент5 2 2 2 2 2 2 2 2 2 9" xfId="21501" xr:uid="{00000000-0005-0000-0000-0000F9530000}"/>
    <cellStyle name="Акцент5 2 2 2 2 2 2 2 2 2 9 2" xfId="21502" xr:uid="{00000000-0005-0000-0000-0000FA530000}"/>
    <cellStyle name="Акцент5 2 2 2 2 2 2 2 2 20" xfId="21503" xr:uid="{00000000-0005-0000-0000-0000FB530000}"/>
    <cellStyle name="Акцент5 2 2 2 2 2 2 2 2 21" xfId="21504" xr:uid="{00000000-0005-0000-0000-0000FC530000}"/>
    <cellStyle name="Акцент5 2 2 2 2 2 2 2 2 22" xfId="21505" xr:uid="{00000000-0005-0000-0000-0000FD530000}"/>
    <cellStyle name="Акцент5 2 2 2 2 2 2 2 2 23" xfId="21506" xr:uid="{00000000-0005-0000-0000-0000FE530000}"/>
    <cellStyle name="Акцент5 2 2 2 2 2 2 2 2 24" xfId="21507" xr:uid="{00000000-0005-0000-0000-0000FF530000}"/>
    <cellStyle name="Акцент5 2 2 2 2 2 2 2 2 25" xfId="21508" xr:uid="{00000000-0005-0000-0000-000000540000}"/>
    <cellStyle name="Акцент5 2 2 2 2 2 2 2 2 26" xfId="21509" xr:uid="{00000000-0005-0000-0000-000001540000}"/>
    <cellStyle name="Акцент5 2 2 2 2 2 2 2 2 27" xfId="21510" xr:uid="{00000000-0005-0000-0000-000002540000}"/>
    <cellStyle name="Акцент5 2 2 2 2 2 2 2 2 28" xfId="21511" xr:uid="{00000000-0005-0000-0000-000003540000}"/>
    <cellStyle name="Акцент5 2 2 2 2 2 2 2 2 29" xfId="21512" xr:uid="{00000000-0005-0000-0000-000004540000}"/>
    <cellStyle name="Акцент5 2 2 2 2 2 2 2 2 3" xfId="21513" xr:uid="{00000000-0005-0000-0000-000005540000}"/>
    <cellStyle name="Акцент5 2 2 2 2 2 2 2 2 3 2" xfId="21514" xr:uid="{00000000-0005-0000-0000-000006540000}"/>
    <cellStyle name="Акцент5 2 2 2 2 2 2 2 2 3 2 2" xfId="21515" xr:uid="{00000000-0005-0000-0000-000007540000}"/>
    <cellStyle name="Акцент5 2 2 2 2 2 2 2 2 3 2 2 2" xfId="21516" xr:uid="{00000000-0005-0000-0000-000008540000}"/>
    <cellStyle name="Акцент5 2 2 2 2 2 2 2 2 3 2 2 3" xfId="21517" xr:uid="{00000000-0005-0000-0000-000009540000}"/>
    <cellStyle name="Акцент5 2 2 2 2 2 2 2 2 3 2 3" xfId="21518" xr:uid="{00000000-0005-0000-0000-00000A540000}"/>
    <cellStyle name="Акцент5 2 2 2 2 2 2 2 2 3 3" xfId="21519" xr:uid="{00000000-0005-0000-0000-00000B540000}"/>
    <cellStyle name="Акцент5 2 2 2 2 2 2 2 2 3 4" xfId="21520" xr:uid="{00000000-0005-0000-0000-00000C540000}"/>
    <cellStyle name="Акцент5 2 2 2 2 2 2 2 2 30" xfId="21521" xr:uid="{00000000-0005-0000-0000-00000D540000}"/>
    <cellStyle name="Акцент5 2 2 2 2 2 2 2 2 31" xfId="21522" xr:uid="{00000000-0005-0000-0000-00000E540000}"/>
    <cellStyle name="Акцент5 2 2 2 2 2 2 2 2 32" xfId="21523" xr:uid="{00000000-0005-0000-0000-00000F540000}"/>
    <cellStyle name="Акцент5 2 2 2 2 2 2 2 2 4" xfId="21524" xr:uid="{00000000-0005-0000-0000-000010540000}"/>
    <cellStyle name="Акцент5 2 2 2 2 2 2 2 2 5" xfId="21525" xr:uid="{00000000-0005-0000-0000-000011540000}"/>
    <cellStyle name="Акцент5 2 2 2 2 2 2 2 2 5 2" xfId="21526" xr:uid="{00000000-0005-0000-0000-000012540000}"/>
    <cellStyle name="Акцент5 2 2 2 2 2 2 2 2 5 3" xfId="21527" xr:uid="{00000000-0005-0000-0000-000013540000}"/>
    <cellStyle name="Акцент5 2 2 2 2 2 2 2 2 6" xfId="21528" xr:uid="{00000000-0005-0000-0000-000014540000}"/>
    <cellStyle name="Акцент5 2 2 2 2 2 2 2 2 7" xfId="21529" xr:uid="{00000000-0005-0000-0000-000015540000}"/>
    <cellStyle name="Акцент5 2 2 2 2 2 2 2 2 7 2" xfId="21530" xr:uid="{00000000-0005-0000-0000-000016540000}"/>
    <cellStyle name="Акцент5 2 2 2 2 2 2 2 2 8" xfId="21531" xr:uid="{00000000-0005-0000-0000-000017540000}"/>
    <cellStyle name="Акцент5 2 2 2 2 2 2 2 2 8 2" xfId="21532" xr:uid="{00000000-0005-0000-0000-000018540000}"/>
    <cellStyle name="Акцент5 2 2 2 2 2 2 2 2 8 2 2" xfId="21533" xr:uid="{00000000-0005-0000-0000-000019540000}"/>
    <cellStyle name="Акцент5 2 2 2 2 2 2 2 2 8 2 2 2" xfId="21534" xr:uid="{00000000-0005-0000-0000-00001A540000}"/>
    <cellStyle name="Акцент5 2 2 2 2 2 2 2 2 8 2 3" xfId="21535" xr:uid="{00000000-0005-0000-0000-00001B540000}"/>
    <cellStyle name="Акцент5 2 2 2 2 2 2 2 2 8 2 4" xfId="21536" xr:uid="{00000000-0005-0000-0000-00001C540000}"/>
    <cellStyle name="Акцент5 2 2 2 2 2 2 2 2 8 3" xfId="21537" xr:uid="{00000000-0005-0000-0000-00001D540000}"/>
    <cellStyle name="Акцент5 2 2 2 2 2 2 2 2 8 3 2" xfId="21538" xr:uid="{00000000-0005-0000-0000-00001E540000}"/>
    <cellStyle name="Акцент5 2 2 2 2 2 2 2 2 8 4" xfId="21539" xr:uid="{00000000-0005-0000-0000-00001F540000}"/>
    <cellStyle name="Акцент5 2 2 2 2 2 2 2 2 9" xfId="21540" xr:uid="{00000000-0005-0000-0000-000020540000}"/>
    <cellStyle name="Акцент5 2 2 2 2 2 2 2 2 9 2" xfId="21541" xr:uid="{00000000-0005-0000-0000-000021540000}"/>
    <cellStyle name="Акцент5 2 2 2 2 2 2 2 20" xfId="21542" xr:uid="{00000000-0005-0000-0000-000022540000}"/>
    <cellStyle name="Акцент5 2 2 2 2 2 2 2 21" xfId="21543" xr:uid="{00000000-0005-0000-0000-000023540000}"/>
    <cellStyle name="Акцент5 2 2 2 2 2 2 2 22" xfId="21544" xr:uid="{00000000-0005-0000-0000-000024540000}"/>
    <cellStyle name="Акцент5 2 2 2 2 2 2 2 23" xfId="21545" xr:uid="{00000000-0005-0000-0000-000025540000}"/>
    <cellStyle name="Акцент5 2 2 2 2 2 2 2 24" xfId="21546" xr:uid="{00000000-0005-0000-0000-000026540000}"/>
    <cellStyle name="Акцент5 2 2 2 2 2 2 2 25" xfId="21547" xr:uid="{00000000-0005-0000-0000-000027540000}"/>
    <cellStyle name="Акцент5 2 2 2 2 2 2 2 26" xfId="21548" xr:uid="{00000000-0005-0000-0000-000028540000}"/>
    <cellStyle name="Акцент5 2 2 2 2 2 2 2 27" xfId="21549" xr:uid="{00000000-0005-0000-0000-000029540000}"/>
    <cellStyle name="Акцент5 2 2 2 2 2 2 2 28" xfId="21550" xr:uid="{00000000-0005-0000-0000-00002A540000}"/>
    <cellStyle name="Акцент5 2 2 2 2 2 2 2 29" xfId="21551" xr:uid="{00000000-0005-0000-0000-00002B540000}"/>
    <cellStyle name="Акцент5 2 2 2 2 2 2 2 3" xfId="21552" xr:uid="{00000000-0005-0000-0000-00002C540000}"/>
    <cellStyle name="Акцент5 2 2 2 2 2 2 2 30" xfId="21553" xr:uid="{00000000-0005-0000-0000-00002D540000}"/>
    <cellStyle name="Акцент5 2 2 2 2 2 2 2 31" xfId="21554" xr:uid="{00000000-0005-0000-0000-00002E540000}"/>
    <cellStyle name="Акцент5 2 2 2 2 2 2 2 32" xfId="21555" xr:uid="{00000000-0005-0000-0000-00002F540000}"/>
    <cellStyle name="Акцент5 2 2 2 2 2 2 2 33" xfId="21556" xr:uid="{00000000-0005-0000-0000-000030540000}"/>
    <cellStyle name="Акцент5 2 2 2 2 2 2 2 34" xfId="21557" xr:uid="{00000000-0005-0000-0000-000031540000}"/>
    <cellStyle name="Акцент5 2 2 2 2 2 2 2 35" xfId="21558" xr:uid="{00000000-0005-0000-0000-000032540000}"/>
    <cellStyle name="Акцент5 2 2 2 2 2 2 2 36" xfId="21559" xr:uid="{00000000-0005-0000-0000-000033540000}"/>
    <cellStyle name="Акцент5 2 2 2 2 2 2 2 37" xfId="21560" xr:uid="{00000000-0005-0000-0000-000034540000}"/>
    <cellStyle name="Акцент5 2 2 2 2 2 2 2 38" xfId="21561" xr:uid="{00000000-0005-0000-0000-000035540000}"/>
    <cellStyle name="Акцент5 2 2 2 2 2 2 2 4" xfId="21562" xr:uid="{00000000-0005-0000-0000-000036540000}"/>
    <cellStyle name="Акцент5 2 2 2 2 2 2 2 4 2" xfId="21563" xr:uid="{00000000-0005-0000-0000-000037540000}"/>
    <cellStyle name="Акцент5 2 2 2 2 2 2 2 4 2 2" xfId="21564" xr:uid="{00000000-0005-0000-0000-000038540000}"/>
    <cellStyle name="Акцент5 2 2 2 2 2 2 2 4 2 2 2" xfId="21565" xr:uid="{00000000-0005-0000-0000-000039540000}"/>
    <cellStyle name="Акцент5 2 2 2 2 2 2 2 4 2 2 2 2" xfId="21566" xr:uid="{00000000-0005-0000-0000-00003A540000}"/>
    <cellStyle name="Акцент5 2 2 2 2 2 2 2 4 2 2 2 2 2" xfId="21567" xr:uid="{00000000-0005-0000-0000-00003B540000}"/>
    <cellStyle name="Акцент5 2 2 2 2 2 2 2 4 2 2 2 2 3" xfId="21568" xr:uid="{00000000-0005-0000-0000-00003C540000}"/>
    <cellStyle name="Акцент5 2 2 2 2 2 2 2 4 2 2 2 3" xfId="21569" xr:uid="{00000000-0005-0000-0000-00003D540000}"/>
    <cellStyle name="Акцент5 2 2 2 2 2 2 2 4 2 2 3" xfId="21570" xr:uid="{00000000-0005-0000-0000-00003E540000}"/>
    <cellStyle name="Акцент5 2 2 2 2 2 2 2 4 2 2 4" xfId="21571" xr:uid="{00000000-0005-0000-0000-00003F540000}"/>
    <cellStyle name="Акцент5 2 2 2 2 2 2 2 4 2 3" xfId="21572" xr:uid="{00000000-0005-0000-0000-000040540000}"/>
    <cellStyle name="Акцент5 2 2 2 2 2 2 2 4 2 4" xfId="21573" xr:uid="{00000000-0005-0000-0000-000041540000}"/>
    <cellStyle name="Акцент5 2 2 2 2 2 2 2 4 3" xfId="21574" xr:uid="{00000000-0005-0000-0000-000042540000}"/>
    <cellStyle name="Акцент5 2 2 2 2 2 2 2 4 4" xfId="21575" xr:uid="{00000000-0005-0000-0000-000043540000}"/>
    <cellStyle name="Акцент5 2 2 2 2 2 2 2 4 5" xfId="21576" xr:uid="{00000000-0005-0000-0000-000044540000}"/>
    <cellStyle name="Акцент5 2 2 2 2 2 2 2 5" xfId="21577" xr:uid="{00000000-0005-0000-0000-000045540000}"/>
    <cellStyle name="Акцент5 2 2 2 2 2 2 2 6" xfId="21578" xr:uid="{00000000-0005-0000-0000-000046540000}"/>
    <cellStyle name="Акцент5 2 2 2 2 2 2 2 6 2" xfId="21579" xr:uid="{00000000-0005-0000-0000-000047540000}"/>
    <cellStyle name="Акцент5 2 2 2 2 2 2 2 6 3" xfId="21580" xr:uid="{00000000-0005-0000-0000-000048540000}"/>
    <cellStyle name="Акцент5 2 2 2 2 2 2 2 7" xfId="21581" xr:uid="{00000000-0005-0000-0000-000049540000}"/>
    <cellStyle name="Акцент5 2 2 2 2 2 2 2 8" xfId="21582" xr:uid="{00000000-0005-0000-0000-00004A540000}"/>
    <cellStyle name="Акцент5 2 2 2 2 2 2 2 8 2" xfId="21583" xr:uid="{00000000-0005-0000-0000-00004B540000}"/>
    <cellStyle name="Акцент5 2 2 2 2 2 2 2 9" xfId="21584" xr:uid="{00000000-0005-0000-0000-00004C540000}"/>
    <cellStyle name="Акцент5 2 2 2 2 2 2 2 9 2" xfId="21585" xr:uid="{00000000-0005-0000-0000-00004D540000}"/>
    <cellStyle name="Акцент5 2 2 2 2 2 2 2 9 2 2" xfId="21586" xr:uid="{00000000-0005-0000-0000-00004E540000}"/>
    <cellStyle name="Акцент5 2 2 2 2 2 2 2 9 2 2 2" xfId="21587" xr:uid="{00000000-0005-0000-0000-00004F540000}"/>
    <cellStyle name="Акцент5 2 2 2 2 2 2 2 9 2 3" xfId="21588" xr:uid="{00000000-0005-0000-0000-000050540000}"/>
    <cellStyle name="Акцент5 2 2 2 2 2 2 2 9 2 4" xfId="21589" xr:uid="{00000000-0005-0000-0000-000051540000}"/>
    <cellStyle name="Акцент5 2 2 2 2 2 2 2 9 3" xfId="21590" xr:uid="{00000000-0005-0000-0000-000052540000}"/>
    <cellStyle name="Акцент5 2 2 2 2 2 2 2 9 3 2" xfId="21591" xr:uid="{00000000-0005-0000-0000-000053540000}"/>
    <cellStyle name="Акцент5 2 2 2 2 2 2 2 9 4" xfId="21592" xr:uid="{00000000-0005-0000-0000-000054540000}"/>
    <cellStyle name="Акцент5 2 2 2 2 2 2 20" xfId="21593" xr:uid="{00000000-0005-0000-0000-000055540000}"/>
    <cellStyle name="Акцент5 2 2 2 2 2 2 21" xfId="21594" xr:uid="{00000000-0005-0000-0000-000056540000}"/>
    <cellStyle name="Акцент5 2 2 2 2 2 2 22" xfId="21595" xr:uid="{00000000-0005-0000-0000-000057540000}"/>
    <cellStyle name="Акцент5 2 2 2 2 2 2 23" xfId="21596" xr:uid="{00000000-0005-0000-0000-000058540000}"/>
    <cellStyle name="Акцент5 2 2 2 2 2 2 24" xfId="21597" xr:uid="{00000000-0005-0000-0000-000059540000}"/>
    <cellStyle name="Акцент5 2 2 2 2 2 2 25" xfId="21598" xr:uid="{00000000-0005-0000-0000-00005A540000}"/>
    <cellStyle name="Акцент5 2 2 2 2 2 2 26" xfId="21599" xr:uid="{00000000-0005-0000-0000-00005B540000}"/>
    <cellStyle name="Акцент5 2 2 2 2 2 2 27" xfId="21600" xr:uid="{00000000-0005-0000-0000-00005C540000}"/>
    <cellStyle name="Акцент5 2 2 2 2 2 2 28" xfId="21601" xr:uid="{00000000-0005-0000-0000-00005D540000}"/>
    <cellStyle name="Акцент5 2 2 2 2 2 2 29" xfId="21602" xr:uid="{00000000-0005-0000-0000-00005E540000}"/>
    <cellStyle name="Акцент5 2 2 2 2 2 2 3" xfId="21603" xr:uid="{00000000-0005-0000-0000-00005F540000}"/>
    <cellStyle name="Акцент5 2 2 2 2 2 2 30" xfId="21604" xr:uid="{00000000-0005-0000-0000-000060540000}"/>
    <cellStyle name="Акцент5 2 2 2 2 2 2 31" xfId="21605" xr:uid="{00000000-0005-0000-0000-000061540000}"/>
    <cellStyle name="Акцент5 2 2 2 2 2 2 32" xfId="21606" xr:uid="{00000000-0005-0000-0000-000062540000}"/>
    <cellStyle name="Акцент5 2 2 2 2 2 2 33" xfId="21607" xr:uid="{00000000-0005-0000-0000-000063540000}"/>
    <cellStyle name="Акцент5 2 2 2 2 2 2 34" xfId="21608" xr:uid="{00000000-0005-0000-0000-000064540000}"/>
    <cellStyle name="Акцент5 2 2 2 2 2 2 35" xfId="21609" xr:uid="{00000000-0005-0000-0000-000065540000}"/>
    <cellStyle name="Акцент5 2 2 2 2 2 2 36" xfId="21610" xr:uid="{00000000-0005-0000-0000-000066540000}"/>
    <cellStyle name="Акцент5 2 2 2 2 2 2 37" xfId="21611" xr:uid="{00000000-0005-0000-0000-000067540000}"/>
    <cellStyle name="Акцент5 2 2 2 2 2 2 38" xfId="21612" xr:uid="{00000000-0005-0000-0000-000068540000}"/>
    <cellStyle name="Акцент5 2 2 2 2 2 2 39" xfId="21613" xr:uid="{00000000-0005-0000-0000-000069540000}"/>
    <cellStyle name="Акцент5 2 2 2 2 2 2 4" xfId="21614" xr:uid="{00000000-0005-0000-0000-00006A540000}"/>
    <cellStyle name="Акцент5 2 2 2 2 2 2 5" xfId="21615" xr:uid="{00000000-0005-0000-0000-00006B540000}"/>
    <cellStyle name="Акцент5 2 2 2 2 2 2 5 2" xfId="21616" xr:uid="{00000000-0005-0000-0000-00006C540000}"/>
    <cellStyle name="Акцент5 2 2 2 2 2 2 5 2 2" xfId="21617" xr:uid="{00000000-0005-0000-0000-00006D540000}"/>
    <cellStyle name="Акцент5 2 2 2 2 2 2 5 2 2 2" xfId="21618" xr:uid="{00000000-0005-0000-0000-00006E540000}"/>
    <cellStyle name="Акцент5 2 2 2 2 2 2 5 2 2 2 2" xfId="21619" xr:uid="{00000000-0005-0000-0000-00006F540000}"/>
    <cellStyle name="Акцент5 2 2 2 2 2 2 5 2 2 2 2 2" xfId="21620" xr:uid="{00000000-0005-0000-0000-000070540000}"/>
    <cellStyle name="Акцент5 2 2 2 2 2 2 5 2 2 2 2 3" xfId="21621" xr:uid="{00000000-0005-0000-0000-000071540000}"/>
    <cellStyle name="Акцент5 2 2 2 2 2 2 5 2 2 2 3" xfId="21622" xr:uid="{00000000-0005-0000-0000-000072540000}"/>
    <cellStyle name="Акцент5 2 2 2 2 2 2 5 2 2 3" xfId="21623" xr:uid="{00000000-0005-0000-0000-000073540000}"/>
    <cellStyle name="Акцент5 2 2 2 2 2 2 5 2 2 4" xfId="21624" xr:uid="{00000000-0005-0000-0000-000074540000}"/>
    <cellStyle name="Акцент5 2 2 2 2 2 2 5 2 3" xfId="21625" xr:uid="{00000000-0005-0000-0000-000075540000}"/>
    <cellStyle name="Акцент5 2 2 2 2 2 2 5 2 4" xfId="21626" xr:uid="{00000000-0005-0000-0000-000076540000}"/>
    <cellStyle name="Акцент5 2 2 2 2 2 2 5 3" xfId="21627" xr:uid="{00000000-0005-0000-0000-000077540000}"/>
    <cellStyle name="Акцент5 2 2 2 2 2 2 5 4" xfId="21628" xr:uid="{00000000-0005-0000-0000-000078540000}"/>
    <cellStyle name="Акцент5 2 2 2 2 2 2 5 5" xfId="21629" xr:uid="{00000000-0005-0000-0000-000079540000}"/>
    <cellStyle name="Акцент5 2 2 2 2 2 2 6" xfId="21630" xr:uid="{00000000-0005-0000-0000-00007A540000}"/>
    <cellStyle name="Акцент5 2 2 2 2 2 2 7" xfId="21631" xr:uid="{00000000-0005-0000-0000-00007B540000}"/>
    <cellStyle name="Акцент5 2 2 2 2 2 2 7 2" xfId="21632" xr:uid="{00000000-0005-0000-0000-00007C540000}"/>
    <cellStyle name="Акцент5 2 2 2 2 2 2 7 3" xfId="21633" xr:uid="{00000000-0005-0000-0000-00007D540000}"/>
    <cellStyle name="Акцент5 2 2 2 2 2 2 8" xfId="21634" xr:uid="{00000000-0005-0000-0000-00007E540000}"/>
    <cellStyle name="Акцент5 2 2 2 2 2 2 9" xfId="21635" xr:uid="{00000000-0005-0000-0000-00007F540000}"/>
    <cellStyle name="Акцент5 2 2 2 2 2 2 9 2" xfId="21636" xr:uid="{00000000-0005-0000-0000-000080540000}"/>
    <cellStyle name="Акцент5 2 2 2 2 2 20" xfId="21637" xr:uid="{00000000-0005-0000-0000-000081540000}"/>
    <cellStyle name="Акцент5 2 2 2 2 2 21" xfId="21638" xr:uid="{00000000-0005-0000-0000-000082540000}"/>
    <cellStyle name="Акцент5 2 2 2 2 2 22" xfId="21639" xr:uid="{00000000-0005-0000-0000-000083540000}"/>
    <cellStyle name="Акцент5 2 2 2 2 2 23" xfId="21640" xr:uid="{00000000-0005-0000-0000-000084540000}"/>
    <cellStyle name="Акцент5 2 2 2 2 2 24" xfId="21641" xr:uid="{00000000-0005-0000-0000-000085540000}"/>
    <cellStyle name="Акцент5 2 2 2 2 2 25" xfId="21642" xr:uid="{00000000-0005-0000-0000-000086540000}"/>
    <cellStyle name="Акцент5 2 2 2 2 2 26" xfId="21643" xr:uid="{00000000-0005-0000-0000-000087540000}"/>
    <cellStyle name="Акцент5 2 2 2 2 2 27" xfId="21644" xr:uid="{00000000-0005-0000-0000-000088540000}"/>
    <cellStyle name="Акцент5 2 2 2 2 2 28" xfId="21645" xr:uid="{00000000-0005-0000-0000-000089540000}"/>
    <cellStyle name="Акцент5 2 2 2 2 2 29" xfId="21646" xr:uid="{00000000-0005-0000-0000-00008A540000}"/>
    <cellStyle name="Акцент5 2 2 2 2 2 3" xfId="21647" xr:uid="{00000000-0005-0000-0000-00008B540000}"/>
    <cellStyle name="Акцент5 2 2 2 2 2 3 2" xfId="21648" xr:uid="{00000000-0005-0000-0000-00008C540000}"/>
    <cellStyle name="Акцент5 2 2 2 2 2 3 3" xfId="21649" xr:uid="{00000000-0005-0000-0000-00008D540000}"/>
    <cellStyle name="Акцент5 2 2 2 2 2 3 4" xfId="21650" xr:uid="{00000000-0005-0000-0000-00008E540000}"/>
    <cellStyle name="Акцент5 2 2 2 2 2 3 4 2" xfId="21651" xr:uid="{00000000-0005-0000-0000-00008F540000}"/>
    <cellStyle name="Акцент5 2 2 2 2 2 3 4 3" xfId="21652" xr:uid="{00000000-0005-0000-0000-000090540000}"/>
    <cellStyle name="Акцент5 2 2 2 2 2 3 5" xfId="21653" xr:uid="{00000000-0005-0000-0000-000091540000}"/>
    <cellStyle name="Акцент5 2 2 2 2 2 30" xfId="21654" xr:uid="{00000000-0005-0000-0000-000092540000}"/>
    <cellStyle name="Акцент5 2 2 2 2 2 31" xfId="21655" xr:uid="{00000000-0005-0000-0000-000093540000}"/>
    <cellStyle name="Акцент5 2 2 2 2 2 32" xfId="21656" xr:uid="{00000000-0005-0000-0000-000094540000}"/>
    <cellStyle name="Акцент5 2 2 2 2 2 33" xfId="21657" xr:uid="{00000000-0005-0000-0000-000095540000}"/>
    <cellStyle name="Акцент5 2 2 2 2 2 34" xfId="21658" xr:uid="{00000000-0005-0000-0000-000096540000}"/>
    <cellStyle name="Акцент5 2 2 2 2 2 35" xfId="21659" xr:uid="{00000000-0005-0000-0000-000097540000}"/>
    <cellStyle name="Акцент5 2 2 2 2 2 36" xfId="21660" xr:uid="{00000000-0005-0000-0000-000098540000}"/>
    <cellStyle name="Акцент5 2 2 2 2 2 37" xfId="21661" xr:uid="{00000000-0005-0000-0000-000099540000}"/>
    <cellStyle name="Акцент5 2 2 2 2 2 38" xfId="21662" xr:uid="{00000000-0005-0000-0000-00009A540000}"/>
    <cellStyle name="Акцент5 2 2 2 2 2 39" xfId="21663" xr:uid="{00000000-0005-0000-0000-00009B540000}"/>
    <cellStyle name="Акцент5 2 2 2 2 2 4" xfId="21664" xr:uid="{00000000-0005-0000-0000-00009C540000}"/>
    <cellStyle name="Акцент5 2 2 2 2 2 40" xfId="21665" xr:uid="{00000000-0005-0000-0000-00009D540000}"/>
    <cellStyle name="Акцент5 2 2 2 2 2 41" xfId="21666" xr:uid="{00000000-0005-0000-0000-00009E540000}"/>
    <cellStyle name="Акцент5 2 2 2 2 2 5" xfId="21667" xr:uid="{00000000-0005-0000-0000-00009F540000}"/>
    <cellStyle name="Акцент5 2 2 2 2 2 5 2" xfId="21668" xr:uid="{00000000-0005-0000-0000-0000A0540000}"/>
    <cellStyle name="Акцент5 2 2 2 2 2 5 2 2" xfId="21669" xr:uid="{00000000-0005-0000-0000-0000A1540000}"/>
    <cellStyle name="Акцент5 2 2 2 2 2 5 2 2 2" xfId="21670" xr:uid="{00000000-0005-0000-0000-0000A2540000}"/>
    <cellStyle name="Акцент5 2 2 2 2 2 5 2 2 3" xfId="21671" xr:uid="{00000000-0005-0000-0000-0000A3540000}"/>
    <cellStyle name="Акцент5 2 2 2 2 2 5 2 3" xfId="21672" xr:uid="{00000000-0005-0000-0000-0000A4540000}"/>
    <cellStyle name="Акцент5 2 2 2 2 2 5 3" xfId="21673" xr:uid="{00000000-0005-0000-0000-0000A5540000}"/>
    <cellStyle name="Акцент5 2 2 2 2 2 5 4" xfId="21674" xr:uid="{00000000-0005-0000-0000-0000A6540000}"/>
    <cellStyle name="Акцент5 2 2 2 2 2 6" xfId="21675" xr:uid="{00000000-0005-0000-0000-0000A7540000}"/>
    <cellStyle name="Акцент5 2 2 2 2 2 6 2" xfId="21676" xr:uid="{00000000-0005-0000-0000-0000A8540000}"/>
    <cellStyle name="Акцент5 2 2 2 2 2 6 3" xfId="21677" xr:uid="{00000000-0005-0000-0000-0000A9540000}"/>
    <cellStyle name="Акцент5 2 2 2 2 2 7" xfId="21678" xr:uid="{00000000-0005-0000-0000-0000AA540000}"/>
    <cellStyle name="Акцент5 2 2 2 2 2 7 2" xfId="21679" xr:uid="{00000000-0005-0000-0000-0000AB540000}"/>
    <cellStyle name="Акцент5 2 2 2 2 2 7 3" xfId="21680" xr:uid="{00000000-0005-0000-0000-0000AC540000}"/>
    <cellStyle name="Акцент5 2 2 2 2 2 8" xfId="21681" xr:uid="{00000000-0005-0000-0000-0000AD540000}"/>
    <cellStyle name="Акцент5 2 2 2 2 2 8 2" xfId="21682" xr:uid="{00000000-0005-0000-0000-0000AE540000}"/>
    <cellStyle name="Акцент5 2 2 2 2 2 8 3" xfId="21683" xr:uid="{00000000-0005-0000-0000-0000AF540000}"/>
    <cellStyle name="Акцент5 2 2 2 2 2 9" xfId="21684" xr:uid="{00000000-0005-0000-0000-0000B0540000}"/>
    <cellStyle name="Акцент5 2 2 2 2 2 9 2" xfId="21685" xr:uid="{00000000-0005-0000-0000-0000B1540000}"/>
    <cellStyle name="Акцент5 2 2 2 2 2_амортизация" xfId="21686" xr:uid="{00000000-0005-0000-0000-0000B2540000}"/>
    <cellStyle name="Акцент5 2 2 2 2 20" xfId="21687" xr:uid="{00000000-0005-0000-0000-0000B3540000}"/>
    <cellStyle name="Акцент5 2 2 2 2 21" xfId="21688" xr:uid="{00000000-0005-0000-0000-0000B4540000}"/>
    <cellStyle name="Акцент5 2 2 2 2 22" xfId="21689" xr:uid="{00000000-0005-0000-0000-0000B5540000}"/>
    <cellStyle name="Акцент5 2 2 2 2 23" xfId="21690" xr:uid="{00000000-0005-0000-0000-0000B6540000}"/>
    <cellStyle name="Акцент5 2 2 2 2 24" xfId="21691" xr:uid="{00000000-0005-0000-0000-0000B7540000}"/>
    <cellStyle name="Акцент5 2 2 2 2 25" xfId="21692" xr:uid="{00000000-0005-0000-0000-0000B8540000}"/>
    <cellStyle name="Акцент5 2 2 2 2 26" xfId="21693" xr:uid="{00000000-0005-0000-0000-0000B9540000}"/>
    <cellStyle name="Акцент5 2 2 2 2 27" xfId="21694" xr:uid="{00000000-0005-0000-0000-0000BA540000}"/>
    <cellStyle name="Акцент5 2 2 2 2 28" xfId="21695" xr:uid="{00000000-0005-0000-0000-0000BB540000}"/>
    <cellStyle name="Акцент5 2 2 2 2 29" xfId="21696" xr:uid="{00000000-0005-0000-0000-0000BC540000}"/>
    <cellStyle name="Акцент5 2 2 2 2 3" xfId="21697" xr:uid="{00000000-0005-0000-0000-0000BD540000}"/>
    <cellStyle name="Акцент5 2 2 2 2 3 2" xfId="21698" xr:uid="{00000000-0005-0000-0000-0000BE540000}"/>
    <cellStyle name="Акцент5 2 2 2 2 3 2 2" xfId="21699" xr:uid="{00000000-0005-0000-0000-0000BF540000}"/>
    <cellStyle name="Акцент5 2 2 2 2 3 3" xfId="21700" xr:uid="{00000000-0005-0000-0000-0000C0540000}"/>
    <cellStyle name="Акцент5 2 2 2 2 3 4" xfId="21701" xr:uid="{00000000-0005-0000-0000-0000C1540000}"/>
    <cellStyle name="Акцент5 2 2 2 2 3 4 2" xfId="21702" xr:uid="{00000000-0005-0000-0000-0000C2540000}"/>
    <cellStyle name="Акцент5 2 2 2 2 3 4 3" xfId="21703" xr:uid="{00000000-0005-0000-0000-0000C3540000}"/>
    <cellStyle name="Акцент5 2 2 2 2 3 5" xfId="21704" xr:uid="{00000000-0005-0000-0000-0000C4540000}"/>
    <cellStyle name="Акцент5 2 2 2 2 30" xfId="21705" xr:uid="{00000000-0005-0000-0000-0000C5540000}"/>
    <cellStyle name="Акцент5 2 2 2 2 31" xfId="21706" xr:uid="{00000000-0005-0000-0000-0000C6540000}"/>
    <cellStyle name="Акцент5 2 2 2 2 32" xfId="21707" xr:uid="{00000000-0005-0000-0000-0000C7540000}"/>
    <cellStyle name="Акцент5 2 2 2 2 33" xfId="21708" xr:uid="{00000000-0005-0000-0000-0000C8540000}"/>
    <cellStyle name="Акцент5 2 2 2 2 34" xfId="21709" xr:uid="{00000000-0005-0000-0000-0000C9540000}"/>
    <cellStyle name="Акцент5 2 2 2 2 35" xfId="21710" xr:uid="{00000000-0005-0000-0000-0000CA540000}"/>
    <cellStyle name="Акцент5 2 2 2 2 36" xfId="21711" xr:uid="{00000000-0005-0000-0000-0000CB540000}"/>
    <cellStyle name="Акцент5 2 2 2 2 37" xfId="21712" xr:uid="{00000000-0005-0000-0000-0000CC540000}"/>
    <cellStyle name="Акцент5 2 2 2 2 38" xfId="21713" xr:uid="{00000000-0005-0000-0000-0000CD540000}"/>
    <cellStyle name="Акцент5 2 2 2 2 39" xfId="21714" xr:uid="{00000000-0005-0000-0000-0000CE540000}"/>
    <cellStyle name="Акцент5 2 2 2 2 4" xfId="21715" xr:uid="{00000000-0005-0000-0000-0000CF540000}"/>
    <cellStyle name="Акцент5 2 2 2 2 40" xfId="21716" xr:uid="{00000000-0005-0000-0000-0000D0540000}"/>
    <cellStyle name="Акцент5 2 2 2 2 41" xfId="21717" xr:uid="{00000000-0005-0000-0000-0000D1540000}"/>
    <cellStyle name="Акцент5 2 2 2 2 42" xfId="21718" xr:uid="{00000000-0005-0000-0000-0000D2540000}"/>
    <cellStyle name="Акцент5 2 2 2 2 5" xfId="21719" xr:uid="{00000000-0005-0000-0000-0000D3540000}"/>
    <cellStyle name="Акцент5 2 2 2 2 6" xfId="21720" xr:uid="{00000000-0005-0000-0000-0000D4540000}"/>
    <cellStyle name="Акцент5 2 2 2 2 6 2" xfId="21721" xr:uid="{00000000-0005-0000-0000-0000D5540000}"/>
    <cellStyle name="Акцент5 2 2 2 2 6 2 2" xfId="21722" xr:uid="{00000000-0005-0000-0000-0000D6540000}"/>
    <cellStyle name="Акцент5 2 2 2 2 6 2 2 2" xfId="21723" xr:uid="{00000000-0005-0000-0000-0000D7540000}"/>
    <cellStyle name="Акцент5 2 2 2 2 6 2 2 3" xfId="21724" xr:uid="{00000000-0005-0000-0000-0000D8540000}"/>
    <cellStyle name="Акцент5 2 2 2 2 6 2 3" xfId="21725" xr:uid="{00000000-0005-0000-0000-0000D9540000}"/>
    <cellStyle name="Акцент5 2 2 2 2 6 3" xfId="21726" xr:uid="{00000000-0005-0000-0000-0000DA540000}"/>
    <cellStyle name="Акцент5 2 2 2 2 6 4" xfId="21727" xr:uid="{00000000-0005-0000-0000-0000DB540000}"/>
    <cellStyle name="Акцент5 2 2 2 2 7" xfId="21728" xr:uid="{00000000-0005-0000-0000-0000DC540000}"/>
    <cellStyle name="Акцент5 2 2 2 2 7 2" xfId="21729" xr:uid="{00000000-0005-0000-0000-0000DD540000}"/>
    <cellStyle name="Акцент5 2 2 2 2 7 3" xfId="21730" xr:uid="{00000000-0005-0000-0000-0000DE540000}"/>
    <cellStyle name="Акцент5 2 2 2 2 8" xfId="21731" xr:uid="{00000000-0005-0000-0000-0000DF540000}"/>
    <cellStyle name="Акцент5 2 2 2 2 8 2" xfId="21732" xr:uid="{00000000-0005-0000-0000-0000E0540000}"/>
    <cellStyle name="Акцент5 2 2 2 2 8 3" xfId="21733" xr:uid="{00000000-0005-0000-0000-0000E1540000}"/>
    <cellStyle name="Акцент5 2 2 2 2 9" xfId="21734" xr:uid="{00000000-0005-0000-0000-0000E2540000}"/>
    <cellStyle name="Акцент5 2 2 2 2 9 2" xfId="21735" xr:uid="{00000000-0005-0000-0000-0000E3540000}"/>
    <cellStyle name="Акцент5 2 2 2 2 9 3" xfId="21736" xr:uid="{00000000-0005-0000-0000-0000E4540000}"/>
    <cellStyle name="Акцент5 2 2 2 2_амортизация" xfId="21737" xr:uid="{00000000-0005-0000-0000-0000E5540000}"/>
    <cellStyle name="Акцент5 2 2 2 20" xfId="21738" xr:uid="{00000000-0005-0000-0000-0000E6540000}"/>
    <cellStyle name="Акцент5 2 2 2 20 2" xfId="21739" xr:uid="{00000000-0005-0000-0000-0000E7540000}"/>
    <cellStyle name="Акцент5 2 2 2 21" xfId="21740" xr:uid="{00000000-0005-0000-0000-0000E8540000}"/>
    <cellStyle name="Акцент5 2 2 2 22" xfId="21741" xr:uid="{00000000-0005-0000-0000-0000E9540000}"/>
    <cellStyle name="Акцент5 2 2 2 23" xfId="21742" xr:uid="{00000000-0005-0000-0000-0000EA540000}"/>
    <cellStyle name="Акцент5 2 2 2 23 2" xfId="21743" xr:uid="{00000000-0005-0000-0000-0000EB540000}"/>
    <cellStyle name="Акцент5 2 2 2 24" xfId="21744" xr:uid="{00000000-0005-0000-0000-0000EC540000}"/>
    <cellStyle name="Акцент5 2 2 2 25" xfId="21745" xr:uid="{00000000-0005-0000-0000-0000ED540000}"/>
    <cellStyle name="Акцент5 2 2 2 26" xfId="21746" xr:uid="{00000000-0005-0000-0000-0000EE540000}"/>
    <cellStyle name="Акцент5 2 2 2 27" xfId="21747" xr:uid="{00000000-0005-0000-0000-0000EF540000}"/>
    <cellStyle name="Акцент5 2 2 2 28" xfId="21748" xr:uid="{00000000-0005-0000-0000-0000F0540000}"/>
    <cellStyle name="Акцент5 2 2 2 29" xfId="21749" xr:uid="{00000000-0005-0000-0000-0000F1540000}"/>
    <cellStyle name="Акцент5 2 2 2 3" xfId="21750" xr:uid="{00000000-0005-0000-0000-0000F2540000}"/>
    <cellStyle name="Акцент5 2 2 2 30" xfId="21751" xr:uid="{00000000-0005-0000-0000-0000F3540000}"/>
    <cellStyle name="Акцент5 2 2 2 31" xfId="21752" xr:uid="{00000000-0005-0000-0000-0000F4540000}"/>
    <cellStyle name="Акцент5 2 2 2 32" xfId="21753" xr:uid="{00000000-0005-0000-0000-0000F5540000}"/>
    <cellStyle name="Акцент5 2 2 2 33" xfId="21754" xr:uid="{00000000-0005-0000-0000-0000F6540000}"/>
    <cellStyle name="Акцент5 2 2 2 34" xfId="21755" xr:uid="{00000000-0005-0000-0000-0000F7540000}"/>
    <cellStyle name="Акцент5 2 2 2 35" xfId="21756" xr:uid="{00000000-0005-0000-0000-0000F8540000}"/>
    <cellStyle name="Акцент5 2 2 2 36" xfId="21757" xr:uid="{00000000-0005-0000-0000-0000F9540000}"/>
    <cellStyle name="Акцент5 2 2 2 37" xfId="21758" xr:uid="{00000000-0005-0000-0000-0000FA540000}"/>
    <cellStyle name="Акцент5 2 2 2 38" xfId="21759" xr:uid="{00000000-0005-0000-0000-0000FB540000}"/>
    <cellStyle name="Акцент5 2 2 2 39" xfId="21760" xr:uid="{00000000-0005-0000-0000-0000FC540000}"/>
    <cellStyle name="Акцент5 2 2 2 4" xfId="21761" xr:uid="{00000000-0005-0000-0000-0000FD540000}"/>
    <cellStyle name="Акцент5 2 2 2 4 2" xfId="21762" xr:uid="{00000000-0005-0000-0000-0000FE540000}"/>
    <cellStyle name="Акцент5 2 2 2 4 3" xfId="21763" xr:uid="{00000000-0005-0000-0000-0000FF540000}"/>
    <cellStyle name="Акцент5 2 2 2 40" xfId="21764" xr:uid="{00000000-0005-0000-0000-000000550000}"/>
    <cellStyle name="Акцент5 2 2 2 41" xfId="21765" xr:uid="{00000000-0005-0000-0000-000001550000}"/>
    <cellStyle name="Акцент5 2 2 2 42" xfId="21766" xr:uid="{00000000-0005-0000-0000-000002550000}"/>
    <cellStyle name="Акцент5 2 2 2 43" xfId="21767" xr:uid="{00000000-0005-0000-0000-000003550000}"/>
    <cellStyle name="Акцент5 2 2 2 44" xfId="21768" xr:uid="{00000000-0005-0000-0000-000004550000}"/>
    <cellStyle name="Акцент5 2 2 2 45" xfId="21769" xr:uid="{00000000-0005-0000-0000-000005550000}"/>
    <cellStyle name="Акцент5 2 2 2 46" xfId="21770" xr:uid="{00000000-0005-0000-0000-000006550000}"/>
    <cellStyle name="Акцент5 2 2 2 47" xfId="21771" xr:uid="{00000000-0005-0000-0000-000007550000}"/>
    <cellStyle name="Акцент5 2 2 2 48" xfId="21772" xr:uid="{00000000-0005-0000-0000-000008550000}"/>
    <cellStyle name="Акцент5 2 2 2 5" xfId="21773" xr:uid="{00000000-0005-0000-0000-000009550000}"/>
    <cellStyle name="Акцент5 2 2 2 5 2" xfId="21774" xr:uid="{00000000-0005-0000-0000-00000A550000}"/>
    <cellStyle name="Акцент5 2 2 2 5 3" xfId="21775" xr:uid="{00000000-0005-0000-0000-00000B550000}"/>
    <cellStyle name="Акцент5 2 2 2 6" xfId="21776" xr:uid="{00000000-0005-0000-0000-00000C550000}"/>
    <cellStyle name="Акцент5 2 2 2 6 2" xfId="21777" xr:uid="{00000000-0005-0000-0000-00000D550000}"/>
    <cellStyle name="Акцент5 2 2 2 6 3" xfId="21778" xr:uid="{00000000-0005-0000-0000-00000E550000}"/>
    <cellStyle name="Акцент5 2 2 2 7" xfId="21779" xr:uid="{00000000-0005-0000-0000-00000F550000}"/>
    <cellStyle name="Акцент5 2 2 2 7 2" xfId="21780" xr:uid="{00000000-0005-0000-0000-000010550000}"/>
    <cellStyle name="Акцент5 2 2 2 7 3" xfId="21781" xr:uid="{00000000-0005-0000-0000-000011550000}"/>
    <cellStyle name="Акцент5 2 2 2 8" xfId="21782" xr:uid="{00000000-0005-0000-0000-000012550000}"/>
    <cellStyle name="Акцент5 2 2 2 8 2" xfId="21783" xr:uid="{00000000-0005-0000-0000-000013550000}"/>
    <cellStyle name="Акцент5 2 2 2 8 3" xfId="21784" xr:uid="{00000000-0005-0000-0000-000014550000}"/>
    <cellStyle name="Акцент5 2 2 2 9" xfId="21785" xr:uid="{00000000-0005-0000-0000-000015550000}"/>
    <cellStyle name="Акцент5 2 2 2 9 2" xfId="21786" xr:uid="{00000000-0005-0000-0000-000016550000}"/>
    <cellStyle name="Акцент5 2 2 2 9 2 2" xfId="21787" xr:uid="{00000000-0005-0000-0000-000017550000}"/>
    <cellStyle name="Акцент5 2 2 2 9 3" xfId="21788" xr:uid="{00000000-0005-0000-0000-000018550000}"/>
    <cellStyle name="Акцент5 2 2 2 9 4" xfId="21789" xr:uid="{00000000-0005-0000-0000-000019550000}"/>
    <cellStyle name="Акцент5 2 2 2 9 4 2" xfId="21790" xr:uid="{00000000-0005-0000-0000-00001A550000}"/>
    <cellStyle name="Акцент5 2 2 2 9 4 3" xfId="21791" xr:uid="{00000000-0005-0000-0000-00001B550000}"/>
    <cellStyle name="Акцент5 2 2 2 9 5" xfId="21792" xr:uid="{00000000-0005-0000-0000-00001C550000}"/>
    <cellStyle name="Акцент5 2 2 2_амортизация" xfId="21793" xr:uid="{00000000-0005-0000-0000-00001D550000}"/>
    <cellStyle name="Акцент5 2 2 20" xfId="21794" xr:uid="{00000000-0005-0000-0000-00001E550000}"/>
    <cellStyle name="Акцент5 2 2 20 2" xfId="21795" xr:uid="{00000000-0005-0000-0000-00001F550000}"/>
    <cellStyle name="Акцент5 2 2 21" xfId="21796" xr:uid="{00000000-0005-0000-0000-000020550000}"/>
    <cellStyle name="Акцент5 2 2 22" xfId="21797" xr:uid="{00000000-0005-0000-0000-000021550000}"/>
    <cellStyle name="Акцент5 2 2 23" xfId="21798" xr:uid="{00000000-0005-0000-0000-000022550000}"/>
    <cellStyle name="Акцент5 2 2 23 2" xfId="21799" xr:uid="{00000000-0005-0000-0000-000023550000}"/>
    <cellStyle name="Акцент5 2 2 24" xfId="21800" xr:uid="{00000000-0005-0000-0000-000024550000}"/>
    <cellStyle name="Акцент5 2 2 25" xfId="21801" xr:uid="{00000000-0005-0000-0000-000025550000}"/>
    <cellStyle name="Акцент5 2 2 26" xfId="21802" xr:uid="{00000000-0005-0000-0000-000026550000}"/>
    <cellStyle name="Акцент5 2 2 27" xfId="21803" xr:uid="{00000000-0005-0000-0000-000027550000}"/>
    <cellStyle name="Акцент5 2 2 28" xfId="21804" xr:uid="{00000000-0005-0000-0000-000028550000}"/>
    <cellStyle name="Акцент5 2 2 29" xfId="21805" xr:uid="{00000000-0005-0000-0000-000029550000}"/>
    <cellStyle name="Акцент5 2 2 3" xfId="21806" xr:uid="{00000000-0005-0000-0000-00002A550000}"/>
    <cellStyle name="Акцент5 2 2 3 10" xfId="21807" xr:uid="{00000000-0005-0000-0000-00002B550000}"/>
    <cellStyle name="Акцент5 2 2 3 11" xfId="21808" xr:uid="{00000000-0005-0000-0000-00002C550000}"/>
    <cellStyle name="Акцент5 2 2 3 12" xfId="21809" xr:uid="{00000000-0005-0000-0000-00002D550000}"/>
    <cellStyle name="Акцент5 2 2 3 2" xfId="21810" xr:uid="{00000000-0005-0000-0000-00002E550000}"/>
    <cellStyle name="Акцент5 2 2 3 2 10" xfId="21811" xr:uid="{00000000-0005-0000-0000-00002F550000}"/>
    <cellStyle name="Акцент5 2 2 3 2 11" xfId="21812" xr:uid="{00000000-0005-0000-0000-000030550000}"/>
    <cellStyle name="Акцент5 2 2 3 2 12" xfId="21813" xr:uid="{00000000-0005-0000-0000-000031550000}"/>
    <cellStyle name="Акцент5 2 2 3 2 2" xfId="21814" xr:uid="{00000000-0005-0000-0000-000032550000}"/>
    <cellStyle name="Акцент5 2 2 3 2 3" xfId="21815" xr:uid="{00000000-0005-0000-0000-000033550000}"/>
    <cellStyle name="Акцент5 2 2 3 2 4" xfId="21816" xr:uid="{00000000-0005-0000-0000-000034550000}"/>
    <cellStyle name="Акцент5 2 2 3 2 5" xfId="21817" xr:uid="{00000000-0005-0000-0000-000035550000}"/>
    <cellStyle name="Акцент5 2 2 3 2 6" xfId="21818" xr:uid="{00000000-0005-0000-0000-000036550000}"/>
    <cellStyle name="Акцент5 2 2 3 2 6 2" xfId="21819" xr:uid="{00000000-0005-0000-0000-000037550000}"/>
    <cellStyle name="Акцент5 2 2 3 2 7" xfId="21820" xr:uid="{00000000-0005-0000-0000-000038550000}"/>
    <cellStyle name="Акцент5 2 2 3 2 7 2" xfId="21821" xr:uid="{00000000-0005-0000-0000-000039550000}"/>
    <cellStyle name="Акцент5 2 2 3 2 8" xfId="21822" xr:uid="{00000000-0005-0000-0000-00003A550000}"/>
    <cellStyle name="Акцент5 2 2 3 2 9" xfId="21823" xr:uid="{00000000-0005-0000-0000-00003B550000}"/>
    <cellStyle name="Акцент5 2 2 3 3" xfId="21824" xr:uid="{00000000-0005-0000-0000-00003C550000}"/>
    <cellStyle name="Акцент5 2 2 3 4" xfId="21825" xr:uid="{00000000-0005-0000-0000-00003D550000}"/>
    <cellStyle name="Акцент5 2 2 3 5" xfId="21826" xr:uid="{00000000-0005-0000-0000-00003E550000}"/>
    <cellStyle name="Акцент5 2 2 3 6" xfId="21827" xr:uid="{00000000-0005-0000-0000-00003F550000}"/>
    <cellStyle name="Акцент5 2 2 3 6 2" xfId="21828" xr:uid="{00000000-0005-0000-0000-000040550000}"/>
    <cellStyle name="Акцент5 2 2 3 7" xfId="21829" xr:uid="{00000000-0005-0000-0000-000041550000}"/>
    <cellStyle name="Акцент5 2 2 3 7 2" xfId="21830" xr:uid="{00000000-0005-0000-0000-000042550000}"/>
    <cellStyle name="Акцент5 2 2 3 8" xfId="21831" xr:uid="{00000000-0005-0000-0000-000043550000}"/>
    <cellStyle name="Акцент5 2 2 3 9" xfId="21832" xr:uid="{00000000-0005-0000-0000-000044550000}"/>
    <cellStyle name="Акцент5 2 2 3_амортизация" xfId="21833" xr:uid="{00000000-0005-0000-0000-000045550000}"/>
    <cellStyle name="Акцент5 2 2 30" xfId="21834" xr:uid="{00000000-0005-0000-0000-000046550000}"/>
    <cellStyle name="Акцент5 2 2 31" xfId="21835" xr:uid="{00000000-0005-0000-0000-000047550000}"/>
    <cellStyle name="Акцент5 2 2 32" xfId="21836" xr:uid="{00000000-0005-0000-0000-000048550000}"/>
    <cellStyle name="Акцент5 2 2 33" xfId="21837" xr:uid="{00000000-0005-0000-0000-000049550000}"/>
    <cellStyle name="Акцент5 2 2 34" xfId="21838" xr:uid="{00000000-0005-0000-0000-00004A550000}"/>
    <cellStyle name="Акцент5 2 2 35" xfId="21839" xr:uid="{00000000-0005-0000-0000-00004B550000}"/>
    <cellStyle name="Акцент5 2 2 36" xfId="21840" xr:uid="{00000000-0005-0000-0000-00004C550000}"/>
    <cellStyle name="Акцент5 2 2 37" xfId="21841" xr:uid="{00000000-0005-0000-0000-00004D550000}"/>
    <cellStyle name="Акцент5 2 2 38" xfId="21842" xr:uid="{00000000-0005-0000-0000-00004E550000}"/>
    <cellStyle name="Акцент5 2 2 39" xfId="21843" xr:uid="{00000000-0005-0000-0000-00004F550000}"/>
    <cellStyle name="Акцент5 2 2 4" xfId="21844" xr:uid="{00000000-0005-0000-0000-000050550000}"/>
    <cellStyle name="Акцент5 2 2 4 2" xfId="21845" xr:uid="{00000000-0005-0000-0000-000051550000}"/>
    <cellStyle name="Акцент5 2 2 4 3" xfId="21846" xr:uid="{00000000-0005-0000-0000-000052550000}"/>
    <cellStyle name="Акцент5 2 2 40" xfId="21847" xr:uid="{00000000-0005-0000-0000-000053550000}"/>
    <cellStyle name="Акцент5 2 2 41" xfId="21848" xr:uid="{00000000-0005-0000-0000-000054550000}"/>
    <cellStyle name="Акцент5 2 2 42" xfId="21849" xr:uid="{00000000-0005-0000-0000-000055550000}"/>
    <cellStyle name="Акцент5 2 2 43" xfId="21850" xr:uid="{00000000-0005-0000-0000-000056550000}"/>
    <cellStyle name="Акцент5 2 2 44" xfId="21851" xr:uid="{00000000-0005-0000-0000-000057550000}"/>
    <cellStyle name="Акцент5 2 2 45" xfId="21852" xr:uid="{00000000-0005-0000-0000-000058550000}"/>
    <cellStyle name="Акцент5 2 2 46" xfId="21853" xr:uid="{00000000-0005-0000-0000-000059550000}"/>
    <cellStyle name="Акцент5 2 2 47" xfId="21854" xr:uid="{00000000-0005-0000-0000-00005A550000}"/>
    <cellStyle name="Акцент5 2 2 48" xfId="21855" xr:uid="{00000000-0005-0000-0000-00005B550000}"/>
    <cellStyle name="Акцент5 2 2 5" xfId="21856" xr:uid="{00000000-0005-0000-0000-00005C550000}"/>
    <cellStyle name="Акцент5 2 2 5 2" xfId="21857" xr:uid="{00000000-0005-0000-0000-00005D550000}"/>
    <cellStyle name="Акцент5 2 2 5 3" xfId="21858" xr:uid="{00000000-0005-0000-0000-00005E550000}"/>
    <cellStyle name="Акцент5 2 2 6" xfId="21859" xr:uid="{00000000-0005-0000-0000-00005F550000}"/>
    <cellStyle name="Акцент5 2 2 6 2" xfId="21860" xr:uid="{00000000-0005-0000-0000-000060550000}"/>
    <cellStyle name="Акцент5 2 2 6 3" xfId="21861" xr:uid="{00000000-0005-0000-0000-000061550000}"/>
    <cellStyle name="Акцент5 2 2 7" xfId="21862" xr:uid="{00000000-0005-0000-0000-000062550000}"/>
    <cellStyle name="Акцент5 2 2 7 2" xfId="21863" xr:uid="{00000000-0005-0000-0000-000063550000}"/>
    <cellStyle name="Акцент5 2 2 7 3" xfId="21864" xr:uid="{00000000-0005-0000-0000-000064550000}"/>
    <cellStyle name="Акцент5 2 2 8" xfId="21865" xr:uid="{00000000-0005-0000-0000-000065550000}"/>
    <cellStyle name="Акцент5 2 2 8 2" xfId="21866" xr:uid="{00000000-0005-0000-0000-000066550000}"/>
    <cellStyle name="Акцент5 2 2 8 3" xfId="21867" xr:uid="{00000000-0005-0000-0000-000067550000}"/>
    <cellStyle name="Акцент5 2 2 9" xfId="21868" xr:uid="{00000000-0005-0000-0000-000068550000}"/>
    <cellStyle name="Акцент5 2 2 9 2" xfId="21869" xr:uid="{00000000-0005-0000-0000-000069550000}"/>
    <cellStyle name="Акцент5 2 2 9 2 2" xfId="21870" xr:uid="{00000000-0005-0000-0000-00006A550000}"/>
    <cellStyle name="Акцент5 2 2 9 3" xfId="21871" xr:uid="{00000000-0005-0000-0000-00006B550000}"/>
    <cellStyle name="Акцент5 2 2 9 4" xfId="21872" xr:uid="{00000000-0005-0000-0000-00006C550000}"/>
    <cellStyle name="Акцент5 2 2 9 4 2" xfId="21873" xr:uid="{00000000-0005-0000-0000-00006D550000}"/>
    <cellStyle name="Акцент5 2 2 9 4 3" xfId="21874" xr:uid="{00000000-0005-0000-0000-00006E550000}"/>
    <cellStyle name="Акцент5 2 2 9 5" xfId="21875" xr:uid="{00000000-0005-0000-0000-00006F550000}"/>
    <cellStyle name="Акцент5 2 2_амортизация" xfId="21876" xr:uid="{00000000-0005-0000-0000-000070550000}"/>
    <cellStyle name="Акцент5 2 20" xfId="21877" xr:uid="{00000000-0005-0000-0000-000071550000}"/>
    <cellStyle name="Акцент5 2 21" xfId="21878" xr:uid="{00000000-0005-0000-0000-000072550000}"/>
    <cellStyle name="Акцент5 2 22" xfId="21879" xr:uid="{00000000-0005-0000-0000-000073550000}"/>
    <cellStyle name="Акцент5 2 23" xfId="21880" xr:uid="{00000000-0005-0000-0000-000074550000}"/>
    <cellStyle name="Акцент5 2 24" xfId="21881" xr:uid="{00000000-0005-0000-0000-000075550000}"/>
    <cellStyle name="Акцент5 2 24 2" xfId="21882" xr:uid="{00000000-0005-0000-0000-000076550000}"/>
    <cellStyle name="Акцент5 2 25" xfId="21883" xr:uid="{00000000-0005-0000-0000-000077550000}"/>
    <cellStyle name="Акцент5 2 26" xfId="21884" xr:uid="{00000000-0005-0000-0000-000078550000}"/>
    <cellStyle name="Акцент5 2 27" xfId="21885" xr:uid="{00000000-0005-0000-0000-000079550000}"/>
    <cellStyle name="Акцент5 2 28" xfId="21886" xr:uid="{00000000-0005-0000-0000-00007A550000}"/>
    <cellStyle name="Акцент5 2 29" xfId="21887" xr:uid="{00000000-0005-0000-0000-00007B550000}"/>
    <cellStyle name="Акцент5 2 3" xfId="21888" xr:uid="{00000000-0005-0000-0000-00007C550000}"/>
    <cellStyle name="Акцент5 2 30" xfId="21889" xr:uid="{00000000-0005-0000-0000-00007D550000}"/>
    <cellStyle name="Акцент5 2 31" xfId="21890" xr:uid="{00000000-0005-0000-0000-00007E550000}"/>
    <cellStyle name="Акцент5 2 4" xfId="21891" xr:uid="{00000000-0005-0000-0000-00007F550000}"/>
    <cellStyle name="Акцент5 2 4 2" xfId="21892" xr:uid="{00000000-0005-0000-0000-000080550000}"/>
    <cellStyle name="Акцент5 2 4 3" xfId="21893" xr:uid="{00000000-0005-0000-0000-000081550000}"/>
    <cellStyle name="Акцент5 2 5" xfId="21894" xr:uid="{00000000-0005-0000-0000-000082550000}"/>
    <cellStyle name="Акцент5 2 5 2" xfId="21895" xr:uid="{00000000-0005-0000-0000-000083550000}"/>
    <cellStyle name="Акцент5 2 5_амортизация" xfId="21896" xr:uid="{00000000-0005-0000-0000-000084550000}"/>
    <cellStyle name="Акцент5 2 6" xfId="21897" xr:uid="{00000000-0005-0000-0000-000085550000}"/>
    <cellStyle name="Акцент5 2 6 2" xfId="21898" xr:uid="{00000000-0005-0000-0000-000086550000}"/>
    <cellStyle name="Акцент5 2 6 3" xfId="21899" xr:uid="{00000000-0005-0000-0000-000087550000}"/>
    <cellStyle name="Акцент5 2 7" xfId="21900" xr:uid="{00000000-0005-0000-0000-000088550000}"/>
    <cellStyle name="Акцент5 2 7 2" xfId="21901" xr:uid="{00000000-0005-0000-0000-000089550000}"/>
    <cellStyle name="Акцент5 2 7 3" xfId="21902" xr:uid="{00000000-0005-0000-0000-00008A550000}"/>
    <cellStyle name="Акцент5 2 8" xfId="21903" xr:uid="{00000000-0005-0000-0000-00008B550000}"/>
    <cellStyle name="Акцент5 2 9" xfId="21904" xr:uid="{00000000-0005-0000-0000-00008C550000}"/>
    <cellStyle name="Акцент5 2_амортизация" xfId="21905" xr:uid="{00000000-0005-0000-0000-00008D550000}"/>
    <cellStyle name="Акцент5 3" xfId="21906" xr:uid="{00000000-0005-0000-0000-00008E550000}"/>
    <cellStyle name="Акцент5 3 2" xfId="21907" xr:uid="{00000000-0005-0000-0000-00008F550000}"/>
    <cellStyle name="Акцент5 3 3" xfId="21908" xr:uid="{00000000-0005-0000-0000-000090550000}"/>
    <cellStyle name="Акцент5 3 4" xfId="21909" xr:uid="{00000000-0005-0000-0000-000091550000}"/>
    <cellStyle name="Акцент5 3 4 2" xfId="21910" xr:uid="{00000000-0005-0000-0000-000092550000}"/>
    <cellStyle name="Акцент5 3 4 3" xfId="21911" xr:uid="{00000000-0005-0000-0000-000093550000}"/>
    <cellStyle name="Акцент5 3 5" xfId="21912" xr:uid="{00000000-0005-0000-0000-000094550000}"/>
    <cellStyle name="Акцент5 4" xfId="21913" xr:uid="{00000000-0005-0000-0000-000095550000}"/>
    <cellStyle name="Акцент5 5" xfId="21914" xr:uid="{00000000-0005-0000-0000-000096550000}"/>
    <cellStyle name="Акцент5 5 2" xfId="21915" xr:uid="{00000000-0005-0000-0000-000097550000}"/>
    <cellStyle name="Акцент5 5 3" xfId="21916" xr:uid="{00000000-0005-0000-0000-000098550000}"/>
    <cellStyle name="Акцент5 6" xfId="21917" xr:uid="{00000000-0005-0000-0000-000099550000}"/>
    <cellStyle name="Акцент5 6 2" xfId="21918" xr:uid="{00000000-0005-0000-0000-00009A550000}"/>
    <cellStyle name="Акцент5 7" xfId="21919" xr:uid="{00000000-0005-0000-0000-00009B550000}"/>
    <cellStyle name="Акцент5 8" xfId="21920" xr:uid="{00000000-0005-0000-0000-00009C550000}"/>
    <cellStyle name="Акцент5 9" xfId="21921" xr:uid="{00000000-0005-0000-0000-00009D550000}"/>
    <cellStyle name="Акцент6 10" xfId="21922" xr:uid="{00000000-0005-0000-0000-00009E550000}"/>
    <cellStyle name="Акцент6 11" xfId="21923" xr:uid="{00000000-0005-0000-0000-00009F550000}"/>
    <cellStyle name="Акцент6 11 2" xfId="21924" xr:uid="{00000000-0005-0000-0000-0000A0550000}"/>
    <cellStyle name="Акцент6 11 3" xfId="21925" xr:uid="{00000000-0005-0000-0000-0000A1550000}"/>
    <cellStyle name="Акцент6 11 4" xfId="21926" xr:uid="{00000000-0005-0000-0000-0000A2550000}"/>
    <cellStyle name="Акцент6 12" xfId="21927" xr:uid="{00000000-0005-0000-0000-0000A3550000}"/>
    <cellStyle name="Акцент6 13" xfId="21928" xr:uid="{00000000-0005-0000-0000-0000A4550000}"/>
    <cellStyle name="Акцент6 14" xfId="21929" xr:uid="{00000000-0005-0000-0000-0000A5550000}"/>
    <cellStyle name="Акцент6 15" xfId="21930" xr:uid="{00000000-0005-0000-0000-0000A6550000}"/>
    <cellStyle name="Акцент6 15 2" xfId="21931" xr:uid="{00000000-0005-0000-0000-0000A7550000}"/>
    <cellStyle name="Акцент6 16" xfId="21932" xr:uid="{00000000-0005-0000-0000-0000A8550000}"/>
    <cellStyle name="Акцент6 17" xfId="21933" xr:uid="{00000000-0005-0000-0000-0000A9550000}"/>
    <cellStyle name="Акцент6 18" xfId="21934" xr:uid="{00000000-0005-0000-0000-0000AA550000}"/>
    <cellStyle name="Акцент6 19" xfId="21935" xr:uid="{00000000-0005-0000-0000-0000AB550000}"/>
    <cellStyle name="Акцент6 2" xfId="21936" xr:uid="{00000000-0005-0000-0000-0000AC550000}"/>
    <cellStyle name="Акцент6 2 10" xfId="21937" xr:uid="{00000000-0005-0000-0000-0000AD550000}"/>
    <cellStyle name="Акцент6 2 11" xfId="21938" xr:uid="{00000000-0005-0000-0000-0000AE550000}"/>
    <cellStyle name="Акцент6 2 12" xfId="21939" xr:uid="{00000000-0005-0000-0000-0000AF550000}"/>
    <cellStyle name="Акцент6 2 12 2" xfId="21940" xr:uid="{00000000-0005-0000-0000-0000B0550000}"/>
    <cellStyle name="Акцент6 2 12 3" xfId="21941" xr:uid="{00000000-0005-0000-0000-0000B1550000}"/>
    <cellStyle name="Акцент6 2 12 4" xfId="21942" xr:uid="{00000000-0005-0000-0000-0000B2550000}"/>
    <cellStyle name="Акцент6 2 12 4 2" xfId="21943" xr:uid="{00000000-0005-0000-0000-0000B3550000}"/>
    <cellStyle name="Акцент6 2 12 4 3" xfId="21944" xr:uid="{00000000-0005-0000-0000-0000B4550000}"/>
    <cellStyle name="Акцент6 2 12 5" xfId="21945" xr:uid="{00000000-0005-0000-0000-0000B5550000}"/>
    <cellStyle name="Акцент6 2 13" xfId="21946" xr:uid="{00000000-0005-0000-0000-0000B6550000}"/>
    <cellStyle name="Акцент6 2 14" xfId="21947" xr:uid="{00000000-0005-0000-0000-0000B7550000}"/>
    <cellStyle name="Акцент6 2 14 2" xfId="21948" xr:uid="{00000000-0005-0000-0000-0000B8550000}"/>
    <cellStyle name="Акцент6 2 14 3" xfId="21949" xr:uid="{00000000-0005-0000-0000-0000B9550000}"/>
    <cellStyle name="Акцент6 2 15" xfId="21950" xr:uid="{00000000-0005-0000-0000-0000BA550000}"/>
    <cellStyle name="Акцент6 2 15 2" xfId="21951" xr:uid="{00000000-0005-0000-0000-0000BB550000}"/>
    <cellStyle name="Акцент6 2 15 3" xfId="21952" xr:uid="{00000000-0005-0000-0000-0000BC550000}"/>
    <cellStyle name="Акцент6 2 16" xfId="21953" xr:uid="{00000000-0005-0000-0000-0000BD550000}"/>
    <cellStyle name="Акцент6 2 16 2" xfId="21954" xr:uid="{00000000-0005-0000-0000-0000BE550000}"/>
    <cellStyle name="Акцент6 2 16 3" xfId="21955" xr:uid="{00000000-0005-0000-0000-0000BF550000}"/>
    <cellStyle name="Акцент6 2 17" xfId="21956" xr:uid="{00000000-0005-0000-0000-0000C0550000}"/>
    <cellStyle name="Акцент6 2 18" xfId="21957" xr:uid="{00000000-0005-0000-0000-0000C1550000}"/>
    <cellStyle name="Акцент6 2 19" xfId="21958" xr:uid="{00000000-0005-0000-0000-0000C2550000}"/>
    <cellStyle name="Акцент6 2 2" xfId="21959" xr:uid="{00000000-0005-0000-0000-0000C3550000}"/>
    <cellStyle name="Акцент6 2 2 10" xfId="21960" xr:uid="{00000000-0005-0000-0000-0000C4550000}"/>
    <cellStyle name="Акцент6 2 2 11" xfId="21961" xr:uid="{00000000-0005-0000-0000-0000C5550000}"/>
    <cellStyle name="Акцент6 2 2 12" xfId="21962" xr:uid="{00000000-0005-0000-0000-0000C6550000}"/>
    <cellStyle name="Акцент6 2 2 12 2" xfId="21963" xr:uid="{00000000-0005-0000-0000-0000C7550000}"/>
    <cellStyle name="Акцент6 2 2 12 2 2" xfId="21964" xr:uid="{00000000-0005-0000-0000-0000C8550000}"/>
    <cellStyle name="Акцент6 2 2 12 2 2 2" xfId="21965" xr:uid="{00000000-0005-0000-0000-0000C9550000}"/>
    <cellStyle name="Акцент6 2 2 12 2 2 3" xfId="21966" xr:uid="{00000000-0005-0000-0000-0000CA550000}"/>
    <cellStyle name="Акцент6 2 2 12 2 3" xfId="21967" xr:uid="{00000000-0005-0000-0000-0000CB550000}"/>
    <cellStyle name="Акцент6 2 2 12 3" xfId="21968" xr:uid="{00000000-0005-0000-0000-0000CC550000}"/>
    <cellStyle name="Акцент6 2 2 12 4" xfId="21969" xr:uid="{00000000-0005-0000-0000-0000CD550000}"/>
    <cellStyle name="Акцент6 2 2 13" xfId="21970" xr:uid="{00000000-0005-0000-0000-0000CE550000}"/>
    <cellStyle name="Акцент6 2 2 13 2" xfId="21971" xr:uid="{00000000-0005-0000-0000-0000CF550000}"/>
    <cellStyle name="Акцент6 2 2 13 3" xfId="21972" xr:uid="{00000000-0005-0000-0000-0000D0550000}"/>
    <cellStyle name="Акцент6 2 2 14" xfId="21973" xr:uid="{00000000-0005-0000-0000-0000D1550000}"/>
    <cellStyle name="Акцент6 2 2 14 2" xfId="21974" xr:uid="{00000000-0005-0000-0000-0000D2550000}"/>
    <cellStyle name="Акцент6 2 2 14 3" xfId="21975" xr:uid="{00000000-0005-0000-0000-0000D3550000}"/>
    <cellStyle name="Акцент6 2 2 15" xfId="21976" xr:uid="{00000000-0005-0000-0000-0000D4550000}"/>
    <cellStyle name="Акцент6 2 2 15 2" xfId="21977" xr:uid="{00000000-0005-0000-0000-0000D5550000}"/>
    <cellStyle name="Акцент6 2 2 15 3" xfId="21978" xr:uid="{00000000-0005-0000-0000-0000D6550000}"/>
    <cellStyle name="Акцент6 2 2 16" xfId="21979" xr:uid="{00000000-0005-0000-0000-0000D7550000}"/>
    <cellStyle name="Акцент6 2 2 16 2" xfId="21980" xr:uid="{00000000-0005-0000-0000-0000D8550000}"/>
    <cellStyle name="Акцент6 2 2 17" xfId="21981" xr:uid="{00000000-0005-0000-0000-0000D9550000}"/>
    <cellStyle name="Акцент6 2 2 18" xfId="21982" xr:uid="{00000000-0005-0000-0000-0000DA550000}"/>
    <cellStyle name="Акцент6 2 2 19" xfId="21983" xr:uid="{00000000-0005-0000-0000-0000DB550000}"/>
    <cellStyle name="Акцент6 2 2 19 2" xfId="21984" xr:uid="{00000000-0005-0000-0000-0000DC550000}"/>
    <cellStyle name="Акцент6 2 2 19 2 2" xfId="21985" xr:uid="{00000000-0005-0000-0000-0000DD550000}"/>
    <cellStyle name="Акцент6 2 2 19 2 2 2" xfId="21986" xr:uid="{00000000-0005-0000-0000-0000DE550000}"/>
    <cellStyle name="Акцент6 2 2 19 2 3" xfId="21987" xr:uid="{00000000-0005-0000-0000-0000DF550000}"/>
    <cellStyle name="Акцент6 2 2 19 2 4" xfId="21988" xr:uid="{00000000-0005-0000-0000-0000E0550000}"/>
    <cellStyle name="Акцент6 2 2 19 3" xfId="21989" xr:uid="{00000000-0005-0000-0000-0000E1550000}"/>
    <cellStyle name="Акцент6 2 2 19 3 2" xfId="21990" xr:uid="{00000000-0005-0000-0000-0000E2550000}"/>
    <cellStyle name="Акцент6 2 2 19 4" xfId="21991" xr:uid="{00000000-0005-0000-0000-0000E3550000}"/>
    <cellStyle name="Акцент6 2 2 2" xfId="21992" xr:uid="{00000000-0005-0000-0000-0000E4550000}"/>
    <cellStyle name="Акцент6 2 2 2 10" xfId="21993" xr:uid="{00000000-0005-0000-0000-0000E5550000}"/>
    <cellStyle name="Акцент6 2 2 2 11" xfId="21994" xr:uid="{00000000-0005-0000-0000-0000E6550000}"/>
    <cellStyle name="Акцент6 2 2 2 12" xfId="21995" xr:uid="{00000000-0005-0000-0000-0000E7550000}"/>
    <cellStyle name="Акцент6 2 2 2 12 2" xfId="21996" xr:uid="{00000000-0005-0000-0000-0000E8550000}"/>
    <cellStyle name="Акцент6 2 2 2 12 2 2" xfId="21997" xr:uid="{00000000-0005-0000-0000-0000E9550000}"/>
    <cellStyle name="Акцент6 2 2 2 12 2 2 2" xfId="21998" xr:uid="{00000000-0005-0000-0000-0000EA550000}"/>
    <cellStyle name="Акцент6 2 2 2 12 2 2 3" xfId="21999" xr:uid="{00000000-0005-0000-0000-0000EB550000}"/>
    <cellStyle name="Акцент6 2 2 2 12 2 3" xfId="22000" xr:uid="{00000000-0005-0000-0000-0000EC550000}"/>
    <cellStyle name="Акцент6 2 2 2 12 3" xfId="22001" xr:uid="{00000000-0005-0000-0000-0000ED550000}"/>
    <cellStyle name="Акцент6 2 2 2 12 4" xfId="22002" xr:uid="{00000000-0005-0000-0000-0000EE550000}"/>
    <cellStyle name="Акцент6 2 2 2 13" xfId="22003" xr:uid="{00000000-0005-0000-0000-0000EF550000}"/>
    <cellStyle name="Акцент6 2 2 2 13 2" xfId="22004" xr:uid="{00000000-0005-0000-0000-0000F0550000}"/>
    <cellStyle name="Акцент6 2 2 2 13 3" xfId="22005" xr:uid="{00000000-0005-0000-0000-0000F1550000}"/>
    <cellStyle name="Акцент6 2 2 2 14" xfId="22006" xr:uid="{00000000-0005-0000-0000-0000F2550000}"/>
    <cellStyle name="Акцент6 2 2 2 14 2" xfId="22007" xr:uid="{00000000-0005-0000-0000-0000F3550000}"/>
    <cellStyle name="Акцент6 2 2 2 14 3" xfId="22008" xr:uid="{00000000-0005-0000-0000-0000F4550000}"/>
    <cellStyle name="Акцент6 2 2 2 15" xfId="22009" xr:uid="{00000000-0005-0000-0000-0000F5550000}"/>
    <cellStyle name="Акцент6 2 2 2 15 2" xfId="22010" xr:uid="{00000000-0005-0000-0000-0000F6550000}"/>
    <cellStyle name="Акцент6 2 2 2 15 3" xfId="22011" xr:uid="{00000000-0005-0000-0000-0000F7550000}"/>
    <cellStyle name="Акцент6 2 2 2 16" xfId="22012" xr:uid="{00000000-0005-0000-0000-0000F8550000}"/>
    <cellStyle name="Акцент6 2 2 2 16 2" xfId="22013" xr:uid="{00000000-0005-0000-0000-0000F9550000}"/>
    <cellStyle name="Акцент6 2 2 2 17" xfId="22014" xr:uid="{00000000-0005-0000-0000-0000FA550000}"/>
    <cellStyle name="Акцент6 2 2 2 18" xfId="22015" xr:uid="{00000000-0005-0000-0000-0000FB550000}"/>
    <cellStyle name="Акцент6 2 2 2 19" xfId="22016" xr:uid="{00000000-0005-0000-0000-0000FC550000}"/>
    <cellStyle name="Акцент6 2 2 2 19 2" xfId="22017" xr:uid="{00000000-0005-0000-0000-0000FD550000}"/>
    <cellStyle name="Акцент6 2 2 2 19 2 2" xfId="22018" xr:uid="{00000000-0005-0000-0000-0000FE550000}"/>
    <cellStyle name="Акцент6 2 2 2 19 2 2 2" xfId="22019" xr:uid="{00000000-0005-0000-0000-0000FF550000}"/>
    <cellStyle name="Акцент6 2 2 2 19 2 3" xfId="22020" xr:uid="{00000000-0005-0000-0000-000000560000}"/>
    <cellStyle name="Акцент6 2 2 2 19 2 4" xfId="22021" xr:uid="{00000000-0005-0000-0000-000001560000}"/>
    <cellStyle name="Акцент6 2 2 2 19 3" xfId="22022" xr:uid="{00000000-0005-0000-0000-000002560000}"/>
    <cellStyle name="Акцент6 2 2 2 19 3 2" xfId="22023" xr:uid="{00000000-0005-0000-0000-000003560000}"/>
    <cellStyle name="Акцент6 2 2 2 19 4" xfId="22024" xr:uid="{00000000-0005-0000-0000-000004560000}"/>
    <cellStyle name="Акцент6 2 2 2 2" xfId="22025" xr:uid="{00000000-0005-0000-0000-000005560000}"/>
    <cellStyle name="Акцент6 2 2 2 2 10" xfId="22026" xr:uid="{00000000-0005-0000-0000-000006560000}"/>
    <cellStyle name="Акцент6 2 2 2 2 10 2" xfId="22027" xr:uid="{00000000-0005-0000-0000-000007560000}"/>
    <cellStyle name="Акцент6 2 2 2 2 11" xfId="22028" xr:uid="{00000000-0005-0000-0000-000008560000}"/>
    <cellStyle name="Акцент6 2 2 2 2 12" xfId="22029" xr:uid="{00000000-0005-0000-0000-000009560000}"/>
    <cellStyle name="Акцент6 2 2 2 2 13" xfId="22030" xr:uid="{00000000-0005-0000-0000-00000A560000}"/>
    <cellStyle name="Акцент6 2 2 2 2 13 2" xfId="22031" xr:uid="{00000000-0005-0000-0000-00000B560000}"/>
    <cellStyle name="Акцент6 2 2 2 2 13 2 2" xfId="22032" xr:uid="{00000000-0005-0000-0000-00000C560000}"/>
    <cellStyle name="Акцент6 2 2 2 2 13 2 2 2" xfId="22033" xr:uid="{00000000-0005-0000-0000-00000D560000}"/>
    <cellStyle name="Акцент6 2 2 2 2 13 2 3" xfId="22034" xr:uid="{00000000-0005-0000-0000-00000E560000}"/>
    <cellStyle name="Акцент6 2 2 2 2 13 2 4" xfId="22035" xr:uid="{00000000-0005-0000-0000-00000F560000}"/>
    <cellStyle name="Акцент6 2 2 2 2 13 3" xfId="22036" xr:uid="{00000000-0005-0000-0000-000010560000}"/>
    <cellStyle name="Акцент6 2 2 2 2 13 3 2" xfId="22037" xr:uid="{00000000-0005-0000-0000-000011560000}"/>
    <cellStyle name="Акцент6 2 2 2 2 13 4" xfId="22038" xr:uid="{00000000-0005-0000-0000-000012560000}"/>
    <cellStyle name="Акцент6 2 2 2 2 14" xfId="22039" xr:uid="{00000000-0005-0000-0000-000013560000}"/>
    <cellStyle name="Акцент6 2 2 2 2 14 2" xfId="22040" xr:uid="{00000000-0005-0000-0000-000014560000}"/>
    <cellStyle name="Акцент6 2 2 2 2 15" xfId="22041" xr:uid="{00000000-0005-0000-0000-000015560000}"/>
    <cellStyle name="Акцент6 2 2 2 2 16" xfId="22042" xr:uid="{00000000-0005-0000-0000-000016560000}"/>
    <cellStyle name="Акцент6 2 2 2 2 17" xfId="22043" xr:uid="{00000000-0005-0000-0000-000017560000}"/>
    <cellStyle name="Акцент6 2 2 2 2 17 2" xfId="22044" xr:uid="{00000000-0005-0000-0000-000018560000}"/>
    <cellStyle name="Акцент6 2 2 2 2 18" xfId="22045" xr:uid="{00000000-0005-0000-0000-000019560000}"/>
    <cellStyle name="Акцент6 2 2 2 2 19" xfId="22046" xr:uid="{00000000-0005-0000-0000-00001A560000}"/>
    <cellStyle name="Акцент6 2 2 2 2 2" xfId="22047" xr:uid="{00000000-0005-0000-0000-00001B560000}"/>
    <cellStyle name="Акцент6 2 2 2 2 2 10" xfId="22048" xr:uid="{00000000-0005-0000-0000-00001C560000}"/>
    <cellStyle name="Акцент6 2 2 2 2 2 11" xfId="22049" xr:uid="{00000000-0005-0000-0000-00001D560000}"/>
    <cellStyle name="Акцент6 2 2 2 2 2 12" xfId="22050" xr:uid="{00000000-0005-0000-0000-00001E560000}"/>
    <cellStyle name="Акцент6 2 2 2 2 2 12 2" xfId="22051" xr:uid="{00000000-0005-0000-0000-00001F560000}"/>
    <cellStyle name="Акцент6 2 2 2 2 2 12 2 2" xfId="22052" xr:uid="{00000000-0005-0000-0000-000020560000}"/>
    <cellStyle name="Акцент6 2 2 2 2 2 12 2 2 2" xfId="22053" xr:uid="{00000000-0005-0000-0000-000021560000}"/>
    <cellStyle name="Акцент6 2 2 2 2 2 12 2 3" xfId="22054" xr:uid="{00000000-0005-0000-0000-000022560000}"/>
    <cellStyle name="Акцент6 2 2 2 2 2 12 2 4" xfId="22055" xr:uid="{00000000-0005-0000-0000-000023560000}"/>
    <cellStyle name="Акцент6 2 2 2 2 2 12 3" xfId="22056" xr:uid="{00000000-0005-0000-0000-000024560000}"/>
    <cellStyle name="Акцент6 2 2 2 2 2 12 3 2" xfId="22057" xr:uid="{00000000-0005-0000-0000-000025560000}"/>
    <cellStyle name="Акцент6 2 2 2 2 2 12 4" xfId="22058" xr:uid="{00000000-0005-0000-0000-000026560000}"/>
    <cellStyle name="Акцент6 2 2 2 2 2 13" xfId="22059" xr:uid="{00000000-0005-0000-0000-000027560000}"/>
    <cellStyle name="Акцент6 2 2 2 2 2 13 2" xfId="22060" xr:uid="{00000000-0005-0000-0000-000028560000}"/>
    <cellStyle name="Акцент6 2 2 2 2 2 14" xfId="22061" xr:uid="{00000000-0005-0000-0000-000029560000}"/>
    <cellStyle name="Акцент6 2 2 2 2 2 15" xfId="22062" xr:uid="{00000000-0005-0000-0000-00002A560000}"/>
    <cellStyle name="Акцент6 2 2 2 2 2 16" xfId="22063" xr:uid="{00000000-0005-0000-0000-00002B560000}"/>
    <cellStyle name="Акцент6 2 2 2 2 2 16 2" xfId="22064" xr:uid="{00000000-0005-0000-0000-00002C560000}"/>
    <cellStyle name="Акцент6 2 2 2 2 2 17" xfId="22065" xr:uid="{00000000-0005-0000-0000-00002D560000}"/>
    <cellStyle name="Акцент6 2 2 2 2 2 18" xfId="22066" xr:uid="{00000000-0005-0000-0000-00002E560000}"/>
    <cellStyle name="Акцент6 2 2 2 2 2 19" xfId="22067" xr:uid="{00000000-0005-0000-0000-00002F560000}"/>
    <cellStyle name="Акцент6 2 2 2 2 2 2" xfId="22068" xr:uid="{00000000-0005-0000-0000-000030560000}"/>
    <cellStyle name="Акцент6 2 2 2 2 2 2 10" xfId="22069" xr:uid="{00000000-0005-0000-0000-000031560000}"/>
    <cellStyle name="Акцент6 2 2 2 2 2 2 10 2" xfId="22070" xr:uid="{00000000-0005-0000-0000-000032560000}"/>
    <cellStyle name="Акцент6 2 2 2 2 2 2 10 2 2" xfId="22071" xr:uid="{00000000-0005-0000-0000-000033560000}"/>
    <cellStyle name="Акцент6 2 2 2 2 2 2 10 2 2 2" xfId="22072" xr:uid="{00000000-0005-0000-0000-000034560000}"/>
    <cellStyle name="Акцент6 2 2 2 2 2 2 10 2 3" xfId="22073" xr:uid="{00000000-0005-0000-0000-000035560000}"/>
    <cellStyle name="Акцент6 2 2 2 2 2 2 10 2 4" xfId="22074" xr:uid="{00000000-0005-0000-0000-000036560000}"/>
    <cellStyle name="Акцент6 2 2 2 2 2 2 10 3" xfId="22075" xr:uid="{00000000-0005-0000-0000-000037560000}"/>
    <cellStyle name="Акцент6 2 2 2 2 2 2 10 3 2" xfId="22076" xr:uid="{00000000-0005-0000-0000-000038560000}"/>
    <cellStyle name="Акцент6 2 2 2 2 2 2 10 4" xfId="22077" xr:uid="{00000000-0005-0000-0000-000039560000}"/>
    <cellStyle name="Акцент6 2 2 2 2 2 2 11" xfId="22078" xr:uid="{00000000-0005-0000-0000-00003A560000}"/>
    <cellStyle name="Акцент6 2 2 2 2 2 2 11 2" xfId="22079" xr:uid="{00000000-0005-0000-0000-00003B560000}"/>
    <cellStyle name="Акцент6 2 2 2 2 2 2 12" xfId="22080" xr:uid="{00000000-0005-0000-0000-00003C560000}"/>
    <cellStyle name="Акцент6 2 2 2 2 2 2 13" xfId="22081" xr:uid="{00000000-0005-0000-0000-00003D560000}"/>
    <cellStyle name="Акцент6 2 2 2 2 2 2 14" xfId="22082" xr:uid="{00000000-0005-0000-0000-00003E560000}"/>
    <cellStyle name="Акцент6 2 2 2 2 2 2 14 2" xfId="22083" xr:uid="{00000000-0005-0000-0000-00003F560000}"/>
    <cellStyle name="Акцент6 2 2 2 2 2 2 15" xfId="22084" xr:uid="{00000000-0005-0000-0000-000040560000}"/>
    <cellStyle name="Акцент6 2 2 2 2 2 2 16" xfId="22085" xr:uid="{00000000-0005-0000-0000-000041560000}"/>
    <cellStyle name="Акцент6 2 2 2 2 2 2 17" xfId="22086" xr:uid="{00000000-0005-0000-0000-000042560000}"/>
    <cellStyle name="Акцент6 2 2 2 2 2 2 18" xfId="22087" xr:uid="{00000000-0005-0000-0000-000043560000}"/>
    <cellStyle name="Акцент6 2 2 2 2 2 2 19" xfId="22088" xr:uid="{00000000-0005-0000-0000-000044560000}"/>
    <cellStyle name="Акцент6 2 2 2 2 2 2 2" xfId="22089" xr:uid="{00000000-0005-0000-0000-000045560000}"/>
    <cellStyle name="Акцент6 2 2 2 2 2 2 2 10" xfId="22090" xr:uid="{00000000-0005-0000-0000-000046560000}"/>
    <cellStyle name="Акцент6 2 2 2 2 2 2 2 10 2" xfId="22091" xr:uid="{00000000-0005-0000-0000-000047560000}"/>
    <cellStyle name="Акцент6 2 2 2 2 2 2 2 11" xfId="22092" xr:uid="{00000000-0005-0000-0000-000048560000}"/>
    <cellStyle name="Акцент6 2 2 2 2 2 2 2 12" xfId="22093" xr:uid="{00000000-0005-0000-0000-000049560000}"/>
    <cellStyle name="Акцент6 2 2 2 2 2 2 2 13" xfId="22094" xr:uid="{00000000-0005-0000-0000-00004A560000}"/>
    <cellStyle name="Акцент6 2 2 2 2 2 2 2 13 2" xfId="22095" xr:uid="{00000000-0005-0000-0000-00004B560000}"/>
    <cellStyle name="Акцент6 2 2 2 2 2 2 2 14" xfId="22096" xr:uid="{00000000-0005-0000-0000-00004C560000}"/>
    <cellStyle name="Акцент6 2 2 2 2 2 2 2 15" xfId="22097" xr:uid="{00000000-0005-0000-0000-00004D560000}"/>
    <cellStyle name="Акцент6 2 2 2 2 2 2 2 16" xfId="22098" xr:uid="{00000000-0005-0000-0000-00004E560000}"/>
    <cellStyle name="Акцент6 2 2 2 2 2 2 2 17" xfId="22099" xr:uid="{00000000-0005-0000-0000-00004F560000}"/>
    <cellStyle name="Акцент6 2 2 2 2 2 2 2 18" xfId="22100" xr:uid="{00000000-0005-0000-0000-000050560000}"/>
    <cellStyle name="Акцент6 2 2 2 2 2 2 2 19" xfId="22101" xr:uid="{00000000-0005-0000-0000-000051560000}"/>
    <cellStyle name="Акцент6 2 2 2 2 2 2 2 2" xfId="22102" xr:uid="{00000000-0005-0000-0000-000052560000}"/>
    <cellStyle name="Акцент6 2 2 2 2 2 2 2 2 10" xfId="22103" xr:uid="{00000000-0005-0000-0000-000053560000}"/>
    <cellStyle name="Акцент6 2 2 2 2 2 2 2 2 11" xfId="22104" xr:uid="{00000000-0005-0000-0000-000054560000}"/>
    <cellStyle name="Акцент6 2 2 2 2 2 2 2 2 12" xfId="22105" xr:uid="{00000000-0005-0000-0000-000055560000}"/>
    <cellStyle name="Акцент6 2 2 2 2 2 2 2 2 13" xfId="22106" xr:uid="{00000000-0005-0000-0000-000056560000}"/>
    <cellStyle name="Акцент6 2 2 2 2 2 2 2 2 14" xfId="22107" xr:uid="{00000000-0005-0000-0000-000057560000}"/>
    <cellStyle name="Акцент6 2 2 2 2 2 2 2 2 15" xfId="22108" xr:uid="{00000000-0005-0000-0000-000058560000}"/>
    <cellStyle name="Акцент6 2 2 2 2 2 2 2 2 16" xfId="22109" xr:uid="{00000000-0005-0000-0000-000059560000}"/>
    <cellStyle name="Акцент6 2 2 2 2 2 2 2 2 17" xfId="22110" xr:uid="{00000000-0005-0000-0000-00005A560000}"/>
    <cellStyle name="Акцент6 2 2 2 2 2 2 2 2 18" xfId="22111" xr:uid="{00000000-0005-0000-0000-00005B560000}"/>
    <cellStyle name="Акцент6 2 2 2 2 2 2 2 2 19" xfId="22112" xr:uid="{00000000-0005-0000-0000-00005C560000}"/>
    <cellStyle name="Акцент6 2 2 2 2 2 2 2 2 2" xfId="22113" xr:uid="{00000000-0005-0000-0000-00005D560000}"/>
    <cellStyle name="Акцент6 2 2 2 2 2 2 2 2 2 10" xfId="22114" xr:uid="{00000000-0005-0000-0000-00005E560000}"/>
    <cellStyle name="Акцент6 2 2 2 2 2 2 2 2 2 11" xfId="22115" xr:uid="{00000000-0005-0000-0000-00005F560000}"/>
    <cellStyle name="Акцент6 2 2 2 2 2 2 2 2 2 12" xfId="22116" xr:uid="{00000000-0005-0000-0000-000060560000}"/>
    <cellStyle name="Акцент6 2 2 2 2 2 2 2 2 2 13" xfId="22117" xr:uid="{00000000-0005-0000-0000-000061560000}"/>
    <cellStyle name="Акцент6 2 2 2 2 2 2 2 2 2 14" xfId="22118" xr:uid="{00000000-0005-0000-0000-000062560000}"/>
    <cellStyle name="Акцент6 2 2 2 2 2 2 2 2 2 15" xfId="22119" xr:uid="{00000000-0005-0000-0000-000063560000}"/>
    <cellStyle name="Акцент6 2 2 2 2 2 2 2 2 2 16" xfId="22120" xr:uid="{00000000-0005-0000-0000-000064560000}"/>
    <cellStyle name="Акцент6 2 2 2 2 2 2 2 2 2 17" xfId="22121" xr:uid="{00000000-0005-0000-0000-000065560000}"/>
    <cellStyle name="Акцент6 2 2 2 2 2 2 2 2 2 18" xfId="22122" xr:uid="{00000000-0005-0000-0000-000066560000}"/>
    <cellStyle name="Акцент6 2 2 2 2 2 2 2 2 2 19" xfId="22123" xr:uid="{00000000-0005-0000-0000-000067560000}"/>
    <cellStyle name="Акцент6 2 2 2 2 2 2 2 2 2 2" xfId="22124" xr:uid="{00000000-0005-0000-0000-000068560000}"/>
    <cellStyle name="Акцент6 2 2 2 2 2 2 2 2 2 2 10" xfId="22125" xr:uid="{00000000-0005-0000-0000-000069560000}"/>
    <cellStyle name="Акцент6 2 2 2 2 2 2 2 2 2 2 11" xfId="22126" xr:uid="{00000000-0005-0000-0000-00006A560000}"/>
    <cellStyle name="Акцент6 2 2 2 2 2 2 2 2 2 2 12" xfId="22127" xr:uid="{00000000-0005-0000-0000-00006B560000}"/>
    <cellStyle name="Акцент6 2 2 2 2 2 2 2 2 2 2 13" xfId="22128" xr:uid="{00000000-0005-0000-0000-00006C560000}"/>
    <cellStyle name="Акцент6 2 2 2 2 2 2 2 2 2 2 14" xfId="22129" xr:uid="{00000000-0005-0000-0000-00006D560000}"/>
    <cellStyle name="Акцент6 2 2 2 2 2 2 2 2 2 2 15" xfId="22130" xr:uid="{00000000-0005-0000-0000-00006E560000}"/>
    <cellStyle name="Акцент6 2 2 2 2 2 2 2 2 2 2 16" xfId="22131" xr:uid="{00000000-0005-0000-0000-00006F560000}"/>
    <cellStyle name="Акцент6 2 2 2 2 2 2 2 2 2 2 17" xfId="22132" xr:uid="{00000000-0005-0000-0000-000070560000}"/>
    <cellStyle name="Акцент6 2 2 2 2 2 2 2 2 2 2 18" xfId="22133" xr:uid="{00000000-0005-0000-0000-000071560000}"/>
    <cellStyle name="Акцент6 2 2 2 2 2 2 2 2 2 2 19" xfId="22134" xr:uid="{00000000-0005-0000-0000-000072560000}"/>
    <cellStyle name="Акцент6 2 2 2 2 2 2 2 2 2 2 2" xfId="22135" xr:uid="{00000000-0005-0000-0000-000073560000}"/>
    <cellStyle name="Акцент6 2 2 2 2 2 2 2 2 2 2 2 10" xfId="22136" xr:uid="{00000000-0005-0000-0000-000074560000}"/>
    <cellStyle name="Акцент6 2 2 2 2 2 2 2 2 2 2 2 11" xfId="22137" xr:uid="{00000000-0005-0000-0000-000075560000}"/>
    <cellStyle name="Акцент6 2 2 2 2 2 2 2 2 2 2 2 12" xfId="22138" xr:uid="{00000000-0005-0000-0000-000076560000}"/>
    <cellStyle name="Акцент6 2 2 2 2 2 2 2 2 2 2 2 13" xfId="22139" xr:uid="{00000000-0005-0000-0000-000077560000}"/>
    <cellStyle name="Акцент6 2 2 2 2 2 2 2 2 2 2 2 14" xfId="22140" xr:uid="{00000000-0005-0000-0000-000078560000}"/>
    <cellStyle name="Акцент6 2 2 2 2 2 2 2 2 2 2 2 15" xfId="22141" xr:uid="{00000000-0005-0000-0000-000079560000}"/>
    <cellStyle name="Акцент6 2 2 2 2 2 2 2 2 2 2 2 16" xfId="22142" xr:uid="{00000000-0005-0000-0000-00007A560000}"/>
    <cellStyle name="Акцент6 2 2 2 2 2 2 2 2 2 2 2 17" xfId="22143" xr:uid="{00000000-0005-0000-0000-00007B560000}"/>
    <cellStyle name="Акцент6 2 2 2 2 2 2 2 2 2 2 2 18" xfId="22144" xr:uid="{00000000-0005-0000-0000-00007C560000}"/>
    <cellStyle name="Акцент6 2 2 2 2 2 2 2 2 2 2 2 19" xfId="22145" xr:uid="{00000000-0005-0000-0000-00007D560000}"/>
    <cellStyle name="Акцент6 2 2 2 2 2 2 2 2 2 2 2 2" xfId="22146" xr:uid="{00000000-0005-0000-0000-00007E560000}"/>
    <cellStyle name="Акцент6 2 2 2 2 2 2 2 2 2 2 2 2 10" xfId="22147" xr:uid="{00000000-0005-0000-0000-00007F560000}"/>
    <cellStyle name="Акцент6 2 2 2 2 2 2 2 2 2 2 2 2 11" xfId="22148" xr:uid="{00000000-0005-0000-0000-000080560000}"/>
    <cellStyle name="Акцент6 2 2 2 2 2 2 2 2 2 2 2 2 12" xfId="22149" xr:uid="{00000000-0005-0000-0000-000081560000}"/>
    <cellStyle name="Акцент6 2 2 2 2 2 2 2 2 2 2 2 2 13" xfId="22150" xr:uid="{00000000-0005-0000-0000-000082560000}"/>
    <cellStyle name="Акцент6 2 2 2 2 2 2 2 2 2 2 2 2 14" xfId="22151" xr:uid="{00000000-0005-0000-0000-000083560000}"/>
    <cellStyle name="Акцент6 2 2 2 2 2 2 2 2 2 2 2 2 15" xfId="22152" xr:uid="{00000000-0005-0000-0000-000084560000}"/>
    <cellStyle name="Акцент6 2 2 2 2 2 2 2 2 2 2 2 2 16" xfId="22153" xr:uid="{00000000-0005-0000-0000-000085560000}"/>
    <cellStyle name="Акцент6 2 2 2 2 2 2 2 2 2 2 2 2 17" xfId="22154" xr:uid="{00000000-0005-0000-0000-000086560000}"/>
    <cellStyle name="Акцент6 2 2 2 2 2 2 2 2 2 2 2 2 18" xfId="22155" xr:uid="{00000000-0005-0000-0000-000087560000}"/>
    <cellStyle name="Акцент6 2 2 2 2 2 2 2 2 2 2 2 2 19" xfId="22156" xr:uid="{00000000-0005-0000-0000-000088560000}"/>
    <cellStyle name="Акцент6 2 2 2 2 2 2 2 2 2 2 2 2 2" xfId="22157" xr:uid="{00000000-0005-0000-0000-000089560000}"/>
    <cellStyle name="Акцент6 2 2 2 2 2 2 2 2 2 2 2 2 2 10" xfId="22158" xr:uid="{00000000-0005-0000-0000-00008A560000}"/>
    <cellStyle name="Акцент6 2 2 2 2 2 2 2 2 2 2 2 2 2 11" xfId="22159" xr:uid="{00000000-0005-0000-0000-00008B560000}"/>
    <cellStyle name="Акцент6 2 2 2 2 2 2 2 2 2 2 2 2 2 12" xfId="22160" xr:uid="{00000000-0005-0000-0000-00008C560000}"/>
    <cellStyle name="Акцент6 2 2 2 2 2 2 2 2 2 2 2 2 2 13" xfId="22161" xr:uid="{00000000-0005-0000-0000-00008D560000}"/>
    <cellStyle name="Акцент6 2 2 2 2 2 2 2 2 2 2 2 2 2 14" xfId="22162" xr:uid="{00000000-0005-0000-0000-00008E560000}"/>
    <cellStyle name="Акцент6 2 2 2 2 2 2 2 2 2 2 2 2 2 15" xfId="22163" xr:uid="{00000000-0005-0000-0000-00008F560000}"/>
    <cellStyle name="Акцент6 2 2 2 2 2 2 2 2 2 2 2 2 2 16" xfId="22164" xr:uid="{00000000-0005-0000-0000-000090560000}"/>
    <cellStyle name="Акцент6 2 2 2 2 2 2 2 2 2 2 2 2 2 17" xfId="22165" xr:uid="{00000000-0005-0000-0000-000091560000}"/>
    <cellStyle name="Акцент6 2 2 2 2 2 2 2 2 2 2 2 2 2 18" xfId="22166" xr:uid="{00000000-0005-0000-0000-000092560000}"/>
    <cellStyle name="Акцент6 2 2 2 2 2 2 2 2 2 2 2 2 2 19" xfId="22167" xr:uid="{00000000-0005-0000-0000-000093560000}"/>
    <cellStyle name="Акцент6 2 2 2 2 2 2 2 2 2 2 2 2 2 2" xfId="22168" xr:uid="{00000000-0005-0000-0000-000094560000}"/>
    <cellStyle name="Акцент6 2 2 2 2 2 2 2 2 2 2 2 2 2 2 10" xfId="22169" xr:uid="{00000000-0005-0000-0000-000095560000}"/>
    <cellStyle name="Акцент6 2 2 2 2 2 2 2 2 2 2 2 2 2 2 11" xfId="22170" xr:uid="{00000000-0005-0000-0000-000096560000}"/>
    <cellStyle name="Акцент6 2 2 2 2 2 2 2 2 2 2 2 2 2 2 12" xfId="22171" xr:uid="{00000000-0005-0000-0000-000097560000}"/>
    <cellStyle name="Акцент6 2 2 2 2 2 2 2 2 2 2 2 2 2 2 13" xfId="22172" xr:uid="{00000000-0005-0000-0000-000098560000}"/>
    <cellStyle name="Акцент6 2 2 2 2 2 2 2 2 2 2 2 2 2 2 14" xfId="22173" xr:uid="{00000000-0005-0000-0000-000099560000}"/>
    <cellStyle name="Акцент6 2 2 2 2 2 2 2 2 2 2 2 2 2 2 15" xfId="22174" xr:uid="{00000000-0005-0000-0000-00009A560000}"/>
    <cellStyle name="Акцент6 2 2 2 2 2 2 2 2 2 2 2 2 2 2 16" xfId="22175" xr:uid="{00000000-0005-0000-0000-00009B560000}"/>
    <cellStyle name="Акцент6 2 2 2 2 2 2 2 2 2 2 2 2 2 2 17" xfId="22176" xr:uid="{00000000-0005-0000-0000-00009C560000}"/>
    <cellStyle name="Акцент6 2 2 2 2 2 2 2 2 2 2 2 2 2 2 18" xfId="22177" xr:uid="{00000000-0005-0000-0000-00009D560000}"/>
    <cellStyle name="Акцент6 2 2 2 2 2 2 2 2 2 2 2 2 2 2 19" xfId="22178" xr:uid="{00000000-0005-0000-0000-00009E560000}"/>
    <cellStyle name="Акцент6 2 2 2 2 2 2 2 2 2 2 2 2 2 2 2" xfId="22179" xr:uid="{00000000-0005-0000-0000-00009F560000}"/>
    <cellStyle name="Акцент6 2 2 2 2 2 2 2 2 2 2 2 2 2 2 2 10" xfId="22180" xr:uid="{00000000-0005-0000-0000-0000A0560000}"/>
    <cellStyle name="Акцент6 2 2 2 2 2 2 2 2 2 2 2 2 2 2 2 11" xfId="22181" xr:uid="{00000000-0005-0000-0000-0000A1560000}"/>
    <cellStyle name="Акцент6 2 2 2 2 2 2 2 2 2 2 2 2 2 2 2 12" xfId="22182" xr:uid="{00000000-0005-0000-0000-0000A2560000}"/>
    <cellStyle name="Акцент6 2 2 2 2 2 2 2 2 2 2 2 2 2 2 2 13" xfId="22183" xr:uid="{00000000-0005-0000-0000-0000A3560000}"/>
    <cellStyle name="Акцент6 2 2 2 2 2 2 2 2 2 2 2 2 2 2 2 14" xfId="22184" xr:uid="{00000000-0005-0000-0000-0000A4560000}"/>
    <cellStyle name="Акцент6 2 2 2 2 2 2 2 2 2 2 2 2 2 2 2 15" xfId="22185" xr:uid="{00000000-0005-0000-0000-0000A5560000}"/>
    <cellStyle name="Акцент6 2 2 2 2 2 2 2 2 2 2 2 2 2 2 2 16" xfId="22186" xr:uid="{00000000-0005-0000-0000-0000A6560000}"/>
    <cellStyle name="Акцент6 2 2 2 2 2 2 2 2 2 2 2 2 2 2 2 17" xfId="22187" xr:uid="{00000000-0005-0000-0000-0000A7560000}"/>
    <cellStyle name="Акцент6 2 2 2 2 2 2 2 2 2 2 2 2 2 2 2 18" xfId="22188" xr:uid="{00000000-0005-0000-0000-0000A8560000}"/>
    <cellStyle name="Акцент6 2 2 2 2 2 2 2 2 2 2 2 2 2 2 2 19" xfId="22189" xr:uid="{00000000-0005-0000-0000-0000A9560000}"/>
    <cellStyle name="Акцент6 2 2 2 2 2 2 2 2 2 2 2 2 2 2 2 2" xfId="22190" xr:uid="{00000000-0005-0000-0000-0000AA560000}"/>
    <cellStyle name="Акцент6 2 2 2 2 2 2 2 2 2 2 2 2 2 2 2 2 10" xfId="22191" xr:uid="{00000000-0005-0000-0000-0000AB560000}"/>
    <cellStyle name="Акцент6 2 2 2 2 2 2 2 2 2 2 2 2 2 2 2 2 11" xfId="22192" xr:uid="{00000000-0005-0000-0000-0000AC560000}"/>
    <cellStyle name="Акцент6 2 2 2 2 2 2 2 2 2 2 2 2 2 2 2 2 12" xfId="22193" xr:uid="{00000000-0005-0000-0000-0000AD560000}"/>
    <cellStyle name="Акцент6 2 2 2 2 2 2 2 2 2 2 2 2 2 2 2 2 13" xfId="22194" xr:uid="{00000000-0005-0000-0000-0000AE560000}"/>
    <cellStyle name="Акцент6 2 2 2 2 2 2 2 2 2 2 2 2 2 2 2 2 14" xfId="22195" xr:uid="{00000000-0005-0000-0000-0000AF560000}"/>
    <cellStyle name="Акцент6 2 2 2 2 2 2 2 2 2 2 2 2 2 2 2 2 15" xfId="22196" xr:uid="{00000000-0005-0000-0000-0000B0560000}"/>
    <cellStyle name="Акцент6 2 2 2 2 2 2 2 2 2 2 2 2 2 2 2 2 16" xfId="22197" xr:uid="{00000000-0005-0000-0000-0000B1560000}"/>
    <cellStyle name="Акцент6 2 2 2 2 2 2 2 2 2 2 2 2 2 2 2 2 17" xfId="22198" xr:uid="{00000000-0005-0000-0000-0000B2560000}"/>
    <cellStyle name="Акцент6 2 2 2 2 2 2 2 2 2 2 2 2 2 2 2 2 18" xfId="22199" xr:uid="{00000000-0005-0000-0000-0000B3560000}"/>
    <cellStyle name="Акцент6 2 2 2 2 2 2 2 2 2 2 2 2 2 2 2 2 19" xfId="22200" xr:uid="{00000000-0005-0000-0000-0000B4560000}"/>
    <cellStyle name="Акцент6 2 2 2 2 2 2 2 2 2 2 2 2 2 2 2 2 2" xfId="22201" xr:uid="{00000000-0005-0000-0000-0000B5560000}"/>
    <cellStyle name="Акцент6 2 2 2 2 2 2 2 2 2 2 2 2 2 2 2 2 2 10" xfId="22202" xr:uid="{00000000-0005-0000-0000-0000B6560000}"/>
    <cellStyle name="Акцент6 2 2 2 2 2 2 2 2 2 2 2 2 2 2 2 2 2 11" xfId="22203" xr:uid="{00000000-0005-0000-0000-0000B7560000}"/>
    <cellStyle name="Акцент6 2 2 2 2 2 2 2 2 2 2 2 2 2 2 2 2 2 12" xfId="22204" xr:uid="{00000000-0005-0000-0000-0000B8560000}"/>
    <cellStyle name="Акцент6 2 2 2 2 2 2 2 2 2 2 2 2 2 2 2 2 2 13" xfId="22205" xr:uid="{00000000-0005-0000-0000-0000B9560000}"/>
    <cellStyle name="Акцент6 2 2 2 2 2 2 2 2 2 2 2 2 2 2 2 2 2 14" xfId="22206" xr:uid="{00000000-0005-0000-0000-0000BA560000}"/>
    <cellStyle name="Акцент6 2 2 2 2 2 2 2 2 2 2 2 2 2 2 2 2 2 15" xfId="22207" xr:uid="{00000000-0005-0000-0000-0000BB560000}"/>
    <cellStyle name="Акцент6 2 2 2 2 2 2 2 2 2 2 2 2 2 2 2 2 2 16" xfId="22208" xr:uid="{00000000-0005-0000-0000-0000BC560000}"/>
    <cellStyle name="Акцент6 2 2 2 2 2 2 2 2 2 2 2 2 2 2 2 2 2 17" xfId="22209" xr:uid="{00000000-0005-0000-0000-0000BD560000}"/>
    <cellStyle name="Акцент6 2 2 2 2 2 2 2 2 2 2 2 2 2 2 2 2 2 18" xfId="22210" xr:uid="{00000000-0005-0000-0000-0000BE560000}"/>
    <cellStyle name="Акцент6 2 2 2 2 2 2 2 2 2 2 2 2 2 2 2 2 2 19" xfId="22211" xr:uid="{00000000-0005-0000-0000-0000BF560000}"/>
    <cellStyle name="Акцент6 2 2 2 2 2 2 2 2 2 2 2 2 2 2 2 2 2 2" xfId="22212" xr:uid="{00000000-0005-0000-0000-0000C0560000}"/>
    <cellStyle name="Акцент6 2 2 2 2 2 2 2 2 2 2 2 2 2 2 2 2 2 2 10" xfId="22213" xr:uid="{00000000-0005-0000-0000-0000C1560000}"/>
    <cellStyle name="Акцент6 2 2 2 2 2 2 2 2 2 2 2 2 2 2 2 2 2 2 11" xfId="22214" xr:uid="{00000000-0005-0000-0000-0000C2560000}"/>
    <cellStyle name="Акцент6 2 2 2 2 2 2 2 2 2 2 2 2 2 2 2 2 2 2 12" xfId="22215" xr:uid="{00000000-0005-0000-0000-0000C3560000}"/>
    <cellStyle name="Акцент6 2 2 2 2 2 2 2 2 2 2 2 2 2 2 2 2 2 2 13" xfId="22216" xr:uid="{00000000-0005-0000-0000-0000C4560000}"/>
    <cellStyle name="Акцент6 2 2 2 2 2 2 2 2 2 2 2 2 2 2 2 2 2 2 14" xfId="22217" xr:uid="{00000000-0005-0000-0000-0000C5560000}"/>
    <cellStyle name="Акцент6 2 2 2 2 2 2 2 2 2 2 2 2 2 2 2 2 2 2 15" xfId="22218" xr:uid="{00000000-0005-0000-0000-0000C6560000}"/>
    <cellStyle name="Акцент6 2 2 2 2 2 2 2 2 2 2 2 2 2 2 2 2 2 2 16" xfId="22219" xr:uid="{00000000-0005-0000-0000-0000C7560000}"/>
    <cellStyle name="Акцент6 2 2 2 2 2 2 2 2 2 2 2 2 2 2 2 2 2 2 17" xfId="22220" xr:uid="{00000000-0005-0000-0000-0000C8560000}"/>
    <cellStyle name="Акцент6 2 2 2 2 2 2 2 2 2 2 2 2 2 2 2 2 2 2 18" xfId="22221" xr:uid="{00000000-0005-0000-0000-0000C9560000}"/>
    <cellStyle name="Акцент6 2 2 2 2 2 2 2 2 2 2 2 2 2 2 2 2 2 2 19" xfId="22222" xr:uid="{00000000-0005-0000-0000-0000CA560000}"/>
    <cellStyle name="Акцент6 2 2 2 2 2 2 2 2 2 2 2 2 2 2 2 2 2 2 2" xfId="22223" xr:uid="{00000000-0005-0000-0000-0000CB560000}"/>
    <cellStyle name="Акцент6 2 2 2 2 2 2 2 2 2 2 2 2 2 2 2 2 2 2 2 10" xfId="22224" xr:uid="{00000000-0005-0000-0000-0000CC560000}"/>
    <cellStyle name="Акцент6 2 2 2 2 2 2 2 2 2 2 2 2 2 2 2 2 2 2 2 11" xfId="22225" xr:uid="{00000000-0005-0000-0000-0000CD560000}"/>
    <cellStyle name="Акцент6 2 2 2 2 2 2 2 2 2 2 2 2 2 2 2 2 2 2 2 12" xfId="22226" xr:uid="{00000000-0005-0000-0000-0000CE560000}"/>
    <cellStyle name="Акцент6 2 2 2 2 2 2 2 2 2 2 2 2 2 2 2 2 2 2 2 13" xfId="22227" xr:uid="{00000000-0005-0000-0000-0000CF560000}"/>
    <cellStyle name="Акцент6 2 2 2 2 2 2 2 2 2 2 2 2 2 2 2 2 2 2 2 14" xfId="22228" xr:uid="{00000000-0005-0000-0000-0000D0560000}"/>
    <cellStyle name="Акцент6 2 2 2 2 2 2 2 2 2 2 2 2 2 2 2 2 2 2 2 15" xfId="22229" xr:uid="{00000000-0005-0000-0000-0000D1560000}"/>
    <cellStyle name="Акцент6 2 2 2 2 2 2 2 2 2 2 2 2 2 2 2 2 2 2 2 16" xfId="22230" xr:uid="{00000000-0005-0000-0000-0000D2560000}"/>
    <cellStyle name="Акцент6 2 2 2 2 2 2 2 2 2 2 2 2 2 2 2 2 2 2 2 17" xfId="22231" xr:uid="{00000000-0005-0000-0000-0000D3560000}"/>
    <cellStyle name="Акцент6 2 2 2 2 2 2 2 2 2 2 2 2 2 2 2 2 2 2 2 18" xfId="22232" xr:uid="{00000000-0005-0000-0000-0000D4560000}"/>
    <cellStyle name="Акцент6 2 2 2 2 2 2 2 2 2 2 2 2 2 2 2 2 2 2 2 19" xfId="22233" xr:uid="{00000000-0005-0000-0000-0000D5560000}"/>
    <cellStyle name="Акцент6 2 2 2 2 2 2 2 2 2 2 2 2 2 2 2 2 2 2 2 2" xfId="22234" xr:uid="{00000000-0005-0000-0000-0000D6560000}"/>
    <cellStyle name="Акцент6 2 2 2 2 2 2 2 2 2 2 2 2 2 2 2 2 2 2 2 2 10" xfId="22235" xr:uid="{00000000-0005-0000-0000-0000D7560000}"/>
    <cellStyle name="Акцент6 2 2 2 2 2 2 2 2 2 2 2 2 2 2 2 2 2 2 2 2 11" xfId="22236" xr:uid="{00000000-0005-0000-0000-0000D8560000}"/>
    <cellStyle name="Акцент6 2 2 2 2 2 2 2 2 2 2 2 2 2 2 2 2 2 2 2 2 12" xfId="22237" xr:uid="{00000000-0005-0000-0000-0000D9560000}"/>
    <cellStyle name="Акцент6 2 2 2 2 2 2 2 2 2 2 2 2 2 2 2 2 2 2 2 2 13" xfId="22238" xr:uid="{00000000-0005-0000-0000-0000DA560000}"/>
    <cellStyle name="Акцент6 2 2 2 2 2 2 2 2 2 2 2 2 2 2 2 2 2 2 2 2 14" xfId="22239" xr:uid="{00000000-0005-0000-0000-0000DB560000}"/>
    <cellStyle name="Акцент6 2 2 2 2 2 2 2 2 2 2 2 2 2 2 2 2 2 2 2 2 15" xfId="22240" xr:uid="{00000000-0005-0000-0000-0000DC560000}"/>
    <cellStyle name="Акцент6 2 2 2 2 2 2 2 2 2 2 2 2 2 2 2 2 2 2 2 2 16" xfId="22241" xr:uid="{00000000-0005-0000-0000-0000DD560000}"/>
    <cellStyle name="Акцент6 2 2 2 2 2 2 2 2 2 2 2 2 2 2 2 2 2 2 2 2 17" xfId="22242" xr:uid="{00000000-0005-0000-0000-0000DE560000}"/>
    <cellStyle name="Акцент6 2 2 2 2 2 2 2 2 2 2 2 2 2 2 2 2 2 2 2 2 18" xfId="22243" xr:uid="{00000000-0005-0000-0000-0000DF560000}"/>
    <cellStyle name="Акцент6 2 2 2 2 2 2 2 2 2 2 2 2 2 2 2 2 2 2 2 2 19" xfId="22244" xr:uid="{00000000-0005-0000-0000-0000E0560000}"/>
    <cellStyle name="Акцент6 2 2 2 2 2 2 2 2 2 2 2 2 2 2 2 2 2 2 2 2 2" xfId="22245" xr:uid="{00000000-0005-0000-0000-0000E1560000}"/>
    <cellStyle name="Акцент6 2 2 2 2 2 2 2 2 2 2 2 2 2 2 2 2 2 2 2 2 2 10" xfId="22246" xr:uid="{00000000-0005-0000-0000-0000E2560000}"/>
    <cellStyle name="Акцент6 2 2 2 2 2 2 2 2 2 2 2 2 2 2 2 2 2 2 2 2 2 11" xfId="22247" xr:uid="{00000000-0005-0000-0000-0000E3560000}"/>
    <cellStyle name="Акцент6 2 2 2 2 2 2 2 2 2 2 2 2 2 2 2 2 2 2 2 2 2 12" xfId="22248" xr:uid="{00000000-0005-0000-0000-0000E4560000}"/>
    <cellStyle name="Акцент6 2 2 2 2 2 2 2 2 2 2 2 2 2 2 2 2 2 2 2 2 2 13" xfId="22249" xr:uid="{00000000-0005-0000-0000-0000E5560000}"/>
    <cellStyle name="Акцент6 2 2 2 2 2 2 2 2 2 2 2 2 2 2 2 2 2 2 2 2 2 14" xfId="22250" xr:uid="{00000000-0005-0000-0000-0000E6560000}"/>
    <cellStyle name="Акцент6 2 2 2 2 2 2 2 2 2 2 2 2 2 2 2 2 2 2 2 2 2 15" xfId="22251" xr:uid="{00000000-0005-0000-0000-0000E7560000}"/>
    <cellStyle name="Акцент6 2 2 2 2 2 2 2 2 2 2 2 2 2 2 2 2 2 2 2 2 2 16" xfId="22252" xr:uid="{00000000-0005-0000-0000-0000E8560000}"/>
    <cellStyle name="Акцент6 2 2 2 2 2 2 2 2 2 2 2 2 2 2 2 2 2 2 2 2 2 17" xfId="22253" xr:uid="{00000000-0005-0000-0000-0000E9560000}"/>
    <cellStyle name="Акцент6 2 2 2 2 2 2 2 2 2 2 2 2 2 2 2 2 2 2 2 2 2 18" xfId="22254" xr:uid="{00000000-0005-0000-0000-0000EA560000}"/>
    <cellStyle name="Акцент6 2 2 2 2 2 2 2 2 2 2 2 2 2 2 2 2 2 2 2 2 2 19" xfId="22255" xr:uid="{00000000-0005-0000-0000-0000EB560000}"/>
    <cellStyle name="Акцент6 2 2 2 2 2 2 2 2 2 2 2 2 2 2 2 2 2 2 2 2 2 2" xfId="22256" xr:uid="{00000000-0005-0000-0000-0000EC560000}"/>
    <cellStyle name="Акцент6 2 2 2 2 2 2 2 2 2 2 2 2 2 2 2 2 2 2 2 2 2 2 10" xfId="22257" xr:uid="{00000000-0005-0000-0000-0000ED560000}"/>
    <cellStyle name="Акцент6 2 2 2 2 2 2 2 2 2 2 2 2 2 2 2 2 2 2 2 2 2 2 11" xfId="22258" xr:uid="{00000000-0005-0000-0000-0000EE560000}"/>
    <cellStyle name="Акцент6 2 2 2 2 2 2 2 2 2 2 2 2 2 2 2 2 2 2 2 2 2 2 12" xfId="22259" xr:uid="{00000000-0005-0000-0000-0000EF560000}"/>
    <cellStyle name="Акцент6 2 2 2 2 2 2 2 2 2 2 2 2 2 2 2 2 2 2 2 2 2 2 13" xfId="22260" xr:uid="{00000000-0005-0000-0000-0000F0560000}"/>
    <cellStyle name="Акцент6 2 2 2 2 2 2 2 2 2 2 2 2 2 2 2 2 2 2 2 2 2 2 14" xfId="22261" xr:uid="{00000000-0005-0000-0000-0000F1560000}"/>
    <cellStyle name="Акцент6 2 2 2 2 2 2 2 2 2 2 2 2 2 2 2 2 2 2 2 2 2 2 15" xfId="22262" xr:uid="{00000000-0005-0000-0000-0000F2560000}"/>
    <cellStyle name="Акцент6 2 2 2 2 2 2 2 2 2 2 2 2 2 2 2 2 2 2 2 2 2 2 16" xfId="22263" xr:uid="{00000000-0005-0000-0000-0000F3560000}"/>
    <cellStyle name="Акцент6 2 2 2 2 2 2 2 2 2 2 2 2 2 2 2 2 2 2 2 2 2 2 17" xfId="22264" xr:uid="{00000000-0005-0000-0000-0000F4560000}"/>
    <cellStyle name="Акцент6 2 2 2 2 2 2 2 2 2 2 2 2 2 2 2 2 2 2 2 2 2 2 18" xfId="22265" xr:uid="{00000000-0005-0000-0000-0000F5560000}"/>
    <cellStyle name="Акцент6 2 2 2 2 2 2 2 2 2 2 2 2 2 2 2 2 2 2 2 2 2 2 19" xfId="22266" xr:uid="{00000000-0005-0000-0000-0000F6560000}"/>
    <cellStyle name="Акцент6 2 2 2 2 2 2 2 2 2 2 2 2 2 2 2 2 2 2 2 2 2 2 2" xfId="22267" xr:uid="{00000000-0005-0000-0000-0000F7560000}"/>
    <cellStyle name="Акцент6 2 2 2 2 2 2 2 2 2 2 2 2 2 2 2 2 2 2 2 2 2 2 2 10" xfId="22268" xr:uid="{00000000-0005-0000-0000-0000F8560000}"/>
    <cellStyle name="Акцент6 2 2 2 2 2 2 2 2 2 2 2 2 2 2 2 2 2 2 2 2 2 2 2 11" xfId="22269" xr:uid="{00000000-0005-0000-0000-0000F9560000}"/>
    <cellStyle name="Акцент6 2 2 2 2 2 2 2 2 2 2 2 2 2 2 2 2 2 2 2 2 2 2 2 12" xfId="22270" xr:uid="{00000000-0005-0000-0000-0000FA560000}"/>
    <cellStyle name="Акцент6 2 2 2 2 2 2 2 2 2 2 2 2 2 2 2 2 2 2 2 2 2 2 2 13" xfId="22271" xr:uid="{00000000-0005-0000-0000-0000FB560000}"/>
    <cellStyle name="Акцент6 2 2 2 2 2 2 2 2 2 2 2 2 2 2 2 2 2 2 2 2 2 2 2 14" xfId="22272" xr:uid="{00000000-0005-0000-0000-0000FC560000}"/>
    <cellStyle name="Акцент6 2 2 2 2 2 2 2 2 2 2 2 2 2 2 2 2 2 2 2 2 2 2 2 15" xfId="22273" xr:uid="{00000000-0005-0000-0000-0000FD560000}"/>
    <cellStyle name="Акцент6 2 2 2 2 2 2 2 2 2 2 2 2 2 2 2 2 2 2 2 2 2 2 2 16" xfId="22274" xr:uid="{00000000-0005-0000-0000-0000FE560000}"/>
    <cellStyle name="Акцент6 2 2 2 2 2 2 2 2 2 2 2 2 2 2 2 2 2 2 2 2 2 2 2 17" xfId="22275" xr:uid="{00000000-0005-0000-0000-0000FF560000}"/>
    <cellStyle name="Акцент6 2 2 2 2 2 2 2 2 2 2 2 2 2 2 2 2 2 2 2 2 2 2 2 18" xfId="22276" xr:uid="{00000000-0005-0000-0000-000000570000}"/>
    <cellStyle name="Акцент6 2 2 2 2 2 2 2 2 2 2 2 2 2 2 2 2 2 2 2 2 2 2 2 19" xfId="22277" xr:uid="{00000000-0005-0000-0000-000001570000}"/>
    <cellStyle name="Акцент6 2 2 2 2 2 2 2 2 2 2 2 2 2 2 2 2 2 2 2 2 2 2 2 2" xfId="22278" xr:uid="{00000000-0005-0000-0000-000002570000}"/>
    <cellStyle name="Акцент6 2 2 2 2 2 2 2 2 2 2 2 2 2 2 2 2 2 2 2 2 2 2 2 2 10" xfId="22279" xr:uid="{00000000-0005-0000-0000-000003570000}"/>
    <cellStyle name="Акцент6 2 2 2 2 2 2 2 2 2 2 2 2 2 2 2 2 2 2 2 2 2 2 2 2 11" xfId="22280" xr:uid="{00000000-0005-0000-0000-000004570000}"/>
    <cellStyle name="Акцент6 2 2 2 2 2 2 2 2 2 2 2 2 2 2 2 2 2 2 2 2 2 2 2 2 12" xfId="22281" xr:uid="{00000000-0005-0000-0000-000005570000}"/>
    <cellStyle name="Акцент6 2 2 2 2 2 2 2 2 2 2 2 2 2 2 2 2 2 2 2 2 2 2 2 2 13" xfId="22282" xr:uid="{00000000-0005-0000-0000-000006570000}"/>
    <cellStyle name="Акцент6 2 2 2 2 2 2 2 2 2 2 2 2 2 2 2 2 2 2 2 2 2 2 2 2 14" xfId="22283" xr:uid="{00000000-0005-0000-0000-000007570000}"/>
    <cellStyle name="Акцент6 2 2 2 2 2 2 2 2 2 2 2 2 2 2 2 2 2 2 2 2 2 2 2 2 15" xfId="22284" xr:uid="{00000000-0005-0000-0000-000008570000}"/>
    <cellStyle name="Акцент6 2 2 2 2 2 2 2 2 2 2 2 2 2 2 2 2 2 2 2 2 2 2 2 2 16" xfId="22285" xr:uid="{00000000-0005-0000-0000-000009570000}"/>
    <cellStyle name="Акцент6 2 2 2 2 2 2 2 2 2 2 2 2 2 2 2 2 2 2 2 2 2 2 2 2 17" xfId="22286" xr:uid="{00000000-0005-0000-0000-00000A570000}"/>
    <cellStyle name="Акцент6 2 2 2 2 2 2 2 2 2 2 2 2 2 2 2 2 2 2 2 2 2 2 2 2 18" xfId="22287" xr:uid="{00000000-0005-0000-0000-00000B570000}"/>
    <cellStyle name="Акцент6 2 2 2 2 2 2 2 2 2 2 2 2 2 2 2 2 2 2 2 2 2 2 2 2 2" xfId="22288" xr:uid="{00000000-0005-0000-0000-00000C570000}"/>
    <cellStyle name="Акцент6 2 2 2 2 2 2 2 2 2 2 2 2 2 2 2 2 2 2 2 2 2 2 2 2 2 10" xfId="22289" xr:uid="{00000000-0005-0000-0000-00000D570000}"/>
    <cellStyle name="Акцент6 2 2 2 2 2 2 2 2 2 2 2 2 2 2 2 2 2 2 2 2 2 2 2 2 2 11" xfId="22290" xr:uid="{00000000-0005-0000-0000-00000E570000}"/>
    <cellStyle name="Акцент6 2 2 2 2 2 2 2 2 2 2 2 2 2 2 2 2 2 2 2 2 2 2 2 2 2 12" xfId="22291" xr:uid="{00000000-0005-0000-0000-00000F570000}"/>
    <cellStyle name="Акцент6 2 2 2 2 2 2 2 2 2 2 2 2 2 2 2 2 2 2 2 2 2 2 2 2 2 13" xfId="22292" xr:uid="{00000000-0005-0000-0000-000010570000}"/>
    <cellStyle name="Акцент6 2 2 2 2 2 2 2 2 2 2 2 2 2 2 2 2 2 2 2 2 2 2 2 2 2 14" xfId="22293" xr:uid="{00000000-0005-0000-0000-000011570000}"/>
    <cellStyle name="Акцент6 2 2 2 2 2 2 2 2 2 2 2 2 2 2 2 2 2 2 2 2 2 2 2 2 2 15" xfId="22294" xr:uid="{00000000-0005-0000-0000-000012570000}"/>
    <cellStyle name="Акцент6 2 2 2 2 2 2 2 2 2 2 2 2 2 2 2 2 2 2 2 2 2 2 2 2 2 16" xfId="22295" xr:uid="{00000000-0005-0000-0000-000013570000}"/>
    <cellStyle name="Акцент6 2 2 2 2 2 2 2 2 2 2 2 2 2 2 2 2 2 2 2 2 2 2 2 2 2 17" xfId="22296" xr:uid="{00000000-0005-0000-0000-000014570000}"/>
    <cellStyle name="Акцент6 2 2 2 2 2 2 2 2 2 2 2 2 2 2 2 2 2 2 2 2 2 2 2 2 2 18" xfId="22297" xr:uid="{00000000-0005-0000-0000-000015570000}"/>
    <cellStyle name="Акцент6 2 2 2 2 2 2 2 2 2 2 2 2 2 2 2 2 2 2 2 2 2 2 2 2 2 2" xfId="22298" xr:uid="{00000000-0005-0000-0000-000016570000}"/>
    <cellStyle name="Акцент6 2 2 2 2 2 2 2 2 2 2 2 2 2 2 2 2 2 2 2 2 2 2 2 2 2 3" xfId="22299" xr:uid="{00000000-0005-0000-0000-000017570000}"/>
    <cellStyle name="Акцент6 2 2 2 2 2 2 2 2 2 2 2 2 2 2 2 2 2 2 2 2 2 2 2 2 2 4" xfId="22300" xr:uid="{00000000-0005-0000-0000-000018570000}"/>
    <cellStyle name="Акцент6 2 2 2 2 2 2 2 2 2 2 2 2 2 2 2 2 2 2 2 2 2 2 2 2 2 5" xfId="22301" xr:uid="{00000000-0005-0000-0000-000019570000}"/>
    <cellStyle name="Акцент6 2 2 2 2 2 2 2 2 2 2 2 2 2 2 2 2 2 2 2 2 2 2 2 2 2 6" xfId="22302" xr:uid="{00000000-0005-0000-0000-00001A570000}"/>
    <cellStyle name="Акцент6 2 2 2 2 2 2 2 2 2 2 2 2 2 2 2 2 2 2 2 2 2 2 2 2 2 7" xfId="22303" xr:uid="{00000000-0005-0000-0000-00001B570000}"/>
    <cellStyle name="Акцент6 2 2 2 2 2 2 2 2 2 2 2 2 2 2 2 2 2 2 2 2 2 2 2 2 2 8" xfId="22304" xr:uid="{00000000-0005-0000-0000-00001C570000}"/>
    <cellStyle name="Акцент6 2 2 2 2 2 2 2 2 2 2 2 2 2 2 2 2 2 2 2 2 2 2 2 2 2 9" xfId="22305" xr:uid="{00000000-0005-0000-0000-00001D570000}"/>
    <cellStyle name="Акцент6 2 2 2 2 2 2 2 2 2 2 2 2 2 2 2 2 2 2 2 2 2 2 2 2 3" xfId="22306" xr:uid="{00000000-0005-0000-0000-00001E570000}"/>
    <cellStyle name="Акцент6 2 2 2 2 2 2 2 2 2 2 2 2 2 2 2 2 2 2 2 2 2 2 2 2 4" xfId="22307" xr:uid="{00000000-0005-0000-0000-00001F570000}"/>
    <cellStyle name="Акцент6 2 2 2 2 2 2 2 2 2 2 2 2 2 2 2 2 2 2 2 2 2 2 2 2 5" xfId="22308" xr:uid="{00000000-0005-0000-0000-000020570000}"/>
    <cellStyle name="Акцент6 2 2 2 2 2 2 2 2 2 2 2 2 2 2 2 2 2 2 2 2 2 2 2 2 6" xfId="22309" xr:uid="{00000000-0005-0000-0000-000021570000}"/>
    <cellStyle name="Акцент6 2 2 2 2 2 2 2 2 2 2 2 2 2 2 2 2 2 2 2 2 2 2 2 2 7" xfId="22310" xr:uid="{00000000-0005-0000-0000-000022570000}"/>
    <cellStyle name="Акцент6 2 2 2 2 2 2 2 2 2 2 2 2 2 2 2 2 2 2 2 2 2 2 2 2 8" xfId="22311" xr:uid="{00000000-0005-0000-0000-000023570000}"/>
    <cellStyle name="Акцент6 2 2 2 2 2 2 2 2 2 2 2 2 2 2 2 2 2 2 2 2 2 2 2 2 9" xfId="22312" xr:uid="{00000000-0005-0000-0000-000024570000}"/>
    <cellStyle name="Акцент6 2 2 2 2 2 2 2 2 2 2 2 2 2 2 2 2 2 2 2 2 2 2 2 20" xfId="22313" xr:uid="{00000000-0005-0000-0000-000025570000}"/>
    <cellStyle name="Акцент6 2 2 2 2 2 2 2 2 2 2 2 2 2 2 2 2 2 2 2 2 2 2 2 21" xfId="22314" xr:uid="{00000000-0005-0000-0000-000026570000}"/>
    <cellStyle name="Акцент6 2 2 2 2 2 2 2 2 2 2 2 2 2 2 2 2 2 2 2 2 2 2 2 3" xfId="22315" xr:uid="{00000000-0005-0000-0000-000027570000}"/>
    <cellStyle name="Акцент6 2 2 2 2 2 2 2 2 2 2 2 2 2 2 2 2 2 2 2 2 2 2 2 4" xfId="22316" xr:uid="{00000000-0005-0000-0000-000028570000}"/>
    <cellStyle name="Акцент6 2 2 2 2 2 2 2 2 2 2 2 2 2 2 2 2 2 2 2 2 2 2 2 5" xfId="22317" xr:uid="{00000000-0005-0000-0000-000029570000}"/>
    <cellStyle name="Акцент6 2 2 2 2 2 2 2 2 2 2 2 2 2 2 2 2 2 2 2 2 2 2 2 6" xfId="22318" xr:uid="{00000000-0005-0000-0000-00002A570000}"/>
    <cellStyle name="Акцент6 2 2 2 2 2 2 2 2 2 2 2 2 2 2 2 2 2 2 2 2 2 2 2 7" xfId="22319" xr:uid="{00000000-0005-0000-0000-00002B570000}"/>
    <cellStyle name="Акцент6 2 2 2 2 2 2 2 2 2 2 2 2 2 2 2 2 2 2 2 2 2 2 2 8" xfId="22320" xr:uid="{00000000-0005-0000-0000-00002C570000}"/>
    <cellStyle name="Акцент6 2 2 2 2 2 2 2 2 2 2 2 2 2 2 2 2 2 2 2 2 2 2 2 9" xfId="22321" xr:uid="{00000000-0005-0000-0000-00002D570000}"/>
    <cellStyle name="Акцент6 2 2 2 2 2 2 2 2 2 2 2 2 2 2 2 2 2 2 2 2 2 2 20" xfId="22322" xr:uid="{00000000-0005-0000-0000-00002E570000}"/>
    <cellStyle name="Акцент6 2 2 2 2 2 2 2 2 2 2 2 2 2 2 2 2 2 2 2 2 2 2 21" xfId="22323" xr:uid="{00000000-0005-0000-0000-00002F570000}"/>
    <cellStyle name="Акцент6 2 2 2 2 2 2 2 2 2 2 2 2 2 2 2 2 2 2 2 2 2 2 3" xfId="22324" xr:uid="{00000000-0005-0000-0000-000030570000}"/>
    <cellStyle name="Акцент6 2 2 2 2 2 2 2 2 2 2 2 2 2 2 2 2 2 2 2 2 2 2 4" xfId="22325" xr:uid="{00000000-0005-0000-0000-000031570000}"/>
    <cellStyle name="Акцент6 2 2 2 2 2 2 2 2 2 2 2 2 2 2 2 2 2 2 2 2 2 2 5" xfId="22326" xr:uid="{00000000-0005-0000-0000-000032570000}"/>
    <cellStyle name="Акцент6 2 2 2 2 2 2 2 2 2 2 2 2 2 2 2 2 2 2 2 2 2 2 6" xfId="22327" xr:uid="{00000000-0005-0000-0000-000033570000}"/>
    <cellStyle name="Акцент6 2 2 2 2 2 2 2 2 2 2 2 2 2 2 2 2 2 2 2 2 2 2 7" xfId="22328" xr:uid="{00000000-0005-0000-0000-000034570000}"/>
    <cellStyle name="Акцент6 2 2 2 2 2 2 2 2 2 2 2 2 2 2 2 2 2 2 2 2 2 2 8" xfId="22329" xr:uid="{00000000-0005-0000-0000-000035570000}"/>
    <cellStyle name="Акцент6 2 2 2 2 2 2 2 2 2 2 2 2 2 2 2 2 2 2 2 2 2 2 9" xfId="22330" xr:uid="{00000000-0005-0000-0000-000036570000}"/>
    <cellStyle name="Акцент6 2 2 2 2 2 2 2 2 2 2 2 2 2 2 2 2 2 2 2 2 2 20" xfId="22331" xr:uid="{00000000-0005-0000-0000-000037570000}"/>
    <cellStyle name="Акцент6 2 2 2 2 2 2 2 2 2 2 2 2 2 2 2 2 2 2 2 2 2 21" xfId="22332" xr:uid="{00000000-0005-0000-0000-000038570000}"/>
    <cellStyle name="Акцент6 2 2 2 2 2 2 2 2 2 2 2 2 2 2 2 2 2 2 2 2 2 22" xfId="22333" xr:uid="{00000000-0005-0000-0000-000039570000}"/>
    <cellStyle name="Акцент6 2 2 2 2 2 2 2 2 2 2 2 2 2 2 2 2 2 2 2 2 2 3" xfId="22334" xr:uid="{00000000-0005-0000-0000-00003A570000}"/>
    <cellStyle name="Акцент6 2 2 2 2 2 2 2 2 2 2 2 2 2 2 2 2 2 2 2 2 2 4" xfId="22335" xr:uid="{00000000-0005-0000-0000-00003B570000}"/>
    <cellStyle name="Акцент6 2 2 2 2 2 2 2 2 2 2 2 2 2 2 2 2 2 2 2 2 2 5" xfId="22336" xr:uid="{00000000-0005-0000-0000-00003C570000}"/>
    <cellStyle name="Акцент6 2 2 2 2 2 2 2 2 2 2 2 2 2 2 2 2 2 2 2 2 2 6" xfId="22337" xr:uid="{00000000-0005-0000-0000-00003D570000}"/>
    <cellStyle name="Акцент6 2 2 2 2 2 2 2 2 2 2 2 2 2 2 2 2 2 2 2 2 2 7" xfId="22338" xr:uid="{00000000-0005-0000-0000-00003E570000}"/>
    <cellStyle name="Акцент6 2 2 2 2 2 2 2 2 2 2 2 2 2 2 2 2 2 2 2 2 2 8" xfId="22339" xr:uid="{00000000-0005-0000-0000-00003F570000}"/>
    <cellStyle name="Акцент6 2 2 2 2 2 2 2 2 2 2 2 2 2 2 2 2 2 2 2 2 2 9" xfId="22340" xr:uid="{00000000-0005-0000-0000-000040570000}"/>
    <cellStyle name="Акцент6 2 2 2 2 2 2 2 2 2 2 2 2 2 2 2 2 2 2 2 2 20" xfId="22341" xr:uid="{00000000-0005-0000-0000-000041570000}"/>
    <cellStyle name="Акцент6 2 2 2 2 2 2 2 2 2 2 2 2 2 2 2 2 2 2 2 2 21" xfId="22342" xr:uid="{00000000-0005-0000-0000-000042570000}"/>
    <cellStyle name="Акцент6 2 2 2 2 2 2 2 2 2 2 2 2 2 2 2 2 2 2 2 2 22" xfId="22343" xr:uid="{00000000-0005-0000-0000-000043570000}"/>
    <cellStyle name="Акцент6 2 2 2 2 2 2 2 2 2 2 2 2 2 2 2 2 2 2 2 2 3" xfId="22344" xr:uid="{00000000-0005-0000-0000-000044570000}"/>
    <cellStyle name="Акцент6 2 2 2 2 2 2 2 2 2 2 2 2 2 2 2 2 2 2 2 2 4" xfId="22345" xr:uid="{00000000-0005-0000-0000-000045570000}"/>
    <cellStyle name="Акцент6 2 2 2 2 2 2 2 2 2 2 2 2 2 2 2 2 2 2 2 2 5" xfId="22346" xr:uid="{00000000-0005-0000-0000-000046570000}"/>
    <cellStyle name="Акцент6 2 2 2 2 2 2 2 2 2 2 2 2 2 2 2 2 2 2 2 2 6" xfId="22347" xr:uid="{00000000-0005-0000-0000-000047570000}"/>
    <cellStyle name="Акцент6 2 2 2 2 2 2 2 2 2 2 2 2 2 2 2 2 2 2 2 2 7" xfId="22348" xr:uid="{00000000-0005-0000-0000-000048570000}"/>
    <cellStyle name="Акцент6 2 2 2 2 2 2 2 2 2 2 2 2 2 2 2 2 2 2 2 2 8" xfId="22349" xr:uid="{00000000-0005-0000-0000-000049570000}"/>
    <cellStyle name="Акцент6 2 2 2 2 2 2 2 2 2 2 2 2 2 2 2 2 2 2 2 2 9" xfId="22350" xr:uid="{00000000-0005-0000-0000-00004A570000}"/>
    <cellStyle name="Акцент6 2 2 2 2 2 2 2 2 2 2 2 2 2 2 2 2 2 2 2 20" xfId="22351" xr:uid="{00000000-0005-0000-0000-00004B570000}"/>
    <cellStyle name="Акцент6 2 2 2 2 2 2 2 2 2 2 2 2 2 2 2 2 2 2 2 21" xfId="22352" xr:uid="{00000000-0005-0000-0000-00004C570000}"/>
    <cellStyle name="Акцент6 2 2 2 2 2 2 2 2 2 2 2 2 2 2 2 2 2 2 2 22" xfId="22353" xr:uid="{00000000-0005-0000-0000-00004D570000}"/>
    <cellStyle name="Акцент6 2 2 2 2 2 2 2 2 2 2 2 2 2 2 2 2 2 2 2 23" xfId="22354" xr:uid="{00000000-0005-0000-0000-00004E570000}"/>
    <cellStyle name="Акцент6 2 2 2 2 2 2 2 2 2 2 2 2 2 2 2 2 2 2 2 3" xfId="22355" xr:uid="{00000000-0005-0000-0000-00004F570000}"/>
    <cellStyle name="Акцент6 2 2 2 2 2 2 2 2 2 2 2 2 2 2 2 2 2 2 2 4" xfId="22356" xr:uid="{00000000-0005-0000-0000-000050570000}"/>
    <cellStyle name="Акцент6 2 2 2 2 2 2 2 2 2 2 2 2 2 2 2 2 2 2 2 5" xfId="22357" xr:uid="{00000000-0005-0000-0000-000051570000}"/>
    <cellStyle name="Акцент6 2 2 2 2 2 2 2 2 2 2 2 2 2 2 2 2 2 2 2 6" xfId="22358" xr:uid="{00000000-0005-0000-0000-000052570000}"/>
    <cellStyle name="Акцент6 2 2 2 2 2 2 2 2 2 2 2 2 2 2 2 2 2 2 2 7" xfId="22359" xr:uid="{00000000-0005-0000-0000-000053570000}"/>
    <cellStyle name="Акцент6 2 2 2 2 2 2 2 2 2 2 2 2 2 2 2 2 2 2 2 8" xfId="22360" xr:uid="{00000000-0005-0000-0000-000054570000}"/>
    <cellStyle name="Акцент6 2 2 2 2 2 2 2 2 2 2 2 2 2 2 2 2 2 2 2 9" xfId="22361" xr:uid="{00000000-0005-0000-0000-000055570000}"/>
    <cellStyle name="Акцент6 2 2 2 2 2 2 2 2 2 2 2 2 2 2 2 2 2 2 20" xfId="22362" xr:uid="{00000000-0005-0000-0000-000056570000}"/>
    <cellStyle name="Акцент6 2 2 2 2 2 2 2 2 2 2 2 2 2 2 2 2 2 2 21" xfId="22363" xr:uid="{00000000-0005-0000-0000-000057570000}"/>
    <cellStyle name="Акцент6 2 2 2 2 2 2 2 2 2 2 2 2 2 2 2 2 2 2 22" xfId="22364" xr:uid="{00000000-0005-0000-0000-000058570000}"/>
    <cellStyle name="Акцент6 2 2 2 2 2 2 2 2 2 2 2 2 2 2 2 2 2 2 23" xfId="22365" xr:uid="{00000000-0005-0000-0000-000059570000}"/>
    <cellStyle name="Акцент6 2 2 2 2 2 2 2 2 2 2 2 2 2 2 2 2 2 2 24" xfId="22366" xr:uid="{00000000-0005-0000-0000-00005A570000}"/>
    <cellStyle name="Акцент6 2 2 2 2 2 2 2 2 2 2 2 2 2 2 2 2 2 2 25" xfId="22367" xr:uid="{00000000-0005-0000-0000-00005B570000}"/>
    <cellStyle name="Акцент6 2 2 2 2 2 2 2 2 2 2 2 2 2 2 2 2 2 2 3" xfId="22368" xr:uid="{00000000-0005-0000-0000-00005C570000}"/>
    <cellStyle name="Акцент6 2 2 2 2 2 2 2 2 2 2 2 2 2 2 2 2 2 2 4" xfId="22369" xr:uid="{00000000-0005-0000-0000-00005D570000}"/>
    <cellStyle name="Акцент6 2 2 2 2 2 2 2 2 2 2 2 2 2 2 2 2 2 2 5" xfId="22370" xr:uid="{00000000-0005-0000-0000-00005E570000}"/>
    <cellStyle name="Акцент6 2 2 2 2 2 2 2 2 2 2 2 2 2 2 2 2 2 2 6" xfId="22371" xr:uid="{00000000-0005-0000-0000-00005F570000}"/>
    <cellStyle name="Акцент6 2 2 2 2 2 2 2 2 2 2 2 2 2 2 2 2 2 2 7" xfId="22372" xr:uid="{00000000-0005-0000-0000-000060570000}"/>
    <cellStyle name="Акцент6 2 2 2 2 2 2 2 2 2 2 2 2 2 2 2 2 2 2 8" xfId="22373" xr:uid="{00000000-0005-0000-0000-000061570000}"/>
    <cellStyle name="Акцент6 2 2 2 2 2 2 2 2 2 2 2 2 2 2 2 2 2 2 9" xfId="22374" xr:uid="{00000000-0005-0000-0000-000062570000}"/>
    <cellStyle name="Акцент6 2 2 2 2 2 2 2 2 2 2 2 2 2 2 2 2 2 20" xfId="22375" xr:uid="{00000000-0005-0000-0000-000063570000}"/>
    <cellStyle name="Акцент6 2 2 2 2 2 2 2 2 2 2 2 2 2 2 2 2 2 21" xfId="22376" xr:uid="{00000000-0005-0000-0000-000064570000}"/>
    <cellStyle name="Акцент6 2 2 2 2 2 2 2 2 2 2 2 2 2 2 2 2 2 22" xfId="22377" xr:uid="{00000000-0005-0000-0000-000065570000}"/>
    <cellStyle name="Акцент6 2 2 2 2 2 2 2 2 2 2 2 2 2 2 2 2 2 23" xfId="22378" xr:uid="{00000000-0005-0000-0000-000066570000}"/>
    <cellStyle name="Акцент6 2 2 2 2 2 2 2 2 2 2 2 2 2 2 2 2 2 24" xfId="22379" xr:uid="{00000000-0005-0000-0000-000067570000}"/>
    <cellStyle name="Акцент6 2 2 2 2 2 2 2 2 2 2 2 2 2 2 2 2 2 25" xfId="22380" xr:uid="{00000000-0005-0000-0000-000068570000}"/>
    <cellStyle name="Акцент6 2 2 2 2 2 2 2 2 2 2 2 2 2 2 2 2 2 3" xfId="22381" xr:uid="{00000000-0005-0000-0000-000069570000}"/>
    <cellStyle name="Акцент6 2 2 2 2 2 2 2 2 2 2 2 2 2 2 2 2 2 3 2" xfId="22382" xr:uid="{00000000-0005-0000-0000-00006A570000}"/>
    <cellStyle name="Акцент6 2 2 2 2 2 2 2 2 2 2 2 2 2 2 2 2 2 4" xfId="22383" xr:uid="{00000000-0005-0000-0000-00006B570000}"/>
    <cellStyle name="Акцент6 2 2 2 2 2 2 2 2 2 2 2 2 2 2 2 2 2 5" xfId="22384" xr:uid="{00000000-0005-0000-0000-00006C570000}"/>
    <cellStyle name="Акцент6 2 2 2 2 2 2 2 2 2 2 2 2 2 2 2 2 2 6" xfId="22385" xr:uid="{00000000-0005-0000-0000-00006D570000}"/>
    <cellStyle name="Акцент6 2 2 2 2 2 2 2 2 2 2 2 2 2 2 2 2 2 7" xfId="22386" xr:uid="{00000000-0005-0000-0000-00006E570000}"/>
    <cellStyle name="Акцент6 2 2 2 2 2 2 2 2 2 2 2 2 2 2 2 2 2 8" xfId="22387" xr:uid="{00000000-0005-0000-0000-00006F570000}"/>
    <cellStyle name="Акцент6 2 2 2 2 2 2 2 2 2 2 2 2 2 2 2 2 2 9" xfId="22388" xr:uid="{00000000-0005-0000-0000-000070570000}"/>
    <cellStyle name="Акцент6 2 2 2 2 2 2 2 2 2 2 2 2 2 2 2 2 20" xfId="22389" xr:uid="{00000000-0005-0000-0000-000071570000}"/>
    <cellStyle name="Акцент6 2 2 2 2 2 2 2 2 2 2 2 2 2 2 2 2 21" xfId="22390" xr:uid="{00000000-0005-0000-0000-000072570000}"/>
    <cellStyle name="Акцент6 2 2 2 2 2 2 2 2 2 2 2 2 2 2 2 2 22" xfId="22391" xr:uid="{00000000-0005-0000-0000-000073570000}"/>
    <cellStyle name="Акцент6 2 2 2 2 2 2 2 2 2 2 2 2 2 2 2 2 23" xfId="22392" xr:uid="{00000000-0005-0000-0000-000074570000}"/>
    <cellStyle name="Акцент6 2 2 2 2 2 2 2 2 2 2 2 2 2 2 2 2 24" xfId="22393" xr:uid="{00000000-0005-0000-0000-000075570000}"/>
    <cellStyle name="Акцент6 2 2 2 2 2 2 2 2 2 2 2 2 2 2 2 2 25" xfId="22394" xr:uid="{00000000-0005-0000-0000-000076570000}"/>
    <cellStyle name="Акцент6 2 2 2 2 2 2 2 2 2 2 2 2 2 2 2 2 26" xfId="22395" xr:uid="{00000000-0005-0000-0000-000077570000}"/>
    <cellStyle name="Акцент6 2 2 2 2 2 2 2 2 2 2 2 2 2 2 2 2 27" xfId="22396" xr:uid="{00000000-0005-0000-0000-000078570000}"/>
    <cellStyle name="Акцент6 2 2 2 2 2 2 2 2 2 2 2 2 2 2 2 2 3" xfId="22397" xr:uid="{00000000-0005-0000-0000-000079570000}"/>
    <cellStyle name="Акцент6 2 2 2 2 2 2 2 2 2 2 2 2 2 2 2 2 4" xfId="22398" xr:uid="{00000000-0005-0000-0000-00007A570000}"/>
    <cellStyle name="Акцент6 2 2 2 2 2 2 2 2 2 2 2 2 2 2 2 2 4 2" xfId="22399" xr:uid="{00000000-0005-0000-0000-00007B570000}"/>
    <cellStyle name="Акцент6 2 2 2 2 2 2 2 2 2 2 2 2 2 2 2 2 5" xfId="22400" xr:uid="{00000000-0005-0000-0000-00007C570000}"/>
    <cellStyle name="Акцент6 2 2 2 2 2 2 2 2 2 2 2 2 2 2 2 2 6" xfId="22401" xr:uid="{00000000-0005-0000-0000-00007D570000}"/>
    <cellStyle name="Акцент6 2 2 2 2 2 2 2 2 2 2 2 2 2 2 2 2 7" xfId="22402" xr:uid="{00000000-0005-0000-0000-00007E570000}"/>
    <cellStyle name="Акцент6 2 2 2 2 2 2 2 2 2 2 2 2 2 2 2 2 8" xfId="22403" xr:uid="{00000000-0005-0000-0000-00007F570000}"/>
    <cellStyle name="Акцент6 2 2 2 2 2 2 2 2 2 2 2 2 2 2 2 2 9" xfId="22404" xr:uid="{00000000-0005-0000-0000-000080570000}"/>
    <cellStyle name="Акцент6 2 2 2 2 2 2 2 2 2 2 2 2 2 2 2 20" xfId="22405" xr:uid="{00000000-0005-0000-0000-000081570000}"/>
    <cellStyle name="Акцент6 2 2 2 2 2 2 2 2 2 2 2 2 2 2 2 21" xfId="22406" xr:uid="{00000000-0005-0000-0000-000082570000}"/>
    <cellStyle name="Акцент6 2 2 2 2 2 2 2 2 2 2 2 2 2 2 2 22" xfId="22407" xr:uid="{00000000-0005-0000-0000-000083570000}"/>
    <cellStyle name="Акцент6 2 2 2 2 2 2 2 2 2 2 2 2 2 2 2 23" xfId="22408" xr:uid="{00000000-0005-0000-0000-000084570000}"/>
    <cellStyle name="Акцент6 2 2 2 2 2 2 2 2 2 2 2 2 2 2 2 24" xfId="22409" xr:uid="{00000000-0005-0000-0000-000085570000}"/>
    <cellStyle name="Акцент6 2 2 2 2 2 2 2 2 2 2 2 2 2 2 2 25" xfId="22410" xr:uid="{00000000-0005-0000-0000-000086570000}"/>
    <cellStyle name="Акцент6 2 2 2 2 2 2 2 2 2 2 2 2 2 2 2 26" xfId="22411" xr:uid="{00000000-0005-0000-0000-000087570000}"/>
    <cellStyle name="Акцент6 2 2 2 2 2 2 2 2 2 2 2 2 2 2 2 27" xfId="22412" xr:uid="{00000000-0005-0000-0000-000088570000}"/>
    <cellStyle name="Акцент6 2 2 2 2 2 2 2 2 2 2 2 2 2 2 2 3" xfId="22413" xr:uid="{00000000-0005-0000-0000-000089570000}"/>
    <cellStyle name="Акцент6 2 2 2 2 2 2 2 2 2 2 2 2 2 2 2 3 2" xfId="22414" xr:uid="{00000000-0005-0000-0000-00008A570000}"/>
    <cellStyle name="Акцент6 2 2 2 2 2 2 2 2 2 2 2 2 2 2 2 3 2 2" xfId="22415" xr:uid="{00000000-0005-0000-0000-00008B570000}"/>
    <cellStyle name="Акцент6 2 2 2 2 2 2 2 2 2 2 2 2 2 2 2 3 2 2 2" xfId="22416" xr:uid="{00000000-0005-0000-0000-00008C570000}"/>
    <cellStyle name="Акцент6 2 2 2 2 2 2 2 2 2 2 2 2 2 2 2 3 2 3" xfId="22417" xr:uid="{00000000-0005-0000-0000-00008D570000}"/>
    <cellStyle name="Акцент6 2 2 2 2 2 2 2 2 2 2 2 2 2 2 2 3 2 4" xfId="22418" xr:uid="{00000000-0005-0000-0000-00008E570000}"/>
    <cellStyle name="Акцент6 2 2 2 2 2 2 2 2 2 2 2 2 2 2 2 3 3" xfId="22419" xr:uid="{00000000-0005-0000-0000-00008F570000}"/>
    <cellStyle name="Акцент6 2 2 2 2 2 2 2 2 2 2 2 2 2 2 2 3 3 2" xfId="22420" xr:uid="{00000000-0005-0000-0000-000090570000}"/>
    <cellStyle name="Акцент6 2 2 2 2 2 2 2 2 2 2 2 2 2 2 2 3 4" xfId="22421" xr:uid="{00000000-0005-0000-0000-000091570000}"/>
    <cellStyle name="Акцент6 2 2 2 2 2 2 2 2 2 2 2 2 2 2 2 4" xfId="22422" xr:uid="{00000000-0005-0000-0000-000092570000}"/>
    <cellStyle name="Акцент6 2 2 2 2 2 2 2 2 2 2 2 2 2 2 2 4 2" xfId="22423" xr:uid="{00000000-0005-0000-0000-000093570000}"/>
    <cellStyle name="Акцент6 2 2 2 2 2 2 2 2 2 2 2 2 2 2 2 5" xfId="22424" xr:uid="{00000000-0005-0000-0000-000094570000}"/>
    <cellStyle name="Акцент6 2 2 2 2 2 2 2 2 2 2 2 2 2 2 2 6" xfId="22425" xr:uid="{00000000-0005-0000-0000-000095570000}"/>
    <cellStyle name="Акцент6 2 2 2 2 2 2 2 2 2 2 2 2 2 2 2 7" xfId="22426" xr:uid="{00000000-0005-0000-0000-000096570000}"/>
    <cellStyle name="Акцент6 2 2 2 2 2 2 2 2 2 2 2 2 2 2 2 8" xfId="22427" xr:uid="{00000000-0005-0000-0000-000097570000}"/>
    <cellStyle name="Акцент6 2 2 2 2 2 2 2 2 2 2 2 2 2 2 2 9" xfId="22428" xr:uid="{00000000-0005-0000-0000-000098570000}"/>
    <cellStyle name="Акцент6 2 2 2 2 2 2 2 2 2 2 2 2 2 2 20" xfId="22429" xr:uid="{00000000-0005-0000-0000-000099570000}"/>
    <cellStyle name="Акцент6 2 2 2 2 2 2 2 2 2 2 2 2 2 2 21" xfId="22430" xr:uid="{00000000-0005-0000-0000-00009A570000}"/>
    <cellStyle name="Акцент6 2 2 2 2 2 2 2 2 2 2 2 2 2 2 22" xfId="22431" xr:uid="{00000000-0005-0000-0000-00009B570000}"/>
    <cellStyle name="Акцент6 2 2 2 2 2 2 2 2 2 2 2 2 2 2 23" xfId="22432" xr:uid="{00000000-0005-0000-0000-00009C570000}"/>
    <cellStyle name="Акцент6 2 2 2 2 2 2 2 2 2 2 2 2 2 2 24" xfId="22433" xr:uid="{00000000-0005-0000-0000-00009D570000}"/>
    <cellStyle name="Акцент6 2 2 2 2 2 2 2 2 2 2 2 2 2 2 25" xfId="22434" xr:uid="{00000000-0005-0000-0000-00009E570000}"/>
    <cellStyle name="Акцент6 2 2 2 2 2 2 2 2 2 2 2 2 2 2 26" xfId="22435" xr:uid="{00000000-0005-0000-0000-00009F570000}"/>
    <cellStyle name="Акцент6 2 2 2 2 2 2 2 2 2 2 2 2 2 2 27" xfId="22436" xr:uid="{00000000-0005-0000-0000-0000A0570000}"/>
    <cellStyle name="Акцент6 2 2 2 2 2 2 2 2 2 2 2 2 2 2 28" xfId="22437" xr:uid="{00000000-0005-0000-0000-0000A1570000}"/>
    <cellStyle name="Акцент6 2 2 2 2 2 2 2 2 2 2 2 2 2 2 3" xfId="22438" xr:uid="{00000000-0005-0000-0000-0000A2570000}"/>
    <cellStyle name="Акцент6 2 2 2 2 2 2 2 2 2 2 2 2 2 2 4" xfId="22439" xr:uid="{00000000-0005-0000-0000-0000A3570000}"/>
    <cellStyle name="Акцент6 2 2 2 2 2 2 2 2 2 2 2 2 2 2 4 2" xfId="22440" xr:uid="{00000000-0005-0000-0000-0000A4570000}"/>
    <cellStyle name="Акцент6 2 2 2 2 2 2 2 2 2 2 2 2 2 2 4 2 2" xfId="22441" xr:uid="{00000000-0005-0000-0000-0000A5570000}"/>
    <cellStyle name="Акцент6 2 2 2 2 2 2 2 2 2 2 2 2 2 2 4 2 2 2" xfId="22442" xr:uid="{00000000-0005-0000-0000-0000A6570000}"/>
    <cellStyle name="Акцент6 2 2 2 2 2 2 2 2 2 2 2 2 2 2 4 2 3" xfId="22443" xr:uid="{00000000-0005-0000-0000-0000A7570000}"/>
    <cellStyle name="Акцент6 2 2 2 2 2 2 2 2 2 2 2 2 2 2 4 2 4" xfId="22444" xr:uid="{00000000-0005-0000-0000-0000A8570000}"/>
    <cellStyle name="Акцент6 2 2 2 2 2 2 2 2 2 2 2 2 2 2 4 3" xfId="22445" xr:uid="{00000000-0005-0000-0000-0000A9570000}"/>
    <cellStyle name="Акцент6 2 2 2 2 2 2 2 2 2 2 2 2 2 2 4 3 2" xfId="22446" xr:uid="{00000000-0005-0000-0000-0000AA570000}"/>
    <cellStyle name="Акцент6 2 2 2 2 2 2 2 2 2 2 2 2 2 2 4 4" xfId="22447" xr:uid="{00000000-0005-0000-0000-0000AB570000}"/>
    <cellStyle name="Акцент6 2 2 2 2 2 2 2 2 2 2 2 2 2 2 5" xfId="22448" xr:uid="{00000000-0005-0000-0000-0000AC570000}"/>
    <cellStyle name="Акцент6 2 2 2 2 2 2 2 2 2 2 2 2 2 2 5 2" xfId="22449" xr:uid="{00000000-0005-0000-0000-0000AD570000}"/>
    <cellStyle name="Акцент6 2 2 2 2 2 2 2 2 2 2 2 2 2 2 6" xfId="22450" xr:uid="{00000000-0005-0000-0000-0000AE570000}"/>
    <cellStyle name="Акцент6 2 2 2 2 2 2 2 2 2 2 2 2 2 2 7" xfId="22451" xr:uid="{00000000-0005-0000-0000-0000AF570000}"/>
    <cellStyle name="Акцент6 2 2 2 2 2 2 2 2 2 2 2 2 2 2 8" xfId="22452" xr:uid="{00000000-0005-0000-0000-0000B0570000}"/>
    <cellStyle name="Акцент6 2 2 2 2 2 2 2 2 2 2 2 2 2 2 9" xfId="22453" xr:uid="{00000000-0005-0000-0000-0000B1570000}"/>
    <cellStyle name="Акцент6 2 2 2 2 2 2 2 2 2 2 2 2 2 20" xfId="22454" xr:uid="{00000000-0005-0000-0000-0000B2570000}"/>
    <cellStyle name="Акцент6 2 2 2 2 2 2 2 2 2 2 2 2 2 21" xfId="22455" xr:uid="{00000000-0005-0000-0000-0000B3570000}"/>
    <cellStyle name="Акцент6 2 2 2 2 2 2 2 2 2 2 2 2 2 22" xfId="22456" xr:uid="{00000000-0005-0000-0000-0000B4570000}"/>
    <cellStyle name="Акцент6 2 2 2 2 2 2 2 2 2 2 2 2 2 23" xfId="22457" xr:uid="{00000000-0005-0000-0000-0000B5570000}"/>
    <cellStyle name="Акцент6 2 2 2 2 2 2 2 2 2 2 2 2 2 24" xfId="22458" xr:uid="{00000000-0005-0000-0000-0000B6570000}"/>
    <cellStyle name="Акцент6 2 2 2 2 2 2 2 2 2 2 2 2 2 25" xfId="22459" xr:uid="{00000000-0005-0000-0000-0000B7570000}"/>
    <cellStyle name="Акцент6 2 2 2 2 2 2 2 2 2 2 2 2 2 26" xfId="22460" xr:uid="{00000000-0005-0000-0000-0000B8570000}"/>
    <cellStyle name="Акцент6 2 2 2 2 2 2 2 2 2 2 2 2 2 27" xfId="22461" xr:uid="{00000000-0005-0000-0000-0000B9570000}"/>
    <cellStyle name="Акцент6 2 2 2 2 2 2 2 2 2 2 2 2 2 28" xfId="22462" xr:uid="{00000000-0005-0000-0000-0000BA570000}"/>
    <cellStyle name="Акцент6 2 2 2 2 2 2 2 2 2 2 2 2 2 29" xfId="22463" xr:uid="{00000000-0005-0000-0000-0000BB570000}"/>
    <cellStyle name="Акцент6 2 2 2 2 2 2 2 2 2 2 2 2 2 3" xfId="22464" xr:uid="{00000000-0005-0000-0000-0000BC570000}"/>
    <cellStyle name="Акцент6 2 2 2 2 2 2 2 2 2 2 2 2 2 4" xfId="22465" xr:uid="{00000000-0005-0000-0000-0000BD570000}"/>
    <cellStyle name="Акцент6 2 2 2 2 2 2 2 2 2 2 2 2 2 4 2" xfId="22466" xr:uid="{00000000-0005-0000-0000-0000BE570000}"/>
    <cellStyle name="Акцент6 2 2 2 2 2 2 2 2 2 2 2 2 2 5" xfId="22467" xr:uid="{00000000-0005-0000-0000-0000BF570000}"/>
    <cellStyle name="Акцент6 2 2 2 2 2 2 2 2 2 2 2 2 2 5 2" xfId="22468" xr:uid="{00000000-0005-0000-0000-0000C0570000}"/>
    <cellStyle name="Акцент6 2 2 2 2 2 2 2 2 2 2 2 2 2 5 2 2" xfId="22469" xr:uid="{00000000-0005-0000-0000-0000C1570000}"/>
    <cellStyle name="Акцент6 2 2 2 2 2 2 2 2 2 2 2 2 2 5 2 2 2" xfId="22470" xr:uid="{00000000-0005-0000-0000-0000C2570000}"/>
    <cellStyle name="Акцент6 2 2 2 2 2 2 2 2 2 2 2 2 2 5 2 3" xfId="22471" xr:uid="{00000000-0005-0000-0000-0000C3570000}"/>
    <cellStyle name="Акцент6 2 2 2 2 2 2 2 2 2 2 2 2 2 5 2 4" xfId="22472" xr:uid="{00000000-0005-0000-0000-0000C4570000}"/>
    <cellStyle name="Акцент6 2 2 2 2 2 2 2 2 2 2 2 2 2 5 3" xfId="22473" xr:uid="{00000000-0005-0000-0000-0000C5570000}"/>
    <cellStyle name="Акцент6 2 2 2 2 2 2 2 2 2 2 2 2 2 5 3 2" xfId="22474" xr:uid="{00000000-0005-0000-0000-0000C6570000}"/>
    <cellStyle name="Акцент6 2 2 2 2 2 2 2 2 2 2 2 2 2 5 4" xfId="22475" xr:uid="{00000000-0005-0000-0000-0000C7570000}"/>
    <cellStyle name="Акцент6 2 2 2 2 2 2 2 2 2 2 2 2 2 6" xfId="22476" xr:uid="{00000000-0005-0000-0000-0000C8570000}"/>
    <cellStyle name="Акцент6 2 2 2 2 2 2 2 2 2 2 2 2 2 6 2" xfId="22477" xr:uid="{00000000-0005-0000-0000-0000C9570000}"/>
    <cellStyle name="Акцент6 2 2 2 2 2 2 2 2 2 2 2 2 2 7" xfId="22478" xr:uid="{00000000-0005-0000-0000-0000CA570000}"/>
    <cellStyle name="Акцент6 2 2 2 2 2 2 2 2 2 2 2 2 2 8" xfId="22479" xr:uid="{00000000-0005-0000-0000-0000CB570000}"/>
    <cellStyle name="Акцент6 2 2 2 2 2 2 2 2 2 2 2 2 2 9" xfId="22480" xr:uid="{00000000-0005-0000-0000-0000CC570000}"/>
    <cellStyle name="Акцент6 2 2 2 2 2 2 2 2 2 2 2 2 20" xfId="22481" xr:uid="{00000000-0005-0000-0000-0000CD570000}"/>
    <cellStyle name="Акцент6 2 2 2 2 2 2 2 2 2 2 2 2 21" xfId="22482" xr:uid="{00000000-0005-0000-0000-0000CE570000}"/>
    <cellStyle name="Акцент6 2 2 2 2 2 2 2 2 2 2 2 2 22" xfId="22483" xr:uid="{00000000-0005-0000-0000-0000CF570000}"/>
    <cellStyle name="Акцент6 2 2 2 2 2 2 2 2 2 2 2 2 23" xfId="22484" xr:uid="{00000000-0005-0000-0000-0000D0570000}"/>
    <cellStyle name="Акцент6 2 2 2 2 2 2 2 2 2 2 2 2 24" xfId="22485" xr:uid="{00000000-0005-0000-0000-0000D1570000}"/>
    <cellStyle name="Акцент6 2 2 2 2 2 2 2 2 2 2 2 2 25" xfId="22486" xr:uid="{00000000-0005-0000-0000-0000D2570000}"/>
    <cellStyle name="Акцент6 2 2 2 2 2 2 2 2 2 2 2 2 26" xfId="22487" xr:uid="{00000000-0005-0000-0000-0000D3570000}"/>
    <cellStyle name="Акцент6 2 2 2 2 2 2 2 2 2 2 2 2 27" xfId="22488" xr:uid="{00000000-0005-0000-0000-0000D4570000}"/>
    <cellStyle name="Акцент6 2 2 2 2 2 2 2 2 2 2 2 2 28" xfId="22489" xr:uid="{00000000-0005-0000-0000-0000D5570000}"/>
    <cellStyle name="Акцент6 2 2 2 2 2 2 2 2 2 2 2 2 29" xfId="22490" xr:uid="{00000000-0005-0000-0000-0000D6570000}"/>
    <cellStyle name="Акцент6 2 2 2 2 2 2 2 2 2 2 2 2 3" xfId="22491" xr:uid="{00000000-0005-0000-0000-0000D7570000}"/>
    <cellStyle name="Акцент6 2 2 2 2 2 2 2 2 2 2 2 2 4" xfId="22492" xr:uid="{00000000-0005-0000-0000-0000D8570000}"/>
    <cellStyle name="Акцент6 2 2 2 2 2 2 2 2 2 2 2 2 4 2" xfId="22493" xr:uid="{00000000-0005-0000-0000-0000D9570000}"/>
    <cellStyle name="Акцент6 2 2 2 2 2 2 2 2 2 2 2 2 5" xfId="22494" xr:uid="{00000000-0005-0000-0000-0000DA570000}"/>
    <cellStyle name="Акцент6 2 2 2 2 2 2 2 2 2 2 2 2 5 2" xfId="22495" xr:uid="{00000000-0005-0000-0000-0000DB570000}"/>
    <cellStyle name="Акцент6 2 2 2 2 2 2 2 2 2 2 2 2 5 2 2" xfId="22496" xr:uid="{00000000-0005-0000-0000-0000DC570000}"/>
    <cellStyle name="Акцент6 2 2 2 2 2 2 2 2 2 2 2 2 5 2 2 2" xfId="22497" xr:uid="{00000000-0005-0000-0000-0000DD570000}"/>
    <cellStyle name="Акцент6 2 2 2 2 2 2 2 2 2 2 2 2 5 2 3" xfId="22498" xr:uid="{00000000-0005-0000-0000-0000DE570000}"/>
    <cellStyle name="Акцент6 2 2 2 2 2 2 2 2 2 2 2 2 5 2 4" xfId="22499" xr:uid="{00000000-0005-0000-0000-0000DF570000}"/>
    <cellStyle name="Акцент6 2 2 2 2 2 2 2 2 2 2 2 2 5 3" xfId="22500" xr:uid="{00000000-0005-0000-0000-0000E0570000}"/>
    <cellStyle name="Акцент6 2 2 2 2 2 2 2 2 2 2 2 2 5 3 2" xfId="22501" xr:uid="{00000000-0005-0000-0000-0000E1570000}"/>
    <cellStyle name="Акцент6 2 2 2 2 2 2 2 2 2 2 2 2 5 4" xfId="22502" xr:uid="{00000000-0005-0000-0000-0000E2570000}"/>
    <cellStyle name="Акцент6 2 2 2 2 2 2 2 2 2 2 2 2 6" xfId="22503" xr:uid="{00000000-0005-0000-0000-0000E3570000}"/>
    <cellStyle name="Акцент6 2 2 2 2 2 2 2 2 2 2 2 2 6 2" xfId="22504" xr:uid="{00000000-0005-0000-0000-0000E4570000}"/>
    <cellStyle name="Акцент6 2 2 2 2 2 2 2 2 2 2 2 2 7" xfId="22505" xr:uid="{00000000-0005-0000-0000-0000E5570000}"/>
    <cellStyle name="Акцент6 2 2 2 2 2 2 2 2 2 2 2 2 8" xfId="22506" xr:uid="{00000000-0005-0000-0000-0000E6570000}"/>
    <cellStyle name="Акцент6 2 2 2 2 2 2 2 2 2 2 2 2 9" xfId="22507" xr:uid="{00000000-0005-0000-0000-0000E7570000}"/>
    <cellStyle name="Акцент6 2 2 2 2 2 2 2 2 2 2 2 20" xfId="22508" xr:uid="{00000000-0005-0000-0000-0000E8570000}"/>
    <cellStyle name="Акцент6 2 2 2 2 2 2 2 2 2 2 2 21" xfId="22509" xr:uid="{00000000-0005-0000-0000-0000E9570000}"/>
    <cellStyle name="Акцент6 2 2 2 2 2 2 2 2 2 2 2 22" xfId="22510" xr:uid="{00000000-0005-0000-0000-0000EA570000}"/>
    <cellStyle name="Акцент6 2 2 2 2 2 2 2 2 2 2 2 23" xfId="22511" xr:uid="{00000000-0005-0000-0000-0000EB570000}"/>
    <cellStyle name="Акцент6 2 2 2 2 2 2 2 2 2 2 2 24" xfId="22512" xr:uid="{00000000-0005-0000-0000-0000EC570000}"/>
    <cellStyle name="Акцент6 2 2 2 2 2 2 2 2 2 2 2 25" xfId="22513" xr:uid="{00000000-0005-0000-0000-0000ED570000}"/>
    <cellStyle name="Акцент6 2 2 2 2 2 2 2 2 2 2 2 26" xfId="22514" xr:uid="{00000000-0005-0000-0000-0000EE570000}"/>
    <cellStyle name="Акцент6 2 2 2 2 2 2 2 2 2 2 2 27" xfId="22515" xr:uid="{00000000-0005-0000-0000-0000EF570000}"/>
    <cellStyle name="Акцент6 2 2 2 2 2 2 2 2 2 2 2 28" xfId="22516" xr:uid="{00000000-0005-0000-0000-0000F0570000}"/>
    <cellStyle name="Акцент6 2 2 2 2 2 2 2 2 2 2 2 29" xfId="22517" xr:uid="{00000000-0005-0000-0000-0000F1570000}"/>
    <cellStyle name="Акцент6 2 2 2 2 2 2 2 2 2 2 2 3" xfId="22518" xr:uid="{00000000-0005-0000-0000-0000F2570000}"/>
    <cellStyle name="Акцент6 2 2 2 2 2 2 2 2 2 2 2 30" xfId="22519" xr:uid="{00000000-0005-0000-0000-0000F3570000}"/>
    <cellStyle name="Акцент6 2 2 2 2 2 2 2 2 2 2 2 4" xfId="22520" xr:uid="{00000000-0005-0000-0000-0000F4570000}"/>
    <cellStyle name="Акцент6 2 2 2 2 2 2 2 2 2 2 2 5" xfId="22521" xr:uid="{00000000-0005-0000-0000-0000F5570000}"/>
    <cellStyle name="Акцент6 2 2 2 2 2 2 2 2 2 2 2 5 2" xfId="22522" xr:uid="{00000000-0005-0000-0000-0000F6570000}"/>
    <cellStyle name="Акцент6 2 2 2 2 2 2 2 2 2 2 2 6" xfId="22523" xr:uid="{00000000-0005-0000-0000-0000F7570000}"/>
    <cellStyle name="Акцент6 2 2 2 2 2 2 2 2 2 2 2 6 2" xfId="22524" xr:uid="{00000000-0005-0000-0000-0000F8570000}"/>
    <cellStyle name="Акцент6 2 2 2 2 2 2 2 2 2 2 2 6 2 2" xfId="22525" xr:uid="{00000000-0005-0000-0000-0000F9570000}"/>
    <cellStyle name="Акцент6 2 2 2 2 2 2 2 2 2 2 2 6 2 2 2" xfId="22526" xr:uid="{00000000-0005-0000-0000-0000FA570000}"/>
    <cellStyle name="Акцент6 2 2 2 2 2 2 2 2 2 2 2 6 2 3" xfId="22527" xr:uid="{00000000-0005-0000-0000-0000FB570000}"/>
    <cellStyle name="Акцент6 2 2 2 2 2 2 2 2 2 2 2 6 2 4" xfId="22528" xr:uid="{00000000-0005-0000-0000-0000FC570000}"/>
    <cellStyle name="Акцент6 2 2 2 2 2 2 2 2 2 2 2 6 3" xfId="22529" xr:uid="{00000000-0005-0000-0000-0000FD570000}"/>
    <cellStyle name="Акцент6 2 2 2 2 2 2 2 2 2 2 2 6 3 2" xfId="22530" xr:uid="{00000000-0005-0000-0000-0000FE570000}"/>
    <cellStyle name="Акцент6 2 2 2 2 2 2 2 2 2 2 2 6 4" xfId="22531" xr:uid="{00000000-0005-0000-0000-0000FF570000}"/>
    <cellStyle name="Акцент6 2 2 2 2 2 2 2 2 2 2 2 7" xfId="22532" xr:uid="{00000000-0005-0000-0000-000000580000}"/>
    <cellStyle name="Акцент6 2 2 2 2 2 2 2 2 2 2 2 7 2" xfId="22533" xr:uid="{00000000-0005-0000-0000-000001580000}"/>
    <cellStyle name="Акцент6 2 2 2 2 2 2 2 2 2 2 2 8" xfId="22534" xr:uid="{00000000-0005-0000-0000-000002580000}"/>
    <cellStyle name="Акцент6 2 2 2 2 2 2 2 2 2 2 2 9" xfId="22535" xr:uid="{00000000-0005-0000-0000-000003580000}"/>
    <cellStyle name="Акцент6 2 2 2 2 2 2 2 2 2 2 20" xfId="22536" xr:uid="{00000000-0005-0000-0000-000004580000}"/>
    <cellStyle name="Акцент6 2 2 2 2 2 2 2 2 2 2 21" xfId="22537" xr:uid="{00000000-0005-0000-0000-000005580000}"/>
    <cellStyle name="Акцент6 2 2 2 2 2 2 2 2 2 2 22" xfId="22538" xr:uid="{00000000-0005-0000-0000-000006580000}"/>
    <cellStyle name="Акцент6 2 2 2 2 2 2 2 2 2 2 23" xfId="22539" xr:uid="{00000000-0005-0000-0000-000007580000}"/>
    <cellStyle name="Акцент6 2 2 2 2 2 2 2 2 2 2 24" xfId="22540" xr:uid="{00000000-0005-0000-0000-000008580000}"/>
    <cellStyle name="Акцент6 2 2 2 2 2 2 2 2 2 2 25" xfId="22541" xr:uid="{00000000-0005-0000-0000-000009580000}"/>
    <cellStyle name="Акцент6 2 2 2 2 2 2 2 2 2 2 26" xfId="22542" xr:uid="{00000000-0005-0000-0000-00000A580000}"/>
    <cellStyle name="Акцент6 2 2 2 2 2 2 2 2 2 2 27" xfId="22543" xr:uid="{00000000-0005-0000-0000-00000B580000}"/>
    <cellStyle name="Акцент6 2 2 2 2 2 2 2 2 2 2 28" xfId="22544" xr:uid="{00000000-0005-0000-0000-00000C580000}"/>
    <cellStyle name="Акцент6 2 2 2 2 2 2 2 2 2 2 29" xfId="22545" xr:uid="{00000000-0005-0000-0000-00000D580000}"/>
    <cellStyle name="Акцент6 2 2 2 2 2 2 2 2 2 2 3" xfId="22546" xr:uid="{00000000-0005-0000-0000-00000E580000}"/>
    <cellStyle name="Акцент6 2 2 2 2 2 2 2 2 2 2 30" xfId="22547" xr:uid="{00000000-0005-0000-0000-00000F580000}"/>
    <cellStyle name="Акцент6 2 2 2 2 2 2 2 2 2 2 31" xfId="22548" xr:uid="{00000000-0005-0000-0000-000010580000}"/>
    <cellStyle name="Акцент6 2 2 2 2 2 2 2 2 2 2 32" xfId="22549" xr:uid="{00000000-0005-0000-0000-000011580000}"/>
    <cellStyle name="Акцент6 2 2 2 2 2 2 2 2 2 2 4" xfId="22550" xr:uid="{00000000-0005-0000-0000-000012580000}"/>
    <cellStyle name="Акцент6 2 2 2 2 2 2 2 2 2 2 5" xfId="22551" xr:uid="{00000000-0005-0000-0000-000013580000}"/>
    <cellStyle name="Акцент6 2 2 2 2 2 2 2 2 2 2 5 2" xfId="22552" xr:uid="{00000000-0005-0000-0000-000014580000}"/>
    <cellStyle name="Акцент6 2 2 2 2 2 2 2 2 2 2 5 3" xfId="22553" xr:uid="{00000000-0005-0000-0000-000015580000}"/>
    <cellStyle name="Акцент6 2 2 2 2 2 2 2 2 2 2 6" xfId="22554" xr:uid="{00000000-0005-0000-0000-000016580000}"/>
    <cellStyle name="Акцент6 2 2 2 2 2 2 2 2 2 2 7" xfId="22555" xr:uid="{00000000-0005-0000-0000-000017580000}"/>
    <cellStyle name="Акцент6 2 2 2 2 2 2 2 2 2 2 7 2" xfId="22556" xr:uid="{00000000-0005-0000-0000-000018580000}"/>
    <cellStyle name="Акцент6 2 2 2 2 2 2 2 2 2 2 8" xfId="22557" xr:uid="{00000000-0005-0000-0000-000019580000}"/>
    <cellStyle name="Акцент6 2 2 2 2 2 2 2 2 2 2 8 2" xfId="22558" xr:uid="{00000000-0005-0000-0000-00001A580000}"/>
    <cellStyle name="Акцент6 2 2 2 2 2 2 2 2 2 2 8 2 2" xfId="22559" xr:uid="{00000000-0005-0000-0000-00001B580000}"/>
    <cellStyle name="Акцент6 2 2 2 2 2 2 2 2 2 2 8 2 2 2" xfId="22560" xr:uid="{00000000-0005-0000-0000-00001C580000}"/>
    <cellStyle name="Акцент6 2 2 2 2 2 2 2 2 2 2 8 2 3" xfId="22561" xr:uid="{00000000-0005-0000-0000-00001D580000}"/>
    <cellStyle name="Акцент6 2 2 2 2 2 2 2 2 2 2 8 2 4" xfId="22562" xr:uid="{00000000-0005-0000-0000-00001E580000}"/>
    <cellStyle name="Акцент6 2 2 2 2 2 2 2 2 2 2 8 3" xfId="22563" xr:uid="{00000000-0005-0000-0000-00001F580000}"/>
    <cellStyle name="Акцент6 2 2 2 2 2 2 2 2 2 2 8 3 2" xfId="22564" xr:uid="{00000000-0005-0000-0000-000020580000}"/>
    <cellStyle name="Акцент6 2 2 2 2 2 2 2 2 2 2 8 4" xfId="22565" xr:uid="{00000000-0005-0000-0000-000021580000}"/>
    <cellStyle name="Акцент6 2 2 2 2 2 2 2 2 2 2 9" xfId="22566" xr:uid="{00000000-0005-0000-0000-000022580000}"/>
    <cellStyle name="Акцент6 2 2 2 2 2 2 2 2 2 2 9 2" xfId="22567" xr:uid="{00000000-0005-0000-0000-000023580000}"/>
    <cellStyle name="Акцент6 2 2 2 2 2 2 2 2 2 20" xfId="22568" xr:uid="{00000000-0005-0000-0000-000024580000}"/>
    <cellStyle name="Акцент6 2 2 2 2 2 2 2 2 2 21" xfId="22569" xr:uid="{00000000-0005-0000-0000-000025580000}"/>
    <cellStyle name="Акцент6 2 2 2 2 2 2 2 2 2 22" xfId="22570" xr:uid="{00000000-0005-0000-0000-000026580000}"/>
    <cellStyle name="Акцент6 2 2 2 2 2 2 2 2 2 23" xfId="22571" xr:uid="{00000000-0005-0000-0000-000027580000}"/>
    <cellStyle name="Акцент6 2 2 2 2 2 2 2 2 2 24" xfId="22572" xr:uid="{00000000-0005-0000-0000-000028580000}"/>
    <cellStyle name="Акцент6 2 2 2 2 2 2 2 2 2 25" xfId="22573" xr:uid="{00000000-0005-0000-0000-000029580000}"/>
    <cellStyle name="Акцент6 2 2 2 2 2 2 2 2 2 26" xfId="22574" xr:uid="{00000000-0005-0000-0000-00002A580000}"/>
    <cellStyle name="Акцент6 2 2 2 2 2 2 2 2 2 27" xfId="22575" xr:uid="{00000000-0005-0000-0000-00002B580000}"/>
    <cellStyle name="Акцент6 2 2 2 2 2 2 2 2 2 28" xfId="22576" xr:uid="{00000000-0005-0000-0000-00002C580000}"/>
    <cellStyle name="Акцент6 2 2 2 2 2 2 2 2 2 29" xfId="22577" xr:uid="{00000000-0005-0000-0000-00002D580000}"/>
    <cellStyle name="Акцент6 2 2 2 2 2 2 2 2 2 3" xfId="22578" xr:uid="{00000000-0005-0000-0000-00002E580000}"/>
    <cellStyle name="Акцент6 2 2 2 2 2 2 2 2 2 3 2" xfId="22579" xr:uid="{00000000-0005-0000-0000-00002F580000}"/>
    <cellStyle name="Акцент6 2 2 2 2 2 2 2 2 2 3 2 2" xfId="22580" xr:uid="{00000000-0005-0000-0000-000030580000}"/>
    <cellStyle name="Акцент6 2 2 2 2 2 2 2 2 2 3 2 2 2" xfId="22581" xr:uid="{00000000-0005-0000-0000-000031580000}"/>
    <cellStyle name="Акцент6 2 2 2 2 2 2 2 2 2 3 2 2 3" xfId="22582" xr:uid="{00000000-0005-0000-0000-000032580000}"/>
    <cellStyle name="Акцент6 2 2 2 2 2 2 2 2 2 3 2 3" xfId="22583" xr:uid="{00000000-0005-0000-0000-000033580000}"/>
    <cellStyle name="Акцент6 2 2 2 2 2 2 2 2 2 3 3" xfId="22584" xr:uid="{00000000-0005-0000-0000-000034580000}"/>
    <cellStyle name="Акцент6 2 2 2 2 2 2 2 2 2 3 4" xfId="22585" xr:uid="{00000000-0005-0000-0000-000035580000}"/>
    <cellStyle name="Акцент6 2 2 2 2 2 2 2 2 2 30" xfId="22586" xr:uid="{00000000-0005-0000-0000-000036580000}"/>
    <cellStyle name="Акцент6 2 2 2 2 2 2 2 2 2 31" xfId="22587" xr:uid="{00000000-0005-0000-0000-000037580000}"/>
    <cellStyle name="Акцент6 2 2 2 2 2 2 2 2 2 32" xfId="22588" xr:uid="{00000000-0005-0000-0000-000038580000}"/>
    <cellStyle name="Акцент6 2 2 2 2 2 2 2 2 2 4" xfId="22589" xr:uid="{00000000-0005-0000-0000-000039580000}"/>
    <cellStyle name="Акцент6 2 2 2 2 2 2 2 2 2 5" xfId="22590" xr:uid="{00000000-0005-0000-0000-00003A580000}"/>
    <cellStyle name="Акцент6 2 2 2 2 2 2 2 2 2 5 2" xfId="22591" xr:uid="{00000000-0005-0000-0000-00003B580000}"/>
    <cellStyle name="Акцент6 2 2 2 2 2 2 2 2 2 5 3" xfId="22592" xr:uid="{00000000-0005-0000-0000-00003C580000}"/>
    <cellStyle name="Акцент6 2 2 2 2 2 2 2 2 2 6" xfId="22593" xr:uid="{00000000-0005-0000-0000-00003D580000}"/>
    <cellStyle name="Акцент6 2 2 2 2 2 2 2 2 2 7" xfId="22594" xr:uid="{00000000-0005-0000-0000-00003E580000}"/>
    <cellStyle name="Акцент6 2 2 2 2 2 2 2 2 2 7 2" xfId="22595" xr:uid="{00000000-0005-0000-0000-00003F580000}"/>
    <cellStyle name="Акцент6 2 2 2 2 2 2 2 2 2 8" xfId="22596" xr:uid="{00000000-0005-0000-0000-000040580000}"/>
    <cellStyle name="Акцент6 2 2 2 2 2 2 2 2 2 8 2" xfId="22597" xr:uid="{00000000-0005-0000-0000-000041580000}"/>
    <cellStyle name="Акцент6 2 2 2 2 2 2 2 2 2 8 2 2" xfId="22598" xr:uid="{00000000-0005-0000-0000-000042580000}"/>
    <cellStyle name="Акцент6 2 2 2 2 2 2 2 2 2 8 2 2 2" xfId="22599" xr:uid="{00000000-0005-0000-0000-000043580000}"/>
    <cellStyle name="Акцент6 2 2 2 2 2 2 2 2 2 8 2 3" xfId="22600" xr:uid="{00000000-0005-0000-0000-000044580000}"/>
    <cellStyle name="Акцент6 2 2 2 2 2 2 2 2 2 8 2 4" xfId="22601" xr:uid="{00000000-0005-0000-0000-000045580000}"/>
    <cellStyle name="Акцент6 2 2 2 2 2 2 2 2 2 8 3" xfId="22602" xr:uid="{00000000-0005-0000-0000-000046580000}"/>
    <cellStyle name="Акцент6 2 2 2 2 2 2 2 2 2 8 3 2" xfId="22603" xr:uid="{00000000-0005-0000-0000-000047580000}"/>
    <cellStyle name="Акцент6 2 2 2 2 2 2 2 2 2 8 4" xfId="22604" xr:uid="{00000000-0005-0000-0000-000048580000}"/>
    <cellStyle name="Акцент6 2 2 2 2 2 2 2 2 2 9" xfId="22605" xr:uid="{00000000-0005-0000-0000-000049580000}"/>
    <cellStyle name="Акцент6 2 2 2 2 2 2 2 2 2 9 2" xfId="22606" xr:uid="{00000000-0005-0000-0000-00004A580000}"/>
    <cellStyle name="Акцент6 2 2 2 2 2 2 2 2 20" xfId="22607" xr:uid="{00000000-0005-0000-0000-00004B580000}"/>
    <cellStyle name="Акцент6 2 2 2 2 2 2 2 2 21" xfId="22608" xr:uid="{00000000-0005-0000-0000-00004C580000}"/>
    <cellStyle name="Акцент6 2 2 2 2 2 2 2 2 22" xfId="22609" xr:uid="{00000000-0005-0000-0000-00004D580000}"/>
    <cellStyle name="Акцент6 2 2 2 2 2 2 2 2 23" xfId="22610" xr:uid="{00000000-0005-0000-0000-00004E580000}"/>
    <cellStyle name="Акцент6 2 2 2 2 2 2 2 2 24" xfId="22611" xr:uid="{00000000-0005-0000-0000-00004F580000}"/>
    <cellStyle name="Акцент6 2 2 2 2 2 2 2 2 25" xfId="22612" xr:uid="{00000000-0005-0000-0000-000050580000}"/>
    <cellStyle name="Акцент6 2 2 2 2 2 2 2 2 26" xfId="22613" xr:uid="{00000000-0005-0000-0000-000051580000}"/>
    <cellStyle name="Акцент6 2 2 2 2 2 2 2 2 27" xfId="22614" xr:uid="{00000000-0005-0000-0000-000052580000}"/>
    <cellStyle name="Акцент6 2 2 2 2 2 2 2 2 28" xfId="22615" xr:uid="{00000000-0005-0000-0000-000053580000}"/>
    <cellStyle name="Акцент6 2 2 2 2 2 2 2 2 29" xfId="22616" xr:uid="{00000000-0005-0000-0000-000054580000}"/>
    <cellStyle name="Акцент6 2 2 2 2 2 2 2 2 3" xfId="22617" xr:uid="{00000000-0005-0000-0000-000055580000}"/>
    <cellStyle name="Акцент6 2 2 2 2 2 2 2 2 3 2" xfId="22618" xr:uid="{00000000-0005-0000-0000-000056580000}"/>
    <cellStyle name="Акцент6 2 2 2 2 2 2 2 2 3 2 2" xfId="22619" xr:uid="{00000000-0005-0000-0000-000057580000}"/>
    <cellStyle name="Акцент6 2 2 2 2 2 2 2 2 3 2 2 2" xfId="22620" xr:uid="{00000000-0005-0000-0000-000058580000}"/>
    <cellStyle name="Акцент6 2 2 2 2 2 2 2 2 3 2 2 3" xfId="22621" xr:uid="{00000000-0005-0000-0000-000059580000}"/>
    <cellStyle name="Акцент6 2 2 2 2 2 2 2 2 3 2 3" xfId="22622" xr:uid="{00000000-0005-0000-0000-00005A580000}"/>
    <cellStyle name="Акцент6 2 2 2 2 2 2 2 2 3 3" xfId="22623" xr:uid="{00000000-0005-0000-0000-00005B580000}"/>
    <cellStyle name="Акцент6 2 2 2 2 2 2 2 2 3 4" xfId="22624" xr:uid="{00000000-0005-0000-0000-00005C580000}"/>
    <cellStyle name="Акцент6 2 2 2 2 2 2 2 2 30" xfId="22625" xr:uid="{00000000-0005-0000-0000-00005D580000}"/>
    <cellStyle name="Акцент6 2 2 2 2 2 2 2 2 31" xfId="22626" xr:uid="{00000000-0005-0000-0000-00005E580000}"/>
    <cellStyle name="Акцент6 2 2 2 2 2 2 2 2 32" xfId="22627" xr:uid="{00000000-0005-0000-0000-00005F580000}"/>
    <cellStyle name="Акцент6 2 2 2 2 2 2 2 2 4" xfId="22628" xr:uid="{00000000-0005-0000-0000-000060580000}"/>
    <cellStyle name="Акцент6 2 2 2 2 2 2 2 2 5" xfId="22629" xr:uid="{00000000-0005-0000-0000-000061580000}"/>
    <cellStyle name="Акцент6 2 2 2 2 2 2 2 2 5 2" xfId="22630" xr:uid="{00000000-0005-0000-0000-000062580000}"/>
    <cellStyle name="Акцент6 2 2 2 2 2 2 2 2 5 3" xfId="22631" xr:uid="{00000000-0005-0000-0000-000063580000}"/>
    <cellStyle name="Акцент6 2 2 2 2 2 2 2 2 6" xfId="22632" xr:uid="{00000000-0005-0000-0000-000064580000}"/>
    <cellStyle name="Акцент6 2 2 2 2 2 2 2 2 7" xfId="22633" xr:uid="{00000000-0005-0000-0000-000065580000}"/>
    <cellStyle name="Акцент6 2 2 2 2 2 2 2 2 7 2" xfId="22634" xr:uid="{00000000-0005-0000-0000-000066580000}"/>
    <cellStyle name="Акцент6 2 2 2 2 2 2 2 2 8" xfId="22635" xr:uid="{00000000-0005-0000-0000-000067580000}"/>
    <cellStyle name="Акцент6 2 2 2 2 2 2 2 2 8 2" xfId="22636" xr:uid="{00000000-0005-0000-0000-000068580000}"/>
    <cellStyle name="Акцент6 2 2 2 2 2 2 2 2 8 2 2" xfId="22637" xr:uid="{00000000-0005-0000-0000-000069580000}"/>
    <cellStyle name="Акцент6 2 2 2 2 2 2 2 2 8 2 2 2" xfId="22638" xr:uid="{00000000-0005-0000-0000-00006A580000}"/>
    <cellStyle name="Акцент6 2 2 2 2 2 2 2 2 8 2 3" xfId="22639" xr:uid="{00000000-0005-0000-0000-00006B580000}"/>
    <cellStyle name="Акцент6 2 2 2 2 2 2 2 2 8 2 4" xfId="22640" xr:uid="{00000000-0005-0000-0000-00006C580000}"/>
    <cellStyle name="Акцент6 2 2 2 2 2 2 2 2 8 3" xfId="22641" xr:uid="{00000000-0005-0000-0000-00006D580000}"/>
    <cellStyle name="Акцент6 2 2 2 2 2 2 2 2 8 3 2" xfId="22642" xr:uid="{00000000-0005-0000-0000-00006E580000}"/>
    <cellStyle name="Акцент6 2 2 2 2 2 2 2 2 8 4" xfId="22643" xr:uid="{00000000-0005-0000-0000-00006F580000}"/>
    <cellStyle name="Акцент6 2 2 2 2 2 2 2 2 9" xfId="22644" xr:uid="{00000000-0005-0000-0000-000070580000}"/>
    <cellStyle name="Акцент6 2 2 2 2 2 2 2 2 9 2" xfId="22645" xr:uid="{00000000-0005-0000-0000-000071580000}"/>
    <cellStyle name="Акцент6 2 2 2 2 2 2 2 20" xfId="22646" xr:uid="{00000000-0005-0000-0000-000072580000}"/>
    <cellStyle name="Акцент6 2 2 2 2 2 2 2 21" xfId="22647" xr:uid="{00000000-0005-0000-0000-000073580000}"/>
    <cellStyle name="Акцент6 2 2 2 2 2 2 2 22" xfId="22648" xr:uid="{00000000-0005-0000-0000-000074580000}"/>
    <cellStyle name="Акцент6 2 2 2 2 2 2 2 23" xfId="22649" xr:uid="{00000000-0005-0000-0000-000075580000}"/>
    <cellStyle name="Акцент6 2 2 2 2 2 2 2 24" xfId="22650" xr:uid="{00000000-0005-0000-0000-000076580000}"/>
    <cellStyle name="Акцент6 2 2 2 2 2 2 2 25" xfId="22651" xr:uid="{00000000-0005-0000-0000-000077580000}"/>
    <cellStyle name="Акцент6 2 2 2 2 2 2 2 26" xfId="22652" xr:uid="{00000000-0005-0000-0000-000078580000}"/>
    <cellStyle name="Акцент6 2 2 2 2 2 2 2 27" xfId="22653" xr:uid="{00000000-0005-0000-0000-000079580000}"/>
    <cellStyle name="Акцент6 2 2 2 2 2 2 2 28" xfId="22654" xr:uid="{00000000-0005-0000-0000-00007A580000}"/>
    <cellStyle name="Акцент6 2 2 2 2 2 2 2 29" xfId="22655" xr:uid="{00000000-0005-0000-0000-00007B580000}"/>
    <cellStyle name="Акцент6 2 2 2 2 2 2 2 3" xfId="22656" xr:uid="{00000000-0005-0000-0000-00007C580000}"/>
    <cellStyle name="Акцент6 2 2 2 2 2 2 2 30" xfId="22657" xr:uid="{00000000-0005-0000-0000-00007D580000}"/>
    <cellStyle name="Акцент6 2 2 2 2 2 2 2 31" xfId="22658" xr:uid="{00000000-0005-0000-0000-00007E580000}"/>
    <cellStyle name="Акцент6 2 2 2 2 2 2 2 32" xfId="22659" xr:uid="{00000000-0005-0000-0000-00007F580000}"/>
    <cellStyle name="Акцент6 2 2 2 2 2 2 2 33" xfId="22660" xr:uid="{00000000-0005-0000-0000-000080580000}"/>
    <cellStyle name="Акцент6 2 2 2 2 2 2 2 34" xfId="22661" xr:uid="{00000000-0005-0000-0000-000081580000}"/>
    <cellStyle name="Акцент6 2 2 2 2 2 2 2 35" xfId="22662" xr:uid="{00000000-0005-0000-0000-000082580000}"/>
    <cellStyle name="Акцент6 2 2 2 2 2 2 2 36" xfId="22663" xr:uid="{00000000-0005-0000-0000-000083580000}"/>
    <cellStyle name="Акцент6 2 2 2 2 2 2 2 37" xfId="22664" xr:uid="{00000000-0005-0000-0000-000084580000}"/>
    <cellStyle name="Акцент6 2 2 2 2 2 2 2 38" xfId="22665" xr:uid="{00000000-0005-0000-0000-000085580000}"/>
    <cellStyle name="Акцент6 2 2 2 2 2 2 2 4" xfId="22666" xr:uid="{00000000-0005-0000-0000-000086580000}"/>
    <cellStyle name="Акцент6 2 2 2 2 2 2 2 4 2" xfId="22667" xr:uid="{00000000-0005-0000-0000-000087580000}"/>
    <cellStyle name="Акцент6 2 2 2 2 2 2 2 4 2 2" xfId="22668" xr:uid="{00000000-0005-0000-0000-000088580000}"/>
    <cellStyle name="Акцент6 2 2 2 2 2 2 2 4 2 2 2" xfId="22669" xr:uid="{00000000-0005-0000-0000-000089580000}"/>
    <cellStyle name="Акцент6 2 2 2 2 2 2 2 4 2 2 2 2" xfId="22670" xr:uid="{00000000-0005-0000-0000-00008A580000}"/>
    <cellStyle name="Акцент6 2 2 2 2 2 2 2 4 2 2 2 2 2" xfId="22671" xr:uid="{00000000-0005-0000-0000-00008B580000}"/>
    <cellStyle name="Акцент6 2 2 2 2 2 2 2 4 2 2 2 2 3" xfId="22672" xr:uid="{00000000-0005-0000-0000-00008C580000}"/>
    <cellStyle name="Акцент6 2 2 2 2 2 2 2 4 2 2 2 3" xfId="22673" xr:uid="{00000000-0005-0000-0000-00008D580000}"/>
    <cellStyle name="Акцент6 2 2 2 2 2 2 2 4 2 2 3" xfId="22674" xr:uid="{00000000-0005-0000-0000-00008E580000}"/>
    <cellStyle name="Акцент6 2 2 2 2 2 2 2 4 2 2 4" xfId="22675" xr:uid="{00000000-0005-0000-0000-00008F580000}"/>
    <cellStyle name="Акцент6 2 2 2 2 2 2 2 4 2 3" xfId="22676" xr:uid="{00000000-0005-0000-0000-000090580000}"/>
    <cellStyle name="Акцент6 2 2 2 2 2 2 2 4 2 4" xfId="22677" xr:uid="{00000000-0005-0000-0000-000091580000}"/>
    <cellStyle name="Акцент6 2 2 2 2 2 2 2 4 3" xfId="22678" xr:uid="{00000000-0005-0000-0000-000092580000}"/>
    <cellStyle name="Акцент6 2 2 2 2 2 2 2 4 4" xfId="22679" xr:uid="{00000000-0005-0000-0000-000093580000}"/>
    <cellStyle name="Акцент6 2 2 2 2 2 2 2 4 5" xfId="22680" xr:uid="{00000000-0005-0000-0000-000094580000}"/>
    <cellStyle name="Акцент6 2 2 2 2 2 2 2 5" xfId="22681" xr:uid="{00000000-0005-0000-0000-000095580000}"/>
    <cellStyle name="Акцент6 2 2 2 2 2 2 2 6" xfId="22682" xr:uid="{00000000-0005-0000-0000-000096580000}"/>
    <cellStyle name="Акцент6 2 2 2 2 2 2 2 6 2" xfId="22683" xr:uid="{00000000-0005-0000-0000-000097580000}"/>
    <cellStyle name="Акцент6 2 2 2 2 2 2 2 6 3" xfId="22684" xr:uid="{00000000-0005-0000-0000-000098580000}"/>
    <cellStyle name="Акцент6 2 2 2 2 2 2 2 7" xfId="22685" xr:uid="{00000000-0005-0000-0000-000099580000}"/>
    <cellStyle name="Акцент6 2 2 2 2 2 2 2 8" xfId="22686" xr:uid="{00000000-0005-0000-0000-00009A580000}"/>
    <cellStyle name="Акцент6 2 2 2 2 2 2 2 8 2" xfId="22687" xr:uid="{00000000-0005-0000-0000-00009B580000}"/>
    <cellStyle name="Акцент6 2 2 2 2 2 2 2 9" xfId="22688" xr:uid="{00000000-0005-0000-0000-00009C580000}"/>
    <cellStyle name="Акцент6 2 2 2 2 2 2 2 9 2" xfId="22689" xr:uid="{00000000-0005-0000-0000-00009D580000}"/>
    <cellStyle name="Акцент6 2 2 2 2 2 2 2 9 2 2" xfId="22690" xr:uid="{00000000-0005-0000-0000-00009E580000}"/>
    <cellStyle name="Акцент6 2 2 2 2 2 2 2 9 2 2 2" xfId="22691" xr:uid="{00000000-0005-0000-0000-00009F580000}"/>
    <cellStyle name="Акцент6 2 2 2 2 2 2 2 9 2 3" xfId="22692" xr:uid="{00000000-0005-0000-0000-0000A0580000}"/>
    <cellStyle name="Акцент6 2 2 2 2 2 2 2 9 2 4" xfId="22693" xr:uid="{00000000-0005-0000-0000-0000A1580000}"/>
    <cellStyle name="Акцент6 2 2 2 2 2 2 2 9 3" xfId="22694" xr:uid="{00000000-0005-0000-0000-0000A2580000}"/>
    <cellStyle name="Акцент6 2 2 2 2 2 2 2 9 3 2" xfId="22695" xr:uid="{00000000-0005-0000-0000-0000A3580000}"/>
    <cellStyle name="Акцент6 2 2 2 2 2 2 2 9 4" xfId="22696" xr:uid="{00000000-0005-0000-0000-0000A4580000}"/>
    <cellStyle name="Акцент6 2 2 2 2 2 2 20" xfId="22697" xr:uid="{00000000-0005-0000-0000-0000A5580000}"/>
    <cellStyle name="Акцент6 2 2 2 2 2 2 21" xfId="22698" xr:uid="{00000000-0005-0000-0000-0000A6580000}"/>
    <cellStyle name="Акцент6 2 2 2 2 2 2 22" xfId="22699" xr:uid="{00000000-0005-0000-0000-0000A7580000}"/>
    <cellStyle name="Акцент6 2 2 2 2 2 2 23" xfId="22700" xr:uid="{00000000-0005-0000-0000-0000A8580000}"/>
    <cellStyle name="Акцент6 2 2 2 2 2 2 24" xfId="22701" xr:uid="{00000000-0005-0000-0000-0000A9580000}"/>
    <cellStyle name="Акцент6 2 2 2 2 2 2 25" xfId="22702" xr:uid="{00000000-0005-0000-0000-0000AA580000}"/>
    <cellStyle name="Акцент6 2 2 2 2 2 2 26" xfId="22703" xr:uid="{00000000-0005-0000-0000-0000AB580000}"/>
    <cellStyle name="Акцент6 2 2 2 2 2 2 27" xfId="22704" xr:uid="{00000000-0005-0000-0000-0000AC580000}"/>
    <cellStyle name="Акцент6 2 2 2 2 2 2 28" xfId="22705" xr:uid="{00000000-0005-0000-0000-0000AD580000}"/>
    <cellStyle name="Акцент6 2 2 2 2 2 2 29" xfId="22706" xr:uid="{00000000-0005-0000-0000-0000AE580000}"/>
    <cellStyle name="Акцент6 2 2 2 2 2 2 3" xfId="22707" xr:uid="{00000000-0005-0000-0000-0000AF580000}"/>
    <cellStyle name="Акцент6 2 2 2 2 2 2 30" xfId="22708" xr:uid="{00000000-0005-0000-0000-0000B0580000}"/>
    <cellStyle name="Акцент6 2 2 2 2 2 2 31" xfId="22709" xr:uid="{00000000-0005-0000-0000-0000B1580000}"/>
    <cellStyle name="Акцент6 2 2 2 2 2 2 32" xfId="22710" xr:uid="{00000000-0005-0000-0000-0000B2580000}"/>
    <cellStyle name="Акцент6 2 2 2 2 2 2 33" xfId="22711" xr:uid="{00000000-0005-0000-0000-0000B3580000}"/>
    <cellStyle name="Акцент6 2 2 2 2 2 2 34" xfId="22712" xr:uid="{00000000-0005-0000-0000-0000B4580000}"/>
    <cellStyle name="Акцент6 2 2 2 2 2 2 35" xfId="22713" xr:uid="{00000000-0005-0000-0000-0000B5580000}"/>
    <cellStyle name="Акцент6 2 2 2 2 2 2 36" xfId="22714" xr:uid="{00000000-0005-0000-0000-0000B6580000}"/>
    <cellStyle name="Акцент6 2 2 2 2 2 2 37" xfId="22715" xr:uid="{00000000-0005-0000-0000-0000B7580000}"/>
    <cellStyle name="Акцент6 2 2 2 2 2 2 38" xfId="22716" xr:uid="{00000000-0005-0000-0000-0000B8580000}"/>
    <cellStyle name="Акцент6 2 2 2 2 2 2 39" xfId="22717" xr:uid="{00000000-0005-0000-0000-0000B9580000}"/>
    <cellStyle name="Акцент6 2 2 2 2 2 2 4" xfId="22718" xr:uid="{00000000-0005-0000-0000-0000BA580000}"/>
    <cellStyle name="Акцент6 2 2 2 2 2 2 5" xfId="22719" xr:uid="{00000000-0005-0000-0000-0000BB580000}"/>
    <cellStyle name="Акцент6 2 2 2 2 2 2 5 2" xfId="22720" xr:uid="{00000000-0005-0000-0000-0000BC580000}"/>
    <cellStyle name="Акцент6 2 2 2 2 2 2 5 2 2" xfId="22721" xr:uid="{00000000-0005-0000-0000-0000BD580000}"/>
    <cellStyle name="Акцент6 2 2 2 2 2 2 5 2 2 2" xfId="22722" xr:uid="{00000000-0005-0000-0000-0000BE580000}"/>
    <cellStyle name="Акцент6 2 2 2 2 2 2 5 2 2 2 2" xfId="22723" xr:uid="{00000000-0005-0000-0000-0000BF580000}"/>
    <cellStyle name="Акцент6 2 2 2 2 2 2 5 2 2 2 2 2" xfId="22724" xr:uid="{00000000-0005-0000-0000-0000C0580000}"/>
    <cellStyle name="Акцент6 2 2 2 2 2 2 5 2 2 2 2 3" xfId="22725" xr:uid="{00000000-0005-0000-0000-0000C1580000}"/>
    <cellStyle name="Акцент6 2 2 2 2 2 2 5 2 2 2 3" xfId="22726" xr:uid="{00000000-0005-0000-0000-0000C2580000}"/>
    <cellStyle name="Акцент6 2 2 2 2 2 2 5 2 2 3" xfId="22727" xr:uid="{00000000-0005-0000-0000-0000C3580000}"/>
    <cellStyle name="Акцент6 2 2 2 2 2 2 5 2 2 4" xfId="22728" xr:uid="{00000000-0005-0000-0000-0000C4580000}"/>
    <cellStyle name="Акцент6 2 2 2 2 2 2 5 2 3" xfId="22729" xr:uid="{00000000-0005-0000-0000-0000C5580000}"/>
    <cellStyle name="Акцент6 2 2 2 2 2 2 5 2 4" xfId="22730" xr:uid="{00000000-0005-0000-0000-0000C6580000}"/>
    <cellStyle name="Акцент6 2 2 2 2 2 2 5 3" xfId="22731" xr:uid="{00000000-0005-0000-0000-0000C7580000}"/>
    <cellStyle name="Акцент6 2 2 2 2 2 2 5 4" xfId="22732" xr:uid="{00000000-0005-0000-0000-0000C8580000}"/>
    <cellStyle name="Акцент6 2 2 2 2 2 2 5 5" xfId="22733" xr:uid="{00000000-0005-0000-0000-0000C9580000}"/>
    <cellStyle name="Акцент6 2 2 2 2 2 2 6" xfId="22734" xr:uid="{00000000-0005-0000-0000-0000CA580000}"/>
    <cellStyle name="Акцент6 2 2 2 2 2 2 7" xfId="22735" xr:uid="{00000000-0005-0000-0000-0000CB580000}"/>
    <cellStyle name="Акцент6 2 2 2 2 2 2 7 2" xfId="22736" xr:uid="{00000000-0005-0000-0000-0000CC580000}"/>
    <cellStyle name="Акцент6 2 2 2 2 2 2 7 3" xfId="22737" xr:uid="{00000000-0005-0000-0000-0000CD580000}"/>
    <cellStyle name="Акцент6 2 2 2 2 2 2 8" xfId="22738" xr:uid="{00000000-0005-0000-0000-0000CE580000}"/>
    <cellStyle name="Акцент6 2 2 2 2 2 2 9" xfId="22739" xr:uid="{00000000-0005-0000-0000-0000CF580000}"/>
    <cellStyle name="Акцент6 2 2 2 2 2 2 9 2" xfId="22740" xr:uid="{00000000-0005-0000-0000-0000D0580000}"/>
    <cellStyle name="Акцент6 2 2 2 2 2 20" xfId="22741" xr:uid="{00000000-0005-0000-0000-0000D1580000}"/>
    <cellStyle name="Акцент6 2 2 2 2 2 21" xfId="22742" xr:uid="{00000000-0005-0000-0000-0000D2580000}"/>
    <cellStyle name="Акцент6 2 2 2 2 2 22" xfId="22743" xr:uid="{00000000-0005-0000-0000-0000D3580000}"/>
    <cellStyle name="Акцент6 2 2 2 2 2 23" xfId="22744" xr:uid="{00000000-0005-0000-0000-0000D4580000}"/>
    <cellStyle name="Акцент6 2 2 2 2 2 24" xfId="22745" xr:uid="{00000000-0005-0000-0000-0000D5580000}"/>
    <cellStyle name="Акцент6 2 2 2 2 2 25" xfId="22746" xr:uid="{00000000-0005-0000-0000-0000D6580000}"/>
    <cellStyle name="Акцент6 2 2 2 2 2 26" xfId="22747" xr:uid="{00000000-0005-0000-0000-0000D7580000}"/>
    <cellStyle name="Акцент6 2 2 2 2 2 27" xfId="22748" xr:uid="{00000000-0005-0000-0000-0000D8580000}"/>
    <cellStyle name="Акцент6 2 2 2 2 2 28" xfId="22749" xr:uid="{00000000-0005-0000-0000-0000D9580000}"/>
    <cellStyle name="Акцент6 2 2 2 2 2 29" xfId="22750" xr:uid="{00000000-0005-0000-0000-0000DA580000}"/>
    <cellStyle name="Акцент6 2 2 2 2 2 3" xfId="22751" xr:uid="{00000000-0005-0000-0000-0000DB580000}"/>
    <cellStyle name="Акцент6 2 2 2 2 2 3 2" xfId="22752" xr:uid="{00000000-0005-0000-0000-0000DC580000}"/>
    <cellStyle name="Акцент6 2 2 2 2 2 3 3" xfId="22753" xr:uid="{00000000-0005-0000-0000-0000DD580000}"/>
    <cellStyle name="Акцент6 2 2 2 2 2 3 4" xfId="22754" xr:uid="{00000000-0005-0000-0000-0000DE580000}"/>
    <cellStyle name="Акцент6 2 2 2 2 2 3 4 2" xfId="22755" xr:uid="{00000000-0005-0000-0000-0000DF580000}"/>
    <cellStyle name="Акцент6 2 2 2 2 2 3 4 3" xfId="22756" xr:uid="{00000000-0005-0000-0000-0000E0580000}"/>
    <cellStyle name="Акцент6 2 2 2 2 2 3 5" xfId="22757" xr:uid="{00000000-0005-0000-0000-0000E1580000}"/>
    <cellStyle name="Акцент6 2 2 2 2 2 30" xfId="22758" xr:uid="{00000000-0005-0000-0000-0000E2580000}"/>
    <cellStyle name="Акцент6 2 2 2 2 2 31" xfId="22759" xr:uid="{00000000-0005-0000-0000-0000E3580000}"/>
    <cellStyle name="Акцент6 2 2 2 2 2 32" xfId="22760" xr:uid="{00000000-0005-0000-0000-0000E4580000}"/>
    <cellStyle name="Акцент6 2 2 2 2 2 33" xfId="22761" xr:uid="{00000000-0005-0000-0000-0000E5580000}"/>
    <cellStyle name="Акцент6 2 2 2 2 2 34" xfId="22762" xr:uid="{00000000-0005-0000-0000-0000E6580000}"/>
    <cellStyle name="Акцент6 2 2 2 2 2 35" xfId="22763" xr:uid="{00000000-0005-0000-0000-0000E7580000}"/>
    <cellStyle name="Акцент6 2 2 2 2 2 36" xfId="22764" xr:uid="{00000000-0005-0000-0000-0000E8580000}"/>
    <cellStyle name="Акцент6 2 2 2 2 2 37" xfId="22765" xr:uid="{00000000-0005-0000-0000-0000E9580000}"/>
    <cellStyle name="Акцент6 2 2 2 2 2 38" xfId="22766" xr:uid="{00000000-0005-0000-0000-0000EA580000}"/>
    <cellStyle name="Акцент6 2 2 2 2 2 39" xfId="22767" xr:uid="{00000000-0005-0000-0000-0000EB580000}"/>
    <cellStyle name="Акцент6 2 2 2 2 2 4" xfId="22768" xr:uid="{00000000-0005-0000-0000-0000EC580000}"/>
    <cellStyle name="Акцент6 2 2 2 2 2 40" xfId="22769" xr:uid="{00000000-0005-0000-0000-0000ED580000}"/>
    <cellStyle name="Акцент6 2 2 2 2 2 41" xfId="22770" xr:uid="{00000000-0005-0000-0000-0000EE580000}"/>
    <cellStyle name="Акцент6 2 2 2 2 2 5" xfId="22771" xr:uid="{00000000-0005-0000-0000-0000EF580000}"/>
    <cellStyle name="Акцент6 2 2 2 2 2 5 2" xfId="22772" xr:uid="{00000000-0005-0000-0000-0000F0580000}"/>
    <cellStyle name="Акцент6 2 2 2 2 2 5 2 2" xfId="22773" xr:uid="{00000000-0005-0000-0000-0000F1580000}"/>
    <cellStyle name="Акцент6 2 2 2 2 2 5 2 2 2" xfId="22774" xr:uid="{00000000-0005-0000-0000-0000F2580000}"/>
    <cellStyle name="Акцент6 2 2 2 2 2 5 2 2 3" xfId="22775" xr:uid="{00000000-0005-0000-0000-0000F3580000}"/>
    <cellStyle name="Акцент6 2 2 2 2 2 5 2 3" xfId="22776" xr:uid="{00000000-0005-0000-0000-0000F4580000}"/>
    <cellStyle name="Акцент6 2 2 2 2 2 5 3" xfId="22777" xr:uid="{00000000-0005-0000-0000-0000F5580000}"/>
    <cellStyle name="Акцент6 2 2 2 2 2 5 4" xfId="22778" xr:uid="{00000000-0005-0000-0000-0000F6580000}"/>
    <cellStyle name="Акцент6 2 2 2 2 2 6" xfId="22779" xr:uid="{00000000-0005-0000-0000-0000F7580000}"/>
    <cellStyle name="Акцент6 2 2 2 2 2 6 2" xfId="22780" xr:uid="{00000000-0005-0000-0000-0000F8580000}"/>
    <cellStyle name="Акцент6 2 2 2 2 2 6 3" xfId="22781" xr:uid="{00000000-0005-0000-0000-0000F9580000}"/>
    <cellStyle name="Акцент6 2 2 2 2 2 7" xfId="22782" xr:uid="{00000000-0005-0000-0000-0000FA580000}"/>
    <cellStyle name="Акцент6 2 2 2 2 2 7 2" xfId="22783" xr:uid="{00000000-0005-0000-0000-0000FB580000}"/>
    <cellStyle name="Акцент6 2 2 2 2 2 7 3" xfId="22784" xr:uid="{00000000-0005-0000-0000-0000FC580000}"/>
    <cellStyle name="Акцент6 2 2 2 2 2 8" xfId="22785" xr:uid="{00000000-0005-0000-0000-0000FD580000}"/>
    <cellStyle name="Акцент6 2 2 2 2 2 8 2" xfId="22786" xr:uid="{00000000-0005-0000-0000-0000FE580000}"/>
    <cellStyle name="Акцент6 2 2 2 2 2 8 3" xfId="22787" xr:uid="{00000000-0005-0000-0000-0000FF580000}"/>
    <cellStyle name="Акцент6 2 2 2 2 2 9" xfId="22788" xr:uid="{00000000-0005-0000-0000-000000590000}"/>
    <cellStyle name="Акцент6 2 2 2 2 2 9 2" xfId="22789" xr:uid="{00000000-0005-0000-0000-000001590000}"/>
    <cellStyle name="Акцент6 2 2 2 2 2_амортизация" xfId="22790" xr:uid="{00000000-0005-0000-0000-000002590000}"/>
    <cellStyle name="Акцент6 2 2 2 2 20" xfId="22791" xr:uid="{00000000-0005-0000-0000-000003590000}"/>
    <cellStyle name="Акцент6 2 2 2 2 21" xfId="22792" xr:uid="{00000000-0005-0000-0000-000004590000}"/>
    <cellStyle name="Акцент6 2 2 2 2 22" xfId="22793" xr:uid="{00000000-0005-0000-0000-000005590000}"/>
    <cellStyle name="Акцент6 2 2 2 2 23" xfId="22794" xr:uid="{00000000-0005-0000-0000-000006590000}"/>
    <cellStyle name="Акцент6 2 2 2 2 24" xfId="22795" xr:uid="{00000000-0005-0000-0000-000007590000}"/>
    <cellStyle name="Акцент6 2 2 2 2 25" xfId="22796" xr:uid="{00000000-0005-0000-0000-000008590000}"/>
    <cellStyle name="Акцент6 2 2 2 2 26" xfId="22797" xr:uid="{00000000-0005-0000-0000-000009590000}"/>
    <cellStyle name="Акцент6 2 2 2 2 27" xfId="22798" xr:uid="{00000000-0005-0000-0000-00000A590000}"/>
    <cellStyle name="Акцент6 2 2 2 2 28" xfId="22799" xr:uid="{00000000-0005-0000-0000-00000B590000}"/>
    <cellStyle name="Акцент6 2 2 2 2 29" xfId="22800" xr:uid="{00000000-0005-0000-0000-00000C590000}"/>
    <cellStyle name="Акцент6 2 2 2 2 3" xfId="22801" xr:uid="{00000000-0005-0000-0000-00000D590000}"/>
    <cellStyle name="Акцент6 2 2 2 2 3 2" xfId="22802" xr:uid="{00000000-0005-0000-0000-00000E590000}"/>
    <cellStyle name="Акцент6 2 2 2 2 3 2 2" xfId="22803" xr:uid="{00000000-0005-0000-0000-00000F590000}"/>
    <cellStyle name="Акцент6 2 2 2 2 3 3" xfId="22804" xr:uid="{00000000-0005-0000-0000-000010590000}"/>
    <cellStyle name="Акцент6 2 2 2 2 3 4" xfId="22805" xr:uid="{00000000-0005-0000-0000-000011590000}"/>
    <cellStyle name="Акцент6 2 2 2 2 3 4 2" xfId="22806" xr:uid="{00000000-0005-0000-0000-000012590000}"/>
    <cellStyle name="Акцент6 2 2 2 2 3 4 3" xfId="22807" xr:uid="{00000000-0005-0000-0000-000013590000}"/>
    <cellStyle name="Акцент6 2 2 2 2 3 5" xfId="22808" xr:uid="{00000000-0005-0000-0000-000014590000}"/>
    <cellStyle name="Акцент6 2 2 2 2 30" xfId="22809" xr:uid="{00000000-0005-0000-0000-000015590000}"/>
    <cellStyle name="Акцент6 2 2 2 2 31" xfId="22810" xr:uid="{00000000-0005-0000-0000-000016590000}"/>
    <cellStyle name="Акцент6 2 2 2 2 32" xfId="22811" xr:uid="{00000000-0005-0000-0000-000017590000}"/>
    <cellStyle name="Акцент6 2 2 2 2 33" xfId="22812" xr:uid="{00000000-0005-0000-0000-000018590000}"/>
    <cellStyle name="Акцент6 2 2 2 2 34" xfId="22813" xr:uid="{00000000-0005-0000-0000-000019590000}"/>
    <cellStyle name="Акцент6 2 2 2 2 35" xfId="22814" xr:uid="{00000000-0005-0000-0000-00001A590000}"/>
    <cellStyle name="Акцент6 2 2 2 2 36" xfId="22815" xr:uid="{00000000-0005-0000-0000-00001B590000}"/>
    <cellStyle name="Акцент6 2 2 2 2 37" xfId="22816" xr:uid="{00000000-0005-0000-0000-00001C590000}"/>
    <cellStyle name="Акцент6 2 2 2 2 38" xfId="22817" xr:uid="{00000000-0005-0000-0000-00001D590000}"/>
    <cellStyle name="Акцент6 2 2 2 2 39" xfId="22818" xr:uid="{00000000-0005-0000-0000-00001E590000}"/>
    <cellStyle name="Акцент6 2 2 2 2 4" xfId="22819" xr:uid="{00000000-0005-0000-0000-00001F590000}"/>
    <cellStyle name="Акцент6 2 2 2 2 40" xfId="22820" xr:uid="{00000000-0005-0000-0000-000020590000}"/>
    <cellStyle name="Акцент6 2 2 2 2 41" xfId="22821" xr:uid="{00000000-0005-0000-0000-000021590000}"/>
    <cellStyle name="Акцент6 2 2 2 2 42" xfId="22822" xr:uid="{00000000-0005-0000-0000-000022590000}"/>
    <cellStyle name="Акцент6 2 2 2 2 5" xfId="22823" xr:uid="{00000000-0005-0000-0000-000023590000}"/>
    <cellStyle name="Акцент6 2 2 2 2 6" xfId="22824" xr:uid="{00000000-0005-0000-0000-000024590000}"/>
    <cellStyle name="Акцент6 2 2 2 2 6 2" xfId="22825" xr:uid="{00000000-0005-0000-0000-000025590000}"/>
    <cellStyle name="Акцент6 2 2 2 2 6 2 2" xfId="22826" xr:uid="{00000000-0005-0000-0000-000026590000}"/>
    <cellStyle name="Акцент6 2 2 2 2 6 2 2 2" xfId="22827" xr:uid="{00000000-0005-0000-0000-000027590000}"/>
    <cellStyle name="Акцент6 2 2 2 2 6 2 2 3" xfId="22828" xr:uid="{00000000-0005-0000-0000-000028590000}"/>
    <cellStyle name="Акцент6 2 2 2 2 6 2 3" xfId="22829" xr:uid="{00000000-0005-0000-0000-000029590000}"/>
    <cellStyle name="Акцент6 2 2 2 2 6 3" xfId="22830" xr:uid="{00000000-0005-0000-0000-00002A590000}"/>
    <cellStyle name="Акцент6 2 2 2 2 6 4" xfId="22831" xr:uid="{00000000-0005-0000-0000-00002B590000}"/>
    <cellStyle name="Акцент6 2 2 2 2 7" xfId="22832" xr:uid="{00000000-0005-0000-0000-00002C590000}"/>
    <cellStyle name="Акцент6 2 2 2 2 7 2" xfId="22833" xr:uid="{00000000-0005-0000-0000-00002D590000}"/>
    <cellStyle name="Акцент6 2 2 2 2 7 3" xfId="22834" xr:uid="{00000000-0005-0000-0000-00002E590000}"/>
    <cellStyle name="Акцент6 2 2 2 2 8" xfId="22835" xr:uid="{00000000-0005-0000-0000-00002F590000}"/>
    <cellStyle name="Акцент6 2 2 2 2 8 2" xfId="22836" xr:uid="{00000000-0005-0000-0000-000030590000}"/>
    <cellStyle name="Акцент6 2 2 2 2 8 3" xfId="22837" xr:uid="{00000000-0005-0000-0000-000031590000}"/>
    <cellStyle name="Акцент6 2 2 2 2 9" xfId="22838" xr:uid="{00000000-0005-0000-0000-000032590000}"/>
    <cellStyle name="Акцент6 2 2 2 2 9 2" xfId="22839" xr:uid="{00000000-0005-0000-0000-000033590000}"/>
    <cellStyle name="Акцент6 2 2 2 2 9 3" xfId="22840" xr:uid="{00000000-0005-0000-0000-000034590000}"/>
    <cellStyle name="Акцент6 2 2 2 2_амортизация" xfId="22841" xr:uid="{00000000-0005-0000-0000-000035590000}"/>
    <cellStyle name="Акцент6 2 2 2 20" xfId="22842" xr:uid="{00000000-0005-0000-0000-000036590000}"/>
    <cellStyle name="Акцент6 2 2 2 20 2" xfId="22843" xr:uid="{00000000-0005-0000-0000-000037590000}"/>
    <cellStyle name="Акцент6 2 2 2 21" xfId="22844" xr:uid="{00000000-0005-0000-0000-000038590000}"/>
    <cellStyle name="Акцент6 2 2 2 22" xfId="22845" xr:uid="{00000000-0005-0000-0000-000039590000}"/>
    <cellStyle name="Акцент6 2 2 2 23" xfId="22846" xr:uid="{00000000-0005-0000-0000-00003A590000}"/>
    <cellStyle name="Акцент6 2 2 2 23 2" xfId="22847" xr:uid="{00000000-0005-0000-0000-00003B590000}"/>
    <cellStyle name="Акцент6 2 2 2 24" xfId="22848" xr:uid="{00000000-0005-0000-0000-00003C590000}"/>
    <cellStyle name="Акцент6 2 2 2 25" xfId="22849" xr:uid="{00000000-0005-0000-0000-00003D590000}"/>
    <cellStyle name="Акцент6 2 2 2 26" xfId="22850" xr:uid="{00000000-0005-0000-0000-00003E590000}"/>
    <cellStyle name="Акцент6 2 2 2 27" xfId="22851" xr:uid="{00000000-0005-0000-0000-00003F590000}"/>
    <cellStyle name="Акцент6 2 2 2 28" xfId="22852" xr:uid="{00000000-0005-0000-0000-000040590000}"/>
    <cellStyle name="Акцент6 2 2 2 29" xfId="22853" xr:uid="{00000000-0005-0000-0000-000041590000}"/>
    <cellStyle name="Акцент6 2 2 2 3" xfId="22854" xr:uid="{00000000-0005-0000-0000-000042590000}"/>
    <cellStyle name="Акцент6 2 2 2 30" xfId="22855" xr:uid="{00000000-0005-0000-0000-000043590000}"/>
    <cellStyle name="Акцент6 2 2 2 31" xfId="22856" xr:uid="{00000000-0005-0000-0000-000044590000}"/>
    <cellStyle name="Акцент6 2 2 2 32" xfId="22857" xr:uid="{00000000-0005-0000-0000-000045590000}"/>
    <cellStyle name="Акцент6 2 2 2 33" xfId="22858" xr:uid="{00000000-0005-0000-0000-000046590000}"/>
    <cellStyle name="Акцент6 2 2 2 34" xfId="22859" xr:uid="{00000000-0005-0000-0000-000047590000}"/>
    <cellStyle name="Акцент6 2 2 2 35" xfId="22860" xr:uid="{00000000-0005-0000-0000-000048590000}"/>
    <cellStyle name="Акцент6 2 2 2 36" xfId="22861" xr:uid="{00000000-0005-0000-0000-000049590000}"/>
    <cellStyle name="Акцент6 2 2 2 37" xfId="22862" xr:uid="{00000000-0005-0000-0000-00004A590000}"/>
    <cellStyle name="Акцент6 2 2 2 38" xfId="22863" xr:uid="{00000000-0005-0000-0000-00004B590000}"/>
    <cellStyle name="Акцент6 2 2 2 39" xfId="22864" xr:uid="{00000000-0005-0000-0000-00004C590000}"/>
    <cellStyle name="Акцент6 2 2 2 4" xfId="22865" xr:uid="{00000000-0005-0000-0000-00004D590000}"/>
    <cellStyle name="Акцент6 2 2 2 4 2" xfId="22866" xr:uid="{00000000-0005-0000-0000-00004E590000}"/>
    <cellStyle name="Акцент6 2 2 2 4 3" xfId="22867" xr:uid="{00000000-0005-0000-0000-00004F590000}"/>
    <cellStyle name="Акцент6 2 2 2 40" xfId="22868" xr:uid="{00000000-0005-0000-0000-000050590000}"/>
    <cellStyle name="Акцент6 2 2 2 41" xfId="22869" xr:uid="{00000000-0005-0000-0000-000051590000}"/>
    <cellStyle name="Акцент6 2 2 2 42" xfId="22870" xr:uid="{00000000-0005-0000-0000-000052590000}"/>
    <cellStyle name="Акцент6 2 2 2 43" xfId="22871" xr:uid="{00000000-0005-0000-0000-000053590000}"/>
    <cellStyle name="Акцент6 2 2 2 44" xfId="22872" xr:uid="{00000000-0005-0000-0000-000054590000}"/>
    <cellStyle name="Акцент6 2 2 2 45" xfId="22873" xr:uid="{00000000-0005-0000-0000-000055590000}"/>
    <cellStyle name="Акцент6 2 2 2 46" xfId="22874" xr:uid="{00000000-0005-0000-0000-000056590000}"/>
    <cellStyle name="Акцент6 2 2 2 47" xfId="22875" xr:uid="{00000000-0005-0000-0000-000057590000}"/>
    <cellStyle name="Акцент6 2 2 2 48" xfId="22876" xr:uid="{00000000-0005-0000-0000-000058590000}"/>
    <cellStyle name="Акцент6 2 2 2 5" xfId="22877" xr:uid="{00000000-0005-0000-0000-000059590000}"/>
    <cellStyle name="Акцент6 2 2 2 5 2" xfId="22878" xr:uid="{00000000-0005-0000-0000-00005A590000}"/>
    <cellStyle name="Акцент6 2 2 2 5 3" xfId="22879" xr:uid="{00000000-0005-0000-0000-00005B590000}"/>
    <cellStyle name="Акцент6 2 2 2 6" xfId="22880" xr:uid="{00000000-0005-0000-0000-00005C590000}"/>
    <cellStyle name="Акцент6 2 2 2 6 2" xfId="22881" xr:uid="{00000000-0005-0000-0000-00005D590000}"/>
    <cellStyle name="Акцент6 2 2 2 6 3" xfId="22882" xr:uid="{00000000-0005-0000-0000-00005E590000}"/>
    <cellStyle name="Акцент6 2 2 2 7" xfId="22883" xr:uid="{00000000-0005-0000-0000-00005F590000}"/>
    <cellStyle name="Акцент6 2 2 2 7 2" xfId="22884" xr:uid="{00000000-0005-0000-0000-000060590000}"/>
    <cellStyle name="Акцент6 2 2 2 7 3" xfId="22885" xr:uid="{00000000-0005-0000-0000-000061590000}"/>
    <cellStyle name="Акцент6 2 2 2 8" xfId="22886" xr:uid="{00000000-0005-0000-0000-000062590000}"/>
    <cellStyle name="Акцент6 2 2 2 8 2" xfId="22887" xr:uid="{00000000-0005-0000-0000-000063590000}"/>
    <cellStyle name="Акцент6 2 2 2 8 3" xfId="22888" xr:uid="{00000000-0005-0000-0000-000064590000}"/>
    <cellStyle name="Акцент6 2 2 2 9" xfId="22889" xr:uid="{00000000-0005-0000-0000-000065590000}"/>
    <cellStyle name="Акцент6 2 2 2 9 2" xfId="22890" xr:uid="{00000000-0005-0000-0000-000066590000}"/>
    <cellStyle name="Акцент6 2 2 2 9 2 2" xfId="22891" xr:uid="{00000000-0005-0000-0000-000067590000}"/>
    <cellStyle name="Акцент6 2 2 2 9 3" xfId="22892" xr:uid="{00000000-0005-0000-0000-000068590000}"/>
    <cellStyle name="Акцент6 2 2 2 9 4" xfId="22893" xr:uid="{00000000-0005-0000-0000-000069590000}"/>
    <cellStyle name="Акцент6 2 2 2 9 4 2" xfId="22894" xr:uid="{00000000-0005-0000-0000-00006A590000}"/>
    <cellStyle name="Акцент6 2 2 2 9 4 3" xfId="22895" xr:uid="{00000000-0005-0000-0000-00006B590000}"/>
    <cellStyle name="Акцент6 2 2 2 9 5" xfId="22896" xr:uid="{00000000-0005-0000-0000-00006C590000}"/>
    <cellStyle name="Акцент6 2 2 2_амортизация" xfId="22897" xr:uid="{00000000-0005-0000-0000-00006D590000}"/>
    <cellStyle name="Акцент6 2 2 20" xfId="22898" xr:uid="{00000000-0005-0000-0000-00006E590000}"/>
    <cellStyle name="Акцент6 2 2 20 2" xfId="22899" xr:uid="{00000000-0005-0000-0000-00006F590000}"/>
    <cellStyle name="Акцент6 2 2 21" xfId="22900" xr:uid="{00000000-0005-0000-0000-000070590000}"/>
    <cellStyle name="Акцент6 2 2 22" xfId="22901" xr:uid="{00000000-0005-0000-0000-000071590000}"/>
    <cellStyle name="Акцент6 2 2 23" xfId="22902" xr:uid="{00000000-0005-0000-0000-000072590000}"/>
    <cellStyle name="Акцент6 2 2 23 2" xfId="22903" xr:uid="{00000000-0005-0000-0000-000073590000}"/>
    <cellStyle name="Акцент6 2 2 24" xfId="22904" xr:uid="{00000000-0005-0000-0000-000074590000}"/>
    <cellStyle name="Акцент6 2 2 25" xfId="22905" xr:uid="{00000000-0005-0000-0000-000075590000}"/>
    <cellStyle name="Акцент6 2 2 26" xfId="22906" xr:uid="{00000000-0005-0000-0000-000076590000}"/>
    <cellStyle name="Акцент6 2 2 27" xfId="22907" xr:uid="{00000000-0005-0000-0000-000077590000}"/>
    <cellStyle name="Акцент6 2 2 28" xfId="22908" xr:uid="{00000000-0005-0000-0000-000078590000}"/>
    <cellStyle name="Акцент6 2 2 29" xfId="22909" xr:uid="{00000000-0005-0000-0000-000079590000}"/>
    <cellStyle name="Акцент6 2 2 3" xfId="22910" xr:uid="{00000000-0005-0000-0000-00007A590000}"/>
    <cellStyle name="Акцент6 2 2 3 10" xfId="22911" xr:uid="{00000000-0005-0000-0000-00007B590000}"/>
    <cellStyle name="Акцент6 2 2 3 11" xfId="22912" xr:uid="{00000000-0005-0000-0000-00007C590000}"/>
    <cellStyle name="Акцент6 2 2 3 12" xfId="22913" xr:uid="{00000000-0005-0000-0000-00007D590000}"/>
    <cellStyle name="Акцент6 2 2 3 2" xfId="22914" xr:uid="{00000000-0005-0000-0000-00007E590000}"/>
    <cellStyle name="Акцент6 2 2 3 2 10" xfId="22915" xr:uid="{00000000-0005-0000-0000-00007F590000}"/>
    <cellStyle name="Акцент6 2 2 3 2 11" xfId="22916" xr:uid="{00000000-0005-0000-0000-000080590000}"/>
    <cellStyle name="Акцент6 2 2 3 2 12" xfId="22917" xr:uid="{00000000-0005-0000-0000-000081590000}"/>
    <cellStyle name="Акцент6 2 2 3 2 2" xfId="22918" xr:uid="{00000000-0005-0000-0000-000082590000}"/>
    <cellStyle name="Акцент6 2 2 3 2 3" xfId="22919" xr:uid="{00000000-0005-0000-0000-000083590000}"/>
    <cellStyle name="Акцент6 2 2 3 2 4" xfId="22920" xr:uid="{00000000-0005-0000-0000-000084590000}"/>
    <cellStyle name="Акцент6 2 2 3 2 5" xfId="22921" xr:uid="{00000000-0005-0000-0000-000085590000}"/>
    <cellStyle name="Акцент6 2 2 3 2 6" xfId="22922" xr:uid="{00000000-0005-0000-0000-000086590000}"/>
    <cellStyle name="Акцент6 2 2 3 2 6 2" xfId="22923" xr:uid="{00000000-0005-0000-0000-000087590000}"/>
    <cellStyle name="Акцент6 2 2 3 2 7" xfId="22924" xr:uid="{00000000-0005-0000-0000-000088590000}"/>
    <cellStyle name="Акцент6 2 2 3 2 7 2" xfId="22925" xr:uid="{00000000-0005-0000-0000-000089590000}"/>
    <cellStyle name="Акцент6 2 2 3 2 8" xfId="22926" xr:uid="{00000000-0005-0000-0000-00008A590000}"/>
    <cellStyle name="Акцент6 2 2 3 2 9" xfId="22927" xr:uid="{00000000-0005-0000-0000-00008B590000}"/>
    <cellStyle name="Акцент6 2 2 3 3" xfId="22928" xr:uid="{00000000-0005-0000-0000-00008C590000}"/>
    <cellStyle name="Акцент6 2 2 3 4" xfId="22929" xr:uid="{00000000-0005-0000-0000-00008D590000}"/>
    <cellStyle name="Акцент6 2 2 3 5" xfId="22930" xr:uid="{00000000-0005-0000-0000-00008E590000}"/>
    <cellStyle name="Акцент6 2 2 3 6" xfId="22931" xr:uid="{00000000-0005-0000-0000-00008F590000}"/>
    <cellStyle name="Акцент6 2 2 3 6 2" xfId="22932" xr:uid="{00000000-0005-0000-0000-000090590000}"/>
    <cellStyle name="Акцент6 2 2 3 7" xfId="22933" xr:uid="{00000000-0005-0000-0000-000091590000}"/>
    <cellStyle name="Акцент6 2 2 3 7 2" xfId="22934" xr:uid="{00000000-0005-0000-0000-000092590000}"/>
    <cellStyle name="Акцент6 2 2 3 8" xfId="22935" xr:uid="{00000000-0005-0000-0000-000093590000}"/>
    <cellStyle name="Акцент6 2 2 3 9" xfId="22936" xr:uid="{00000000-0005-0000-0000-000094590000}"/>
    <cellStyle name="Акцент6 2 2 3_амортизация" xfId="22937" xr:uid="{00000000-0005-0000-0000-000095590000}"/>
    <cellStyle name="Акцент6 2 2 30" xfId="22938" xr:uid="{00000000-0005-0000-0000-000096590000}"/>
    <cellStyle name="Акцент6 2 2 31" xfId="22939" xr:uid="{00000000-0005-0000-0000-000097590000}"/>
    <cellStyle name="Акцент6 2 2 32" xfId="22940" xr:uid="{00000000-0005-0000-0000-000098590000}"/>
    <cellStyle name="Акцент6 2 2 33" xfId="22941" xr:uid="{00000000-0005-0000-0000-000099590000}"/>
    <cellStyle name="Акцент6 2 2 34" xfId="22942" xr:uid="{00000000-0005-0000-0000-00009A590000}"/>
    <cellStyle name="Акцент6 2 2 35" xfId="22943" xr:uid="{00000000-0005-0000-0000-00009B590000}"/>
    <cellStyle name="Акцент6 2 2 36" xfId="22944" xr:uid="{00000000-0005-0000-0000-00009C590000}"/>
    <cellStyle name="Акцент6 2 2 37" xfId="22945" xr:uid="{00000000-0005-0000-0000-00009D590000}"/>
    <cellStyle name="Акцент6 2 2 38" xfId="22946" xr:uid="{00000000-0005-0000-0000-00009E590000}"/>
    <cellStyle name="Акцент6 2 2 39" xfId="22947" xr:uid="{00000000-0005-0000-0000-00009F590000}"/>
    <cellStyle name="Акцент6 2 2 4" xfId="22948" xr:uid="{00000000-0005-0000-0000-0000A0590000}"/>
    <cellStyle name="Акцент6 2 2 4 2" xfId="22949" xr:uid="{00000000-0005-0000-0000-0000A1590000}"/>
    <cellStyle name="Акцент6 2 2 4 3" xfId="22950" xr:uid="{00000000-0005-0000-0000-0000A2590000}"/>
    <cellStyle name="Акцент6 2 2 40" xfId="22951" xr:uid="{00000000-0005-0000-0000-0000A3590000}"/>
    <cellStyle name="Акцент6 2 2 41" xfId="22952" xr:uid="{00000000-0005-0000-0000-0000A4590000}"/>
    <cellStyle name="Акцент6 2 2 42" xfId="22953" xr:uid="{00000000-0005-0000-0000-0000A5590000}"/>
    <cellStyle name="Акцент6 2 2 43" xfId="22954" xr:uid="{00000000-0005-0000-0000-0000A6590000}"/>
    <cellStyle name="Акцент6 2 2 44" xfId="22955" xr:uid="{00000000-0005-0000-0000-0000A7590000}"/>
    <cellStyle name="Акцент6 2 2 45" xfId="22956" xr:uid="{00000000-0005-0000-0000-0000A8590000}"/>
    <cellStyle name="Акцент6 2 2 46" xfId="22957" xr:uid="{00000000-0005-0000-0000-0000A9590000}"/>
    <cellStyle name="Акцент6 2 2 47" xfId="22958" xr:uid="{00000000-0005-0000-0000-0000AA590000}"/>
    <cellStyle name="Акцент6 2 2 48" xfId="22959" xr:uid="{00000000-0005-0000-0000-0000AB590000}"/>
    <cellStyle name="Акцент6 2 2 5" xfId="22960" xr:uid="{00000000-0005-0000-0000-0000AC590000}"/>
    <cellStyle name="Акцент6 2 2 5 2" xfId="22961" xr:uid="{00000000-0005-0000-0000-0000AD590000}"/>
    <cellStyle name="Акцент6 2 2 5 3" xfId="22962" xr:uid="{00000000-0005-0000-0000-0000AE590000}"/>
    <cellStyle name="Акцент6 2 2 6" xfId="22963" xr:uid="{00000000-0005-0000-0000-0000AF590000}"/>
    <cellStyle name="Акцент6 2 2 6 2" xfId="22964" xr:uid="{00000000-0005-0000-0000-0000B0590000}"/>
    <cellStyle name="Акцент6 2 2 6 3" xfId="22965" xr:uid="{00000000-0005-0000-0000-0000B1590000}"/>
    <cellStyle name="Акцент6 2 2 7" xfId="22966" xr:uid="{00000000-0005-0000-0000-0000B2590000}"/>
    <cellStyle name="Акцент6 2 2 7 2" xfId="22967" xr:uid="{00000000-0005-0000-0000-0000B3590000}"/>
    <cellStyle name="Акцент6 2 2 7 3" xfId="22968" xr:uid="{00000000-0005-0000-0000-0000B4590000}"/>
    <cellStyle name="Акцент6 2 2 8" xfId="22969" xr:uid="{00000000-0005-0000-0000-0000B5590000}"/>
    <cellStyle name="Акцент6 2 2 8 2" xfId="22970" xr:uid="{00000000-0005-0000-0000-0000B6590000}"/>
    <cellStyle name="Акцент6 2 2 8 3" xfId="22971" xr:uid="{00000000-0005-0000-0000-0000B7590000}"/>
    <cellStyle name="Акцент6 2 2 9" xfId="22972" xr:uid="{00000000-0005-0000-0000-0000B8590000}"/>
    <cellStyle name="Акцент6 2 2 9 2" xfId="22973" xr:uid="{00000000-0005-0000-0000-0000B9590000}"/>
    <cellStyle name="Акцент6 2 2 9 2 2" xfId="22974" xr:uid="{00000000-0005-0000-0000-0000BA590000}"/>
    <cellStyle name="Акцент6 2 2 9 3" xfId="22975" xr:uid="{00000000-0005-0000-0000-0000BB590000}"/>
    <cellStyle name="Акцент6 2 2 9 4" xfId="22976" xr:uid="{00000000-0005-0000-0000-0000BC590000}"/>
    <cellStyle name="Акцент6 2 2 9 4 2" xfId="22977" xr:uid="{00000000-0005-0000-0000-0000BD590000}"/>
    <cellStyle name="Акцент6 2 2 9 4 3" xfId="22978" xr:uid="{00000000-0005-0000-0000-0000BE590000}"/>
    <cellStyle name="Акцент6 2 2 9 5" xfId="22979" xr:uid="{00000000-0005-0000-0000-0000BF590000}"/>
    <cellStyle name="Акцент6 2 2_амортизация" xfId="22980" xr:uid="{00000000-0005-0000-0000-0000C0590000}"/>
    <cellStyle name="Акцент6 2 20" xfId="22981" xr:uid="{00000000-0005-0000-0000-0000C1590000}"/>
    <cellStyle name="Акцент6 2 21" xfId="22982" xr:uid="{00000000-0005-0000-0000-0000C2590000}"/>
    <cellStyle name="Акцент6 2 22" xfId="22983" xr:uid="{00000000-0005-0000-0000-0000C3590000}"/>
    <cellStyle name="Акцент6 2 23" xfId="22984" xr:uid="{00000000-0005-0000-0000-0000C4590000}"/>
    <cellStyle name="Акцент6 2 24" xfId="22985" xr:uid="{00000000-0005-0000-0000-0000C5590000}"/>
    <cellStyle name="Акцент6 2 24 2" xfId="22986" xr:uid="{00000000-0005-0000-0000-0000C6590000}"/>
    <cellStyle name="Акцент6 2 25" xfId="22987" xr:uid="{00000000-0005-0000-0000-0000C7590000}"/>
    <cellStyle name="Акцент6 2 26" xfId="22988" xr:uid="{00000000-0005-0000-0000-0000C8590000}"/>
    <cellStyle name="Акцент6 2 27" xfId="22989" xr:uid="{00000000-0005-0000-0000-0000C9590000}"/>
    <cellStyle name="Акцент6 2 28" xfId="22990" xr:uid="{00000000-0005-0000-0000-0000CA590000}"/>
    <cellStyle name="Акцент6 2 29" xfId="22991" xr:uid="{00000000-0005-0000-0000-0000CB590000}"/>
    <cellStyle name="Акцент6 2 3" xfId="22992" xr:uid="{00000000-0005-0000-0000-0000CC590000}"/>
    <cellStyle name="Акцент6 2 30" xfId="22993" xr:uid="{00000000-0005-0000-0000-0000CD590000}"/>
    <cellStyle name="Акцент6 2 31" xfId="22994" xr:uid="{00000000-0005-0000-0000-0000CE590000}"/>
    <cellStyle name="Акцент6 2 4" xfId="22995" xr:uid="{00000000-0005-0000-0000-0000CF590000}"/>
    <cellStyle name="Акцент6 2 4 2" xfId="22996" xr:uid="{00000000-0005-0000-0000-0000D0590000}"/>
    <cellStyle name="Акцент6 2 4 3" xfId="22997" xr:uid="{00000000-0005-0000-0000-0000D1590000}"/>
    <cellStyle name="Акцент6 2 5" xfId="22998" xr:uid="{00000000-0005-0000-0000-0000D2590000}"/>
    <cellStyle name="Акцент6 2 5 2" xfId="22999" xr:uid="{00000000-0005-0000-0000-0000D3590000}"/>
    <cellStyle name="Акцент6 2 5_амортизация" xfId="23000" xr:uid="{00000000-0005-0000-0000-0000D4590000}"/>
    <cellStyle name="Акцент6 2 6" xfId="23001" xr:uid="{00000000-0005-0000-0000-0000D5590000}"/>
    <cellStyle name="Акцент6 2 6 2" xfId="23002" xr:uid="{00000000-0005-0000-0000-0000D6590000}"/>
    <cellStyle name="Акцент6 2 6 3" xfId="23003" xr:uid="{00000000-0005-0000-0000-0000D7590000}"/>
    <cellStyle name="Акцент6 2 7" xfId="23004" xr:uid="{00000000-0005-0000-0000-0000D8590000}"/>
    <cellStyle name="Акцент6 2 7 2" xfId="23005" xr:uid="{00000000-0005-0000-0000-0000D9590000}"/>
    <cellStyle name="Акцент6 2 7 3" xfId="23006" xr:uid="{00000000-0005-0000-0000-0000DA590000}"/>
    <cellStyle name="Акцент6 2 8" xfId="23007" xr:uid="{00000000-0005-0000-0000-0000DB590000}"/>
    <cellStyle name="Акцент6 2 9" xfId="23008" xr:uid="{00000000-0005-0000-0000-0000DC590000}"/>
    <cellStyle name="Акцент6 2_амортизация" xfId="23009" xr:uid="{00000000-0005-0000-0000-0000DD590000}"/>
    <cellStyle name="Акцент6 3" xfId="23010" xr:uid="{00000000-0005-0000-0000-0000DE590000}"/>
    <cellStyle name="Акцент6 3 2" xfId="23011" xr:uid="{00000000-0005-0000-0000-0000DF590000}"/>
    <cellStyle name="Акцент6 3 3" xfId="23012" xr:uid="{00000000-0005-0000-0000-0000E0590000}"/>
    <cellStyle name="Акцент6 3 4" xfId="23013" xr:uid="{00000000-0005-0000-0000-0000E1590000}"/>
    <cellStyle name="Акцент6 3 4 2" xfId="23014" xr:uid="{00000000-0005-0000-0000-0000E2590000}"/>
    <cellStyle name="Акцент6 3 4 3" xfId="23015" xr:uid="{00000000-0005-0000-0000-0000E3590000}"/>
    <cellStyle name="Акцент6 3 5" xfId="23016" xr:uid="{00000000-0005-0000-0000-0000E4590000}"/>
    <cellStyle name="Акцент6 4" xfId="23017" xr:uid="{00000000-0005-0000-0000-0000E5590000}"/>
    <cellStyle name="Акцент6 5" xfId="23018" xr:uid="{00000000-0005-0000-0000-0000E6590000}"/>
    <cellStyle name="Акцент6 5 2" xfId="23019" xr:uid="{00000000-0005-0000-0000-0000E7590000}"/>
    <cellStyle name="Акцент6 5 3" xfId="23020" xr:uid="{00000000-0005-0000-0000-0000E8590000}"/>
    <cellStyle name="Акцент6 6" xfId="23021" xr:uid="{00000000-0005-0000-0000-0000E9590000}"/>
    <cellStyle name="Акцент6 6 2" xfId="23022" xr:uid="{00000000-0005-0000-0000-0000EA590000}"/>
    <cellStyle name="Акцент6 7" xfId="23023" xr:uid="{00000000-0005-0000-0000-0000EB590000}"/>
    <cellStyle name="Акцент6 8" xfId="23024" xr:uid="{00000000-0005-0000-0000-0000EC590000}"/>
    <cellStyle name="Акцент6 9" xfId="23025" xr:uid="{00000000-0005-0000-0000-0000ED590000}"/>
    <cellStyle name="Ввод  10" xfId="23026" xr:uid="{00000000-0005-0000-0000-0000EE590000}"/>
    <cellStyle name="Ввод  11" xfId="23027" xr:uid="{00000000-0005-0000-0000-0000EF590000}"/>
    <cellStyle name="Ввод  11 2" xfId="23028" xr:uid="{00000000-0005-0000-0000-0000F0590000}"/>
    <cellStyle name="Ввод  11 3" xfId="23029" xr:uid="{00000000-0005-0000-0000-0000F1590000}"/>
    <cellStyle name="Ввод  11 4" xfId="23030" xr:uid="{00000000-0005-0000-0000-0000F2590000}"/>
    <cellStyle name="Ввод  12" xfId="23031" xr:uid="{00000000-0005-0000-0000-0000F3590000}"/>
    <cellStyle name="Ввод  13" xfId="23032" xr:uid="{00000000-0005-0000-0000-0000F4590000}"/>
    <cellStyle name="Ввод  14" xfId="23033" xr:uid="{00000000-0005-0000-0000-0000F5590000}"/>
    <cellStyle name="Ввод  15" xfId="23034" xr:uid="{00000000-0005-0000-0000-0000F6590000}"/>
    <cellStyle name="Ввод  15 2" xfId="23035" xr:uid="{00000000-0005-0000-0000-0000F7590000}"/>
    <cellStyle name="Ввод  16" xfId="23036" xr:uid="{00000000-0005-0000-0000-0000F8590000}"/>
    <cellStyle name="Ввод  17" xfId="23037" xr:uid="{00000000-0005-0000-0000-0000F9590000}"/>
    <cellStyle name="Ввод  18" xfId="23038" xr:uid="{00000000-0005-0000-0000-0000FA590000}"/>
    <cellStyle name="Ввод  19" xfId="23039" xr:uid="{00000000-0005-0000-0000-0000FB590000}"/>
    <cellStyle name="Ввод  2" xfId="23040" xr:uid="{00000000-0005-0000-0000-0000FC590000}"/>
    <cellStyle name="Ввод  2 10" xfId="23041" xr:uid="{00000000-0005-0000-0000-0000FD590000}"/>
    <cellStyle name="Ввод  2 10 2" xfId="23042" xr:uid="{00000000-0005-0000-0000-0000FE590000}"/>
    <cellStyle name="Ввод  2 11" xfId="23043" xr:uid="{00000000-0005-0000-0000-0000FF590000}"/>
    <cellStyle name="Ввод  2 11 2" xfId="23044" xr:uid="{00000000-0005-0000-0000-0000005A0000}"/>
    <cellStyle name="Ввод  2 12" xfId="23045" xr:uid="{00000000-0005-0000-0000-0000015A0000}"/>
    <cellStyle name="Ввод  2 12 2" xfId="23046" xr:uid="{00000000-0005-0000-0000-0000025A0000}"/>
    <cellStyle name="Ввод  2 12 3" xfId="23047" xr:uid="{00000000-0005-0000-0000-0000035A0000}"/>
    <cellStyle name="Ввод  2 12 4" xfId="23048" xr:uid="{00000000-0005-0000-0000-0000045A0000}"/>
    <cellStyle name="Ввод  2 12 4 2" xfId="23049" xr:uid="{00000000-0005-0000-0000-0000055A0000}"/>
    <cellStyle name="Ввод  2 12 4 3" xfId="23050" xr:uid="{00000000-0005-0000-0000-0000065A0000}"/>
    <cellStyle name="Ввод  2 12 5" xfId="23051" xr:uid="{00000000-0005-0000-0000-0000075A0000}"/>
    <cellStyle name="Ввод  2 12 6" xfId="23052" xr:uid="{00000000-0005-0000-0000-0000085A0000}"/>
    <cellStyle name="Ввод  2 13" xfId="23053" xr:uid="{00000000-0005-0000-0000-0000095A0000}"/>
    <cellStyle name="Ввод  2 13 2" xfId="23054" xr:uid="{00000000-0005-0000-0000-00000A5A0000}"/>
    <cellStyle name="Ввод  2 13 3" xfId="23055" xr:uid="{00000000-0005-0000-0000-00000B5A0000}"/>
    <cellStyle name="Ввод  2 14" xfId="23056" xr:uid="{00000000-0005-0000-0000-00000C5A0000}"/>
    <cellStyle name="Ввод  2 14 2" xfId="23057" xr:uid="{00000000-0005-0000-0000-00000D5A0000}"/>
    <cellStyle name="Ввод  2 15" xfId="23058" xr:uid="{00000000-0005-0000-0000-00000E5A0000}"/>
    <cellStyle name="Ввод  2 16" xfId="23059" xr:uid="{00000000-0005-0000-0000-00000F5A0000}"/>
    <cellStyle name="Ввод  2 16 2" xfId="23060" xr:uid="{00000000-0005-0000-0000-0000105A0000}"/>
    <cellStyle name="Ввод  2 16 3" xfId="23061" xr:uid="{00000000-0005-0000-0000-0000115A0000}"/>
    <cellStyle name="Ввод  2 17" xfId="23062" xr:uid="{00000000-0005-0000-0000-0000125A0000}"/>
    <cellStyle name="Ввод  2 18" xfId="23063" xr:uid="{00000000-0005-0000-0000-0000135A0000}"/>
    <cellStyle name="Ввод  2 19" xfId="23064" xr:uid="{00000000-0005-0000-0000-0000145A0000}"/>
    <cellStyle name="Ввод  2 2" xfId="23065" xr:uid="{00000000-0005-0000-0000-0000155A0000}"/>
    <cellStyle name="Ввод  2 2 10" xfId="23066" xr:uid="{00000000-0005-0000-0000-0000165A0000}"/>
    <cellStyle name="Ввод  2 2 10 2" xfId="23067" xr:uid="{00000000-0005-0000-0000-0000175A0000}"/>
    <cellStyle name="Ввод  2 2 10 3" xfId="23068" xr:uid="{00000000-0005-0000-0000-0000185A0000}"/>
    <cellStyle name="Ввод  2 2 11" xfId="23069" xr:uid="{00000000-0005-0000-0000-0000195A0000}"/>
    <cellStyle name="Ввод  2 2 12" xfId="23070" xr:uid="{00000000-0005-0000-0000-00001A5A0000}"/>
    <cellStyle name="Ввод  2 2 12 2" xfId="23071" xr:uid="{00000000-0005-0000-0000-00001B5A0000}"/>
    <cellStyle name="Ввод  2 2 12 2 2" xfId="23072" xr:uid="{00000000-0005-0000-0000-00001C5A0000}"/>
    <cellStyle name="Ввод  2 2 12 2 2 2" xfId="23073" xr:uid="{00000000-0005-0000-0000-00001D5A0000}"/>
    <cellStyle name="Ввод  2 2 12 2 2 3" xfId="23074" xr:uid="{00000000-0005-0000-0000-00001E5A0000}"/>
    <cellStyle name="Ввод  2 2 12 2 3" xfId="23075" xr:uid="{00000000-0005-0000-0000-00001F5A0000}"/>
    <cellStyle name="Ввод  2 2 12 3" xfId="23076" xr:uid="{00000000-0005-0000-0000-0000205A0000}"/>
    <cellStyle name="Ввод  2 2 12 4" xfId="23077" xr:uid="{00000000-0005-0000-0000-0000215A0000}"/>
    <cellStyle name="Ввод  2 2 13" xfId="23078" xr:uid="{00000000-0005-0000-0000-0000225A0000}"/>
    <cellStyle name="Ввод  2 2 13 2" xfId="23079" xr:uid="{00000000-0005-0000-0000-0000235A0000}"/>
    <cellStyle name="Ввод  2 2 13 3" xfId="23080" xr:uid="{00000000-0005-0000-0000-0000245A0000}"/>
    <cellStyle name="Ввод  2 2 14" xfId="23081" xr:uid="{00000000-0005-0000-0000-0000255A0000}"/>
    <cellStyle name="Ввод  2 2 14 2" xfId="23082" xr:uid="{00000000-0005-0000-0000-0000265A0000}"/>
    <cellStyle name="Ввод  2 2 14 2 2" xfId="23083" xr:uid="{00000000-0005-0000-0000-0000275A0000}"/>
    <cellStyle name="Ввод  2 2 14 2 3" xfId="23084" xr:uid="{00000000-0005-0000-0000-0000285A0000}"/>
    <cellStyle name="Ввод  2 2 14 3" xfId="23085" xr:uid="{00000000-0005-0000-0000-0000295A0000}"/>
    <cellStyle name="Ввод  2 2 14 4" xfId="23086" xr:uid="{00000000-0005-0000-0000-00002A5A0000}"/>
    <cellStyle name="Ввод  2 2 15" xfId="23087" xr:uid="{00000000-0005-0000-0000-00002B5A0000}"/>
    <cellStyle name="Ввод  2 2 16" xfId="23088" xr:uid="{00000000-0005-0000-0000-00002C5A0000}"/>
    <cellStyle name="Ввод  2 2 16 2" xfId="23089" xr:uid="{00000000-0005-0000-0000-00002D5A0000}"/>
    <cellStyle name="Ввод  2 2 17" xfId="23090" xr:uid="{00000000-0005-0000-0000-00002E5A0000}"/>
    <cellStyle name="Ввод  2 2 17 2" xfId="23091" xr:uid="{00000000-0005-0000-0000-00002F5A0000}"/>
    <cellStyle name="Ввод  2 2 17 2 2" xfId="23092" xr:uid="{00000000-0005-0000-0000-0000305A0000}"/>
    <cellStyle name="Ввод  2 2 17 2 2 2" xfId="23093" xr:uid="{00000000-0005-0000-0000-0000315A0000}"/>
    <cellStyle name="Ввод  2 2 17 2 3" xfId="23094" xr:uid="{00000000-0005-0000-0000-0000325A0000}"/>
    <cellStyle name="Ввод  2 2 17 2 4" xfId="23095" xr:uid="{00000000-0005-0000-0000-0000335A0000}"/>
    <cellStyle name="Ввод  2 2 17 3" xfId="23096" xr:uid="{00000000-0005-0000-0000-0000345A0000}"/>
    <cellStyle name="Ввод  2 2 17 3 2" xfId="23097" xr:uid="{00000000-0005-0000-0000-0000355A0000}"/>
    <cellStyle name="Ввод  2 2 17 4" xfId="23098" xr:uid="{00000000-0005-0000-0000-0000365A0000}"/>
    <cellStyle name="Ввод  2 2 18" xfId="23099" xr:uid="{00000000-0005-0000-0000-0000375A0000}"/>
    <cellStyle name="Ввод  2 2 18 2" xfId="23100" xr:uid="{00000000-0005-0000-0000-0000385A0000}"/>
    <cellStyle name="Ввод  2 2 19" xfId="23101" xr:uid="{00000000-0005-0000-0000-0000395A0000}"/>
    <cellStyle name="Ввод  2 2 2" xfId="23102" xr:uid="{00000000-0005-0000-0000-00003A5A0000}"/>
    <cellStyle name="Ввод  2 2 2 10" xfId="23103" xr:uid="{00000000-0005-0000-0000-00003B5A0000}"/>
    <cellStyle name="Ввод  2 2 2 10 2" xfId="23104" xr:uid="{00000000-0005-0000-0000-00003C5A0000}"/>
    <cellStyle name="Ввод  2 2 2 10 2 2" xfId="23105" xr:uid="{00000000-0005-0000-0000-00003D5A0000}"/>
    <cellStyle name="Ввод  2 2 2 10 2 2 2" xfId="23106" xr:uid="{00000000-0005-0000-0000-00003E5A0000}"/>
    <cellStyle name="Ввод  2 2 2 10 2 2 3" xfId="23107" xr:uid="{00000000-0005-0000-0000-00003F5A0000}"/>
    <cellStyle name="Ввод  2 2 2 10 2 3" xfId="23108" xr:uid="{00000000-0005-0000-0000-0000405A0000}"/>
    <cellStyle name="Ввод  2 2 2 10 3" xfId="23109" xr:uid="{00000000-0005-0000-0000-0000415A0000}"/>
    <cellStyle name="Ввод  2 2 2 10 4" xfId="23110" xr:uid="{00000000-0005-0000-0000-0000425A0000}"/>
    <cellStyle name="Ввод  2 2 2 11" xfId="23111" xr:uid="{00000000-0005-0000-0000-0000435A0000}"/>
    <cellStyle name="Ввод  2 2 2 11 2" xfId="23112" xr:uid="{00000000-0005-0000-0000-0000445A0000}"/>
    <cellStyle name="Ввод  2 2 2 11 3" xfId="23113" xr:uid="{00000000-0005-0000-0000-0000455A0000}"/>
    <cellStyle name="Ввод  2 2 2 12" xfId="23114" xr:uid="{00000000-0005-0000-0000-0000465A0000}"/>
    <cellStyle name="Ввод  2 2 2 12 2" xfId="23115" xr:uid="{00000000-0005-0000-0000-0000475A0000}"/>
    <cellStyle name="Ввод  2 2 2 12 3" xfId="23116" xr:uid="{00000000-0005-0000-0000-0000485A0000}"/>
    <cellStyle name="Ввод  2 2 2 13" xfId="23117" xr:uid="{00000000-0005-0000-0000-0000495A0000}"/>
    <cellStyle name="Ввод  2 2 2 13 2" xfId="23118" xr:uid="{00000000-0005-0000-0000-00004A5A0000}"/>
    <cellStyle name="Ввод  2 2 2 13 3" xfId="23119" xr:uid="{00000000-0005-0000-0000-00004B5A0000}"/>
    <cellStyle name="Ввод  2 2 2 14" xfId="23120" xr:uid="{00000000-0005-0000-0000-00004C5A0000}"/>
    <cellStyle name="Ввод  2 2 2 14 2" xfId="23121" xr:uid="{00000000-0005-0000-0000-00004D5A0000}"/>
    <cellStyle name="Ввод  2 2 2 15" xfId="23122" xr:uid="{00000000-0005-0000-0000-00004E5A0000}"/>
    <cellStyle name="Ввод  2 2 2 16" xfId="23123" xr:uid="{00000000-0005-0000-0000-00004F5A0000}"/>
    <cellStyle name="Ввод  2 2 2 17" xfId="23124" xr:uid="{00000000-0005-0000-0000-0000505A0000}"/>
    <cellStyle name="Ввод  2 2 2 17 2" xfId="23125" xr:uid="{00000000-0005-0000-0000-0000515A0000}"/>
    <cellStyle name="Ввод  2 2 2 17 2 2" xfId="23126" xr:uid="{00000000-0005-0000-0000-0000525A0000}"/>
    <cellStyle name="Ввод  2 2 2 17 2 2 2" xfId="23127" xr:uid="{00000000-0005-0000-0000-0000535A0000}"/>
    <cellStyle name="Ввод  2 2 2 17 2 3" xfId="23128" xr:uid="{00000000-0005-0000-0000-0000545A0000}"/>
    <cellStyle name="Ввод  2 2 2 17 2 4" xfId="23129" xr:uid="{00000000-0005-0000-0000-0000555A0000}"/>
    <cellStyle name="Ввод  2 2 2 17 3" xfId="23130" xr:uid="{00000000-0005-0000-0000-0000565A0000}"/>
    <cellStyle name="Ввод  2 2 2 17 3 2" xfId="23131" xr:uid="{00000000-0005-0000-0000-0000575A0000}"/>
    <cellStyle name="Ввод  2 2 2 17 4" xfId="23132" xr:uid="{00000000-0005-0000-0000-0000585A0000}"/>
    <cellStyle name="Ввод  2 2 2 18" xfId="23133" xr:uid="{00000000-0005-0000-0000-0000595A0000}"/>
    <cellStyle name="Ввод  2 2 2 18 2" xfId="23134" xr:uid="{00000000-0005-0000-0000-00005A5A0000}"/>
    <cellStyle name="Ввод  2 2 2 19" xfId="23135" xr:uid="{00000000-0005-0000-0000-00005B5A0000}"/>
    <cellStyle name="Ввод  2 2 2 2" xfId="23136" xr:uid="{00000000-0005-0000-0000-00005C5A0000}"/>
    <cellStyle name="Ввод  2 2 2 2 10" xfId="23137" xr:uid="{00000000-0005-0000-0000-00005D5A0000}"/>
    <cellStyle name="Ввод  2 2 2 2 10 2" xfId="23138" xr:uid="{00000000-0005-0000-0000-00005E5A0000}"/>
    <cellStyle name="Ввод  2 2 2 2 11" xfId="23139" xr:uid="{00000000-0005-0000-0000-00005F5A0000}"/>
    <cellStyle name="Ввод  2 2 2 2 12" xfId="23140" xr:uid="{00000000-0005-0000-0000-0000605A0000}"/>
    <cellStyle name="Ввод  2 2 2 2 13" xfId="23141" xr:uid="{00000000-0005-0000-0000-0000615A0000}"/>
    <cellStyle name="Ввод  2 2 2 2 14" xfId="23142" xr:uid="{00000000-0005-0000-0000-0000625A0000}"/>
    <cellStyle name="Ввод  2 2 2 2 15" xfId="23143" xr:uid="{00000000-0005-0000-0000-0000635A0000}"/>
    <cellStyle name="Ввод  2 2 2 2 16" xfId="23144" xr:uid="{00000000-0005-0000-0000-0000645A0000}"/>
    <cellStyle name="Ввод  2 2 2 2 17" xfId="23145" xr:uid="{00000000-0005-0000-0000-0000655A0000}"/>
    <cellStyle name="Ввод  2 2 2 2 18" xfId="23146" xr:uid="{00000000-0005-0000-0000-0000665A0000}"/>
    <cellStyle name="Ввод  2 2 2 2 19" xfId="23147" xr:uid="{00000000-0005-0000-0000-0000675A0000}"/>
    <cellStyle name="Ввод  2 2 2 2 2" xfId="23148" xr:uid="{00000000-0005-0000-0000-0000685A0000}"/>
    <cellStyle name="Ввод  2 2 2 2 2 2" xfId="23149" xr:uid="{00000000-0005-0000-0000-0000695A0000}"/>
    <cellStyle name="Ввод  2 2 2 2 2 3" xfId="23150" xr:uid="{00000000-0005-0000-0000-00006A5A0000}"/>
    <cellStyle name="Ввод  2 2 2 2 2 4" xfId="23151" xr:uid="{00000000-0005-0000-0000-00006B5A0000}"/>
    <cellStyle name="Ввод  2 2 2 2 2_амортизация" xfId="23152" xr:uid="{00000000-0005-0000-0000-00006C5A0000}"/>
    <cellStyle name="Ввод  2 2 2 2 20" xfId="23153" xr:uid="{00000000-0005-0000-0000-00006D5A0000}"/>
    <cellStyle name="Ввод  2 2 2 2 21" xfId="23154" xr:uid="{00000000-0005-0000-0000-00006E5A0000}"/>
    <cellStyle name="Ввод  2 2 2 2 22" xfId="23155" xr:uid="{00000000-0005-0000-0000-00006F5A0000}"/>
    <cellStyle name="Ввод  2 2 2 2 23" xfId="23156" xr:uid="{00000000-0005-0000-0000-0000705A0000}"/>
    <cellStyle name="Ввод  2 2 2 2 24" xfId="23157" xr:uid="{00000000-0005-0000-0000-0000715A0000}"/>
    <cellStyle name="Ввод  2 2 2 2 25" xfId="23158" xr:uid="{00000000-0005-0000-0000-0000725A0000}"/>
    <cellStyle name="Ввод  2 2 2 2 26" xfId="23159" xr:uid="{00000000-0005-0000-0000-0000735A0000}"/>
    <cellStyle name="Ввод  2 2 2 2 27" xfId="23160" xr:uid="{00000000-0005-0000-0000-0000745A0000}"/>
    <cellStyle name="Ввод  2 2 2 2 28" xfId="23161" xr:uid="{00000000-0005-0000-0000-0000755A0000}"/>
    <cellStyle name="Ввод  2 2 2 2 29" xfId="23162" xr:uid="{00000000-0005-0000-0000-0000765A0000}"/>
    <cellStyle name="Ввод  2 2 2 2 3" xfId="23163" xr:uid="{00000000-0005-0000-0000-0000775A0000}"/>
    <cellStyle name="Ввод  2 2 2 2 3 2" xfId="23164" xr:uid="{00000000-0005-0000-0000-0000785A0000}"/>
    <cellStyle name="Ввод  2 2 2 2 3 3" xfId="23165" xr:uid="{00000000-0005-0000-0000-0000795A0000}"/>
    <cellStyle name="Ввод  2 2 2 2 3 4" xfId="23166" xr:uid="{00000000-0005-0000-0000-00007A5A0000}"/>
    <cellStyle name="Ввод  2 2 2 2 3 5" xfId="23167" xr:uid="{00000000-0005-0000-0000-00007B5A0000}"/>
    <cellStyle name="Ввод  2 2 2 2 3 6" xfId="23168" xr:uid="{00000000-0005-0000-0000-00007C5A0000}"/>
    <cellStyle name="Ввод  2 2 2 2 30" xfId="23169" xr:uid="{00000000-0005-0000-0000-00007D5A0000}"/>
    <cellStyle name="Ввод  2 2 2 2 31" xfId="23170" xr:uid="{00000000-0005-0000-0000-00007E5A0000}"/>
    <cellStyle name="Ввод  2 2 2 2 32" xfId="23171" xr:uid="{00000000-0005-0000-0000-00007F5A0000}"/>
    <cellStyle name="Ввод  2 2 2 2 33" xfId="23172" xr:uid="{00000000-0005-0000-0000-0000805A0000}"/>
    <cellStyle name="Ввод  2 2 2 2 34" xfId="23173" xr:uid="{00000000-0005-0000-0000-0000815A0000}"/>
    <cellStyle name="Ввод  2 2 2 2 4" xfId="23174" xr:uid="{00000000-0005-0000-0000-0000825A0000}"/>
    <cellStyle name="Ввод  2 2 2 2 4 2" xfId="23175" xr:uid="{00000000-0005-0000-0000-0000835A0000}"/>
    <cellStyle name="Ввод  2 2 2 2 4 2 2" xfId="23176" xr:uid="{00000000-0005-0000-0000-0000845A0000}"/>
    <cellStyle name="Ввод  2 2 2 2 4 2 2 2" xfId="23177" xr:uid="{00000000-0005-0000-0000-0000855A0000}"/>
    <cellStyle name="Ввод  2 2 2 2 4 2 2 3" xfId="23178" xr:uid="{00000000-0005-0000-0000-0000865A0000}"/>
    <cellStyle name="Ввод  2 2 2 2 4 2 3" xfId="23179" xr:uid="{00000000-0005-0000-0000-0000875A0000}"/>
    <cellStyle name="Ввод  2 2 2 2 4 3" xfId="23180" xr:uid="{00000000-0005-0000-0000-0000885A0000}"/>
    <cellStyle name="Ввод  2 2 2 2 4 4" xfId="23181" xr:uid="{00000000-0005-0000-0000-0000895A0000}"/>
    <cellStyle name="Ввод  2 2 2 2 5" xfId="23182" xr:uid="{00000000-0005-0000-0000-00008A5A0000}"/>
    <cellStyle name="Ввод  2 2 2 2 5 2" xfId="23183" xr:uid="{00000000-0005-0000-0000-00008B5A0000}"/>
    <cellStyle name="Ввод  2 2 2 2 5 3" xfId="23184" xr:uid="{00000000-0005-0000-0000-00008C5A0000}"/>
    <cellStyle name="Ввод  2 2 2 2 6" xfId="23185" xr:uid="{00000000-0005-0000-0000-00008D5A0000}"/>
    <cellStyle name="Ввод  2 2 2 2 6 2" xfId="23186" xr:uid="{00000000-0005-0000-0000-00008E5A0000}"/>
    <cellStyle name="Ввод  2 2 2 2 6 2 2" xfId="23187" xr:uid="{00000000-0005-0000-0000-00008F5A0000}"/>
    <cellStyle name="Ввод  2 2 2 2 6 2 3" xfId="23188" xr:uid="{00000000-0005-0000-0000-0000905A0000}"/>
    <cellStyle name="Ввод  2 2 2 2 6 3" xfId="23189" xr:uid="{00000000-0005-0000-0000-0000915A0000}"/>
    <cellStyle name="Ввод  2 2 2 2 6 4" xfId="23190" xr:uid="{00000000-0005-0000-0000-0000925A0000}"/>
    <cellStyle name="Ввод  2 2 2 2 7" xfId="23191" xr:uid="{00000000-0005-0000-0000-0000935A0000}"/>
    <cellStyle name="Ввод  2 2 2 2 8" xfId="23192" xr:uid="{00000000-0005-0000-0000-0000945A0000}"/>
    <cellStyle name="Ввод  2 2 2 2 8 2" xfId="23193" xr:uid="{00000000-0005-0000-0000-0000955A0000}"/>
    <cellStyle name="Ввод  2 2 2 2 9" xfId="23194" xr:uid="{00000000-0005-0000-0000-0000965A0000}"/>
    <cellStyle name="Ввод  2 2 2 2 9 2" xfId="23195" xr:uid="{00000000-0005-0000-0000-0000975A0000}"/>
    <cellStyle name="Ввод  2 2 2 2 9 2 2" xfId="23196" xr:uid="{00000000-0005-0000-0000-0000985A0000}"/>
    <cellStyle name="Ввод  2 2 2 2 9 2 2 2" xfId="23197" xr:uid="{00000000-0005-0000-0000-0000995A0000}"/>
    <cellStyle name="Ввод  2 2 2 2 9 2 3" xfId="23198" xr:uid="{00000000-0005-0000-0000-00009A5A0000}"/>
    <cellStyle name="Ввод  2 2 2 2 9 2 4" xfId="23199" xr:uid="{00000000-0005-0000-0000-00009B5A0000}"/>
    <cellStyle name="Ввод  2 2 2 2 9 3" xfId="23200" xr:uid="{00000000-0005-0000-0000-00009C5A0000}"/>
    <cellStyle name="Ввод  2 2 2 2 9 3 2" xfId="23201" xr:uid="{00000000-0005-0000-0000-00009D5A0000}"/>
    <cellStyle name="Ввод  2 2 2 2 9 4" xfId="23202" xr:uid="{00000000-0005-0000-0000-00009E5A0000}"/>
    <cellStyle name="Ввод  2 2 2 2_амортизация" xfId="23203" xr:uid="{00000000-0005-0000-0000-00009F5A0000}"/>
    <cellStyle name="Ввод  2 2 2 20" xfId="23204" xr:uid="{00000000-0005-0000-0000-0000A05A0000}"/>
    <cellStyle name="Ввод  2 2 2 21" xfId="23205" xr:uid="{00000000-0005-0000-0000-0000A15A0000}"/>
    <cellStyle name="Ввод  2 2 2 21 2" xfId="23206" xr:uid="{00000000-0005-0000-0000-0000A25A0000}"/>
    <cellStyle name="Ввод  2 2 2 22" xfId="23207" xr:uid="{00000000-0005-0000-0000-0000A35A0000}"/>
    <cellStyle name="Ввод  2 2 2 23" xfId="23208" xr:uid="{00000000-0005-0000-0000-0000A45A0000}"/>
    <cellStyle name="Ввод  2 2 2 24" xfId="23209" xr:uid="{00000000-0005-0000-0000-0000A55A0000}"/>
    <cellStyle name="Ввод  2 2 2 25" xfId="23210" xr:uid="{00000000-0005-0000-0000-0000A65A0000}"/>
    <cellStyle name="Ввод  2 2 2 26" xfId="23211" xr:uid="{00000000-0005-0000-0000-0000A75A0000}"/>
    <cellStyle name="Ввод  2 2 2 27" xfId="23212" xr:uid="{00000000-0005-0000-0000-0000A85A0000}"/>
    <cellStyle name="Ввод  2 2 2 28" xfId="23213" xr:uid="{00000000-0005-0000-0000-0000A95A0000}"/>
    <cellStyle name="Ввод  2 2 2 29" xfId="23214" xr:uid="{00000000-0005-0000-0000-0000AA5A0000}"/>
    <cellStyle name="Ввод  2 2 2 3" xfId="23215" xr:uid="{00000000-0005-0000-0000-0000AB5A0000}"/>
    <cellStyle name="Ввод  2 2 2 3 2" xfId="23216" xr:uid="{00000000-0005-0000-0000-0000AC5A0000}"/>
    <cellStyle name="Ввод  2 2 2 30" xfId="23217" xr:uid="{00000000-0005-0000-0000-0000AD5A0000}"/>
    <cellStyle name="Ввод  2 2 2 31" xfId="23218" xr:uid="{00000000-0005-0000-0000-0000AE5A0000}"/>
    <cellStyle name="Ввод  2 2 2 32" xfId="23219" xr:uid="{00000000-0005-0000-0000-0000AF5A0000}"/>
    <cellStyle name="Ввод  2 2 2 33" xfId="23220" xr:uid="{00000000-0005-0000-0000-0000B05A0000}"/>
    <cellStyle name="Ввод  2 2 2 34" xfId="23221" xr:uid="{00000000-0005-0000-0000-0000B15A0000}"/>
    <cellStyle name="Ввод  2 2 2 35" xfId="23222" xr:uid="{00000000-0005-0000-0000-0000B25A0000}"/>
    <cellStyle name="Ввод  2 2 2 36" xfId="23223" xr:uid="{00000000-0005-0000-0000-0000B35A0000}"/>
    <cellStyle name="Ввод  2 2 2 37" xfId="23224" xr:uid="{00000000-0005-0000-0000-0000B45A0000}"/>
    <cellStyle name="Ввод  2 2 2 38" xfId="23225" xr:uid="{00000000-0005-0000-0000-0000B55A0000}"/>
    <cellStyle name="Ввод  2 2 2 39" xfId="23226" xr:uid="{00000000-0005-0000-0000-0000B65A0000}"/>
    <cellStyle name="Ввод  2 2 2 4" xfId="23227" xr:uid="{00000000-0005-0000-0000-0000B75A0000}"/>
    <cellStyle name="Ввод  2 2 2 4 2" xfId="23228" xr:uid="{00000000-0005-0000-0000-0000B85A0000}"/>
    <cellStyle name="Ввод  2 2 2 4 3" xfId="23229" xr:uid="{00000000-0005-0000-0000-0000B95A0000}"/>
    <cellStyle name="Ввод  2 2 2 4 4" xfId="23230" xr:uid="{00000000-0005-0000-0000-0000BA5A0000}"/>
    <cellStyle name="Ввод  2 2 2 40" xfId="23231" xr:uid="{00000000-0005-0000-0000-0000BB5A0000}"/>
    <cellStyle name="Ввод  2 2 2 41" xfId="23232" xr:uid="{00000000-0005-0000-0000-0000BC5A0000}"/>
    <cellStyle name="Ввод  2 2 2 42" xfId="23233" xr:uid="{00000000-0005-0000-0000-0000BD5A0000}"/>
    <cellStyle name="Ввод  2 2 2 43" xfId="23234" xr:uid="{00000000-0005-0000-0000-0000BE5A0000}"/>
    <cellStyle name="Ввод  2 2 2 44" xfId="23235" xr:uid="{00000000-0005-0000-0000-0000BF5A0000}"/>
    <cellStyle name="Ввод  2 2 2 45" xfId="23236" xr:uid="{00000000-0005-0000-0000-0000C05A0000}"/>
    <cellStyle name="Ввод  2 2 2 46" xfId="23237" xr:uid="{00000000-0005-0000-0000-0000C15A0000}"/>
    <cellStyle name="Ввод  2 2 2 47" xfId="23238" xr:uid="{00000000-0005-0000-0000-0000C25A0000}"/>
    <cellStyle name="Ввод  2 2 2 48" xfId="23239" xr:uid="{00000000-0005-0000-0000-0000C35A0000}"/>
    <cellStyle name="Ввод  2 2 2 49" xfId="23240" xr:uid="{00000000-0005-0000-0000-0000C45A0000}"/>
    <cellStyle name="Ввод  2 2 2 5" xfId="23241" xr:uid="{00000000-0005-0000-0000-0000C55A0000}"/>
    <cellStyle name="Ввод  2 2 2 5 2" xfId="23242" xr:uid="{00000000-0005-0000-0000-0000C65A0000}"/>
    <cellStyle name="Ввод  2 2 2 5 3" xfId="23243" xr:uid="{00000000-0005-0000-0000-0000C75A0000}"/>
    <cellStyle name="Ввод  2 2 2 5 4" xfId="23244" xr:uid="{00000000-0005-0000-0000-0000C85A0000}"/>
    <cellStyle name="Ввод  2 2 2 50" xfId="23245" xr:uid="{00000000-0005-0000-0000-0000C95A0000}"/>
    <cellStyle name="Ввод  2 2 2 6" xfId="23246" xr:uid="{00000000-0005-0000-0000-0000CA5A0000}"/>
    <cellStyle name="Ввод  2 2 2 6 2" xfId="23247" xr:uid="{00000000-0005-0000-0000-0000CB5A0000}"/>
    <cellStyle name="Ввод  2 2 2 6 3" xfId="23248" xr:uid="{00000000-0005-0000-0000-0000CC5A0000}"/>
    <cellStyle name="Ввод  2 2 2 6 4" xfId="23249" xr:uid="{00000000-0005-0000-0000-0000CD5A0000}"/>
    <cellStyle name="Ввод  2 2 2 7" xfId="23250" xr:uid="{00000000-0005-0000-0000-0000CE5A0000}"/>
    <cellStyle name="Ввод  2 2 2 7 2" xfId="23251" xr:uid="{00000000-0005-0000-0000-0000CF5A0000}"/>
    <cellStyle name="Ввод  2 2 2 7 3" xfId="23252" xr:uid="{00000000-0005-0000-0000-0000D05A0000}"/>
    <cellStyle name="Ввод  2 2 2 7 4" xfId="23253" xr:uid="{00000000-0005-0000-0000-0000D15A0000}"/>
    <cellStyle name="Ввод  2 2 2 8" xfId="23254" xr:uid="{00000000-0005-0000-0000-0000D25A0000}"/>
    <cellStyle name="Ввод  2 2 2 8 2" xfId="23255" xr:uid="{00000000-0005-0000-0000-0000D35A0000}"/>
    <cellStyle name="Ввод  2 2 2 8 3" xfId="23256" xr:uid="{00000000-0005-0000-0000-0000D45A0000}"/>
    <cellStyle name="Ввод  2 2 2 8 4" xfId="23257" xr:uid="{00000000-0005-0000-0000-0000D55A0000}"/>
    <cellStyle name="Ввод  2 2 2 9" xfId="23258" xr:uid="{00000000-0005-0000-0000-0000D65A0000}"/>
    <cellStyle name="Ввод  2 2 2_амортизация" xfId="23259" xr:uid="{00000000-0005-0000-0000-0000D75A0000}"/>
    <cellStyle name="Ввод  2 2 20" xfId="23260" xr:uid="{00000000-0005-0000-0000-0000D85A0000}"/>
    <cellStyle name="Ввод  2 2 21" xfId="23261" xr:uid="{00000000-0005-0000-0000-0000D95A0000}"/>
    <cellStyle name="Ввод  2 2 22" xfId="23262" xr:uid="{00000000-0005-0000-0000-0000DA5A0000}"/>
    <cellStyle name="Ввод  2 2 23" xfId="23263" xr:uid="{00000000-0005-0000-0000-0000DB5A0000}"/>
    <cellStyle name="Ввод  2 2 24" xfId="23264" xr:uid="{00000000-0005-0000-0000-0000DC5A0000}"/>
    <cellStyle name="Ввод  2 2 25" xfId="23265" xr:uid="{00000000-0005-0000-0000-0000DD5A0000}"/>
    <cellStyle name="Ввод  2 2 26" xfId="23266" xr:uid="{00000000-0005-0000-0000-0000DE5A0000}"/>
    <cellStyle name="Ввод  2 2 27" xfId="23267" xr:uid="{00000000-0005-0000-0000-0000DF5A0000}"/>
    <cellStyle name="Ввод  2 2 28" xfId="23268" xr:uid="{00000000-0005-0000-0000-0000E05A0000}"/>
    <cellStyle name="Ввод  2 2 29" xfId="23269" xr:uid="{00000000-0005-0000-0000-0000E15A0000}"/>
    <cellStyle name="Ввод  2 2 3" xfId="23270" xr:uid="{00000000-0005-0000-0000-0000E25A0000}"/>
    <cellStyle name="Ввод  2 2 3 10" xfId="23271" xr:uid="{00000000-0005-0000-0000-0000E35A0000}"/>
    <cellStyle name="Ввод  2 2 3 11" xfId="23272" xr:uid="{00000000-0005-0000-0000-0000E45A0000}"/>
    <cellStyle name="Ввод  2 2 3 12" xfId="23273" xr:uid="{00000000-0005-0000-0000-0000E55A0000}"/>
    <cellStyle name="Ввод  2 2 3 13" xfId="23274" xr:uid="{00000000-0005-0000-0000-0000E65A0000}"/>
    <cellStyle name="Ввод  2 2 3 2" xfId="23275" xr:uid="{00000000-0005-0000-0000-0000E75A0000}"/>
    <cellStyle name="Ввод  2 2 3 2 2" xfId="23276" xr:uid="{00000000-0005-0000-0000-0000E85A0000}"/>
    <cellStyle name="Ввод  2 2 3 2 3" xfId="23277" xr:uid="{00000000-0005-0000-0000-0000E95A0000}"/>
    <cellStyle name="Ввод  2 2 3 2 4" xfId="23278" xr:uid="{00000000-0005-0000-0000-0000EA5A0000}"/>
    <cellStyle name="Ввод  2 2 3 2 4 2" xfId="23279" xr:uid="{00000000-0005-0000-0000-0000EB5A0000}"/>
    <cellStyle name="Ввод  2 2 3 2 4 3" xfId="23280" xr:uid="{00000000-0005-0000-0000-0000EC5A0000}"/>
    <cellStyle name="Ввод  2 2 3 2 5" xfId="23281" xr:uid="{00000000-0005-0000-0000-0000ED5A0000}"/>
    <cellStyle name="Ввод  2 2 3 2 6" xfId="23282" xr:uid="{00000000-0005-0000-0000-0000EE5A0000}"/>
    <cellStyle name="Ввод  2 2 3 3" xfId="23283" xr:uid="{00000000-0005-0000-0000-0000EF5A0000}"/>
    <cellStyle name="Ввод  2 2 3 4" xfId="23284" xr:uid="{00000000-0005-0000-0000-0000F05A0000}"/>
    <cellStyle name="Ввод  2 2 3 5" xfId="23285" xr:uid="{00000000-0005-0000-0000-0000F15A0000}"/>
    <cellStyle name="Ввод  2 2 3 6" xfId="23286" xr:uid="{00000000-0005-0000-0000-0000F25A0000}"/>
    <cellStyle name="Ввод  2 2 3 6 2" xfId="23287" xr:uid="{00000000-0005-0000-0000-0000F35A0000}"/>
    <cellStyle name="Ввод  2 2 3 7" xfId="23288" xr:uid="{00000000-0005-0000-0000-0000F45A0000}"/>
    <cellStyle name="Ввод  2 2 3 7 2" xfId="23289" xr:uid="{00000000-0005-0000-0000-0000F55A0000}"/>
    <cellStyle name="Ввод  2 2 3 8" xfId="23290" xr:uid="{00000000-0005-0000-0000-0000F65A0000}"/>
    <cellStyle name="Ввод  2 2 3 9" xfId="23291" xr:uid="{00000000-0005-0000-0000-0000F75A0000}"/>
    <cellStyle name="Ввод  2 2 3_амортизация" xfId="23292" xr:uid="{00000000-0005-0000-0000-0000F85A0000}"/>
    <cellStyle name="Ввод  2 2 30" xfId="23293" xr:uid="{00000000-0005-0000-0000-0000F95A0000}"/>
    <cellStyle name="Ввод  2 2 31" xfId="23294" xr:uid="{00000000-0005-0000-0000-0000FA5A0000}"/>
    <cellStyle name="Ввод  2 2 32" xfId="23295" xr:uid="{00000000-0005-0000-0000-0000FB5A0000}"/>
    <cellStyle name="Ввод  2 2 33" xfId="23296" xr:uid="{00000000-0005-0000-0000-0000FC5A0000}"/>
    <cellStyle name="Ввод  2 2 34" xfId="23297" xr:uid="{00000000-0005-0000-0000-0000FD5A0000}"/>
    <cellStyle name="Ввод  2 2 35" xfId="23298" xr:uid="{00000000-0005-0000-0000-0000FE5A0000}"/>
    <cellStyle name="Ввод  2 2 36" xfId="23299" xr:uid="{00000000-0005-0000-0000-0000FF5A0000}"/>
    <cellStyle name="Ввод  2 2 37" xfId="23300" xr:uid="{00000000-0005-0000-0000-0000005B0000}"/>
    <cellStyle name="Ввод  2 2 38" xfId="23301" xr:uid="{00000000-0005-0000-0000-0000015B0000}"/>
    <cellStyle name="Ввод  2 2 39" xfId="23302" xr:uid="{00000000-0005-0000-0000-0000025B0000}"/>
    <cellStyle name="Ввод  2 2 4" xfId="23303" xr:uid="{00000000-0005-0000-0000-0000035B0000}"/>
    <cellStyle name="Ввод  2 2 4 2" xfId="23304" xr:uid="{00000000-0005-0000-0000-0000045B0000}"/>
    <cellStyle name="Ввод  2 2 4 3" xfId="23305" xr:uid="{00000000-0005-0000-0000-0000055B0000}"/>
    <cellStyle name="Ввод  2 2 4 4" xfId="23306" xr:uid="{00000000-0005-0000-0000-0000065B0000}"/>
    <cellStyle name="Ввод  2 2 4 4 2" xfId="23307" xr:uid="{00000000-0005-0000-0000-0000075B0000}"/>
    <cellStyle name="Ввод  2 2 4 4 3" xfId="23308" xr:uid="{00000000-0005-0000-0000-0000085B0000}"/>
    <cellStyle name="Ввод  2 2 4 5" xfId="23309" xr:uid="{00000000-0005-0000-0000-0000095B0000}"/>
    <cellStyle name="Ввод  2 2 4 6" xfId="23310" xr:uid="{00000000-0005-0000-0000-00000A5B0000}"/>
    <cellStyle name="Ввод  2 2 40" xfId="23311" xr:uid="{00000000-0005-0000-0000-00000B5B0000}"/>
    <cellStyle name="Ввод  2 2 41" xfId="23312" xr:uid="{00000000-0005-0000-0000-00000C5B0000}"/>
    <cellStyle name="Ввод  2 2 42" xfId="23313" xr:uid="{00000000-0005-0000-0000-00000D5B0000}"/>
    <cellStyle name="Ввод  2 2 5" xfId="23314" xr:uid="{00000000-0005-0000-0000-00000E5B0000}"/>
    <cellStyle name="Ввод  2 2 5 2" xfId="23315" xr:uid="{00000000-0005-0000-0000-00000F5B0000}"/>
    <cellStyle name="Ввод  2 2 5 3" xfId="23316" xr:uid="{00000000-0005-0000-0000-0000105B0000}"/>
    <cellStyle name="Ввод  2 2 5 4" xfId="23317" xr:uid="{00000000-0005-0000-0000-0000115B0000}"/>
    <cellStyle name="Ввод  2 2 5 4 2" xfId="23318" xr:uid="{00000000-0005-0000-0000-0000125B0000}"/>
    <cellStyle name="Ввод  2 2 5 4 3" xfId="23319" xr:uid="{00000000-0005-0000-0000-0000135B0000}"/>
    <cellStyle name="Ввод  2 2 5 5" xfId="23320" xr:uid="{00000000-0005-0000-0000-0000145B0000}"/>
    <cellStyle name="Ввод  2 2 5 6" xfId="23321" xr:uid="{00000000-0005-0000-0000-0000155B0000}"/>
    <cellStyle name="Ввод  2 2 6" xfId="23322" xr:uid="{00000000-0005-0000-0000-0000165B0000}"/>
    <cellStyle name="Ввод  2 2 6 2" xfId="23323" xr:uid="{00000000-0005-0000-0000-0000175B0000}"/>
    <cellStyle name="Ввод  2 2 6 3" xfId="23324" xr:uid="{00000000-0005-0000-0000-0000185B0000}"/>
    <cellStyle name="Ввод  2 2 6 4" xfId="23325" xr:uid="{00000000-0005-0000-0000-0000195B0000}"/>
    <cellStyle name="Ввод  2 2 6 4 2" xfId="23326" xr:uid="{00000000-0005-0000-0000-00001A5B0000}"/>
    <cellStyle name="Ввод  2 2 6 4 3" xfId="23327" xr:uid="{00000000-0005-0000-0000-00001B5B0000}"/>
    <cellStyle name="Ввод  2 2 6 5" xfId="23328" xr:uid="{00000000-0005-0000-0000-00001C5B0000}"/>
    <cellStyle name="Ввод  2 2 6 6" xfId="23329" xr:uid="{00000000-0005-0000-0000-00001D5B0000}"/>
    <cellStyle name="Ввод  2 2 7" xfId="23330" xr:uid="{00000000-0005-0000-0000-00001E5B0000}"/>
    <cellStyle name="Ввод  2 2 7 2" xfId="23331" xr:uid="{00000000-0005-0000-0000-00001F5B0000}"/>
    <cellStyle name="Ввод  2 2 7 3" xfId="23332" xr:uid="{00000000-0005-0000-0000-0000205B0000}"/>
    <cellStyle name="Ввод  2 2 7 4" xfId="23333" xr:uid="{00000000-0005-0000-0000-0000215B0000}"/>
    <cellStyle name="Ввод  2 2 7 4 2" xfId="23334" xr:uid="{00000000-0005-0000-0000-0000225B0000}"/>
    <cellStyle name="Ввод  2 2 7 4 3" xfId="23335" xr:uid="{00000000-0005-0000-0000-0000235B0000}"/>
    <cellStyle name="Ввод  2 2 7 5" xfId="23336" xr:uid="{00000000-0005-0000-0000-0000245B0000}"/>
    <cellStyle name="Ввод  2 2 7 6" xfId="23337" xr:uid="{00000000-0005-0000-0000-0000255B0000}"/>
    <cellStyle name="Ввод  2 2 8" xfId="23338" xr:uid="{00000000-0005-0000-0000-0000265B0000}"/>
    <cellStyle name="Ввод  2 2 8 2" xfId="23339" xr:uid="{00000000-0005-0000-0000-0000275B0000}"/>
    <cellStyle name="Ввод  2 2 8 3" xfId="23340" xr:uid="{00000000-0005-0000-0000-0000285B0000}"/>
    <cellStyle name="Ввод  2 2 8 4" xfId="23341" xr:uid="{00000000-0005-0000-0000-0000295B0000}"/>
    <cellStyle name="Ввод  2 2 8 4 2" xfId="23342" xr:uid="{00000000-0005-0000-0000-00002A5B0000}"/>
    <cellStyle name="Ввод  2 2 8 4 3" xfId="23343" xr:uid="{00000000-0005-0000-0000-00002B5B0000}"/>
    <cellStyle name="Ввод  2 2 8 5" xfId="23344" xr:uid="{00000000-0005-0000-0000-00002C5B0000}"/>
    <cellStyle name="Ввод  2 2 8 6" xfId="23345" xr:uid="{00000000-0005-0000-0000-00002D5B0000}"/>
    <cellStyle name="Ввод  2 2 9" xfId="23346" xr:uid="{00000000-0005-0000-0000-00002E5B0000}"/>
    <cellStyle name="Ввод  2 2 9 2" xfId="23347" xr:uid="{00000000-0005-0000-0000-00002F5B0000}"/>
    <cellStyle name="Ввод  2 2 9 3" xfId="23348" xr:uid="{00000000-0005-0000-0000-0000305B0000}"/>
    <cellStyle name="Ввод  2 2 9 4" xfId="23349" xr:uid="{00000000-0005-0000-0000-0000315B0000}"/>
    <cellStyle name="Ввод  2 2 9 4 2" xfId="23350" xr:uid="{00000000-0005-0000-0000-0000325B0000}"/>
    <cellStyle name="Ввод  2 2 9 4 3" xfId="23351" xr:uid="{00000000-0005-0000-0000-0000335B0000}"/>
    <cellStyle name="Ввод  2 2 9 5" xfId="23352" xr:uid="{00000000-0005-0000-0000-0000345B0000}"/>
    <cellStyle name="Ввод  2 2 9 6" xfId="23353" xr:uid="{00000000-0005-0000-0000-0000355B0000}"/>
    <cellStyle name="Ввод  2 2_амортизация" xfId="23354" xr:uid="{00000000-0005-0000-0000-0000365B0000}"/>
    <cellStyle name="Ввод  2 20" xfId="23355" xr:uid="{00000000-0005-0000-0000-0000375B0000}"/>
    <cellStyle name="Ввод  2 21" xfId="23356" xr:uid="{00000000-0005-0000-0000-0000385B0000}"/>
    <cellStyle name="Ввод  2 22" xfId="23357" xr:uid="{00000000-0005-0000-0000-0000395B0000}"/>
    <cellStyle name="Ввод  2 23" xfId="23358" xr:uid="{00000000-0005-0000-0000-00003A5B0000}"/>
    <cellStyle name="Ввод  2 24" xfId="23359" xr:uid="{00000000-0005-0000-0000-00003B5B0000}"/>
    <cellStyle name="Ввод  2 25" xfId="23360" xr:uid="{00000000-0005-0000-0000-00003C5B0000}"/>
    <cellStyle name="Ввод  2 26" xfId="23361" xr:uid="{00000000-0005-0000-0000-00003D5B0000}"/>
    <cellStyle name="Ввод  2 26 2" xfId="23362" xr:uid="{00000000-0005-0000-0000-00003E5B0000}"/>
    <cellStyle name="Ввод  2 27" xfId="23363" xr:uid="{00000000-0005-0000-0000-00003F5B0000}"/>
    <cellStyle name="Ввод  2 28" xfId="23364" xr:uid="{00000000-0005-0000-0000-0000405B0000}"/>
    <cellStyle name="Ввод  2 29" xfId="23365" xr:uid="{00000000-0005-0000-0000-0000415B0000}"/>
    <cellStyle name="Ввод  2 3" xfId="23366" xr:uid="{00000000-0005-0000-0000-0000425B0000}"/>
    <cellStyle name="Ввод  2 3 2" xfId="23367" xr:uid="{00000000-0005-0000-0000-0000435B0000}"/>
    <cellStyle name="Ввод  2 30" xfId="23368" xr:uid="{00000000-0005-0000-0000-0000445B0000}"/>
    <cellStyle name="Ввод  2 31" xfId="23369" xr:uid="{00000000-0005-0000-0000-0000455B0000}"/>
    <cellStyle name="Ввод  2 32" xfId="23370" xr:uid="{00000000-0005-0000-0000-0000465B0000}"/>
    <cellStyle name="Ввод  2 33" xfId="23371" xr:uid="{00000000-0005-0000-0000-0000475B0000}"/>
    <cellStyle name="Ввод  2 34" xfId="23372" xr:uid="{00000000-0005-0000-0000-0000485B0000}"/>
    <cellStyle name="Ввод  2 4" xfId="23373" xr:uid="{00000000-0005-0000-0000-0000495B0000}"/>
    <cellStyle name="Ввод  2 4 10" xfId="23374" xr:uid="{00000000-0005-0000-0000-00004A5B0000}"/>
    <cellStyle name="Ввод  2 4 11" xfId="23375" xr:uid="{00000000-0005-0000-0000-00004B5B0000}"/>
    <cellStyle name="Ввод  2 4 12" xfId="23376" xr:uid="{00000000-0005-0000-0000-00004C5B0000}"/>
    <cellStyle name="Ввод  2 4 13" xfId="23377" xr:uid="{00000000-0005-0000-0000-00004D5B0000}"/>
    <cellStyle name="Ввод  2 4 2" xfId="23378" xr:uid="{00000000-0005-0000-0000-00004E5B0000}"/>
    <cellStyle name="Ввод  2 4 2 10" xfId="23379" xr:uid="{00000000-0005-0000-0000-00004F5B0000}"/>
    <cellStyle name="Ввод  2 4 2 11" xfId="23380" xr:uid="{00000000-0005-0000-0000-0000505B0000}"/>
    <cellStyle name="Ввод  2 4 2 12" xfId="23381" xr:uid="{00000000-0005-0000-0000-0000515B0000}"/>
    <cellStyle name="Ввод  2 4 2 13" xfId="23382" xr:uid="{00000000-0005-0000-0000-0000525B0000}"/>
    <cellStyle name="Ввод  2 4 2 2" xfId="23383" xr:uid="{00000000-0005-0000-0000-0000535B0000}"/>
    <cellStyle name="Ввод  2 4 2 3" xfId="23384" xr:uid="{00000000-0005-0000-0000-0000545B0000}"/>
    <cellStyle name="Ввод  2 4 2 3 2" xfId="23385" xr:uid="{00000000-0005-0000-0000-0000555B0000}"/>
    <cellStyle name="Ввод  2 4 2 3 2 2" xfId="23386" xr:uid="{00000000-0005-0000-0000-0000565B0000}"/>
    <cellStyle name="Ввод  2 4 2 3 2 3" xfId="23387" xr:uid="{00000000-0005-0000-0000-0000575B0000}"/>
    <cellStyle name="Ввод  2 4 2 3 3" xfId="23388" xr:uid="{00000000-0005-0000-0000-0000585B0000}"/>
    <cellStyle name="Ввод  2 4 2 4" xfId="23389" xr:uid="{00000000-0005-0000-0000-0000595B0000}"/>
    <cellStyle name="Ввод  2 4 2 5" xfId="23390" xr:uid="{00000000-0005-0000-0000-00005A5B0000}"/>
    <cellStyle name="Ввод  2 4 2 5 2" xfId="23391" xr:uid="{00000000-0005-0000-0000-00005B5B0000}"/>
    <cellStyle name="Ввод  2 4 2 6" xfId="23392" xr:uid="{00000000-0005-0000-0000-00005C5B0000}"/>
    <cellStyle name="Ввод  2 4 2 7" xfId="23393" xr:uid="{00000000-0005-0000-0000-00005D5B0000}"/>
    <cellStyle name="Ввод  2 4 2 8" xfId="23394" xr:uid="{00000000-0005-0000-0000-00005E5B0000}"/>
    <cellStyle name="Ввод  2 4 2 9" xfId="23395" xr:uid="{00000000-0005-0000-0000-00005F5B0000}"/>
    <cellStyle name="Ввод  2 4 3" xfId="23396" xr:uid="{00000000-0005-0000-0000-0000605B0000}"/>
    <cellStyle name="Ввод  2 4 4" xfId="23397" xr:uid="{00000000-0005-0000-0000-0000615B0000}"/>
    <cellStyle name="Ввод  2 4 5" xfId="23398" xr:uid="{00000000-0005-0000-0000-0000625B0000}"/>
    <cellStyle name="Ввод  2 4 6" xfId="23399" xr:uid="{00000000-0005-0000-0000-0000635B0000}"/>
    <cellStyle name="Ввод  2 4 6 2" xfId="23400" xr:uid="{00000000-0005-0000-0000-0000645B0000}"/>
    <cellStyle name="Ввод  2 4 7" xfId="23401" xr:uid="{00000000-0005-0000-0000-0000655B0000}"/>
    <cellStyle name="Ввод  2 4 7 2" xfId="23402" xr:uid="{00000000-0005-0000-0000-0000665B0000}"/>
    <cellStyle name="Ввод  2 4 8" xfId="23403" xr:uid="{00000000-0005-0000-0000-0000675B0000}"/>
    <cellStyle name="Ввод  2 4 9" xfId="23404" xr:uid="{00000000-0005-0000-0000-0000685B0000}"/>
    <cellStyle name="Ввод  2 5" xfId="23405" xr:uid="{00000000-0005-0000-0000-0000695B0000}"/>
    <cellStyle name="Ввод  2 5 2" xfId="23406" xr:uid="{00000000-0005-0000-0000-00006A5B0000}"/>
    <cellStyle name="Ввод  2 5 2 2" xfId="23407" xr:uid="{00000000-0005-0000-0000-00006B5B0000}"/>
    <cellStyle name="Ввод  2 5 3" xfId="23408" xr:uid="{00000000-0005-0000-0000-00006C5B0000}"/>
    <cellStyle name="Ввод  2 5 3 2" xfId="23409" xr:uid="{00000000-0005-0000-0000-00006D5B0000}"/>
    <cellStyle name="Ввод  2 5 3 3" xfId="23410" xr:uid="{00000000-0005-0000-0000-00006E5B0000}"/>
    <cellStyle name="Ввод  2 5 4" xfId="23411" xr:uid="{00000000-0005-0000-0000-00006F5B0000}"/>
    <cellStyle name="Ввод  2 5 5" xfId="23412" xr:uid="{00000000-0005-0000-0000-0000705B0000}"/>
    <cellStyle name="Ввод  2 5 6" xfId="23413" xr:uid="{00000000-0005-0000-0000-0000715B0000}"/>
    <cellStyle name="Ввод  2 5 6 2" xfId="23414" xr:uid="{00000000-0005-0000-0000-0000725B0000}"/>
    <cellStyle name="Ввод  2 5 6 3" xfId="23415" xr:uid="{00000000-0005-0000-0000-0000735B0000}"/>
    <cellStyle name="Ввод  2 5 7" xfId="23416" xr:uid="{00000000-0005-0000-0000-0000745B0000}"/>
    <cellStyle name="Ввод  2 5 8" xfId="23417" xr:uid="{00000000-0005-0000-0000-0000755B0000}"/>
    <cellStyle name="Ввод  2 5_амортизация" xfId="23418" xr:uid="{00000000-0005-0000-0000-0000765B0000}"/>
    <cellStyle name="Ввод  2 6" xfId="23419" xr:uid="{00000000-0005-0000-0000-0000775B0000}"/>
    <cellStyle name="Ввод  2 6 2" xfId="23420" xr:uid="{00000000-0005-0000-0000-0000785B0000}"/>
    <cellStyle name="Ввод  2 6 3" xfId="23421" xr:uid="{00000000-0005-0000-0000-0000795B0000}"/>
    <cellStyle name="Ввод  2 6 4" xfId="23422" xr:uid="{00000000-0005-0000-0000-00007A5B0000}"/>
    <cellStyle name="Ввод  2 7" xfId="23423" xr:uid="{00000000-0005-0000-0000-00007B5B0000}"/>
    <cellStyle name="Ввод  2 7 2" xfId="23424" xr:uid="{00000000-0005-0000-0000-00007C5B0000}"/>
    <cellStyle name="Ввод  2 7 3" xfId="23425" xr:uid="{00000000-0005-0000-0000-00007D5B0000}"/>
    <cellStyle name="Ввод  2 7 4" xfId="23426" xr:uid="{00000000-0005-0000-0000-00007E5B0000}"/>
    <cellStyle name="Ввод  2 8" xfId="23427" xr:uid="{00000000-0005-0000-0000-00007F5B0000}"/>
    <cellStyle name="Ввод  2 8 2" xfId="23428" xr:uid="{00000000-0005-0000-0000-0000805B0000}"/>
    <cellStyle name="Ввод  2 9" xfId="23429" xr:uid="{00000000-0005-0000-0000-0000815B0000}"/>
    <cellStyle name="Ввод  2 9 2" xfId="23430" xr:uid="{00000000-0005-0000-0000-0000825B0000}"/>
    <cellStyle name="Ввод  2_амортизация" xfId="23431" xr:uid="{00000000-0005-0000-0000-0000835B0000}"/>
    <cellStyle name="Ввод  3" xfId="23432" xr:uid="{00000000-0005-0000-0000-0000845B0000}"/>
    <cellStyle name="Ввод  3 2" xfId="23433" xr:uid="{00000000-0005-0000-0000-0000855B0000}"/>
    <cellStyle name="Ввод  3 3" xfId="23434" xr:uid="{00000000-0005-0000-0000-0000865B0000}"/>
    <cellStyle name="Ввод  3 4" xfId="23435" xr:uid="{00000000-0005-0000-0000-0000875B0000}"/>
    <cellStyle name="Ввод  3 4 2" xfId="23436" xr:uid="{00000000-0005-0000-0000-0000885B0000}"/>
    <cellStyle name="Ввод  3 4 3" xfId="23437" xr:uid="{00000000-0005-0000-0000-0000895B0000}"/>
    <cellStyle name="Ввод  3 5" xfId="23438" xr:uid="{00000000-0005-0000-0000-00008A5B0000}"/>
    <cellStyle name="Ввод  3 6" xfId="23439" xr:uid="{00000000-0005-0000-0000-00008B5B0000}"/>
    <cellStyle name="Ввод  4" xfId="23440" xr:uid="{00000000-0005-0000-0000-00008C5B0000}"/>
    <cellStyle name="Ввод  4 2" xfId="23441" xr:uid="{00000000-0005-0000-0000-00008D5B0000}"/>
    <cellStyle name="Ввод  4 3" xfId="23442" xr:uid="{00000000-0005-0000-0000-00008E5B0000}"/>
    <cellStyle name="Ввод  5" xfId="23443" xr:uid="{00000000-0005-0000-0000-00008F5B0000}"/>
    <cellStyle name="Ввод  5 2" xfId="23444" xr:uid="{00000000-0005-0000-0000-0000905B0000}"/>
    <cellStyle name="Ввод  5 3" xfId="23445" xr:uid="{00000000-0005-0000-0000-0000915B0000}"/>
    <cellStyle name="Ввод  6" xfId="23446" xr:uid="{00000000-0005-0000-0000-0000925B0000}"/>
    <cellStyle name="Ввод  6 2" xfId="23447" xr:uid="{00000000-0005-0000-0000-0000935B0000}"/>
    <cellStyle name="Ввод  7" xfId="23448" xr:uid="{00000000-0005-0000-0000-0000945B0000}"/>
    <cellStyle name="Ввод  8" xfId="23449" xr:uid="{00000000-0005-0000-0000-0000955B0000}"/>
    <cellStyle name="Ввод  9" xfId="23450" xr:uid="{00000000-0005-0000-0000-0000965B0000}"/>
    <cellStyle name="Вывод 10" xfId="23451" xr:uid="{00000000-0005-0000-0000-0000975B0000}"/>
    <cellStyle name="Вывод 11" xfId="23452" xr:uid="{00000000-0005-0000-0000-0000985B0000}"/>
    <cellStyle name="Вывод 11 2" xfId="23453" xr:uid="{00000000-0005-0000-0000-0000995B0000}"/>
    <cellStyle name="Вывод 11 3" xfId="23454" xr:uid="{00000000-0005-0000-0000-00009A5B0000}"/>
    <cellStyle name="Вывод 11 4" xfId="23455" xr:uid="{00000000-0005-0000-0000-00009B5B0000}"/>
    <cellStyle name="Вывод 12" xfId="23456" xr:uid="{00000000-0005-0000-0000-00009C5B0000}"/>
    <cellStyle name="Вывод 13" xfId="23457" xr:uid="{00000000-0005-0000-0000-00009D5B0000}"/>
    <cellStyle name="Вывод 14" xfId="23458" xr:uid="{00000000-0005-0000-0000-00009E5B0000}"/>
    <cellStyle name="Вывод 15" xfId="23459" xr:uid="{00000000-0005-0000-0000-00009F5B0000}"/>
    <cellStyle name="Вывод 15 2" xfId="23460" xr:uid="{00000000-0005-0000-0000-0000A05B0000}"/>
    <cellStyle name="Вывод 16" xfId="23461" xr:uid="{00000000-0005-0000-0000-0000A15B0000}"/>
    <cellStyle name="Вывод 17" xfId="23462" xr:uid="{00000000-0005-0000-0000-0000A25B0000}"/>
    <cellStyle name="Вывод 18" xfId="23463" xr:uid="{00000000-0005-0000-0000-0000A35B0000}"/>
    <cellStyle name="Вывод 19" xfId="23464" xr:uid="{00000000-0005-0000-0000-0000A45B0000}"/>
    <cellStyle name="Вывод 2" xfId="23465" xr:uid="{00000000-0005-0000-0000-0000A55B0000}"/>
    <cellStyle name="Вывод 2 10" xfId="23466" xr:uid="{00000000-0005-0000-0000-0000A65B0000}"/>
    <cellStyle name="Вывод 2 10 2" xfId="23467" xr:uid="{00000000-0005-0000-0000-0000A75B0000}"/>
    <cellStyle name="Вывод 2 11" xfId="23468" xr:uid="{00000000-0005-0000-0000-0000A85B0000}"/>
    <cellStyle name="Вывод 2 11 2" xfId="23469" xr:uid="{00000000-0005-0000-0000-0000A95B0000}"/>
    <cellStyle name="Вывод 2 12" xfId="23470" xr:uid="{00000000-0005-0000-0000-0000AA5B0000}"/>
    <cellStyle name="Вывод 2 12 2" xfId="23471" xr:uid="{00000000-0005-0000-0000-0000AB5B0000}"/>
    <cellStyle name="Вывод 2 12 3" xfId="23472" xr:uid="{00000000-0005-0000-0000-0000AC5B0000}"/>
    <cellStyle name="Вывод 2 12 4" xfId="23473" xr:uid="{00000000-0005-0000-0000-0000AD5B0000}"/>
    <cellStyle name="Вывод 2 12 4 2" xfId="23474" xr:uid="{00000000-0005-0000-0000-0000AE5B0000}"/>
    <cellStyle name="Вывод 2 12 4 3" xfId="23475" xr:uid="{00000000-0005-0000-0000-0000AF5B0000}"/>
    <cellStyle name="Вывод 2 12 5" xfId="23476" xr:uid="{00000000-0005-0000-0000-0000B05B0000}"/>
    <cellStyle name="Вывод 2 13" xfId="23477" xr:uid="{00000000-0005-0000-0000-0000B15B0000}"/>
    <cellStyle name="Вывод 2 14" xfId="23478" xr:uid="{00000000-0005-0000-0000-0000B25B0000}"/>
    <cellStyle name="Вывод 2 15" xfId="23479" xr:uid="{00000000-0005-0000-0000-0000B35B0000}"/>
    <cellStyle name="Вывод 2 16" xfId="23480" xr:uid="{00000000-0005-0000-0000-0000B45B0000}"/>
    <cellStyle name="Вывод 2 17" xfId="23481" xr:uid="{00000000-0005-0000-0000-0000B55B0000}"/>
    <cellStyle name="Вывод 2 18" xfId="23482" xr:uid="{00000000-0005-0000-0000-0000B65B0000}"/>
    <cellStyle name="Вывод 2 19" xfId="23483" xr:uid="{00000000-0005-0000-0000-0000B75B0000}"/>
    <cellStyle name="Вывод 2 2" xfId="23484" xr:uid="{00000000-0005-0000-0000-0000B85B0000}"/>
    <cellStyle name="Вывод 2 2 2" xfId="23485" xr:uid="{00000000-0005-0000-0000-0000B95B0000}"/>
    <cellStyle name="Вывод 2 20" xfId="23486" xr:uid="{00000000-0005-0000-0000-0000BA5B0000}"/>
    <cellStyle name="Вывод 2 21" xfId="23487" xr:uid="{00000000-0005-0000-0000-0000BB5B0000}"/>
    <cellStyle name="Вывод 2 22" xfId="23488" xr:uid="{00000000-0005-0000-0000-0000BC5B0000}"/>
    <cellStyle name="Вывод 2 23" xfId="23489" xr:uid="{00000000-0005-0000-0000-0000BD5B0000}"/>
    <cellStyle name="Вывод 2 24" xfId="23490" xr:uid="{00000000-0005-0000-0000-0000BE5B0000}"/>
    <cellStyle name="Вывод 2 25" xfId="23491" xr:uid="{00000000-0005-0000-0000-0000BF5B0000}"/>
    <cellStyle name="Вывод 2 3" xfId="23492" xr:uid="{00000000-0005-0000-0000-0000C05B0000}"/>
    <cellStyle name="Вывод 2 3 2" xfId="23493" xr:uid="{00000000-0005-0000-0000-0000C15B0000}"/>
    <cellStyle name="Вывод 2 4" xfId="23494" xr:uid="{00000000-0005-0000-0000-0000C25B0000}"/>
    <cellStyle name="Вывод 2 4 10" xfId="23495" xr:uid="{00000000-0005-0000-0000-0000C35B0000}"/>
    <cellStyle name="Вывод 2 4 11" xfId="23496" xr:uid="{00000000-0005-0000-0000-0000C45B0000}"/>
    <cellStyle name="Вывод 2 4 12" xfId="23497" xr:uid="{00000000-0005-0000-0000-0000C55B0000}"/>
    <cellStyle name="Вывод 2 4 13" xfId="23498" xr:uid="{00000000-0005-0000-0000-0000C65B0000}"/>
    <cellStyle name="Вывод 2 4 2" xfId="23499" xr:uid="{00000000-0005-0000-0000-0000C75B0000}"/>
    <cellStyle name="Вывод 2 4 3" xfId="23500" xr:uid="{00000000-0005-0000-0000-0000C85B0000}"/>
    <cellStyle name="Вывод 2 4 4" xfId="23501" xr:uid="{00000000-0005-0000-0000-0000C95B0000}"/>
    <cellStyle name="Вывод 2 4 5" xfId="23502" xr:uid="{00000000-0005-0000-0000-0000CA5B0000}"/>
    <cellStyle name="Вывод 2 4 6" xfId="23503" xr:uid="{00000000-0005-0000-0000-0000CB5B0000}"/>
    <cellStyle name="Вывод 2 4 6 2" xfId="23504" xr:uid="{00000000-0005-0000-0000-0000CC5B0000}"/>
    <cellStyle name="Вывод 2 4 7" xfId="23505" xr:uid="{00000000-0005-0000-0000-0000CD5B0000}"/>
    <cellStyle name="Вывод 2 4 7 2" xfId="23506" xr:uid="{00000000-0005-0000-0000-0000CE5B0000}"/>
    <cellStyle name="Вывод 2 4 8" xfId="23507" xr:uid="{00000000-0005-0000-0000-0000CF5B0000}"/>
    <cellStyle name="Вывод 2 4 9" xfId="23508" xr:uid="{00000000-0005-0000-0000-0000D05B0000}"/>
    <cellStyle name="Вывод 2 5" xfId="23509" xr:uid="{00000000-0005-0000-0000-0000D15B0000}"/>
    <cellStyle name="Вывод 2 5 2" xfId="23510" xr:uid="{00000000-0005-0000-0000-0000D25B0000}"/>
    <cellStyle name="Вывод 2 6" xfId="23511" xr:uid="{00000000-0005-0000-0000-0000D35B0000}"/>
    <cellStyle name="Вывод 2 6 2" xfId="23512" xr:uid="{00000000-0005-0000-0000-0000D45B0000}"/>
    <cellStyle name="Вывод 2 7" xfId="23513" xr:uid="{00000000-0005-0000-0000-0000D55B0000}"/>
    <cellStyle name="Вывод 2 7 2" xfId="23514" xr:uid="{00000000-0005-0000-0000-0000D65B0000}"/>
    <cellStyle name="Вывод 2 8" xfId="23515" xr:uid="{00000000-0005-0000-0000-0000D75B0000}"/>
    <cellStyle name="Вывод 2 8 2" xfId="23516" xr:uid="{00000000-0005-0000-0000-0000D85B0000}"/>
    <cellStyle name="Вывод 2 9" xfId="23517" xr:uid="{00000000-0005-0000-0000-0000D95B0000}"/>
    <cellStyle name="Вывод 2 9 2" xfId="23518" xr:uid="{00000000-0005-0000-0000-0000DA5B0000}"/>
    <cellStyle name="Вывод 2_амортизация" xfId="23519" xr:uid="{00000000-0005-0000-0000-0000DB5B0000}"/>
    <cellStyle name="Вывод 3" xfId="23520" xr:uid="{00000000-0005-0000-0000-0000DC5B0000}"/>
    <cellStyle name="Вывод 3 2" xfId="23521" xr:uid="{00000000-0005-0000-0000-0000DD5B0000}"/>
    <cellStyle name="Вывод 3 3" xfId="23522" xr:uid="{00000000-0005-0000-0000-0000DE5B0000}"/>
    <cellStyle name="Вывод 3 4" xfId="23523" xr:uid="{00000000-0005-0000-0000-0000DF5B0000}"/>
    <cellStyle name="Вывод 3 4 2" xfId="23524" xr:uid="{00000000-0005-0000-0000-0000E05B0000}"/>
    <cellStyle name="Вывод 3 4 3" xfId="23525" xr:uid="{00000000-0005-0000-0000-0000E15B0000}"/>
    <cellStyle name="Вывод 3 5" xfId="23526" xr:uid="{00000000-0005-0000-0000-0000E25B0000}"/>
    <cellStyle name="Вывод 3 6" xfId="23527" xr:uid="{00000000-0005-0000-0000-0000E35B0000}"/>
    <cellStyle name="Вывод 4" xfId="23528" xr:uid="{00000000-0005-0000-0000-0000E45B0000}"/>
    <cellStyle name="Вывод 4 2" xfId="23529" xr:uid="{00000000-0005-0000-0000-0000E55B0000}"/>
    <cellStyle name="Вывод 4 3" xfId="23530" xr:uid="{00000000-0005-0000-0000-0000E65B0000}"/>
    <cellStyle name="Вывод 5" xfId="23531" xr:uid="{00000000-0005-0000-0000-0000E75B0000}"/>
    <cellStyle name="Вывод 5 2" xfId="23532" xr:uid="{00000000-0005-0000-0000-0000E85B0000}"/>
    <cellStyle name="Вывод 5 3" xfId="23533" xr:uid="{00000000-0005-0000-0000-0000E95B0000}"/>
    <cellStyle name="Вывод 6" xfId="23534" xr:uid="{00000000-0005-0000-0000-0000EA5B0000}"/>
    <cellStyle name="Вывод 6 2" xfId="23535" xr:uid="{00000000-0005-0000-0000-0000EB5B0000}"/>
    <cellStyle name="Вывод 7" xfId="23536" xr:uid="{00000000-0005-0000-0000-0000EC5B0000}"/>
    <cellStyle name="Вывод 8" xfId="23537" xr:uid="{00000000-0005-0000-0000-0000ED5B0000}"/>
    <cellStyle name="Вывод 9" xfId="23538" xr:uid="{00000000-0005-0000-0000-0000EE5B0000}"/>
    <cellStyle name="Вычисление 10" xfId="23539" xr:uid="{00000000-0005-0000-0000-0000EF5B0000}"/>
    <cellStyle name="Вычисление 11" xfId="23540" xr:uid="{00000000-0005-0000-0000-0000F05B0000}"/>
    <cellStyle name="Вычисление 11 2" xfId="23541" xr:uid="{00000000-0005-0000-0000-0000F15B0000}"/>
    <cellStyle name="Вычисление 11 3" xfId="23542" xr:uid="{00000000-0005-0000-0000-0000F25B0000}"/>
    <cellStyle name="Вычисление 11 4" xfId="23543" xr:uid="{00000000-0005-0000-0000-0000F35B0000}"/>
    <cellStyle name="Вычисление 12" xfId="23544" xr:uid="{00000000-0005-0000-0000-0000F45B0000}"/>
    <cellStyle name="Вычисление 13" xfId="23545" xr:uid="{00000000-0005-0000-0000-0000F55B0000}"/>
    <cellStyle name="Вычисление 14" xfId="23546" xr:uid="{00000000-0005-0000-0000-0000F65B0000}"/>
    <cellStyle name="Вычисление 15" xfId="23547" xr:uid="{00000000-0005-0000-0000-0000F75B0000}"/>
    <cellStyle name="Вычисление 15 2" xfId="23548" xr:uid="{00000000-0005-0000-0000-0000F85B0000}"/>
    <cellStyle name="Вычисление 16" xfId="23549" xr:uid="{00000000-0005-0000-0000-0000F95B0000}"/>
    <cellStyle name="Вычисление 17" xfId="23550" xr:uid="{00000000-0005-0000-0000-0000FA5B0000}"/>
    <cellStyle name="Вычисление 18" xfId="23551" xr:uid="{00000000-0005-0000-0000-0000FB5B0000}"/>
    <cellStyle name="Вычисление 19" xfId="23552" xr:uid="{00000000-0005-0000-0000-0000FC5B0000}"/>
    <cellStyle name="Вычисление 2" xfId="23553" xr:uid="{00000000-0005-0000-0000-0000FD5B0000}"/>
    <cellStyle name="Вычисление 2 10" xfId="23554" xr:uid="{00000000-0005-0000-0000-0000FE5B0000}"/>
    <cellStyle name="Вычисление 2 10 2" xfId="23555" xr:uid="{00000000-0005-0000-0000-0000FF5B0000}"/>
    <cellStyle name="Вычисление 2 11" xfId="23556" xr:uid="{00000000-0005-0000-0000-0000005C0000}"/>
    <cellStyle name="Вычисление 2 11 2" xfId="23557" xr:uid="{00000000-0005-0000-0000-0000015C0000}"/>
    <cellStyle name="Вычисление 2 12" xfId="23558" xr:uid="{00000000-0005-0000-0000-0000025C0000}"/>
    <cellStyle name="Вычисление 2 12 2" xfId="23559" xr:uid="{00000000-0005-0000-0000-0000035C0000}"/>
    <cellStyle name="Вычисление 2 12 3" xfId="23560" xr:uid="{00000000-0005-0000-0000-0000045C0000}"/>
    <cellStyle name="Вычисление 2 12 4" xfId="23561" xr:uid="{00000000-0005-0000-0000-0000055C0000}"/>
    <cellStyle name="Вычисление 2 12 4 2" xfId="23562" xr:uid="{00000000-0005-0000-0000-0000065C0000}"/>
    <cellStyle name="Вычисление 2 12 4 3" xfId="23563" xr:uid="{00000000-0005-0000-0000-0000075C0000}"/>
    <cellStyle name="Вычисление 2 12 5" xfId="23564" xr:uid="{00000000-0005-0000-0000-0000085C0000}"/>
    <cellStyle name="Вычисление 2 13" xfId="23565" xr:uid="{00000000-0005-0000-0000-0000095C0000}"/>
    <cellStyle name="Вычисление 2 14" xfId="23566" xr:uid="{00000000-0005-0000-0000-00000A5C0000}"/>
    <cellStyle name="Вычисление 2 15" xfId="23567" xr:uid="{00000000-0005-0000-0000-00000B5C0000}"/>
    <cellStyle name="Вычисление 2 16" xfId="23568" xr:uid="{00000000-0005-0000-0000-00000C5C0000}"/>
    <cellStyle name="Вычисление 2 17" xfId="23569" xr:uid="{00000000-0005-0000-0000-00000D5C0000}"/>
    <cellStyle name="Вычисление 2 18" xfId="23570" xr:uid="{00000000-0005-0000-0000-00000E5C0000}"/>
    <cellStyle name="Вычисление 2 19" xfId="23571" xr:uid="{00000000-0005-0000-0000-00000F5C0000}"/>
    <cellStyle name="Вычисление 2 2" xfId="23572" xr:uid="{00000000-0005-0000-0000-0000105C0000}"/>
    <cellStyle name="Вычисление 2 2 2" xfId="23573" xr:uid="{00000000-0005-0000-0000-0000115C0000}"/>
    <cellStyle name="Вычисление 2 20" xfId="23574" xr:uid="{00000000-0005-0000-0000-0000125C0000}"/>
    <cellStyle name="Вычисление 2 21" xfId="23575" xr:uid="{00000000-0005-0000-0000-0000135C0000}"/>
    <cellStyle name="Вычисление 2 22" xfId="23576" xr:uid="{00000000-0005-0000-0000-0000145C0000}"/>
    <cellStyle name="Вычисление 2 23" xfId="23577" xr:uid="{00000000-0005-0000-0000-0000155C0000}"/>
    <cellStyle name="Вычисление 2 24" xfId="23578" xr:uid="{00000000-0005-0000-0000-0000165C0000}"/>
    <cellStyle name="Вычисление 2 25" xfId="23579" xr:uid="{00000000-0005-0000-0000-0000175C0000}"/>
    <cellStyle name="Вычисление 2 3" xfId="23580" xr:uid="{00000000-0005-0000-0000-0000185C0000}"/>
    <cellStyle name="Вычисление 2 3 2" xfId="23581" xr:uid="{00000000-0005-0000-0000-0000195C0000}"/>
    <cellStyle name="Вычисление 2 4" xfId="23582" xr:uid="{00000000-0005-0000-0000-00001A5C0000}"/>
    <cellStyle name="Вычисление 2 4 10" xfId="23583" xr:uid="{00000000-0005-0000-0000-00001B5C0000}"/>
    <cellStyle name="Вычисление 2 4 11" xfId="23584" xr:uid="{00000000-0005-0000-0000-00001C5C0000}"/>
    <cellStyle name="Вычисление 2 4 12" xfId="23585" xr:uid="{00000000-0005-0000-0000-00001D5C0000}"/>
    <cellStyle name="Вычисление 2 4 13" xfId="23586" xr:uid="{00000000-0005-0000-0000-00001E5C0000}"/>
    <cellStyle name="Вычисление 2 4 2" xfId="23587" xr:uid="{00000000-0005-0000-0000-00001F5C0000}"/>
    <cellStyle name="Вычисление 2 4 3" xfId="23588" xr:uid="{00000000-0005-0000-0000-0000205C0000}"/>
    <cellStyle name="Вычисление 2 4 4" xfId="23589" xr:uid="{00000000-0005-0000-0000-0000215C0000}"/>
    <cellStyle name="Вычисление 2 4 5" xfId="23590" xr:uid="{00000000-0005-0000-0000-0000225C0000}"/>
    <cellStyle name="Вычисление 2 4 6" xfId="23591" xr:uid="{00000000-0005-0000-0000-0000235C0000}"/>
    <cellStyle name="Вычисление 2 4 6 2" xfId="23592" xr:uid="{00000000-0005-0000-0000-0000245C0000}"/>
    <cellStyle name="Вычисление 2 4 7" xfId="23593" xr:uid="{00000000-0005-0000-0000-0000255C0000}"/>
    <cellStyle name="Вычисление 2 4 7 2" xfId="23594" xr:uid="{00000000-0005-0000-0000-0000265C0000}"/>
    <cellStyle name="Вычисление 2 4 8" xfId="23595" xr:uid="{00000000-0005-0000-0000-0000275C0000}"/>
    <cellStyle name="Вычисление 2 4 9" xfId="23596" xr:uid="{00000000-0005-0000-0000-0000285C0000}"/>
    <cellStyle name="Вычисление 2 5" xfId="23597" xr:uid="{00000000-0005-0000-0000-0000295C0000}"/>
    <cellStyle name="Вычисление 2 5 2" xfId="23598" xr:uid="{00000000-0005-0000-0000-00002A5C0000}"/>
    <cellStyle name="Вычисление 2 6" xfId="23599" xr:uid="{00000000-0005-0000-0000-00002B5C0000}"/>
    <cellStyle name="Вычисление 2 6 2" xfId="23600" xr:uid="{00000000-0005-0000-0000-00002C5C0000}"/>
    <cellStyle name="Вычисление 2 7" xfId="23601" xr:uid="{00000000-0005-0000-0000-00002D5C0000}"/>
    <cellStyle name="Вычисление 2 7 2" xfId="23602" xr:uid="{00000000-0005-0000-0000-00002E5C0000}"/>
    <cellStyle name="Вычисление 2 8" xfId="23603" xr:uid="{00000000-0005-0000-0000-00002F5C0000}"/>
    <cellStyle name="Вычисление 2 8 2" xfId="23604" xr:uid="{00000000-0005-0000-0000-0000305C0000}"/>
    <cellStyle name="Вычисление 2 9" xfId="23605" xr:uid="{00000000-0005-0000-0000-0000315C0000}"/>
    <cellStyle name="Вычисление 2 9 2" xfId="23606" xr:uid="{00000000-0005-0000-0000-0000325C0000}"/>
    <cellStyle name="Вычисление 2_амортизация" xfId="23607" xr:uid="{00000000-0005-0000-0000-0000335C0000}"/>
    <cellStyle name="Вычисление 3" xfId="23608" xr:uid="{00000000-0005-0000-0000-0000345C0000}"/>
    <cellStyle name="Вычисление 3 2" xfId="23609" xr:uid="{00000000-0005-0000-0000-0000355C0000}"/>
    <cellStyle name="Вычисление 3 3" xfId="23610" xr:uid="{00000000-0005-0000-0000-0000365C0000}"/>
    <cellStyle name="Вычисление 3 4" xfId="23611" xr:uid="{00000000-0005-0000-0000-0000375C0000}"/>
    <cellStyle name="Вычисление 3 4 2" xfId="23612" xr:uid="{00000000-0005-0000-0000-0000385C0000}"/>
    <cellStyle name="Вычисление 3 4 3" xfId="23613" xr:uid="{00000000-0005-0000-0000-0000395C0000}"/>
    <cellStyle name="Вычисление 3 5" xfId="23614" xr:uid="{00000000-0005-0000-0000-00003A5C0000}"/>
    <cellStyle name="Вычисление 3 6" xfId="23615" xr:uid="{00000000-0005-0000-0000-00003B5C0000}"/>
    <cellStyle name="Вычисление 4" xfId="23616" xr:uid="{00000000-0005-0000-0000-00003C5C0000}"/>
    <cellStyle name="Вычисление 4 2" xfId="23617" xr:uid="{00000000-0005-0000-0000-00003D5C0000}"/>
    <cellStyle name="Вычисление 4 3" xfId="23618" xr:uid="{00000000-0005-0000-0000-00003E5C0000}"/>
    <cellStyle name="Вычисление 5" xfId="23619" xr:uid="{00000000-0005-0000-0000-00003F5C0000}"/>
    <cellStyle name="Вычисление 5 2" xfId="23620" xr:uid="{00000000-0005-0000-0000-0000405C0000}"/>
    <cellStyle name="Вычисление 5 3" xfId="23621" xr:uid="{00000000-0005-0000-0000-0000415C0000}"/>
    <cellStyle name="Вычисление 6" xfId="23622" xr:uid="{00000000-0005-0000-0000-0000425C0000}"/>
    <cellStyle name="Вычисление 6 2" xfId="23623" xr:uid="{00000000-0005-0000-0000-0000435C0000}"/>
    <cellStyle name="Вычисление 7" xfId="23624" xr:uid="{00000000-0005-0000-0000-0000445C0000}"/>
    <cellStyle name="Вычисление 8" xfId="23625" xr:uid="{00000000-0005-0000-0000-0000455C0000}"/>
    <cellStyle name="Вычисление 9" xfId="23626" xr:uid="{00000000-0005-0000-0000-0000465C0000}"/>
    <cellStyle name="Гиперссылка 10" xfId="23627" xr:uid="{00000000-0005-0000-0000-0000475C0000}"/>
    <cellStyle name="Гиперссылка 2" xfId="23628" xr:uid="{00000000-0005-0000-0000-0000485C0000}"/>
    <cellStyle name="Гиперссылка 3" xfId="23629" xr:uid="{00000000-0005-0000-0000-0000495C0000}"/>
    <cellStyle name="Гиперссылка 4" xfId="23630" xr:uid="{00000000-0005-0000-0000-00004A5C0000}"/>
    <cellStyle name="Гиперссылка 5" xfId="23631" xr:uid="{00000000-0005-0000-0000-00004B5C0000}"/>
    <cellStyle name="Гиперссылка 6" xfId="23632" xr:uid="{00000000-0005-0000-0000-00004C5C0000}"/>
    <cellStyle name="Гиперссылка 7" xfId="23633" xr:uid="{00000000-0005-0000-0000-00004D5C0000}"/>
    <cellStyle name="Гиперссылка 8" xfId="23634" xr:uid="{00000000-0005-0000-0000-00004E5C0000}"/>
    <cellStyle name="Гиперссылка 9" xfId="23635" xr:uid="{00000000-0005-0000-0000-00004F5C0000}"/>
    <cellStyle name="Денежный [0] 2" xfId="23636" xr:uid="{00000000-0005-0000-0000-0000505C0000}"/>
    <cellStyle name="Денежный 2" xfId="23637" xr:uid="{00000000-0005-0000-0000-0000515C0000}"/>
    <cellStyle name="Денежный 3" xfId="23638" xr:uid="{00000000-0005-0000-0000-0000525C0000}"/>
    <cellStyle name="Денежный 4" xfId="23639" xr:uid="{00000000-0005-0000-0000-0000535C0000}"/>
    <cellStyle name="Заголовок 1 10" xfId="23640" xr:uid="{00000000-0005-0000-0000-0000545C0000}"/>
    <cellStyle name="Заголовок 1 11" xfId="23641" xr:uid="{00000000-0005-0000-0000-0000555C0000}"/>
    <cellStyle name="Заголовок 1 11 2" xfId="23642" xr:uid="{00000000-0005-0000-0000-0000565C0000}"/>
    <cellStyle name="Заголовок 1 11 3" xfId="23643" xr:uid="{00000000-0005-0000-0000-0000575C0000}"/>
    <cellStyle name="Заголовок 1 11 4" xfId="23644" xr:uid="{00000000-0005-0000-0000-0000585C0000}"/>
    <cellStyle name="Заголовок 1 12" xfId="23645" xr:uid="{00000000-0005-0000-0000-0000595C0000}"/>
    <cellStyle name="Заголовок 1 13" xfId="23646" xr:uid="{00000000-0005-0000-0000-00005A5C0000}"/>
    <cellStyle name="Заголовок 1 14" xfId="23647" xr:uid="{00000000-0005-0000-0000-00005B5C0000}"/>
    <cellStyle name="Заголовок 1 15" xfId="23648" xr:uid="{00000000-0005-0000-0000-00005C5C0000}"/>
    <cellStyle name="Заголовок 1 15 2" xfId="23649" xr:uid="{00000000-0005-0000-0000-00005D5C0000}"/>
    <cellStyle name="Заголовок 1 16" xfId="23650" xr:uid="{00000000-0005-0000-0000-00005E5C0000}"/>
    <cellStyle name="Заголовок 1 17" xfId="23651" xr:uid="{00000000-0005-0000-0000-00005F5C0000}"/>
    <cellStyle name="Заголовок 1 18" xfId="23652" xr:uid="{00000000-0005-0000-0000-0000605C0000}"/>
    <cellStyle name="Заголовок 1 19" xfId="23653" xr:uid="{00000000-0005-0000-0000-0000615C0000}"/>
    <cellStyle name="Заголовок 1 2" xfId="23654" xr:uid="{00000000-0005-0000-0000-0000625C0000}"/>
    <cellStyle name="Заголовок 1 2 10" xfId="23655" xr:uid="{00000000-0005-0000-0000-0000635C0000}"/>
    <cellStyle name="Заголовок 1 2 11" xfId="23656" xr:uid="{00000000-0005-0000-0000-0000645C0000}"/>
    <cellStyle name="Заголовок 1 2 12" xfId="23657" xr:uid="{00000000-0005-0000-0000-0000655C0000}"/>
    <cellStyle name="Заголовок 1 2 12 2" xfId="23658" xr:uid="{00000000-0005-0000-0000-0000665C0000}"/>
    <cellStyle name="Заголовок 1 2 12 3" xfId="23659" xr:uid="{00000000-0005-0000-0000-0000675C0000}"/>
    <cellStyle name="Заголовок 1 2 12 4" xfId="23660" xr:uid="{00000000-0005-0000-0000-0000685C0000}"/>
    <cellStyle name="Заголовок 1 2 12 4 2" xfId="23661" xr:uid="{00000000-0005-0000-0000-0000695C0000}"/>
    <cellStyle name="Заголовок 1 2 12 4 3" xfId="23662" xr:uid="{00000000-0005-0000-0000-00006A5C0000}"/>
    <cellStyle name="Заголовок 1 2 12 5" xfId="23663" xr:uid="{00000000-0005-0000-0000-00006B5C0000}"/>
    <cellStyle name="Заголовок 1 2 13" xfId="23664" xr:uid="{00000000-0005-0000-0000-00006C5C0000}"/>
    <cellStyle name="Заголовок 1 2 14" xfId="23665" xr:uid="{00000000-0005-0000-0000-00006D5C0000}"/>
    <cellStyle name="Заголовок 1 2 14 2" xfId="23666" xr:uid="{00000000-0005-0000-0000-00006E5C0000}"/>
    <cellStyle name="Заголовок 1 2 15" xfId="23667" xr:uid="{00000000-0005-0000-0000-00006F5C0000}"/>
    <cellStyle name="Заголовок 1 2 16" xfId="23668" xr:uid="{00000000-0005-0000-0000-0000705C0000}"/>
    <cellStyle name="Заголовок 1 2 16 2" xfId="23669" xr:uid="{00000000-0005-0000-0000-0000715C0000}"/>
    <cellStyle name="Заголовок 1 2 16 3" xfId="23670" xr:uid="{00000000-0005-0000-0000-0000725C0000}"/>
    <cellStyle name="Заголовок 1 2 17" xfId="23671" xr:uid="{00000000-0005-0000-0000-0000735C0000}"/>
    <cellStyle name="Заголовок 1 2 17 2" xfId="23672" xr:uid="{00000000-0005-0000-0000-0000745C0000}"/>
    <cellStyle name="Заголовок 1 2 17 3" xfId="23673" xr:uid="{00000000-0005-0000-0000-0000755C0000}"/>
    <cellStyle name="Заголовок 1 2 18" xfId="23674" xr:uid="{00000000-0005-0000-0000-0000765C0000}"/>
    <cellStyle name="Заголовок 1 2 18 2" xfId="23675" xr:uid="{00000000-0005-0000-0000-0000775C0000}"/>
    <cellStyle name="Заголовок 1 2 18 3" xfId="23676" xr:uid="{00000000-0005-0000-0000-0000785C0000}"/>
    <cellStyle name="Заголовок 1 2 19" xfId="23677" xr:uid="{00000000-0005-0000-0000-0000795C0000}"/>
    <cellStyle name="Заголовок 1 2 2" xfId="23678" xr:uid="{00000000-0005-0000-0000-00007A5C0000}"/>
    <cellStyle name="Заголовок 1 2 2 10" xfId="23679" xr:uid="{00000000-0005-0000-0000-00007B5C0000}"/>
    <cellStyle name="Заголовок 1 2 2 11" xfId="23680" xr:uid="{00000000-0005-0000-0000-00007C5C0000}"/>
    <cellStyle name="Заголовок 1 2 2 12" xfId="23681" xr:uid="{00000000-0005-0000-0000-00007D5C0000}"/>
    <cellStyle name="Заголовок 1 2 2 12 2" xfId="23682" xr:uid="{00000000-0005-0000-0000-00007E5C0000}"/>
    <cellStyle name="Заголовок 1 2 2 12 2 2" xfId="23683" xr:uid="{00000000-0005-0000-0000-00007F5C0000}"/>
    <cellStyle name="Заголовок 1 2 2 12 2 2 2" xfId="23684" xr:uid="{00000000-0005-0000-0000-0000805C0000}"/>
    <cellStyle name="Заголовок 1 2 2 12 2 2 3" xfId="23685" xr:uid="{00000000-0005-0000-0000-0000815C0000}"/>
    <cellStyle name="Заголовок 1 2 2 12 2 3" xfId="23686" xr:uid="{00000000-0005-0000-0000-0000825C0000}"/>
    <cellStyle name="Заголовок 1 2 2 12 3" xfId="23687" xr:uid="{00000000-0005-0000-0000-0000835C0000}"/>
    <cellStyle name="Заголовок 1 2 2 12 4" xfId="23688" xr:uid="{00000000-0005-0000-0000-0000845C0000}"/>
    <cellStyle name="Заголовок 1 2 2 13" xfId="23689" xr:uid="{00000000-0005-0000-0000-0000855C0000}"/>
    <cellStyle name="Заголовок 1 2 2 13 2" xfId="23690" xr:uid="{00000000-0005-0000-0000-0000865C0000}"/>
    <cellStyle name="Заголовок 1 2 2 13 3" xfId="23691" xr:uid="{00000000-0005-0000-0000-0000875C0000}"/>
    <cellStyle name="Заголовок 1 2 2 14" xfId="23692" xr:uid="{00000000-0005-0000-0000-0000885C0000}"/>
    <cellStyle name="Заголовок 1 2 2 14 2" xfId="23693" xr:uid="{00000000-0005-0000-0000-0000895C0000}"/>
    <cellStyle name="Заголовок 1 2 2 14 3" xfId="23694" xr:uid="{00000000-0005-0000-0000-00008A5C0000}"/>
    <cellStyle name="Заголовок 1 2 2 15" xfId="23695" xr:uid="{00000000-0005-0000-0000-00008B5C0000}"/>
    <cellStyle name="Заголовок 1 2 2 15 2" xfId="23696" xr:uid="{00000000-0005-0000-0000-00008C5C0000}"/>
    <cellStyle name="Заголовок 1 2 2 15 3" xfId="23697" xr:uid="{00000000-0005-0000-0000-00008D5C0000}"/>
    <cellStyle name="Заголовок 1 2 2 16" xfId="23698" xr:uid="{00000000-0005-0000-0000-00008E5C0000}"/>
    <cellStyle name="Заголовок 1 2 2 16 2" xfId="23699" xr:uid="{00000000-0005-0000-0000-00008F5C0000}"/>
    <cellStyle name="Заголовок 1 2 2 17" xfId="23700" xr:uid="{00000000-0005-0000-0000-0000905C0000}"/>
    <cellStyle name="Заголовок 1 2 2 18" xfId="23701" xr:uid="{00000000-0005-0000-0000-0000915C0000}"/>
    <cellStyle name="Заголовок 1 2 2 19" xfId="23702" xr:uid="{00000000-0005-0000-0000-0000925C0000}"/>
    <cellStyle name="Заголовок 1 2 2 19 2" xfId="23703" xr:uid="{00000000-0005-0000-0000-0000935C0000}"/>
    <cellStyle name="Заголовок 1 2 2 19 2 2" xfId="23704" xr:uid="{00000000-0005-0000-0000-0000945C0000}"/>
    <cellStyle name="Заголовок 1 2 2 19 2 2 2" xfId="23705" xr:uid="{00000000-0005-0000-0000-0000955C0000}"/>
    <cellStyle name="Заголовок 1 2 2 19 2 3" xfId="23706" xr:uid="{00000000-0005-0000-0000-0000965C0000}"/>
    <cellStyle name="Заголовок 1 2 2 19 2 4" xfId="23707" xr:uid="{00000000-0005-0000-0000-0000975C0000}"/>
    <cellStyle name="Заголовок 1 2 2 19 3" xfId="23708" xr:uid="{00000000-0005-0000-0000-0000985C0000}"/>
    <cellStyle name="Заголовок 1 2 2 19 3 2" xfId="23709" xr:uid="{00000000-0005-0000-0000-0000995C0000}"/>
    <cellStyle name="Заголовок 1 2 2 19 4" xfId="23710" xr:uid="{00000000-0005-0000-0000-00009A5C0000}"/>
    <cellStyle name="Заголовок 1 2 2 2" xfId="23711" xr:uid="{00000000-0005-0000-0000-00009B5C0000}"/>
    <cellStyle name="Заголовок 1 2 2 2 10" xfId="23712" xr:uid="{00000000-0005-0000-0000-00009C5C0000}"/>
    <cellStyle name="Заголовок 1 2 2 2 11" xfId="23713" xr:uid="{00000000-0005-0000-0000-00009D5C0000}"/>
    <cellStyle name="Заголовок 1 2 2 2 12" xfId="23714" xr:uid="{00000000-0005-0000-0000-00009E5C0000}"/>
    <cellStyle name="Заголовок 1 2 2 2 12 2" xfId="23715" xr:uid="{00000000-0005-0000-0000-00009F5C0000}"/>
    <cellStyle name="Заголовок 1 2 2 2 12 2 2" xfId="23716" xr:uid="{00000000-0005-0000-0000-0000A05C0000}"/>
    <cellStyle name="Заголовок 1 2 2 2 12 2 2 2" xfId="23717" xr:uid="{00000000-0005-0000-0000-0000A15C0000}"/>
    <cellStyle name="Заголовок 1 2 2 2 12 2 2 3" xfId="23718" xr:uid="{00000000-0005-0000-0000-0000A25C0000}"/>
    <cellStyle name="Заголовок 1 2 2 2 12 2 3" xfId="23719" xr:uid="{00000000-0005-0000-0000-0000A35C0000}"/>
    <cellStyle name="Заголовок 1 2 2 2 12 3" xfId="23720" xr:uid="{00000000-0005-0000-0000-0000A45C0000}"/>
    <cellStyle name="Заголовок 1 2 2 2 12 4" xfId="23721" xr:uid="{00000000-0005-0000-0000-0000A55C0000}"/>
    <cellStyle name="Заголовок 1 2 2 2 13" xfId="23722" xr:uid="{00000000-0005-0000-0000-0000A65C0000}"/>
    <cellStyle name="Заголовок 1 2 2 2 13 2" xfId="23723" xr:uid="{00000000-0005-0000-0000-0000A75C0000}"/>
    <cellStyle name="Заголовок 1 2 2 2 13 3" xfId="23724" xr:uid="{00000000-0005-0000-0000-0000A85C0000}"/>
    <cellStyle name="Заголовок 1 2 2 2 14" xfId="23725" xr:uid="{00000000-0005-0000-0000-0000A95C0000}"/>
    <cellStyle name="Заголовок 1 2 2 2 14 2" xfId="23726" xr:uid="{00000000-0005-0000-0000-0000AA5C0000}"/>
    <cellStyle name="Заголовок 1 2 2 2 14 3" xfId="23727" xr:uid="{00000000-0005-0000-0000-0000AB5C0000}"/>
    <cellStyle name="Заголовок 1 2 2 2 15" xfId="23728" xr:uid="{00000000-0005-0000-0000-0000AC5C0000}"/>
    <cellStyle name="Заголовок 1 2 2 2 15 2" xfId="23729" xr:uid="{00000000-0005-0000-0000-0000AD5C0000}"/>
    <cellStyle name="Заголовок 1 2 2 2 15 3" xfId="23730" xr:uid="{00000000-0005-0000-0000-0000AE5C0000}"/>
    <cellStyle name="Заголовок 1 2 2 2 16" xfId="23731" xr:uid="{00000000-0005-0000-0000-0000AF5C0000}"/>
    <cellStyle name="Заголовок 1 2 2 2 16 2" xfId="23732" xr:uid="{00000000-0005-0000-0000-0000B05C0000}"/>
    <cellStyle name="Заголовок 1 2 2 2 17" xfId="23733" xr:uid="{00000000-0005-0000-0000-0000B15C0000}"/>
    <cellStyle name="Заголовок 1 2 2 2 18" xfId="23734" xr:uid="{00000000-0005-0000-0000-0000B25C0000}"/>
    <cellStyle name="Заголовок 1 2 2 2 19" xfId="23735" xr:uid="{00000000-0005-0000-0000-0000B35C0000}"/>
    <cellStyle name="Заголовок 1 2 2 2 19 2" xfId="23736" xr:uid="{00000000-0005-0000-0000-0000B45C0000}"/>
    <cellStyle name="Заголовок 1 2 2 2 19 2 2" xfId="23737" xr:uid="{00000000-0005-0000-0000-0000B55C0000}"/>
    <cellStyle name="Заголовок 1 2 2 2 19 2 2 2" xfId="23738" xr:uid="{00000000-0005-0000-0000-0000B65C0000}"/>
    <cellStyle name="Заголовок 1 2 2 2 19 2 3" xfId="23739" xr:uid="{00000000-0005-0000-0000-0000B75C0000}"/>
    <cellStyle name="Заголовок 1 2 2 2 19 2 4" xfId="23740" xr:uid="{00000000-0005-0000-0000-0000B85C0000}"/>
    <cellStyle name="Заголовок 1 2 2 2 19 3" xfId="23741" xr:uid="{00000000-0005-0000-0000-0000B95C0000}"/>
    <cellStyle name="Заголовок 1 2 2 2 19 3 2" xfId="23742" xr:uid="{00000000-0005-0000-0000-0000BA5C0000}"/>
    <cellStyle name="Заголовок 1 2 2 2 19 4" xfId="23743" xr:uid="{00000000-0005-0000-0000-0000BB5C0000}"/>
    <cellStyle name="Заголовок 1 2 2 2 2" xfId="23744" xr:uid="{00000000-0005-0000-0000-0000BC5C0000}"/>
    <cellStyle name="Заголовок 1 2 2 2 2 10" xfId="23745" xr:uid="{00000000-0005-0000-0000-0000BD5C0000}"/>
    <cellStyle name="Заголовок 1 2 2 2 2 10 2" xfId="23746" xr:uid="{00000000-0005-0000-0000-0000BE5C0000}"/>
    <cellStyle name="Заголовок 1 2 2 2 2 11" xfId="23747" xr:uid="{00000000-0005-0000-0000-0000BF5C0000}"/>
    <cellStyle name="Заголовок 1 2 2 2 2 12" xfId="23748" xr:uid="{00000000-0005-0000-0000-0000C05C0000}"/>
    <cellStyle name="Заголовок 1 2 2 2 2 13" xfId="23749" xr:uid="{00000000-0005-0000-0000-0000C15C0000}"/>
    <cellStyle name="Заголовок 1 2 2 2 2 13 2" xfId="23750" xr:uid="{00000000-0005-0000-0000-0000C25C0000}"/>
    <cellStyle name="Заголовок 1 2 2 2 2 13 2 2" xfId="23751" xr:uid="{00000000-0005-0000-0000-0000C35C0000}"/>
    <cellStyle name="Заголовок 1 2 2 2 2 13 2 2 2" xfId="23752" xr:uid="{00000000-0005-0000-0000-0000C45C0000}"/>
    <cellStyle name="Заголовок 1 2 2 2 2 13 2 3" xfId="23753" xr:uid="{00000000-0005-0000-0000-0000C55C0000}"/>
    <cellStyle name="Заголовок 1 2 2 2 2 13 2 4" xfId="23754" xr:uid="{00000000-0005-0000-0000-0000C65C0000}"/>
    <cellStyle name="Заголовок 1 2 2 2 2 13 3" xfId="23755" xr:uid="{00000000-0005-0000-0000-0000C75C0000}"/>
    <cellStyle name="Заголовок 1 2 2 2 2 13 3 2" xfId="23756" xr:uid="{00000000-0005-0000-0000-0000C85C0000}"/>
    <cellStyle name="Заголовок 1 2 2 2 2 13 4" xfId="23757" xr:uid="{00000000-0005-0000-0000-0000C95C0000}"/>
    <cellStyle name="Заголовок 1 2 2 2 2 14" xfId="23758" xr:uid="{00000000-0005-0000-0000-0000CA5C0000}"/>
    <cellStyle name="Заголовок 1 2 2 2 2 14 2" xfId="23759" xr:uid="{00000000-0005-0000-0000-0000CB5C0000}"/>
    <cellStyle name="Заголовок 1 2 2 2 2 15" xfId="23760" xr:uid="{00000000-0005-0000-0000-0000CC5C0000}"/>
    <cellStyle name="Заголовок 1 2 2 2 2 16" xfId="23761" xr:uid="{00000000-0005-0000-0000-0000CD5C0000}"/>
    <cellStyle name="Заголовок 1 2 2 2 2 17" xfId="23762" xr:uid="{00000000-0005-0000-0000-0000CE5C0000}"/>
    <cellStyle name="Заголовок 1 2 2 2 2 17 2" xfId="23763" xr:uid="{00000000-0005-0000-0000-0000CF5C0000}"/>
    <cellStyle name="Заголовок 1 2 2 2 2 18" xfId="23764" xr:uid="{00000000-0005-0000-0000-0000D05C0000}"/>
    <cellStyle name="Заголовок 1 2 2 2 2 19" xfId="23765" xr:uid="{00000000-0005-0000-0000-0000D15C0000}"/>
    <cellStyle name="Заголовок 1 2 2 2 2 2" xfId="23766" xr:uid="{00000000-0005-0000-0000-0000D25C0000}"/>
    <cellStyle name="Заголовок 1 2 2 2 2 2 10" xfId="23767" xr:uid="{00000000-0005-0000-0000-0000D35C0000}"/>
    <cellStyle name="Заголовок 1 2 2 2 2 2 11" xfId="23768" xr:uid="{00000000-0005-0000-0000-0000D45C0000}"/>
    <cellStyle name="Заголовок 1 2 2 2 2 2 12" xfId="23769" xr:uid="{00000000-0005-0000-0000-0000D55C0000}"/>
    <cellStyle name="Заголовок 1 2 2 2 2 2 12 2" xfId="23770" xr:uid="{00000000-0005-0000-0000-0000D65C0000}"/>
    <cellStyle name="Заголовок 1 2 2 2 2 2 12 2 2" xfId="23771" xr:uid="{00000000-0005-0000-0000-0000D75C0000}"/>
    <cellStyle name="Заголовок 1 2 2 2 2 2 12 2 2 2" xfId="23772" xr:uid="{00000000-0005-0000-0000-0000D85C0000}"/>
    <cellStyle name="Заголовок 1 2 2 2 2 2 12 2 3" xfId="23773" xr:uid="{00000000-0005-0000-0000-0000D95C0000}"/>
    <cellStyle name="Заголовок 1 2 2 2 2 2 12 2 4" xfId="23774" xr:uid="{00000000-0005-0000-0000-0000DA5C0000}"/>
    <cellStyle name="Заголовок 1 2 2 2 2 2 12 3" xfId="23775" xr:uid="{00000000-0005-0000-0000-0000DB5C0000}"/>
    <cellStyle name="Заголовок 1 2 2 2 2 2 12 3 2" xfId="23776" xr:uid="{00000000-0005-0000-0000-0000DC5C0000}"/>
    <cellStyle name="Заголовок 1 2 2 2 2 2 12 4" xfId="23777" xr:uid="{00000000-0005-0000-0000-0000DD5C0000}"/>
    <cellStyle name="Заголовок 1 2 2 2 2 2 13" xfId="23778" xr:uid="{00000000-0005-0000-0000-0000DE5C0000}"/>
    <cellStyle name="Заголовок 1 2 2 2 2 2 13 2" xfId="23779" xr:uid="{00000000-0005-0000-0000-0000DF5C0000}"/>
    <cellStyle name="Заголовок 1 2 2 2 2 2 14" xfId="23780" xr:uid="{00000000-0005-0000-0000-0000E05C0000}"/>
    <cellStyle name="Заголовок 1 2 2 2 2 2 15" xfId="23781" xr:uid="{00000000-0005-0000-0000-0000E15C0000}"/>
    <cellStyle name="Заголовок 1 2 2 2 2 2 16" xfId="23782" xr:uid="{00000000-0005-0000-0000-0000E25C0000}"/>
    <cellStyle name="Заголовок 1 2 2 2 2 2 16 2" xfId="23783" xr:uid="{00000000-0005-0000-0000-0000E35C0000}"/>
    <cellStyle name="Заголовок 1 2 2 2 2 2 17" xfId="23784" xr:uid="{00000000-0005-0000-0000-0000E45C0000}"/>
    <cellStyle name="Заголовок 1 2 2 2 2 2 18" xfId="23785" xr:uid="{00000000-0005-0000-0000-0000E55C0000}"/>
    <cellStyle name="Заголовок 1 2 2 2 2 2 19" xfId="23786" xr:uid="{00000000-0005-0000-0000-0000E65C0000}"/>
    <cellStyle name="Заголовок 1 2 2 2 2 2 2" xfId="23787" xr:uid="{00000000-0005-0000-0000-0000E75C0000}"/>
    <cellStyle name="Заголовок 1 2 2 2 2 2 2 10" xfId="23788" xr:uid="{00000000-0005-0000-0000-0000E85C0000}"/>
    <cellStyle name="Заголовок 1 2 2 2 2 2 2 10 2" xfId="23789" xr:uid="{00000000-0005-0000-0000-0000E95C0000}"/>
    <cellStyle name="Заголовок 1 2 2 2 2 2 2 10 2 2" xfId="23790" xr:uid="{00000000-0005-0000-0000-0000EA5C0000}"/>
    <cellStyle name="Заголовок 1 2 2 2 2 2 2 10 2 2 2" xfId="23791" xr:uid="{00000000-0005-0000-0000-0000EB5C0000}"/>
    <cellStyle name="Заголовок 1 2 2 2 2 2 2 10 2 3" xfId="23792" xr:uid="{00000000-0005-0000-0000-0000EC5C0000}"/>
    <cellStyle name="Заголовок 1 2 2 2 2 2 2 10 2 4" xfId="23793" xr:uid="{00000000-0005-0000-0000-0000ED5C0000}"/>
    <cellStyle name="Заголовок 1 2 2 2 2 2 2 10 3" xfId="23794" xr:uid="{00000000-0005-0000-0000-0000EE5C0000}"/>
    <cellStyle name="Заголовок 1 2 2 2 2 2 2 10 3 2" xfId="23795" xr:uid="{00000000-0005-0000-0000-0000EF5C0000}"/>
    <cellStyle name="Заголовок 1 2 2 2 2 2 2 10 4" xfId="23796" xr:uid="{00000000-0005-0000-0000-0000F05C0000}"/>
    <cellStyle name="Заголовок 1 2 2 2 2 2 2 11" xfId="23797" xr:uid="{00000000-0005-0000-0000-0000F15C0000}"/>
    <cellStyle name="Заголовок 1 2 2 2 2 2 2 11 2" xfId="23798" xr:uid="{00000000-0005-0000-0000-0000F25C0000}"/>
    <cellStyle name="Заголовок 1 2 2 2 2 2 2 12" xfId="23799" xr:uid="{00000000-0005-0000-0000-0000F35C0000}"/>
    <cellStyle name="Заголовок 1 2 2 2 2 2 2 13" xfId="23800" xr:uid="{00000000-0005-0000-0000-0000F45C0000}"/>
    <cellStyle name="Заголовок 1 2 2 2 2 2 2 14" xfId="23801" xr:uid="{00000000-0005-0000-0000-0000F55C0000}"/>
    <cellStyle name="Заголовок 1 2 2 2 2 2 2 14 2" xfId="23802" xr:uid="{00000000-0005-0000-0000-0000F65C0000}"/>
    <cellStyle name="Заголовок 1 2 2 2 2 2 2 15" xfId="23803" xr:uid="{00000000-0005-0000-0000-0000F75C0000}"/>
    <cellStyle name="Заголовок 1 2 2 2 2 2 2 16" xfId="23804" xr:uid="{00000000-0005-0000-0000-0000F85C0000}"/>
    <cellStyle name="Заголовок 1 2 2 2 2 2 2 17" xfId="23805" xr:uid="{00000000-0005-0000-0000-0000F95C0000}"/>
    <cellStyle name="Заголовок 1 2 2 2 2 2 2 18" xfId="23806" xr:uid="{00000000-0005-0000-0000-0000FA5C0000}"/>
    <cellStyle name="Заголовок 1 2 2 2 2 2 2 19" xfId="23807" xr:uid="{00000000-0005-0000-0000-0000FB5C0000}"/>
    <cellStyle name="Заголовок 1 2 2 2 2 2 2 2" xfId="23808" xr:uid="{00000000-0005-0000-0000-0000FC5C0000}"/>
    <cellStyle name="Заголовок 1 2 2 2 2 2 2 2 10" xfId="23809" xr:uid="{00000000-0005-0000-0000-0000FD5C0000}"/>
    <cellStyle name="Заголовок 1 2 2 2 2 2 2 2 10 2" xfId="23810" xr:uid="{00000000-0005-0000-0000-0000FE5C0000}"/>
    <cellStyle name="Заголовок 1 2 2 2 2 2 2 2 11" xfId="23811" xr:uid="{00000000-0005-0000-0000-0000FF5C0000}"/>
    <cellStyle name="Заголовок 1 2 2 2 2 2 2 2 12" xfId="23812" xr:uid="{00000000-0005-0000-0000-0000005D0000}"/>
    <cellStyle name="Заголовок 1 2 2 2 2 2 2 2 13" xfId="23813" xr:uid="{00000000-0005-0000-0000-0000015D0000}"/>
    <cellStyle name="Заголовок 1 2 2 2 2 2 2 2 13 2" xfId="23814" xr:uid="{00000000-0005-0000-0000-0000025D0000}"/>
    <cellStyle name="Заголовок 1 2 2 2 2 2 2 2 14" xfId="23815" xr:uid="{00000000-0005-0000-0000-0000035D0000}"/>
    <cellStyle name="Заголовок 1 2 2 2 2 2 2 2 15" xfId="23816" xr:uid="{00000000-0005-0000-0000-0000045D0000}"/>
    <cellStyle name="Заголовок 1 2 2 2 2 2 2 2 16" xfId="23817" xr:uid="{00000000-0005-0000-0000-0000055D0000}"/>
    <cellStyle name="Заголовок 1 2 2 2 2 2 2 2 17" xfId="23818" xr:uid="{00000000-0005-0000-0000-0000065D0000}"/>
    <cellStyle name="Заголовок 1 2 2 2 2 2 2 2 18" xfId="23819" xr:uid="{00000000-0005-0000-0000-0000075D0000}"/>
    <cellStyle name="Заголовок 1 2 2 2 2 2 2 2 19" xfId="23820" xr:uid="{00000000-0005-0000-0000-0000085D0000}"/>
    <cellStyle name="Заголовок 1 2 2 2 2 2 2 2 2" xfId="23821" xr:uid="{00000000-0005-0000-0000-0000095D0000}"/>
    <cellStyle name="Заголовок 1 2 2 2 2 2 2 2 2 10" xfId="23822" xr:uid="{00000000-0005-0000-0000-00000A5D0000}"/>
    <cellStyle name="Заголовок 1 2 2 2 2 2 2 2 2 11" xfId="23823" xr:uid="{00000000-0005-0000-0000-00000B5D0000}"/>
    <cellStyle name="Заголовок 1 2 2 2 2 2 2 2 2 12" xfId="23824" xr:uid="{00000000-0005-0000-0000-00000C5D0000}"/>
    <cellStyle name="Заголовок 1 2 2 2 2 2 2 2 2 13" xfId="23825" xr:uid="{00000000-0005-0000-0000-00000D5D0000}"/>
    <cellStyle name="Заголовок 1 2 2 2 2 2 2 2 2 14" xfId="23826" xr:uid="{00000000-0005-0000-0000-00000E5D0000}"/>
    <cellStyle name="Заголовок 1 2 2 2 2 2 2 2 2 15" xfId="23827" xr:uid="{00000000-0005-0000-0000-00000F5D0000}"/>
    <cellStyle name="Заголовок 1 2 2 2 2 2 2 2 2 16" xfId="23828" xr:uid="{00000000-0005-0000-0000-0000105D0000}"/>
    <cellStyle name="Заголовок 1 2 2 2 2 2 2 2 2 17" xfId="23829" xr:uid="{00000000-0005-0000-0000-0000115D0000}"/>
    <cellStyle name="Заголовок 1 2 2 2 2 2 2 2 2 18" xfId="23830" xr:uid="{00000000-0005-0000-0000-0000125D0000}"/>
    <cellStyle name="Заголовок 1 2 2 2 2 2 2 2 2 19" xfId="23831" xr:uid="{00000000-0005-0000-0000-0000135D0000}"/>
    <cellStyle name="Заголовок 1 2 2 2 2 2 2 2 2 2" xfId="23832" xr:uid="{00000000-0005-0000-0000-0000145D0000}"/>
    <cellStyle name="Заголовок 1 2 2 2 2 2 2 2 2 2 10" xfId="23833" xr:uid="{00000000-0005-0000-0000-0000155D0000}"/>
    <cellStyle name="Заголовок 1 2 2 2 2 2 2 2 2 2 11" xfId="23834" xr:uid="{00000000-0005-0000-0000-0000165D0000}"/>
    <cellStyle name="Заголовок 1 2 2 2 2 2 2 2 2 2 12" xfId="23835" xr:uid="{00000000-0005-0000-0000-0000175D0000}"/>
    <cellStyle name="Заголовок 1 2 2 2 2 2 2 2 2 2 13" xfId="23836" xr:uid="{00000000-0005-0000-0000-0000185D0000}"/>
    <cellStyle name="Заголовок 1 2 2 2 2 2 2 2 2 2 14" xfId="23837" xr:uid="{00000000-0005-0000-0000-0000195D0000}"/>
    <cellStyle name="Заголовок 1 2 2 2 2 2 2 2 2 2 15" xfId="23838" xr:uid="{00000000-0005-0000-0000-00001A5D0000}"/>
    <cellStyle name="Заголовок 1 2 2 2 2 2 2 2 2 2 16" xfId="23839" xr:uid="{00000000-0005-0000-0000-00001B5D0000}"/>
    <cellStyle name="Заголовок 1 2 2 2 2 2 2 2 2 2 17" xfId="23840" xr:uid="{00000000-0005-0000-0000-00001C5D0000}"/>
    <cellStyle name="Заголовок 1 2 2 2 2 2 2 2 2 2 18" xfId="23841" xr:uid="{00000000-0005-0000-0000-00001D5D0000}"/>
    <cellStyle name="Заголовок 1 2 2 2 2 2 2 2 2 2 19" xfId="23842" xr:uid="{00000000-0005-0000-0000-00001E5D0000}"/>
    <cellStyle name="Заголовок 1 2 2 2 2 2 2 2 2 2 2" xfId="23843" xr:uid="{00000000-0005-0000-0000-00001F5D0000}"/>
    <cellStyle name="Заголовок 1 2 2 2 2 2 2 2 2 2 2 10" xfId="23844" xr:uid="{00000000-0005-0000-0000-0000205D0000}"/>
    <cellStyle name="Заголовок 1 2 2 2 2 2 2 2 2 2 2 11" xfId="23845" xr:uid="{00000000-0005-0000-0000-0000215D0000}"/>
    <cellStyle name="Заголовок 1 2 2 2 2 2 2 2 2 2 2 12" xfId="23846" xr:uid="{00000000-0005-0000-0000-0000225D0000}"/>
    <cellStyle name="Заголовок 1 2 2 2 2 2 2 2 2 2 2 13" xfId="23847" xr:uid="{00000000-0005-0000-0000-0000235D0000}"/>
    <cellStyle name="Заголовок 1 2 2 2 2 2 2 2 2 2 2 14" xfId="23848" xr:uid="{00000000-0005-0000-0000-0000245D0000}"/>
    <cellStyle name="Заголовок 1 2 2 2 2 2 2 2 2 2 2 15" xfId="23849" xr:uid="{00000000-0005-0000-0000-0000255D0000}"/>
    <cellStyle name="Заголовок 1 2 2 2 2 2 2 2 2 2 2 16" xfId="23850" xr:uid="{00000000-0005-0000-0000-0000265D0000}"/>
    <cellStyle name="Заголовок 1 2 2 2 2 2 2 2 2 2 2 17" xfId="23851" xr:uid="{00000000-0005-0000-0000-0000275D0000}"/>
    <cellStyle name="Заголовок 1 2 2 2 2 2 2 2 2 2 2 18" xfId="23852" xr:uid="{00000000-0005-0000-0000-0000285D0000}"/>
    <cellStyle name="Заголовок 1 2 2 2 2 2 2 2 2 2 2 19" xfId="23853" xr:uid="{00000000-0005-0000-0000-0000295D0000}"/>
    <cellStyle name="Заголовок 1 2 2 2 2 2 2 2 2 2 2 2" xfId="23854" xr:uid="{00000000-0005-0000-0000-00002A5D0000}"/>
    <cellStyle name="Заголовок 1 2 2 2 2 2 2 2 2 2 2 2 10" xfId="23855" xr:uid="{00000000-0005-0000-0000-00002B5D0000}"/>
    <cellStyle name="Заголовок 1 2 2 2 2 2 2 2 2 2 2 2 11" xfId="23856" xr:uid="{00000000-0005-0000-0000-00002C5D0000}"/>
    <cellStyle name="Заголовок 1 2 2 2 2 2 2 2 2 2 2 2 12" xfId="23857" xr:uid="{00000000-0005-0000-0000-00002D5D0000}"/>
    <cellStyle name="Заголовок 1 2 2 2 2 2 2 2 2 2 2 2 13" xfId="23858" xr:uid="{00000000-0005-0000-0000-00002E5D0000}"/>
    <cellStyle name="Заголовок 1 2 2 2 2 2 2 2 2 2 2 2 14" xfId="23859" xr:uid="{00000000-0005-0000-0000-00002F5D0000}"/>
    <cellStyle name="Заголовок 1 2 2 2 2 2 2 2 2 2 2 2 15" xfId="23860" xr:uid="{00000000-0005-0000-0000-0000305D0000}"/>
    <cellStyle name="Заголовок 1 2 2 2 2 2 2 2 2 2 2 2 16" xfId="23861" xr:uid="{00000000-0005-0000-0000-0000315D0000}"/>
    <cellStyle name="Заголовок 1 2 2 2 2 2 2 2 2 2 2 2 17" xfId="23862" xr:uid="{00000000-0005-0000-0000-0000325D0000}"/>
    <cellStyle name="Заголовок 1 2 2 2 2 2 2 2 2 2 2 2 18" xfId="23863" xr:uid="{00000000-0005-0000-0000-0000335D0000}"/>
    <cellStyle name="Заголовок 1 2 2 2 2 2 2 2 2 2 2 2 19" xfId="23864" xr:uid="{00000000-0005-0000-0000-0000345D0000}"/>
    <cellStyle name="Заголовок 1 2 2 2 2 2 2 2 2 2 2 2 2" xfId="23865" xr:uid="{00000000-0005-0000-0000-0000355D0000}"/>
    <cellStyle name="Заголовок 1 2 2 2 2 2 2 2 2 2 2 2 2 10" xfId="23866" xr:uid="{00000000-0005-0000-0000-0000365D0000}"/>
    <cellStyle name="Заголовок 1 2 2 2 2 2 2 2 2 2 2 2 2 11" xfId="23867" xr:uid="{00000000-0005-0000-0000-0000375D0000}"/>
    <cellStyle name="Заголовок 1 2 2 2 2 2 2 2 2 2 2 2 2 12" xfId="23868" xr:uid="{00000000-0005-0000-0000-0000385D0000}"/>
    <cellStyle name="Заголовок 1 2 2 2 2 2 2 2 2 2 2 2 2 13" xfId="23869" xr:uid="{00000000-0005-0000-0000-0000395D0000}"/>
    <cellStyle name="Заголовок 1 2 2 2 2 2 2 2 2 2 2 2 2 14" xfId="23870" xr:uid="{00000000-0005-0000-0000-00003A5D0000}"/>
    <cellStyle name="Заголовок 1 2 2 2 2 2 2 2 2 2 2 2 2 15" xfId="23871" xr:uid="{00000000-0005-0000-0000-00003B5D0000}"/>
    <cellStyle name="Заголовок 1 2 2 2 2 2 2 2 2 2 2 2 2 16" xfId="23872" xr:uid="{00000000-0005-0000-0000-00003C5D0000}"/>
    <cellStyle name="Заголовок 1 2 2 2 2 2 2 2 2 2 2 2 2 17" xfId="23873" xr:uid="{00000000-0005-0000-0000-00003D5D0000}"/>
    <cellStyle name="Заголовок 1 2 2 2 2 2 2 2 2 2 2 2 2 18" xfId="23874" xr:uid="{00000000-0005-0000-0000-00003E5D0000}"/>
    <cellStyle name="Заголовок 1 2 2 2 2 2 2 2 2 2 2 2 2 19" xfId="23875" xr:uid="{00000000-0005-0000-0000-00003F5D0000}"/>
    <cellStyle name="Заголовок 1 2 2 2 2 2 2 2 2 2 2 2 2 2" xfId="23876" xr:uid="{00000000-0005-0000-0000-0000405D0000}"/>
    <cellStyle name="Заголовок 1 2 2 2 2 2 2 2 2 2 2 2 2 2 10" xfId="23877" xr:uid="{00000000-0005-0000-0000-0000415D0000}"/>
    <cellStyle name="Заголовок 1 2 2 2 2 2 2 2 2 2 2 2 2 2 11" xfId="23878" xr:uid="{00000000-0005-0000-0000-0000425D0000}"/>
    <cellStyle name="Заголовок 1 2 2 2 2 2 2 2 2 2 2 2 2 2 12" xfId="23879" xr:uid="{00000000-0005-0000-0000-0000435D0000}"/>
    <cellStyle name="Заголовок 1 2 2 2 2 2 2 2 2 2 2 2 2 2 13" xfId="23880" xr:uid="{00000000-0005-0000-0000-0000445D0000}"/>
    <cellStyle name="Заголовок 1 2 2 2 2 2 2 2 2 2 2 2 2 2 14" xfId="23881" xr:uid="{00000000-0005-0000-0000-0000455D0000}"/>
    <cellStyle name="Заголовок 1 2 2 2 2 2 2 2 2 2 2 2 2 2 15" xfId="23882" xr:uid="{00000000-0005-0000-0000-0000465D0000}"/>
    <cellStyle name="Заголовок 1 2 2 2 2 2 2 2 2 2 2 2 2 2 16" xfId="23883" xr:uid="{00000000-0005-0000-0000-0000475D0000}"/>
    <cellStyle name="Заголовок 1 2 2 2 2 2 2 2 2 2 2 2 2 2 17" xfId="23884" xr:uid="{00000000-0005-0000-0000-0000485D0000}"/>
    <cellStyle name="Заголовок 1 2 2 2 2 2 2 2 2 2 2 2 2 2 18" xfId="23885" xr:uid="{00000000-0005-0000-0000-0000495D0000}"/>
    <cellStyle name="Заголовок 1 2 2 2 2 2 2 2 2 2 2 2 2 2 19" xfId="23886" xr:uid="{00000000-0005-0000-0000-00004A5D0000}"/>
    <cellStyle name="Заголовок 1 2 2 2 2 2 2 2 2 2 2 2 2 2 2" xfId="23887" xr:uid="{00000000-0005-0000-0000-00004B5D0000}"/>
    <cellStyle name="Заголовок 1 2 2 2 2 2 2 2 2 2 2 2 2 2 2 10" xfId="23888" xr:uid="{00000000-0005-0000-0000-00004C5D0000}"/>
    <cellStyle name="Заголовок 1 2 2 2 2 2 2 2 2 2 2 2 2 2 2 11" xfId="23889" xr:uid="{00000000-0005-0000-0000-00004D5D0000}"/>
    <cellStyle name="Заголовок 1 2 2 2 2 2 2 2 2 2 2 2 2 2 2 12" xfId="23890" xr:uid="{00000000-0005-0000-0000-00004E5D0000}"/>
    <cellStyle name="Заголовок 1 2 2 2 2 2 2 2 2 2 2 2 2 2 2 13" xfId="23891" xr:uid="{00000000-0005-0000-0000-00004F5D0000}"/>
    <cellStyle name="Заголовок 1 2 2 2 2 2 2 2 2 2 2 2 2 2 2 14" xfId="23892" xr:uid="{00000000-0005-0000-0000-0000505D0000}"/>
    <cellStyle name="Заголовок 1 2 2 2 2 2 2 2 2 2 2 2 2 2 2 15" xfId="23893" xr:uid="{00000000-0005-0000-0000-0000515D0000}"/>
    <cellStyle name="Заголовок 1 2 2 2 2 2 2 2 2 2 2 2 2 2 2 16" xfId="23894" xr:uid="{00000000-0005-0000-0000-0000525D0000}"/>
    <cellStyle name="Заголовок 1 2 2 2 2 2 2 2 2 2 2 2 2 2 2 17" xfId="23895" xr:uid="{00000000-0005-0000-0000-0000535D0000}"/>
    <cellStyle name="Заголовок 1 2 2 2 2 2 2 2 2 2 2 2 2 2 2 18" xfId="23896" xr:uid="{00000000-0005-0000-0000-0000545D0000}"/>
    <cellStyle name="Заголовок 1 2 2 2 2 2 2 2 2 2 2 2 2 2 2 19" xfId="23897" xr:uid="{00000000-0005-0000-0000-0000555D0000}"/>
    <cellStyle name="Заголовок 1 2 2 2 2 2 2 2 2 2 2 2 2 2 2 2" xfId="23898" xr:uid="{00000000-0005-0000-0000-0000565D0000}"/>
    <cellStyle name="Заголовок 1 2 2 2 2 2 2 2 2 2 2 2 2 2 2 2 10" xfId="23899" xr:uid="{00000000-0005-0000-0000-0000575D0000}"/>
    <cellStyle name="Заголовок 1 2 2 2 2 2 2 2 2 2 2 2 2 2 2 2 11" xfId="23900" xr:uid="{00000000-0005-0000-0000-0000585D0000}"/>
    <cellStyle name="Заголовок 1 2 2 2 2 2 2 2 2 2 2 2 2 2 2 2 12" xfId="23901" xr:uid="{00000000-0005-0000-0000-0000595D0000}"/>
    <cellStyle name="Заголовок 1 2 2 2 2 2 2 2 2 2 2 2 2 2 2 2 13" xfId="23902" xr:uid="{00000000-0005-0000-0000-00005A5D0000}"/>
    <cellStyle name="Заголовок 1 2 2 2 2 2 2 2 2 2 2 2 2 2 2 2 14" xfId="23903" xr:uid="{00000000-0005-0000-0000-00005B5D0000}"/>
    <cellStyle name="Заголовок 1 2 2 2 2 2 2 2 2 2 2 2 2 2 2 2 15" xfId="23904" xr:uid="{00000000-0005-0000-0000-00005C5D0000}"/>
    <cellStyle name="Заголовок 1 2 2 2 2 2 2 2 2 2 2 2 2 2 2 2 16" xfId="23905" xr:uid="{00000000-0005-0000-0000-00005D5D0000}"/>
    <cellStyle name="Заголовок 1 2 2 2 2 2 2 2 2 2 2 2 2 2 2 2 17" xfId="23906" xr:uid="{00000000-0005-0000-0000-00005E5D0000}"/>
    <cellStyle name="Заголовок 1 2 2 2 2 2 2 2 2 2 2 2 2 2 2 2 18" xfId="23907" xr:uid="{00000000-0005-0000-0000-00005F5D0000}"/>
    <cellStyle name="Заголовок 1 2 2 2 2 2 2 2 2 2 2 2 2 2 2 2 19" xfId="23908" xr:uid="{00000000-0005-0000-0000-0000605D0000}"/>
    <cellStyle name="Заголовок 1 2 2 2 2 2 2 2 2 2 2 2 2 2 2 2 2" xfId="23909" xr:uid="{00000000-0005-0000-0000-0000615D0000}"/>
    <cellStyle name="Заголовок 1 2 2 2 2 2 2 2 2 2 2 2 2 2 2 2 2 10" xfId="23910" xr:uid="{00000000-0005-0000-0000-0000625D0000}"/>
    <cellStyle name="Заголовок 1 2 2 2 2 2 2 2 2 2 2 2 2 2 2 2 2 11" xfId="23911" xr:uid="{00000000-0005-0000-0000-0000635D0000}"/>
    <cellStyle name="Заголовок 1 2 2 2 2 2 2 2 2 2 2 2 2 2 2 2 2 12" xfId="23912" xr:uid="{00000000-0005-0000-0000-0000645D0000}"/>
    <cellStyle name="Заголовок 1 2 2 2 2 2 2 2 2 2 2 2 2 2 2 2 2 13" xfId="23913" xr:uid="{00000000-0005-0000-0000-0000655D0000}"/>
    <cellStyle name="Заголовок 1 2 2 2 2 2 2 2 2 2 2 2 2 2 2 2 2 14" xfId="23914" xr:uid="{00000000-0005-0000-0000-0000665D0000}"/>
    <cellStyle name="Заголовок 1 2 2 2 2 2 2 2 2 2 2 2 2 2 2 2 2 15" xfId="23915" xr:uid="{00000000-0005-0000-0000-0000675D0000}"/>
    <cellStyle name="Заголовок 1 2 2 2 2 2 2 2 2 2 2 2 2 2 2 2 2 16" xfId="23916" xr:uid="{00000000-0005-0000-0000-0000685D0000}"/>
    <cellStyle name="Заголовок 1 2 2 2 2 2 2 2 2 2 2 2 2 2 2 2 2 17" xfId="23917" xr:uid="{00000000-0005-0000-0000-0000695D0000}"/>
    <cellStyle name="Заголовок 1 2 2 2 2 2 2 2 2 2 2 2 2 2 2 2 2 18" xfId="23918" xr:uid="{00000000-0005-0000-0000-00006A5D0000}"/>
    <cellStyle name="Заголовок 1 2 2 2 2 2 2 2 2 2 2 2 2 2 2 2 2 19" xfId="23919" xr:uid="{00000000-0005-0000-0000-00006B5D0000}"/>
    <cellStyle name="Заголовок 1 2 2 2 2 2 2 2 2 2 2 2 2 2 2 2 2 2" xfId="23920" xr:uid="{00000000-0005-0000-0000-00006C5D0000}"/>
    <cellStyle name="Заголовок 1 2 2 2 2 2 2 2 2 2 2 2 2 2 2 2 2 2 10" xfId="23921" xr:uid="{00000000-0005-0000-0000-00006D5D0000}"/>
    <cellStyle name="Заголовок 1 2 2 2 2 2 2 2 2 2 2 2 2 2 2 2 2 2 11" xfId="23922" xr:uid="{00000000-0005-0000-0000-00006E5D0000}"/>
    <cellStyle name="Заголовок 1 2 2 2 2 2 2 2 2 2 2 2 2 2 2 2 2 2 12" xfId="23923" xr:uid="{00000000-0005-0000-0000-00006F5D0000}"/>
    <cellStyle name="Заголовок 1 2 2 2 2 2 2 2 2 2 2 2 2 2 2 2 2 2 13" xfId="23924" xr:uid="{00000000-0005-0000-0000-0000705D0000}"/>
    <cellStyle name="Заголовок 1 2 2 2 2 2 2 2 2 2 2 2 2 2 2 2 2 2 14" xfId="23925" xr:uid="{00000000-0005-0000-0000-0000715D0000}"/>
    <cellStyle name="Заголовок 1 2 2 2 2 2 2 2 2 2 2 2 2 2 2 2 2 2 15" xfId="23926" xr:uid="{00000000-0005-0000-0000-0000725D0000}"/>
    <cellStyle name="Заголовок 1 2 2 2 2 2 2 2 2 2 2 2 2 2 2 2 2 2 16" xfId="23927" xr:uid="{00000000-0005-0000-0000-0000735D0000}"/>
    <cellStyle name="Заголовок 1 2 2 2 2 2 2 2 2 2 2 2 2 2 2 2 2 2 17" xfId="23928" xr:uid="{00000000-0005-0000-0000-0000745D0000}"/>
    <cellStyle name="Заголовок 1 2 2 2 2 2 2 2 2 2 2 2 2 2 2 2 2 2 18" xfId="23929" xr:uid="{00000000-0005-0000-0000-0000755D0000}"/>
    <cellStyle name="Заголовок 1 2 2 2 2 2 2 2 2 2 2 2 2 2 2 2 2 2 19" xfId="23930" xr:uid="{00000000-0005-0000-0000-0000765D0000}"/>
    <cellStyle name="Заголовок 1 2 2 2 2 2 2 2 2 2 2 2 2 2 2 2 2 2 2" xfId="23931" xr:uid="{00000000-0005-0000-0000-0000775D0000}"/>
    <cellStyle name="Заголовок 1 2 2 2 2 2 2 2 2 2 2 2 2 2 2 2 2 2 2 10" xfId="23932" xr:uid="{00000000-0005-0000-0000-0000785D0000}"/>
    <cellStyle name="Заголовок 1 2 2 2 2 2 2 2 2 2 2 2 2 2 2 2 2 2 2 11" xfId="23933" xr:uid="{00000000-0005-0000-0000-0000795D0000}"/>
    <cellStyle name="Заголовок 1 2 2 2 2 2 2 2 2 2 2 2 2 2 2 2 2 2 2 12" xfId="23934" xr:uid="{00000000-0005-0000-0000-00007A5D0000}"/>
    <cellStyle name="Заголовок 1 2 2 2 2 2 2 2 2 2 2 2 2 2 2 2 2 2 2 13" xfId="23935" xr:uid="{00000000-0005-0000-0000-00007B5D0000}"/>
    <cellStyle name="Заголовок 1 2 2 2 2 2 2 2 2 2 2 2 2 2 2 2 2 2 2 14" xfId="23936" xr:uid="{00000000-0005-0000-0000-00007C5D0000}"/>
    <cellStyle name="Заголовок 1 2 2 2 2 2 2 2 2 2 2 2 2 2 2 2 2 2 2 15" xfId="23937" xr:uid="{00000000-0005-0000-0000-00007D5D0000}"/>
    <cellStyle name="Заголовок 1 2 2 2 2 2 2 2 2 2 2 2 2 2 2 2 2 2 2 16" xfId="23938" xr:uid="{00000000-0005-0000-0000-00007E5D0000}"/>
    <cellStyle name="Заголовок 1 2 2 2 2 2 2 2 2 2 2 2 2 2 2 2 2 2 2 17" xfId="23939" xr:uid="{00000000-0005-0000-0000-00007F5D0000}"/>
    <cellStyle name="Заголовок 1 2 2 2 2 2 2 2 2 2 2 2 2 2 2 2 2 2 2 18" xfId="23940" xr:uid="{00000000-0005-0000-0000-0000805D0000}"/>
    <cellStyle name="Заголовок 1 2 2 2 2 2 2 2 2 2 2 2 2 2 2 2 2 2 2 19" xfId="23941" xr:uid="{00000000-0005-0000-0000-0000815D0000}"/>
    <cellStyle name="Заголовок 1 2 2 2 2 2 2 2 2 2 2 2 2 2 2 2 2 2 2 2" xfId="23942" xr:uid="{00000000-0005-0000-0000-0000825D0000}"/>
    <cellStyle name="Заголовок 1 2 2 2 2 2 2 2 2 2 2 2 2 2 2 2 2 2 2 2 10" xfId="23943" xr:uid="{00000000-0005-0000-0000-0000835D0000}"/>
    <cellStyle name="Заголовок 1 2 2 2 2 2 2 2 2 2 2 2 2 2 2 2 2 2 2 2 11" xfId="23944" xr:uid="{00000000-0005-0000-0000-0000845D0000}"/>
    <cellStyle name="Заголовок 1 2 2 2 2 2 2 2 2 2 2 2 2 2 2 2 2 2 2 2 12" xfId="23945" xr:uid="{00000000-0005-0000-0000-0000855D0000}"/>
    <cellStyle name="Заголовок 1 2 2 2 2 2 2 2 2 2 2 2 2 2 2 2 2 2 2 2 13" xfId="23946" xr:uid="{00000000-0005-0000-0000-0000865D0000}"/>
    <cellStyle name="Заголовок 1 2 2 2 2 2 2 2 2 2 2 2 2 2 2 2 2 2 2 2 14" xfId="23947" xr:uid="{00000000-0005-0000-0000-0000875D0000}"/>
    <cellStyle name="Заголовок 1 2 2 2 2 2 2 2 2 2 2 2 2 2 2 2 2 2 2 2 15" xfId="23948" xr:uid="{00000000-0005-0000-0000-0000885D0000}"/>
    <cellStyle name="Заголовок 1 2 2 2 2 2 2 2 2 2 2 2 2 2 2 2 2 2 2 2 16" xfId="23949" xr:uid="{00000000-0005-0000-0000-0000895D0000}"/>
    <cellStyle name="Заголовок 1 2 2 2 2 2 2 2 2 2 2 2 2 2 2 2 2 2 2 2 17" xfId="23950" xr:uid="{00000000-0005-0000-0000-00008A5D0000}"/>
    <cellStyle name="Заголовок 1 2 2 2 2 2 2 2 2 2 2 2 2 2 2 2 2 2 2 2 18" xfId="23951" xr:uid="{00000000-0005-0000-0000-00008B5D0000}"/>
    <cellStyle name="Заголовок 1 2 2 2 2 2 2 2 2 2 2 2 2 2 2 2 2 2 2 2 19" xfId="23952" xr:uid="{00000000-0005-0000-0000-00008C5D0000}"/>
    <cellStyle name="Заголовок 1 2 2 2 2 2 2 2 2 2 2 2 2 2 2 2 2 2 2 2 2" xfId="23953" xr:uid="{00000000-0005-0000-0000-00008D5D0000}"/>
    <cellStyle name="Заголовок 1 2 2 2 2 2 2 2 2 2 2 2 2 2 2 2 2 2 2 2 2 10" xfId="23954" xr:uid="{00000000-0005-0000-0000-00008E5D0000}"/>
    <cellStyle name="Заголовок 1 2 2 2 2 2 2 2 2 2 2 2 2 2 2 2 2 2 2 2 2 11" xfId="23955" xr:uid="{00000000-0005-0000-0000-00008F5D0000}"/>
    <cellStyle name="Заголовок 1 2 2 2 2 2 2 2 2 2 2 2 2 2 2 2 2 2 2 2 2 12" xfId="23956" xr:uid="{00000000-0005-0000-0000-0000905D0000}"/>
    <cellStyle name="Заголовок 1 2 2 2 2 2 2 2 2 2 2 2 2 2 2 2 2 2 2 2 2 13" xfId="23957" xr:uid="{00000000-0005-0000-0000-0000915D0000}"/>
    <cellStyle name="Заголовок 1 2 2 2 2 2 2 2 2 2 2 2 2 2 2 2 2 2 2 2 2 14" xfId="23958" xr:uid="{00000000-0005-0000-0000-0000925D0000}"/>
    <cellStyle name="Заголовок 1 2 2 2 2 2 2 2 2 2 2 2 2 2 2 2 2 2 2 2 2 15" xfId="23959" xr:uid="{00000000-0005-0000-0000-0000935D0000}"/>
    <cellStyle name="Заголовок 1 2 2 2 2 2 2 2 2 2 2 2 2 2 2 2 2 2 2 2 2 16" xfId="23960" xr:uid="{00000000-0005-0000-0000-0000945D0000}"/>
    <cellStyle name="Заголовок 1 2 2 2 2 2 2 2 2 2 2 2 2 2 2 2 2 2 2 2 2 17" xfId="23961" xr:uid="{00000000-0005-0000-0000-0000955D0000}"/>
    <cellStyle name="Заголовок 1 2 2 2 2 2 2 2 2 2 2 2 2 2 2 2 2 2 2 2 2 18" xfId="23962" xr:uid="{00000000-0005-0000-0000-0000965D0000}"/>
    <cellStyle name="Заголовок 1 2 2 2 2 2 2 2 2 2 2 2 2 2 2 2 2 2 2 2 2 19" xfId="23963" xr:uid="{00000000-0005-0000-0000-0000975D0000}"/>
    <cellStyle name="Заголовок 1 2 2 2 2 2 2 2 2 2 2 2 2 2 2 2 2 2 2 2 2 2" xfId="23964" xr:uid="{00000000-0005-0000-0000-0000985D0000}"/>
    <cellStyle name="Заголовок 1 2 2 2 2 2 2 2 2 2 2 2 2 2 2 2 2 2 2 2 2 2 10" xfId="23965" xr:uid="{00000000-0005-0000-0000-0000995D0000}"/>
    <cellStyle name="Заголовок 1 2 2 2 2 2 2 2 2 2 2 2 2 2 2 2 2 2 2 2 2 2 11" xfId="23966" xr:uid="{00000000-0005-0000-0000-00009A5D0000}"/>
    <cellStyle name="Заголовок 1 2 2 2 2 2 2 2 2 2 2 2 2 2 2 2 2 2 2 2 2 2 12" xfId="23967" xr:uid="{00000000-0005-0000-0000-00009B5D0000}"/>
    <cellStyle name="Заголовок 1 2 2 2 2 2 2 2 2 2 2 2 2 2 2 2 2 2 2 2 2 2 13" xfId="23968" xr:uid="{00000000-0005-0000-0000-00009C5D0000}"/>
    <cellStyle name="Заголовок 1 2 2 2 2 2 2 2 2 2 2 2 2 2 2 2 2 2 2 2 2 2 14" xfId="23969" xr:uid="{00000000-0005-0000-0000-00009D5D0000}"/>
    <cellStyle name="Заголовок 1 2 2 2 2 2 2 2 2 2 2 2 2 2 2 2 2 2 2 2 2 2 15" xfId="23970" xr:uid="{00000000-0005-0000-0000-00009E5D0000}"/>
    <cellStyle name="Заголовок 1 2 2 2 2 2 2 2 2 2 2 2 2 2 2 2 2 2 2 2 2 2 16" xfId="23971" xr:uid="{00000000-0005-0000-0000-00009F5D0000}"/>
    <cellStyle name="Заголовок 1 2 2 2 2 2 2 2 2 2 2 2 2 2 2 2 2 2 2 2 2 2 17" xfId="23972" xr:uid="{00000000-0005-0000-0000-0000A05D0000}"/>
    <cellStyle name="Заголовок 1 2 2 2 2 2 2 2 2 2 2 2 2 2 2 2 2 2 2 2 2 2 18" xfId="23973" xr:uid="{00000000-0005-0000-0000-0000A15D0000}"/>
    <cellStyle name="Заголовок 1 2 2 2 2 2 2 2 2 2 2 2 2 2 2 2 2 2 2 2 2 2 19" xfId="23974" xr:uid="{00000000-0005-0000-0000-0000A25D0000}"/>
    <cellStyle name="Заголовок 1 2 2 2 2 2 2 2 2 2 2 2 2 2 2 2 2 2 2 2 2 2 2" xfId="23975" xr:uid="{00000000-0005-0000-0000-0000A35D0000}"/>
    <cellStyle name="Заголовок 1 2 2 2 2 2 2 2 2 2 2 2 2 2 2 2 2 2 2 2 2 2 2 10" xfId="23976" xr:uid="{00000000-0005-0000-0000-0000A45D0000}"/>
    <cellStyle name="Заголовок 1 2 2 2 2 2 2 2 2 2 2 2 2 2 2 2 2 2 2 2 2 2 2 11" xfId="23977" xr:uid="{00000000-0005-0000-0000-0000A55D0000}"/>
    <cellStyle name="Заголовок 1 2 2 2 2 2 2 2 2 2 2 2 2 2 2 2 2 2 2 2 2 2 2 12" xfId="23978" xr:uid="{00000000-0005-0000-0000-0000A65D0000}"/>
    <cellStyle name="Заголовок 1 2 2 2 2 2 2 2 2 2 2 2 2 2 2 2 2 2 2 2 2 2 2 13" xfId="23979" xr:uid="{00000000-0005-0000-0000-0000A75D0000}"/>
    <cellStyle name="Заголовок 1 2 2 2 2 2 2 2 2 2 2 2 2 2 2 2 2 2 2 2 2 2 2 14" xfId="23980" xr:uid="{00000000-0005-0000-0000-0000A85D0000}"/>
    <cellStyle name="Заголовок 1 2 2 2 2 2 2 2 2 2 2 2 2 2 2 2 2 2 2 2 2 2 2 15" xfId="23981" xr:uid="{00000000-0005-0000-0000-0000A95D0000}"/>
    <cellStyle name="Заголовок 1 2 2 2 2 2 2 2 2 2 2 2 2 2 2 2 2 2 2 2 2 2 2 16" xfId="23982" xr:uid="{00000000-0005-0000-0000-0000AA5D0000}"/>
    <cellStyle name="Заголовок 1 2 2 2 2 2 2 2 2 2 2 2 2 2 2 2 2 2 2 2 2 2 2 17" xfId="23983" xr:uid="{00000000-0005-0000-0000-0000AB5D0000}"/>
    <cellStyle name="Заголовок 1 2 2 2 2 2 2 2 2 2 2 2 2 2 2 2 2 2 2 2 2 2 2 18" xfId="23984" xr:uid="{00000000-0005-0000-0000-0000AC5D0000}"/>
    <cellStyle name="Заголовок 1 2 2 2 2 2 2 2 2 2 2 2 2 2 2 2 2 2 2 2 2 2 2 19" xfId="23985" xr:uid="{00000000-0005-0000-0000-0000AD5D0000}"/>
    <cellStyle name="Заголовок 1 2 2 2 2 2 2 2 2 2 2 2 2 2 2 2 2 2 2 2 2 2 2 2" xfId="23986" xr:uid="{00000000-0005-0000-0000-0000AE5D0000}"/>
    <cellStyle name="Заголовок 1 2 2 2 2 2 2 2 2 2 2 2 2 2 2 2 2 2 2 2 2 2 2 2 10" xfId="23987" xr:uid="{00000000-0005-0000-0000-0000AF5D0000}"/>
    <cellStyle name="Заголовок 1 2 2 2 2 2 2 2 2 2 2 2 2 2 2 2 2 2 2 2 2 2 2 2 11" xfId="23988" xr:uid="{00000000-0005-0000-0000-0000B05D0000}"/>
    <cellStyle name="Заголовок 1 2 2 2 2 2 2 2 2 2 2 2 2 2 2 2 2 2 2 2 2 2 2 2 12" xfId="23989" xr:uid="{00000000-0005-0000-0000-0000B15D0000}"/>
    <cellStyle name="Заголовок 1 2 2 2 2 2 2 2 2 2 2 2 2 2 2 2 2 2 2 2 2 2 2 2 13" xfId="23990" xr:uid="{00000000-0005-0000-0000-0000B25D0000}"/>
    <cellStyle name="Заголовок 1 2 2 2 2 2 2 2 2 2 2 2 2 2 2 2 2 2 2 2 2 2 2 2 14" xfId="23991" xr:uid="{00000000-0005-0000-0000-0000B35D0000}"/>
    <cellStyle name="Заголовок 1 2 2 2 2 2 2 2 2 2 2 2 2 2 2 2 2 2 2 2 2 2 2 2 15" xfId="23992" xr:uid="{00000000-0005-0000-0000-0000B45D0000}"/>
    <cellStyle name="Заголовок 1 2 2 2 2 2 2 2 2 2 2 2 2 2 2 2 2 2 2 2 2 2 2 2 16" xfId="23993" xr:uid="{00000000-0005-0000-0000-0000B55D0000}"/>
    <cellStyle name="Заголовок 1 2 2 2 2 2 2 2 2 2 2 2 2 2 2 2 2 2 2 2 2 2 2 2 17" xfId="23994" xr:uid="{00000000-0005-0000-0000-0000B65D0000}"/>
    <cellStyle name="Заголовок 1 2 2 2 2 2 2 2 2 2 2 2 2 2 2 2 2 2 2 2 2 2 2 2 18" xfId="23995" xr:uid="{00000000-0005-0000-0000-0000B75D0000}"/>
    <cellStyle name="Заголовок 1 2 2 2 2 2 2 2 2 2 2 2 2 2 2 2 2 2 2 2 2 2 2 2 19" xfId="23996" xr:uid="{00000000-0005-0000-0000-0000B85D0000}"/>
    <cellStyle name="Заголовок 1 2 2 2 2 2 2 2 2 2 2 2 2 2 2 2 2 2 2 2 2 2 2 2 2" xfId="23997" xr:uid="{00000000-0005-0000-0000-0000B95D0000}"/>
    <cellStyle name="Заголовок 1 2 2 2 2 2 2 2 2 2 2 2 2 2 2 2 2 2 2 2 2 2 2 2 2 10" xfId="23998" xr:uid="{00000000-0005-0000-0000-0000BA5D0000}"/>
    <cellStyle name="Заголовок 1 2 2 2 2 2 2 2 2 2 2 2 2 2 2 2 2 2 2 2 2 2 2 2 2 11" xfId="23999" xr:uid="{00000000-0005-0000-0000-0000BB5D0000}"/>
    <cellStyle name="Заголовок 1 2 2 2 2 2 2 2 2 2 2 2 2 2 2 2 2 2 2 2 2 2 2 2 2 12" xfId="24000" xr:uid="{00000000-0005-0000-0000-0000BC5D0000}"/>
    <cellStyle name="Заголовок 1 2 2 2 2 2 2 2 2 2 2 2 2 2 2 2 2 2 2 2 2 2 2 2 2 13" xfId="24001" xr:uid="{00000000-0005-0000-0000-0000BD5D0000}"/>
    <cellStyle name="Заголовок 1 2 2 2 2 2 2 2 2 2 2 2 2 2 2 2 2 2 2 2 2 2 2 2 2 14" xfId="24002" xr:uid="{00000000-0005-0000-0000-0000BE5D0000}"/>
    <cellStyle name="Заголовок 1 2 2 2 2 2 2 2 2 2 2 2 2 2 2 2 2 2 2 2 2 2 2 2 2 15" xfId="24003" xr:uid="{00000000-0005-0000-0000-0000BF5D0000}"/>
    <cellStyle name="Заголовок 1 2 2 2 2 2 2 2 2 2 2 2 2 2 2 2 2 2 2 2 2 2 2 2 2 16" xfId="24004" xr:uid="{00000000-0005-0000-0000-0000C05D0000}"/>
    <cellStyle name="Заголовок 1 2 2 2 2 2 2 2 2 2 2 2 2 2 2 2 2 2 2 2 2 2 2 2 2 17" xfId="24005" xr:uid="{00000000-0005-0000-0000-0000C15D0000}"/>
    <cellStyle name="Заголовок 1 2 2 2 2 2 2 2 2 2 2 2 2 2 2 2 2 2 2 2 2 2 2 2 2 18" xfId="24006" xr:uid="{00000000-0005-0000-0000-0000C25D0000}"/>
    <cellStyle name="Заголовок 1 2 2 2 2 2 2 2 2 2 2 2 2 2 2 2 2 2 2 2 2 2 2 2 2 2" xfId="24007" xr:uid="{00000000-0005-0000-0000-0000C35D0000}"/>
    <cellStyle name="Заголовок 1 2 2 2 2 2 2 2 2 2 2 2 2 2 2 2 2 2 2 2 2 2 2 2 2 2 10" xfId="24008" xr:uid="{00000000-0005-0000-0000-0000C45D0000}"/>
    <cellStyle name="Заголовок 1 2 2 2 2 2 2 2 2 2 2 2 2 2 2 2 2 2 2 2 2 2 2 2 2 2 11" xfId="24009" xr:uid="{00000000-0005-0000-0000-0000C55D0000}"/>
    <cellStyle name="Заголовок 1 2 2 2 2 2 2 2 2 2 2 2 2 2 2 2 2 2 2 2 2 2 2 2 2 2 12" xfId="24010" xr:uid="{00000000-0005-0000-0000-0000C65D0000}"/>
    <cellStyle name="Заголовок 1 2 2 2 2 2 2 2 2 2 2 2 2 2 2 2 2 2 2 2 2 2 2 2 2 2 13" xfId="24011" xr:uid="{00000000-0005-0000-0000-0000C75D0000}"/>
    <cellStyle name="Заголовок 1 2 2 2 2 2 2 2 2 2 2 2 2 2 2 2 2 2 2 2 2 2 2 2 2 2 14" xfId="24012" xr:uid="{00000000-0005-0000-0000-0000C85D0000}"/>
    <cellStyle name="Заголовок 1 2 2 2 2 2 2 2 2 2 2 2 2 2 2 2 2 2 2 2 2 2 2 2 2 2 15" xfId="24013" xr:uid="{00000000-0005-0000-0000-0000C95D0000}"/>
    <cellStyle name="Заголовок 1 2 2 2 2 2 2 2 2 2 2 2 2 2 2 2 2 2 2 2 2 2 2 2 2 2 16" xfId="24014" xr:uid="{00000000-0005-0000-0000-0000CA5D0000}"/>
    <cellStyle name="Заголовок 1 2 2 2 2 2 2 2 2 2 2 2 2 2 2 2 2 2 2 2 2 2 2 2 2 2 17" xfId="24015" xr:uid="{00000000-0005-0000-0000-0000CB5D0000}"/>
    <cellStyle name="Заголовок 1 2 2 2 2 2 2 2 2 2 2 2 2 2 2 2 2 2 2 2 2 2 2 2 2 2 18" xfId="24016" xr:uid="{00000000-0005-0000-0000-0000CC5D0000}"/>
    <cellStyle name="Заголовок 1 2 2 2 2 2 2 2 2 2 2 2 2 2 2 2 2 2 2 2 2 2 2 2 2 2 2" xfId="24017" xr:uid="{00000000-0005-0000-0000-0000CD5D0000}"/>
    <cellStyle name="Заголовок 1 2 2 2 2 2 2 2 2 2 2 2 2 2 2 2 2 2 2 2 2 2 2 2 2 2 3" xfId="24018" xr:uid="{00000000-0005-0000-0000-0000CE5D0000}"/>
    <cellStyle name="Заголовок 1 2 2 2 2 2 2 2 2 2 2 2 2 2 2 2 2 2 2 2 2 2 2 2 2 2 4" xfId="24019" xr:uid="{00000000-0005-0000-0000-0000CF5D0000}"/>
    <cellStyle name="Заголовок 1 2 2 2 2 2 2 2 2 2 2 2 2 2 2 2 2 2 2 2 2 2 2 2 2 2 5" xfId="24020" xr:uid="{00000000-0005-0000-0000-0000D05D0000}"/>
    <cellStyle name="Заголовок 1 2 2 2 2 2 2 2 2 2 2 2 2 2 2 2 2 2 2 2 2 2 2 2 2 2 6" xfId="24021" xr:uid="{00000000-0005-0000-0000-0000D15D0000}"/>
    <cellStyle name="Заголовок 1 2 2 2 2 2 2 2 2 2 2 2 2 2 2 2 2 2 2 2 2 2 2 2 2 2 7" xfId="24022" xr:uid="{00000000-0005-0000-0000-0000D25D0000}"/>
    <cellStyle name="Заголовок 1 2 2 2 2 2 2 2 2 2 2 2 2 2 2 2 2 2 2 2 2 2 2 2 2 2 8" xfId="24023" xr:uid="{00000000-0005-0000-0000-0000D35D0000}"/>
    <cellStyle name="Заголовок 1 2 2 2 2 2 2 2 2 2 2 2 2 2 2 2 2 2 2 2 2 2 2 2 2 2 9" xfId="24024" xr:uid="{00000000-0005-0000-0000-0000D45D0000}"/>
    <cellStyle name="Заголовок 1 2 2 2 2 2 2 2 2 2 2 2 2 2 2 2 2 2 2 2 2 2 2 2 2 3" xfId="24025" xr:uid="{00000000-0005-0000-0000-0000D55D0000}"/>
    <cellStyle name="Заголовок 1 2 2 2 2 2 2 2 2 2 2 2 2 2 2 2 2 2 2 2 2 2 2 2 2 4" xfId="24026" xr:uid="{00000000-0005-0000-0000-0000D65D0000}"/>
    <cellStyle name="Заголовок 1 2 2 2 2 2 2 2 2 2 2 2 2 2 2 2 2 2 2 2 2 2 2 2 2 5" xfId="24027" xr:uid="{00000000-0005-0000-0000-0000D75D0000}"/>
    <cellStyle name="Заголовок 1 2 2 2 2 2 2 2 2 2 2 2 2 2 2 2 2 2 2 2 2 2 2 2 2 6" xfId="24028" xr:uid="{00000000-0005-0000-0000-0000D85D0000}"/>
    <cellStyle name="Заголовок 1 2 2 2 2 2 2 2 2 2 2 2 2 2 2 2 2 2 2 2 2 2 2 2 2 7" xfId="24029" xr:uid="{00000000-0005-0000-0000-0000D95D0000}"/>
    <cellStyle name="Заголовок 1 2 2 2 2 2 2 2 2 2 2 2 2 2 2 2 2 2 2 2 2 2 2 2 2 8" xfId="24030" xr:uid="{00000000-0005-0000-0000-0000DA5D0000}"/>
    <cellStyle name="Заголовок 1 2 2 2 2 2 2 2 2 2 2 2 2 2 2 2 2 2 2 2 2 2 2 2 2 9" xfId="24031" xr:uid="{00000000-0005-0000-0000-0000DB5D0000}"/>
    <cellStyle name="Заголовок 1 2 2 2 2 2 2 2 2 2 2 2 2 2 2 2 2 2 2 2 2 2 2 2 20" xfId="24032" xr:uid="{00000000-0005-0000-0000-0000DC5D0000}"/>
    <cellStyle name="Заголовок 1 2 2 2 2 2 2 2 2 2 2 2 2 2 2 2 2 2 2 2 2 2 2 2 21" xfId="24033" xr:uid="{00000000-0005-0000-0000-0000DD5D0000}"/>
    <cellStyle name="Заголовок 1 2 2 2 2 2 2 2 2 2 2 2 2 2 2 2 2 2 2 2 2 2 2 2 3" xfId="24034" xr:uid="{00000000-0005-0000-0000-0000DE5D0000}"/>
    <cellStyle name="Заголовок 1 2 2 2 2 2 2 2 2 2 2 2 2 2 2 2 2 2 2 2 2 2 2 2 4" xfId="24035" xr:uid="{00000000-0005-0000-0000-0000DF5D0000}"/>
    <cellStyle name="Заголовок 1 2 2 2 2 2 2 2 2 2 2 2 2 2 2 2 2 2 2 2 2 2 2 2 5" xfId="24036" xr:uid="{00000000-0005-0000-0000-0000E05D0000}"/>
    <cellStyle name="Заголовок 1 2 2 2 2 2 2 2 2 2 2 2 2 2 2 2 2 2 2 2 2 2 2 2 6" xfId="24037" xr:uid="{00000000-0005-0000-0000-0000E15D0000}"/>
    <cellStyle name="Заголовок 1 2 2 2 2 2 2 2 2 2 2 2 2 2 2 2 2 2 2 2 2 2 2 2 7" xfId="24038" xr:uid="{00000000-0005-0000-0000-0000E25D0000}"/>
    <cellStyle name="Заголовок 1 2 2 2 2 2 2 2 2 2 2 2 2 2 2 2 2 2 2 2 2 2 2 2 8" xfId="24039" xr:uid="{00000000-0005-0000-0000-0000E35D0000}"/>
    <cellStyle name="Заголовок 1 2 2 2 2 2 2 2 2 2 2 2 2 2 2 2 2 2 2 2 2 2 2 2 9" xfId="24040" xr:uid="{00000000-0005-0000-0000-0000E45D0000}"/>
    <cellStyle name="Заголовок 1 2 2 2 2 2 2 2 2 2 2 2 2 2 2 2 2 2 2 2 2 2 2 20" xfId="24041" xr:uid="{00000000-0005-0000-0000-0000E55D0000}"/>
    <cellStyle name="Заголовок 1 2 2 2 2 2 2 2 2 2 2 2 2 2 2 2 2 2 2 2 2 2 2 21" xfId="24042" xr:uid="{00000000-0005-0000-0000-0000E65D0000}"/>
    <cellStyle name="Заголовок 1 2 2 2 2 2 2 2 2 2 2 2 2 2 2 2 2 2 2 2 2 2 2 3" xfId="24043" xr:uid="{00000000-0005-0000-0000-0000E75D0000}"/>
    <cellStyle name="Заголовок 1 2 2 2 2 2 2 2 2 2 2 2 2 2 2 2 2 2 2 2 2 2 2 4" xfId="24044" xr:uid="{00000000-0005-0000-0000-0000E85D0000}"/>
    <cellStyle name="Заголовок 1 2 2 2 2 2 2 2 2 2 2 2 2 2 2 2 2 2 2 2 2 2 2 5" xfId="24045" xr:uid="{00000000-0005-0000-0000-0000E95D0000}"/>
    <cellStyle name="Заголовок 1 2 2 2 2 2 2 2 2 2 2 2 2 2 2 2 2 2 2 2 2 2 2 6" xfId="24046" xr:uid="{00000000-0005-0000-0000-0000EA5D0000}"/>
    <cellStyle name="Заголовок 1 2 2 2 2 2 2 2 2 2 2 2 2 2 2 2 2 2 2 2 2 2 2 7" xfId="24047" xr:uid="{00000000-0005-0000-0000-0000EB5D0000}"/>
    <cellStyle name="Заголовок 1 2 2 2 2 2 2 2 2 2 2 2 2 2 2 2 2 2 2 2 2 2 2 8" xfId="24048" xr:uid="{00000000-0005-0000-0000-0000EC5D0000}"/>
    <cellStyle name="Заголовок 1 2 2 2 2 2 2 2 2 2 2 2 2 2 2 2 2 2 2 2 2 2 2 9" xfId="24049" xr:uid="{00000000-0005-0000-0000-0000ED5D0000}"/>
    <cellStyle name="Заголовок 1 2 2 2 2 2 2 2 2 2 2 2 2 2 2 2 2 2 2 2 2 2 20" xfId="24050" xr:uid="{00000000-0005-0000-0000-0000EE5D0000}"/>
    <cellStyle name="Заголовок 1 2 2 2 2 2 2 2 2 2 2 2 2 2 2 2 2 2 2 2 2 2 21" xfId="24051" xr:uid="{00000000-0005-0000-0000-0000EF5D0000}"/>
    <cellStyle name="Заголовок 1 2 2 2 2 2 2 2 2 2 2 2 2 2 2 2 2 2 2 2 2 2 22" xfId="24052" xr:uid="{00000000-0005-0000-0000-0000F05D0000}"/>
    <cellStyle name="Заголовок 1 2 2 2 2 2 2 2 2 2 2 2 2 2 2 2 2 2 2 2 2 2 3" xfId="24053" xr:uid="{00000000-0005-0000-0000-0000F15D0000}"/>
    <cellStyle name="Заголовок 1 2 2 2 2 2 2 2 2 2 2 2 2 2 2 2 2 2 2 2 2 2 4" xfId="24054" xr:uid="{00000000-0005-0000-0000-0000F25D0000}"/>
    <cellStyle name="Заголовок 1 2 2 2 2 2 2 2 2 2 2 2 2 2 2 2 2 2 2 2 2 2 5" xfId="24055" xr:uid="{00000000-0005-0000-0000-0000F35D0000}"/>
    <cellStyle name="Заголовок 1 2 2 2 2 2 2 2 2 2 2 2 2 2 2 2 2 2 2 2 2 2 6" xfId="24056" xr:uid="{00000000-0005-0000-0000-0000F45D0000}"/>
    <cellStyle name="Заголовок 1 2 2 2 2 2 2 2 2 2 2 2 2 2 2 2 2 2 2 2 2 2 7" xfId="24057" xr:uid="{00000000-0005-0000-0000-0000F55D0000}"/>
    <cellStyle name="Заголовок 1 2 2 2 2 2 2 2 2 2 2 2 2 2 2 2 2 2 2 2 2 2 8" xfId="24058" xr:uid="{00000000-0005-0000-0000-0000F65D0000}"/>
    <cellStyle name="Заголовок 1 2 2 2 2 2 2 2 2 2 2 2 2 2 2 2 2 2 2 2 2 2 9" xfId="24059" xr:uid="{00000000-0005-0000-0000-0000F75D0000}"/>
    <cellStyle name="Заголовок 1 2 2 2 2 2 2 2 2 2 2 2 2 2 2 2 2 2 2 2 2 20" xfId="24060" xr:uid="{00000000-0005-0000-0000-0000F85D0000}"/>
    <cellStyle name="Заголовок 1 2 2 2 2 2 2 2 2 2 2 2 2 2 2 2 2 2 2 2 2 21" xfId="24061" xr:uid="{00000000-0005-0000-0000-0000F95D0000}"/>
    <cellStyle name="Заголовок 1 2 2 2 2 2 2 2 2 2 2 2 2 2 2 2 2 2 2 2 2 22" xfId="24062" xr:uid="{00000000-0005-0000-0000-0000FA5D0000}"/>
    <cellStyle name="Заголовок 1 2 2 2 2 2 2 2 2 2 2 2 2 2 2 2 2 2 2 2 2 3" xfId="24063" xr:uid="{00000000-0005-0000-0000-0000FB5D0000}"/>
    <cellStyle name="Заголовок 1 2 2 2 2 2 2 2 2 2 2 2 2 2 2 2 2 2 2 2 2 4" xfId="24064" xr:uid="{00000000-0005-0000-0000-0000FC5D0000}"/>
    <cellStyle name="Заголовок 1 2 2 2 2 2 2 2 2 2 2 2 2 2 2 2 2 2 2 2 2 5" xfId="24065" xr:uid="{00000000-0005-0000-0000-0000FD5D0000}"/>
    <cellStyle name="Заголовок 1 2 2 2 2 2 2 2 2 2 2 2 2 2 2 2 2 2 2 2 2 6" xfId="24066" xr:uid="{00000000-0005-0000-0000-0000FE5D0000}"/>
    <cellStyle name="Заголовок 1 2 2 2 2 2 2 2 2 2 2 2 2 2 2 2 2 2 2 2 2 7" xfId="24067" xr:uid="{00000000-0005-0000-0000-0000FF5D0000}"/>
    <cellStyle name="Заголовок 1 2 2 2 2 2 2 2 2 2 2 2 2 2 2 2 2 2 2 2 2 8" xfId="24068" xr:uid="{00000000-0005-0000-0000-0000005E0000}"/>
    <cellStyle name="Заголовок 1 2 2 2 2 2 2 2 2 2 2 2 2 2 2 2 2 2 2 2 2 9" xfId="24069" xr:uid="{00000000-0005-0000-0000-0000015E0000}"/>
    <cellStyle name="Заголовок 1 2 2 2 2 2 2 2 2 2 2 2 2 2 2 2 2 2 2 2 20" xfId="24070" xr:uid="{00000000-0005-0000-0000-0000025E0000}"/>
    <cellStyle name="Заголовок 1 2 2 2 2 2 2 2 2 2 2 2 2 2 2 2 2 2 2 2 21" xfId="24071" xr:uid="{00000000-0005-0000-0000-0000035E0000}"/>
    <cellStyle name="Заголовок 1 2 2 2 2 2 2 2 2 2 2 2 2 2 2 2 2 2 2 2 22" xfId="24072" xr:uid="{00000000-0005-0000-0000-0000045E0000}"/>
    <cellStyle name="Заголовок 1 2 2 2 2 2 2 2 2 2 2 2 2 2 2 2 2 2 2 2 23" xfId="24073" xr:uid="{00000000-0005-0000-0000-0000055E0000}"/>
    <cellStyle name="Заголовок 1 2 2 2 2 2 2 2 2 2 2 2 2 2 2 2 2 2 2 2 3" xfId="24074" xr:uid="{00000000-0005-0000-0000-0000065E0000}"/>
    <cellStyle name="Заголовок 1 2 2 2 2 2 2 2 2 2 2 2 2 2 2 2 2 2 2 2 4" xfId="24075" xr:uid="{00000000-0005-0000-0000-0000075E0000}"/>
    <cellStyle name="Заголовок 1 2 2 2 2 2 2 2 2 2 2 2 2 2 2 2 2 2 2 2 5" xfId="24076" xr:uid="{00000000-0005-0000-0000-0000085E0000}"/>
    <cellStyle name="Заголовок 1 2 2 2 2 2 2 2 2 2 2 2 2 2 2 2 2 2 2 2 6" xfId="24077" xr:uid="{00000000-0005-0000-0000-0000095E0000}"/>
    <cellStyle name="Заголовок 1 2 2 2 2 2 2 2 2 2 2 2 2 2 2 2 2 2 2 2 7" xfId="24078" xr:uid="{00000000-0005-0000-0000-00000A5E0000}"/>
    <cellStyle name="Заголовок 1 2 2 2 2 2 2 2 2 2 2 2 2 2 2 2 2 2 2 2 8" xfId="24079" xr:uid="{00000000-0005-0000-0000-00000B5E0000}"/>
    <cellStyle name="Заголовок 1 2 2 2 2 2 2 2 2 2 2 2 2 2 2 2 2 2 2 2 9" xfId="24080" xr:uid="{00000000-0005-0000-0000-00000C5E0000}"/>
    <cellStyle name="Заголовок 1 2 2 2 2 2 2 2 2 2 2 2 2 2 2 2 2 2 2 20" xfId="24081" xr:uid="{00000000-0005-0000-0000-00000D5E0000}"/>
    <cellStyle name="Заголовок 1 2 2 2 2 2 2 2 2 2 2 2 2 2 2 2 2 2 2 21" xfId="24082" xr:uid="{00000000-0005-0000-0000-00000E5E0000}"/>
    <cellStyle name="Заголовок 1 2 2 2 2 2 2 2 2 2 2 2 2 2 2 2 2 2 2 22" xfId="24083" xr:uid="{00000000-0005-0000-0000-00000F5E0000}"/>
    <cellStyle name="Заголовок 1 2 2 2 2 2 2 2 2 2 2 2 2 2 2 2 2 2 2 23" xfId="24084" xr:uid="{00000000-0005-0000-0000-0000105E0000}"/>
    <cellStyle name="Заголовок 1 2 2 2 2 2 2 2 2 2 2 2 2 2 2 2 2 2 2 24" xfId="24085" xr:uid="{00000000-0005-0000-0000-0000115E0000}"/>
    <cellStyle name="Заголовок 1 2 2 2 2 2 2 2 2 2 2 2 2 2 2 2 2 2 2 25" xfId="24086" xr:uid="{00000000-0005-0000-0000-0000125E0000}"/>
    <cellStyle name="Заголовок 1 2 2 2 2 2 2 2 2 2 2 2 2 2 2 2 2 2 2 3" xfId="24087" xr:uid="{00000000-0005-0000-0000-0000135E0000}"/>
    <cellStyle name="Заголовок 1 2 2 2 2 2 2 2 2 2 2 2 2 2 2 2 2 2 2 4" xfId="24088" xr:uid="{00000000-0005-0000-0000-0000145E0000}"/>
    <cellStyle name="Заголовок 1 2 2 2 2 2 2 2 2 2 2 2 2 2 2 2 2 2 2 5" xfId="24089" xr:uid="{00000000-0005-0000-0000-0000155E0000}"/>
    <cellStyle name="Заголовок 1 2 2 2 2 2 2 2 2 2 2 2 2 2 2 2 2 2 2 6" xfId="24090" xr:uid="{00000000-0005-0000-0000-0000165E0000}"/>
    <cellStyle name="Заголовок 1 2 2 2 2 2 2 2 2 2 2 2 2 2 2 2 2 2 2 7" xfId="24091" xr:uid="{00000000-0005-0000-0000-0000175E0000}"/>
    <cellStyle name="Заголовок 1 2 2 2 2 2 2 2 2 2 2 2 2 2 2 2 2 2 2 8" xfId="24092" xr:uid="{00000000-0005-0000-0000-0000185E0000}"/>
    <cellStyle name="Заголовок 1 2 2 2 2 2 2 2 2 2 2 2 2 2 2 2 2 2 2 9" xfId="24093" xr:uid="{00000000-0005-0000-0000-0000195E0000}"/>
    <cellStyle name="Заголовок 1 2 2 2 2 2 2 2 2 2 2 2 2 2 2 2 2 2 20" xfId="24094" xr:uid="{00000000-0005-0000-0000-00001A5E0000}"/>
    <cellStyle name="Заголовок 1 2 2 2 2 2 2 2 2 2 2 2 2 2 2 2 2 2 21" xfId="24095" xr:uid="{00000000-0005-0000-0000-00001B5E0000}"/>
    <cellStyle name="Заголовок 1 2 2 2 2 2 2 2 2 2 2 2 2 2 2 2 2 2 22" xfId="24096" xr:uid="{00000000-0005-0000-0000-00001C5E0000}"/>
    <cellStyle name="Заголовок 1 2 2 2 2 2 2 2 2 2 2 2 2 2 2 2 2 2 23" xfId="24097" xr:uid="{00000000-0005-0000-0000-00001D5E0000}"/>
    <cellStyle name="Заголовок 1 2 2 2 2 2 2 2 2 2 2 2 2 2 2 2 2 2 24" xfId="24098" xr:uid="{00000000-0005-0000-0000-00001E5E0000}"/>
    <cellStyle name="Заголовок 1 2 2 2 2 2 2 2 2 2 2 2 2 2 2 2 2 2 25" xfId="24099" xr:uid="{00000000-0005-0000-0000-00001F5E0000}"/>
    <cellStyle name="Заголовок 1 2 2 2 2 2 2 2 2 2 2 2 2 2 2 2 2 2 3" xfId="24100" xr:uid="{00000000-0005-0000-0000-0000205E0000}"/>
    <cellStyle name="Заголовок 1 2 2 2 2 2 2 2 2 2 2 2 2 2 2 2 2 2 3 2" xfId="24101" xr:uid="{00000000-0005-0000-0000-0000215E0000}"/>
    <cellStyle name="Заголовок 1 2 2 2 2 2 2 2 2 2 2 2 2 2 2 2 2 2 4" xfId="24102" xr:uid="{00000000-0005-0000-0000-0000225E0000}"/>
    <cellStyle name="Заголовок 1 2 2 2 2 2 2 2 2 2 2 2 2 2 2 2 2 2 5" xfId="24103" xr:uid="{00000000-0005-0000-0000-0000235E0000}"/>
    <cellStyle name="Заголовок 1 2 2 2 2 2 2 2 2 2 2 2 2 2 2 2 2 2 6" xfId="24104" xr:uid="{00000000-0005-0000-0000-0000245E0000}"/>
    <cellStyle name="Заголовок 1 2 2 2 2 2 2 2 2 2 2 2 2 2 2 2 2 2 7" xfId="24105" xr:uid="{00000000-0005-0000-0000-0000255E0000}"/>
    <cellStyle name="Заголовок 1 2 2 2 2 2 2 2 2 2 2 2 2 2 2 2 2 2 8" xfId="24106" xr:uid="{00000000-0005-0000-0000-0000265E0000}"/>
    <cellStyle name="Заголовок 1 2 2 2 2 2 2 2 2 2 2 2 2 2 2 2 2 2 9" xfId="24107" xr:uid="{00000000-0005-0000-0000-0000275E0000}"/>
    <cellStyle name="Заголовок 1 2 2 2 2 2 2 2 2 2 2 2 2 2 2 2 2 20" xfId="24108" xr:uid="{00000000-0005-0000-0000-0000285E0000}"/>
    <cellStyle name="Заголовок 1 2 2 2 2 2 2 2 2 2 2 2 2 2 2 2 2 21" xfId="24109" xr:uid="{00000000-0005-0000-0000-0000295E0000}"/>
    <cellStyle name="Заголовок 1 2 2 2 2 2 2 2 2 2 2 2 2 2 2 2 2 22" xfId="24110" xr:uid="{00000000-0005-0000-0000-00002A5E0000}"/>
    <cellStyle name="Заголовок 1 2 2 2 2 2 2 2 2 2 2 2 2 2 2 2 2 23" xfId="24111" xr:uid="{00000000-0005-0000-0000-00002B5E0000}"/>
    <cellStyle name="Заголовок 1 2 2 2 2 2 2 2 2 2 2 2 2 2 2 2 2 24" xfId="24112" xr:uid="{00000000-0005-0000-0000-00002C5E0000}"/>
    <cellStyle name="Заголовок 1 2 2 2 2 2 2 2 2 2 2 2 2 2 2 2 2 25" xfId="24113" xr:uid="{00000000-0005-0000-0000-00002D5E0000}"/>
    <cellStyle name="Заголовок 1 2 2 2 2 2 2 2 2 2 2 2 2 2 2 2 2 26" xfId="24114" xr:uid="{00000000-0005-0000-0000-00002E5E0000}"/>
    <cellStyle name="Заголовок 1 2 2 2 2 2 2 2 2 2 2 2 2 2 2 2 2 27" xfId="24115" xr:uid="{00000000-0005-0000-0000-00002F5E0000}"/>
    <cellStyle name="Заголовок 1 2 2 2 2 2 2 2 2 2 2 2 2 2 2 2 2 3" xfId="24116" xr:uid="{00000000-0005-0000-0000-0000305E0000}"/>
    <cellStyle name="Заголовок 1 2 2 2 2 2 2 2 2 2 2 2 2 2 2 2 2 4" xfId="24117" xr:uid="{00000000-0005-0000-0000-0000315E0000}"/>
    <cellStyle name="Заголовок 1 2 2 2 2 2 2 2 2 2 2 2 2 2 2 2 2 4 2" xfId="24118" xr:uid="{00000000-0005-0000-0000-0000325E0000}"/>
    <cellStyle name="Заголовок 1 2 2 2 2 2 2 2 2 2 2 2 2 2 2 2 2 5" xfId="24119" xr:uid="{00000000-0005-0000-0000-0000335E0000}"/>
    <cellStyle name="Заголовок 1 2 2 2 2 2 2 2 2 2 2 2 2 2 2 2 2 6" xfId="24120" xr:uid="{00000000-0005-0000-0000-0000345E0000}"/>
    <cellStyle name="Заголовок 1 2 2 2 2 2 2 2 2 2 2 2 2 2 2 2 2 7" xfId="24121" xr:uid="{00000000-0005-0000-0000-0000355E0000}"/>
    <cellStyle name="Заголовок 1 2 2 2 2 2 2 2 2 2 2 2 2 2 2 2 2 8" xfId="24122" xr:uid="{00000000-0005-0000-0000-0000365E0000}"/>
    <cellStyle name="Заголовок 1 2 2 2 2 2 2 2 2 2 2 2 2 2 2 2 2 9" xfId="24123" xr:uid="{00000000-0005-0000-0000-0000375E0000}"/>
    <cellStyle name="Заголовок 1 2 2 2 2 2 2 2 2 2 2 2 2 2 2 2 20" xfId="24124" xr:uid="{00000000-0005-0000-0000-0000385E0000}"/>
    <cellStyle name="Заголовок 1 2 2 2 2 2 2 2 2 2 2 2 2 2 2 2 21" xfId="24125" xr:uid="{00000000-0005-0000-0000-0000395E0000}"/>
    <cellStyle name="Заголовок 1 2 2 2 2 2 2 2 2 2 2 2 2 2 2 2 22" xfId="24126" xr:uid="{00000000-0005-0000-0000-00003A5E0000}"/>
    <cellStyle name="Заголовок 1 2 2 2 2 2 2 2 2 2 2 2 2 2 2 2 23" xfId="24127" xr:uid="{00000000-0005-0000-0000-00003B5E0000}"/>
    <cellStyle name="Заголовок 1 2 2 2 2 2 2 2 2 2 2 2 2 2 2 2 24" xfId="24128" xr:uid="{00000000-0005-0000-0000-00003C5E0000}"/>
    <cellStyle name="Заголовок 1 2 2 2 2 2 2 2 2 2 2 2 2 2 2 2 25" xfId="24129" xr:uid="{00000000-0005-0000-0000-00003D5E0000}"/>
    <cellStyle name="Заголовок 1 2 2 2 2 2 2 2 2 2 2 2 2 2 2 2 26" xfId="24130" xr:uid="{00000000-0005-0000-0000-00003E5E0000}"/>
    <cellStyle name="Заголовок 1 2 2 2 2 2 2 2 2 2 2 2 2 2 2 2 27" xfId="24131" xr:uid="{00000000-0005-0000-0000-00003F5E0000}"/>
    <cellStyle name="Заголовок 1 2 2 2 2 2 2 2 2 2 2 2 2 2 2 2 3" xfId="24132" xr:uid="{00000000-0005-0000-0000-0000405E0000}"/>
    <cellStyle name="Заголовок 1 2 2 2 2 2 2 2 2 2 2 2 2 2 2 2 3 2" xfId="24133" xr:uid="{00000000-0005-0000-0000-0000415E0000}"/>
    <cellStyle name="Заголовок 1 2 2 2 2 2 2 2 2 2 2 2 2 2 2 2 3 2 2" xfId="24134" xr:uid="{00000000-0005-0000-0000-0000425E0000}"/>
    <cellStyle name="Заголовок 1 2 2 2 2 2 2 2 2 2 2 2 2 2 2 2 3 2 2 2" xfId="24135" xr:uid="{00000000-0005-0000-0000-0000435E0000}"/>
    <cellStyle name="Заголовок 1 2 2 2 2 2 2 2 2 2 2 2 2 2 2 2 3 2 3" xfId="24136" xr:uid="{00000000-0005-0000-0000-0000445E0000}"/>
    <cellStyle name="Заголовок 1 2 2 2 2 2 2 2 2 2 2 2 2 2 2 2 3 2 4" xfId="24137" xr:uid="{00000000-0005-0000-0000-0000455E0000}"/>
    <cellStyle name="Заголовок 1 2 2 2 2 2 2 2 2 2 2 2 2 2 2 2 3 3" xfId="24138" xr:uid="{00000000-0005-0000-0000-0000465E0000}"/>
    <cellStyle name="Заголовок 1 2 2 2 2 2 2 2 2 2 2 2 2 2 2 2 3 3 2" xfId="24139" xr:uid="{00000000-0005-0000-0000-0000475E0000}"/>
    <cellStyle name="Заголовок 1 2 2 2 2 2 2 2 2 2 2 2 2 2 2 2 3 4" xfId="24140" xr:uid="{00000000-0005-0000-0000-0000485E0000}"/>
    <cellStyle name="Заголовок 1 2 2 2 2 2 2 2 2 2 2 2 2 2 2 2 4" xfId="24141" xr:uid="{00000000-0005-0000-0000-0000495E0000}"/>
    <cellStyle name="Заголовок 1 2 2 2 2 2 2 2 2 2 2 2 2 2 2 2 4 2" xfId="24142" xr:uid="{00000000-0005-0000-0000-00004A5E0000}"/>
    <cellStyle name="Заголовок 1 2 2 2 2 2 2 2 2 2 2 2 2 2 2 2 5" xfId="24143" xr:uid="{00000000-0005-0000-0000-00004B5E0000}"/>
    <cellStyle name="Заголовок 1 2 2 2 2 2 2 2 2 2 2 2 2 2 2 2 6" xfId="24144" xr:uid="{00000000-0005-0000-0000-00004C5E0000}"/>
    <cellStyle name="Заголовок 1 2 2 2 2 2 2 2 2 2 2 2 2 2 2 2 7" xfId="24145" xr:uid="{00000000-0005-0000-0000-00004D5E0000}"/>
    <cellStyle name="Заголовок 1 2 2 2 2 2 2 2 2 2 2 2 2 2 2 2 8" xfId="24146" xr:uid="{00000000-0005-0000-0000-00004E5E0000}"/>
    <cellStyle name="Заголовок 1 2 2 2 2 2 2 2 2 2 2 2 2 2 2 2 9" xfId="24147" xr:uid="{00000000-0005-0000-0000-00004F5E0000}"/>
    <cellStyle name="Заголовок 1 2 2 2 2 2 2 2 2 2 2 2 2 2 2 20" xfId="24148" xr:uid="{00000000-0005-0000-0000-0000505E0000}"/>
    <cellStyle name="Заголовок 1 2 2 2 2 2 2 2 2 2 2 2 2 2 2 21" xfId="24149" xr:uid="{00000000-0005-0000-0000-0000515E0000}"/>
    <cellStyle name="Заголовок 1 2 2 2 2 2 2 2 2 2 2 2 2 2 2 22" xfId="24150" xr:uid="{00000000-0005-0000-0000-0000525E0000}"/>
    <cellStyle name="Заголовок 1 2 2 2 2 2 2 2 2 2 2 2 2 2 2 23" xfId="24151" xr:uid="{00000000-0005-0000-0000-0000535E0000}"/>
    <cellStyle name="Заголовок 1 2 2 2 2 2 2 2 2 2 2 2 2 2 2 24" xfId="24152" xr:uid="{00000000-0005-0000-0000-0000545E0000}"/>
    <cellStyle name="Заголовок 1 2 2 2 2 2 2 2 2 2 2 2 2 2 2 25" xfId="24153" xr:uid="{00000000-0005-0000-0000-0000555E0000}"/>
    <cellStyle name="Заголовок 1 2 2 2 2 2 2 2 2 2 2 2 2 2 2 26" xfId="24154" xr:uid="{00000000-0005-0000-0000-0000565E0000}"/>
    <cellStyle name="Заголовок 1 2 2 2 2 2 2 2 2 2 2 2 2 2 2 27" xfId="24155" xr:uid="{00000000-0005-0000-0000-0000575E0000}"/>
    <cellStyle name="Заголовок 1 2 2 2 2 2 2 2 2 2 2 2 2 2 2 28" xfId="24156" xr:uid="{00000000-0005-0000-0000-0000585E0000}"/>
    <cellStyle name="Заголовок 1 2 2 2 2 2 2 2 2 2 2 2 2 2 2 3" xfId="24157" xr:uid="{00000000-0005-0000-0000-0000595E0000}"/>
    <cellStyle name="Заголовок 1 2 2 2 2 2 2 2 2 2 2 2 2 2 2 4" xfId="24158" xr:uid="{00000000-0005-0000-0000-00005A5E0000}"/>
    <cellStyle name="Заголовок 1 2 2 2 2 2 2 2 2 2 2 2 2 2 2 4 2" xfId="24159" xr:uid="{00000000-0005-0000-0000-00005B5E0000}"/>
    <cellStyle name="Заголовок 1 2 2 2 2 2 2 2 2 2 2 2 2 2 2 4 2 2" xfId="24160" xr:uid="{00000000-0005-0000-0000-00005C5E0000}"/>
    <cellStyle name="Заголовок 1 2 2 2 2 2 2 2 2 2 2 2 2 2 2 4 2 2 2" xfId="24161" xr:uid="{00000000-0005-0000-0000-00005D5E0000}"/>
    <cellStyle name="Заголовок 1 2 2 2 2 2 2 2 2 2 2 2 2 2 2 4 2 3" xfId="24162" xr:uid="{00000000-0005-0000-0000-00005E5E0000}"/>
    <cellStyle name="Заголовок 1 2 2 2 2 2 2 2 2 2 2 2 2 2 2 4 2 4" xfId="24163" xr:uid="{00000000-0005-0000-0000-00005F5E0000}"/>
    <cellStyle name="Заголовок 1 2 2 2 2 2 2 2 2 2 2 2 2 2 2 4 3" xfId="24164" xr:uid="{00000000-0005-0000-0000-0000605E0000}"/>
    <cellStyle name="Заголовок 1 2 2 2 2 2 2 2 2 2 2 2 2 2 2 4 3 2" xfId="24165" xr:uid="{00000000-0005-0000-0000-0000615E0000}"/>
    <cellStyle name="Заголовок 1 2 2 2 2 2 2 2 2 2 2 2 2 2 2 4 4" xfId="24166" xr:uid="{00000000-0005-0000-0000-0000625E0000}"/>
    <cellStyle name="Заголовок 1 2 2 2 2 2 2 2 2 2 2 2 2 2 2 5" xfId="24167" xr:uid="{00000000-0005-0000-0000-0000635E0000}"/>
    <cellStyle name="Заголовок 1 2 2 2 2 2 2 2 2 2 2 2 2 2 2 5 2" xfId="24168" xr:uid="{00000000-0005-0000-0000-0000645E0000}"/>
    <cellStyle name="Заголовок 1 2 2 2 2 2 2 2 2 2 2 2 2 2 2 6" xfId="24169" xr:uid="{00000000-0005-0000-0000-0000655E0000}"/>
    <cellStyle name="Заголовок 1 2 2 2 2 2 2 2 2 2 2 2 2 2 2 7" xfId="24170" xr:uid="{00000000-0005-0000-0000-0000665E0000}"/>
    <cellStyle name="Заголовок 1 2 2 2 2 2 2 2 2 2 2 2 2 2 2 8" xfId="24171" xr:uid="{00000000-0005-0000-0000-0000675E0000}"/>
    <cellStyle name="Заголовок 1 2 2 2 2 2 2 2 2 2 2 2 2 2 2 9" xfId="24172" xr:uid="{00000000-0005-0000-0000-0000685E0000}"/>
    <cellStyle name="Заголовок 1 2 2 2 2 2 2 2 2 2 2 2 2 2 20" xfId="24173" xr:uid="{00000000-0005-0000-0000-0000695E0000}"/>
    <cellStyle name="Заголовок 1 2 2 2 2 2 2 2 2 2 2 2 2 2 21" xfId="24174" xr:uid="{00000000-0005-0000-0000-00006A5E0000}"/>
    <cellStyle name="Заголовок 1 2 2 2 2 2 2 2 2 2 2 2 2 2 22" xfId="24175" xr:uid="{00000000-0005-0000-0000-00006B5E0000}"/>
    <cellStyle name="Заголовок 1 2 2 2 2 2 2 2 2 2 2 2 2 2 23" xfId="24176" xr:uid="{00000000-0005-0000-0000-00006C5E0000}"/>
    <cellStyle name="Заголовок 1 2 2 2 2 2 2 2 2 2 2 2 2 2 24" xfId="24177" xr:uid="{00000000-0005-0000-0000-00006D5E0000}"/>
    <cellStyle name="Заголовок 1 2 2 2 2 2 2 2 2 2 2 2 2 2 25" xfId="24178" xr:uid="{00000000-0005-0000-0000-00006E5E0000}"/>
    <cellStyle name="Заголовок 1 2 2 2 2 2 2 2 2 2 2 2 2 2 26" xfId="24179" xr:uid="{00000000-0005-0000-0000-00006F5E0000}"/>
    <cellStyle name="Заголовок 1 2 2 2 2 2 2 2 2 2 2 2 2 2 27" xfId="24180" xr:uid="{00000000-0005-0000-0000-0000705E0000}"/>
    <cellStyle name="Заголовок 1 2 2 2 2 2 2 2 2 2 2 2 2 2 28" xfId="24181" xr:uid="{00000000-0005-0000-0000-0000715E0000}"/>
    <cellStyle name="Заголовок 1 2 2 2 2 2 2 2 2 2 2 2 2 2 29" xfId="24182" xr:uid="{00000000-0005-0000-0000-0000725E0000}"/>
    <cellStyle name="Заголовок 1 2 2 2 2 2 2 2 2 2 2 2 2 2 3" xfId="24183" xr:uid="{00000000-0005-0000-0000-0000735E0000}"/>
    <cellStyle name="Заголовок 1 2 2 2 2 2 2 2 2 2 2 2 2 2 4" xfId="24184" xr:uid="{00000000-0005-0000-0000-0000745E0000}"/>
    <cellStyle name="Заголовок 1 2 2 2 2 2 2 2 2 2 2 2 2 2 4 2" xfId="24185" xr:uid="{00000000-0005-0000-0000-0000755E0000}"/>
    <cellStyle name="Заголовок 1 2 2 2 2 2 2 2 2 2 2 2 2 2 5" xfId="24186" xr:uid="{00000000-0005-0000-0000-0000765E0000}"/>
    <cellStyle name="Заголовок 1 2 2 2 2 2 2 2 2 2 2 2 2 2 5 2" xfId="24187" xr:uid="{00000000-0005-0000-0000-0000775E0000}"/>
    <cellStyle name="Заголовок 1 2 2 2 2 2 2 2 2 2 2 2 2 2 5 2 2" xfId="24188" xr:uid="{00000000-0005-0000-0000-0000785E0000}"/>
    <cellStyle name="Заголовок 1 2 2 2 2 2 2 2 2 2 2 2 2 2 5 2 2 2" xfId="24189" xr:uid="{00000000-0005-0000-0000-0000795E0000}"/>
    <cellStyle name="Заголовок 1 2 2 2 2 2 2 2 2 2 2 2 2 2 5 2 3" xfId="24190" xr:uid="{00000000-0005-0000-0000-00007A5E0000}"/>
    <cellStyle name="Заголовок 1 2 2 2 2 2 2 2 2 2 2 2 2 2 5 2 4" xfId="24191" xr:uid="{00000000-0005-0000-0000-00007B5E0000}"/>
    <cellStyle name="Заголовок 1 2 2 2 2 2 2 2 2 2 2 2 2 2 5 3" xfId="24192" xr:uid="{00000000-0005-0000-0000-00007C5E0000}"/>
    <cellStyle name="Заголовок 1 2 2 2 2 2 2 2 2 2 2 2 2 2 5 3 2" xfId="24193" xr:uid="{00000000-0005-0000-0000-00007D5E0000}"/>
    <cellStyle name="Заголовок 1 2 2 2 2 2 2 2 2 2 2 2 2 2 5 4" xfId="24194" xr:uid="{00000000-0005-0000-0000-00007E5E0000}"/>
    <cellStyle name="Заголовок 1 2 2 2 2 2 2 2 2 2 2 2 2 2 6" xfId="24195" xr:uid="{00000000-0005-0000-0000-00007F5E0000}"/>
    <cellStyle name="Заголовок 1 2 2 2 2 2 2 2 2 2 2 2 2 2 6 2" xfId="24196" xr:uid="{00000000-0005-0000-0000-0000805E0000}"/>
    <cellStyle name="Заголовок 1 2 2 2 2 2 2 2 2 2 2 2 2 2 7" xfId="24197" xr:uid="{00000000-0005-0000-0000-0000815E0000}"/>
    <cellStyle name="Заголовок 1 2 2 2 2 2 2 2 2 2 2 2 2 2 8" xfId="24198" xr:uid="{00000000-0005-0000-0000-0000825E0000}"/>
    <cellStyle name="Заголовок 1 2 2 2 2 2 2 2 2 2 2 2 2 2 9" xfId="24199" xr:uid="{00000000-0005-0000-0000-0000835E0000}"/>
    <cellStyle name="Заголовок 1 2 2 2 2 2 2 2 2 2 2 2 2 20" xfId="24200" xr:uid="{00000000-0005-0000-0000-0000845E0000}"/>
    <cellStyle name="Заголовок 1 2 2 2 2 2 2 2 2 2 2 2 2 21" xfId="24201" xr:uid="{00000000-0005-0000-0000-0000855E0000}"/>
    <cellStyle name="Заголовок 1 2 2 2 2 2 2 2 2 2 2 2 2 22" xfId="24202" xr:uid="{00000000-0005-0000-0000-0000865E0000}"/>
    <cellStyle name="Заголовок 1 2 2 2 2 2 2 2 2 2 2 2 2 23" xfId="24203" xr:uid="{00000000-0005-0000-0000-0000875E0000}"/>
    <cellStyle name="Заголовок 1 2 2 2 2 2 2 2 2 2 2 2 2 24" xfId="24204" xr:uid="{00000000-0005-0000-0000-0000885E0000}"/>
    <cellStyle name="Заголовок 1 2 2 2 2 2 2 2 2 2 2 2 2 25" xfId="24205" xr:uid="{00000000-0005-0000-0000-0000895E0000}"/>
    <cellStyle name="Заголовок 1 2 2 2 2 2 2 2 2 2 2 2 2 26" xfId="24206" xr:uid="{00000000-0005-0000-0000-00008A5E0000}"/>
    <cellStyle name="Заголовок 1 2 2 2 2 2 2 2 2 2 2 2 2 27" xfId="24207" xr:uid="{00000000-0005-0000-0000-00008B5E0000}"/>
    <cellStyle name="Заголовок 1 2 2 2 2 2 2 2 2 2 2 2 2 28" xfId="24208" xr:uid="{00000000-0005-0000-0000-00008C5E0000}"/>
    <cellStyle name="Заголовок 1 2 2 2 2 2 2 2 2 2 2 2 2 29" xfId="24209" xr:uid="{00000000-0005-0000-0000-00008D5E0000}"/>
    <cellStyle name="Заголовок 1 2 2 2 2 2 2 2 2 2 2 2 2 3" xfId="24210" xr:uid="{00000000-0005-0000-0000-00008E5E0000}"/>
    <cellStyle name="Заголовок 1 2 2 2 2 2 2 2 2 2 2 2 2 4" xfId="24211" xr:uid="{00000000-0005-0000-0000-00008F5E0000}"/>
    <cellStyle name="Заголовок 1 2 2 2 2 2 2 2 2 2 2 2 2 4 2" xfId="24212" xr:uid="{00000000-0005-0000-0000-0000905E0000}"/>
    <cellStyle name="Заголовок 1 2 2 2 2 2 2 2 2 2 2 2 2 5" xfId="24213" xr:uid="{00000000-0005-0000-0000-0000915E0000}"/>
    <cellStyle name="Заголовок 1 2 2 2 2 2 2 2 2 2 2 2 2 5 2" xfId="24214" xr:uid="{00000000-0005-0000-0000-0000925E0000}"/>
    <cellStyle name="Заголовок 1 2 2 2 2 2 2 2 2 2 2 2 2 5 2 2" xfId="24215" xr:uid="{00000000-0005-0000-0000-0000935E0000}"/>
    <cellStyle name="Заголовок 1 2 2 2 2 2 2 2 2 2 2 2 2 5 2 2 2" xfId="24216" xr:uid="{00000000-0005-0000-0000-0000945E0000}"/>
    <cellStyle name="Заголовок 1 2 2 2 2 2 2 2 2 2 2 2 2 5 2 3" xfId="24217" xr:uid="{00000000-0005-0000-0000-0000955E0000}"/>
    <cellStyle name="Заголовок 1 2 2 2 2 2 2 2 2 2 2 2 2 5 2 4" xfId="24218" xr:uid="{00000000-0005-0000-0000-0000965E0000}"/>
    <cellStyle name="Заголовок 1 2 2 2 2 2 2 2 2 2 2 2 2 5 3" xfId="24219" xr:uid="{00000000-0005-0000-0000-0000975E0000}"/>
    <cellStyle name="Заголовок 1 2 2 2 2 2 2 2 2 2 2 2 2 5 3 2" xfId="24220" xr:uid="{00000000-0005-0000-0000-0000985E0000}"/>
    <cellStyle name="Заголовок 1 2 2 2 2 2 2 2 2 2 2 2 2 5 4" xfId="24221" xr:uid="{00000000-0005-0000-0000-0000995E0000}"/>
    <cellStyle name="Заголовок 1 2 2 2 2 2 2 2 2 2 2 2 2 6" xfId="24222" xr:uid="{00000000-0005-0000-0000-00009A5E0000}"/>
    <cellStyle name="Заголовок 1 2 2 2 2 2 2 2 2 2 2 2 2 6 2" xfId="24223" xr:uid="{00000000-0005-0000-0000-00009B5E0000}"/>
    <cellStyle name="Заголовок 1 2 2 2 2 2 2 2 2 2 2 2 2 7" xfId="24224" xr:uid="{00000000-0005-0000-0000-00009C5E0000}"/>
    <cellStyle name="Заголовок 1 2 2 2 2 2 2 2 2 2 2 2 2 8" xfId="24225" xr:uid="{00000000-0005-0000-0000-00009D5E0000}"/>
    <cellStyle name="Заголовок 1 2 2 2 2 2 2 2 2 2 2 2 2 9" xfId="24226" xr:uid="{00000000-0005-0000-0000-00009E5E0000}"/>
    <cellStyle name="Заголовок 1 2 2 2 2 2 2 2 2 2 2 2 20" xfId="24227" xr:uid="{00000000-0005-0000-0000-00009F5E0000}"/>
    <cellStyle name="Заголовок 1 2 2 2 2 2 2 2 2 2 2 2 21" xfId="24228" xr:uid="{00000000-0005-0000-0000-0000A05E0000}"/>
    <cellStyle name="Заголовок 1 2 2 2 2 2 2 2 2 2 2 2 22" xfId="24229" xr:uid="{00000000-0005-0000-0000-0000A15E0000}"/>
    <cellStyle name="Заголовок 1 2 2 2 2 2 2 2 2 2 2 2 23" xfId="24230" xr:uid="{00000000-0005-0000-0000-0000A25E0000}"/>
    <cellStyle name="Заголовок 1 2 2 2 2 2 2 2 2 2 2 2 24" xfId="24231" xr:uid="{00000000-0005-0000-0000-0000A35E0000}"/>
    <cellStyle name="Заголовок 1 2 2 2 2 2 2 2 2 2 2 2 25" xfId="24232" xr:uid="{00000000-0005-0000-0000-0000A45E0000}"/>
    <cellStyle name="Заголовок 1 2 2 2 2 2 2 2 2 2 2 2 26" xfId="24233" xr:uid="{00000000-0005-0000-0000-0000A55E0000}"/>
    <cellStyle name="Заголовок 1 2 2 2 2 2 2 2 2 2 2 2 27" xfId="24234" xr:uid="{00000000-0005-0000-0000-0000A65E0000}"/>
    <cellStyle name="Заголовок 1 2 2 2 2 2 2 2 2 2 2 2 28" xfId="24235" xr:uid="{00000000-0005-0000-0000-0000A75E0000}"/>
    <cellStyle name="Заголовок 1 2 2 2 2 2 2 2 2 2 2 2 29" xfId="24236" xr:uid="{00000000-0005-0000-0000-0000A85E0000}"/>
    <cellStyle name="Заголовок 1 2 2 2 2 2 2 2 2 2 2 2 3" xfId="24237" xr:uid="{00000000-0005-0000-0000-0000A95E0000}"/>
    <cellStyle name="Заголовок 1 2 2 2 2 2 2 2 2 2 2 2 30" xfId="24238" xr:uid="{00000000-0005-0000-0000-0000AA5E0000}"/>
    <cellStyle name="Заголовок 1 2 2 2 2 2 2 2 2 2 2 2 4" xfId="24239" xr:uid="{00000000-0005-0000-0000-0000AB5E0000}"/>
    <cellStyle name="Заголовок 1 2 2 2 2 2 2 2 2 2 2 2 5" xfId="24240" xr:uid="{00000000-0005-0000-0000-0000AC5E0000}"/>
    <cellStyle name="Заголовок 1 2 2 2 2 2 2 2 2 2 2 2 5 2" xfId="24241" xr:uid="{00000000-0005-0000-0000-0000AD5E0000}"/>
    <cellStyle name="Заголовок 1 2 2 2 2 2 2 2 2 2 2 2 6" xfId="24242" xr:uid="{00000000-0005-0000-0000-0000AE5E0000}"/>
    <cellStyle name="Заголовок 1 2 2 2 2 2 2 2 2 2 2 2 6 2" xfId="24243" xr:uid="{00000000-0005-0000-0000-0000AF5E0000}"/>
    <cellStyle name="Заголовок 1 2 2 2 2 2 2 2 2 2 2 2 6 2 2" xfId="24244" xr:uid="{00000000-0005-0000-0000-0000B05E0000}"/>
    <cellStyle name="Заголовок 1 2 2 2 2 2 2 2 2 2 2 2 6 2 2 2" xfId="24245" xr:uid="{00000000-0005-0000-0000-0000B15E0000}"/>
    <cellStyle name="Заголовок 1 2 2 2 2 2 2 2 2 2 2 2 6 2 3" xfId="24246" xr:uid="{00000000-0005-0000-0000-0000B25E0000}"/>
    <cellStyle name="Заголовок 1 2 2 2 2 2 2 2 2 2 2 2 6 2 4" xfId="24247" xr:uid="{00000000-0005-0000-0000-0000B35E0000}"/>
    <cellStyle name="Заголовок 1 2 2 2 2 2 2 2 2 2 2 2 6 3" xfId="24248" xr:uid="{00000000-0005-0000-0000-0000B45E0000}"/>
    <cellStyle name="Заголовок 1 2 2 2 2 2 2 2 2 2 2 2 6 3 2" xfId="24249" xr:uid="{00000000-0005-0000-0000-0000B55E0000}"/>
    <cellStyle name="Заголовок 1 2 2 2 2 2 2 2 2 2 2 2 6 4" xfId="24250" xr:uid="{00000000-0005-0000-0000-0000B65E0000}"/>
    <cellStyle name="Заголовок 1 2 2 2 2 2 2 2 2 2 2 2 7" xfId="24251" xr:uid="{00000000-0005-0000-0000-0000B75E0000}"/>
    <cellStyle name="Заголовок 1 2 2 2 2 2 2 2 2 2 2 2 7 2" xfId="24252" xr:uid="{00000000-0005-0000-0000-0000B85E0000}"/>
    <cellStyle name="Заголовок 1 2 2 2 2 2 2 2 2 2 2 2 8" xfId="24253" xr:uid="{00000000-0005-0000-0000-0000B95E0000}"/>
    <cellStyle name="Заголовок 1 2 2 2 2 2 2 2 2 2 2 2 9" xfId="24254" xr:uid="{00000000-0005-0000-0000-0000BA5E0000}"/>
    <cellStyle name="Заголовок 1 2 2 2 2 2 2 2 2 2 2 20" xfId="24255" xr:uid="{00000000-0005-0000-0000-0000BB5E0000}"/>
    <cellStyle name="Заголовок 1 2 2 2 2 2 2 2 2 2 2 21" xfId="24256" xr:uid="{00000000-0005-0000-0000-0000BC5E0000}"/>
    <cellStyle name="Заголовок 1 2 2 2 2 2 2 2 2 2 2 22" xfId="24257" xr:uid="{00000000-0005-0000-0000-0000BD5E0000}"/>
    <cellStyle name="Заголовок 1 2 2 2 2 2 2 2 2 2 2 23" xfId="24258" xr:uid="{00000000-0005-0000-0000-0000BE5E0000}"/>
    <cellStyle name="Заголовок 1 2 2 2 2 2 2 2 2 2 2 24" xfId="24259" xr:uid="{00000000-0005-0000-0000-0000BF5E0000}"/>
    <cellStyle name="Заголовок 1 2 2 2 2 2 2 2 2 2 2 25" xfId="24260" xr:uid="{00000000-0005-0000-0000-0000C05E0000}"/>
    <cellStyle name="Заголовок 1 2 2 2 2 2 2 2 2 2 2 26" xfId="24261" xr:uid="{00000000-0005-0000-0000-0000C15E0000}"/>
    <cellStyle name="Заголовок 1 2 2 2 2 2 2 2 2 2 2 27" xfId="24262" xr:uid="{00000000-0005-0000-0000-0000C25E0000}"/>
    <cellStyle name="Заголовок 1 2 2 2 2 2 2 2 2 2 2 28" xfId="24263" xr:uid="{00000000-0005-0000-0000-0000C35E0000}"/>
    <cellStyle name="Заголовок 1 2 2 2 2 2 2 2 2 2 2 29" xfId="24264" xr:uid="{00000000-0005-0000-0000-0000C45E0000}"/>
    <cellStyle name="Заголовок 1 2 2 2 2 2 2 2 2 2 2 3" xfId="24265" xr:uid="{00000000-0005-0000-0000-0000C55E0000}"/>
    <cellStyle name="Заголовок 1 2 2 2 2 2 2 2 2 2 2 30" xfId="24266" xr:uid="{00000000-0005-0000-0000-0000C65E0000}"/>
    <cellStyle name="Заголовок 1 2 2 2 2 2 2 2 2 2 2 31" xfId="24267" xr:uid="{00000000-0005-0000-0000-0000C75E0000}"/>
    <cellStyle name="Заголовок 1 2 2 2 2 2 2 2 2 2 2 32" xfId="24268" xr:uid="{00000000-0005-0000-0000-0000C85E0000}"/>
    <cellStyle name="Заголовок 1 2 2 2 2 2 2 2 2 2 2 4" xfId="24269" xr:uid="{00000000-0005-0000-0000-0000C95E0000}"/>
    <cellStyle name="Заголовок 1 2 2 2 2 2 2 2 2 2 2 5" xfId="24270" xr:uid="{00000000-0005-0000-0000-0000CA5E0000}"/>
    <cellStyle name="Заголовок 1 2 2 2 2 2 2 2 2 2 2 5 2" xfId="24271" xr:uid="{00000000-0005-0000-0000-0000CB5E0000}"/>
    <cellStyle name="Заголовок 1 2 2 2 2 2 2 2 2 2 2 5 3" xfId="24272" xr:uid="{00000000-0005-0000-0000-0000CC5E0000}"/>
    <cellStyle name="Заголовок 1 2 2 2 2 2 2 2 2 2 2 6" xfId="24273" xr:uid="{00000000-0005-0000-0000-0000CD5E0000}"/>
    <cellStyle name="Заголовок 1 2 2 2 2 2 2 2 2 2 2 7" xfId="24274" xr:uid="{00000000-0005-0000-0000-0000CE5E0000}"/>
    <cellStyle name="Заголовок 1 2 2 2 2 2 2 2 2 2 2 7 2" xfId="24275" xr:uid="{00000000-0005-0000-0000-0000CF5E0000}"/>
    <cellStyle name="Заголовок 1 2 2 2 2 2 2 2 2 2 2 8" xfId="24276" xr:uid="{00000000-0005-0000-0000-0000D05E0000}"/>
    <cellStyle name="Заголовок 1 2 2 2 2 2 2 2 2 2 2 8 2" xfId="24277" xr:uid="{00000000-0005-0000-0000-0000D15E0000}"/>
    <cellStyle name="Заголовок 1 2 2 2 2 2 2 2 2 2 2 8 2 2" xfId="24278" xr:uid="{00000000-0005-0000-0000-0000D25E0000}"/>
    <cellStyle name="Заголовок 1 2 2 2 2 2 2 2 2 2 2 8 2 2 2" xfId="24279" xr:uid="{00000000-0005-0000-0000-0000D35E0000}"/>
    <cellStyle name="Заголовок 1 2 2 2 2 2 2 2 2 2 2 8 2 3" xfId="24280" xr:uid="{00000000-0005-0000-0000-0000D45E0000}"/>
    <cellStyle name="Заголовок 1 2 2 2 2 2 2 2 2 2 2 8 2 4" xfId="24281" xr:uid="{00000000-0005-0000-0000-0000D55E0000}"/>
    <cellStyle name="Заголовок 1 2 2 2 2 2 2 2 2 2 2 8 3" xfId="24282" xr:uid="{00000000-0005-0000-0000-0000D65E0000}"/>
    <cellStyle name="Заголовок 1 2 2 2 2 2 2 2 2 2 2 8 3 2" xfId="24283" xr:uid="{00000000-0005-0000-0000-0000D75E0000}"/>
    <cellStyle name="Заголовок 1 2 2 2 2 2 2 2 2 2 2 8 4" xfId="24284" xr:uid="{00000000-0005-0000-0000-0000D85E0000}"/>
    <cellStyle name="Заголовок 1 2 2 2 2 2 2 2 2 2 2 9" xfId="24285" xr:uid="{00000000-0005-0000-0000-0000D95E0000}"/>
    <cellStyle name="Заголовок 1 2 2 2 2 2 2 2 2 2 2 9 2" xfId="24286" xr:uid="{00000000-0005-0000-0000-0000DA5E0000}"/>
    <cellStyle name="Заголовок 1 2 2 2 2 2 2 2 2 2 20" xfId="24287" xr:uid="{00000000-0005-0000-0000-0000DB5E0000}"/>
    <cellStyle name="Заголовок 1 2 2 2 2 2 2 2 2 2 21" xfId="24288" xr:uid="{00000000-0005-0000-0000-0000DC5E0000}"/>
    <cellStyle name="Заголовок 1 2 2 2 2 2 2 2 2 2 22" xfId="24289" xr:uid="{00000000-0005-0000-0000-0000DD5E0000}"/>
    <cellStyle name="Заголовок 1 2 2 2 2 2 2 2 2 2 23" xfId="24290" xr:uid="{00000000-0005-0000-0000-0000DE5E0000}"/>
    <cellStyle name="Заголовок 1 2 2 2 2 2 2 2 2 2 24" xfId="24291" xr:uid="{00000000-0005-0000-0000-0000DF5E0000}"/>
    <cellStyle name="Заголовок 1 2 2 2 2 2 2 2 2 2 25" xfId="24292" xr:uid="{00000000-0005-0000-0000-0000E05E0000}"/>
    <cellStyle name="Заголовок 1 2 2 2 2 2 2 2 2 2 26" xfId="24293" xr:uid="{00000000-0005-0000-0000-0000E15E0000}"/>
    <cellStyle name="Заголовок 1 2 2 2 2 2 2 2 2 2 27" xfId="24294" xr:uid="{00000000-0005-0000-0000-0000E25E0000}"/>
    <cellStyle name="Заголовок 1 2 2 2 2 2 2 2 2 2 28" xfId="24295" xr:uid="{00000000-0005-0000-0000-0000E35E0000}"/>
    <cellStyle name="Заголовок 1 2 2 2 2 2 2 2 2 2 29" xfId="24296" xr:uid="{00000000-0005-0000-0000-0000E45E0000}"/>
    <cellStyle name="Заголовок 1 2 2 2 2 2 2 2 2 2 3" xfId="24297" xr:uid="{00000000-0005-0000-0000-0000E55E0000}"/>
    <cellStyle name="Заголовок 1 2 2 2 2 2 2 2 2 2 3 2" xfId="24298" xr:uid="{00000000-0005-0000-0000-0000E65E0000}"/>
    <cellStyle name="Заголовок 1 2 2 2 2 2 2 2 2 2 3 2 2" xfId="24299" xr:uid="{00000000-0005-0000-0000-0000E75E0000}"/>
    <cellStyle name="Заголовок 1 2 2 2 2 2 2 2 2 2 3 2 2 2" xfId="24300" xr:uid="{00000000-0005-0000-0000-0000E85E0000}"/>
    <cellStyle name="Заголовок 1 2 2 2 2 2 2 2 2 2 3 2 2 3" xfId="24301" xr:uid="{00000000-0005-0000-0000-0000E95E0000}"/>
    <cellStyle name="Заголовок 1 2 2 2 2 2 2 2 2 2 3 2 3" xfId="24302" xr:uid="{00000000-0005-0000-0000-0000EA5E0000}"/>
    <cellStyle name="Заголовок 1 2 2 2 2 2 2 2 2 2 3 3" xfId="24303" xr:uid="{00000000-0005-0000-0000-0000EB5E0000}"/>
    <cellStyle name="Заголовок 1 2 2 2 2 2 2 2 2 2 3 4" xfId="24304" xr:uid="{00000000-0005-0000-0000-0000EC5E0000}"/>
    <cellStyle name="Заголовок 1 2 2 2 2 2 2 2 2 2 30" xfId="24305" xr:uid="{00000000-0005-0000-0000-0000ED5E0000}"/>
    <cellStyle name="Заголовок 1 2 2 2 2 2 2 2 2 2 31" xfId="24306" xr:uid="{00000000-0005-0000-0000-0000EE5E0000}"/>
    <cellStyle name="Заголовок 1 2 2 2 2 2 2 2 2 2 32" xfId="24307" xr:uid="{00000000-0005-0000-0000-0000EF5E0000}"/>
    <cellStyle name="Заголовок 1 2 2 2 2 2 2 2 2 2 4" xfId="24308" xr:uid="{00000000-0005-0000-0000-0000F05E0000}"/>
    <cellStyle name="Заголовок 1 2 2 2 2 2 2 2 2 2 5" xfId="24309" xr:uid="{00000000-0005-0000-0000-0000F15E0000}"/>
    <cellStyle name="Заголовок 1 2 2 2 2 2 2 2 2 2 5 2" xfId="24310" xr:uid="{00000000-0005-0000-0000-0000F25E0000}"/>
    <cellStyle name="Заголовок 1 2 2 2 2 2 2 2 2 2 5 3" xfId="24311" xr:uid="{00000000-0005-0000-0000-0000F35E0000}"/>
    <cellStyle name="Заголовок 1 2 2 2 2 2 2 2 2 2 6" xfId="24312" xr:uid="{00000000-0005-0000-0000-0000F45E0000}"/>
    <cellStyle name="Заголовок 1 2 2 2 2 2 2 2 2 2 7" xfId="24313" xr:uid="{00000000-0005-0000-0000-0000F55E0000}"/>
    <cellStyle name="Заголовок 1 2 2 2 2 2 2 2 2 2 7 2" xfId="24314" xr:uid="{00000000-0005-0000-0000-0000F65E0000}"/>
    <cellStyle name="Заголовок 1 2 2 2 2 2 2 2 2 2 8" xfId="24315" xr:uid="{00000000-0005-0000-0000-0000F75E0000}"/>
    <cellStyle name="Заголовок 1 2 2 2 2 2 2 2 2 2 8 2" xfId="24316" xr:uid="{00000000-0005-0000-0000-0000F85E0000}"/>
    <cellStyle name="Заголовок 1 2 2 2 2 2 2 2 2 2 8 2 2" xfId="24317" xr:uid="{00000000-0005-0000-0000-0000F95E0000}"/>
    <cellStyle name="Заголовок 1 2 2 2 2 2 2 2 2 2 8 2 2 2" xfId="24318" xr:uid="{00000000-0005-0000-0000-0000FA5E0000}"/>
    <cellStyle name="Заголовок 1 2 2 2 2 2 2 2 2 2 8 2 3" xfId="24319" xr:uid="{00000000-0005-0000-0000-0000FB5E0000}"/>
    <cellStyle name="Заголовок 1 2 2 2 2 2 2 2 2 2 8 2 4" xfId="24320" xr:uid="{00000000-0005-0000-0000-0000FC5E0000}"/>
    <cellStyle name="Заголовок 1 2 2 2 2 2 2 2 2 2 8 3" xfId="24321" xr:uid="{00000000-0005-0000-0000-0000FD5E0000}"/>
    <cellStyle name="Заголовок 1 2 2 2 2 2 2 2 2 2 8 3 2" xfId="24322" xr:uid="{00000000-0005-0000-0000-0000FE5E0000}"/>
    <cellStyle name="Заголовок 1 2 2 2 2 2 2 2 2 2 8 4" xfId="24323" xr:uid="{00000000-0005-0000-0000-0000FF5E0000}"/>
    <cellStyle name="Заголовок 1 2 2 2 2 2 2 2 2 2 9" xfId="24324" xr:uid="{00000000-0005-0000-0000-0000005F0000}"/>
    <cellStyle name="Заголовок 1 2 2 2 2 2 2 2 2 2 9 2" xfId="24325" xr:uid="{00000000-0005-0000-0000-0000015F0000}"/>
    <cellStyle name="Заголовок 1 2 2 2 2 2 2 2 2 20" xfId="24326" xr:uid="{00000000-0005-0000-0000-0000025F0000}"/>
    <cellStyle name="Заголовок 1 2 2 2 2 2 2 2 2 21" xfId="24327" xr:uid="{00000000-0005-0000-0000-0000035F0000}"/>
    <cellStyle name="Заголовок 1 2 2 2 2 2 2 2 2 22" xfId="24328" xr:uid="{00000000-0005-0000-0000-0000045F0000}"/>
    <cellStyle name="Заголовок 1 2 2 2 2 2 2 2 2 23" xfId="24329" xr:uid="{00000000-0005-0000-0000-0000055F0000}"/>
    <cellStyle name="Заголовок 1 2 2 2 2 2 2 2 2 24" xfId="24330" xr:uid="{00000000-0005-0000-0000-0000065F0000}"/>
    <cellStyle name="Заголовок 1 2 2 2 2 2 2 2 2 25" xfId="24331" xr:uid="{00000000-0005-0000-0000-0000075F0000}"/>
    <cellStyle name="Заголовок 1 2 2 2 2 2 2 2 2 26" xfId="24332" xr:uid="{00000000-0005-0000-0000-0000085F0000}"/>
    <cellStyle name="Заголовок 1 2 2 2 2 2 2 2 2 27" xfId="24333" xr:uid="{00000000-0005-0000-0000-0000095F0000}"/>
    <cellStyle name="Заголовок 1 2 2 2 2 2 2 2 2 28" xfId="24334" xr:uid="{00000000-0005-0000-0000-00000A5F0000}"/>
    <cellStyle name="Заголовок 1 2 2 2 2 2 2 2 2 29" xfId="24335" xr:uid="{00000000-0005-0000-0000-00000B5F0000}"/>
    <cellStyle name="Заголовок 1 2 2 2 2 2 2 2 2 3" xfId="24336" xr:uid="{00000000-0005-0000-0000-00000C5F0000}"/>
    <cellStyle name="Заголовок 1 2 2 2 2 2 2 2 2 3 2" xfId="24337" xr:uid="{00000000-0005-0000-0000-00000D5F0000}"/>
    <cellStyle name="Заголовок 1 2 2 2 2 2 2 2 2 3 2 2" xfId="24338" xr:uid="{00000000-0005-0000-0000-00000E5F0000}"/>
    <cellStyle name="Заголовок 1 2 2 2 2 2 2 2 2 3 2 2 2" xfId="24339" xr:uid="{00000000-0005-0000-0000-00000F5F0000}"/>
    <cellStyle name="Заголовок 1 2 2 2 2 2 2 2 2 3 2 2 3" xfId="24340" xr:uid="{00000000-0005-0000-0000-0000105F0000}"/>
    <cellStyle name="Заголовок 1 2 2 2 2 2 2 2 2 3 2 3" xfId="24341" xr:uid="{00000000-0005-0000-0000-0000115F0000}"/>
    <cellStyle name="Заголовок 1 2 2 2 2 2 2 2 2 3 3" xfId="24342" xr:uid="{00000000-0005-0000-0000-0000125F0000}"/>
    <cellStyle name="Заголовок 1 2 2 2 2 2 2 2 2 3 4" xfId="24343" xr:uid="{00000000-0005-0000-0000-0000135F0000}"/>
    <cellStyle name="Заголовок 1 2 2 2 2 2 2 2 2 30" xfId="24344" xr:uid="{00000000-0005-0000-0000-0000145F0000}"/>
    <cellStyle name="Заголовок 1 2 2 2 2 2 2 2 2 31" xfId="24345" xr:uid="{00000000-0005-0000-0000-0000155F0000}"/>
    <cellStyle name="Заголовок 1 2 2 2 2 2 2 2 2 32" xfId="24346" xr:uid="{00000000-0005-0000-0000-0000165F0000}"/>
    <cellStyle name="Заголовок 1 2 2 2 2 2 2 2 2 4" xfId="24347" xr:uid="{00000000-0005-0000-0000-0000175F0000}"/>
    <cellStyle name="Заголовок 1 2 2 2 2 2 2 2 2 5" xfId="24348" xr:uid="{00000000-0005-0000-0000-0000185F0000}"/>
    <cellStyle name="Заголовок 1 2 2 2 2 2 2 2 2 5 2" xfId="24349" xr:uid="{00000000-0005-0000-0000-0000195F0000}"/>
    <cellStyle name="Заголовок 1 2 2 2 2 2 2 2 2 5 3" xfId="24350" xr:uid="{00000000-0005-0000-0000-00001A5F0000}"/>
    <cellStyle name="Заголовок 1 2 2 2 2 2 2 2 2 6" xfId="24351" xr:uid="{00000000-0005-0000-0000-00001B5F0000}"/>
    <cellStyle name="Заголовок 1 2 2 2 2 2 2 2 2 7" xfId="24352" xr:uid="{00000000-0005-0000-0000-00001C5F0000}"/>
    <cellStyle name="Заголовок 1 2 2 2 2 2 2 2 2 7 2" xfId="24353" xr:uid="{00000000-0005-0000-0000-00001D5F0000}"/>
    <cellStyle name="Заголовок 1 2 2 2 2 2 2 2 2 8" xfId="24354" xr:uid="{00000000-0005-0000-0000-00001E5F0000}"/>
    <cellStyle name="Заголовок 1 2 2 2 2 2 2 2 2 8 2" xfId="24355" xr:uid="{00000000-0005-0000-0000-00001F5F0000}"/>
    <cellStyle name="Заголовок 1 2 2 2 2 2 2 2 2 8 2 2" xfId="24356" xr:uid="{00000000-0005-0000-0000-0000205F0000}"/>
    <cellStyle name="Заголовок 1 2 2 2 2 2 2 2 2 8 2 2 2" xfId="24357" xr:uid="{00000000-0005-0000-0000-0000215F0000}"/>
    <cellStyle name="Заголовок 1 2 2 2 2 2 2 2 2 8 2 3" xfId="24358" xr:uid="{00000000-0005-0000-0000-0000225F0000}"/>
    <cellStyle name="Заголовок 1 2 2 2 2 2 2 2 2 8 2 4" xfId="24359" xr:uid="{00000000-0005-0000-0000-0000235F0000}"/>
    <cellStyle name="Заголовок 1 2 2 2 2 2 2 2 2 8 3" xfId="24360" xr:uid="{00000000-0005-0000-0000-0000245F0000}"/>
    <cellStyle name="Заголовок 1 2 2 2 2 2 2 2 2 8 3 2" xfId="24361" xr:uid="{00000000-0005-0000-0000-0000255F0000}"/>
    <cellStyle name="Заголовок 1 2 2 2 2 2 2 2 2 8 4" xfId="24362" xr:uid="{00000000-0005-0000-0000-0000265F0000}"/>
    <cellStyle name="Заголовок 1 2 2 2 2 2 2 2 2 9" xfId="24363" xr:uid="{00000000-0005-0000-0000-0000275F0000}"/>
    <cellStyle name="Заголовок 1 2 2 2 2 2 2 2 2 9 2" xfId="24364" xr:uid="{00000000-0005-0000-0000-0000285F0000}"/>
    <cellStyle name="Заголовок 1 2 2 2 2 2 2 2 20" xfId="24365" xr:uid="{00000000-0005-0000-0000-0000295F0000}"/>
    <cellStyle name="Заголовок 1 2 2 2 2 2 2 2 21" xfId="24366" xr:uid="{00000000-0005-0000-0000-00002A5F0000}"/>
    <cellStyle name="Заголовок 1 2 2 2 2 2 2 2 22" xfId="24367" xr:uid="{00000000-0005-0000-0000-00002B5F0000}"/>
    <cellStyle name="Заголовок 1 2 2 2 2 2 2 2 23" xfId="24368" xr:uid="{00000000-0005-0000-0000-00002C5F0000}"/>
    <cellStyle name="Заголовок 1 2 2 2 2 2 2 2 24" xfId="24369" xr:uid="{00000000-0005-0000-0000-00002D5F0000}"/>
    <cellStyle name="Заголовок 1 2 2 2 2 2 2 2 25" xfId="24370" xr:uid="{00000000-0005-0000-0000-00002E5F0000}"/>
    <cellStyle name="Заголовок 1 2 2 2 2 2 2 2 26" xfId="24371" xr:uid="{00000000-0005-0000-0000-00002F5F0000}"/>
    <cellStyle name="Заголовок 1 2 2 2 2 2 2 2 27" xfId="24372" xr:uid="{00000000-0005-0000-0000-0000305F0000}"/>
    <cellStyle name="Заголовок 1 2 2 2 2 2 2 2 28" xfId="24373" xr:uid="{00000000-0005-0000-0000-0000315F0000}"/>
    <cellStyle name="Заголовок 1 2 2 2 2 2 2 2 29" xfId="24374" xr:uid="{00000000-0005-0000-0000-0000325F0000}"/>
    <cellStyle name="Заголовок 1 2 2 2 2 2 2 2 3" xfId="24375" xr:uid="{00000000-0005-0000-0000-0000335F0000}"/>
    <cellStyle name="Заголовок 1 2 2 2 2 2 2 2 30" xfId="24376" xr:uid="{00000000-0005-0000-0000-0000345F0000}"/>
    <cellStyle name="Заголовок 1 2 2 2 2 2 2 2 31" xfId="24377" xr:uid="{00000000-0005-0000-0000-0000355F0000}"/>
    <cellStyle name="Заголовок 1 2 2 2 2 2 2 2 32" xfId="24378" xr:uid="{00000000-0005-0000-0000-0000365F0000}"/>
    <cellStyle name="Заголовок 1 2 2 2 2 2 2 2 33" xfId="24379" xr:uid="{00000000-0005-0000-0000-0000375F0000}"/>
    <cellStyle name="Заголовок 1 2 2 2 2 2 2 2 34" xfId="24380" xr:uid="{00000000-0005-0000-0000-0000385F0000}"/>
    <cellStyle name="Заголовок 1 2 2 2 2 2 2 2 35" xfId="24381" xr:uid="{00000000-0005-0000-0000-0000395F0000}"/>
    <cellStyle name="Заголовок 1 2 2 2 2 2 2 2 36" xfId="24382" xr:uid="{00000000-0005-0000-0000-00003A5F0000}"/>
    <cellStyle name="Заголовок 1 2 2 2 2 2 2 2 37" xfId="24383" xr:uid="{00000000-0005-0000-0000-00003B5F0000}"/>
    <cellStyle name="Заголовок 1 2 2 2 2 2 2 2 38" xfId="24384" xr:uid="{00000000-0005-0000-0000-00003C5F0000}"/>
    <cellStyle name="Заголовок 1 2 2 2 2 2 2 2 4" xfId="24385" xr:uid="{00000000-0005-0000-0000-00003D5F0000}"/>
    <cellStyle name="Заголовок 1 2 2 2 2 2 2 2 4 2" xfId="24386" xr:uid="{00000000-0005-0000-0000-00003E5F0000}"/>
    <cellStyle name="Заголовок 1 2 2 2 2 2 2 2 4 2 2" xfId="24387" xr:uid="{00000000-0005-0000-0000-00003F5F0000}"/>
    <cellStyle name="Заголовок 1 2 2 2 2 2 2 2 4 2 2 2" xfId="24388" xr:uid="{00000000-0005-0000-0000-0000405F0000}"/>
    <cellStyle name="Заголовок 1 2 2 2 2 2 2 2 4 2 2 2 2" xfId="24389" xr:uid="{00000000-0005-0000-0000-0000415F0000}"/>
    <cellStyle name="Заголовок 1 2 2 2 2 2 2 2 4 2 2 2 2 2" xfId="24390" xr:uid="{00000000-0005-0000-0000-0000425F0000}"/>
    <cellStyle name="Заголовок 1 2 2 2 2 2 2 2 4 2 2 2 2 3" xfId="24391" xr:uid="{00000000-0005-0000-0000-0000435F0000}"/>
    <cellStyle name="Заголовок 1 2 2 2 2 2 2 2 4 2 2 2 3" xfId="24392" xr:uid="{00000000-0005-0000-0000-0000445F0000}"/>
    <cellStyle name="Заголовок 1 2 2 2 2 2 2 2 4 2 2 3" xfId="24393" xr:uid="{00000000-0005-0000-0000-0000455F0000}"/>
    <cellStyle name="Заголовок 1 2 2 2 2 2 2 2 4 2 2 4" xfId="24394" xr:uid="{00000000-0005-0000-0000-0000465F0000}"/>
    <cellStyle name="Заголовок 1 2 2 2 2 2 2 2 4 2 3" xfId="24395" xr:uid="{00000000-0005-0000-0000-0000475F0000}"/>
    <cellStyle name="Заголовок 1 2 2 2 2 2 2 2 4 2 4" xfId="24396" xr:uid="{00000000-0005-0000-0000-0000485F0000}"/>
    <cellStyle name="Заголовок 1 2 2 2 2 2 2 2 4 3" xfId="24397" xr:uid="{00000000-0005-0000-0000-0000495F0000}"/>
    <cellStyle name="Заголовок 1 2 2 2 2 2 2 2 4 4" xfId="24398" xr:uid="{00000000-0005-0000-0000-00004A5F0000}"/>
    <cellStyle name="Заголовок 1 2 2 2 2 2 2 2 4 5" xfId="24399" xr:uid="{00000000-0005-0000-0000-00004B5F0000}"/>
    <cellStyle name="Заголовок 1 2 2 2 2 2 2 2 5" xfId="24400" xr:uid="{00000000-0005-0000-0000-00004C5F0000}"/>
    <cellStyle name="Заголовок 1 2 2 2 2 2 2 2 6" xfId="24401" xr:uid="{00000000-0005-0000-0000-00004D5F0000}"/>
    <cellStyle name="Заголовок 1 2 2 2 2 2 2 2 6 2" xfId="24402" xr:uid="{00000000-0005-0000-0000-00004E5F0000}"/>
    <cellStyle name="Заголовок 1 2 2 2 2 2 2 2 6 3" xfId="24403" xr:uid="{00000000-0005-0000-0000-00004F5F0000}"/>
    <cellStyle name="Заголовок 1 2 2 2 2 2 2 2 7" xfId="24404" xr:uid="{00000000-0005-0000-0000-0000505F0000}"/>
    <cellStyle name="Заголовок 1 2 2 2 2 2 2 2 8" xfId="24405" xr:uid="{00000000-0005-0000-0000-0000515F0000}"/>
    <cellStyle name="Заголовок 1 2 2 2 2 2 2 2 8 2" xfId="24406" xr:uid="{00000000-0005-0000-0000-0000525F0000}"/>
    <cellStyle name="Заголовок 1 2 2 2 2 2 2 2 9" xfId="24407" xr:uid="{00000000-0005-0000-0000-0000535F0000}"/>
    <cellStyle name="Заголовок 1 2 2 2 2 2 2 2 9 2" xfId="24408" xr:uid="{00000000-0005-0000-0000-0000545F0000}"/>
    <cellStyle name="Заголовок 1 2 2 2 2 2 2 2 9 2 2" xfId="24409" xr:uid="{00000000-0005-0000-0000-0000555F0000}"/>
    <cellStyle name="Заголовок 1 2 2 2 2 2 2 2 9 2 2 2" xfId="24410" xr:uid="{00000000-0005-0000-0000-0000565F0000}"/>
    <cellStyle name="Заголовок 1 2 2 2 2 2 2 2 9 2 3" xfId="24411" xr:uid="{00000000-0005-0000-0000-0000575F0000}"/>
    <cellStyle name="Заголовок 1 2 2 2 2 2 2 2 9 2 4" xfId="24412" xr:uid="{00000000-0005-0000-0000-0000585F0000}"/>
    <cellStyle name="Заголовок 1 2 2 2 2 2 2 2 9 3" xfId="24413" xr:uid="{00000000-0005-0000-0000-0000595F0000}"/>
    <cellStyle name="Заголовок 1 2 2 2 2 2 2 2 9 3 2" xfId="24414" xr:uid="{00000000-0005-0000-0000-00005A5F0000}"/>
    <cellStyle name="Заголовок 1 2 2 2 2 2 2 2 9 4" xfId="24415" xr:uid="{00000000-0005-0000-0000-00005B5F0000}"/>
    <cellStyle name="Заголовок 1 2 2 2 2 2 2 20" xfId="24416" xr:uid="{00000000-0005-0000-0000-00005C5F0000}"/>
    <cellStyle name="Заголовок 1 2 2 2 2 2 2 21" xfId="24417" xr:uid="{00000000-0005-0000-0000-00005D5F0000}"/>
    <cellStyle name="Заголовок 1 2 2 2 2 2 2 22" xfId="24418" xr:uid="{00000000-0005-0000-0000-00005E5F0000}"/>
    <cellStyle name="Заголовок 1 2 2 2 2 2 2 23" xfId="24419" xr:uid="{00000000-0005-0000-0000-00005F5F0000}"/>
    <cellStyle name="Заголовок 1 2 2 2 2 2 2 24" xfId="24420" xr:uid="{00000000-0005-0000-0000-0000605F0000}"/>
    <cellStyle name="Заголовок 1 2 2 2 2 2 2 25" xfId="24421" xr:uid="{00000000-0005-0000-0000-0000615F0000}"/>
    <cellStyle name="Заголовок 1 2 2 2 2 2 2 26" xfId="24422" xr:uid="{00000000-0005-0000-0000-0000625F0000}"/>
    <cellStyle name="Заголовок 1 2 2 2 2 2 2 27" xfId="24423" xr:uid="{00000000-0005-0000-0000-0000635F0000}"/>
    <cellStyle name="Заголовок 1 2 2 2 2 2 2 28" xfId="24424" xr:uid="{00000000-0005-0000-0000-0000645F0000}"/>
    <cellStyle name="Заголовок 1 2 2 2 2 2 2 29" xfId="24425" xr:uid="{00000000-0005-0000-0000-0000655F0000}"/>
    <cellStyle name="Заголовок 1 2 2 2 2 2 2 3" xfId="24426" xr:uid="{00000000-0005-0000-0000-0000665F0000}"/>
    <cellStyle name="Заголовок 1 2 2 2 2 2 2 30" xfId="24427" xr:uid="{00000000-0005-0000-0000-0000675F0000}"/>
    <cellStyle name="Заголовок 1 2 2 2 2 2 2 31" xfId="24428" xr:uid="{00000000-0005-0000-0000-0000685F0000}"/>
    <cellStyle name="Заголовок 1 2 2 2 2 2 2 32" xfId="24429" xr:uid="{00000000-0005-0000-0000-0000695F0000}"/>
    <cellStyle name="Заголовок 1 2 2 2 2 2 2 33" xfId="24430" xr:uid="{00000000-0005-0000-0000-00006A5F0000}"/>
    <cellStyle name="Заголовок 1 2 2 2 2 2 2 34" xfId="24431" xr:uid="{00000000-0005-0000-0000-00006B5F0000}"/>
    <cellStyle name="Заголовок 1 2 2 2 2 2 2 35" xfId="24432" xr:uid="{00000000-0005-0000-0000-00006C5F0000}"/>
    <cellStyle name="Заголовок 1 2 2 2 2 2 2 36" xfId="24433" xr:uid="{00000000-0005-0000-0000-00006D5F0000}"/>
    <cellStyle name="Заголовок 1 2 2 2 2 2 2 37" xfId="24434" xr:uid="{00000000-0005-0000-0000-00006E5F0000}"/>
    <cellStyle name="Заголовок 1 2 2 2 2 2 2 38" xfId="24435" xr:uid="{00000000-0005-0000-0000-00006F5F0000}"/>
    <cellStyle name="Заголовок 1 2 2 2 2 2 2 39" xfId="24436" xr:uid="{00000000-0005-0000-0000-0000705F0000}"/>
    <cellStyle name="Заголовок 1 2 2 2 2 2 2 4" xfId="24437" xr:uid="{00000000-0005-0000-0000-0000715F0000}"/>
    <cellStyle name="Заголовок 1 2 2 2 2 2 2 5" xfId="24438" xr:uid="{00000000-0005-0000-0000-0000725F0000}"/>
    <cellStyle name="Заголовок 1 2 2 2 2 2 2 5 2" xfId="24439" xr:uid="{00000000-0005-0000-0000-0000735F0000}"/>
    <cellStyle name="Заголовок 1 2 2 2 2 2 2 5 2 2" xfId="24440" xr:uid="{00000000-0005-0000-0000-0000745F0000}"/>
    <cellStyle name="Заголовок 1 2 2 2 2 2 2 5 2 2 2" xfId="24441" xr:uid="{00000000-0005-0000-0000-0000755F0000}"/>
    <cellStyle name="Заголовок 1 2 2 2 2 2 2 5 2 2 2 2" xfId="24442" xr:uid="{00000000-0005-0000-0000-0000765F0000}"/>
    <cellStyle name="Заголовок 1 2 2 2 2 2 2 5 2 2 2 2 2" xfId="24443" xr:uid="{00000000-0005-0000-0000-0000775F0000}"/>
    <cellStyle name="Заголовок 1 2 2 2 2 2 2 5 2 2 2 2 3" xfId="24444" xr:uid="{00000000-0005-0000-0000-0000785F0000}"/>
    <cellStyle name="Заголовок 1 2 2 2 2 2 2 5 2 2 2 3" xfId="24445" xr:uid="{00000000-0005-0000-0000-0000795F0000}"/>
    <cellStyle name="Заголовок 1 2 2 2 2 2 2 5 2 2 3" xfId="24446" xr:uid="{00000000-0005-0000-0000-00007A5F0000}"/>
    <cellStyle name="Заголовок 1 2 2 2 2 2 2 5 2 2 4" xfId="24447" xr:uid="{00000000-0005-0000-0000-00007B5F0000}"/>
    <cellStyle name="Заголовок 1 2 2 2 2 2 2 5 2 3" xfId="24448" xr:uid="{00000000-0005-0000-0000-00007C5F0000}"/>
    <cellStyle name="Заголовок 1 2 2 2 2 2 2 5 2 4" xfId="24449" xr:uid="{00000000-0005-0000-0000-00007D5F0000}"/>
    <cellStyle name="Заголовок 1 2 2 2 2 2 2 5 3" xfId="24450" xr:uid="{00000000-0005-0000-0000-00007E5F0000}"/>
    <cellStyle name="Заголовок 1 2 2 2 2 2 2 5 4" xfId="24451" xr:uid="{00000000-0005-0000-0000-00007F5F0000}"/>
    <cellStyle name="Заголовок 1 2 2 2 2 2 2 5 5" xfId="24452" xr:uid="{00000000-0005-0000-0000-0000805F0000}"/>
    <cellStyle name="Заголовок 1 2 2 2 2 2 2 6" xfId="24453" xr:uid="{00000000-0005-0000-0000-0000815F0000}"/>
    <cellStyle name="Заголовок 1 2 2 2 2 2 2 7" xfId="24454" xr:uid="{00000000-0005-0000-0000-0000825F0000}"/>
    <cellStyle name="Заголовок 1 2 2 2 2 2 2 7 2" xfId="24455" xr:uid="{00000000-0005-0000-0000-0000835F0000}"/>
    <cellStyle name="Заголовок 1 2 2 2 2 2 2 7 3" xfId="24456" xr:uid="{00000000-0005-0000-0000-0000845F0000}"/>
    <cellStyle name="Заголовок 1 2 2 2 2 2 2 8" xfId="24457" xr:uid="{00000000-0005-0000-0000-0000855F0000}"/>
    <cellStyle name="Заголовок 1 2 2 2 2 2 2 9" xfId="24458" xr:uid="{00000000-0005-0000-0000-0000865F0000}"/>
    <cellStyle name="Заголовок 1 2 2 2 2 2 2 9 2" xfId="24459" xr:uid="{00000000-0005-0000-0000-0000875F0000}"/>
    <cellStyle name="Заголовок 1 2 2 2 2 2 20" xfId="24460" xr:uid="{00000000-0005-0000-0000-0000885F0000}"/>
    <cellStyle name="Заголовок 1 2 2 2 2 2 21" xfId="24461" xr:uid="{00000000-0005-0000-0000-0000895F0000}"/>
    <cellStyle name="Заголовок 1 2 2 2 2 2 22" xfId="24462" xr:uid="{00000000-0005-0000-0000-00008A5F0000}"/>
    <cellStyle name="Заголовок 1 2 2 2 2 2 23" xfId="24463" xr:uid="{00000000-0005-0000-0000-00008B5F0000}"/>
    <cellStyle name="Заголовок 1 2 2 2 2 2 24" xfId="24464" xr:uid="{00000000-0005-0000-0000-00008C5F0000}"/>
    <cellStyle name="Заголовок 1 2 2 2 2 2 25" xfId="24465" xr:uid="{00000000-0005-0000-0000-00008D5F0000}"/>
    <cellStyle name="Заголовок 1 2 2 2 2 2 26" xfId="24466" xr:uid="{00000000-0005-0000-0000-00008E5F0000}"/>
    <cellStyle name="Заголовок 1 2 2 2 2 2 27" xfId="24467" xr:uid="{00000000-0005-0000-0000-00008F5F0000}"/>
    <cellStyle name="Заголовок 1 2 2 2 2 2 28" xfId="24468" xr:uid="{00000000-0005-0000-0000-0000905F0000}"/>
    <cellStyle name="Заголовок 1 2 2 2 2 2 29" xfId="24469" xr:uid="{00000000-0005-0000-0000-0000915F0000}"/>
    <cellStyle name="Заголовок 1 2 2 2 2 2 3" xfId="24470" xr:uid="{00000000-0005-0000-0000-0000925F0000}"/>
    <cellStyle name="Заголовок 1 2 2 2 2 2 3 2" xfId="24471" xr:uid="{00000000-0005-0000-0000-0000935F0000}"/>
    <cellStyle name="Заголовок 1 2 2 2 2 2 3 3" xfId="24472" xr:uid="{00000000-0005-0000-0000-0000945F0000}"/>
    <cellStyle name="Заголовок 1 2 2 2 2 2 3 4" xfId="24473" xr:uid="{00000000-0005-0000-0000-0000955F0000}"/>
    <cellStyle name="Заголовок 1 2 2 2 2 2 3 4 2" xfId="24474" xr:uid="{00000000-0005-0000-0000-0000965F0000}"/>
    <cellStyle name="Заголовок 1 2 2 2 2 2 3 4 3" xfId="24475" xr:uid="{00000000-0005-0000-0000-0000975F0000}"/>
    <cellStyle name="Заголовок 1 2 2 2 2 2 3 5" xfId="24476" xr:uid="{00000000-0005-0000-0000-0000985F0000}"/>
    <cellStyle name="Заголовок 1 2 2 2 2 2 30" xfId="24477" xr:uid="{00000000-0005-0000-0000-0000995F0000}"/>
    <cellStyle name="Заголовок 1 2 2 2 2 2 31" xfId="24478" xr:uid="{00000000-0005-0000-0000-00009A5F0000}"/>
    <cellStyle name="Заголовок 1 2 2 2 2 2 32" xfId="24479" xr:uid="{00000000-0005-0000-0000-00009B5F0000}"/>
    <cellStyle name="Заголовок 1 2 2 2 2 2 33" xfId="24480" xr:uid="{00000000-0005-0000-0000-00009C5F0000}"/>
    <cellStyle name="Заголовок 1 2 2 2 2 2 34" xfId="24481" xr:uid="{00000000-0005-0000-0000-00009D5F0000}"/>
    <cellStyle name="Заголовок 1 2 2 2 2 2 35" xfId="24482" xr:uid="{00000000-0005-0000-0000-00009E5F0000}"/>
    <cellStyle name="Заголовок 1 2 2 2 2 2 36" xfId="24483" xr:uid="{00000000-0005-0000-0000-00009F5F0000}"/>
    <cellStyle name="Заголовок 1 2 2 2 2 2 37" xfId="24484" xr:uid="{00000000-0005-0000-0000-0000A05F0000}"/>
    <cellStyle name="Заголовок 1 2 2 2 2 2 38" xfId="24485" xr:uid="{00000000-0005-0000-0000-0000A15F0000}"/>
    <cellStyle name="Заголовок 1 2 2 2 2 2 39" xfId="24486" xr:uid="{00000000-0005-0000-0000-0000A25F0000}"/>
    <cellStyle name="Заголовок 1 2 2 2 2 2 4" xfId="24487" xr:uid="{00000000-0005-0000-0000-0000A35F0000}"/>
    <cellStyle name="Заголовок 1 2 2 2 2 2 40" xfId="24488" xr:uid="{00000000-0005-0000-0000-0000A45F0000}"/>
    <cellStyle name="Заголовок 1 2 2 2 2 2 41" xfId="24489" xr:uid="{00000000-0005-0000-0000-0000A55F0000}"/>
    <cellStyle name="Заголовок 1 2 2 2 2 2 5" xfId="24490" xr:uid="{00000000-0005-0000-0000-0000A65F0000}"/>
    <cellStyle name="Заголовок 1 2 2 2 2 2 5 2" xfId="24491" xr:uid="{00000000-0005-0000-0000-0000A75F0000}"/>
    <cellStyle name="Заголовок 1 2 2 2 2 2 5 2 2" xfId="24492" xr:uid="{00000000-0005-0000-0000-0000A85F0000}"/>
    <cellStyle name="Заголовок 1 2 2 2 2 2 5 2 2 2" xfId="24493" xr:uid="{00000000-0005-0000-0000-0000A95F0000}"/>
    <cellStyle name="Заголовок 1 2 2 2 2 2 5 2 2 3" xfId="24494" xr:uid="{00000000-0005-0000-0000-0000AA5F0000}"/>
    <cellStyle name="Заголовок 1 2 2 2 2 2 5 2 3" xfId="24495" xr:uid="{00000000-0005-0000-0000-0000AB5F0000}"/>
    <cellStyle name="Заголовок 1 2 2 2 2 2 5 3" xfId="24496" xr:uid="{00000000-0005-0000-0000-0000AC5F0000}"/>
    <cellStyle name="Заголовок 1 2 2 2 2 2 5 4" xfId="24497" xr:uid="{00000000-0005-0000-0000-0000AD5F0000}"/>
    <cellStyle name="Заголовок 1 2 2 2 2 2 6" xfId="24498" xr:uid="{00000000-0005-0000-0000-0000AE5F0000}"/>
    <cellStyle name="Заголовок 1 2 2 2 2 2 6 2" xfId="24499" xr:uid="{00000000-0005-0000-0000-0000AF5F0000}"/>
    <cellStyle name="Заголовок 1 2 2 2 2 2 6 3" xfId="24500" xr:uid="{00000000-0005-0000-0000-0000B05F0000}"/>
    <cellStyle name="Заголовок 1 2 2 2 2 2 7" xfId="24501" xr:uid="{00000000-0005-0000-0000-0000B15F0000}"/>
    <cellStyle name="Заголовок 1 2 2 2 2 2 7 2" xfId="24502" xr:uid="{00000000-0005-0000-0000-0000B25F0000}"/>
    <cellStyle name="Заголовок 1 2 2 2 2 2 7 3" xfId="24503" xr:uid="{00000000-0005-0000-0000-0000B35F0000}"/>
    <cellStyle name="Заголовок 1 2 2 2 2 2 8" xfId="24504" xr:uid="{00000000-0005-0000-0000-0000B45F0000}"/>
    <cellStyle name="Заголовок 1 2 2 2 2 2 8 2" xfId="24505" xr:uid="{00000000-0005-0000-0000-0000B55F0000}"/>
    <cellStyle name="Заголовок 1 2 2 2 2 2 8 3" xfId="24506" xr:uid="{00000000-0005-0000-0000-0000B65F0000}"/>
    <cellStyle name="Заголовок 1 2 2 2 2 2 9" xfId="24507" xr:uid="{00000000-0005-0000-0000-0000B75F0000}"/>
    <cellStyle name="Заголовок 1 2 2 2 2 2 9 2" xfId="24508" xr:uid="{00000000-0005-0000-0000-0000B85F0000}"/>
    <cellStyle name="Заголовок 1 2 2 2 2 2_амортизация" xfId="24509" xr:uid="{00000000-0005-0000-0000-0000B95F0000}"/>
    <cellStyle name="Заголовок 1 2 2 2 2 20" xfId="24510" xr:uid="{00000000-0005-0000-0000-0000BA5F0000}"/>
    <cellStyle name="Заголовок 1 2 2 2 2 21" xfId="24511" xr:uid="{00000000-0005-0000-0000-0000BB5F0000}"/>
    <cellStyle name="Заголовок 1 2 2 2 2 22" xfId="24512" xr:uid="{00000000-0005-0000-0000-0000BC5F0000}"/>
    <cellStyle name="Заголовок 1 2 2 2 2 23" xfId="24513" xr:uid="{00000000-0005-0000-0000-0000BD5F0000}"/>
    <cellStyle name="Заголовок 1 2 2 2 2 24" xfId="24514" xr:uid="{00000000-0005-0000-0000-0000BE5F0000}"/>
    <cellStyle name="Заголовок 1 2 2 2 2 25" xfId="24515" xr:uid="{00000000-0005-0000-0000-0000BF5F0000}"/>
    <cellStyle name="Заголовок 1 2 2 2 2 26" xfId="24516" xr:uid="{00000000-0005-0000-0000-0000C05F0000}"/>
    <cellStyle name="Заголовок 1 2 2 2 2 27" xfId="24517" xr:uid="{00000000-0005-0000-0000-0000C15F0000}"/>
    <cellStyle name="Заголовок 1 2 2 2 2 28" xfId="24518" xr:uid="{00000000-0005-0000-0000-0000C25F0000}"/>
    <cellStyle name="Заголовок 1 2 2 2 2 29" xfId="24519" xr:uid="{00000000-0005-0000-0000-0000C35F0000}"/>
    <cellStyle name="Заголовок 1 2 2 2 2 3" xfId="24520" xr:uid="{00000000-0005-0000-0000-0000C45F0000}"/>
    <cellStyle name="Заголовок 1 2 2 2 2 3 2" xfId="24521" xr:uid="{00000000-0005-0000-0000-0000C55F0000}"/>
    <cellStyle name="Заголовок 1 2 2 2 2 3 2 2" xfId="24522" xr:uid="{00000000-0005-0000-0000-0000C65F0000}"/>
    <cellStyle name="Заголовок 1 2 2 2 2 3 3" xfId="24523" xr:uid="{00000000-0005-0000-0000-0000C75F0000}"/>
    <cellStyle name="Заголовок 1 2 2 2 2 3 4" xfId="24524" xr:uid="{00000000-0005-0000-0000-0000C85F0000}"/>
    <cellStyle name="Заголовок 1 2 2 2 2 3 4 2" xfId="24525" xr:uid="{00000000-0005-0000-0000-0000C95F0000}"/>
    <cellStyle name="Заголовок 1 2 2 2 2 3 4 3" xfId="24526" xr:uid="{00000000-0005-0000-0000-0000CA5F0000}"/>
    <cellStyle name="Заголовок 1 2 2 2 2 3 5" xfId="24527" xr:uid="{00000000-0005-0000-0000-0000CB5F0000}"/>
    <cellStyle name="Заголовок 1 2 2 2 2 30" xfId="24528" xr:uid="{00000000-0005-0000-0000-0000CC5F0000}"/>
    <cellStyle name="Заголовок 1 2 2 2 2 31" xfId="24529" xr:uid="{00000000-0005-0000-0000-0000CD5F0000}"/>
    <cellStyle name="Заголовок 1 2 2 2 2 32" xfId="24530" xr:uid="{00000000-0005-0000-0000-0000CE5F0000}"/>
    <cellStyle name="Заголовок 1 2 2 2 2 33" xfId="24531" xr:uid="{00000000-0005-0000-0000-0000CF5F0000}"/>
    <cellStyle name="Заголовок 1 2 2 2 2 34" xfId="24532" xr:uid="{00000000-0005-0000-0000-0000D05F0000}"/>
    <cellStyle name="Заголовок 1 2 2 2 2 35" xfId="24533" xr:uid="{00000000-0005-0000-0000-0000D15F0000}"/>
    <cellStyle name="Заголовок 1 2 2 2 2 36" xfId="24534" xr:uid="{00000000-0005-0000-0000-0000D25F0000}"/>
    <cellStyle name="Заголовок 1 2 2 2 2 37" xfId="24535" xr:uid="{00000000-0005-0000-0000-0000D35F0000}"/>
    <cellStyle name="Заголовок 1 2 2 2 2 38" xfId="24536" xr:uid="{00000000-0005-0000-0000-0000D45F0000}"/>
    <cellStyle name="Заголовок 1 2 2 2 2 39" xfId="24537" xr:uid="{00000000-0005-0000-0000-0000D55F0000}"/>
    <cellStyle name="Заголовок 1 2 2 2 2 4" xfId="24538" xr:uid="{00000000-0005-0000-0000-0000D65F0000}"/>
    <cellStyle name="Заголовок 1 2 2 2 2 40" xfId="24539" xr:uid="{00000000-0005-0000-0000-0000D75F0000}"/>
    <cellStyle name="Заголовок 1 2 2 2 2 41" xfId="24540" xr:uid="{00000000-0005-0000-0000-0000D85F0000}"/>
    <cellStyle name="Заголовок 1 2 2 2 2 42" xfId="24541" xr:uid="{00000000-0005-0000-0000-0000D95F0000}"/>
    <cellStyle name="Заголовок 1 2 2 2 2 5" xfId="24542" xr:uid="{00000000-0005-0000-0000-0000DA5F0000}"/>
    <cellStyle name="Заголовок 1 2 2 2 2 6" xfId="24543" xr:uid="{00000000-0005-0000-0000-0000DB5F0000}"/>
    <cellStyle name="Заголовок 1 2 2 2 2 6 2" xfId="24544" xr:uid="{00000000-0005-0000-0000-0000DC5F0000}"/>
    <cellStyle name="Заголовок 1 2 2 2 2 6 2 2" xfId="24545" xr:uid="{00000000-0005-0000-0000-0000DD5F0000}"/>
    <cellStyle name="Заголовок 1 2 2 2 2 6 2 2 2" xfId="24546" xr:uid="{00000000-0005-0000-0000-0000DE5F0000}"/>
    <cellStyle name="Заголовок 1 2 2 2 2 6 2 2 3" xfId="24547" xr:uid="{00000000-0005-0000-0000-0000DF5F0000}"/>
    <cellStyle name="Заголовок 1 2 2 2 2 6 2 3" xfId="24548" xr:uid="{00000000-0005-0000-0000-0000E05F0000}"/>
    <cellStyle name="Заголовок 1 2 2 2 2 6 3" xfId="24549" xr:uid="{00000000-0005-0000-0000-0000E15F0000}"/>
    <cellStyle name="Заголовок 1 2 2 2 2 6 4" xfId="24550" xr:uid="{00000000-0005-0000-0000-0000E25F0000}"/>
    <cellStyle name="Заголовок 1 2 2 2 2 7" xfId="24551" xr:uid="{00000000-0005-0000-0000-0000E35F0000}"/>
    <cellStyle name="Заголовок 1 2 2 2 2 7 2" xfId="24552" xr:uid="{00000000-0005-0000-0000-0000E45F0000}"/>
    <cellStyle name="Заголовок 1 2 2 2 2 7 3" xfId="24553" xr:uid="{00000000-0005-0000-0000-0000E55F0000}"/>
    <cellStyle name="Заголовок 1 2 2 2 2 8" xfId="24554" xr:uid="{00000000-0005-0000-0000-0000E65F0000}"/>
    <cellStyle name="Заголовок 1 2 2 2 2 8 2" xfId="24555" xr:uid="{00000000-0005-0000-0000-0000E75F0000}"/>
    <cellStyle name="Заголовок 1 2 2 2 2 8 3" xfId="24556" xr:uid="{00000000-0005-0000-0000-0000E85F0000}"/>
    <cellStyle name="Заголовок 1 2 2 2 2 9" xfId="24557" xr:uid="{00000000-0005-0000-0000-0000E95F0000}"/>
    <cellStyle name="Заголовок 1 2 2 2 2 9 2" xfId="24558" xr:uid="{00000000-0005-0000-0000-0000EA5F0000}"/>
    <cellStyle name="Заголовок 1 2 2 2 2 9 3" xfId="24559" xr:uid="{00000000-0005-0000-0000-0000EB5F0000}"/>
    <cellStyle name="Заголовок 1 2 2 2 2_амортизация" xfId="24560" xr:uid="{00000000-0005-0000-0000-0000EC5F0000}"/>
    <cellStyle name="Заголовок 1 2 2 2 20" xfId="24561" xr:uid="{00000000-0005-0000-0000-0000ED5F0000}"/>
    <cellStyle name="Заголовок 1 2 2 2 20 2" xfId="24562" xr:uid="{00000000-0005-0000-0000-0000EE5F0000}"/>
    <cellStyle name="Заголовок 1 2 2 2 21" xfId="24563" xr:uid="{00000000-0005-0000-0000-0000EF5F0000}"/>
    <cellStyle name="Заголовок 1 2 2 2 22" xfId="24564" xr:uid="{00000000-0005-0000-0000-0000F05F0000}"/>
    <cellStyle name="Заголовок 1 2 2 2 23" xfId="24565" xr:uid="{00000000-0005-0000-0000-0000F15F0000}"/>
    <cellStyle name="Заголовок 1 2 2 2 23 2" xfId="24566" xr:uid="{00000000-0005-0000-0000-0000F25F0000}"/>
    <cellStyle name="Заголовок 1 2 2 2 24" xfId="24567" xr:uid="{00000000-0005-0000-0000-0000F35F0000}"/>
    <cellStyle name="Заголовок 1 2 2 2 25" xfId="24568" xr:uid="{00000000-0005-0000-0000-0000F45F0000}"/>
    <cellStyle name="Заголовок 1 2 2 2 26" xfId="24569" xr:uid="{00000000-0005-0000-0000-0000F55F0000}"/>
    <cellStyle name="Заголовок 1 2 2 2 27" xfId="24570" xr:uid="{00000000-0005-0000-0000-0000F65F0000}"/>
    <cellStyle name="Заголовок 1 2 2 2 28" xfId="24571" xr:uid="{00000000-0005-0000-0000-0000F75F0000}"/>
    <cellStyle name="Заголовок 1 2 2 2 29" xfId="24572" xr:uid="{00000000-0005-0000-0000-0000F85F0000}"/>
    <cellStyle name="Заголовок 1 2 2 2 3" xfId="24573" xr:uid="{00000000-0005-0000-0000-0000F95F0000}"/>
    <cellStyle name="Заголовок 1 2 2 2 30" xfId="24574" xr:uid="{00000000-0005-0000-0000-0000FA5F0000}"/>
    <cellStyle name="Заголовок 1 2 2 2 31" xfId="24575" xr:uid="{00000000-0005-0000-0000-0000FB5F0000}"/>
    <cellStyle name="Заголовок 1 2 2 2 32" xfId="24576" xr:uid="{00000000-0005-0000-0000-0000FC5F0000}"/>
    <cellStyle name="Заголовок 1 2 2 2 33" xfId="24577" xr:uid="{00000000-0005-0000-0000-0000FD5F0000}"/>
    <cellStyle name="Заголовок 1 2 2 2 34" xfId="24578" xr:uid="{00000000-0005-0000-0000-0000FE5F0000}"/>
    <cellStyle name="Заголовок 1 2 2 2 35" xfId="24579" xr:uid="{00000000-0005-0000-0000-0000FF5F0000}"/>
    <cellStyle name="Заголовок 1 2 2 2 36" xfId="24580" xr:uid="{00000000-0005-0000-0000-000000600000}"/>
    <cellStyle name="Заголовок 1 2 2 2 37" xfId="24581" xr:uid="{00000000-0005-0000-0000-000001600000}"/>
    <cellStyle name="Заголовок 1 2 2 2 38" xfId="24582" xr:uid="{00000000-0005-0000-0000-000002600000}"/>
    <cellStyle name="Заголовок 1 2 2 2 39" xfId="24583" xr:uid="{00000000-0005-0000-0000-000003600000}"/>
    <cellStyle name="Заголовок 1 2 2 2 4" xfId="24584" xr:uid="{00000000-0005-0000-0000-000004600000}"/>
    <cellStyle name="Заголовок 1 2 2 2 4 2" xfId="24585" xr:uid="{00000000-0005-0000-0000-000005600000}"/>
    <cellStyle name="Заголовок 1 2 2 2 4 3" xfId="24586" xr:uid="{00000000-0005-0000-0000-000006600000}"/>
    <cellStyle name="Заголовок 1 2 2 2 40" xfId="24587" xr:uid="{00000000-0005-0000-0000-000007600000}"/>
    <cellStyle name="Заголовок 1 2 2 2 41" xfId="24588" xr:uid="{00000000-0005-0000-0000-000008600000}"/>
    <cellStyle name="Заголовок 1 2 2 2 42" xfId="24589" xr:uid="{00000000-0005-0000-0000-000009600000}"/>
    <cellStyle name="Заголовок 1 2 2 2 43" xfId="24590" xr:uid="{00000000-0005-0000-0000-00000A600000}"/>
    <cellStyle name="Заголовок 1 2 2 2 44" xfId="24591" xr:uid="{00000000-0005-0000-0000-00000B600000}"/>
    <cellStyle name="Заголовок 1 2 2 2 45" xfId="24592" xr:uid="{00000000-0005-0000-0000-00000C600000}"/>
    <cellStyle name="Заголовок 1 2 2 2 46" xfId="24593" xr:uid="{00000000-0005-0000-0000-00000D600000}"/>
    <cellStyle name="Заголовок 1 2 2 2 47" xfId="24594" xr:uid="{00000000-0005-0000-0000-00000E600000}"/>
    <cellStyle name="Заголовок 1 2 2 2 48" xfId="24595" xr:uid="{00000000-0005-0000-0000-00000F600000}"/>
    <cellStyle name="Заголовок 1 2 2 2 5" xfId="24596" xr:uid="{00000000-0005-0000-0000-000010600000}"/>
    <cellStyle name="Заголовок 1 2 2 2 5 2" xfId="24597" xr:uid="{00000000-0005-0000-0000-000011600000}"/>
    <cellStyle name="Заголовок 1 2 2 2 5 3" xfId="24598" xr:uid="{00000000-0005-0000-0000-000012600000}"/>
    <cellStyle name="Заголовок 1 2 2 2 6" xfId="24599" xr:uid="{00000000-0005-0000-0000-000013600000}"/>
    <cellStyle name="Заголовок 1 2 2 2 6 2" xfId="24600" xr:uid="{00000000-0005-0000-0000-000014600000}"/>
    <cellStyle name="Заголовок 1 2 2 2 6 3" xfId="24601" xr:uid="{00000000-0005-0000-0000-000015600000}"/>
    <cellStyle name="Заголовок 1 2 2 2 7" xfId="24602" xr:uid="{00000000-0005-0000-0000-000016600000}"/>
    <cellStyle name="Заголовок 1 2 2 2 7 2" xfId="24603" xr:uid="{00000000-0005-0000-0000-000017600000}"/>
    <cellStyle name="Заголовок 1 2 2 2 7 3" xfId="24604" xr:uid="{00000000-0005-0000-0000-000018600000}"/>
    <cellStyle name="Заголовок 1 2 2 2 8" xfId="24605" xr:uid="{00000000-0005-0000-0000-000019600000}"/>
    <cellStyle name="Заголовок 1 2 2 2 8 2" xfId="24606" xr:uid="{00000000-0005-0000-0000-00001A600000}"/>
    <cellStyle name="Заголовок 1 2 2 2 8 3" xfId="24607" xr:uid="{00000000-0005-0000-0000-00001B600000}"/>
    <cellStyle name="Заголовок 1 2 2 2 9" xfId="24608" xr:uid="{00000000-0005-0000-0000-00001C600000}"/>
    <cellStyle name="Заголовок 1 2 2 2 9 2" xfId="24609" xr:uid="{00000000-0005-0000-0000-00001D600000}"/>
    <cellStyle name="Заголовок 1 2 2 2 9 2 2" xfId="24610" xr:uid="{00000000-0005-0000-0000-00001E600000}"/>
    <cellStyle name="Заголовок 1 2 2 2 9 3" xfId="24611" xr:uid="{00000000-0005-0000-0000-00001F600000}"/>
    <cellStyle name="Заголовок 1 2 2 2 9 4" xfId="24612" xr:uid="{00000000-0005-0000-0000-000020600000}"/>
    <cellStyle name="Заголовок 1 2 2 2 9 4 2" xfId="24613" xr:uid="{00000000-0005-0000-0000-000021600000}"/>
    <cellStyle name="Заголовок 1 2 2 2 9 4 3" xfId="24614" xr:uid="{00000000-0005-0000-0000-000022600000}"/>
    <cellStyle name="Заголовок 1 2 2 2 9 5" xfId="24615" xr:uid="{00000000-0005-0000-0000-000023600000}"/>
    <cellStyle name="Заголовок 1 2 2 2_амортизация" xfId="24616" xr:uid="{00000000-0005-0000-0000-000024600000}"/>
    <cellStyle name="Заголовок 1 2 2 20" xfId="24617" xr:uid="{00000000-0005-0000-0000-000025600000}"/>
    <cellStyle name="Заголовок 1 2 2 20 2" xfId="24618" xr:uid="{00000000-0005-0000-0000-000026600000}"/>
    <cellStyle name="Заголовок 1 2 2 21" xfId="24619" xr:uid="{00000000-0005-0000-0000-000027600000}"/>
    <cellStyle name="Заголовок 1 2 2 22" xfId="24620" xr:uid="{00000000-0005-0000-0000-000028600000}"/>
    <cellStyle name="Заголовок 1 2 2 23" xfId="24621" xr:uid="{00000000-0005-0000-0000-000029600000}"/>
    <cellStyle name="Заголовок 1 2 2 23 2" xfId="24622" xr:uid="{00000000-0005-0000-0000-00002A600000}"/>
    <cellStyle name="Заголовок 1 2 2 24" xfId="24623" xr:uid="{00000000-0005-0000-0000-00002B600000}"/>
    <cellStyle name="Заголовок 1 2 2 25" xfId="24624" xr:uid="{00000000-0005-0000-0000-00002C600000}"/>
    <cellStyle name="Заголовок 1 2 2 26" xfId="24625" xr:uid="{00000000-0005-0000-0000-00002D600000}"/>
    <cellStyle name="Заголовок 1 2 2 27" xfId="24626" xr:uid="{00000000-0005-0000-0000-00002E600000}"/>
    <cellStyle name="Заголовок 1 2 2 28" xfId="24627" xr:uid="{00000000-0005-0000-0000-00002F600000}"/>
    <cellStyle name="Заголовок 1 2 2 29" xfId="24628" xr:uid="{00000000-0005-0000-0000-000030600000}"/>
    <cellStyle name="Заголовок 1 2 2 3" xfId="24629" xr:uid="{00000000-0005-0000-0000-000031600000}"/>
    <cellStyle name="Заголовок 1 2 2 3 10" xfId="24630" xr:uid="{00000000-0005-0000-0000-000032600000}"/>
    <cellStyle name="Заголовок 1 2 2 3 11" xfId="24631" xr:uid="{00000000-0005-0000-0000-000033600000}"/>
    <cellStyle name="Заголовок 1 2 2 3 12" xfId="24632" xr:uid="{00000000-0005-0000-0000-000034600000}"/>
    <cellStyle name="Заголовок 1 2 2 3 2" xfId="24633" xr:uid="{00000000-0005-0000-0000-000035600000}"/>
    <cellStyle name="Заголовок 1 2 2 3 2 10" xfId="24634" xr:uid="{00000000-0005-0000-0000-000036600000}"/>
    <cellStyle name="Заголовок 1 2 2 3 2 11" xfId="24635" xr:uid="{00000000-0005-0000-0000-000037600000}"/>
    <cellStyle name="Заголовок 1 2 2 3 2 12" xfId="24636" xr:uid="{00000000-0005-0000-0000-000038600000}"/>
    <cellStyle name="Заголовок 1 2 2 3 2 2" xfId="24637" xr:uid="{00000000-0005-0000-0000-000039600000}"/>
    <cellStyle name="Заголовок 1 2 2 3 2 3" xfId="24638" xr:uid="{00000000-0005-0000-0000-00003A600000}"/>
    <cellStyle name="Заголовок 1 2 2 3 2 4" xfId="24639" xr:uid="{00000000-0005-0000-0000-00003B600000}"/>
    <cellStyle name="Заголовок 1 2 2 3 2 5" xfId="24640" xr:uid="{00000000-0005-0000-0000-00003C600000}"/>
    <cellStyle name="Заголовок 1 2 2 3 2 6" xfId="24641" xr:uid="{00000000-0005-0000-0000-00003D600000}"/>
    <cellStyle name="Заголовок 1 2 2 3 2 6 2" xfId="24642" xr:uid="{00000000-0005-0000-0000-00003E600000}"/>
    <cellStyle name="Заголовок 1 2 2 3 2 7" xfId="24643" xr:uid="{00000000-0005-0000-0000-00003F600000}"/>
    <cellStyle name="Заголовок 1 2 2 3 2 7 2" xfId="24644" xr:uid="{00000000-0005-0000-0000-000040600000}"/>
    <cellStyle name="Заголовок 1 2 2 3 2 8" xfId="24645" xr:uid="{00000000-0005-0000-0000-000041600000}"/>
    <cellStyle name="Заголовок 1 2 2 3 2 9" xfId="24646" xr:uid="{00000000-0005-0000-0000-000042600000}"/>
    <cellStyle name="Заголовок 1 2 2 3 3" xfId="24647" xr:uid="{00000000-0005-0000-0000-000043600000}"/>
    <cellStyle name="Заголовок 1 2 2 3 4" xfId="24648" xr:uid="{00000000-0005-0000-0000-000044600000}"/>
    <cellStyle name="Заголовок 1 2 2 3 5" xfId="24649" xr:uid="{00000000-0005-0000-0000-000045600000}"/>
    <cellStyle name="Заголовок 1 2 2 3 6" xfId="24650" xr:uid="{00000000-0005-0000-0000-000046600000}"/>
    <cellStyle name="Заголовок 1 2 2 3 6 2" xfId="24651" xr:uid="{00000000-0005-0000-0000-000047600000}"/>
    <cellStyle name="Заголовок 1 2 2 3 7" xfId="24652" xr:uid="{00000000-0005-0000-0000-000048600000}"/>
    <cellStyle name="Заголовок 1 2 2 3 7 2" xfId="24653" xr:uid="{00000000-0005-0000-0000-000049600000}"/>
    <cellStyle name="Заголовок 1 2 2 3 8" xfId="24654" xr:uid="{00000000-0005-0000-0000-00004A600000}"/>
    <cellStyle name="Заголовок 1 2 2 3 9" xfId="24655" xr:uid="{00000000-0005-0000-0000-00004B600000}"/>
    <cellStyle name="Заголовок 1 2 2 3_амортизация" xfId="24656" xr:uid="{00000000-0005-0000-0000-00004C600000}"/>
    <cellStyle name="Заголовок 1 2 2 30" xfId="24657" xr:uid="{00000000-0005-0000-0000-00004D600000}"/>
    <cellStyle name="Заголовок 1 2 2 31" xfId="24658" xr:uid="{00000000-0005-0000-0000-00004E600000}"/>
    <cellStyle name="Заголовок 1 2 2 32" xfId="24659" xr:uid="{00000000-0005-0000-0000-00004F600000}"/>
    <cellStyle name="Заголовок 1 2 2 33" xfId="24660" xr:uid="{00000000-0005-0000-0000-000050600000}"/>
    <cellStyle name="Заголовок 1 2 2 34" xfId="24661" xr:uid="{00000000-0005-0000-0000-000051600000}"/>
    <cellStyle name="Заголовок 1 2 2 35" xfId="24662" xr:uid="{00000000-0005-0000-0000-000052600000}"/>
    <cellStyle name="Заголовок 1 2 2 36" xfId="24663" xr:uid="{00000000-0005-0000-0000-000053600000}"/>
    <cellStyle name="Заголовок 1 2 2 37" xfId="24664" xr:uid="{00000000-0005-0000-0000-000054600000}"/>
    <cellStyle name="Заголовок 1 2 2 38" xfId="24665" xr:uid="{00000000-0005-0000-0000-000055600000}"/>
    <cellStyle name="Заголовок 1 2 2 39" xfId="24666" xr:uid="{00000000-0005-0000-0000-000056600000}"/>
    <cellStyle name="Заголовок 1 2 2 4" xfId="24667" xr:uid="{00000000-0005-0000-0000-000057600000}"/>
    <cellStyle name="Заголовок 1 2 2 4 2" xfId="24668" xr:uid="{00000000-0005-0000-0000-000058600000}"/>
    <cellStyle name="Заголовок 1 2 2 4 3" xfId="24669" xr:uid="{00000000-0005-0000-0000-000059600000}"/>
    <cellStyle name="Заголовок 1 2 2 40" xfId="24670" xr:uid="{00000000-0005-0000-0000-00005A600000}"/>
    <cellStyle name="Заголовок 1 2 2 41" xfId="24671" xr:uid="{00000000-0005-0000-0000-00005B600000}"/>
    <cellStyle name="Заголовок 1 2 2 42" xfId="24672" xr:uid="{00000000-0005-0000-0000-00005C600000}"/>
    <cellStyle name="Заголовок 1 2 2 43" xfId="24673" xr:uid="{00000000-0005-0000-0000-00005D600000}"/>
    <cellStyle name="Заголовок 1 2 2 44" xfId="24674" xr:uid="{00000000-0005-0000-0000-00005E600000}"/>
    <cellStyle name="Заголовок 1 2 2 45" xfId="24675" xr:uid="{00000000-0005-0000-0000-00005F600000}"/>
    <cellStyle name="Заголовок 1 2 2 46" xfId="24676" xr:uid="{00000000-0005-0000-0000-000060600000}"/>
    <cellStyle name="Заголовок 1 2 2 47" xfId="24677" xr:uid="{00000000-0005-0000-0000-000061600000}"/>
    <cellStyle name="Заголовок 1 2 2 48" xfId="24678" xr:uid="{00000000-0005-0000-0000-000062600000}"/>
    <cellStyle name="Заголовок 1 2 2 5" xfId="24679" xr:uid="{00000000-0005-0000-0000-000063600000}"/>
    <cellStyle name="Заголовок 1 2 2 5 2" xfId="24680" xr:uid="{00000000-0005-0000-0000-000064600000}"/>
    <cellStyle name="Заголовок 1 2 2 5 3" xfId="24681" xr:uid="{00000000-0005-0000-0000-000065600000}"/>
    <cellStyle name="Заголовок 1 2 2 6" xfId="24682" xr:uid="{00000000-0005-0000-0000-000066600000}"/>
    <cellStyle name="Заголовок 1 2 2 6 2" xfId="24683" xr:uid="{00000000-0005-0000-0000-000067600000}"/>
    <cellStyle name="Заголовок 1 2 2 6 3" xfId="24684" xr:uid="{00000000-0005-0000-0000-000068600000}"/>
    <cellStyle name="Заголовок 1 2 2 7" xfId="24685" xr:uid="{00000000-0005-0000-0000-000069600000}"/>
    <cellStyle name="Заголовок 1 2 2 7 2" xfId="24686" xr:uid="{00000000-0005-0000-0000-00006A600000}"/>
    <cellStyle name="Заголовок 1 2 2 7 3" xfId="24687" xr:uid="{00000000-0005-0000-0000-00006B600000}"/>
    <cellStyle name="Заголовок 1 2 2 8" xfId="24688" xr:uid="{00000000-0005-0000-0000-00006C600000}"/>
    <cellStyle name="Заголовок 1 2 2 8 2" xfId="24689" xr:uid="{00000000-0005-0000-0000-00006D600000}"/>
    <cellStyle name="Заголовок 1 2 2 8 3" xfId="24690" xr:uid="{00000000-0005-0000-0000-00006E600000}"/>
    <cellStyle name="Заголовок 1 2 2 9" xfId="24691" xr:uid="{00000000-0005-0000-0000-00006F600000}"/>
    <cellStyle name="Заголовок 1 2 2 9 2" xfId="24692" xr:uid="{00000000-0005-0000-0000-000070600000}"/>
    <cellStyle name="Заголовок 1 2 2 9 2 2" xfId="24693" xr:uid="{00000000-0005-0000-0000-000071600000}"/>
    <cellStyle name="Заголовок 1 2 2 9 3" xfId="24694" xr:uid="{00000000-0005-0000-0000-000072600000}"/>
    <cellStyle name="Заголовок 1 2 2 9 4" xfId="24695" xr:uid="{00000000-0005-0000-0000-000073600000}"/>
    <cellStyle name="Заголовок 1 2 2 9 4 2" xfId="24696" xr:uid="{00000000-0005-0000-0000-000074600000}"/>
    <cellStyle name="Заголовок 1 2 2 9 4 3" xfId="24697" xr:uid="{00000000-0005-0000-0000-000075600000}"/>
    <cellStyle name="Заголовок 1 2 2 9 5" xfId="24698" xr:uid="{00000000-0005-0000-0000-000076600000}"/>
    <cellStyle name="Заголовок 1 2 2_амортизация" xfId="24699" xr:uid="{00000000-0005-0000-0000-000077600000}"/>
    <cellStyle name="Заголовок 1 2 20" xfId="24700" xr:uid="{00000000-0005-0000-0000-000078600000}"/>
    <cellStyle name="Заголовок 1 2 21" xfId="24701" xr:uid="{00000000-0005-0000-0000-000079600000}"/>
    <cellStyle name="Заголовок 1 2 22" xfId="24702" xr:uid="{00000000-0005-0000-0000-00007A600000}"/>
    <cellStyle name="Заголовок 1 2 23" xfId="24703" xr:uid="{00000000-0005-0000-0000-00007B600000}"/>
    <cellStyle name="Заголовок 1 2 24" xfId="24704" xr:uid="{00000000-0005-0000-0000-00007C600000}"/>
    <cellStyle name="Заголовок 1 2 25" xfId="24705" xr:uid="{00000000-0005-0000-0000-00007D600000}"/>
    <cellStyle name="Заголовок 1 2 26" xfId="24706" xr:uid="{00000000-0005-0000-0000-00007E600000}"/>
    <cellStyle name="Заголовок 1 2 26 2" xfId="24707" xr:uid="{00000000-0005-0000-0000-00007F600000}"/>
    <cellStyle name="Заголовок 1 2 27" xfId="24708" xr:uid="{00000000-0005-0000-0000-000080600000}"/>
    <cellStyle name="Заголовок 1 2 28" xfId="24709" xr:uid="{00000000-0005-0000-0000-000081600000}"/>
    <cellStyle name="Заголовок 1 2 29" xfId="24710" xr:uid="{00000000-0005-0000-0000-000082600000}"/>
    <cellStyle name="Заголовок 1 2 3" xfId="24711" xr:uid="{00000000-0005-0000-0000-000083600000}"/>
    <cellStyle name="Заголовок 1 2 30" xfId="24712" xr:uid="{00000000-0005-0000-0000-000084600000}"/>
    <cellStyle name="Заголовок 1 2 31" xfId="24713" xr:uid="{00000000-0005-0000-0000-000085600000}"/>
    <cellStyle name="Заголовок 1 2 32" xfId="24714" xr:uid="{00000000-0005-0000-0000-000086600000}"/>
    <cellStyle name="Заголовок 1 2 33" xfId="24715" xr:uid="{00000000-0005-0000-0000-000087600000}"/>
    <cellStyle name="Заголовок 1 2 4" xfId="24716" xr:uid="{00000000-0005-0000-0000-000088600000}"/>
    <cellStyle name="Заголовок 1 2 4 10" xfId="24717" xr:uid="{00000000-0005-0000-0000-000089600000}"/>
    <cellStyle name="Заголовок 1 2 4 11" xfId="24718" xr:uid="{00000000-0005-0000-0000-00008A600000}"/>
    <cellStyle name="Заголовок 1 2 4 12" xfId="24719" xr:uid="{00000000-0005-0000-0000-00008B600000}"/>
    <cellStyle name="Заголовок 1 2 4 2" xfId="24720" xr:uid="{00000000-0005-0000-0000-00008C600000}"/>
    <cellStyle name="Заголовок 1 2 4 2 10" xfId="24721" xr:uid="{00000000-0005-0000-0000-00008D600000}"/>
    <cellStyle name="Заголовок 1 2 4 2 11" xfId="24722" xr:uid="{00000000-0005-0000-0000-00008E600000}"/>
    <cellStyle name="Заголовок 1 2 4 2 12" xfId="24723" xr:uid="{00000000-0005-0000-0000-00008F600000}"/>
    <cellStyle name="Заголовок 1 2 4 2 2" xfId="24724" xr:uid="{00000000-0005-0000-0000-000090600000}"/>
    <cellStyle name="Заголовок 1 2 4 2 3" xfId="24725" xr:uid="{00000000-0005-0000-0000-000091600000}"/>
    <cellStyle name="Заголовок 1 2 4 2 3 2" xfId="24726" xr:uid="{00000000-0005-0000-0000-000092600000}"/>
    <cellStyle name="Заголовок 1 2 4 2 3 2 2" xfId="24727" xr:uid="{00000000-0005-0000-0000-000093600000}"/>
    <cellStyle name="Заголовок 1 2 4 2 3 2 3" xfId="24728" xr:uid="{00000000-0005-0000-0000-000094600000}"/>
    <cellStyle name="Заголовок 1 2 4 2 3 3" xfId="24729" xr:uid="{00000000-0005-0000-0000-000095600000}"/>
    <cellStyle name="Заголовок 1 2 4 2 4" xfId="24730" xr:uid="{00000000-0005-0000-0000-000096600000}"/>
    <cellStyle name="Заголовок 1 2 4 2 5" xfId="24731" xr:uid="{00000000-0005-0000-0000-000097600000}"/>
    <cellStyle name="Заголовок 1 2 4 2 5 2" xfId="24732" xr:uid="{00000000-0005-0000-0000-000098600000}"/>
    <cellStyle name="Заголовок 1 2 4 2 6" xfId="24733" xr:uid="{00000000-0005-0000-0000-000099600000}"/>
    <cellStyle name="Заголовок 1 2 4 2 7" xfId="24734" xr:uid="{00000000-0005-0000-0000-00009A600000}"/>
    <cellStyle name="Заголовок 1 2 4 2 8" xfId="24735" xr:uid="{00000000-0005-0000-0000-00009B600000}"/>
    <cellStyle name="Заголовок 1 2 4 2 9" xfId="24736" xr:uid="{00000000-0005-0000-0000-00009C600000}"/>
    <cellStyle name="Заголовок 1 2 4 3" xfId="24737" xr:uid="{00000000-0005-0000-0000-00009D600000}"/>
    <cellStyle name="Заголовок 1 2 4 4" xfId="24738" xr:uid="{00000000-0005-0000-0000-00009E600000}"/>
    <cellStyle name="Заголовок 1 2 4 5" xfId="24739" xr:uid="{00000000-0005-0000-0000-00009F600000}"/>
    <cellStyle name="Заголовок 1 2 4 6" xfId="24740" xr:uid="{00000000-0005-0000-0000-0000A0600000}"/>
    <cellStyle name="Заголовок 1 2 4 6 2" xfId="24741" xr:uid="{00000000-0005-0000-0000-0000A1600000}"/>
    <cellStyle name="Заголовок 1 2 4 7" xfId="24742" xr:uid="{00000000-0005-0000-0000-0000A2600000}"/>
    <cellStyle name="Заголовок 1 2 4 7 2" xfId="24743" xr:uid="{00000000-0005-0000-0000-0000A3600000}"/>
    <cellStyle name="Заголовок 1 2 4 8" xfId="24744" xr:uid="{00000000-0005-0000-0000-0000A4600000}"/>
    <cellStyle name="Заголовок 1 2 4 9" xfId="24745" xr:uid="{00000000-0005-0000-0000-0000A5600000}"/>
    <cellStyle name="Заголовок 1 2 5" xfId="24746" xr:uid="{00000000-0005-0000-0000-0000A6600000}"/>
    <cellStyle name="Заголовок 1 2 5 2" xfId="24747" xr:uid="{00000000-0005-0000-0000-0000A7600000}"/>
    <cellStyle name="Заголовок 1 2 5_амортизация" xfId="24748" xr:uid="{00000000-0005-0000-0000-0000A8600000}"/>
    <cellStyle name="Заголовок 1 2 6" xfId="24749" xr:uid="{00000000-0005-0000-0000-0000A9600000}"/>
    <cellStyle name="Заголовок 1 2 6 2" xfId="24750" xr:uid="{00000000-0005-0000-0000-0000AA600000}"/>
    <cellStyle name="Заголовок 1 2 6 3" xfId="24751" xr:uid="{00000000-0005-0000-0000-0000AB600000}"/>
    <cellStyle name="Заголовок 1 2 7" xfId="24752" xr:uid="{00000000-0005-0000-0000-0000AC600000}"/>
    <cellStyle name="Заголовок 1 2 7 2" xfId="24753" xr:uid="{00000000-0005-0000-0000-0000AD600000}"/>
    <cellStyle name="Заголовок 1 2 7 3" xfId="24754" xr:uid="{00000000-0005-0000-0000-0000AE600000}"/>
    <cellStyle name="Заголовок 1 2 8" xfId="24755" xr:uid="{00000000-0005-0000-0000-0000AF600000}"/>
    <cellStyle name="Заголовок 1 2 9" xfId="24756" xr:uid="{00000000-0005-0000-0000-0000B0600000}"/>
    <cellStyle name="Заголовок 1 2_амортизация" xfId="24757" xr:uid="{00000000-0005-0000-0000-0000B1600000}"/>
    <cellStyle name="Заголовок 1 3" xfId="24758" xr:uid="{00000000-0005-0000-0000-0000B2600000}"/>
    <cellStyle name="Заголовок 1 3 2" xfId="24759" xr:uid="{00000000-0005-0000-0000-0000B3600000}"/>
    <cellStyle name="Заголовок 1 3 3" xfId="24760" xr:uid="{00000000-0005-0000-0000-0000B4600000}"/>
    <cellStyle name="Заголовок 1 3 4" xfId="24761" xr:uid="{00000000-0005-0000-0000-0000B5600000}"/>
    <cellStyle name="Заголовок 1 3 4 2" xfId="24762" xr:uid="{00000000-0005-0000-0000-0000B6600000}"/>
    <cellStyle name="Заголовок 1 3 4 3" xfId="24763" xr:uid="{00000000-0005-0000-0000-0000B7600000}"/>
    <cellStyle name="Заголовок 1 3 5" xfId="24764" xr:uid="{00000000-0005-0000-0000-0000B8600000}"/>
    <cellStyle name="Заголовок 1 4" xfId="24765" xr:uid="{00000000-0005-0000-0000-0000B9600000}"/>
    <cellStyle name="Заголовок 1 4 2" xfId="24766" xr:uid="{00000000-0005-0000-0000-0000BA600000}"/>
    <cellStyle name="Заголовок 1 5" xfId="24767" xr:uid="{00000000-0005-0000-0000-0000BB600000}"/>
    <cellStyle name="Заголовок 1 5 2" xfId="24768" xr:uid="{00000000-0005-0000-0000-0000BC600000}"/>
    <cellStyle name="Заголовок 1 5 3" xfId="24769" xr:uid="{00000000-0005-0000-0000-0000BD600000}"/>
    <cellStyle name="Заголовок 1 6" xfId="24770" xr:uid="{00000000-0005-0000-0000-0000BE600000}"/>
    <cellStyle name="Заголовок 1 6 2" xfId="24771" xr:uid="{00000000-0005-0000-0000-0000BF600000}"/>
    <cellStyle name="Заголовок 1 7" xfId="24772" xr:uid="{00000000-0005-0000-0000-0000C0600000}"/>
    <cellStyle name="Заголовок 1 8" xfId="24773" xr:uid="{00000000-0005-0000-0000-0000C1600000}"/>
    <cellStyle name="Заголовок 1 9" xfId="24774" xr:uid="{00000000-0005-0000-0000-0000C2600000}"/>
    <cellStyle name="Заголовок 2 10" xfId="24775" xr:uid="{00000000-0005-0000-0000-0000C3600000}"/>
    <cellStyle name="Заголовок 2 11" xfId="24776" xr:uid="{00000000-0005-0000-0000-0000C4600000}"/>
    <cellStyle name="Заголовок 2 11 2" xfId="24777" xr:uid="{00000000-0005-0000-0000-0000C5600000}"/>
    <cellStyle name="Заголовок 2 11 3" xfId="24778" xr:uid="{00000000-0005-0000-0000-0000C6600000}"/>
    <cellStyle name="Заголовок 2 11 4" xfId="24779" xr:uid="{00000000-0005-0000-0000-0000C7600000}"/>
    <cellStyle name="Заголовок 2 12" xfId="24780" xr:uid="{00000000-0005-0000-0000-0000C8600000}"/>
    <cellStyle name="Заголовок 2 13" xfId="24781" xr:uid="{00000000-0005-0000-0000-0000C9600000}"/>
    <cellStyle name="Заголовок 2 14" xfId="24782" xr:uid="{00000000-0005-0000-0000-0000CA600000}"/>
    <cellStyle name="Заголовок 2 15" xfId="24783" xr:uid="{00000000-0005-0000-0000-0000CB600000}"/>
    <cellStyle name="Заголовок 2 15 2" xfId="24784" xr:uid="{00000000-0005-0000-0000-0000CC600000}"/>
    <cellStyle name="Заголовок 2 16" xfId="24785" xr:uid="{00000000-0005-0000-0000-0000CD600000}"/>
    <cellStyle name="Заголовок 2 17" xfId="24786" xr:uid="{00000000-0005-0000-0000-0000CE600000}"/>
    <cellStyle name="Заголовок 2 18" xfId="24787" xr:uid="{00000000-0005-0000-0000-0000CF600000}"/>
    <cellStyle name="Заголовок 2 19" xfId="24788" xr:uid="{00000000-0005-0000-0000-0000D0600000}"/>
    <cellStyle name="Заголовок 2 2" xfId="24789" xr:uid="{00000000-0005-0000-0000-0000D1600000}"/>
    <cellStyle name="Заголовок 2 2 10" xfId="24790" xr:uid="{00000000-0005-0000-0000-0000D2600000}"/>
    <cellStyle name="Заголовок 2 2 11" xfId="24791" xr:uid="{00000000-0005-0000-0000-0000D3600000}"/>
    <cellStyle name="Заголовок 2 2 12" xfId="24792" xr:uid="{00000000-0005-0000-0000-0000D4600000}"/>
    <cellStyle name="Заголовок 2 2 12 2" xfId="24793" xr:uid="{00000000-0005-0000-0000-0000D5600000}"/>
    <cellStyle name="Заголовок 2 2 12 3" xfId="24794" xr:uid="{00000000-0005-0000-0000-0000D6600000}"/>
    <cellStyle name="Заголовок 2 2 12 4" xfId="24795" xr:uid="{00000000-0005-0000-0000-0000D7600000}"/>
    <cellStyle name="Заголовок 2 2 12 4 2" xfId="24796" xr:uid="{00000000-0005-0000-0000-0000D8600000}"/>
    <cellStyle name="Заголовок 2 2 12 4 3" xfId="24797" xr:uid="{00000000-0005-0000-0000-0000D9600000}"/>
    <cellStyle name="Заголовок 2 2 12 5" xfId="24798" xr:uid="{00000000-0005-0000-0000-0000DA600000}"/>
    <cellStyle name="Заголовок 2 2 13" xfId="24799" xr:uid="{00000000-0005-0000-0000-0000DB600000}"/>
    <cellStyle name="Заголовок 2 2 14" xfId="24800" xr:uid="{00000000-0005-0000-0000-0000DC600000}"/>
    <cellStyle name="Заголовок 2 2 14 2" xfId="24801" xr:uid="{00000000-0005-0000-0000-0000DD600000}"/>
    <cellStyle name="Заголовок 2 2 15" xfId="24802" xr:uid="{00000000-0005-0000-0000-0000DE600000}"/>
    <cellStyle name="Заголовок 2 2 16" xfId="24803" xr:uid="{00000000-0005-0000-0000-0000DF600000}"/>
    <cellStyle name="Заголовок 2 2 16 2" xfId="24804" xr:uid="{00000000-0005-0000-0000-0000E0600000}"/>
    <cellStyle name="Заголовок 2 2 16 3" xfId="24805" xr:uid="{00000000-0005-0000-0000-0000E1600000}"/>
    <cellStyle name="Заголовок 2 2 17" xfId="24806" xr:uid="{00000000-0005-0000-0000-0000E2600000}"/>
    <cellStyle name="Заголовок 2 2 17 2" xfId="24807" xr:uid="{00000000-0005-0000-0000-0000E3600000}"/>
    <cellStyle name="Заголовок 2 2 17 3" xfId="24808" xr:uid="{00000000-0005-0000-0000-0000E4600000}"/>
    <cellStyle name="Заголовок 2 2 18" xfId="24809" xr:uid="{00000000-0005-0000-0000-0000E5600000}"/>
    <cellStyle name="Заголовок 2 2 18 2" xfId="24810" xr:uid="{00000000-0005-0000-0000-0000E6600000}"/>
    <cellStyle name="Заголовок 2 2 18 3" xfId="24811" xr:uid="{00000000-0005-0000-0000-0000E7600000}"/>
    <cellStyle name="Заголовок 2 2 19" xfId="24812" xr:uid="{00000000-0005-0000-0000-0000E8600000}"/>
    <cellStyle name="Заголовок 2 2 2" xfId="24813" xr:uid="{00000000-0005-0000-0000-0000E9600000}"/>
    <cellStyle name="Заголовок 2 2 2 10" xfId="24814" xr:uid="{00000000-0005-0000-0000-0000EA600000}"/>
    <cellStyle name="Заголовок 2 2 2 11" xfId="24815" xr:uid="{00000000-0005-0000-0000-0000EB600000}"/>
    <cellStyle name="Заголовок 2 2 2 12" xfId="24816" xr:uid="{00000000-0005-0000-0000-0000EC600000}"/>
    <cellStyle name="Заголовок 2 2 2 12 2" xfId="24817" xr:uid="{00000000-0005-0000-0000-0000ED600000}"/>
    <cellStyle name="Заголовок 2 2 2 12 2 2" xfId="24818" xr:uid="{00000000-0005-0000-0000-0000EE600000}"/>
    <cellStyle name="Заголовок 2 2 2 12 2 2 2" xfId="24819" xr:uid="{00000000-0005-0000-0000-0000EF600000}"/>
    <cellStyle name="Заголовок 2 2 2 12 2 2 3" xfId="24820" xr:uid="{00000000-0005-0000-0000-0000F0600000}"/>
    <cellStyle name="Заголовок 2 2 2 12 2 3" xfId="24821" xr:uid="{00000000-0005-0000-0000-0000F1600000}"/>
    <cellStyle name="Заголовок 2 2 2 12 3" xfId="24822" xr:uid="{00000000-0005-0000-0000-0000F2600000}"/>
    <cellStyle name="Заголовок 2 2 2 12 4" xfId="24823" xr:uid="{00000000-0005-0000-0000-0000F3600000}"/>
    <cellStyle name="Заголовок 2 2 2 13" xfId="24824" xr:uid="{00000000-0005-0000-0000-0000F4600000}"/>
    <cellStyle name="Заголовок 2 2 2 13 2" xfId="24825" xr:uid="{00000000-0005-0000-0000-0000F5600000}"/>
    <cellStyle name="Заголовок 2 2 2 13 3" xfId="24826" xr:uid="{00000000-0005-0000-0000-0000F6600000}"/>
    <cellStyle name="Заголовок 2 2 2 14" xfId="24827" xr:uid="{00000000-0005-0000-0000-0000F7600000}"/>
    <cellStyle name="Заголовок 2 2 2 14 2" xfId="24828" xr:uid="{00000000-0005-0000-0000-0000F8600000}"/>
    <cellStyle name="Заголовок 2 2 2 14 3" xfId="24829" xr:uid="{00000000-0005-0000-0000-0000F9600000}"/>
    <cellStyle name="Заголовок 2 2 2 15" xfId="24830" xr:uid="{00000000-0005-0000-0000-0000FA600000}"/>
    <cellStyle name="Заголовок 2 2 2 15 2" xfId="24831" xr:uid="{00000000-0005-0000-0000-0000FB600000}"/>
    <cellStyle name="Заголовок 2 2 2 15 3" xfId="24832" xr:uid="{00000000-0005-0000-0000-0000FC600000}"/>
    <cellStyle name="Заголовок 2 2 2 16" xfId="24833" xr:uid="{00000000-0005-0000-0000-0000FD600000}"/>
    <cellStyle name="Заголовок 2 2 2 16 2" xfId="24834" xr:uid="{00000000-0005-0000-0000-0000FE600000}"/>
    <cellStyle name="Заголовок 2 2 2 17" xfId="24835" xr:uid="{00000000-0005-0000-0000-0000FF600000}"/>
    <cellStyle name="Заголовок 2 2 2 18" xfId="24836" xr:uid="{00000000-0005-0000-0000-000000610000}"/>
    <cellStyle name="Заголовок 2 2 2 19" xfId="24837" xr:uid="{00000000-0005-0000-0000-000001610000}"/>
    <cellStyle name="Заголовок 2 2 2 19 2" xfId="24838" xr:uid="{00000000-0005-0000-0000-000002610000}"/>
    <cellStyle name="Заголовок 2 2 2 19 2 2" xfId="24839" xr:uid="{00000000-0005-0000-0000-000003610000}"/>
    <cellStyle name="Заголовок 2 2 2 19 2 2 2" xfId="24840" xr:uid="{00000000-0005-0000-0000-000004610000}"/>
    <cellStyle name="Заголовок 2 2 2 19 2 3" xfId="24841" xr:uid="{00000000-0005-0000-0000-000005610000}"/>
    <cellStyle name="Заголовок 2 2 2 19 2 4" xfId="24842" xr:uid="{00000000-0005-0000-0000-000006610000}"/>
    <cellStyle name="Заголовок 2 2 2 19 3" xfId="24843" xr:uid="{00000000-0005-0000-0000-000007610000}"/>
    <cellStyle name="Заголовок 2 2 2 19 3 2" xfId="24844" xr:uid="{00000000-0005-0000-0000-000008610000}"/>
    <cellStyle name="Заголовок 2 2 2 19 4" xfId="24845" xr:uid="{00000000-0005-0000-0000-000009610000}"/>
    <cellStyle name="Заголовок 2 2 2 2" xfId="24846" xr:uid="{00000000-0005-0000-0000-00000A610000}"/>
    <cellStyle name="Заголовок 2 2 2 2 10" xfId="24847" xr:uid="{00000000-0005-0000-0000-00000B610000}"/>
    <cellStyle name="Заголовок 2 2 2 2 11" xfId="24848" xr:uid="{00000000-0005-0000-0000-00000C610000}"/>
    <cellStyle name="Заголовок 2 2 2 2 12" xfId="24849" xr:uid="{00000000-0005-0000-0000-00000D610000}"/>
    <cellStyle name="Заголовок 2 2 2 2 12 2" xfId="24850" xr:uid="{00000000-0005-0000-0000-00000E610000}"/>
    <cellStyle name="Заголовок 2 2 2 2 12 2 2" xfId="24851" xr:uid="{00000000-0005-0000-0000-00000F610000}"/>
    <cellStyle name="Заголовок 2 2 2 2 12 2 2 2" xfId="24852" xr:uid="{00000000-0005-0000-0000-000010610000}"/>
    <cellStyle name="Заголовок 2 2 2 2 12 2 2 3" xfId="24853" xr:uid="{00000000-0005-0000-0000-000011610000}"/>
    <cellStyle name="Заголовок 2 2 2 2 12 2 3" xfId="24854" xr:uid="{00000000-0005-0000-0000-000012610000}"/>
    <cellStyle name="Заголовок 2 2 2 2 12 3" xfId="24855" xr:uid="{00000000-0005-0000-0000-000013610000}"/>
    <cellStyle name="Заголовок 2 2 2 2 12 4" xfId="24856" xr:uid="{00000000-0005-0000-0000-000014610000}"/>
    <cellStyle name="Заголовок 2 2 2 2 13" xfId="24857" xr:uid="{00000000-0005-0000-0000-000015610000}"/>
    <cellStyle name="Заголовок 2 2 2 2 13 2" xfId="24858" xr:uid="{00000000-0005-0000-0000-000016610000}"/>
    <cellStyle name="Заголовок 2 2 2 2 13 3" xfId="24859" xr:uid="{00000000-0005-0000-0000-000017610000}"/>
    <cellStyle name="Заголовок 2 2 2 2 14" xfId="24860" xr:uid="{00000000-0005-0000-0000-000018610000}"/>
    <cellStyle name="Заголовок 2 2 2 2 14 2" xfId="24861" xr:uid="{00000000-0005-0000-0000-000019610000}"/>
    <cellStyle name="Заголовок 2 2 2 2 14 3" xfId="24862" xr:uid="{00000000-0005-0000-0000-00001A610000}"/>
    <cellStyle name="Заголовок 2 2 2 2 15" xfId="24863" xr:uid="{00000000-0005-0000-0000-00001B610000}"/>
    <cellStyle name="Заголовок 2 2 2 2 15 2" xfId="24864" xr:uid="{00000000-0005-0000-0000-00001C610000}"/>
    <cellStyle name="Заголовок 2 2 2 2 15 3" xfId="24865" xr:uid="{00000000-0005-0000-0000-00001D610000}"/>
    <cellStyle name="Заголовок 2 2 2 2 16" xfId="24866" xr:uid="{00000000-0005-0000-0000-00001E610000}"/>
    <cellStyle name="Заголовок 2 2 2 2 16 2" xfId="24867" xr:uid="{00000000-0005-0000-0000-00001F610000}"/>
    <cellStyle name="Заголовок 2 2 2 2 17" xfId="24868" xr:uid="{00000000-0005-0000-0000-000020610000}"/>
    <cellStyle name="Заголовок 2 2 2 2 18" xfId="24869" xr:uid="{00000000-0005-0000-0000-000021610000}"/>
    <cellStyle name="Заголовок 2 2 2 2 19" xfId="24870" xr:uid="{00000000-0005-0000-0000-000022610000}"/>
    <cellStyle name="Заголовок 2 2 2 2 19 2" xfId="24871" xr:uid="{00000000-0005-0000-0000-000023610000}"/>
    <cellStyle name="Заголовок 2 2 2 2 19 2 2" xfId="24872" xr:uid="{00000000-0005-0000-0000-000024610000}"/>
    <cellStyle name="Заголовок 2 2 2 2 19 2 2 2" xfId="24873" xr:uid="{00000000-0005-0000-0000-000025610000}"/>
    <cellStyle name="Заголовок 2 2 2 2 19 2 3" xfId="24874" xr:uid="{00000000-0005-0000-0000-000026610000}"/>
    <cellStyle name="Заголовок 2 2 2 2 19 2 4" xfId="24875" xr:uid="{00000000-0005-0000-0000-000027610000}"/>
    <cellStyle name="Заголовок 2 2 2 2 19 3" xfId="24876" xr:uid="{00000000-0005-0000-0000-000028610000}"/>
    <cellStyle name="Заголовок 2 2 2 2 19 3 2" xfId="24877" xr:uid="{00000000-0005-0000-0000-000029610000}"/>
    <cellStyle name="Заголовок 2 2 2 2 19 4" xfId="24878" xr:uid="{00000000-0005-0000-0000-00002A610000}"/>
    <cellStyle name="Заголовок 2 2 2 2 2" xfId="24879" xr:uid="{00000000-0005-0000-0000-00002B610000}"/>
    <cellStyle name="Заголовок 2 2 2 2 2 10" xfId="24880" xr:uid="{00000000-0005-0000-0000-00002C610000}"/>
    <cellStyle name="Заголовок 2 2 2 2 2 10 2" xfId="24881" xr:uid="{00000000-0005-0000-0000-00002D610000}"/>
    <cellStyle name="Заголовок 2 2 2 2 2 11" xfId="24882" xr:uid="{00000000-0005-0000-0000-00002E610000}"/>
    <cellStyle name="Заголовок 2 2 2 2 2 12" xfId="24883" xr:uid="{00000000-0005-0000-0000-00002F610000}"/>
    <cellStyle name="Заголовок 2 2 2 2 2 13" xfId="24884" xr:uid="{00000000-0005-0000-0000-000030610000}"/>
    <cellStyle name="Заголовок 2 2 2 2 2 13 2" xfId="24885" xr:uid="{00000000-0005-0000-0000-000031610000}"/>
    <cellStyle name="Заголовок 2 2 2 2 2 13 2 2" xfId="24886" xr:uid="{00000000-0005-0000-0000-000032610000}"/>
    <cellStyle name="Заголовок 2 2 2 2 2 13 2 2 2" xfId="24887" xr:uid="{00000000-0005-0000-0000-000033610000}"/>
    <cellStyle name="Заголовок 2 2 2 2 2 13 2 3" xfId="24888" xr:uid="{00000000-0005-0000-0000-000034610000}"/>
    <cellStyle name="Заголовок 2 2 2 2 2 13 2 4" xfId="24889" xr:uid="{00000000-0005-0000-0000-000035610000}"/>
    <cellStyle name="Заголовок 2 2 2 2 2 13 3" xfId="24890" xr:uid="{00000000-0005-0000-0000-000036610000}"/>
    <cellStyle name="Заголовок 2 2 2 2 2 13 3 2" xfId="24891" xr:uid="{00000000-0005-0000-0000-000037610000}"/>
    <cellStyle name="Заголовок 2 2 2 2 2 13 4" xfId="24892" xr:uid="{00000000-0005-0000-0000-000038610000}"/>
    <cellStyle name="Заголовок 2 2 2 2 2 14" xfId="24893" xr:uid="{00000000-0005-0000-0000-000039610000}"/>
    <cellStyle name="Заголовок 2 2 2 2 2 14 2" xfId="24894" xr:uid="{00000000-0005-0000-0000-00003A610000}"/>
    <cellStyle name="Заголовок 2 2 2 2 2 15" xfId="24895" xr:uid="{00000000-0005-0000-0000-00003B610000}"/>
    <cellStyle name="Заголовок 2 2 2 2 2 16" xfId="24896" xr:uid="{00000000-0005-0000-0000-00003C610000}"/>
    <cellStyle name="Заголовок 2 2 2 2 2 17" xfId="24897" xr:uid="{00000000-0005-0000-0000-00003D610000}"/>
    <cellStyle name="Заголовок 2 2 2 2 2 17 2" xfId="24898" xr:uid="{00000000-0005-0000-0000-00003E610000}"/>
    <cellStyle name="Заголовок 2 2 2 2 2 18" xfId="24899" xr:uid="{00000000-0005-0000-0000-00003F610000}"/>
    <cellStyle name="Заголовок 2 2 2 2 2 19" xfId="24900" xr:uid="{00000000-0005-0000-0000-000040610000}"/>
    <cellStyle name="Заголовок 2 2 2 2 2 2" xfId="24901" xr:uid="{00000000-0005-0000-0000-000041610000}"/>
    <cellStyle name="Заголовок 2 2 2 2 2 2 10" xfId="24902" xr:uid="{00000000-0005-0000-0000-000042610000}"/>
    <cellStyle name="Заголовок 2 2 2 2 2 2 11" xfId="24903" xr:uid="{00000000-0005-0000-0000-000043610000}"/>
    <cellStyle name="Заголовок 2 2 2 2 2 2 12" xfId="24904" xr:uid="{00000000-0005-0000-0000-000044610000}"/>
    <cellStyle name="Заголовок 2 2 2 2 2 2 12 2" xfId="24905" xr:uid="{00000000-0005-0000-0000-000045610000}"/>
    <cellStyle name="Заголовок 2 2 2 2 2 2 12 2 2" xfId="24906" xr:uid="{00000000-0005-0000-0000-000046610000}"/>
    <cellStyle name="Заголовок 2 2 2 2 2 2 12 2 2 2" xfId="24907" xr:uid="{00000000-0005-0000-0000-000047610000}"/>
    <cellStyle name="Заголовок 2 2 2 2 2 2 12 2 3" xfId="24908" xr:uid="{00000000-0005-0000-0000-000048610000}"/>
    <cellStyle name="Заголовок 2 2 2 2 2 2 12 2 4" xfId="24909" xr:uid="{00000000-0005-0000-0000-000049610000}"/>
    <cellStyle name="Заголовок 2 2 2 2 2 2 12 3" xfId="24910" xr:uid="{00000000-0005-0000-0000-00004A610000}"/>
    <cellStyle name="Заголовок 2 2 2 2 2 2 12 3 2" xfId="24911" xr:uid="{00000000-0005-0000-0000-00004B610000}"/>
    <cellStyle name="Заголовок 2 2 2 2 2 2 12 4" xfId="24912" xr:uid="{00000000-0005-0000-0000-00004C610000}"/>
    <cellStyle name="Заголовок 2 2 2 2 2 2 13" xfId="24913" xr:uid="{00000000-0005-0000-0000-00004D610000}"/>
    <cellStyle name="Заголовок 2 2 2 2 2 2 13 2" xfId="24914" xr:uid="{00000000-0005-0000-0000-00004E610000}"/>
    <cellStyle name="Заголовок 2 2 2 2 2 2 14" xfId="24915" xr:uid="{00000000-0005-0000-0000-00004F610000}"/>
    <cellStyle name="Заголовок 2 2 2 2 2 2 15" xfId="24916" xr:uid="{00000000-0005-0000-0000-000050610000}"/>
    <cellStyle name="Заголовок 2 2 2 2 2 2 16" xfId="24917" xr:uid="{00000000-0005-0000-0000-000051610000}"/>
    <cellStyle name="Заголовок 2 2 2 2 2 2 16 2" xfId="24918" xr:uid="{00000000-0005-0000-0000-000052610000}"/>
    <cellStyle name="Заголовок 2 2 2 2 2 2 17" xfId="24919" xr:uid="{00000000-0005-0000-0000-000053610000}"/>
    <cellStyle name="Заголовок 2 2 2 2 2 2 18" xfId="24920" xr:uid="{00000000-0005-0000-0000-000054610000}"/>
    <cellStyle name="Заголовок 2 2 2 2 2 2 19" xfId="24921" xr:uid="{00000000-0005-0000-0000-000055610000}"/>
    <cellStyle name="Заголовок 2 2 2 2 2 2 2" xfId="24922" xr:uid="{00000000-0005-0000-0000-000056610000}"/>
    <cellStyle name="Заголовок 2 2 2 2 2 2 2 10" xfId="24923" xr:uid="{00000000-0005-0000-0000-000057610000}"/>
    <cellStyle name="Заголовок 2 2 2 2 2 2 2 10 2" xfId="24924" xr:uid="{00000000-0005-0000-0000-000058610000}"/>
    <cellStyle name="Заголовок 2 2 2 2 2 2 2 10 2 2" xfId="24925" xr:uid="{00000000-0005-0000-0000-000059610000}"/>
    <cellStyle name="Заголовок 2 2 2 2 2 2 2 10 2 2 2" xfId="24926" xr:uid="{00000000-0005-0000-0000-00005A610000}"/>
    <cellStyle name="Заголовок 2 2 2 2 2 2 2 10 2 3" xfId="24927" xr:uid="{00000000-0005-0000-0000-00005B610000}"/>
    <cellStyle name="Заголовок 2 2 2 2 2 2 2 10 2 4" xfId="24928" xr:uid="{00000000-0005-0000-0000-00005C610000}"/>
    <cellStyle name="Заголовок 2 2 2 2 2 2 2 10 3" xfId="24929" xr:uid="{00000000-0005-0000-0000-00005D610000}"/>
    <cellStyle name="Заголовок 2 2 2 2 2 2 2 10 3 2" xfId="24930" xr:uid="{00000000-0005-0000-0000-00005E610000}"/>
    <cellStyle name="Заголовок 2 2 2 2 2 2 2 10 4" xfId="24931" xr:uid="{00000000-0005-0000-0000-00005F610000}"/>
    <cellStyle name="Заголовок 2 2 2 2 2 2 2 11" xfId="24932" xr:uid="{00000000-0005-0000-0000-000060610000}"/>
    <cellStyle name="Заголовок 2 2 2 2 2 2 2 11 2" xfId="24933" xr:uid="{00000000-0005-0000-0000-000061610000}"/>
    <cellStyle name="Заголовок 2 2 2 2 2 2 2 12" xfId="24934" xr:uid="{00000000-0005-0000-0000-000062610000}"/>
    <cellStyle name="Заголовок 2 2 2 2 2 2 2 13" xfId="24935" xr:uid="{00000000-0005-0000-0000-000063610000}"/>
    <cellStyle name="Заголовок 2 2 2 2 2 2 2 14" xfId="24936" xr:uid="{00000000-0005-0000-0000-000064610000}"/>
    <cellStyle name="Заголовок 2 2 2 2 2 2 2 14 2" xfId="24937" xr:uid="{00000000-0005-0000-0000-000065610000}"/>
    <cellStyle name="Заголовок 2 2 2 2 2 2 2 15" xfId="24938" xr:uid="{00000000-0005-0000-0000-000066610000}"/>
    <cellStyle name="Заголовок 2 2 2 2 2 2 2 16" xfId="24939" xr:uid="{00000000-0005-0000-0000-000067610000}"/>
    <cellStyle name="Заголовок 2 2 2 2 2 2 2 17" xfId="24940" xr:uid="{00000000-0005-0000-0000-000068610000}"/>
    <cellStyle name="Заголовок 2 2 2 2 2 2 2 18" xfId="24941" xr:uid="{00000000-0005-0000-0000-000069610000}"/>
    <cellStyle name="Заголовок 2 2 2 2 2 2 2 19" xfId="24942" xr:uid="{00000000-0005-0000-0000-00006A610000}"/>
    <cellStyle name="Заголовок 2 2 2 2 2 2 2 2" xfId="24943" xr:uid="{00000000-0005-0000-0000-00006B610000}"/>
    <cellStyle name="Заголовок 2 2 2 2 2 2 2 2 10" xfId="24944" xr:uid="{00000000-0005-0000-0000-00006C610000}"/>
    <cellStyle name="Заголовок 2 2 2 2 2 2 2 2 10 2" xfId="24945" xr:uid="{00000000-0005-0000-0000-00006D610000}"/>
    <cellStyle name="Заголовок 2 2 2 2 2 2 2 2 11" xfId="24946" xr:uid="{00000000-0005-0000-0000-00006E610000}"/>
    <cellStyle name="Заголовок 2 2 2 2 2 2 2 2 12" xfId="24947" xr:uid="{00000000-0005-0000-0000-00006F610000}"/>
    <cellStyle name="Заголовок 2 2 2 2 2 2 2 2 13" xfId="24948" xr:uid="{00000000-0005-0000-0000-000070610000}"/>
    <cellStyle name="Заголовок 2 2 2 2 2 2 2 2 13 2" xfId="24949" xr:uid="{00000000-0005-0000-0000-000071610000}"/>
    <cellStyle name="Заголовок 2 2 2 2 2 2 2 2 14" xfId="24950" xr:uid="{00000000-0005-0000-0000-000072610000}"/>
    <cellStyle name="Заголовок 2 2 2 2 2 2 2 2 15" xfId="24951" xr:uid="{00000000-0005-0000-0000-000073610000}"/>
    <cellStyle name="Заголовок 2 2 2 2 2 2 2 2 16" xfId="24952" xr:uid="{00000000-0005-0000-0000-000074610000}"/>
    <cellStyle name="Заголовок 2 2 2 2 2 2 2 2 17" xfId="24953" xr:uid="{00000000-0005-0000-0000-000075610000}"/>
    <cellStyle name="Заголовок 2 2 2 2 2 2 2 2 18" xfId="24954" xr:uid="{00000000-0005-0000-0000-000076610000}"/>
    <cellStyle name="Заголовок 2 2 2 2 2 2 2 2 19" xfId="24955" xr:uid="{00000000-0005-0000-0000-000077610000}"/>
    <cellStyle name="Заголовок 2 2 2 2 2 2 2 2 2" xfId="24956" xr:uid="{00000000-0005-0000-0000-000078610000}"/>
    <cellStyle name="Заголовок 2 2 2 2 2 2 2 2 2 10" xfId="24957" xr:uid="{00000000-0005-0000-0000-000079610000}"/>
    <cellStyle name="Заголовок 2 2 2 2 2 2 2 2 2 11" xfId="24958" xr:uid="{00000000-0005-0000-0000-00007A610000}"/>
    <cellStyle name="Заголовок 2 2 2 2 2 2 2 2 2 12" xfId="24959" xr:uid="{00000000-0005-0000-0000-00007B610000}"/>
    <cellStyle name="Заголовок 2 2 2 2 2 2 2 2 2 13" xfId="24960" xr:uid="{00000000-0005-0000-0000-00007C610000}"/>
    <cellStyle name="Заголовок 2 2 2 2 2 2 2 2 2 14" xfId="24961" xr:uid="{00000000-0005-0000-0000-00007D610000}"/>
    <cellStyle name="Заголовок 2 2 2 2 2 2 2 2 2 15" xfId="24962" xr:uid="{00000000-0005-0000-0000-00007E610000}"/>
    <cellStyle name="Заголовок 2 2 2 2 2 2 2 2 2 16" xfId="24963" xr:uid="{00000000-0005-0000-0000-00007F610000}"/>
    <cellStyle name="Заголовок 2 2 2 2 2 2 2 2 2 17" xfId="24964" xr:uid="{00000000-0005-0000-0000-000080610000}"/>
    <cellStyle name="Заголовок 2 2 2 2 2 2 2 2 2 18" xfId="24965" xr:uid="{00000000-0005-0000-0000-000081610000}"/>
    <cellStyle name="Заголовок 2 2 2 2 2 2 2 2 2 19" xfId="24966" xr:uid="{00000000-0005-0000-0000-000082610000}"/>
    <cellStyle name="Заголовок 2 2 2 2 2 2 2 2 2 2" xfId="24967" xr:uid="{00000000-0005-0000-0000-000083610000}"/>
    <cellStyle name="Заголовок 2 2 2 2 2 2 2 2 2 2 10" xfId="24968" xr:uid="{00000000-0005-0000-0000-000084610000}"/>
    <cellStyle name="Заголовок 2 2 2 2 2 2 2 2 2 2 11" xfId="24969" xr:uid="{00000000-0005-0000-0000-000085610000}"/>
    <cellStyle name="Заголовок 2 2 2 2 2 2 2 2 2 2 12" xfId="24970" xr:uid="{00000000-0005-0000-0000-000086610000}"/>
    <cellStyle name="Заголовок 2 2 2 2 2 2 2 2 2 2 13" xfId="24971" xr:uid="{00000000-0005-0000-0000-000087610000}"/>
    <cellStyle name="Заголовок 2 2 2 2 2 2 2 2 2 2 14" xfId="24972" xr:uid="{00000000-0005-0000-0000-000088610000}"/>
    <cellStyle name="Заголовок 2 2 2 2 2 2 2 2 2 2 15" xfId="24973" xr:uid="{00000000-0005-0000-0000-000089610000}"/>
    <cellStyle name="Заголовок 2 2 2 2 2 2 2 2 2 2 16" xfId="24974" xr:uid="{00000000-0005-0000-0000-00008A610000}"/>
    <cellStyle name="Заголовок 2 2 2 2 2 2 2 2 2 2 17" xfId="24975" xr:uid="{00000000-0005-0000-0000-00008B610000}"/>
    <cellStyle name="Заголовок 2 2 2 2 2 2 2 2 2 2 18" xfId="24976" xr:uid="{00000000-0005-0000-0000-00008C610000}"/>
    <cellStyle name="Заголовок 2 2 2 2 2 2 2 2 2 2 19" xfId="24977" xr:uid="{00000000-0005-0000-0000-00008D610000}"/>
    <cellStyle name="Заголовок 2 2 2 2 2 2 2 2 2 2 2" xfId="24978" xr:uid="{00000000-0005-0000-0000-00008E610000}"/>
    <cellStyle name="Заголовок 2 2 2 2 2 2 2 2 2 2 2 10" xfId="24979" xr:uid="{00000000-0005-0000-0000-00008F610000}"/>
    <cellStyle name="Заголовок 2 2 2 2 2 2 2 2 2 2 2 11" xfId="24980" xr:uid="{00000000-0005-0000-0000-000090610000}"/>
    <cellStyle name="Заголовок 2 2 2 2 2 2 2 2 2 2 2 12" xfId="24981" xr:uid="{00000000-0005-0000-0000-000091610000}"/>
    <cellStyle name="Заголовок 2 2 2 2 2 2 2 2 2 2 2 13" xfId="24982" xr:uid="{00000000-0005-0000-0000-000092610000}"/>
    <cellStyle name="Заголовок 2 2 2 2 2 2 2 2 2 2 2 14" xfId="24983" xr:uid="{00000000-0005-0000-0000-000093610000}"/>
    <cellStyle name="Заголовок 2 2 2 2 2 2 2 2 2 2 2 15" xfId="24984" xr:uid="{00000000-0005-0000-0000-000094610000}"/>
    <cellStyle name="Заголовок 2 2 2 2 2 2 2 2 2 2 2 16" xfId="24985" xr:uid="{00000000-0005-0000-0000-000095610000}"/>
    <cellStyle name="Заголовок 2 2 2 2 2 2 2 2 2 2 2 17" xfId="24986" xr:uid="{00000000-0005-0000-0000-000096610000}"/>
    <cellStyle name="Заголовок 2 2 2 2 2 2 2 2 2 2 2 18" xfId="24987" xr:uid="{00000000-0005-0000-0000-000097610000}"/>
    <cellStyle name="Заголовок 2 2 2 2 2 2 2 2 2 2 2 19" xfId="24988" xr:uid="{00000000-0005-0000-0000-000098610000}"/>
    <cellStyle name="Заголовок 2 2 2 2 2 2 2 2 2 2 2 2" xfId="24989" xr:uid="{00000000-0005-0000-0000-000099610000}"/>
    <cellStyle name="Заголовок 2 2 2 2 2 2 2 2 2 2 2 2 10" xfId="24990" xr:uid="{00000000-0005-0000-0000-00009A610000}"/>
    <cellStyle name="Заголовок 2 2 2 2 2 2 2 2 2 2 2 2 11" xfId="24991" xr:uid="{00000000-0005-0000-0000-00009B610000}"/>
    <cellStyle name="Заголовок 2 2 2 2 2 2 2 2 2 2 2 2 12" xfId="24992" xr:uid="{00000000-0005-0000-0000-00009C610000}"/>
    <cellStyle name="Заголовок 2 2 2 2 2 2 2 2 2 2 2 2 13" xfId="24993" xr:uid="{00000000-0005-0000-0000-00009D610000}"/>
    <cellStyle name="Заголовок 2 2 2 2 2 2 2 2 2 2 2 2 14" xfId="24994" xr:uid="{00000000-0005-0000-0000-00009E610000}"/>
    <cellStyle name="Заголовок 2 2 2 2 2 2 2 2 2 2 2 2 15" xfId="24995" xr:uid="{00000000-0005-0000-0000-00009F610000}"/>
    <cellStyle name="Заголовок 2 2 2 2 2 2 2 2 2 2 2 2 16" xfId="24996" xr:uid="{00000000-0005-0000-0000-0000A0610000}"/>
    <cellStyle name="Заголовок 2 2 2 2 2 2 2 2 2 2 2 2 17" xfId="24997" xr:uid="{00000000-0005-0000-0000-0000A1610000}"/>
    <cellStyle name="Заголовок 2 2 2 2 2 2 2 2 2 2 2 2 18" xfId="24998" xr:uid="{00000000-0005-0000-0000-0000A2610000}"/>
    <cellStyle name="Заголовок 2 2 2 2 2 2 2 2 2 2 2 2 19" xfId="24999" xr:uid="{00000000-0005-0000-0000-0000A3610000}"/>
    <cellStyle name="Заголовок 2 2 2 2 2 2 2 2 2 2 2 2 2" xfId="25000" xr:uid="{00000000-0005-0000-0000-0000A4610000}"/>
    <cellStyle name="Заголовок 2 2 2 2 2 2 2 2 2 2 2 2 2 10" xfId="25001" xr:uid="{00000000-0005-0000-0000-0000A5610000}"/>
    <cellStyle name="Заголовок 2 2 2 2 2 2 2 2 2 2 2 2 2 11" xfId="25002" xr:uid="{00000000-0005-0000-0000-0000A6610000}"/>
    <cellStyle name="Заголовок 2 2 2 2 2 2 2 2 2 2 2 2 2 12" xfId="25003" xr:uid="{00000000-0005-0000-0000-0000A7610000}"/>
    <cellStyle name="Заголовок 2 2 2 2 2 2 2 2 2 2 2 2 2 13" xfId="25004" xr:uid="{00000000-0005-0000-0000-0000A8610000}"/>
    <cellStyle name="Заголовок 2 2 2 2 2 2 2 2 2 2 2 2 2 14" xfId="25005" xr:uid="{00000000-0005-0000-0000-0000A9610000}"/>
    <cellStyle name="Заголовок 2 2 2 2 2 2 2 2 2 2 2 2 2 15" xfId="25006" xr:uid="{00000000-0005-0000-0000-0000AA610000}"/>
    <cellStyle name="Заголовок 2 2 2 2 2 2 2 2 2 2 2 2 2 16" xfId="25007" xr:uid="{00000000-0005-0000-0000-0000AB610000}"/>
    <cellStyle name="Заголовок 2 2 2 2 2 2 2 2 2 2 2 2 2 17" xfId="25008" xr:uid="{00000000-0005-0000-0000-0000AC610000}"/>
    <cellStyle name="Заголовок 2 2 2 2 2 2 2 2 2 2 2 2 2 18" xfId="25009" xr:uid="{00000000-0005-0000-0000-0000AD610000}"/>
    <cellStyle name="Заголовок 2 2 2 2 2 2 2 2 2 2 2 2 2 19" xfId="25010" xr:uid="{00000000-0005-0000-0000-0000AE610000}"/>
    <cellStyle name="Заголовок 2 2 2 2 2 2 2 2 2 2 2 2 2 2" xfId="25011" xr:uid="{00000000-0005-0000-0000-0000AF610000}"/>
    <cellStyle name="Заголовок 2 2 2 2 2 2 2 2 2 2 2 2 2 2 10" xfId="25012" xr:uid="{00000000-0005-0000-0000-0000B0610000}"/>
    <cellStyle name="Заголовок 2 2 2 2 2 2 2 2 2 2 2 2 2 2 11" xfId="25013" xr:uid="{00000000-0005-0000-0000-0000B1610000}"/>
    <cellStyle name="Заголовок 2 2 2 2 2 2 2 2 2 2 2 2 2 2 12" xfId="25014" xr:uid="{00000000-0005-0000-0000-0000B2610000}"/>
    <cellStyle name="Заголовок 2 2 2 2 2 2 2 2 2 2 2 2 2 2 13" xfId="25015" xr:uid="{00000000-0005-0000-0000-0000B3610000}"/>
    <cellStyle name="Заголовок 2 2 2 2 2 2 2 2 2 2 2 2 2 2 14" xfId="25016" xr:uid="{00000000-0005-0000-0000-0000B4610000}"/>
    <cellStyle name="Заголовок 2 2 2 2 2 2 2 2 2 2 2 2 2 2 15" xfId="25017" xr:uid="{00000000-0005-0000-0000-0000B5610000}"/>
    <cellStyle name="Заголовок 2 2 2 2 2 2 2 2 2 2 2 2 2 2 16" xfId="25018" xr:uid="{00000000-0005-0000-0000-0000B6610000}"/>
    <cellStyle name="Заголовок 2 2 2 2 2 2 2 2 2 2 2 2 2 2 17" xfId="25019" xr:uid="{00000000-0005-0000-0000-0000B7610000}"/>
    <cellStyle name="Заголовок 2 2 2 2 2 2 2 2 2 2 2 2 2 2 18" xfId="25020" xr:uid="{00000000-0005-0000-0000-0000B8610000}"/>
    <cellStyle name="Заголовок 2 2 2 2 2 2 2 2 2 2 2 2 2 2 19" xfId="25021" xr:uid="{00000000-0005-0000-0000-0000B9610000}"/>
    <cellStyle name="Заголовок 2 2 2 2 2 2 2 2 2 2 2 2 2 2 2" xfId="25022" xr:uid="{00000000-0005-0000-0000-0000BA610000}"/>
    <cellStyle name="Заголовок 2 2 2 2 2 2 2 2 2 2 2 2 2 2 2 10" xfId="25023" xr:uid="{00000000-0005-0000-0000-0000BB610000}"/>
    <cellStyle name="Заголовок 2 2 2 2 2 2 2 2 2 2 2 2 2 2 2 11" xfId="25024" xr:uid="{00000000-0005-0000-0000-0000BC610000}"/>
    <cellStyle name="Заголовок 2 2 2 2 2 2 2 2 2 2 2 2 2 2 2 12" xfId="25025" xr:uid="{00000000-0005-0000-0000-0000BD610000}"/>
    <cellStyle name="Заголовок 2 2 2 2 2 2 2 2 2 2 2 2 2 2 2 13" xfId="25026" xr:uid="{00000000-0005-0000-0000-0000BE610000}"/>
    <cellStyle name="Заголовок 2 2 2 2 2 2 2 2 2 2 2 2 2 2 2 14" xfId="25027" xr:uid="{00000000-0005-0000-0000-0000BF610000}"/>
    <cellStyle name="Заголовок 2 2 2 2 2 2 2 2 2 2 2 2 2 2 2 15" xfId="25028" xr:uid="{00000000-0005-0000-0000-0000C0610000}"/>
    <cellStyle name="Заголовок 2 2 2 2 2 2 2 2 2 2 2 2 2 2 2 16" xfId="25029" xr:uid="{00000000-0005-0000-0000-0000C1610000}"/>
    <cellStyle name="Заголовок 2 2 2 2 2 2 2 2 2 2 2 2 2 2 2 17" xfId="25030" xr:uid="{00000000-0005-0000-0000-0000C2610000}"/>
    <cellStyle name="Заголовок 2 2 2 2 2 2 2 2 2 2 2 2 2 2 2 18" xfId="25031" xr:uid="{00000000-0005-0000-0000-0000C3610000}"/>
    <cellStyle name="Заголовок 2 2 2 2 2 2 2 2 2 2 2 2 2 2 2 19" xfId="25032" xr:uid="{00000000-0005-0000-0000-0000C4610000}"/>
    <cellStyle name="Заголовок 2 2 2 2 2 2 2 2 2 2 2 2 2 2 2 2" xfId="25033" xr:uid="{00000000-0005-0000-0000-0000C5610000}"/>
    <cellStyle name="Заголовок 2 2 2 2 2 2 2 2 2 2 2 2 2 2 2 2 10" xfId="25034" xr:uid="{00000000-0005-0000-0000-0000C6610000}"/>
    <cellStyle name="Заголовок 2 2 2 2 2 2 2 2 2 2 2 2 2 2 2 2 11" xfId="25035" xr:uid="{00000000-0005-0000-0000-0000C7610000}"/>
    <cellStyle name="Заголовок 2 2 2 2 2 2 2 2 2 2 2 2 2 2 2 2 12" xfId="25036" xr:uid="{00000000-0005-0000-0000-0000C8610000}"/>
    <cellStyle name="Заголовок 2 2 2 2 2 2 2 2 2 2 2 2 2 2 2 2 13" xfId="25037" xr:uid="{00000000-0005-0000-0000-0000C9610000}"/>
    <cellStyle name="Заголовок 2 2 2 2 2 2 2 2 2 2 2 2 2 2 2 2 14" xfId="25038" xr:uid="{00000000-0005-0000-0000-0000CA610000}"/>
    <cellStyle name="Заголовок 2 2 2 2 2 2 2 2 2 2 2 2 2 2 2 2 15" xfId="25039" xr:uid="{00000000-0005-0000-0000-0000CB610000}"/>
    <cellStyle name="Заголовок 2 2 2 2 2 2 2 2 2 2 2 2 2 2 2 2 16" xfId="25040" xr:uid="{00000000-0005-0000-0000-0000CC610000}"/>
    <cellStyle name="Заголовок 2 2 2 2 2 2 2 2 2 2 2 2 2 2 2 2 17" xfId="25041" xr:uid="{00000000-0005-0000-0000-0000CD610000}"/>
    <cellStyle name="Заголовок 2 2 2 2 2 2 2 2 2 2 2 2 2 2 2 2 18" xfId="25042" xr:uid="{00000000-0005-0000-0000-0000CE610000}"/>
    <cellStyle name="Заголовок 2 2 2 2 2 2 2 2 2 2 2 2 2 2 2 2 19" xfId="25043" xr:uid="{00000000-0005-0000-0000-0000CF610000}"/>
    <cellStyle name="Заголовок 2 2 2 2 2 2 2 2 2 2 2 2 2 2 2 2 2" xfId="25044" xr:uid="{00000000-0005-0000-0000-0000D0610000}"/>
    <cellStyle name="Заголовок 2 2 2 2 2 2 2 2 2 2 2 2 2 2 2 2 2 10" xfId="25045" xr:uid="{00000000-0005-0000-0000-0000D1610000}"/>
    <cellStyle name="Заголовок 2 2 2 2 2 2 2 2 2 2 2 2 2 2 2 2 2 11" xfId="25046" xr:uid="{00000000-0005-0000-0000-0000D2610000}"/>
    <cellStyle name="Заголовок 2 2 2 2 2 2 2 2 2 2 2 2 2 2 2 2 2 12" xfId="25047" xr:uid="{00000000-0005-0000-0000-0000D3610000}"/>
    <cellStyle name="Заголовок 2 2 2 2 2 2 2 2 2 2 2 2 2 2 2 2 2 13" xfId="25048" xr:uid="{00000000-0005-0000-0000-0000D4610000}"/>
    <cellStyle name="Заголовок 2 2 2 2 2 2 2 2 2 2 2 2 2 2 2 2 2 14" xfId="25049" xr:uid="{00000000-0005-0000-0000-0000D5610000}"/>
    <cellStyle name="Заголовок 2 2 2 2 2 2 2 2 2 2 2 2 2 2 2 2 2 15" xfId="25050" xr:uid="{00000000-0005-0000-0000-0000D6610000}"/>
    <cellStyle name="Заголовок 2 2 2 2 2 2 2 2 2 2 2 2 2 2 2 2 2 16" xfId="25051" xr:uid="{00000000-0005-0000-0000-0000D7610000}"/>
    <cellStyle name="Заголовок 2 2 2 2 2 2 2 2 2 2 2 2 2 2 2 2 2 17" xfId="25052" xr:uid="{00000000-0005-0000-0000-0000D8610000}"/>
    <cellStyle name="Заголовок 2 2 2 2 2 2 2 2 2 2 2 2 2 2 2 2 2 18" xfId="25053" xr:uid="{00000000-0005-0000-0000-0000D9610000}"/>
    <cellStyle name="Заголовок 2 2 2 2 2 2 2 2 2 2 2 2 2 2 2 2 2 19" xfId="25054" xr:uid="{00000000-0005-0000-0000-0000DA610000}"/>
    <cellStyle name="Заголовок 2 2 2 2 2 2 2 2 2 2 2 2 2 2 2 2 2 2" xfId="25055" xr:uid="{00000000-0005-0000-0000-0000DB610000}"/>
    <cellStyle name="Заголовок 2 2 2 2 2 2 2 2 2 2 2 2 2 2 2 2 2 2 10" xfId="25056" xr:uid="{00000000-0005-0000-0000-0000DC610000}"/>
    <cellStyle name="Заголовок 2 2 2 2 2 2 2 2 2 2 2 2 2 2 2 2 2 2 11" xfId="25057" xr:uid="{00000000-0005-0000-0000-0000DD610000}"/>
    <cellStyle name="Заголовок 2 2 2 2 2 2 2 2 2 2 2 2 2 2 2 2 2 2 12" xfId="25058" xr:uid="{00000000-0005-0000-0000-0000DE610000}"/>
    <cellStyle name="Заголовок 2 2 2 2 2 2 2 2 2 2 2 2 2 2 2 2 2 2 13" xfId="25059" xr:uid="{00000000-0005-0000-0000-0000DF610000}"/>
    <cellStyle name="Заголовок 2 2 2 2 2 2 2 2 2 2 2 2 2 2 2 2 2 2 14" xfId="25060" xr:uid="{00000000-0005-0000-0000-0000E0610000}"/>
    <cellStyle name="Заголовок 2 2 2 2 2 2 2 2 2 2 2 2 2 2 2 2 2 2 15" xfId="25061" xr:uid="{00000000-0005-0000-0000-0000E1610000}"/>
    <cellStyle name="Заголовок 2 2 2 2 2 2 2 2 2 2 2 2 2 2 2 2 2 2 16" xfId="25062" xr:uid="{00000000-0005-0000-0000-0000E2610000}"/>
    <cellStyle name="Заголовок 2 2 2 2 2 2 2 2 2 2 2 2 2 2 2 2 2 2 17" xfId="25063" xr:uid="{00000000-0005-0000-0000-0000E3610000}"/>
    <cellStyle name="Заголовок 2 2 2 2 2 2 2 2 2 2 2 2 2 2 2 2 2 2 18" xfId="25064" xr:uid="{00000000-0005-0000-0000-0000E4610000}"/>
    <cellStyle name="Заголовок 2 2 2 2 2 2 2 2 2 2 2 2 2 2 2 2 2 2 19" xfId="25065" xr:uid="{00000000-0005-0000-0000-0000E5610000}"/>
    <cellStyle name="Заголовок 2 2 2 2 2 2 2 2 2 2 2 2 2 2 2 2 2 2 2" xfId="25066" xr:uid="{00000000-0005-0000-0000-0000E6610000}"/>
    <cellStyle name="Заголовок 2 2 2 2 2 2 2 2 2 2 2 2 2 2 2 2 2 2 2 10" xfId="25067" xr:uid="{00000000-0005-0000-0000-0000E7610000}"/>
    <cellStyle name="Заголовок 2 2 2 2 2 2 2 2 2 2 2 2 2 2 2 2 2 2 2 11" xfId="25068" xr:uid="{00000000-0005-0000-0000-0000E8610000}"/>
    <cellStyle name="Заголовок 2 2 2 2 2 2 2 2 2 2 2 2 2 2 2 2 2 2 2 12" xfId="25069" xr:uid="{00000000-0005-0000-0000-0000E9610000}"/>
    <cellStyle name="Заголовок 2 2 2 2 2 2 2 2 2 2 2 2 2 2 2 2 2 2 2 13" xfId="25070" xr:uid="{00000000-0005-0000-0000-0000EA610000}"/>
    <cellStyle name="Заголовок 2 2 2 2 2 2 2 2 2 2 2 2 2 2 2 2 2 2 2 14" xfId="25071" xr:uid="{00000000-0005-0000-0000-0000EB610000}"/>
    <cellStyle name="Заголовок 2 2 2 2 2 2 2 2 2 2 2 2 2 2 2 2 2 2 2 15" xfId="25072" xr:uid="{00000000-0005-0000-0000-0000EC610000}"/>
    <cellStyle name="Заголовок 2 2 2 2 2 2 2 2 2 2 2 2 2 2 2 2 2 2 2 16" xfId="25073" xr:uid="{00000000-0005-0000-0000-0000ED610000}"/>
    <cellStyle name="Заголовок 2 2 2 2 2 2 2 2 2 2 2 2 2 2 2 2 2 2 2 17" xfId="25074" xr:uid="{00000000-0005-0000-0000-0000EE610000}"/>
    <cellStyle name="Заголовок 2 2 2 2 2 2 2 2 2 2 2 2 2 2 2 2 2 2 2 18" xfId="25075" xr:uid="{00000000-0005-0000-0000-0000EF610000}"/>
    <cellStyle name="Заголовок 2 2 2 2 2 2 2 2 2 2 2 2 2 2 2 2 2 2 2 19" xfId="25076" xr:uid="{00000000-0005-0000-0000-0000F0610000}"/>
    <cellStyle name="Заголовок 2 2 2 2 2 2 2 2 2 2 2 2 2 2 2 2 2 2 2 2" xfId="25077" xr:uid="{00000000-0005-0000-0000-0000F1610000}"/>
    <cellStyle name="Заголовок 2 2 2 2 2 2 2 2 2 2 2 2 2 2 2 2 2 2 2 2 10" xfId="25078" xr:uid="{00000000-0005-0000-0000-0000F2610000}"/>
    <cellStyle name="Заголовок 2 2 2 2 2 2 2 2 2 2 2 2 2 2 2 2 2 2 2 2 11" xfId="25079" xr:uid="{00000000-0005-0000-0000-0000F3610000}"/>
    <cellStyle name="Заголовок 2 2 2 2 2 2 2 2 2 2 2 2 2 2 2 2 2 2 2 2 12" xfId="25080" xr:uid="{00000000-0005-0000-0000-0000F4610000}"/>
    <cellStyle name="Заголовок 2 2 2 2 2 2 2 2 2 2 2 2 2 2 2 2 2 2 2 2 13" xfId="25081" xr:uid="{00000000-0005-0000-0000-0000F5610000}"/>
    <cellStyle name="Заголовок 2 2 2 2 2 2 2 2 2 2 2 2 2 2 2 2 2 2 2 2 14" xfId="25082" xr:uid="{00000000-0005-0000-0000-0000F6610000}"/>
    <cellStyle name="Заголовок 2 2 2 2 2 2 2 2 2 2 2 2 2 2 2 2 2 2 2 2 15" xfId="25083" xr:uid="{00000000-0005-0000-0000-0000F7610000}"/>
    <cellStyle name="Заголовок 2 2 2 2 2 2 2 2 2 2 2 2 2 2 2 2 2 2 2 2 16" xfId="25084" xr:uid="{00000000-0005-0000-0000-0000F8610000}"/>
    <cellStyle name="Заголовок 2 2 2 2 2 2 2 2 2 2 2 2 2 2 2 2 2 2 2 2 17" xfId="25085" xr:uid="{00000000-0005-0000-0000-0000F9610000}"/>
    <cellStyle name="Заголовок 2 2 2 2 2 2 2 2 2 2 2 2 2 2 2 2 2 2 2 2 18" xfId="25086" xr:uid="{00000000-0005-0000-0000-0000FA610000}"/>
    <cellStyle name="Заголовок 2 2 2 2 2 2 2 2 2 2 2 2 2 2 2 2 2 2 2 2 19" xfId="25087" xr:uid="{00000000-0005-0000-0000-0000FB610000}"/>
    <cellStyle name="Заголовок 2 2 2 2 2 2 2 2 2 2 2 2 2 2 2 2 2 2 2 2 2" xfId="25088" xr:uid="{00000000-0005-0000-0000-0000FC610000}"/>
    <cellStyle name="Заголовок 2 2 2 2 2 2 2 2 2 2 2 2 2 2 2 2 2 2 2 2 2 10" xfId="25089" xr:uid="{00000000-0005-0000-0000-0000FD610000}"/>
    <cellStyle name="Заголовок 2 2 2 2 2 2 2 2 2 2 2 2 2 2 2 2 2 2 2 2 2 11" xfId="25090" xr:uid="{00000000-0005-0000-0000-0000FE610000}"/>
    <cellStyle name="Заголовок 2 2 2 2 2 2 2 2 2 2 2 2 2 2 2 2 2 2 2 2 2 12" xfId="25091" xr:uid="{00000000-0005-0000-0000-0000FF610000}"/>
    <cellStyle name="Заголовок 2 2 2 2 2 2 2 2 2 2 2 2 2 2 2 2 2 2 2 2 2 13" xfId="25092" xr:uid="{00000000-0005-0000-0000-000000620000}"/>
    <cellStyle name="Заголовок 2 2 2 2 2 2 2 2 2 2 2 2 2 2 2 2 2 2 2 2 2 14" xfId="25093" xr:uid="{00000000-0005-0000-0000-000001620000}"/>
    <cellStyle name="Заголовок 2 2 2 2 2 2 2 2 2 2 2 2 2 2 2 2 2 2 2 2 2 15" xfId="25094" xr:uid="{00000000-0005-0000-0000-000002620000}"/>
    <cellStyle name="Заголовок 2 2 2 2 2 2 2 2 2 2 2 2 2 2 2 2 2 2 2 2 2 16" xfId="25095" xr:uid="{00000000-0005-0000-0000-000003620000}"/>
    <cellStyle name="Заголовок 2 2 2 2 2 2 2 2 2 2 2 2 2 2 2 2 2 2 2 2 2 17" xfId="25096" xr:uid="{00000000-0005-0000-0000-000004620000}"/>
    <cellStyle name="Заголовок 2 2 2 2 2 2 2 2 2 2 2 2 2 2 2 2 2 2 2 2 2 18" xfId="25097" xr:uid="{00000000-0005-0000-0000-000005620000}"/>
    <cellStyle name="Заголовок 2 2 2 2 2 2 2 2 2 2 2 2 2 2 2 2 2 2 2 2 2 19" xfId="25098" xr:uid="{00000000-0005-0000-0000-000006620000}"/>
    <cellStyle name="Заголовок 2 2 2 2 2 2 2 2 2 2 2 2 2 2 2 2 2 2 2 2 2 2" xfId="25099" xr:uid="{00000000-0005-0000-0000-000007620000}"/>
    <cellStyle name="Заголовок 2 2 2 2 2 2 2 2 2 2 2 2 2 2 2 2 2 2 2 2 2 2 10" xfId="25100" xr:uid="{00000000-0005-0000-0000-000008620000}"/>
    <cellStyle name="Заголовок 2 2 2 2 2 2 2 2 2 2 2 2 2 2 2 2 2 2 2 2 2 2 11" xfId="25101" xr:uid="{00000000-0005-0000-0000-000009620000}"/>
    <cellStyle name="Заголовок 2 2 2 2 2 2 2 2 2 2 2 2 2 2 2 2 2 2 2 2 2 2 12" xfId="25102" xr:uid="{00000000-0005-0000-0000-00000A620000}"/>
    <cellStyle name="Заголовок 2 2 2 2 2 2 2 2 2 2 2 2 2 2 2 2 2 2 2 2 2 2 13" xfId="25103" xr:uid="{00000000-0005-0000-0000-00000B620000}"/>
    <cellStyle name="Заголовок 2 2 2 2 2 2 2 2 2 2 2 2 2 2 2 2 2 2 2 2 2 2 14" xfId="25104" xr:uid="{00000000-0005-0000-0000-00000C620000}"/>
    <cellStyle name="Заголовок 2 2 2 2 2 2 2 2 2 2 2 2 2 2 2 2 2 2 2 2 2 2 15" xfId="25105" xr:uid="{00000000-0005-0000-0000-00000D620000}"/>
    <cellStyle name="Заголовок 2 2 2 2 2 2 2 2 2 2 2 2 2 2 2 2 2 2 2 2 2 2 16" xfId="25106" xr:uid="{00000000-0005-0000-0000-00000E620000}"/>
    <cellStyle name="Заголовок 2 2 2 2 2 2 2 2 2 2 2 2 2 2 2 2 2 2 2 2 2 2 17" xfId="25107" xr:uid="{00000000-0005-0000-0000-00000F620000}"/>
    <cellStyle name="Заголовок 2 2 2 2 2 2 2 2 2 2 2 2 2 2 2 2 2 2 2 2 2 2 18" xfId="25108" xr:uid="{00000000-0005-0000-0000-000010620000}"/>
    <cellStyle name="Заголовок 2 2 2 2 2 2 2 2 2 2 2 2 2 2 2 2 2 2 2 2 2 2 19" xfId="25109" xr:uid="{00000000-0005-0000-0000-000011620000}"/>
    <cellStyle name="Заголовок 2 2 2 2 2 2 2 2 2 2 2 2 2 2 2 2 2 2 2 2 2 2 2" xfId="25110" xr:uid="{00000000-0005-0000-0000-000012620000}"/>
    <cellStyle name="Заголовок 2 2 2 2 2 2 2 2 2 2 2 2 2 2 2 2 2 2 2 2 2 2 2 10" xfId="25111" xr:uid="{00000000-0005-0000-0000-000013620000}"/>
    <cellStyle name="Заголовок 2 2 2 2 2 2 2 2 2 2 2 2 2 2 2 2 2 2 2 2 2 2 2 11" xfId="25112" xr:uid="{00000000-0005-0000-0000-000014620000}"/>
    <cellStyle name="Заголовок 2 2 2 2 2 2 2 2 2 2 2 2 2 2 2 2 2 2 2 2 2 2 2 12" xfId="25113" xr:uid="{00000000-0005-0000-0000-000015620000}"/>
    <cellStyle name="Заголовок 2 2 2 2 2 2 2 2 2 2 2 2 2 2 2 2 2 2 2 2 2 2 2 13" xfId="25114" xr:uid="{00000000-0005-0000-0000-000016620000}"/>
    <cellStyle name="Заголовок 2 2 2 2 2 2 2 2 2 2 2 2 2 2 2 2 2 2 2 2 2 2 2 14" xfId="25115" xr:uid="{00000000-0005-0000-0000-000017620000}"/>
    <cellStyle name="Заголовок 2 2 2 2 2 2 2 2 2 2 2 2 2 2 2 2 2 2 2 2 2 2 2 15" xfId="25116" xr:uid="{00000000-0005-0000-0000-000018620000}"/>
    <cellStyle name="Заголовок 2 2 2 2 2 2 2 2 2 2 2 2 2 2 2 2 2 2 2 2 2 2 2 16" xfId="25117" xr:uid="{00000000-0005-0000-0000-000019620000}"/>
    <cellStyle name="Заголовок 2 2 2 2 2 2 2 2 2 2 2 2 2 2 2 2 2 2 2 2 2 2 2 17" xfId="25118" xr:uid="{00000000-0005-0000-0000-00001A620000}"/>
    <cellStyle name="Заголовок 2 2 2 2 2 2 2 2 2 2 2 2 2 2 2 2 2 2 2 2 2 2 2 18" xfId="25119" xr:uid="{00000000-0005-0000-0000-00001B620000}"/>
    <cellStyle name="Заголовок 2 2 2 2 2 2 2 2 2 2 2 2 2 2 2 2 2 2 2 2 2 2 2 19" xfId="25120" xr:uid="{00000000-0005-0000-0000-00001C620000}"/>
    <cellStyle name="Заголовок 2 2 2 2 2 2 2 2 2 2 2 2 2 2 2 2 2 2 2 2 2 2 2 2" xfId="25121" xr:uid="{00000000-0005-0000-0000-00001D620000}"/>
    <cellStyle name="Заголовок 2 2 2 2 2 2 2 2 2 2 2 2 2 2 2 2 2 2 2 2 2 2 2 2 10" xfId="25122" xr:uid="{00000000-0005-0000-0000-00001E620000}"/>
    <cellStyle name="Заголовок 2 2 2 2 2 2 2 2 2 2 2 2 2 2 2 2 2 2 2 2 2 2 2 2 11" xfId="25123" xr:uid="{00000000-0005-0000-0000-00001F620000}"/>
    <cellStyle name="Заголовок 2 2 2 2 2 2 2 2 2 2 2 2 2 2 2 2 2 2 2 2 2 2 2 2 12" xfId="25124" xr:uid="{00000000-0005-0000-0000-000020620000}"/>
    <cellStyle name="Заголовок 2 2 2 2 2 2 2 2 2 2 2 2 2 2 2 2 2 2 2 2 2 2 2 2 13" xfId="25125" xr:uid="{00000000-0005-0000-0000-000021620000}"/>
    <cellStyle name="Заголовок 2 2 2 2 2 2 2 2 2 2 2 2 2 2 2 2 2 2 2 2 2 2 2 2 14" xfId="25126" xr:uid="{00000000-0005-0000-0000-000022620000}"/>
    <cellStyle name="Заголовок 2 2 2 2 2 2 2 2 2 2 2 2 2 2 2 2 2 2 2 2 2 2 2 2 15" xfId="25127" xr:uid="{00000000-0005-0000-0000-000023620000}"/>
    <cellStyle name="Заголовок 2 2 2 2 2 2 2 2 2 2 2 2 2 2 2 2 2 2 2 2 2 2 2 2 16" xfId="25128" xr:uid="{00000000-0005-0000-0000-000024620000}"/>
    <cellStyle name="Заголовок 2 2 2 2 2 2 2 2 2 2 2 2 2 2 2 2 2 2 2 2 2 2 2 2 17" xfId="25129" xr:uid="{00000000-0005-0000-0000-000025620000}"/>
    <cellStyle name="Заголовок 2 2 2 2 2 2 2 2 2 2 2 2 2 2 2 2 2 2 2 2 2 2 2 2 18" xfId="25130" xr:uid="{00000000-0005-0000-0000-000026620000}"/>
    <cellStyle name="Заголовок 2 2 2 2 2 2 2 2 2 2 2 2 2 2 2 2 2 2 2 2 2 2 2 2 19" xfId="25131" xr:uid="{00000000-0005-0000-0000-000027620000}"/>
    <cellStyle name="Заголовок 2 2 2 2 2 2 2 2 2 2 2 2 2 2 2 2 2 2 2 2 2 2 2 2 2" xfId="25132" xr:uid="{00000000-0005-0000-0000-000028620000}"/>
    <cellStyle name="Заголовок 2 2 2 2 2 2 2 2 2 2 2 2 2 2 2 2 2 2 2 2 2 2 2 2 2 10" xfId="25133" xr:uid="{00000000-0005-0000-0000-000029620000}"/>
    <cellStyle name="Заголовок 2 2 2 2 2 2 2 2 2 2 2 2 2 2 2 2 2 2 2 2 2 2 2 2 2 11" xfId="25134" xr:uid="{00000000-0005-0000-0000-00002A620000}"/>
    <cellStyle name="Заголовок 2 2 2 2 2 2 2 2 2 2 2 2 2 2 2 2 2 2 2 2 2 2 2 2 2 12" xfId="25135" xr:uid="{00000000-0005-0000-0000-00002B620000}"/>
    <cellStyle name="Заголовок 2 2 2 2 2 2 2 2 2 2 2 2 2 2 2 2 2 2 2 2 2 2 2 2 2 13" xfId="25136" xr:uid="{00000000-0005-0000-0000-00002C620000}"/>
    <cellStyle name="Заголовок 2 2 2 2 2 2 2 2 2 2 2 2 2 2 2 2 2 2 2 2 2 2 2 2 2 14" xfId="25137" xr:uid="{00000000-0005-0000-0000-00002D620000}"/>
    <cellStyle name="Заголовок 2 2 2 2 2 2 2 2 2 2 2 2 2 2 2 2 2 2 2 2 2 2 2 2 2 15" xfId="25138" xr:uid="{00000000-0005-0000-0000-00002E620000}"/>
    <cellStyle name="Заголовок 2 2 2 2 2 2 2 2 2 2 2 2 2 2 2 2 2 2 2 2 2 2 2 2 2 16" xfId="25139" xr:uid="{00000000-0005-0000-0000-00002F620000}"/>
    <cellStyle name="Заголовок 2 2 2 2 2 2 2 2 2 2 2 2 2 2 2 2 2 2 2 2 2 2 2 2 2 17" xfId="25140" xr:uid="{00000000-0005-0000-0000-000030620000}"/>
    <cellStyle name="Заголовок 2 2 2 2 2 2 2 2 2 2 2 2 2 2 2 2 2 2 2 2 2 2 2 2 2 18" xfId="25141" xr:uid="{00000000-0005-0000-0000-000031620000}"/>
    <cellStyle name="Заголовок 2 2 2 2 2 2 2 2 2 2 2 2 2 2 2 2 2 2 2 2 2 2 2 2 2 2" xfId="25142" xr:uid="{00000000-0005-0000-0000-000032620000}"/>
    <cellStyle name="Заголовок 2 2 2 2 2 2 2 2 2 2 2 2 2 2 2 2 2 2 2 2 2 2 2 2 2 2 10" xfId="25143" xr:uid="{00000000-0005-0000-0000-000033620000}"/>
    <cellStyle name="Заголовок 2 2 2 2 2 2 2 2 2 2 2 2 2 2 2 2 2 2 2 2 2 2 2 2 2 2 11" xfId="25144" xr:uid="{00000000-0005-0000-0000-000034620000}"/>
    <cellStyle name="Заголовок 2 2 2 2 2 2 2 2 2 2 2 2 2 2 2 2 2 2 2 2 2 2 2 2 2 2 12" xfId="25145" xr:uid="{00000000-0005-0000-0000-000035620000}"/>
    <cellStyle name="Заголовок 2 2 2 2 2 2 2 2 2 2 2 2 2 2 2 2 2 2 2 2 2 2 2 2 2 2 13" xfId="25146" xr:uid="{00000000-0005-0000-0000-000036620000}"/>
    <cellStyle name="Заголовок 2 2 2 2 2 2 2 2 2 2 2 2 2 2 2 2 2 2 2 2 2 2 2 2 2 2 14" xfId="25147" xr:uid="{00000000-0005-0000-0000-000037620000}"/>
    <cellStyle name="Заголовок 2 2 2 2 2 2 2 2 2 2 2 2 2 2 2 2 2 2 2 2 2 2 2 2 2 2 15" xfId="25148" xr:uid="{00000000-0005-0000-0000-000038620000}"/>
    <cellStyle name="Заголовок 2 2 2 2 2 2 2 2 2 2 2 2 2 2 2 2 2 2 2 2 2 2 2 2 2 2 16" xfId="25149" xr:uid="{00000000-0005-0000-0000-000039620000}"/>
    <cellStyle name="Заголовок 2 2 2 2 2 2 2 2 2 2 2 2 2 2 2 2 2 2 2 2 2 2 2 2 2 2 17" xfId="25150" xr:uid="{00000000-0005-0000-0000-00003A620000}"/>
    <cellStyle name="Заголовок 2 2 2 2 2 2 2 2 2 2 2 2 2 2 2 2 2 2 2 2 2 2 2 2 2 2 18" xfId="25151" xr:uid="{00000000-0005-0000-0000-00003B620000}"/>
    <cellStyle name="Заголовок 2 2 2 2 2 2 2 2 2 2 2 2 2 2 2 2 2 2 2 2 2 2 2 2 2 2 2" xfId="25152" xr:uid="{00000000-0005-0000-0000-00003C620000}"/>
    <cellStyle name="Заголовок 2 2 2 2 2 2 2 2 2 2 2 2 2 2 2 2 2 2 2 2 2 2 2 2 2 2 3" xfId="25153" xr:uid="{00000000-0005-0000-0000-00003D620000}"/>
    <cellStyle name="Заголовок 2 2 2 2 2 2 2 2 2 2 2 2 2 2 2 2 2 2 2 2 2 2 2 2 2 2 4" xfId="25154" xr:uid="{00000000-0005-0000-0000-00003E620000}"/>
    <cellStyle name="Заголовок 2 2 2 2 2 2 2 2 2 2 2 2 2 2 2 2 2 2 2 2 2 2 2 2 2 2 5" xfId="25155" xr:uid="{00000000-0005-0000-0000-00003F620000}"/>
    <cellStyle name="Заголовок 2 2 2 2 2 2 2 2 2 2 2 2 2 2 2 2 2 2 2 2 2 2 2 2 2 2 6" xfId="25156" xr:uid="{00000000-0005-0000-0000-000040620000}"/>
    <cellStyle name="Заголовок 2 2 2 2 2 2 2 2 2 2 2 2 2 2 2 2 2 2 2 2 2 2 2 2 2 2 7" xfId="25157" xr:uid="{00000000-0005-0000-0000-000041620000}"/>
    <cellStyle name="Заголовок 2 2 2 2 2 2 2 2 2 2 2 2 2 2 2 2 2 2 2 2 2 2 2 2 2 2 8" xfId="25158" xr:uid="{00000000-0005-0000-0000-000042620000}"/>
    <cellStyle name="Заголовок 2 2 2 2 2 2 2 2 2 2 2 2 2 2 2 2 2 2 2 2 2 2 2 2 2 2 9" xfId="25159" xr:uid="{00000000-0005-0000-0000-000043620000}"/>
    <cellStyle name="Заголовок 2 2 2 2 2 2 2 2 2 2 2 2 2 2 2 2 2 2 2 2 2 2 2 2 2 3" xfId="25160" xr:uid="{00000000-0005-0000-0000-000044620000}"/>
    <cellStyle name="Заголовок 2 2 2 2 2 2 2 2 2 2 2 2 2 2 2 2 2 2 2 2 2 2 2 2 2 4" xfId="25161" xr:uid="{00000000-0005-0000-0000-000045620000}"/>
    <cellStyle name="Заголовок 2 2 2 2 2 2 2 2 2 2 2 2 2 2 2 2 2 2 2 2 2 2 2 2 2 5" xfId="25162" xr:uid="{00000000-0005-0000-0000-000046620000}"/>
    <cellStyle name="Заголовок 2 2 2 2 2 2 2 2 2 2 2 2 2 2 2 2 2 2 2 2 2 2 2 2 2 6" xfId="25163" xr:uid="{00000000-0005-0000-0000-000047620000}"/>
    <cellStyle name="Заголовок 2 2 2 2 2 2 2 2 2 2 2 2 2 2 2 2 2 2 2 2 2 2 2 2 2 7" xfId="25164" xr:uid="{00000000-0005-0000-0000-000048620000}"/>
    <cellStyle name="Заголовок 2 2 2 2 2 2 2 2 2 2 2 2 2 2 2 2 2 2 2 2 2 2 2 2 2 8" xfId="25165" xr:uid="{00000000-0005-0000-0000-000049620000}"/>
    <cellStyle name="Заголовок 2 2 2 2 2 2 2 2 2 2 2 2 2 2 2 2 2 2 2 2 2 2 2 2 2 9" xfId="25166" xr:uid="{00000000-0005-0000-0000-00004A620000}"/>
    <cellStyle name="Заголовок 2 2 2 2 2 2 2 2 2 2 2 2 2 2 2 2 2 2 2 2 2 2 2 2 20" xfId="25167" xr:uid="{00000000-0005-0000-0000-00004B620000}"/>
    <cellStyle name="Заголовок 2 2 2 2 2 2 2 2 2 2 2 2 2 2 2 2 2 2 2 2 2 2 2 2 21" xfId="25168" xr:uid="{00000000-0005-0000-0000-00004C620000}"/>
    <cellStyle name="Заголовок 2 2 2 2 2 2 2 2 2 2 2 2 2 2 2 2 2 2 2 2 2 2 2 2 3" xfId="25169" xr:uid="{00000000-0005-0000-0000-00004D620000}"/>
    <cellStyle name="Заголовок 2 2 2 2 2 2 2 2 2 2 2 2 2 2 2 2 2 2 2 2 2 2 2 2 4" xfId="25170" xr:uid="{00000000-0005-0000-0000-00004E620000}"/>
    <cellStyle name="Заголовок 2 2 2 2 2 2 2 2 2 2 2 2 2 2 2 2 2 2 2 2 2 2 2 2 5" xfId="25171" xr:uid="{00000000-0005-0000-0000-00004F620000}"/>
    <cellStyle name="Заголовок 2 2 2 2 2 2 2 2 2 2 2 2 2 2 2 2 2 2 2 2 2 2 2 2 6" xfId="25172" xr:uid="{00000000-0005-0000-0000-000050620000}"/>
    <cellStyle name="Заголовок 2 2 2 2 2 2 2 2 2 2 2 2 2 2 2 2 2 2 2 2 2 2 2 2 7" xfId="25173" xr:uid="{00000000-0005-0000-0000-000051620000}"/>
    <cellStyle name="Заголовок 2 2 2 2 2 2 2 2 2 2 2 2 2 2 2 2 2 2 2 2 2 2 2 2 8" xfId="25174" xr:uid="{00000000-0005-0000-0000-000052620000}"/>
    <cellStyle name="Заголовок 2 2 2 2 2 2 2 2 2 2 2 2 2 2 2 2 2 2 2 2 2 2 2 2 9" xfId="25175" xr:uid="{00000000-0005-0000-0000-000053620000}"/>
    <cellStyle name="Заголовок 2 2 2 2 2 2 2 2 2 2 2 2 2 2 2 2 2 2 2 2 2 2 2 20" xfId="25176" xr:uid="{00000000-0005-0000-0000-000054620000}"/>
    <cellStyle name="Заголовок 2 2 2 2 2 2 2 2 2 2 2 2 2 2 2 2 2 2 2 2 2 2 2 21" xfId="25177" xr:uid="{00000000-0005-0000-0000-000055620000}"/>
    <cellStyle name="Заголовок 2 2 2 2 2 2 2 2 2 2 2 2 2 2 2 2 2 2 2 2 2 2 2 3" xfId="25178" xr:uid="{00000000-0005-0000-0000-000056620000}"/>
    <cellStyle name="Заголовок 2 2 2 2 2 2 2 2 2 2 2 2 2 2 2 2 2 2 2 2 2 2 2 4" xfId="25179" xr:uid="{00000000-0005-0000-0000-000057620000}"/>
    <cellStyle name="Заголовок 2 2 2 2 2 2 2 2 2 2 2 2 2 2 2 2 2 2 2 2 2 2 2 5" xfId="25180" xr:uid="{00000000-0005-0000-0000-000058620000}"/>
    <cellStyle name="Заголовок 2 2 2 2 2 2 2 2 2 2 2 2 2 2 2 2 2 2 2 2 2 2 2 6" xfId="25181" xr:uid="{00000000-0005-0000-0000-000059620000}"/>
    <cellStyle name="Заголовок 2 2 2 2 2 2 2 2 2 2 2 2 2 2 2 2 2 2 2 2 2 2 2 7" xfId="25182" xr:uid="{00000000-0005-0000-0000-00005A620000}"/>
    <cellStyle name="Заголовок 2 2 2 2 2 2 2 2 2 2 2 2 2 2 2 2 2 2 2 2 2 2 2 8" xfId="25183" xr:uid="{00000000-0005-0000-0000-00005B620000}"/>
    <cellStyle name="Заголовок 2 2 2 2 2 2 2 2 2 2 2 2 2 2 2 2 2 2 2 2 2 2 2 9" xfId="25184" xr:uid="{00000000-0005-0000-0000-00005C620000}"/>
    <cellStyle name="Заголовок 2 2 2 2 2 2 2 2 2 2 2 2 2 2 2 2 2 2 2 2 2 2 20" xfId="25185" xr:uid="{00000000-0005-0000-0000-00005D620000}"/>
    <cellStyle name="Заголовок 2 2 2 2 2 2 2 2 2 2 2 2 2 2 2 2 2 2 2 2 2 2 21" xfId="25186" xr:uid="{00000000-0005-0000-0000-00005E620000}"/>
    <cellStyle name="Заголовок 2 2 2 2 2 2 2 2 2 2 2 2 2 2 2 2 2 2 2 2 2 2 22" xfId="25187" xr:uid="{00000000-0005-0000-0000-00005F620000}"/>
    <cellStyle name="Заголовок 2 2 2 2 2 2 2 2 2 2 2 2 2 2 2 2 2 2 2 2 2 2 3" xfId="25188" xr:uid="{00000000-0005-0000-0000-000060620000}"/>
    <cellStyle name="Заголовок 2 2 2 2 2 2 2 2 2 2 2 2 2 2 2 2 2 2 2 2 2 2 4" xfId="25189" xr:uid="{00000000-0005-0000-0000-000061620000}"/>
    <cellStyle name="Заголовок 2 2 2 2 2 2 2 2 2 2 2 2 2 2 2 2 2 2 2 2 2 2 5" xfId="25190" xr:uid="{00000000-0005-0000-0000-000062620000}"/>
    <cellStyle name="Заголовок 2 2 2 2 2 2 2 2 2 2 2 2 2 2 2 2 2 2 2 2 2 2 6" xfId="25191" xr:uid="{00000000-0005-0000-0000-000063620000}"/>
    <cellStyle name="Заголовок 2 2 2 2 2 2 2 2 2 2 2 2 2 2 2 2 2 2 2 2 2 2 7" xfId="25192" xr:uid="{00000000-0005-0000-0000-000064620000}"/>
    <cellStyle name="Заголовок 2 2 2 2 2 2 2 2 2 2 2 2 2 2 2 2 2 2 2 2 2 2 8" xfId="25193" xr:uid="{00000000-0005-0000-0000-000065620000}"/>
    <cellStyle name="Заголовок 2 2 2 2 2 2 2 2 2 2 2 2 2 2 2 2 2 2 2 2 2 2 9" xfId="25194" xr:uid="{00000000-0005-0000-0000-000066620000}"/>
    <cellStyle name="Заголовок 2 2 2 2 2 2 2 2 2 2 2 2 2 2 2 2 2 2 2 2 2 20" xfId="25195" xr:uid="{00000000-0005-0000-0000-000067620000}"/>
    <cellStyle name="Заголовок 2 2 2 2 2 2 2 2 2 2 2 2 2 2 2 2 2 2 2 2 2 21" xfId="25196" xr:uid="{00000000-0005-0000-0000-000068620000}"/>
    <cellStyle name="Заголовок 2 2 2 2 2 2 2 2 2 2 2 2 2 2 2 2 2 2 2 2 2 22" xfId="25197" xr:uid="{00000000-0005-0000-0000-000069620000}"/>
    <cellStyle name="Заголовок 2 2 2 2 2 2 2 2 2 2 2 2 2 2 2 2 2 2 2 2 2 3" xfId="25198" xr:uid="{00000000-0005-0000-0000-00006A620000}"/>
    <cellStyle name="Заголовок 2 2 2 2 2 2 2 2 2 2 2 2 2 2 2 2 2 2 2 2 2 4" xfId="25199" xr:uid="{00000000-0005-0000-0000-00006B620000}"/>
    <cellStyle name="Заголовок 2 2 2 2 2 2 2 2 2 2 2 2 2 2 2 2 2 2 2 2 2 5" xfId="25200" xr:uid="{00000000-0005-0000-0000-00006C620000}"/>
    <cellStyle name="Заголовок 2 2 2 2 2 2 2 2 2 2 2 2 2 2 2 2 2 2 2 2 2 6" xfId="25201" xr:uid="{00000000-0005-0000-0000-00006D620000}"/>
    <cellStyle name="Заголовок 2 2 2 2 2 2 2 2 2 2 2 2 2 2 2 2 2 2 2 2 2 7" xfId="25202" xr:uid="{00000000-0005-0000-0000-00006E620000}"/>
    <cellStyle name="Заголовок 2 2 2 2 2 2 2 2 2 2 2 2 2 2 2 2 2 2 2 2 2 8" xfId="25203" xr:uid="{00000000-0005-0000-0000-00006F620000}"/>
    <cellStyle name="Заголовок 2 2 2 2 2 2 2 2 2 2 2 2 2 2 2 2 2 2 2 2 2 9" xfId="25204" xr:uid="{00000000-0005-0000-0000-000070620000}"/>
    <cellStyle name="Заголовок 2 2 2 2 2 2 2 2 2 2 2 2 2 2 2 2 2 2 2 2 20" xfId="25205" xr:uid="{00000000-0005-0000-0000-000071620000}"/>
    <cellStyle name="Заголовок 2 2 2 2 2 2 2 2 2 2 2 2 2 2 2 2 2 2 2 2 21" xfId="25206" xr:uid="{00000000-0005-0000-0000-000072620000}"/>
    <cellStyle name="Заголовок 2 2 2 2 2 2 2 2 2 2 2 2 2 2 2 2 2 2 2 2 22" xfId="25207" xr:uid="{00000000-0005-0000-0000-000073620000}"/>
    <cellStyle name="Заголовок 2 2 2 2 2 2 2 2 2 2 2 2 2 2 2 2 2 2 2 2 23" xfId="25208" xr:uid="{00000000-0005-0000-0000-000074620000}"/>
    <cellStyle name="Заголовок 2 2 2 2 2 2 2 2 2 2 2 2 2 2 2 2 2 2 2 2 3" xfId="25209" xr:uid="{00000000-0005-0000-0000-000075620000}"/>
    <cellStyle name="Заголовок 2 2 2 2 2 2 2 2 2 2 2 2 2 2 2 2 2 2 2 2 4" xfId="25210" xr:uid="{00000000-0005-0000-0000-000076620000}"/>
    <cellStyle name="Заголовок 2 2 2 2 2 2 2 2 2 2 2 2 2 2 2 2 2 2 2 2 5" xfId="25211" xr:uid="{00000000-0005-0000-0000-000077620000}"/>
    <cellStyle name="Заголовок 2 2 2 2 2 2 2 2 2 2 2 2 2 2 2 2 2 2 2 2 6" xfId="25212" xr:uid="{00000000-0005-0000-0000-000078620000}"/>
    <cellStyle name="Заголовок 2 2 2 2 2 2 2 2 2 2 2 2 2 2 2 2 2 2 2 2 7" xfId="25213" xr:uid="{00000000-0005-0000-0000-000079620000}"/>
    <cellStyle name="Заголовок 2 2 2 2 2 2 2 2 2 2 2 2 2 2 2 2 2 2 2 2 8" xfId="25214" xr:uid="{00000000-0005-0000-0000-00007A620000}"/>
    <cellStyle name="Заголовок 2 2 2 2 2 2 2 2 2 2 2 2 2 2 2 2 2 2 2 2 9" xfId="25215" xr:uid="{00000000-0005-0000-0000-00007B620000}"/>
    <cellStyle name="Заголовок 2 2 2 2 2 2 2 2 2 2 2 2 2 2 2 2 2 2 2 20" xfId="25216" xr:uid="{00000000-0005-0000-0000-00007C620000}"/>
    <cellStyle name="Заголовок 2 2 2 2 2 2 2 2 2 2 2 2 2 2 2 2 2 2 2 21" xfId="25217" xr:uid="{00000000-0005-0000-0000-00007D620000}"/>
    <cellStyle name="Заголовок 2 2 2 2 2 2 2 2 2 2 2 2 2 2 2 2 2 2 2 22" xfId="25218" xr:uid="{00000000-0005-0000-0000-00007E620000}"/>
    <cellStyle name="Заголовок 2 2 2 2 2 2 2 2 2 2 2 2 2 2 2 2 2 2 2 23" xfId="25219" xr:uid="{00000000-0005-0000-0000-00007F620000}"/>
    <cellStyle name="Заголовок 2 2 2 2 2 2 2 2 2 2 2 2 2 2 2 2 2 2 2 24" xfId="25220" xr:uid="{00000000-0005-0000-0000-000080620000}"/>
    <cellStyle name="Заголовок 2 2 2 2 2 2 2 2 2 2 2 2 2 2 2 2 2 2 2 25" xfId="25221" xr:uid="{00000000-0005-0000-0000-000081620000}"/>
    <cellStyle name="Заголовок 2 2 2 2 2 2 2 2 2 2 2 2 2 2 2 2 2 2 2 3" xfId="25222" xr:uid="{00000000-0005-0000-0000-000082620000}"/>
    <cellStyle name="Заголовок 2 2 2 2 2 2 2 2 2 2 2 2 2 2 2 2 2 2 2 4" xfId="25223" xr:uid="{00000000-0005-0000-0000-000083620000}"/>
    <cellStyle name="Заголовок 2 2 2 2 2 2 2 2 2 2 2 2 2 2 2 2 2 2 2 5" xfId="25224" xr:uid="{00000000-0005-0000-0000-000084620000}"/>
    <cellStyle name="Заголовок 2 2 2 2 2 2 2 2 2 2 2 2 2 2 2 2 2 2 2 6" xfId="25225" xr:uid="{00000000-0005-0000-0000-000085620000}"/>
    <cellStyle name="Заголовок 2 2 2 2 2 2 2 2 2 2 2 2 2 2 2 2 2 2 2 7" xfId="25226" xr:uid="{00000000-0005-0000-0000-000086620000}"/>
    <cellStyle name="Заголовок 2 2 2 2 2 2 2 2 2 2 2 2 2 2 2 2 2 2 2 8" xfId="25227" xr:uid="{00000000-0005-0000-0000-000087620000}"/>
    <cellStyle name="Заголовок 2 2 2 2 2 2 2 2 2 2 2 2 2 2 2 2 2 2 2 9" xfId="25228" xr:uid="{00000000-0005-0000-0000-000088620000}"/>
    <cellStyle name="Заголовок 2 2 2 2 2 2 2 2 2 2 2 2 2 2 2 2 2 2 20" xfId="25229" xr:uid="{00000000-0005-0000-0000-000089620000}"/>
    <cellStyle name="Заголовок 2 2 2 2 2 2 2 2 2 2 2 2 2 2 2 2 2 2 21" xfId="25230" xr:uid="{00000000-0005-0000-0000-00008A620000}"/>
    <cellStyle name="Заголовок 2 2 2 2 2 2 2 2 2 2 2 2 2 2 2 2 2 2 22" xfId="25231" xr:uid="{00000000-0005-0000-0000-00008B620000}"/>
    <cellStyle name="Заголовок 2 2 2 2 2 2 2 2 2 2 2 2 2 2 2 2 2 2 23" xfId="25232" xr:uid="{00000000-0005-0000-0000-00008C620000}"/>
    <cellStyle name="Заголовок 2 2 2 2 2 2 2 2 2 2 2 2 2 2 2 2 2 2 24" xfId="25233" xr:uid="{00000000-0005-0000-0000-00008D620000}"/>
    <cellStyle name="Заголовок 2 2 2 2 2 2 2 2 2 2 2 2 2 2 2 2 2 2 25" xfId="25234" xr:uid="{00000000-0005-0000-0000-00008E620000}"/>
    <cellStyle name="Заголовок 2 2 2 2 2 2 2 2 2 2 2 2 2 2 2 2 2 2 3" xfId="25235" xr:uid="{00000000-0005-0000-0000-00008F620000}"/>
    <cellStyle name="Заголовок 2 2 2 2 2 2 2 2 2 2 2 2 2 2 2 2 2 2 3 2" xfId="25236" xr:uid="{00000000-0005-0000-0000-000090620000}"/>
    <cellStyle name="Заголовок 2 2 2 2 2 2 2 2 2 2 2 2 2 2 2 2 2 2 4" xfId="25237" xr:uid="{00000000-0005-0000-0000-000091620000}"/>
    <cellStyle name="Заголовок 2 2 2 2 2 2 2 2 2 2 2 2 2 2 2 2 2 2 5" xfId="25238" xr:uid="{00000000-0005-0000-0000-000092620000}"/>
    <cellStyle name="Заголовок 2 2 2 2 2 2 2 2 2 2 2 2 2 2 2 2 2 2 6" xfId="25239" xr:uid="{00000000-0005-0000-0000-000093620000}"/>
    <cellStyle name="Заголовок 2 2 2 2 2 2 2 2 2 2 2 2 2 2 2 2 2 2 7" xfId="25240" xr:uid="{00000000-0005-0000-0000-000094620000}"/>
    <cellStyle name="Заголовок 2 2 2 2 2 2 2 2 2 2 2 2 2 2 2 2 2 2 8" xfId="25241" xr:uid="{00000000-0005-0000-0000-000095620000}"/>
    <cellStyle name="Заголовок 2 2 2 2 2 2 2 2 2 2 2 2 2 2 2 2 2 2 9" xfId="25242" xr:uid="{00000000-0005-0000-0000-000096620000}"/>
    <cellStyle name="Заголовок 2 2 2 2 2 2 2 2 2 2 2 2 2 2 2 2 2 20" xfId="25243" xr:uid="{00000000-0005-0000-0000-000097620000}"/>
    <cellStyle name="Заголовок 2 2 2 2 2 2 2 2 2 2 2 2 2 2 2 2 2 21" xfId="25244" xr:uid="{00000000-0005-0000-0000-000098620000}"/>
    <cellStyle name="Заголовок 2 2 2 2 2 2 2 2 2 2 2 2 2 2 2 2 2 22" xfId="25245" xr:uid="{00000000-0005-0000-0000-000099620000}"/>
    <cellStyle name="Заголовок 2 2 2 2 2 2 2 2 2 2 2 2 2 2 2 2 2 23" xfId="25246" xr:uid="{00000000-0005-0000-0000-00009A620000}"/>
    <cellStyle name="Заголовок 2 2 2 2 2 2 2 2 2 2 2 2 2 2 2 2 2 24" xfId="25247" xr:uid="{00000000-0005-0000-0000-00009B620000}"/>
    <cellStyle name="Заголовок 2 2 2 2 2 2 2 2 2 2 2 2 2 2 2 2 2 25" xfId="25248" xr:uid="{00000000-0005-0000-0000-00009C620000}"/>
    <cellStyle name="Заголовок 2 2 2 2 2 2 2 2 2 2 2 2 2 2 2 2 2 26" xfId="25249" xr:uid="{00000000-0005-0000-0000-00009D620000}"/>
    <cellStyle name="Заголовок 2 2 2 2 2 2 2 2 2 2 2 2 2 2 2 2 2 27" xfId="25250" xr:uid="{00000000-0005-0000-0000-00009E620000}"/>
    <cellStyle name="Заголовок 2 2 2 2 2 2 2 2 2 2 2 2 2 2 2 2 2 3" xfId="25251" xr:uid="{00000000-0005-0000-0000-00009F620000}"/>
    <cellStyle name="Заголовок 2 2 2 2 2 2 2 2 2 2 2 2 2 2 2 2 2 4" xfId="25252" xr:uid="{00000000-0005-0000-0000-0000A0620000}"/>
    <cellStyle name="Заголовок 2 2 2 2 2 2 2 2 2 2 2 2 2 2 2 2 2 4 2" xfId="25253" xr:uid="{00000000-0005-0000-0000-0000A1620000}"/>
    <cellStyle name="Заголовок 2 2 2 2 2 2 2 2 2 2 2 2 2 2 2 2 2 5" xfId="25254" xr:uid="{00000000-0005-0000-0000-0000A2620000}"/>
    <cellStyle name="Заголовок 2 2 2 2 2 2 2 2 2 2 2 2 2 2 2 2 2 6" xfId="25255" xr:uid="{00000000-0005-0000-0000-0000A3620000}"/>
    <cellStyle name="Заголовок 2 2 2 2 2 2 2 2 2 2 2 2 2 2 2 2 2 7" xfId="25256" xr:uid="{00000000-0005-0000-0000-0000A4620000}"/>
    <cellStyle name="Заголовок 2 2 2 2 2 2 2 2 2 2 2 2 2 2 2 2 2 8" xfId="25257" xr:uid="{00000000-0005-0000-0000-0000A5620000}"/>
    <cellStyle name="Заголовок 2 2 2 2 2 2 2 2 2 2 2 2 2 2 2 2 2 9" xfId="25258" xr:uid="{00000000-0005-0000-0000-0000A6620000}"/>
    <cellStyle name="Заголовок 2 2 2 2 2 2 2 2 2 2 2 2 2 2 2 2 20" xfId="25259" xr:uid="{00000000-0005-0000-0000-0000A7620000}"/>
    <cellStyle name="Заголовок 2 2 2 2 2 2 2 2 2 2 2 2 2 2 2 2 21" xfId="25260" xr:uid="{00000000-0005-0000-0000-0000A8620000}"/>
    <cellStyle name="Заголовок 2 2 2 2 2 2 2 2 2 2 2 2 2 2 2 2 22" xfId="25261" xr:uid="{00000000-0005-0000-0000-0000A9620000}"/>
    <cellStyle name="Заголовок 2 2 2 2 2 2 2 2 2 2 2 2 2 2 2 2 23" xfId="25262" xr:uid="{00000000-0005-0000-0000-0000AA620000}"/>
    <cellStyle name="Заголовок 2 2 2 2 2 2 2 2 2 2 2 2 2 2 2 2 24" xfId="25263" xr:uid="{00000000-0005-0000-0000-0000AB620000}"/>
    <cellStyle name="Заголовок 2 2 2 2 2 2 2 2 2 2 2 2 2 2 2 2 25" xfId="25264" xr:uid="{00000000-0005-0000-0000-0000AC620000}"/>
    <cellStyle name="Заголовок 2 2 2 2 2 2 2 2 2 2 2 2 2 2 2 2 26" xfId="25265" xr:uid="{00000000-0005-0000-0000-0000AD620000}"/>
    <cellStyle name="Заголовок 2 2 2 2 2 2 2 2 2 2 2 2 2 2 2 2 27" xfId="25266" xr:uid="{00000000-0005-0000-0000-0000AE620000}"/>
    <cellStyle name="Заголовок 2 2 2 2 2 2 2 2 2 2 2 2 2 2 2 2 3" xfId="25267" xr:uid="{00000000-0005-0000-0000-0000AF620000}"/>
    <cellStyle name="Заголовок 2 2 2 2 2 2 2 2 2 2 2 2 2 2 2 2 3 2" xfId="25268" xr:uid="{00000000-0005-0000-0000-0000B0620000}"/>
    <cellStyle name="Заголовок 2 2 2 2 2 2 2 2 2 2 2 2 2 2 2 2 3 2 2" xfId="25269" xr:uid="{00000000-0005-0000-0000-0000B1620000}"/>
    <cellStyle name="Заголовок 2 2 2 2 2 2 2 2 2 2 2 2 2 2 2 2 3 2 2 2" xfId="25270" xr:uid="{00000000-0005-0000-0000-0000B2620000}"/>
    <cellStyle name="Заголовок 2 2 2 2 2 2 2 2 2 2 2 2 2 2 2 2 3 2 3" xfId="25271" xr:uid="{00000000-0005-0000-0000-0000B3620000}"/>
    <cellStyle name="Заголовок 2 2 2 2 2 2 2 2 2 2 2 2 2 2 2 2 3 2 4" xfId="25272" xr:uid="{00000000-0005-0000-0000-0000B4620000}"/>
    <cellStyle name="Заголовок 2 2 2 2 2 2 2 2 2 2 2 2 2 2 2 2 3 3" xfId="25273" xr:uid="{00000000-0005-0000-0000-0000B5620000}"/>
    <cellStyle name="Заголовок 2 2 2 2 2 2 2 2 2 2 2 2 2 2 2 2 3 3 2" xfId="25274" xr:uid="{00000000-0005-0000-0000-0000B6620000}"/>
    <cellStyle name="Заголовок 2 2 2 2 2 2 2 2 2 2 2 2 2 2 2 2 3 4" xfId="25275" xr:uid="{00000000-0005-0000-0000-0000B7620000}"/>
    <cellStyle name="Заголовок 2 2 2 2 2 2 2 2 2 2 2 2 2 2 2 2 4" xfId="25276" xr:uid="{00000000-0005-0000-0000-0000B8620000}"/>
    <cellStyle name="Заголовок 2 2 2 2 2 2 2 2 2 2 2 2 2 2 2 2 4 2" xfId="25277" xr:uid="{00000000-0005-0000-0000-0000B9620000}"/>
    <cellStyle name="Заголовок 2 2 2 2 2 2 2 2 2 2 2 2 2 2 2 2 5" xfId="25278" xr:uid="{00000000-0005-0000-0000-0000BA620000}"/>
    <cellStyle name="Заголовок 2 2 2 2 2 2 2 2 2 2 2 2 2 2 2 2 6" xfId="25279" xr:uid="{00000000-0005-0000-0000-0000BB620000}"/>
    <cellStyle name="Заголовок 2 2 2 2 2 2 2 2 2 2 2 2 2 2 2 2 7" xfId="25280" xr:uid="{00000000-0005-0000-0000-0000BC620000}"/>
    <cellStyle name="Заголовок 2 2 2 2 2 2 2 2 2 2 2 2 2 2 2 2 8" xfId="25281" xr:uid="{00000000-0005-0000-0000-0000BD620000}"/>
    <cellStyle name="Заголовок 2 2 2 2 2 2 2 2 2 2 2 2 2 2 2 2 9" xfId="25282" xr:uid="{00000000-0005-0000-0000-0000BE620000}"/>
    <cellStyle name="Заголовок 2 2 2 2 2 2 2 2 2 2 2 2 2 2 2 20" xfId="25283" xr:uid="{00000000-0005-0000-0000-0000BF620000}"/>
    <cellStyle name="Заголовок 2 2 2 2 2 2 2 2 2 2 2 2 2 2 2 21" xfId="25284" xr:uid="{00000000-0005-0000-0000-0000C0620000}"/>
    <cellStyle name="Заголовок 2 2 2 2 2 2 2 2 2 2 2 2 2 2 2 22" xfId="25285" xr:uid="{00000000-0005-0000-0000-0000C1620000}"/>
    <cellStyle name="Заголовок 2 2 2 2 2 2 2 2 2 2 2 2 2 2 2 23" xfId="25286" xr:uid="{00000000-0005-0000-0000-0000C2620000}"/>
    <cellStyle name="Заголовок 2 2 2 2 2 2 2 2 2 2 2 2 2 2 2 24" xfId="25287" xr:uid="{00000000-0005-0000-0000-0000C3620000}"/>
    <cellStyle name="Заголовок 2 2 2 2 2 2 2 2 2 2 2 2 2 2 2 25" xfId="25288" xr:uid="{00000000-0005-0000-0000-0000C4620000}"/>
    <cellStyle name="Заголовок 2 2 2 2 2 2 2 2 2 2 2 2 2 2 2 26" xfId="25289" xr:uid="{00000000-0005-0000-0000-0000C5620000}"/>
    <cellStyle name="Заголовок 2 2 2 2 2 2 2 2 2 2 2 2 2 2 2 27" xfId="25290" xr:uid="{00000000-0005-0000-0000-0000C6620000}"/>
    <cellStyle name="Заголовок 2 2 2 2 2 2 2 2 2 2 2 2 2 2 2 28" xfId="25291" xr:uid="{00000000-0005-0000-0000-0000C7620000}"/>
    <cellStyle name="Заголовок 2 2 2 2 2 2 2 2 2 2 2 2 2 2 2 3" xfId="25292" xr:uid="{00000000-0005-0000-0000-0000C8620000}"/>
    <cellStyle name="Заголовок 2 2 2 2 2 2 2 2 2 2 2 2 2 2 2 4" xfId="25293" xr:uid="{00000000-0005-0000-0000-0000C9620000}"/>
    <cellStyle name="Заголовок 2 2 2 2 2 2 2 2 2 2 2 2 2 2 2 4 2" xfId="25294" xr:uid="{00000000-0005-0000-0000-0000CA620000}"/>
    <cellStyle name="Заголовок 2 2 2 2 2 2 2 2 2 2 2 2 2 2 2 4 2 2" xfId="25295" xr:uid="{00000000-0005-0000-0000-0000CB620000}"/>
    <cellStyle name="Заголовок 2 2 2 2 2 2 2 2 2 2 2 2 2 2 2 4 2 2 2" xfId="25296" xr:uid="{00000000-0005-0000-0000-0000CC620000}"/>
    <cellStyle name="Заголовок 2 2 2 2 2 2 2 2 2 2 2 2 2 2 2 4 2 3" xfId="25297" xr:uid="{00000000-0005-0000-0000-0000CD620000}"/>
    <cellStyle name="Заголовок 2 2 2 2 2 2 2 2 2 2 2 2 2 2 2 4 2 4" xfId="25298" xr:uid="{00000000-0005-0000-0000-0000CE620000}"/>
    <cellStyle name="Заголовок 2 2 2 2 2 2 2 2 2 2 2 2 2 2 2 4 3" xfId="25299" xr:uid="{00000000-0005-0000-0000-0000CF620000}"/>
    <cellStyle name="Заголовок 2 2 2 2 2 2 2 2 2 2 2 2 2 2 2 4 3 2" xfId="25300" xr:uid="{00000000-0005-0000-0000-0000D0620000}"/>
    <cellStyle name="Заголовок 2 2 2 2 2 2 2 2 2 2 2 2 2 2 2 4 4" xfId="25301" xr:uid="{00000000-0005-0000-0000-0000D1620000}"/>
    <cellStyle name="Заголовок 2 2 2 2 2 2 2 2 2 2 2 2 2 2 2 5" xfId="25302" xr:uid="{00000000-0005-0000-0000-0000D2620000}"/>
    <cellStyle name="Заголовок 2 2 2 2 2 2 2 2 2 2 2 2 2 2 2 5 2" xfId="25303" xr:uid="{00000000-0005-0000-0000-0000D3620000}"/>
    <cellStyle name="Заголовок 2 2 2 2 2 2 2 2 2 2 2 2 2 2 2 6" xfId="25304" xr:uid="{00000000-0005-0000-0000-0000D4620000}"/>
    <cellStyle name="Заголовок 2 2 2 2 2 2 2 2 2 2 2 2 2 2 2 7" xfId="25305" xr:uid="{00000000-0005-0000-0000-0000D5620000}"/>
    <cellStyle name="Заголовок 2 2 2 2 2 2 2 2 2 2 2 2 2 2 2 8" xfId="25306" xr:uid="{00000000-0005-0000-0000-0000D6620000}"/>
    <cellStyle name="Заголовок 2 2 2 2 2 2 2 2 2 2 2 2 2 2 2 9" xfId="25307" xr:uid="{00000000-0005-0000-0000-0000D7620000}"/>
    <cellStyle name="Заголовок 2 2 2 2 2 2 2 2 2 2 2 2 2 2 20" xfId="25308" xr:uid="{00000000-0005-0000-0000-0000D8620000}"/>
    <cellStyle name="Заголовок 2 2 2 2 2 2 2 2 2 2 2 2 2 2 21" xfId="25309" xr:uid="{00000000-0005-0000-0000-0000D9620000}"/>
    <cellStyle name="Заголовок 2 2 2 2 2 2 2 2 2 2 2 2 2 2 22" xfId="25310" xr:uid="{00000000-0005-0000-0000-0000DA620000}"/>
    <cellStyle name="Заголовок 2 2 2 2 2 2 2 2 2 2 2 2 2 2 23" xfId="25311" xr:uid="{00000000-0005-0000-0000-0000DB620000}"/>
    <cellStyle name="Заголовок 2 2 2 2 2 2 2 2 2 2 2 2 2 2 24" xfId="25312" xr:uid="{00000000-0005-0000-0000-0000DC620000}"/>
    <cellStyle name="Заголовок 2 2 2 2 2 2 2 2 2 2 2 2 2 2 25" xfId="25313" xr:uid="{00000000-0005-0000-0000-0000DD620000}"/>
    <cellStyle name="Заголовок 2 2 2 2 2 2 2 2 2 2 2 2 2 2 26" xfId="25314" xr:uid="{00000000-0005-0000-0000-0000DE620000}"/>
    <cellStyle name="Заголовок 2 2 2 2 2 2 2 2 2 2 2 2 2 2 27" xfId="25315" xr:uid="{00000000-0005-0000-0000-0000DF620000}"/>
    <cellStyle name="Заголовок 2 2 2 2 2 2 2 2 2 2 2 2 2 2 28" xfId="25316" xr:uid="{00000000-0005-0000-0000-0000E0620000}"/>
    <cellStyle name="Заголовок 2 2 2 2 2 2 2 2 2 2 2 2 2 2 29" xfId="25317" xr:uid="{00000000-0005-0000-0000-0000E1620000}"/>
    <cellStyle name="Заголовок 2 2 2 2 2 2 2 2 2 2 2 2 2 2 3" xfId="25318" xr:uid="{00000000-0005-0000-0000-0000E2620000}"/>
    <cellStyle name="Заголовок 2 2 2 2 2 2 2 2 2 2 2 2 2 2 4" xfId="25319" xr:uid="{00000000-0005-0000-0000-0000E3620000}"/>
    <cellStyle name="Заголовок 2 2 2 2 2 2 2 2 2 2 2 2 2 2 4 2" xfId="25320" xr:uid="{00000000-0005-0000-0000-0000E4620000}"/>
    <cellStyle name="Заголовок 2 2 2 2 2 2 2 2 2 2 2 2 2 2 5" xfId="25321" xr:uid="{00000000-0005-0000-0000-0000E5620000}"/>
    <cellStyle name="Заголовок 2 2 2 2 2 2 2 2 2 2 2 2 2 2 5 2" xfId="25322" xr:uid="{00000000-0005-0000-0000-0000E6620000}"/>
    <cellStyle name="Заголовок 2 2 2 2 2 2 2 2 2 2 2 2 2 2 5 2 2" xfId="25323" xr:uid="{00000000-0005-0000-0000-0000E7620000}"/>
    <cellStyle name="Заголовок 2 2 2 2 2 2 2 2 2 2 2 2 2 2 5 2 2 2" xfId="25324" xr:uid="{00000000-0005-0000-0000-0000E8620000}"/>
    <cellStyle name="Заголовок 2 2 2 2 2 2 2 2 2 2 2 2 2 2 5 2 3" xfId="25325" xr:uid="{00000000-0005-0000-0000-0000E9620000}"/>
    <cellStyle name="Заголовок 2 2 2 2 2 2 2 2 2 2 2 2 2 2 5 2 4" xfId="25326" xr:uid="{00000000-0005-0000-0000-0000EA620000}"/>
    <cellStyle name="Заголовок 2 2 2 2 2 2 2 2 2 2 2 2 2 2 5 3" xfId="25327" xr:uid="{00000000-0005-0000-0000-0000EB620000}"/>
    <cellStyle name="Заголовок 2 2 2 2 2 2 2 2 2 2 2 2 2 2 5 3 2" xfId="25328" xr:uid="{00000000-0005-0000-0000-0000EC620000}"/>
    <cellStyle name="Заголовок 2 2 2 2 2 2 2 2 2 2 2 2 2 2 5 4" xfId="25329" xr:uid="{00000000-0005-0000-0000-0000ED620000}"/>
    <cellStyle name="Заголовок 2 2 2 2 2 2 2 2 2 2 2 2 2 2 6" xfId="25330" xr:uid="{00000000-0005-0000-0000-0000EE620000}"/>
    <cellStyle name="Заголовок 2 2 2 2 2 2 2 2 2 2 2 2 2 2 6 2" xfId="25331" xr:uid="{00000000-0005-0000-0000-0000EF620000}"/>
    <cellStyle name="Заголовок 2 2 2 2 2 2 2 2 2 2 2 2 2 2 7" xfId="25332" xr:uid="{00000000-0005-0000-0000-0000F0620000}"/>
    <cellStyle name="Заголовок 2 2 2 2 2 2 2 2 2 2 2 2 2 2 8" xfId="25333" xr:uid="{00000000-0005-0000-0000-0000F1620000}"/>
    <cellStyle name="Заголовок 2 2 2 2 2 2 2 2 2 2 2 2 2 2 9" xfId="25334" xr:uid="{00000000-0005-0000-0000-0000F2620000}"/>
    <cellStyle name="Заголовок 2 2 2 2 2 2 2 2 2 2 2 2 2 20" xfId="25335" xr:uid="{00000000-0005-0000-0000-0000F3620000}"/>
    <cellStyle name="Заголовок 2 2 2 2 2 2 2 2 2 2 2 2 2 21" xfId="25336" xr:uid="{00000000-0005-0000-0000-0000F4620000}"/>
    <cellStyle name="Заголовок 2 2 2 2 2 2 2 2 2 2 2 2 2 22" xfId="25337" xr:uid="{00000000-0005-0000-0000-0000F5620000}"/>
    <cellStyle name="Заголовок 2 2 2 2 2 2 2 2 2 2 2 2 2 23" xfId="25338" xr:uid="{00000000-0005-0000-0000-0000F6620000}"/>
    <cellStyle name="Заголовок 2 2 2 2 2 2 2 2 2 2 2 2 2 24" xfId="25339" xr:uid="{00000000-0005-0000-0000-0000F7620000}"/>
    <cellStyle name="Заголовок 2 2 2 2 2 2 2 2 2 2 2 2 2 25" xfId="25340" xr:uid="{00000000-0005-0000-0000-0000F8620000}"/>
    <cellStyle name="Заголовок 2 2 2 2 2 2 2 2 2 2 2 2 2 26" xfId="25341" xr:uid="{00000000-0005-0000-0000-0000F9620000}"/>
    <cellStyle name="Заголовок 2 2 2 2 2 2 2 2 2 2 2 2 2 27" xfId="25342" xr:uid="{00000000-0005-0000-0000-0000FA620000}"/>
    <cellStyle name="Заголовок 2 2 2 2 2 2 2 2 2 2 2 2 2 28" xfId="25343" xr:uid="{00000000-0005-0000-0000-0000FB620000}"/>
    <cellStyle name="Заголовок 2 2 2 2 2 2 2 2 2 2 2 2 2 29" xfId="25344" xr:uid="{00000000-0005-0000-0000-0000FC620000}"/>
    <cellStyle name="Заголовок 2 2 2 2 2 2 2 2 2 2 2 2 2 3" xfId="25345" xr:uid="{00000000-0005-0000-0000-0000FD620000}"/>
    <cellStyle name="Заголовок 2 2 2 2 2 2 2 2 2 2 2 2 2 4" xfId="25346" xr:uid="{00000000-0005-0000-0000-0000FE620000}"/>
    <cellStyle name="Заголовок 2 2 2 2 2 2 2 2 2 2 2 2 2 4 2" xfId="25347" xr:uid="{00000000-0005-0000-0000-0000FF620000}"/>
    <cellStyle name="Заголовок 2 2 2 2 2 2 2 2 2 2 2 2 2 5" xfId="25348" xr:uid="{00000000-0005-0000-0000-000000630000}"/>
    <cellStyle name="Заголовок 2 2 2 2 2 2 2 2 2 2 2 2 2 5 2" xfId="25349" xr:uid="{00000000-0005-0000-0000-000001630000}"/>
    <cellStyle name="Заголовок 2 2 2 2 2 2 2 2 2 2 2 2 2 5 2 2" xfId="25350" xr:uid="{00000000-0005-0000-0000-000002630000}"/>
    <cellStyle name="Заголовок 2 2 2 2 2 2 2 2 2 2 2 2 2 5 2 2 2" xfId="25351" xr:uid="{00000000-0005-0000-0000-000003630000}"/>
    <cellStyle name="Заголовок 2 2 2 2 2 2 2 2 2 2 2 2 2 5 2 3" xfId="25352" xr:uid="{00000000-0005-0000-0000-000004630000}"/>
    <cellStyle name="Заголовок 2 2 2 2 2 2 2 2 2 2 2 2 2 5 2 4" xfId="25353" xr:uid="{00000000-0005-0000-0000-000005630000}"/>
    <cellStyle name="Заголовок 2 2 2 2 2 2 2 2 2 2 2 2 2 5 3" xfId="25354" xr:uid="{00000000-0005-0000-0000-000006630000}"/>
    <cellStyle name="Заголовок 2 2 2 2 2 2 2 2 2 2 2 2 2 5 3 2" xfId="25355" xr:uid="{00000000-0005-0000-0000-000007630000}"/>
    <cellStyle name="Заголовок 2 2 2 2 2 2 2 2 2 2 2 2 2 5 4" xfId="25356" xr:uid="{00000000-0005-0000-0000-000008630000}"/>
    <cellStyle name="Заголовок 2 2 2 2 2 2 2 2 2 2 2 2 2 6" xfId="25357" xr:uid="{00000000-0005-0000-0000-000009630000}"/>
    <cellStyle name="Заголовок 2 2 2 2 2 2 2 2 2 2 2 2 2 6 2" xfId="25358" xr:uid="{00000000-0005-0000-0000-00000A630000}"/>
    <cellStyle name="Заголовок 2 2 2 2 2 2 2 2 2 2 2 2 2 7" xfId="25359" xr:uid="{00000000-0005-0000-0000-00000B630000}"/>
    <cellStyle name="Заголовок 2 2 2 2 2 2 2 2 2 2 2 2 2 8" xfId="25360" xr:uid="{00000000-0005-0000-0000-00000C630000}"/>
    <cellStyle name="Заголовок 2 2 2 2 2 2 2 2 2 2 2 2 2 9" xfId="25361" xr:uid="{00000000-0005-0000-0000-00000D630000}"/>
    <cellStyle name="Заголовок 2 2 2 2 2 2 2 2 2 2 2 2 20" xfId="25362" xr:uid="{00000000-0005-0000-0000-00000E630000}"/>
    <cellStyle name="Заголовок 2 2 2 2 2 2 2 2 2 2 2 2 21" xfId="25363" xr:uid="{00000000-0005-0000-0000-00000F630000}"/>
    <cellStyle name="Заголовок 2 2 2 2 2 2 2 2 2 2 2 2 22" xfId="25364" xr:uid="{00000000-0005-0000-0000-000010630000}"/>
    <cellStyle name="Заголовок 2 2 2 2 2 2 2 2 2 2 2 2 23" xfId="25365" xr:uid="{00000000-0005-0000-0000-000011630000}"/>
    <cellStyle name="Заголовок 2 2 2 2 2 2 2 2 2 2 2 2 24" xfId="25366" xr:uid="{00000000-0005-0000-0000-000012630000}"/>
    <cellStyle name="Заголовок 2 2 2 2 2 2 2 2 2 2 2 2 25" xfId="25367" xr:uid="{00000000-0005-0000-0000-000013630000}"/>
    <cellStyle name="Заголовок 2 2 2 2 2 2 2 2 2 2 2 2 26" xfId="25368" xr:uid="{00000000-0005-0000-0000-000014630000}"/>
    <cellStyle name="Заголовок 2 2 2 2 2 2 2 2 2 2 2 2 27" xfId="25369" xr:uid="{00000000-0005-0000-0000-000015630000}"/>
    <cellStyle name="Заголовок 2 2 2 2 2 2 2 2 2 2 2 2 28" xfId="25370" xr:uid="{00000000-0005-0000-0000-000016630000}"/>
    <cellStyle name="Заголовок 2 2 2 2 2 2 2 2 2 2 2 2 29" xfId="25371" xr:uid="{00000000-0005-0000-0000-000017630000}"/>
    <cellStyle name="Заголовок 2 2 2 2 2 2 2 2 2 2 2 2 3" xfId="25372" xr:uid="{00000000-0005-0000-0000-000018630000}"/>
    <cellStyle name="Заголовок 2 2 2 2 2 2 2 2 2 2 2 2 30" xfId="25373" xr:uid="{00000000-0005-0000-0000-000019630000}"/>
    <cellStyle name="Заголовок 2 2 2 2 2 2 2 2 2 2 2 2 4" xfId="25374" xr:uid="{00000000-0005-0000-0000-00001A630000}"/>
    <cellStyle name="Заголовок 2 2 2 2 2 2 2 2 2 2 2 2 5" xfId="25375" xr:uid="{00000000-0005-0000-0000-00001B630000}"/>
    <cellStyle name="Заголовок 2 2 2 2 2 2 2 2 2 2 2 2 5 2" xfId="25376" xr:uid="{00000000-0005-0000-0000-00001C630000}"/>
    <cellStyle name="Заголовок 2 2 2 2 2 2 2 2 2 2 2 2 6" xfId="25377" xr:uid="{00000000-0005-0000-0000-00001D630000}"/>
    <cellStyle name="Заголовок 2 2 2 2 2 2 2 2 2 2 2 2 6 2" xfId="25378" xr:uid="{00000000-0005-0000-0000-00001E630000}"/>
    <cellStyle name="Заголовок 2 2 2 2 2 2 2 2 2 2 2 2 6 2 2" xfId="25379" xr:uid="{00000000-0005-0000-0000-00001F630000}"/>
    <cellStyle name="Заголовок 2 2 2 2 2 2 2 2 2 2 2 2 6 2 2 2" xfId="25380" xr:uid="{00000000-0005-0000-0000-000020630000}"/>
    <cellStyle name="Заголовок 2 2 2 2 2 2 2 2 2 2 2 2 6 2 3" xfId="25381" xr:uid="{00000000-0005-0000-0000-000021630000}"/>
    <cellStyle name="Заголовок 2 2 2 2 2 2 2 2 2 2 2 2 6 2 4" xfId="25382" xr:uid="{00000000-0005-0000-0000-000022630000}"/>
    <cellStyle name="Заголовок 2 2 2 2 2 2 2 2 2 2 2 2 6 3" xfId="25383" xr:uid="{00000000-0005-0000-0000-000023630000}"/>
    <cellStyle name="Заголовок 2 2 2 2 2 2 2 2 2 2 2 2 6 3 2" xfId="25384" xr:uid="{00000000-0005-0000-0000-000024630000}"/>
    <cellStyle name="Заголовок 2 2 2 2 2 2 2 2 2 2 2 2 6 4" xfId="25385" xr:uid="{00000000-0005-0000-0000-000025630000}"/>
    <cellStyle name="Заголовок 2 2 2 2 2 2 2 2 2 2 2 2 7" xfId="25386" xr:uid="{00000000-0005-0000-0000-000026630000}"/>
    <cellStyle name="Заголовок 2 2 2 2 2 2 2 2 2 2 2 2 7 2" xfId="25387" xr:uid="{00000000-0005-0000-0000-000027630000}"/>
    <cellStyle name="Заголовок 2 2 2 2 2 2 2 2 2 2 2 2 8" xfId="25388" xr:uid="{00000000-0005-0000-0000-000028630000}"/>
    <cellStyle name="Заголовок 2 2 2 2 2 2 2 2 2 2 2 2 9" xfId="25389" xr:uid="{00000000-0005-0000-0000-000029630000}"/>
    <cellStyle name="Заголовок 2 2 2 2 2 2 2 2 2 2 2 20" xfId="25390" xr:uid="{00000000-0005-0000-0000-00002A630000}"/>
    <cellStyle name="Заголовок 2 2 2 2 2 2 2 2 2 2 2 21" xfId="25391" xr:uid="{00000000-0005-0000-0000-00002B630000}"/>
    <cellStyle name="Заголовок 2 2 2 2 2 2 2 2 2 2 2 22" xfId="25392" xr:uid="{00000000-0005-0000-0000-00002C630000}"/>
    <cellStyle name="Заголовок 2 2 2 2 2 2 2 2 2 2 2 23" xfId="25393" xr:uid="{00000000-0005-0000-0000-00002D630000}"/>
    <cellStyle name="Заголовок 2 2 2 2 2 2 2 2 2 2 2 24" xfId="25394" xr:uid="{00000000-0005-0000-0000-00002E630000}"/>
    <cellStyle name="Заголовок 2 2 2 2 2 2 2 2 2 2 2 25" xfId="25395" xr:uid="{00000000-0005-0000-0000-00002F630000}"/>
    <cellStyle name="Заголовок 2 2 2 2 2 2 2 2 2 2 2 26" xfId="25396" xr:uid="{00000000-0005-0000-0000-000030630000}"/>
    <cellStyle name="Заголовок 2 2 2 2 2 2 2 2 2 2 2 27" xfId="25397" xr:uid="{00000000-0005-0000-0000-000031630000}"/>
    <cellStyle name="Заголовок 2 2 2 2 2 2 2 2 2 2 2 28" xfId="25398" xr:uid="{00000000-0005-0000-0000-000032630000}"/>
    <cellStyle name="Заголовок 2 2 2 2 2 2 2 2 2 2 2 29" xfId="25399" xr:uid="{00000000-0005-0000-0000-000033630000}"/>
    <cellStyle name="Заголовок 2 2 2 2 2 2 2 2 2 2 2 3" xfId="25400" xr:uid="{00000000-0005-0000-0000-000034630000}"/>
    <cellStyle name="Заголовок 2 2 2 2 2 2 2 2 2 2 2 30" xfId="25401" xr:uid="{00000000-0005-0000-0000-000035630000}"/>
    <cellStyle name="Заголовок 2 2 2 2 2 2 2 2 2 2 2 31" xfId="25402" xr:uid="{00000000-0005-0000-0000-000036630000}"/>
    <cellStyle name="Заголовок 2 2 2 2 2 2 2 2 2 2 2 32" xfId="25403" xr:uid="{00000000-0005-0000-0000-000037630000}"/>
    <cellStyle name="Заголовок 2 2 2 2 2 2 2 2 2 2 2 4" xfId="25404" xr:uid="{00000000-0005-0000-0000-000038630000}"/>
    <cellStyle name="Заголовок 2 2 2 2 2 2 2 2 2 2 2 5" xfId="25405" xr:uid="{00000000-0005-0000-0000-000039630000}"/>
    <cellStyle name="Заголовок 2 2 2 2 2 2 2 2 2 2 2 5 2" xfId="25406" xr:uid="{00000000-0005-0000-0000-00003A630000}"/>
    <cellStyle name="Заголовок 2 2 2 2 2 2 2 2 2 2 2 5 3" xfId="25407" xr:uid="{00000000-0005-0000-0000-00003B630000}"/>
    <cellStyle name="Заголовок 2 2 2 2 2 2 2 2 2 2 2 6" xfId="25408" xr:uid="{00000000-0005-0000-0000-00003C630000}"/>
    <cellStyle name="Заголовок 2 2 2 2 2 2 2 2 2 2 2 7" xfId="25409" xr:uid="{00000000-0005-0000-0000-00003D630000}"/>
    <cellStyle name="Заголовок 2 2 2 2 2 2 2 2 2 2 2 7 2" xfId="25410" xr:uid="{00000000-0005-0000-0000-00003E630000}"/>
    <cellStyle name="Заголовок 2 2 2 2 2 2 2 2 2 2 2 8" xfId="25411" xr:uid="{00000000-0005-0000-0000-00003F630000}"/>
    <cellStyle name="Заголовок 2 2 2 2 2 2 2 2 2 2 2 8 2" xfId="25412" xr:uid="{00000000-0005-0000-0000-000040630000}"/>
    <cellStyle name="Заголовок 2 2 2 2 2 2 2 2 2 2 2 8 2 2" xfId="25413" xr:uid="{00000000-0005-0000-0000-000041630000}"/>
    <cellStyle name="Заголовок 2 2 2 2 2 2 2 2 2 2 2 8 2 2 2" xfId="25414" xr:uid="{00000000-0005-0000-0000-000042630000}"/>
    <cellStyle name="Заголовок 2 2 2 2 2 2 2 2 2 2 2 8 2 3" xfId="25415" xr:uid="{00000000-0005-0000-0000-000043630000}"/>
    <cellStyle name="Заголовок 2 2 2 2 2 2 2 2 2 2 2 8 2 4" xfId="25416" xr:uid="{00000000-0005-0000-0000-000044630000}"/>
    <cellStyle name="Заголовок 2 2 2 2 2 2 2 2 2 2 2 8 3" xfId="25417" xr:uid="{00000000-0005-0000-0000-000045630000}"/>
    <cellStyle name="Заголовок 2 2 2 2 2 2 2 2 2 2 2 8 3 2" xfId="25418" xr:uid="{00000000-0005-0000-0000-000046630000}"/>
    <cellStyle name="Заголовок 2 2 2 2 2 2 2 2 2 2 2 8 4" xfId="25419" xr:uid="{00000000-0005-0000-0000-000047630000}"/>
    <cellStyle name="Заголовок 2 2 2 2 2 2 2 2 2 2 2 9" xfId="25420" xr:uid="{00000000-0005-0000-0000-000048630000}"/>
    <cellStyle name="Заголовок 2 2 2 2 2 2 2 2 2 2 2 9 2" xfId="25421" xr:uid="{00000000-0005-0000-0000-000049630000}"/>
    <cellStyle name="Заголовок 2 2 2 2 2 2 2 2 2 2 20" xfId="25422" xr:uid="{00000000-0005-0000-0000-00004A630000}"/>
    <cellStyle name="Заголовок 2 2 2 2 2 2 2 2 2 2 21" xfId="25423" xr:uid="{00000000-0005-0000-0000-00004B630000}"/>
    <cellStyle name="Заголовок 2 2 2 2 2 2 2 2 2 2 22" xfId="25424" xr:uid="{00000000-0005-0000-0000-00004C630000}"/>
    <cellStyle name="Заголовок 2 2 2 2 2 2 2 2 2 2 23" xfId="25425" xr:uid="{00000000-0005-0000-0000-00004D630000}"/>
    <cellStyle name="Заголовок 2 2 2 2 2 2 2 2 2 2 24" xfId="25426" xr:uid="{00000000-0005-0000-0000-00004E630000}"/>
    <cellStyle name="Заголовок 2 2 2 2 2 2 2 2 2 2 25" xfId="25427" xr:uid="{00000000-0005-0000-0000-00004F630000}"/>
    <cellStyle name="Заголовок 2 2 2 2 2 2 2 2 2 2 26" xfId="25428" xr:uid="{00000000-0005-0000-0000-000050630000}"/>
    <cellStyle name="Заголовок 2 2 2 2 2 2 2 2 2 2 27" xfId="25429" xr:uid="{00000000-0005-0000-0000-000051630000}"/>
    <cellStyle name="Заголовок 2 2 2 2 2 2 2 2 2 2 28" xfId="25430" xr:uid="{00000000-0005-0000-0000-000052630000}"/>
    <cellStyle name="Заголовок 2 2 2 2 2 2 2 2 2 2 29" xfId="25431" xr:uid="{00000000-0005-0000-0000-000053630000}"/>
    <cellStyle name="Заголовок 2 2 2 2 2 2 2 2 2 2 3" xfId="25432" xr:uid="{00000000-0005-0000-0000-000054630000}"/>
    <cellStyle name="Заголовок 2 2 2 2 2 2 2 2 2 2 3 2" xfId="25433" xr:uid="{00000000-0005-0000-0000-000055630000}"/>
    <cellStyle name="Заголовок 2 2 2 2 2 2 2 2 2 2 3 2 2" xfId="25434" xr:uid="{00000000-0005-0000-0000-000056630000}"/>
    <cellStyle name="Заголовок 2 2 2 2 2 2 2 2 2 2 3 2 2 2" xfId="25435" xr:uid="{00000000-0005-0000-0000-000057630000}"/>
    <cellStyle name="Заголовок 2 2 2 2 2 2 2 2 2 2 3 2 2 3" xfId="25436" xr:uid="{00000000-0005-0000-0000-000058630000}"/>
    <cellStyle name="Заголовок 2 2 2 2 2 2 2 2 2 2 3 2 3" xfId="25437" xr:uid="{00000000-0005-0000-0000-000059630000}"/>
    <cellStyle name="Заголовок 2 2 2 2 2 2 2 2 2 2 3 3" xfId="25438" xr:uid="{00000000-0005-0000-0000-00005A630000}"/>
    <cellStyle name="Заголовок 2 2 2 2 2 2 2 2 2 2 3 4" xfId="25439" xr:uid="{00000000-0005-0000-0000-00005B630000}"/>
    <cellStyle name="Заголовок 2 2 2 2 2 2 2 2 2 2 30" xfId="25440" xr:uid="{00000000-0005-0000-0000-00005C630000}"/>
    <cellStyle name="Заголовок 2 2 2 2 2 2 2 2 2 2 31" xfId="25441" xr:uid="{00000000-0005-0000-0000-00005D630000}"/>
    <cellStyle name="Заголовок 2 2 2 2 2 2 2 2 2 2 32" xfId="25442" xr:uid="{00000000-0005-0000-0000-00005E630000}"/>
    <cellStyle name="Заголовок 2 2 2 2 2 2 2 2 2 2 4" xfId="25443" xr:uid="{00000000-0005-0000-0000-00005F630000}"/>
    <cellStyle name="Заголовок 2 2 2 2 2 2 2 2 2 2 5" xfId="25444" xr:uid="{00000000-0005-0000-0000-000060630000}"/>
    <cellStyle name="Заголовок 2 2 2 2 2 2 2 2 2 2 5 2" xfId="25445" xr:uid="{00000000-0005-0000-0000-000061630000}"/>
    <cellStyle name="Заголовок 2 2 2 2 2 2 2 2 2 2 5 3" xfId="25446" xr:uid="{00000000-0005-0000-0000-000062630000}"/>
    <cellStyle name="Заголовок 2 2 2 2 2 2 2 2 2 2 6" xfId="25447" xr:uid="{00000000-0005-0000-0000-000063630000}"/>
    <cellStyle name="Заголовок 2 2 2 2 2 2 2 2 2 2 7" xfId="25448" xr:uid="{00000000-0005-0000-0000-000064630000}"/>
    <cellStyle name="Заголовок 2 2 2 2 2 2 2 2 2 2 7 2" xfId="25449" xr:uid="{00000000-0005-0000-0000-000065630000}"/>
    <cellStyle name="Заголовок 2 2 2 2 2 2 2 2 2 2 8" xfId="25450" xr:uid="{00000000-0005-0000-0000-000066630000}"/>
    <cellStyle name="Заголовок 2 2 2 2 2 2 2 2 2 2 8 2" xfId="25451" xr:uid="{00000000-0005-0000-0000-000067630000}"/>
    <cellStyle name="Заголовок 2 2 2 2 2 2 2 2 2 2 8 2 2" xfId="25452" xr:uid="{00000000-0005-0000-0000-000068630000}"/>
    <cellStyle name="Заголовок 2 2 2 2 2 2 2 2 2 2 8 2 2 2" xfId="25453" xr:uid="{00000000-0005-0000-0000-000069630000}"/>
    <cellStyle name="Заголовок 2 2 2 2 2 2 2 2 2 2 8 2 3" xfId="25454" xr:uid="{00000000-0005-0000-0000-00006A630000}"/>
    <cellStyle name="Заголовок 2 2 2 2 2 2 2 2 2 2 8 2 4" xfId="25455" xr:uid="{00000000-0005-0000-0000-00006B630000}"/>
    <cellStyle name="Заголовок 2 2 2 2 2 2 2 2 2 2 8 3" xfId="25456" xr:uid="{00000000-0005-0000-0000-00006C630000}"/>
    <cellStyle name="Заголовок 2 2 2 2 2 2 2 2 2 2 8 3 2" xfId="25457" xr:uid="{00000000-0005-0000-0000-00006D630000}"/>
    <cellStyle name="Заголовок 2 2 2 2 2 2 2 2 2 2 8 4" xfId="25458" xr:uid="{00000000-0005-0000-0000-00006E630000}"/>
    <cellStyle name="Заголовок 2 2 2 2 2 2 2 2 2 2 9" xfId="25459" xr:uid="{00000000-0005-0000-0000-00006F630000}"/>
    <cellStyle name="Заголовок 2 2 2 2 2 2 2 2 2 2 9 2" xfId="25460" xr:uid="{00000000-0005-0000-0000-000070630000}"/>
    <cellStyle name="Заголовок 2 2 2 2 2 2 2 2 2 20" xfId="25461" xr:uid="{00000000-0005-0000-0000-000071630000}"/>
    <cellStyle name="Заголовок 2 2 2 2 2 2 2 2 2 21" xfId="25462" xr:uid="{00000000-0005-0000-0000-000072630000}"/>
    <cellStyle name="Заголовок 2 2 2 2 2 2 2 2 2 22" xfId="25463" xr:uid="{00000000-0005-0000-0000-000073630000}"/>
    <cellStyle name="Заголовок 2 2 2 2 2 2 2 2 2 23" xfId="25464" xr:uid="{00000000-0005-0000-0000-000074630000}"/>
    <cellStyle name="Заголовок 2 2 2 2 2 2 2 2 2 24" xfId="25465" xr:uid="{00000000-0005-0000-0000-000075630000}"/>
    <cellStyle name="Заголовок 2 2 2 2 2 2 2 2 2 25" xfId="25466" xr:uid="{00000000-0005-0000-0000-000076630000}"/>
    <cellStyle name="Заголовок 2 2 2 2 2 2 2 2 2 26" xfId="25467" xr:uid="{00000000-0005-0000-0000-000077630000}"/>
    <cellStyle name="Заголовок 2 2 2 2 2 2 2 2 2 27" xfId="25468" xr:uid="{00000000-0005-0000-0000-000078630000}"/>
    <cellStyle name="Заголовок 2 2 2 2 2 2 2 2 2 28" xfId="25469" xr:uid="{00000000-0005-0000-0000-000079630000}"/>
    <cellStyle name="Заголовок 2 2 2 2 2 2 2 2 2 29" xfId="25470" xr:uid="{00000000-0005-0000-0000-00007A630000}"/>
    <cellStyle name="Заголовок 2 2 2 2 2 2 2 2 2 3" xfId="25471" xr:uid="{00000000-0005-0000-0000-00007B630000}"/>
    <cellStyle name="Заголовок 2 2 2 2 2 2 2 2 2 3 2" xfId="25472" xr:uid="{00000000-0005-0000-0000-00007C630000}"/>
    <cellStyle name="Заголовок 2 2 2 2 2 2 2 2 2 3 2 2" xfId="25473" xr:uid="{00000000-0005-0000-0000-00007D630000}"/>
    <cellStyle name="Заголовок 2 2 2 2 2 2 2 2 2 3 2 2 2" xfId="25474" xr:uid="{00000000-0005-0000-0000-00007E630000}"/>
    <cellStyle name="Заголовок 2 2 2 2 2 2 2 2 2 3 2 2 3" xfId="25475" xr:uid="{00000000-0005-0000-0000-00007F630000}"/>
    <cellStyle name="Заголовок 2 2 2 2 2 2 2 2 2 3 2 3" xfId="25476" xr:uid="{00000000-0005-0000-0000-000080630000}"/>
    <cellStyle name="Заголовок 2 2 2 2 2 2 2 2 2 3 3" xfId="25477" xr:uid="{00000000-0005-0000-0000-000081630000}"/>
    <cellStyle name="Заголовок 2 2 2 2 2 2 2 2 2 3 4" xfId="25478" xr:uid="{00000000-0005-0000-0000-000082630000}"/>
    <cellStyle name="Заголовок 2 2 2 2 2 2 2 2 2 30" xfId="25479" xr:uid="{00000000-0005-0000-0000-000083630000}"/>
    <cellStyle name="Заголовок 2 2 2 2 2 2 2 2 2 31" xfId="25480" xr:uid="{00000000-0005-0000-0000-000084630000}"/>
    <cellStyle name="Заголовок 2 2 2 2 2 2 2 2 2 32" xfId="25481" xr:uid="{00000000-0005-0000-0000-000085630000}"/>
    <cellStyle name="Заголовок 2 2 2 2 2 2 2 2 2 4" xfId="25482" xr:uid="{00000000-0005-0000-0000-000086630000}"/>
    <cellStyle name="Заголовок 2 2 2 2 2 2 2 2 2 5" xfId="25483" xr:uid="{00000000-0005-0000-0000-000087630000}"/>
    <cellStyle name="Заголовок 2 2 2 2 2 2 2 2 2 5 2" xfId="25484" xr:uid="{00000000-0005-0000-0000-000088630000}"/>
    <cellStyle name="Заголовок 2 2 2 2 2 2 2 2 2 5 3" xfId="25485" xr:uid="{00000000-0005-0000-0000-000089630000}"/>
    <cellStyle name="Заголовок 2 2 2 2 2 2 2 2 2 6" xfId="25486" xr:uid="{00000000-0005-0000-0000-00008A630000}"/>
    <cellStyle name="Заголовок 2 2 2 2 2 2 2 2 2 7" xfId="25487" xr:uid="{00000000-0005-0000-0000-00008B630000}"/>
    <cellStyle name="Заголовок 2 2 2 2 2 2 2 2 2 7 2" xfId="25488" xr:uid="{00000000-0005-0000-0000-00008C630000}"/>
    <cellStyle name="Заголовок 2 2 2 2 2 2 2 2 2 8" xfId="25489" xr:uid="{00000000-0005-0000-0000-00008D630000}"/>
    <cellStyle name="Заголовок 2 2 2 2 2 2 2 2 2 8 2" xfId="25490" xr:uid="{00000000-0005-0000-0000-00008E630000}"/>
    <cellStyle name="Заголовок 2 2 2 2 2 2 2 2 2 8 2 2" xfId="25491" xr:uid="{00000000-0005-0000-0000-00008F630000}"/>
    <cellStyle name="Заголовок 2 2 2 2 2 2 2 2 2 8 2 2 2" xfId="25492" xr:uid="{00000000-0005-0000-0000-000090630000}"/>
    <cellStyle name="Заголовок 2 2 2 2 2 2 2 2 2 8 2 3" xfId="25493" xr:uid="{00000000-0005-0000-0000-000091630000}"/>
    <cellStyle name="Заголовок 2 2 2 2 2 2 2 2 2 8 2 4" xfId="25494" xr:uid="{00000000-0005-0000-0000-000092630000}"/>
    <cellStyle name="Заголовок 2 2 2 2 2 2 2 2 2 8 3" xfId="25495" xr:uid="{00000000-0005-0000-0000-000093630000}"/>
    <cellStyle name="Заголовок 2 2 2 2 2 2 2 2 2 8 3 2" xfId="25496" xr:uid="{00000000-0005-0000-0000-000094630000}"/>
    <cellStyle name="Заголовок 2 2 2 2 2 2 2 2 2 8 4" xfId="25497" xr:uid="{00000000-0005-0000-0000-000095630000}"/>
    <cellStyle name="Заголовок 2 2 2 2 2 2 2 2 2 9" xfId="25498" xr:uid="{00000000-0005-0000-0000-000096630000}"/>
    <cellStyle name="Заголовок 2 2 2 2 2 2 2 2 2 9 2" xfId="25499" xr:uid="{00000000-0005-0000-0000-000097630000}"/>
    <cellStyle name="Заголовок 2 2 2 2 2 2 2 2 20" xfId="25500" xr:uid="{00000000-0005-0000-0000-000098630000}"/>
    <cellStyle name="Заголовок 2 2 2 2 2 2 2 2 21" xfId="25501" xr:uid="{00000000-0005-0000-0000-000099630000}"/>
    <cellStyle name="Заголовок 2 2 2 2 2 2 2 2 22" xfId="25502" xr:uid="{00000000-0005-0000-0000-00009A630000}"/>
    <cellStyle name="Заголовок 2 2 2 2 2 2 2 2 23" xfId="25503" xr:uid="{00000000-0005-0000-0000-00009B630000}"/>
    <cellStyle name="Заголовок 2 2 2 2 2 2 2 2 24" xfId="25504" xr:uid="{00000000-0005-0000-0000-00009C630000}"/>
    <cellStyle name="Заголовок 2 2 2 2 2 2 2 2 25" xfId="25505" xr:uid="{00000000-0005-0000-0000-00009D630000}"/>
    <cellStyle name="Заголовок 2 2 2 2 2 2 2 2 26" xfId="25506" xr:uid="{00000000-0005-0000-0000-00009E630000}"/>
    <cellStyle name="Заголовок 2 2 2 2 2 2 2 2 27" xfId="25507" xr:uid="{00000000-0005-0000-0000-00009F630000}"/>
    <cellStyle name="Заголовок 2 2 2 2 2 2 2 2 28" xfId="25508" xr:uid="{00000000-0005-0000-0000-0000A0630000}"/>
    <cellStyle name="Заголовок 2 2 2 2 2 2 2 2 29" xfId="25509" xr:uid="{00000000-0005-0000-0000-0000A1630000}"/>
    <cellStyle name="Заголовок 2 2 2 2 2 2 2 2 3" xfId="25510" xr:uid="{00000000-0005-0000-0000-0000A2630000}"/>
    <cellStyle name="Заголовок 2 2 2 2 2 2 2 2 30" xfId="25511" xr:uid="{00000000-0005-0000-0000-0000A3630000}"/>
    <cellStyle name="Заголовок 2 2 2 2 2 2 2 2 31" xfId="25512" xr:uid="{00000000-0005-0000-0000-0000A4630000}"/>
    <cellStyle name="Заголовок 2 2 2 2 2 2 2 2 32" xfId="25513" xr:uid="{00000000-0005-0000-0000-0000A5630000}"/>
    <cellStyle name="Заголовок 2 2 2 2 2 2 2 2 33" xfId="25514" xr:uid="{00000000-0005-0000-0000-0000A6630000}"/>
    <cellStyle name="Заголовок 2 2 2 2 2 2 2 2 34" xfId="25515" xr:uid="{00000000-0005-0000-0000-0000A7630000}"/>
    <cellStyle name="Заголовок 2 2 2 2 2 2 2 2 35" xfId="25516" xr:uid="{00000000-0005-0000-0000-0000A8630000}"/>
    <cellStyle name="Заголовок 2 2 2 2 2 2 2 2 36" xfId="25517" xr:uid="{00000000-0005-0000-0000-0000A9630000}"/>
    <cellStyle name="Заголовок 2 2 2 2 2 2 2 2 37" xfId="25518" xr:uid="{00000000-0005-0000-0000-0000AA630000}"/>
    <cellStyle name="Заголовок 2 2 2 2 2 2 2 2 38" xfId="25519" xr:uid="{00000000-0005-0000-0000-0000AB630000}"/>
    <cellStyle name="Заголовок 2 2 2 2 2 2 2 2 4" xfId="25520" xr:uid="{00000000-0005-0000-0000-0000AC630000}"/>
    <cellStyle name="Заголовок 2 2 2 2 2 2 2 2 4 2" xfId="25521" xr:uid="{00000000-0005-0000-0000-0000AD630000}"/>
    <cellStyle name="Заголовок 2 2 2 2 2 2 2 2 4 2 2" xfId="25522" xr:uid="{00000000-0005-0000-0000-0000AE630000}"/>
    <cellStyle name="Заголовок 2 2 2 2 2 2 2 2 4 2 2 2" xfId="25523" xr:uid="{00000000-0005-0000-0000-0000AF630000}"/>
    <cellStyle name="Заголовок 2 2 2 2 2 2 2 2 4 2 2 2 2" xfId="25524" xr:uid="{00000000-0005-0000-0000-0000B0630000}"/>
    <cellStyle name="Заголовок 2 2 2 2 2 2 2 2 4 2 2 2 2 2" xfId="25525" xr:uid="{00000000-0005-0000-0000-0000B1630000}"/>
    <cellStyle name="Заголовок 2 2 2 2 2 2 2 2 4 2 2 2 2 3" xfId="25526" xr:uid="{00000000-0005-0000-0000-0000B2630000}"/>
    <cellStyle name="Заголовок 2 2 2 2 2 2 2 2 4 2 2 2 3" xfId="25527" xr:uid="{00000000-0005-0000-0000-0000B3630000}"/>
    <cellStyle name="Заголовок 2 2 2 2 2 2 2 2 4 2 2 3" xfId="25528" xr:uid="{00000000-0005-0000-0000-0000B4630000}"/>
    <cellStyle name="Заголовок 2 2 2 2 2 2 2 2 4 2 2 4" xfId="25529" xr:uid="{00000000-0005-0000-0000-0000B5630000}"/>
    <cellStyle name="Заголовок 2 2 2 2 2 2 2 2 4 2 3" xfId="25530" xr:uid="{00000000-0005-0000-0000-0000B6630000}"/>
    <cellStyle name="Заголовок 2 2 2 2 2 2 2 2 4 2 4" xfId="25531" xr:uid="{00000000-0005-0000-0000-0000B7630000}"/>
    <cellStyle name="Заголовок 2 2 2 2 2 2 2 2 4 3" xfId="25532" xr:uid="{00000000-0005-0000-0000-0000B8630000}"/>
    <cellStyle name="Заголовок 2 2 2 2 2 2 2 2 4 4" xfId="25533" xr:uid="{00000000-0005-0000-0000-0000B9630000}"/>
    <cellStyle name="Заголовок 2 2 2 2 2 2 2 2 4 5" xfId="25534" xr:uid="{00000000-0005-0000-0000-0000BA630000}"/>
    <cellStyle name="Заголовок 2 2 2 2 2 2 2 2 5" xfId="25535" xr:uid="{00000000-0005-0000-0000-0000BB630000}"/>
    <cellStyle name="Заголовок 2 2 2 2 2 2 2 2 6" xfId="25536" xr:uid="{00000000-0005-0000-0000-0000BC630000}"/>
    <cellStyle name="Заголовок 2 2 2 2 2 2 2 2 6 2" xfId="25537" xr:uid="{00000000-0005-0000-0000-0000BD630000}"/>
    <cellStyle name="Заголовок 2 2 2 2 2 2 2 2 6 3" xfId="25538" xr:uid="{00000000-0005-0000-0000-0000BE630000}"/>
    <cellStyle name="Заголовок 2 2 2 2 2 2 2 2 7" xfId="25539" xr:uid="{00000000-0005-0000-0000-0000BF630000}"/>
    <cellStyle name="Заголовок 2 2 2 2 2 2 2 2 8" xfId="25540" xr:uid="{00000000-0005-0000-0000-0000C0630000}"/>
    <cellStyle name="Заголовок 2 2 2 2 2 2 2 2 8 2" xfId="25541" xr:uid="{00000000-0005-0000-0000-0000C1630000}"/>
    <cellStyle name="Заголовок 2 2 2 2 2 2 2 2 9" xfId="25542" xr:uid="{00000000-0005-0000-0000-0000C2630000}"/>
    <cellStyle name="Заголовок 2 2 2 2 2 2 2 2 9 2" xfId="25543" xr:uid="{00000000-0005-0000-0000-0000C3630000}"/>
    <cellStyle name="Заголовок 2 2 2 2 2 2 2 2 9 2 2" xfId="25544" xr:uid="{00000000-0005-0000-0000-0000C4630000}"/>
    <cellStyle name="Заголовок 2 2 2 2 2 2 2 2 9 2 2 2" xfId="25545" xr:uid="{00000000-0005-0000-0000-0000C5630000}"/>
    <cellStyle name="Заголовок 2 2 2 2 2 2 2 2 9 2 3" xfId="25546" xr:uid="{00000000-0005-0000-0000-0000C6630000}"/>
    <cellStyle name="Заголовок 2 2 2 2 2 2 2 2 9 2 4" xfId="25547" xr:uid="{00000000-0005-0000-0000-0000C7630000}"/>
    <cellStyle name="Заголовок 2 2 2 2 2 2 2 2 9 3" xfId="25548" xr:uid="{00000000-0005-0000-0000-0000C8630000}"/>
    <cellStyle name="Заголовок 2 2 2 2 2 2 2 2 9 3 2" xfId="25549" xr:uid="{00000000-0005-0000-0000-0000C9630000}"/>
    <cellStyle name="Заголовок 2 2 2 2 2 2 2 2 9 4" xfId="25550" xr:uid="{00000000-0005-0000-0000-0000CA630000}"/>
    <cellStyle name="Заголовок 2 2 2 2 2 2 2 20" xfId="25551" xr:uid="{00000000-0005-0000-0000-0000CB630000}"/>
    <cellStyle name="Заголовок 2 2 2 2 2 2 2 21" xfId="25552" xr:uid="{00000000-0005-0000-0000-0000CC630000}"/>
    <cellStyle name="Заголовок 2 2 2 2 2 2 2 22" xfId="25553" xr:uid="{00000000-0005-0000-0000-0000CD630000}"/>
    <cellStyle name="Заголовок 2 2 2 2 2 2 2 23" xfId="25554" xr:uid="{00000000-0005-0000-0000-0000CE630000}"/>
    <cellStyle name="Заголовок 2 2 2 2 2 2 2 24" xfId="25555" xr:uid="{00000000-0005-0000-0000-0000CF630000}"/>
    <cellStyle name="Заголовок 2 2 2 2 2 2 2 25" xfId="25556" xr:uid="{00000000-0005-0000-0000-0000D0630000}"/>
    <cellStyle name="Заголовок 2 2 2 2 2 2 2 26" xfId="25557" xr:uid="{00000000-0005-0000-0000-0000D1630000}"/>
    <cellStyle name="Заголовок 2 2 2 2 2 2 2 27" xfId="25558" xr:uid="{00000000-0005-0000-0000-0000D2630000}"/>
    <cellStyle name="Заголовок 2 2 2 2 2 2 2 28" xfId="25559" xr:uid="{00000000-0005-0000-0000-0000D3630000}"/>
    <cellStyle name="Заголовок 2 2 2 2 2 2 2 29" xfId="25560" xr:uid="{00000000-0005-0000-0000-0000D4630000}"/>
    <cellStyle name="Заголовок 2 2 2 2 2 2 2 3" xfId="25561" xr:uid="{00000000-0005-0000-0000-0000D5630000}"/>
    <cellStyle name="Заголовок 2 2 2 2 2 2 2 30" xfId="25562" xr:uid="{00000000-0005-0000-0000-0000D6630000}"/>
    <cellStyle name="Заголовок 2 2 2 2 2 2 2 31" xfId="25563" xr:uid="{00000000-0005-0000-0000-0000D7630000}"/>
    <cellStyle name="Заголовок 2 2 2 2 2 2 2 32" xfId="25564" xr:uid="{00000000-0005-0000-0000-0000D8630000}"/>
    <cellStyle name="Заголовок 2 2 2 2 2 2 2 33" xfId="25565" xr:uid="{00000000-0005-0000-0000-0000D9630000}"/>
    <cellStyle name="Заголовок 2 2 2 2 2 2 2 34" xfId="25566" xr:uid="{00000000-0005-0000-0000-0000DA630000}"/>
    <cellStyle name="Заголовок 2 2 2 2 2 2 2 35" xfId="25567" xr:uid="{00000000-0005-0000-0000-0000DB630000}"/>
    <cellStyle name="Заголовок 2 2 2 2 2 2 2 36" xfId="25568" xr:uid="{00000000-0005-0000-0000-0000DC630000}"/>
    <cellStyle name="Заголовок 2 2 2 2 2 2 2 37" xfId="25569" xr:uid="{00000000-0005-0000-0000-0000DD630000}"/>
    <cellStyle name="Заголовок 2 2 2 2 2 2 2 38" xfId="25570" xr:uid="{00000000-0005-0000-0000-0000DE630000}"/>
    <cellStyle name="Заголовок 2 2 2 2 2 2 2 39" xfId="25571" xr:uid="{00000000-0005-0000-0000-0000DF630000}"/>
    <cellStyle name="Заголовок 2 2 2 2 2 2 2 4" xfId="25572" xr:uid="{00000000-0005-0000-0000-0000E0630000}"/>
    <cellStyle name="Заголовок 2 2 2 2 2 2 2 5" xfId="25573" xr:uid="{00000000-0005-0000-0000-0000E1630000}"/>
    <cellStyle name="Заголовок 2 2 2 2 2 2 2 5 2" xfId="25574" xr:uid="{00000000-0005-0000-0000-0000E2630000}"/>
    <cellStyle name="Заголовок 2 2 2 2 2 2 2 5 2 2" xfId="25575" xr:uid="{00000000-0005-0000-0000-0000E3630000}"/>
    <cellStyle name="Заголовок 2 2 2 2 2 2 2 5 2 2 2" xfId="25576" xr:uid="{00000000-0005-0000-0000-0000E4630000}"/>
    <cellStyle name="Заголовок 2 2 2 2 2 2 2 5 2 2 2 2" xfId="25577" xr:uid="{00000000-0005-0000-0000-0000E5630000}"/>
    <cellStyle name="Заголовок 2 2 2 2 2 2 2 5 2 2 2 2 2" xfId="25578" xr:uid="{00000000-0005-0000-0000-0000E6630000}"/>
    <cellStyle name="Заголовок 2 2 2 2 2 2 2 5 2 2 2 2 3" xfId="25579" xr:uid="{00000000-0005-0000-0000-0000E7630000}"/>
    <cellStyle name="Заголовок 2 2 2 2 2 2 2 5 2 2 2 3" xfId="25580" xr:uid="{00000000-0005-0000-0000-0000E8630000}"/>
    <cellStyle name="Заголовок 2 2 2 2 2 2 2 5 2 2 3" xfId="25581" xr:uid="{00000000-0005-0000-0000-0000E9630000}"/>
    <cellStyle name="Заголовок 2 2 2 2 2 2 2 5 2 2 4" xfId="25582" xr:uid="{00000000-0005-0000-0000-0000EA630000}"/>
    <cellStyle name="Заголовок 2 2 2 2 2 2 2 5 2 3" xfId="25583" xr:uid="{00000000-0005-0000-0000-0000EB630000}"/>
    <cellStyle name="Заголовок 2 2 2 2 2 2 2 5 2 4" xfId="25584" xr:uid="{00000000-0005-0000-0000-0000EC630000}"/>
    <cellStyle name="Заголовок 2 2 2 2 2 2 2 5 3" xfId="25585" xr:uid="{00000000-0005-0000-0000-0000ED630000}"/>
    <cellStyle name="Заголовок 2 2 2 2 2 2 2 5 4" xfId="25586" xr:uid="{00000000-0005-0000-0000-0000EE630000}"/>
    <cellStyle name="Заголовок 2 2 2 2 2 2 2 5 5" xfId="25587" xr:uid="{00000000-0005-0000-0000-0000EF630000}"/>
    <cellStyle name="Заголовок 2 2 2 2 2 2 2 6" xfId="25588" xr:uid="{00000000-0005-0000-0000-0000F0630000}"/>
    <cellStyle name="Заголовок 2 2 2 2 2 2 2 7" xfId="25589" xr:uid="{00000000-0005-0000-0000-0000F1630000}"/>
    <cellStyle name="Заголовок 2 2 2 2 2 2 2 7 2" xfId="25590" xr:uid="{00000000-0005-0000-0000-0000F2630000}"/>
    <cellStyle name="Заголовок 2 2 2 2 2 2 2 7 3" xfId="25591" xr:uid="{00000000-0005-0000-0000-0000F3630000}"/>
    <cellStyle name="Заголовок 2 2 2 2 2 2 2 8" xfId="25592" xr:uid="{00000000-0005-0000-0000-0000F4630000}"/>
    <cellStyle name="Заголовок 2 2 2 2 2 2 2 9" xfId="25593" xr:uid="{00000000-0005-0000-0000-0000F5630000}"/>
    <cellStyle name="Заголовок 2 2 2 2 2 2 2 9 2" xfId="25594" xr:uid="{00000000-0005-0000-0000-0000F6630000}"/>
    <cellStyle name="Заголовок 2 2 2 2 2 2 20" xfId="25595" xr:uid="{00000000-0005-0000-0000-0000F7630000}"/>
    <cellStyle name="Заголовок 2 2 2 2 2 2 21" xfId="25596" xr:uid="{00000000-0005-0000-0000-0000F8630000}"/>
    <cellStyle name="Заголовок 2 2 2 2 2 2 22" xfId="25597" xr:uid="{00000000-0005-0000-0000-0000F9630000}"/>
    <cellStyle name="Заголовок 2 2 2 2 2 2 23" xfId="25598" xr:uid="{00000000-0005-0000-0000-0000FA630000}"/>
    <cellStyle name="Заголовок 2 2 2 2 2 2 24" xfId="25599" xr:uid="{00000000-0005-0000-0000-0000FB630000}"/>
    <cellStyle name="Заголовок 2 2 2 2 2 2 25" xfId="25600" xr:uid="{00000000-0005-0000-0000-0000FC630000}"/>
    <cellStyle name="Заголовок 2 2 2 2 2 2 26" xfId="25601" xr:uid="{00000000-0005-0000-0000-0000FD630000}"/>
    <cellStyle name="Заголовок 2 2 2 2 2 2 27" xfId="25602" xr:uid="{00000000-0005-0000-0000-0000FE630000}"/>
    <cellStyle name="Заголовок 2 2 2 2 2 2 28" xfId="25603" xr:uid="{00000000-0005-0000-0000-0000FF630000}"/>
    <cellStyle name="Заголовок 2 2 2 2 2 2 29" xfId="25604" xr:uid="{00000000-0005-0000-0000-000000640000}"/>
    <cellStyle name="Заголовок 2 2 2 2 2 2 3" xfId="25605" xr:uid="{00000000-0005-0000-0000-000001640000}"/>
    <cellStyle name="Заголовок 2 2 2 2 2 2 3 2" xfId="25606" xr:uid="{00000000-0005-0000-0000-000002640000}"/>
    <cellStyle name="Заголовок 2 2 2 2 2 2 3 3" xfId="25607" xr:uid="{00000000-0005-0000-0000-000003640000}"/>
    <cellStyle name="Заголовок 2 2 2 2 2 2 3 4" xfId="25608" xr:uid="{00000000-0005-0000-0000-000004640000}"/>
    <cellStyle name="Заголовок 2 2 2 2 2 2 3 4 2" xfId="25609" xr:uid="{00000000-0005-0000-0000-000005640000}"/>
    <cellStyle name="Заголовок 2 2 2 2 2 2 3 4 3" xfId="25610" xr:uid="{00000000-0005-0000-0000-000006640000}"/>
    <cellStyle name="Заголовок 2 2 2 2 2 2 3 5" xfId="25611" xr:uid="{00000000-0005-0000-0000-000007640000}"/>
    <cellStyle name="Заголовок 2 2 2 2 2 2 30" xfId="25612" xr:uid="{00000000-0005-0000-0000-000008640000}"/>
    <cellStyle name="Заголовок 2 2 2 2 2 2 31" xfId="25613" xr:uid="{00000000-0005-0000-0000-000009640000}"/>
    <cellStyle name="Заголовок 2 2 2 2 2 2 32" xfId="25614" xr:uid="{00000000-0005-0000-0000-00000A640000}"/>
    <cellStyle name="Заголовок 2 2 2 2 2 2 33" xfId="25615" xr:uid="{00000000-0005-0000-0000-00000B640000}"/>
    <cellStyle name="Заголовок 2 2 2 2 2 2 34" xfId="25616" xr:uid="{00000000-0005-0000-0000-00000C640000}"/>
    <cellStyle name="Заголовок 2 2 2 2 2 2 35" xfId="25617" xr:uid="{00000000-0005-0000-0000-00000D640000}"/>
    <cellStyle name="Заголовок 2 2 2 2 2 2 36" xfId="25618" xr:uid="{00000000-0005-0000-0000-00000E640000}"/>
    <cellStyle name="Заголовок 2 2 2 2 2 2 37" xfId="25619" xr:uid="{00000000-0005-0000-0000-00000F640000}"/>
    <cellStyle name="Заголовок 2 2 2 2 2 2 38" xfId="25620" xr:uid="{00000000-0005-0000-0000-000010640000}"/>
    <cellStyle name="Заголовок 2 2 2 2 2 2 39" xfId="25621" xr:uid="{00000000-0005-0000-0000-000011640000}"/>
    <cellStyle name="Заголовок 2 2 2 2 2 2 4" xfId="25622" xr:uid="{00000000-0005-0000-0000-000012640000}"/>
    <cellStyle name="Заголовок 2 2 2 2 2 2 40" xfId="25623" xr:uid="{00000000-0005-0000-0000-000013640000}"/>
    <cellStyle name="Заголовок 2 2 2 2 2 2 41" xfId="25624" xr:uid="{00000000-0005-0000-0000-000014640000}"/>
    <cellStyle name="Заголовок 2 2 2 2 2 2 5" xfId="25625" xr:uid="{00000000-0005-0000-0000-000015640000}"/>
    <cellStyle name="Заголовок 2 2 2 2 2 2 5 2" xfId="25626" xr:uid="{00000000-0005-0000-0000-000016640000}"/>
    <cellStyle name="Заголовок 2 2 2 2 2 2 5 2 2" xfId="25627" xr:uid="{00000000-0005-0000-0000-000017640000}"/>
    <cellStyle name="Заголовок 2 2 2 2 2 2 5 2 2 2" xfId="25628" xr:uid="{00000000-0005-0000-0000-000018640000}"/>
    <cellStyle name="Заголовок 2 2 2 2 2 2 5 2 2 3" xfId="25629" xr:uid="{00000000-0005-0000-0000-000019640000}"/>
    <cellStyle name="Заголовок 2 2 2 2 2 2 5 2 3" xfId="25630" xr:uid="{00000000-0005-0000-0000-00001A640000}"/>
    <cellStyle name="Заголовок 2 2 2 2 2 2 5 3" xfId="25631" xr:uid="{00000000-0005-0000-0000-00001B640000}"/>
    <cellStyle name="Заголовок 2 2 2 2 2 2 5 4" xfId="25632" xr:uid="{00000000-0005-0000-0000-00001C640000}"/>
    <cellStyle name="Заголовок 2 2 2 2 2 2 6" xfId="25633" xr:uid="{00000000-0005-0000-0000-00001D640000}"/>
    <cellStyle name="Заголовок 2 2 2 2 2 2 6 2" xfId="25634" xr:uid="{00000000-0005-0000-0000-00001E640000}"/>
    <cellStyle name="Заголовок 2 2 2 2 2 2 6 3" xfId="25635" xr:uid="{00000000-0005-0000-0000-00001F640000}"/>
    <cellStyle name="Заголовок 2 2 2 2 2 2 7" xfId="25636" xr:uid="{00000000-0005-0000-0000-000020640000}"/>
    <cellStyle name="Заголовок 2 2 2 2 2 2 7 2" xfId="25637" xr:uid="{00000000-0005-0000-0000-000021640000}"/>
    <cellStyle name="Заголовок 2 2 2 2 2 2 7 3" xfId="25638" xr:uid="{00000000-0005-0000-0000-000022640000}"/>
    <cellStyle name="Заголовок 2 2 2 2 2 2 8" xfId="25639" xr:uid="{00000000-0005-0000-0000-000023640000}"/>
    <cellStyle name="Заголовок 2 2 2 2 2 2 8 2" xfId="25640" xr:uid="{00000000-0005-0000-0000-000024640000}"/>
    <cellStyle name="Заголовок 2 2 2 2 2 2 8 3" xfId="25641" xr:uid="{00000000-0005-0000-0000-000025640000}"/>
    <cellStyle name="Заголовок 2 2 2 2 2 2 9" xfId="25642" xr:uid="{00000000-0005-0000-0000-000026640000}"/>
    <cellStyle name="Заголовок 2 2 2 2 2 2 9 2" xfId="25643" xr:uid="{00000000-0005-0000-0000-000027640000}"/>
    <cellStyle name="Заголовок 2 2 2 2 2 2_амортизация" xfId="25644" xr:uid="{00000000-0005-0000-0000-000028640000}"/>
    <cellStyle name="Заголовок 2 2 2 2 2 20" xfId="25645" xr:uid="{00000000-0005-0000-0000-000029640000}"/>
    <cellStyle name="Заголовок 2 2 2 2 2 21" xfId="25646" xr:uid="{00000000-0005-0000-0000-00002A640000}"/>
    <cellStyle name="Заголовок 2 2 2 2 2 22" xfId="25647" xr:uid="{00000000-0005-0000-0000-00002B640000}"/>
    <cellStyle name="Заголовок 2 2 2 2 2 23" xfId="25648" xr:uid="{00000000-0005-0000-0000-00002C640000}"/>
    <cellStyle name="Заголовок 2 2 2 2 2 24" xfId="25649" xr:uid="{00000000-0005-0000-0000-00002D640000}"/>
    <cellStyle name="Заголовок 2 2 2 2 2 25" xfId="25650" xr:uid="{00000000-0005-0000-0000-00002E640000}"/>
    <cellStyle name="Заголовок 2 2 2 2 2 26" xfId="25651" xr:uid="{00000000-0005-0000-0000-00002F640000}"/>
    <cellStyle name="Заголовок 2 2 2 2 2 27" xfId="25652" xr:uid="{00000000-0005-0000-0000-000030640000}"/>
    <cellStyle name="Заголовок 2 2 2 2 2 28" xfId="25653" xr:uid="{00000000-0005-0000-0000-000031640000}"/>
    <cellStyle name="Заголовок 2 2 2 2 2 29" xfId="25654" xr:uid="{00000000-0005-0000-0000-000032640000}"/>
    <cellStyle name="Заголовок 2 2 2 2 2 3" xfId="25655" xr:uid="{00000000-0005-0000-0000-000033640000}"/>
    <cellStyle name="Заголовок 2 2 2 2 2 3 2" xfId="25656" xr:uid="{00000000-0005-0000-0000-000034640000}"/>
    <cellStyle name="Заголовок 2 2 2 2 2 3 2 2" xfId="25657" xr:uid="{00000000-0005-0000-0000-000035640000}"/>
    <cellStyle name="Заголовок 2 2 2 2 2 3 3" xfId="25658" xr:uid="{00000000-0005-0000-0000-000036640000}"/>
    <cellStyle name="Заголовок 2 2 2 2 2 3 4" xfId="25659" xr:uid="{00000000-0005-0000-0000-000037640000}"/>
    <cellStyle name="Заголовок 2 2 2 2 2 3 4 2" xfId="25660" xr:uid="{00000000-0005-0000-0000-000038640000}"/>
    <cellStyle name="Заголовок 2 2 2 2 2 3 4 3" xfId="25661" xr:uid="{00000000-0005-0000-0000-000039640000}"/>
    <cellStyle name="Заголовок 2 2 2 2 2 3 5" xfId="25662" xr:uid="{00000000-0005-0000-0000-00003A640000}"/>
    <cellStyle name="Заголовок 2 2 2 2 2 30" xfId="25663" xr:uid="{00000000-0005-0000-0000-00003B640000}"/>
    <cellStyle name="Заголовок 2 2 2 2 2 31" xfId="25664" xr:uid="{00000000-0005-0000-0000-00003C640000}"/>
    <cellStyle name="Заголовок 2 2 2 2 2 32" xfId="25665" xr:uid="{00000000-0005-0000-0000-00003D640000}"/>
    <cellStyle name="Заголовок 2 2 2 2 2 33" xfId="25666" xr:uid="{00000000-0005-0000-0000-00003E640000}"/>
    <cellStyle name="Заголовок 2 2 2 2 2 34" xfId="25667" xr:uid="{00000000-0005-0000-0000-00003F640000}"/>
    <cellStyle name="Заголовок 2 2 2 2 2 35" xfId="25668" xr:uid="{00000000-0005-0000-0000-000040640000}"/>
    <cellStyle name="Заголовок 2 2 2 2 2 36" xfId="25669" xr:uid="{00000000-0005-0000-0000-000041640000}"/>
    <cellStyle name="Заголовок 2 2 2 2 2 37" xfId="25670" xr:uid="{00000000-0005-0000-0000-000042640000}"/>
    <cellStyle name="Заголовок 2 2 2 2 2 38" xfId="25671" xr:uid="{00000000-0005-0000-0000-000043640000}"/>
    <cellStyle name="Заголовок 2 2 2 2 2 39" xfId="25672" xr:uid="{00000000-0005-0000-0000-000044640000}"/>
    <cellStyle name="Заголовок 2 2 2 2 2 4" xfId="25673" xr:uid="{00000000-0005-0000-0000-000045640000}"/>
    <cellStyle name="Заголовок 2 2 2 2 2 40" xfId="25674" xr:uid="{00000000-0005-0000-0000-000046640000}"/>
    <cellStyle name="Заголовок 2 2 2 2 2 41" xfId="25675" xr:uid="{00000000-0005-0000-0000-000047640000}"/>
    <cellStyle name="Заголовок 2 2 2 2 2 42" xfId="25676" xr:uid="{00000000-0005-0000-0000-000048640000}"/>
    <cellStyle name="Заголовок 2 2 2 2 2 5" xfId="25677" xr:uid="{00000000-0005-0000-0000-000049640000}"/>
    <cellStyle name="Заголовок 2 2 2 2 2 6" xfId="25678" xr:uid="{00000000-0005-0000-0000-00004A640000}"/>
    <cellStyle name="Заголовок 2 2 2 2 2 6 2" xfId="25679" xr:uid="{00000000-0005-0000-0000-00004B640000}"/>
    <cellStyle name="Заголовок 2 2 2 2 2 6 2 2" xfId="25680" xr:uid="{00000000-0005-0000-0000-00004C640000}"/>
    <cellStyle name="Заголовок 2 2 2 2 2 6 2 2 2" xfId="25681" xr:uid="{00000000-0005-0000-0000-00004D640000}"/>
    <cellStyle name="Заголовок 2 2 2 2 2 6 2 2 3" xfId="25682" xr:uid="{00000000-0005-0000-0000-00004E640000}"/>
    <cellStyle name="Заголовок 2 2 2 2 2 6 2 3" xfId="25683" xr:uid="{00000000-0005-0000-0000-00004F640000}"/>
    <cellStyle name="Заголовок 2 2 2 2 2 6 3" xfId="25684" xr:uid="{00000000-0005-0000-0000-000050640000}"/>
    <cellStyle name="Заголовок 2 2 2 2 2 6 4" xfId="25685" xr:uid="{00000000-0005-0000-0000-000051640000}"/>
    <cellStyle name="Заголовок 2 2 2 2 2 7" xfId="25686" xr:uid="{00000000-0005-0000-0000-000052640000}"/>
    <cellStyle name="Заголовок 2 2 2 2 2 7 2" xfId="25687" xr:uid="{00000000-0005-0000-0000-000053640000}"/>
    <cellStyle name="Заголовок 2 2 2 2 2 7 3" xfId="25688" xr:uid="{00000000-0005-0000-0000-000054640000}"/>
    <cellStyle name="Заголовок 2 2 2 2 2 8" xfId="25689" xr:uid="{00000000-0005-0000-0000-000055640000}"/>
    <cellStyle name="Заголовок 2 2 2 2 2 8 2" xfId="25690" xr:uid="{00000000-0005-0000-0000-000056640000}"/>
    <cellStyle name="Заголовок 2 2 2 2 2 8 3" xfId="25691" xr:uid="{00000000-0005-0000-0000-000057640000}"/>
    <cellStyle name="Заголовок 2 2 2 2 2 9" xfId="25692" xr:uid="{00000000-0005-0000-0000-000058640000}"/>
    <cellStyle name="Заголовок 2 2 2 2 2 9 2" xfId="25693" xr:uid="{00000000-0005-0000-0000-000059640000}"/>
    <cellStyle name="Заголовок 2 2 2 2 2 9 3" xfId="25694" xr:uid="{00000000-0005-0000-0000-00005A640000}"/>
    <cellStyle name="Заголовок 2 2 2 2 2_амортизация" xfId="25695" xr:uid="{00000000-0005-0000-0000-00005B640000}"/>
    <cellStyle name="Заголовок 2 2 2 2 20" xfId="25696" xr:uid="{00000000-0005-0000-0000-00005C640000}"/>
    <cellStyle name="Заголовок 2 2 2 2 20 2" xfId="25697" xr:uid="{00000000-0005-0000-0000-00005D640000}"/>
    <cellStyle name="Заголовок 2 2 2 2 21" xfId="25698" xr:uid="{00000000-0005-0000-0000-00005E640000}"/>
    <cellStyle name="Заголовок 2 2 2 2 22" xfId="25699" xr:uid="{00000000-0005-0000-0000-00005F640000}"/>
    <cellStyle name="Заголовок 2 2 2 2 23" xfId="25700" xr:uid="{00000000-0005-0000-0000-000060640000}"/>
    <cellStyle name="Заголовок 2 2 2 2 23 2" xfId="25701" xr:uid="{00000000-0005-0000-0000-000061640000}"/>
    <cellStyle name="Заголовок 2 2 2 2 24" xfId="25702" xr:uid="{00000000-0005-0000-0000-000062640000}"/>
    <cellStyle name="Заголовок 2 2 2 2 25" xfId="25703" xr:uid="{00000000-0005-0000-0000-000063640000}"/>
    <cellStyle name="Заголовок 2 2 2 2 26" xfId="25704" xr:uid="{00000000-0005-0000-0000-000064640000}"/>
    <cellStyle name="Заголовок 2 2 2 2 27" xfId="25705" xr:uid="{00000000-0005-0000-0000-000065640000}"/>
    <cellStyle name="Заголовок 2 2 2 2 28" xfId="25706" xr:uid="{00000000-0005-0000-0000-000066640000}"/>
    <cellStyle name="Заголовок 2 2 2 2 29" xfId="25707" xr:uid="{00000000-0005-0000-0000-000067640000}"/>
    <cellStyle name="Заголовок 2 2 2 2 3" xfId="25708" xr:uid="{00000000-0005-0000-0000-000068640000}"/>
    <cellStyle name="Заголовок 2 2 2 2 30" xfId="25709" xr:uid="{00000000-0005-0000-0000-000069640000}"/>
    <cellStyle name="Заголовок 2 2 2 2 31" xfId="25710" xr:uid="{00000000-0005-0000-0000-00006A640000}"/>
    <cellStyle name="Заголовок 2 2 2 2 32" xfId="25711" xr:uid="{00000000-0005-0000-0000-00006B640000}"/>
    <cellStyle name="Заголовок 2 2 2 2 33" xfId="25712" xr:uid="{00000000-0005-0000-0000-00006C640000}"/>
    <cellStyle name="Заголовок 2 2 2 2 34" xfId="25713" xr:uid="{00000000-0005-0000-0000-00006D640000}"/>
    <cellStyle name="Заголовок 2 2 2 2 35" xfId="25714" xr:uid="{00000000-0005-0000-0000-00006E640000}"/>
    <cellStyle name="Заголовок 2 2 2 2 36" xfId="25715" xr:uid="{00000000-0005-0000-0000-00006F640000}"/>
    <cellStyle name="Заголовок 2 2 2 2 37" xfId="25716" xr:uid="{00000000-0005-0000-0000-000070640000}"/>
    <cellStyle name="Заголовок 2 2 2 2 38" xfId="25717" xr:uid="{00000000-0005-0000-0000-000071640000}"/>
    <cellStyle name="Заголовок 2 2 2 2 39" xfId="25718" xr:uid="{00000000-0005-0000-0000-000072640000}"/>
    <cellStyle name="Заголовок 2 2 2 2 4" xfId="25719" xr:uid="{00000000-0005-0000-0000-000073640000}"/>
    <cellStyle name="Заголовок 2 2 2 2 4 2" xfId="25720" xr:uid="{00000000-0005-0000-0000-000074640000}"/>
    <cellStyle name="Заголовок 2 2 2 2 4 3" xfId="25721" xr:uid="{00000000-0005-0000-0000-000075640000}"/>
    <cellStyle name="Заголовок 2 2 2 2 40" xfId="25722" xr:uid="{00000000-0005-0000-0000-000076640000}"/>
    <cellStyle name="Заголовок 2 2 2 2 41" xfId="25723" xr:uid="{00000000-0005-0000-0000-000077640000}"/>
    <cellStyle name="Заголовок 2 2 2 2 42" xfId="25724" xr:uid="{00000000-0005-0000-0000-000078640000}"/>
    <cellStyle name="Заголовок 2 2 2 2 43" xfId="25725" xr:uid="{00000000-0005-0000-0000-000079640000}"/>
    <cellStyle name="Заголовок 2 2 2 2 44" xfId="25726" xr:uid="{00000000-0005-0000-0000-00007A640000}"/>
    <cellStyle name="Заголовок 2 2 2 2 45" xfId="25727" xr:uid="{00000000-0005-0000-0000-00007B640000}"/>
    <cellStyle name="Заголовок 2 2 2 2 46" xfId="25728" xr:uid="{00000000-0005-0000-0000-00007C640000}"/>
    <cellStyle name="Заголовок 2 2 2 2 47" xfId="25729" xr:uid="{00000000-0005-0000-0000-00007D640000}"/>
    <cellStyle name="Заголовок 2 2 2 2 48" xfId="25730" xr:uid="{00000000-0005-0000-0000-00007E640000}"/>
    <cellStyle name="Заголовок 2 2 2 2 5" xfId="25731" xr:uid="{00000000-0005-0000-0000-00007F640000}"/>
    <cellStyle name="Заголовок 2 2 2 2 5 2" xfId="25732" xr:uid="{00000000-0005-0000-0000-000080640000}"/>
    <cellStyle name="Заголовок 2 2 2 2 5 3" xfId="25733" xr:uid="{00000000-0005-0000-0000-000081640000}"/>
    <cellStyle name="Заголовок 2 2 2 2 6" xfId="25734" xr:uid="{00000000-0005-0000-0000-000082640000}"/>
    <cellStyle name="Заголовок 2 2 2 2 6 2" xfId="25735" xr:uid="{00000000-0005-0000-0000-000083640000}"/>
    <cellStyle name="Заголовок 2 2 2 2 6 3" xfId="25736" xr:uid="{00000000-0005-0000-0000-000084640000}"/>
    <cellStyle name="Заголовок 2 2 2 2 7" xfId="25737" xr:uid="{00000000-0005-0000-0000-000085640000}"/>
    <cellStyle name="Заголовок 2 2 2 2 7 2" xfId="25738" xr:uid="{00000000-0005-0000-0000-000086640000}"/>
    <cellStyle name="Заголовок 2 2 2 2 7 3" xfId="25739" xr:uid="{00000000-0005-0000-0000-000087640000}"/>
    <cellStyle name="Заголовок 2 2 2 2 8" xfId="25740" xr:uid="{00000000-0005-0000-0000-000088640000}"/>
    <cellStyle name="Заголовок 2 2 2 2 8 2" xfId="25741" xr:uid="{00000000-0005-0000-0000-000089640000}"/>
    <cellStyle name="Заголовок 2 2 2 2 8 3" xfId="25742" xr:uid="{00000000-0005-0000-0000-00008A640000}"/>
    <cellStyle name="Заголовок 2 2 2 2 9" xfId="25743" xr:uid="{00000000-0005-0000-0000-00008B640000}"/>
    <cellStyle name="Заголовок 2 2 2 2 9 2" xfId="25744" xr:uid="{00000000-0005-0000-0000-00008C640000}"/>
    <cellStyle name="Заголовок 2 2 2 2 9 2 2" xfId="25745" xr:uid="{00000000-0005-0000-0000-00008D640000}"/>
    <cellStyle name="Заголовок 2 2 2 2 9 3" xfId="25746" xr:uid="{00000000-0005-0000-0000-00008E640000}"/>
    <cellStyle name="Заголовок 2 2 2 2 9 4" xfId="25747" xr:uid="{00000000-0005-0000-0000-00008F640000}"/>
    <cellStyle name="Заголовок 2 2 2 2 9 4 2" xfId="25748" xr:uid="{00000000-0005-0000-0000-000090640000}"/>
    <cellStyle name="Заголовок 2 2 2 2 9 4 3" xfId="25749" xr:uid="{00000000-0005-0000-0000-000091640000}"/>
    <cellStyle name="Заголовок 2 2 2 2 9 5" xfId="25750" xr:uid="{00000000-0005-0000-0000-000092640000}"/>
    <cellStyle name="Заголовок 2 2 2 2_амортизация" xfId="25751" xr:uid="{00000000-0005-0000-0000-000093640000}"/>
    <cellStyle name="Заголовок 2 2 2 20" xfId="25752" xr:uid="{00000000-0005-0000-0000-000094640000}"/>
    <cellStyle name="Заголовок 2 2 2 20 2" xfId="25753" xr:uid="{00000000-0005-0000-0000-000095640000}"/>
    <cellStyle name="Заголовок 2 2 2 21" xfId="25754" xr:uid="{00000000-0005-0000-0000-000096640000}"/>
    <cellStyle name="Заголовок 2 2 2 22" xfId="25755" xr:uid="{00000000-0005-0000-0000-000097640000}"/>
    <cellStyle name="Заголовок 2 2 2 23" xfId="25756" xr:uid="{00000000-0005-0000-0000-000098640000}"/>
    <cellStyle name="Заголовок 2 2 2 23 2" xfId="25757" xr:uid="{00000000-0005-0000-0000-000099640000}"/>
    <cellStyle name="Заголовок 2 2 2 24" xfId="25758" xr:uid="{00000000-0005-0000-0000-00009A640000}"/>
    <cellStyle name="Заголовок 2 2 2 25" xfId="25759" xr:uid="{00000000-0005-0000-0000-00009B640000}"/>
    <cellStyle name="Заголовок 2 2 2 26" xfId="25760" xr:uid="{00000000-0005-0000-0000-00009C640000}"/>
    <cellStyle name="Заголовок 2 2 2 27" xfId="25761" xr:uid="{00000000-0005-0000-0000-00009D640000}"/>
    <cellStyle name="Заголовок 2 2 2 28" xfId="25762" xr:uid="{00000000-0005-0000-0000-00009E640000}"/>
    <cellStyle name="Заголовок 2 2 2 29" xfId="25763" xr:uid="{00000000-0005-0000-0000-00009F640000}"/>
    <cellStyle name="Заголовок 2 2 2 3" xfId="25764" xr:uid="{00000000-0005-0000-0000-0000A0640000}"/>
    <cellStyle name="Заголовок 2 2 2 3 10" xfId="25765" xr:uid="{00000000-0005-0000-0000-0000A1640000}"/>
    <cellStyle name="Заголовок 2 2 2 3 11" xfId="25766" xr:uid="{00000000-0005-0000-0000-0000A2640000}"/>
    <cellStyle name="Заголовок 2 2 2 3 12" xfId="25767" xr:uid="{00000000-0005-0000-0000-0000A3640000}"/>
    <cellStyle name="Заголовок 2 2 2 3 2" xfId="25768" xr:uid="{00000000-0005-0000-0000-0000A4640000}"/>
    <cellStyle name="Заголовок 2 2 2 3 2 10" xfId="25769" xr:uid="{00000000-0005-0000-0000-0000A5640000}"/>
    <cellStyle name="Заголовок 2 2 2 3 2 11" xfId="25770" xr:uid="{00000000-0005-0000-0000-0000A6640000}"/>
    <cellStyle name="Заголовок 2 2 2 3 2 12" xfId="25771" xr:uid="{00000000-0005-0000-0000-0000A7640000}"/>
    <cellStyle name="Заголовок 2 2 2 3 2 2" xfId="25772" xr:uid="{00000000-0005-0000-0000-0000A8640000}"/>
    <cellStyle name="Заголовок 2 2 2 3 2 3" xfId="25773" xr:uid="{00000000-0005-0000-0000-0000A9640000}"/>
    <cellStyle name="Заголовок 2 2 2 3 2 4" xfId="25774" xr:uid="{00000000-0005-0000-0000-0000AA640000}"/>
    <cellStyle name="Заголовок 2 2 2 3 2 5" xfId="25775" xr:uid="{00000000-0005-0000-0000-0000AB640000}"/>
    <cellStyle name="Заголовок 2 2 2 3 2 6" xfId="25776" xr:uid="{00000000-0005-0000-0000-0000AC640000}"/>
    <cellStyle name="Заголовок 2 2 2 3 2 6 2" xfId="25777" xr:uid="{00000000-0005-0000-0000-0000AD640000}"/>
    <cellStyle name="Заголовок 2 2 2 3 2 7" xfId="25778" xr:uid="{00000000-0005-0000-0000-0000AE640000}"/>
    <cellStyle name="Заголовок 2 2 2 3 2 7 2" xfId="25779" xr:uid="{00000000-0005-0000-0000-0000AF640000}"/>
    <cellStyle name="Заголовок 2 2 2 3 2 8" xfId="25780" xr:uid="{00000000-0005-0000-0000-0000B0640000}"/>
    <cellStyle name="Заголовок 2 2 2 3 2 9" xfId="25781" xr:uid="{00000000-0005-0000-0000-0000B1640000}"/>
    <cellStyle name="Заголовок 2 2 2 3 3" xfId="25782" xr:uid="{00000000-0005-0000-0000-0000B2640000}"/>
    <cellStyle name="Заголовок 2 2 2 3 4" xfId="25783" xr:uid="{00000000-0005-0000-0000-0000B3640000}"/>
    <cellStyle name="Заголовок 2 2 2 3 5" xfId="25784" xr:uid="{00000000-0005-0000-0000-0000B4640000}"/>
    <cellStyle name="Заголовок 2 2 2 3 6" xfId="25785" xr:uid="{00000000-0005-0000-0000-0000B5640000}"/>
    <cellStyle name="Заголовок 2 2 2 3 6 2" xfId="25786" xr:uid="{00000000-0005-0000-0000-0000B6640000}"/>
    <cellStyle name="Заголовок 2 2 2 3 7" xfId="25787" xr:uid="{00000000-0005-0000-0000-0000B7640000}"/>
    <cellStyle name="Заголовок 2 2 2 3 7 2" xfId="25788" xr:uid="{00000000-0005-0000-0000-0000B8640000}"/>
    <cellStyle name="Заголовок 2 2 2 3 8" xfId="25789" xr:uid="{00000000-0005-0000-0000-0000B9640000}"/>
    <cellStyle name="Заголовок 2 2 2 3 9" xfId="25790" xr:uid="{00000000-0005-0000-0000-0000BA640000}"/>
    <cellStyle name="Заголовок 2 2 2 3_амортизация" xfId="25791" xr:uid="{00000000-0005-0000-0000-0000BB640000}"/>
    <cellStyle name="Заголовок 2 2 2 30" xfId="25792" xr:uid="{00000000-0005-0000-0000-0000BC640000}"/>
    <cellStyle name="Заголовок 2 2 2 31" xfId="25793" xr:uid="{00000000-0005-0000-0000-0000BD640000}"/>
    <cellStyle name="Заголовок 2 2 2 32" xfId="25794" xr:uid="{00000000-0005-0000-0000-0000BE640000}"/>
    <cellStyle name="Заголовок 2 2 2 33" xfId="25795" xr:uid="{00000000-0005-0000-0000-0000BF640000}"/>
    <cellStyle name="Заголовок 2 2 2 34" xfId="25796" xr:uid="{00000000-0005-0000-0000-0000C0640000}"/>
    <cellStyle name="Заголовок 2 2 2 35" xfId="25797" xr:uid="{00000000-0005-0000-0000-0000C1640000}"/>
    <cellStyle name="Заголовок 2 2 2 36" xfId="25798" xr:uid="{00000000-0005-0000-0000-0000C2640000}"/>
    <cellStyle name="Заголовок 2 2 2 37" xfId="25799" xr:uid="{00000000-0005-0000-0000-0000C3640000}"/>
    <cellStyle name="Заголовок 2 2 2 38" xfId="25800" xr:uid="{00000000-0005-0000-0000-0000C4640000}"/>
    <cellStyle name="Заголовок 2 2 2 39" xfId="25801" xr:uid="{00000000-0005-0000-0000-0000C5640000}"/>
    <cellStyle name="Заголовок 2 2 2 4" xfId="25802" xr:uid="{00000000-0005-0000-0000-0000C6640000}"/>
    <cellStyle name="Заголовок 2 2 2 4 2" xfId="25803" xr:uid="{00000000-0005-0000-0000-0000C7640000}"/>
    <cellStyle name="Заголовок 2 2 2 4 3" xfId="25804" xr:uid="{00000000-0005-0000-0000-0000C8640000}"/>
    <cellStyle name="Заголовок 2 2 2 40" xfId="25805" xr:uid="{00000000-0005-0000-0000-0000C9640000}"/>
    <cellStyle name="Заголовок 2 2 2 41" xfId="25806" xr:uid="{00000000-0005-0000-0000-0000CA640000}"/>
    <cellStyle name="Заголовок 2 2 2 42" xfId="25807" xr:uid="{00000000-0005-0000-0000-0000CB640000}"/>
    <cellStyle name="Заголовок 2 2 2 43" xfId="25808" xr:uid="{00000000-0005-0000-0000-0000CC640000}"/>
    <cellStyle name="Заголовок 2 2 2 44" xfId="25809" xr:uid="{00000000-0005-0000-0000-0000CD640000}"/>
    <cellStyle name="Заголовок 2 2 2 45" xfId="25810" xr:uid="{00000000-0005-0000-0000-0000CE640000}"/>
    <cellStyle name="Заголовок 2 2 2 46" xfId="25811" xr:uid="{00000000-0005-0000-0000-0000CF640000}"/>
    <cellStyle name="Заголовок 2 2 2 47" xfId="25812" xr:uid="{00000000-0005-0000-0000-0000D0640000}"/>
    <cellStyle name="Заголовок 2 2 2 48" xfId="25813" xr:uid="{00000000-0005-0000-0000-0000D1640000}"/>
    <cellStyle name="Заголовок 2 2 2 5" xfId="25814" xr:uid="{00000000-0005-0000-0000-0000D2640000}"/>
    <cellStyle name="Заголовок 2 2 2 5 2" xfId="25815" xr:uid="{00000000-0005-0000-0000-0000D3640000}"/>
    <cellStyle name="Заголовок 2 2 2 5 3" xfId="25816" xr:uid="{00000000-0005-0000-0000-0000D4640000}"/>
    <cellStyle name="Заголовок 2 2 2 6" xfId="25817" xr:uid="{00000000-0005-0000-0000-0000D5640000}"/>
    <cellStyle name="Заголовок 2 2 2 6 2" xfId="25818" xr:uid="{00000000-0005-0000-0000-0000D6640000}"/>
    <cellStyle name="Заголовок 2 2 2 6 3" xfId="25819" xr:uid="{00000000-0005-0000-0000-0000D7640000}"/>
    <cellStyle name="Заголовок 2 2 2 7" xfId="25820" xr:uid="{00000000-0005-0000-0000-0000D8640000}"/>
    <cellStyle name="Заголовок 2 2 2 7 2" xfId="25821" xr:uid="{00000000-0005-0000-0000-0000D9640000}"/>
    <cellStyle name="Заголовок 2 2 2 7 3" xfId="25822" xr:uid="{00000000-0005-0000-0000-0000DA640000}"/>
    <cellStyle name="Заголовок 2 2 2 8" xfId="25823" xr:uid="{00000000-0005-0000-0000-0000DB640000}"/>
    <cellStyle name="Заголовок 2 2 2 8 2" xfId="25824" xr:uid="{00000000-0005-0000-0000-0000DC640000}"/>
    <cellStyle name="Заголовок 2 2 2 8 3" xfId="25825" xr:uid="{00000000-0005-0000-0000-0000DD640000}"/>
    <cellStyle name="Заголовок 2 2 2 9" xfId="25826" xr:uid="{00000000-0005-0000-0000-0000DE640000}"/>
    <cellStyle name="Заголовок 2 2 2 9 2" xfId="25827" xr:uid="{00000000-0005-0000-0000-0000DF640000}"/>
    <cellStyle name="Заголовок 2 2 2 9 2 2" xfId="25828" xr:uid="{00000000-0005-0000-0000-0000E0640000}"/>
    <cellStyle name="Заголовок 2 2 2 9 3" xfId="25829" xr:uid="{00000000-0005-0000-0000-0000E1640000}"/>
    <cellStyle name="Заголовок 2 2 2 9 4" xfId="25830" xr:uid="{00000000-0005-0000-0000-0000E2640000}"/>
    <cellStyle name="Заголовок 2 2 2 9 4 2" xfId="25831" xr:uid="{00000000-0005-0000-0000-0000E3640000}"/>
    <cellStyle name="Заголовок 2 2 2 9 4 3" xfId="25832" xr:uid="{00000000-0005-0000-0000-0000E4640000}"/>
    <cellStyle name="Заголовок 2 2 2 9 5" xfId="25833" xr:uid="{00000000-0005-0000-0000-0000E5640000}"/>
    <cellStyle name="Заголовок 2 2 2_амортизация" xfId="25834" xr:uid="{00000000-0005-0000-0000-0000E6640000}"/>
    <cellStyle name="Заголовок 2 2 20" xfId="25835" xr:uid="{00000000-0005-0000-0000-0000E7640000}"/>
    <cellStyle name="Заголовок 2 2 21" xfId="25836" xr:uid="{00000000-0005-0000-0000-0000E8640000}"/>
    <cellStyle name="Заголовок 2 2 22" xfId="25837" xr:uid="{00000000-0005-0000-0000-0000E9640000}"/>
    <cellStyle name="Заголовок 2 2 23" xfId="25838" xr:uid="{00000000-0005-0000-0000-0000EA640000}"/>
    <cellStyle name="Заголовок 2 2 24" xfId="25839" xr:uid="{00000000-0005-0000-0000-0000EB640000}"/>
    <cellStyle name="Заголовок 2 2 25" xfId="25840" xr:uid="{00000000-0005-0000-0000-0000EC640000}"/>
    <cellStyle name="Заголовок 2 2 26" xfId="25841" xr:uid="{00000000-0005-0000-0000-0000ED640000}"/>
    <cellStyle name="Заголовок 2 2 26 2" xfId="25842" xr:uid="{00000000-0005-0000-0000-0000EE640000}"/>
    <cellStyle name="Заголовок 2 2 27" xfId="25843" xr:uid="{00000000-0005-0000-0000-0000EF640000}"/>
    <cellStyle name="Заголовок 2 2 28" xfId="25844" xr:uid="{00000000-0005-0000-0000-0000F0640000}"/>
    <cellStyle name="Заголовок 2 2 29" xfId="25845" xr:uid="{00000000-0005-0000-0000-0000F1640000}"/>
    <cellStyle name="Заголовок 2 2 3" xfId="25846" xr:uid="{00000000-0005-0000-0000-0000F2640000}"/>
    <cellStyle name="Заголовок 2 2 30" xfId="25847" xr:uid="{00000000-0005-0000-0000-0000F3640000}"/>
    <cellStyle name="Заголовок 2 2 31" xfId="25848" xr:uid="{00000000-0005-0000-0000-0000F4640000}"/>
    <cellStyle name="Заголовок 2 2 32" xfId="25849" xr:uid="{00000000-0005-0000-0000-0000F5640000}"/>
    <cellStyle name="Заголовок 2 2 33" xfId="25850" xr:uid="{00000000-0005-0000-0000-0000F6640000}"/>
    <cellStyle name="Заголовок 2 2 4" xfId="25851" xr:uid="{00000000-0005-0000-0000-0000F7640000}"/>
    <cellStyle name="Заголовок 2 2 4 10" xfId="25852" xr:uid="{00000000-0005-0000-0000-0000F8640000}"/>
    <cellStyle name="Заголовок 2 2 4 11" xfId="25853" xr:uid="{00000000-0005-0000-0000-0000F9640000}"/>
    <cellStyle name="Заголовок 2 2 4 12" xfId="25854" xr:uid="{00000000-0005-0000-0000-0000FA640000}"/>
    <cellStyle name="Заголовок 2 2 4 2" xfId="25855" xr:uid="{00000000-0005-0000-0000-0000FB640000}"/>
    <cellStyle name="Заголовок 2 2 4 2 10" xfId="25856" xr:uid="{00000000-0005-0000-0000-0000FC640000}"/>
    <cellStyle name="Заголовок 2 2 4 2 11" xfId="25857" xr:uid="{00000000-0005-0000-0000-0000FD640000}"/>
    <cellStyle name="Заголовок 2 2 4 2 12" xfId="25858" xr:uid="{00000000-0005-0000-0000-0000FE640000}"/>
    <cellStyle name="Заголовок 2 2 4 2 2" xfId="25859" xr:uid="{00000000-0005-0000-0000-0000FF640000}"/>
    <cellStyle name="Заголовок 2 2 4 2 3" xfId="25860" xr:uid="{00000000-0005-0000-0000-000000650000}"/>
    <cellStyle name="Заголовок 2 2 4 2 3 2" xfId="25861" xr:uid="{00000000-0005-0000-0000-000001650000}"/>
    <cellStyle name="Заголовок 2 2 4 2 3 2 2" xfId="25862" xr:uid="{00000000-0005-0000-0000-000002650000}"/>
    <cellStyle name="Заголовок 2 2 4 2 3 2 3" xfId="25863" xr:uid="{00000000-0005-0000-0000-000003650000}"/>
    <cellStyle name="Заголовок 2 2 4 2 3 3" xfId="25864" xr:uid="{00000000-0005-0000-0000-000004650000}"/>
    <cellStyle name="Заголовок 2 2 4 2 4" xfId="25865" xr:uid="{00000000-0005-0000-0000-000005650000}"/>
    <cellStyle name="Заголовок 2 2 4 2 5" xfId="25866" xr:uid="{00000000-0005-0000-0000-000006650000}"/>
    <cellStyle name="Заголовок 2 2 4 2 5 2" xfId="25867" xr:uid="{00000000-0005-0000-0000-000007650000}"/>
    <cellStyle name="Заголовок 2 2 4 2 6" xfId="25868" xr:uid="{00000000-0005-0000-0000-000008650000}"/>
    <cellStyle name="Заголовок 2 2 4 2 7" xfId="25869" xr:uid="{00000000-0005-0000-0000-000009650000}"/>
    <cellStyle name="Заголовок 2 2 4 2 8" xfId="25870" xr:uid="{00000000-0005-0000-0000-00000A650000}"/>
    <cellStyle name="Заголовок 2 2 4 2 9" xfId="25871" xr:uid="{00000000-0005-0000-0000-00000B650000}"/>
    <cellStyle name="Заголовок 2 2 4 3" xfId="25872" xr:uid="{00000000-0005-0000-0000-00000C650000}"/>
    <cellStyle name="Заголовок 2 2 4 4" xfId="25873" xr:uid="{00000000-0005-0000-0000-00000D650000}"/>
    <cellStyle name="Заголовок 2 2 4 5" xfId="25874" xr:uid="{00000000-0005-0000-0000-00000E650000}"/>
    <cellStyle name="Заголовок 2 2 4 6" xfId="25875" xr:uid="{00000000-0005-0000-0000-00000F650000}"/>
    <cellStyle name="Заголовок 2 2 4 6 2" xfId="25876" xr:uid="{00000000-0005-0000-0000-000010650000}"/>
    <cellStyle name="Заголовок 2 2 4 7" xfId="25877" xr:uid="{00000000-0005-0000-0000-000011650000}"/>
    <cellStyle name="Заголовок 2 2 4 7 2" xfId="25878" xr:uid="{00000000-0005-0000-0000-000012650000}"/>
    <cellStyle name="Заголовок 2 2 4 8" xfId="25879" xr:uid="{00000000-0005-0000-0000-000013650000}"/>
    <cellStyle name="Заголовок 2 2 4 9" xfId="25880" xr:uid="{00000000-0005-0000-0000-000014650000}"/>
    <cellStyle name="Заголовок 2 2 5" xfId="25881" xr:uid="{00000000-0005-0000-0000-000015650000}"/>
    <cellStyle name="Заголовок 2 2 5 2" xfId="25882" xr:uid="{00000000-0005-0000-0000-000016650000}"/>
    <cellStyle name="Заголовок 2 2 5_амортизация" xfId="25883" xr:uid="{00000000-0005-0000-0000-000017650000}"/>
    <cellStyle name="Заголовок 2 2 6" xfId="25884" xr:uid="{00000000-0005-0000-0000-000018650000}"/>
    <cellStyle name="Заголовок 2 2 6 2" xfId="25885" xr:uid="{00000000-0005-0000-0000-000019650000}"/>
    <cellStyle name="Заголовок 2 2 6 3" xfId="25886" xr:uid="{00000000-0005-0000-0000-00001A650000}"/>
    <cellStyle name="Заголовок 2 2 7" xfId="25887" xr:uid="{00000000-0005-0000-0000-00001B650000}"/>
    <cellStyle name="Заголовок 2 2 7 2" xfId="25888" xr:uid="{00000000-0005-0000-0000-00001C650000}"/>
    <cellStyle name="Заголовок 2 2 7 3" xfId="25889" xr:uid="{00000000-0005-0000-0000-00001D650000}"/>
    <cellStyle name="Заголовок 2 2 8" xfId="25890" xr:uid="{00000000-0005-0000-0000-00001E650000}"/>
    <cellStyle name="Заголовок 2 2 9" xfId="25891" xr:uid="{00000000-0005-0000-0000-00001F650000}"/>
    <cellStyle name="Заголовок 2 2_амортизация" xfId="25892" xr:uid="{00000000-0005-0000-0000-000020650000}"/>
    <cellStyle name="Заголовок 2 3" xfId="25893" xr:uid="{00000000-0005-0000-0000-000021650000}"/>
    <cellStyle name="Заголовок 2 3 2" xfId="25894" xr:uid="{00000000-0005-0000-0000-000022650000}"/>
    <cellStyle name="Заголовок 2 3 3" xfId="25895" xr:uid="{00000000-0005-0000-0000-000023650000}"/>
    <cellStyle name="Заголовок 2 3 4" xfId="25896" xr:uid="{00000000-0005-0000-0000-000024650000}"/>
    <cellStyle name="Заголовок 2 3 4 2" xfId="25897" xr:uid="{00000000-0005-0000-0000-000025650000}"/>
    <cellStyle name="Заголовок 2 3 4 3" xfId="25898" xr:uid="{00000000-0005-0000-0000-000026650000}"/>
    <cellStyle name="Заголовок 2 3 5" xfId="25899" xr:uid="{00000000-0005-0000-0000-000027650000}"/>
    <cellStyle name="Заголовок 2 4" xfId="25900" xr:uid="{00000000-0005-0000-0000-000028650000}"/>
    <cellStyle name="Заголовок 2 4 2" xfId="25901" xr:uid="{00000000-0005-0000-0000-000029650000}"/>
    <cellStyle name="Заголовок 2 5" xfId="25902" xr:uid="{00000000-0005-0000-0000-00002A650000}"/>
    <cellStyle name="Заголовок 2 5 2" xfId="25903" xr:uid="{00000000-0005-0000-0000-00002B650000}"/>
    <cellStyle name="Заголовок 2 5 3" xfId="25904" xr:uid="{00000000-0005-0000-0000-00002C650000}"/>
    <cellStyle name="Заголовок 2 6" xfId="25905" xr:uid="{00000000-0005-0000-0000-00002D650000}"/>
    <cellStyle name="Заголовок 2 6 2" xfId="25906" xr:uid="{00000000-0005-0000-0000-00002E650000}"/>
    <cellStyle name="Заголовок 2 7" xfId="25907" xr:uid="{00000000-0005-0000-0000-00002F650000}"/>
    <cellStyle name="Заголовок 2 8" xfId="25908" xr:uid="{00000000-0005-0000-0000-000030650000}"/>
    <cellStyle name="Заголовок 2 9" xfId="25909" xr:uid="{00000000-0005-0000-0000-000031650000}"/>
    <cellStyle name="Заголовок 3 10" xfId="25910" xr:uid="{00000000-0005-0000-0000-000032650000}"/>
    <cellStyle name="Заголовок 3 11" xfId="25911" xr:uid="{00000000-0005-0000-0000-000033650000}"/>
    <cellStyle name="Заголовок 3 11 2" xfId="25912" xr:uid="{00000000-0005-0000-0000-000034650000}"/>
    <cellStyle name="Заголовок 3 11 3" xfId="25913" xr:uid="{00000000-0005-0000-0000-000035650000}"/>
    <cellStyle name="Заголовок 3 11 4" xfId="25914" xr:uid="{00000000-0005-0000-0000-000036650000}"/>
    <cellStyle name="Заголовок 3 12" xfId="25915" xr:uid="{00000000-0005-0000-0000-000037650000}"/>
    <cellStyle name="Заголовок 3 13" xfId="25916" xr:uid="{00000000-0005-0000-0000-000038650000}"/>
    <cellStyle name="Заголовок 3 14" xfId="25917" xr:uid="{00000000-0005-0000-0000-000039650000}"/>
    <cellStyle name="Заголовок 3 15" xfId="25918" xr:uid="{00000000-0005-0000-0000-00003A650000}"/>
    <cellStyle name="Заголовок 3 15 2" xfId="25919" xr:uid="{00000000-0005-0000-0000-00003B650000}"/>
    <cellStyle name="Заголовок 3 16" xfId="25920" xr:uid="{00000000-0005-0000-0000-00003C650000}"/>
    <cellStyle name="Заголовок 3 17" xfId="25921" xr:uid="{00000000-0005-0000-0000-00003D650000}"/>
    <cellStyle name="Заголовок 3 18" xfId="25922" xr:uid="{00000000-0005-0000-0000-00003E650000}"/>
    <cellStyle name="Заголовок 3 19" xfId="25923" xr:uid="{00000000-0005-0000-0000-00003F650000}"/>
    <cellStyle name="Заголовок 3 2" xfId="25924" xr:uid="{00000000-0005-0000-0000-000040650000}"/>
    <cellStyle name="Заголовок 3 2 10" xfId="25925" xr:uid="{00000000-0005-0000-0000-000041650000}"/>
    <cellStyle name="Заголовок 3 2 11" xfId="25926" xr:uid="{00000000-0005-0000-0000-000042650000}"/>
    <cellStyle name="Заголовок 3 2 12" xfId="25927" xr:uid="{00000000-0005-0000-0000-000043650000}"/>
    <cellStyle name="Заголовок 3 2 12 2" xfId="25928" xr:uid="{00000000-0005-0000-0000-000044650000}"/>
    <cellStyle name="Заголовок 3 2 12 3" xfId="25929" xr:uid="{00000000-0005-0000-0000-000045650000}"/>
    <cellStyle name="Заголовок 3 2 12 4" xfId="25930" xr:uid="{00000000-0005-0000-0000-000046650000}"/>
    <cellStyle name="Заголовок 3 2 12 4 2" xfId="25931" xr:uid="{00000000-0005-0000-0000-000047650000}"/>
    <cellStyle name="Заголовок 3 2 12 4 3" xfId="25932" xr:uid="{00000000-0005-0000-0000-000048650000}"/>
    <cellStyle name="Заголовок 3 2 12 5" xfId="25933" xr:uid="{00000000-0005-0000-0000-000049650000}"/>
    <cellStyle name="Заголовок 3 2 13" xfId="25934" xr:uid="{00000000-0005-0000-0000-00004A650000}"/>
    <cellStyle name="Заголовок 3 2 14" xfId="25935" xr:uid="{00000000-0005-0000-0000-00004B650000}"/>
    <cellStyle name="Заголовок 3 2 14 2" xfId="25936" xr:uid="{00000000-0005-0000-0000-00004C650000}"/>
    <cellStyle name="Заголовок 3 2 15" xfId="25937" xr:uid="{00000000-0005-0000-0000-00004D650000}"/>
    <cellStyle name="Заголовок 3 2 16" xfId="25938" xr:uid="{00000000-0005-0000-0000-00004E650000}"/>
    <cellStyle name="Заголовок 3 2 16 2" xfId="25939" xr:uid="{00000000-0005-0000-0000-00004F650000}"/>
    <cellStyle name="Заголовок 3 2 16 3" xfId="25940" xr:uid="{00000000-0005-0000-0000-000050650000}"/>
    <cellStyle name="Заголовок 3 2 17" xfId="25941" xr:uid="{00000000-0005-0000-0000-000051650000}"/>
    <cellStyle name="Заголовок 3 2 17 2" xfId="25942" xr:uid="{00000000-0005-0000-0000-000052650000}"/>
    <cellStyle name="Заголовок 3 2 17 3" xfId="25943" xr:uid="{00000000-0005-0000-0000-000053650000}"/>
    <cellStyle name="Заголовок 3 2 18" xfId="25944" xr:uid="{00000000-0005-0000-0000-000054650000}"/>
    <cellStyle name="Заголовок 3 2 18 2" xfId="25945" xr:uid="{00000000-0005-0000-0000-000055650000}"/>
    <cellStyle name="Заголовок 3 2 18 3" xfId="25946" xr:uid="{00000000-0005-0000-0000-000056650000}"/>
    <cellStyle name="Заголовок 3 2 19" xfId="25947" xr:uid="{00000000-0005-0000-0000-000057650000}"/>
    <cellStyle name="Заголовок 3 2 2" xfId="25948" xr:uid="{00000000-0005-0000-0000-000058650000}"/>
    <cellStyle name="Заголовок 3 2 2 10" xfId="25949" xr:uid="{00000000-0005-0000-0000-000059650000}"/>
    <cellStyle name="Заголовок 3 2 2 11" xfId="25950" xr:uid="{00000000-0005-0000-0000-00005A650000}"/>
    <cellStyle name="Заголовок 3 2 2 12" xfId="25951" xr:uid="{00000000-0005-0000-0000-00005B650000}"/>
    <cellStyle name="Заголовок 3 2 2 12 2" xfId="25952" xr:uid="{00000000-0005-0000-0000-00005C650000}"/>
    <cellStyle name="Заголовок 3 2 2 12 2 2" xfId="25953" xr:uid="{00000000-0005-0000-0000-00005D650000}"/>
    <cellStyle name="Заголовок 3 2 2 12 2 2 2" xfId="25954" xr:uid="{00000000-0005-0000-0000-00005E650000}"/>
    <cellStyle name="Заголовок 3 2 2 12 2 2 3" xfId="25955" xr:uid="{00000000-0005-0000-0000-00005F650000}"/>
    <cellStyle name="Заголовок 3 2 2 12 2 3" xfId="25956" xr:uid="{00000000-0005-0000-0000-000060650000}"/>
    <cellStyle name="Заголовок 3 2 2 12 3" xfId="25957" xr:uid="{00000000-0005-0000-0000-000061650000}"/>
    <cellStyle name="Заголовок 3 2 2 12 4" xfId="25958" xr:uid="{00000000-0005-0000-0000-000062650000}"/>
    <cellStyle name="Заголовок 3 2 2 13" xfId="25959" xr:uid="{00000000-0005-0000-0000-000063650000}"/>
    <cellStyle name="Заголовок 3 2 2 13 2" xfId="25960" xr:uid="{00000000-0005-0000-0000-000064650000}"/>
    <cellStyle name="Заголовок 3 2 2 13 3" xfId="25961" xr:uid="{00000000-0005-0000-0000-000065650000}"/>
    <cellStyle name="Заголовок 3 2 2 14" xfId="25962" xr:uid="{00000000-0005-0000-0000-000066650000}"/>
    <cellStyle name="Заголовок 3 2 2 14 2" xfId="25963" xr:uid="{00000000-0005-0000-0000-000067650000}"/>
    <cellStyle name="Заголовок 3 2 2 14 3" xfId="25964" xr:uid="{00000000-0005-0000-0000-000068650000}"/>
    <cellStyle name="Заголовок 3 2 2 15" xfId="25965" xr:uid="{00000000-0005-0000-0000-000069650000}"/>
    <cellStyle name="Заголовок 3 2 2 15 2" xfId="25966" xr:uid="{00000000-0005-0000-0000-00006A650000}"/>
    <cellStyle name="Заголовок 3 2 2 15 3" xfId="25967" xr:uid="{00000000-0005-0000-0000-00006B650000}"/>
    <cellStyle name="Заголовок 3 2 2 16" xfId="25968" xr:uid="{00000000-0005-0000-0000-00006C650000}"/>
    <cellStyle name="Заголовок 3 2 2 16 2" xfId="25969" xr:uid="{00000000-0005-0000-0000-00006D650000}"/>
    <cellStyle name="Заголовок 3 2 2 17" xfId="25970" xr:uid="{00000000-0005-0000-0000-00006E650000}"/>
    <cellStyle name="Заголовок 3 2 2 18" xfId="25971" xr:uid="{00000000-0005-0000-0000-00006F650000}"/>
    <cellStyle name="Заголовок 3 2 2 19" xfId="25972" xr:uid="{00000000-0005-0000-0000-000070650000}"/>
    <cellStyle name="Заголовок 3 2 2 19 2" xfId="25973" xr:uid="{00000000-0005-0000-0000-000071650000}"/>
    <cellStyle name="Заголовок 3 2 2 19 2 2" xfId="25974" xr:uid="{00000000-0005-0000-0000-000072650000}"/>
    <cellStyle name="Заголовок 3 2 2 19 2 2 2" xfId="25975" xr:uid="{00000000-0005-0000-0000-000073650000}"/>
    <cellStyle name="Заголовок 3 2 2 19 2 3" xfId="25976" xr:uid="{00000000-0005-0000-0000-000074650000}"/>
    <cellStyle name="Заголовок 3 2 2 19 2 4" xfId="25977" xr:uid="{00000000-0005-0000-0000-000075650000}"/>
    <cellStyle name="Заголовок 3 2 2 19 3" xfId="25978" xr:uid="{00000000-0005-0000-0000-000076650000}"/>
    <cellStyle name="Заголовок 3 2 2 19 3 2" xfId="25979" xr:uid="{00000000-0005-0000-0000-000077650000}"/>
    <cellStyle name="Заголовок 3 2 2 19 4" xfId="25980" xr:uid="{00000000-0005-0000-0000-000078650000}"/>
    <cellStyle name="Заголовок 3 2 2 2" xfId="25981" xr:uid="{00000000-0005-0000-0000-000079650000}"/>
    <cellStyle name="Заголовок 3 2 2 2 10" xfId="25982" xr:uid="{00000000-0005-0000-0000-00007A650000}"/>
    <cellStyle name="Заголовок 3 2 2 2 11" xfId="25983" xr:uid="{00000000-0005-0000-0000-00007B650000}"/>
    <cellStyle name="Заголовок 3 2 2 2 12" xfId="25984" xr:uid="{00000000-0005-0000-0000-00007C650000}"/>
    <cellStyle name="Заголовок 3 2 2 2 12 2" xfId="25985" xr:uid="{00000000-0005-0000-0000-00007D650000}"/>
    <cellStyle name="Заголовок 3 2 2 2 12 2 2" xfId="25986" xr:uid="{00000000-0005-0000-0000-00007E650000}"/>
    <cellStyle name="Заголовок 3 2 2 2 12 2 2 2" xfId="25987" xr:uid="{00000000-0005-0000-0000-00007F650000}"/>
    <cellStyle name="Заголовок 3 2 2 2 12 2 2 3" xfId="25988" xr:uid="{00000000-0005-0000-0000-000080650000}"/>
    <cellStyle name="Заголовок 3 2 2 2 12 2 3" xfId="25989" xr:uid="{00000000-0005-0000-0000-000081650000}"/>
    <cellStyle name="Заголовок 3 2 2 2 12 3" xfId="25990" xr:uid="{00000000-0005-0000-0000-000082650000}"/>
    <cellStyle name="Заголовок 3 2 2 2 12 4" xfId="25991" xr:uid="{00000000-0005-0000-0000-000083650000}"/>
    <cellStyle name="Заголовок 3 2 2 2 13" xfId="25992" xr:uid="{00000000-0005-0000-0000-000084650000}"/>
    <cellStyle name="Заголовок 3 2 2 2 13 2" xfId="25993" xr:uid="{00000000-0005-0000-0000-000085650000}"/>
    <cellStyle name="Заголовок 3 2 2 2 13 3" xfId="25994" xr:uid="{00000000-0005-0000-0000-000086650000}"/>
    <cellStyle name="Заголовок 3 2 2 2 14" xfId="25995" xr:uid="{00000000-0005-0000-0000-000087650000}"/>
    <cellStyle name="Заголовок 3 2 2 2 14 2" xfId="25996" xr:uid="{00000000-0005-0000-0000-000088650000}"/>
    <cellStyle name="Заголовок 3 2 2 2 14 3" xfId="25997" xr:uid="{00000000-0005-0000-0000-000089650000}"/>
    <cellStyle name="Заголовок 3 2 2 2 15" xfId="25998" xr:uid="{00000000-0005-0000-0000-00008A650000}"/>
    <cellStyle name="Заголовок 3 2 2 2 15 2" xfId="25999" xr:uid="{00000000-0005-0000-0000-00008B650000}"/>
    <cellStyle name="Заголовок 3 2 2 2 15 3" xfId="26000" xr:uid="{00000000-0005-0000-0000-00008C650000}"/>
    <cellStyle name="Заголовок 3 2 2 2 16" xfId="26001" xr:uid="{00000000-0005-0000-0000-00008D650000}"/>
    <cellStyle name="Заголовок 3 2 2 2 16 2" xfId="26002" xr:uid="{00000000-0005-0000-0000-00008E650000}"/>
    <cellStyle name="Заголовок 3 2 2 2 17" xfId="26003" xr:uid="{00000000-0005-0000-0000-00008F650000}"/>
    <cellStyle name="Заголовок 3 2 2 2 18" xfId="26004" xr:uid="{00000000-0005-0000-0000-000090650000}"/>
    <cellStyle name="Заголовок 3 2 2 2 19" xfId="26005" xr:uid="{00000000-0005-0000-0000-000091650000}"/>
    <cellStyle name="Заголовок 3 2 2 2 19 2" xfId="26006" xr:uid="{00000000-0005-0000-0000-000092650000}"/>
    <cellStyle name="Заголовок 3 2 2 2 19 2 2" xfId="26007" xr:uid="{00000000-0005-0000-0000-000093650000}"/>
    <cellStyle name="Заголовок 3 2 2 2 19 2 2 2" xfId="26008" xr:uid="{00000000-0005-0000-0000-000094650000}"/>
    <cellStyle name="Заголовок 3 2 2 2 19 2 3" xfId="26009" xr:uid="{00000000-0005-0000-0000-000095650000}"/>
    <cellStyle name="Заголовок 3 2 2 2 19 2 4" xfId="26010" xr:uid="{00000000-0005-0000-0000-000096650000}"/>
    <cellStyle name="Заголовок 3 2 2 2 19 3" xfId="26011" xr:uid="{00000000-0005-0000-0000-000097650000}"/>
    <cellStyle name="Заголовок 3 2 2 2 19 3 2" xfId="26012" xr:uid="{00000000-0005-0000-0000-000098650000}"/>
    <cellStyle name="Заголовок 3 2 2 2 19 4" xfId="26013" xr:uid="{00000000-0005-0000-0000-000099650000}"/>
    <cellStyle name="Заголовок 3 2 2 2 2" xfId="26014" xr:uid="{00000000-0005-0000-0000-00009A650000}"/>
    <cellStyle name="Заголовок 3 2 2 2 2 10" xfId="26015" xr:uid="{00000000-0005-0000-0000-00009B650000}"/>
    <cellStyle name="Заголовок 3 2 2 2 2 10 2" xfId="26016" xr:uid="{00000000-0005-0000-0000-00009C650000}"/>
    <cellStyle name="Заголовок 3 2 2 2 2 11" xfId="26017" xr:uid="{00000000-0005-0000-0000-00009D650000}"/>
    <cellStyle name="Заголовок 3 2 2 2 2 12" xfId="26018" xr:uid="{00000000-0005-0000-0000-00009E650000}"/>
    <cellStyle name="Заголовок 3 2 2 2 2 13" xfId="26019" xr:uid="{00000000-0005-0000-0000-00009F650000}"/>
    <cellStyle name="Заголовок 3 2 2 2 2 13 2" xfId="26020" xr:uid="{00000000-0005-0000-0000-0000A0650000}"/>
    <cellStyle name="Заголовок 3 2 2 2 2 13 2 2" xfId="26021" xr:uid="{00000000-0005-0000-0000-0000A1650000}"/>
    <cellStyle name="Заголовок 3 2 2 2 2 13 2 2 2" xfId="26022" xr:uid="{00000000-0005-0000-0000-0000A2650000}"/>
    <cellStyle name="Заголовок 3 2 2 2 2 13 2 3" xfId="26023" xr:uid="{00000000-0005-0000-0000-0000A3650000}"/>
    <cellStyle name="Заголовок 3 2 2 2 2 13 2 4" xfId="26024" xr:uid="{00000000-0005-0000-0000-0000A4650000}"/>
    <cellStyle name="Заголовок 3 2 2 2 2 13 3" xfId="26025" xr:uid="{00000000-0005-0000-0000-0000A5650000}"/>
    <cellStyle name="Заголовок 3 2 2 2 2 13 3 2" xfId="26026" xr:uid="{00000000-0005-0000-0000-0000A6650000}"/>
    <cellStyle name="Заголовок 3 2 2 2 2 13 4" xfId="26027" xr:uid="{00000000-0005-0000-0000-0000A7650000}"/>
    <cellStyle name="Заголовок 3 2 2 2 2 14" xfId="26028" xr:uid="{00000000-0005-0000-0000-0000A8650000}"/>
    <cellStyle name="Заголовок 3 2 2 2 2 14 2" xfId="26029" xr:uid="{00000000-0005-0000-0000-0000A9650000}"/>
    <cellStyle name="Заголовок 3 2 2 2 2 15" xfId="26030" xr:uid="{00000000-0005-0000-0000-0000AA650000}"/>
    <cellStyle name="Заголовок 3 2 2 2 2 16" xfId="26031" xr:uid="{00000000-0005-0000-0000-0000AB650000}"/>
    <cellStyle name="Заголовок 3 2 2 2 2 17" xfId="26032" xr:uid="{00000000-0005-0000-0000-0000AC650000}"/>
    <cellStyle name="Заголовок 3 2 2 2 2 17 2" xfId="26033" xr:uid="{00000000-0005-0000-0000-0000AD650000}"/>
    <cellStyle name="Заголовок 3 2 2 2 2 18" xfId="26034" xr:uid="{00000000-0005-0000-0000-0000AE650000}"/>
    <cellStyle name="Заголовок 3 2 2 2 2 19" xfId="26035" xr:uid="{00000000-0005-0000-0000-0000AF650000}"/>
    <cellStyle name="Заголовок 3 2 2 2 2 2" xfId="26036" xr:uid="{00000000-0005-0000-0000-0000B0650000}"/>
    <cellStyle name="Заголовок 3 2 2 2 2 2 10" xfId="26037" xr:uid="{00000000-0005-0000-0000-0000B1650000}"/>
    <cellStyle name="Заголовок 3 2 2 2 2 2 11" xfId="26038" xr:uid="{00000000-0005-0000-0000-0000B2650000}"/>
    <cellStyle name="Заголовок 3 2 2 2 2 2 12" xfId="26039" xr:uid="{00000000-0005-0000-0000-0000B3650000}"/>
    <cellStyle name="Заголовок 3 2 2 2 2 2 12 2" xfId="26040" xr:uid="{00000000-0005-0000-0000-0000B4650000}"/>
    <cellStyle name="Заголовок 3 2 2 2 2 2 12 2 2" xfId="26041" xr:uid="{00000000-0005-0000-0000-0000B5650000}"/>
    <cellStyle name="Заголовок 3 2 2 2 2 2 12 2 2 2" xfId="26042" xr:uid="{00000000-0005-0000-0000-0000B6650000}"/>
    <cellStyle name="Заголовок 3 2 2 2 2 2 12 2 3" xfId="26043" xr:uid="{00000000-0005-0000-0000-0000B7650000}"/>
    <cellStyle name="Заголовок 3 2 2 2 2 2 12 2 4" xfId="26044" xr:uid="{00000000-0005-0000-0000-0000B8650000}"/>
    <cellStyle name="Заголовок 3 2 2 2 2 2 12 3" xfId="26045" xr:uid="{00000000-0005-0000-0000-0000B9650000}"/>
    <cellStyle name="Заголовок 3 2 2 2 2 2 12 3 2" xfId="26046" xr:uid="{00000000-0005-0000-0000-0000BA650000}"/>
    <cellStyle name="Заголовок 3 2 2 2 2 2 12 4" xfId="26047" xr:uid="{00000000-0005-0000-0000-0000BB650000}"/>
    <cellStyle name="Заголовок 3 2 2 2 2 2 13" xfId="26048" xr:uid="{00000000-0005-0000-0000-0000BC650000}"/>
    <cellStyle name="Заголовок 3 2 2 2 2 2 13 2" xfId="26049" xr:uid="{00000000-0005-0000-0000-0000BD650000}"/>
    <cellStyle name="Заголовок 3 2 2 2 2 2 14" xfId="26050" xr:uid="{00000000-0005-0000-0000-0000BE650000}"/>
    <cellStyle name="Заголовок 3 2 2 2 2 2 15" xfId="26051" xr:uid="{00000000-0005-0000-0000-0000BF650000}"/>
    <cellStyle name="Заголовок 3 2 2 2 2 2 16" xfId="26052" xr:uid="{00000000-0005-0000-0000-0000C0650000}"/>
    <cellStyle name="Заголовок 3 2 2 2 2 2 16 2" xfId="26053" xr:uid="{00000000-0005-0000-0000-0000C1650000}"/>
    <cellStyle name="Заголовок 3 2 2 2 2 2 17" xfId="26054" xr:uid="{00000000-0005-0000-0000-0000C2650000}"/>
    <cellStyle name="Заголовок 3 2 2 2 2 2 18" xfId="26055" xr:uid="{00000000-0005-0000-0000-0000C3650000}"/>
    <cellStyle name="Заголовок 3 2 2 2 2 2 19" xfId="26056" xr:uid="{00000000-0005-0000-0000-0000C4650000}"/>
    <cellStyle name="Заголовок 3 2 2 2 2 2 2" xfId="26057" xr:uid="{00000000-0005-0000-0000-0000C5650000}"/>
    <cellStyle name="Заголовок 3 2 2 2 2 2 2 10" xfId="26058" xr:uid="{00000000-0005-0000-0000-0000C6650000}"/>
    <cellStyle name="Заголовок 3 2 2 2 2 2 2 10 2" xfId="26059" xr:uid="{00000000-0005-0000-0000-0000C7650000}"/>
    <cellStyle name="Заголовок 3 2 2 2 2 2 2 10 2 2" xfId="26060" xr:uid="{00000000-0005-0000-0000-0000C8650000}"/>
    <cellStyle name="Заголовок 3 2 2 2 2 2 2 10 2 2 2" xfId="26061" xr:uid="{00000000-0005-0000-0000-0000C9650000}"/>
    <cellStyle name="Заголовок 3 2 2 2 2 2 2 10 2 3" xfId="26062" xr:uid="{00000000-0005-0000-0000-0000CA650000}"/>
    <cellStyle name="Заголовок 3 2 2 2 2 2 2 10 2 4" xfId="26063" xr:uid="{00000000-0005-0000-0000-0000CB650000}"/>
    <cellStyle name="Заголовок 3 2 2 2 2 2 2 10 3" xfId="26064" xr:uid="{00000000-0005-0000-0000-0000CC650000}"/>
    <cellStyle name="Заголовок 3 2 2 2 2 2 2 10 3 2" xfId="26065" xr:uid="{00000000-0005-0000-0000-0000CD650000}"/>
    <cellStyle name="Заголовок 3 2 2 2 2 2 2 10 4" xfId="26066" xr:uid="{00000000-0005-0000-0000-0000CE650000}"/>
    <cellStyle name="Заголовок 3 2 2 2 2 2 2 11" xfId="26067" xr:uid="{00000000-0005-0000-0000-0000CF650000}"/>
    <cellStyle name="Заголовок 3 2 2 2 2 2 2 11 2" xfId="26068" xr:uid="{00000000-0005-0000-0000-0000D0650000}"/>
    <cellStyle name="Заголовок 3 2 2 2 2 2 2 12" xfId="26069" xr:uid="{00000000-0005-0000-0000-0000D1650000}"/>
    <cellStyle name="Заголовок 3 2 2 2 2 2 2 13" xfId="26070" xr:uid="{00000000-0005-0000-0000-0000D2650000}"/>
    <cellStyle name="Заголовок 3 2 2 2 2 2 2 14" xfId="26071" xr:uid="{00000000-0005-0000-0000-0000D3650000}"/>
    <cellStyle name="Заголовок 3 2 2 2 2 2 2 14 2" xfId="26072" xr:uid="{00000000-0005-0000-0000-0000D4650000}"/>
    <cellStyle name="Заголовок 3 2 2 2 2 2 2 15" xfId="26073" xr:uid="{00000000-0005-0000-0000-0000D5650000}"/>
    <cellStyle name="Заголовок 3 2 2 2 2 2 2 16" xfId="26074" xr:uid="{00000000-0005-0000-0000-0000D6650000}"/>
    <cellStyle name="Заголовок 3 2 2 2 2 2 2 17" xfId="26075" xr:uid="{00000000-0005-0000-0000-0000D7650000}"/>
    <cellStyle name="Заголовок 3 2 2 2 2 2 2 18" xfId="26076" xr:uid="{00000000-0005-0000-0000-0000D8650000}"/>
    <cellStyle name="Заголовок 3 2 2 2 2 2 2 19" xfId="26077" xr:uid="{00000000-0005-0000-0000-0000D9650000}"/>
    <cellStyle name="Заголовок 3 2 2 2 2 2 2 2" xfId="26078" xr:uid="{00000000-0005-0000-0000-0000DA650000}"/>
    <cellStyle name="Заголовок 3 2 2 2 2 2 2 2 10" xfId="26079" xr:uid="{00000000-0005-0000-0000-0000DB650000}"/>
    <cellStyle name="Заголовок 3 2 2 2 2 2 2 2 10 2" xfId="26080" xr:uid="{00000000-0005-0000-0000-0000DC650000}"/>
    <cellStyle name="Заголовок 3 2 2 2 2 2 2 2 11" xfId="26081" xr:uid="{00000000-0005-0000-0000-0000DD650000}"/>
    <cellStyle name="Заголовок 3 2 2 2 2 2 2 2 12" xfId="26082" xr:uid="{00000000-0005-0000-0000-0000DE650000}"/>
    <cellStyle name="Заголовок 3 2 2 2 2 2 2 2 13" xfId="26083" xr:uid="{00000000-0005-0000-0000-0000DF650000}"/>
    <cellStyle name="Заголовок 3 2 2 2 2 2 2 2 13 2" xfId="26084" xr:uid="{00000000-0005-0000-0000-0000E0650000}"/>
    <cellStyle name="Заголовок 3 2 2 2 2 2 2 2 14" xfId="26085" xr:uid="{00000000-0005-0000-0000-0000E1650000}"/>
    <cellStyle name="Заголовок 3 2 2 2 2 2 2 2 15" xfId="26086" xr:uid="{00000000-0005-0000-0000-0000E2650000}"/>
    <cellStyle name="Заголовок 3 2 2 2 2 2 2 2 16" xfId="26087" xr:uid="{00000000-0005-0000-0000-0000E3650000}"/>
    <cellStyle name="Заголовок 3 2 2 2 2 2 2 2 17" xfId="26088" xr:uid="{00000000-0005-0000-0000-0000E4650000}"/>
    <cellStyle name="Заголовок 3 2 2 2 2 2 2 2 18" xfId="26089" xr:uid="{00000000-0005-0000-0000-0000E5650000}"/>
    <cellStyle name="Заголовок 3 2 2 2 2 2 2 2 19" xfId="26090" xr:uid="{00000000-0005-0000-0000-0000E6650000}"/>
    <cellStyle name="Заголовок 3 2 2 2 2 2 2 2 2" xfId="26091" xr:uid="{00000000-0005-0000-0000-0000E7650000}"/>
    <cellStyle name="Заголовок 3 2 2 2 2 2 2 2 2 10" xfId="26092" xr:uid="{00000000-0005-0000-0000-0000E8650000}"/>
    <cellStyle name="Заголовок 3 2 2 2 2 2 2 2 2 11" xfId="26093" xr:uid="{00000000-0005-0000-0000-0000E9650000}"/>
    <cellStyle name="Заголовок 3 2 2 2 2 2 2 2 2 12" xfId="26094" xr:uid="{00000000-0005-0000-0000-0000EA650000}"/>
    <cellStyle name="Заголовок 3 2 2 2 2 2 2 2 2 13" xfId="26095" xr:uid="{00000000-0005-0000-0000-0000EB650000}"/>
    <cellStyle name="Заголовок 3 2 2 2 2 2 2 2 2 14" xfId="26096" xr:uid="{00000000-0005-0000-0000-0000EC650000}"/>
    <cellStyle name="Заголовок 3 2 2 2 2 2 2 2 2 15" xfId="26097" xr:uid="{00000000-0005-0000-0000-0000ED650000}"/>
    <cellStyle name="Заголовок 3 2 2 2 2 2 2 2 2 16" xfId="26098" xr:uid="{00000000-0005-0000-0000-0000EE650000}"/>
    <cellStyle name="Заголовок 3 2 2 2 2 2 2 2 2 17" xfId="26099" xr:uid="{00000000-0005-0000-0000-0000EF650000}"/>
    <cellStyle name="Заголовок 3 2 2 2 2 2 2 2 2 18" xfId="26100" xr:uid="{00000000-0005-0000-0000-0000F0650000}"/>
    <cellStyle name="Заголовок 3 2 2 2 2 2 2 2 2 19" xfId="26101" xr:uid="{00000000-0005-0000-0000-0000F1650000}"/>
    <cellStyle name="Заголовок 3 2 2 2 2 2 2 2 2 2" xfId="26102" xr:uid="{00000000-0005-0000-0000-0000F2650000}"/>
    <cellStyle name="Заголовок 3 2 2 2 2 2 2 2 2 2 10" xfId="26103" xr:uid="{00000000-0005-0000-0000-0000F3650000}"/>
    <cellStyle name="Заголовок 3 2 2 2 2 2 2 2 2 2 11" xfId="26104" xr:uid="{00000000-0005-0000-0000-0000F4650000}"/>
    <cellStyle name="Заголовок 3 2 2 2 2 2 2 2 2 2 12" xfId="26105" xr:uid="{00000000-0005-0000-0000-0000F5650000}"/>
    <cellStyle name="Заголовок 3 2 2 2 2 2 2 2 2 2 13" xfId="26106" xr:uid="{00000000-0005-0000-0000-0000F6650000}"/>
    <cellStyle name="Заголовок 3 2 2 2 2 2 2 2 2 2 14" xfId="26107" xr:uid="{00000000-0005-0000-0000-0000F7650000}"/>
    <cellStyle name="Заголовок 3 2 2 2 2 2 2 2 2 2 15" xfId="26108" xr:uid="{00000000-0005-0000-0000-0000F8650000}"/>
    <cellStyle name="Заголовок 3 2 2 2 2 2 2 2 2 2 16" xfId="26109" xr:uid="{00000000-0005-0000-0000-0000F9650000}"/>
    <cellStyle name="Заголовок 3 2 2 2 2 2 2 2 2 2 17" xfId="26110" xr:uid="{00000000-0005-0000-0000-0000FA650000}"/>
    <cellStyle name="Заголовок 3 2 2 2 2 2 2 2 2 2 18" xfId="26111" xr:uid="{00000000-0005-0000-0000-0000FB650000}"/>
    <cellStyle name="Заголовок 3 2 2 2 2 2 2 2 2 2 19" xfId="26112" xr:uid="{00000000-0005-0000-0000-0000FC650000}"/>
    <cellStyle name="Заголовок 3 2 2 2 2 2 2 2 2 2 2" xfId="26113" xr:uid="{00000000-0005-0000-0000-0000FD650000}"/>
    <cellStyle name="Заголовок 3 2 2 2 2 2 2 2 2 2 2 10" xfId="26114" xr:uid="{00000000-0005-0000-0000-0000FE650000}"/>
    <cellStyle name="Заголовок 3 2 2 2 2 2 2 2 2 2 2 11" xfId="26115" xr:uid="{00000000-0005-0000-0000-0000FF650000}"/>
    <cellStyle name="Заголовок 3 2 2 2 2 2 2 2 2 2 2 12" xfId="26116" xr:uid="{00000000-0005-0000-0000-000000660000}"/>
    <cellStyle name="Заголовок 3 2 2 2 2 2 2 2 2 2 2 13" xfId="26117" xr:uid="{00000000-0005-0000-0000-000001660000}"/>
    <cellStyle name="Заголовок 3 2 2 2 2 2 2 2 2 2 2 14" xfId="26118" xr:uid="{00000000-0005-0000-0000-000002660000}"/>
    <cellStyle name="Заголовок 3 2 2 2 2 2 2 2 2 2 2 15" xfId="26119" xr:uid="{00000000-0005-0000-0000-000003660000}"/>
    <cellStyle name="Заголовок 3 2 2 2 2 2 2 2 2 2 2 16" xfId="26120" xr:uid="{00000000-0005-0000-0000-000004660000}"/>
    <cellStyle name="Заголовок 3 2 2 2 2 2 2 2 2 2 2 17" xfId="26121" xr:uid="{00000000-0005-0000-0000-000005660000}"/>
    <cellStyle name="Заголовок 3 2 2 2 2 2 2 2 2 2 2 18" xfId="26122" xr:uid="{00000000-0005-0000-0000-000006660000}"/>
    <cellStyle name="Заголовок 3 2 2 2 2 2 2 2 2 2 2 19" xfId="26123" xr:uid="{00000000-0005-0000-0000-000007660000}"/>
    <cellStyle name="Заголовок 3 2 2 2 2 2 2 2 2 2 2 2" xfId="26124" xr:uid="{00000000-0005-0000-0000-000008660000}"/>
    <cellStyle name="Заголовок 3 2 2 2 2 2 2 2 2 2 2 2 10" xfId="26125" xr:uid="{00000000-0005-0000-0000-000009660000}"/>
    <cellStyle name="Заголовок 3 2 2 2 2 2 2 2 2 2 2 2 11" xfId="26126" xr:uid="{00000000-0005-0000-0000-00000A660000}"/>
    <cellStyle name="Заголовок 3 2 2 2 2 2 2 2 2 2 2 2 12" xfId="26127" xr:uid="{00000000-0005-0000-0000-00000B660000}"/>
    <cellStyle name="Заголовок 3 2 2 2 2 2 2 2 2 2 2 2 13" xfId="26128" xr:uid="{00000000-0005-0000-0000-00000C660000}"/>
    <cellStyle name="Заголовок 3 2 2 2 2 2 2 2 2 2 2 2 14" xfId="26129" xr:uid="{00000000-0005-0000-0000-00000D660000}"/>
    <cellStyle name="Заголовок 3 2 2 2 2 2 2 2 2 2 2 2 15" xfId="26130" xr:uid="{00000000-0005-0000-0000-00000E660000}"/>
    <cellStyle name="Заголовок 3 2 2 2 2 2 2 2 2 2 2 2 16" xfId="26131" xr:uid="{00000000-0005-0000-0000-00000F660000}"/>
    <cellStyle name="Заголовок 3 2 2 2 2 2 2 2 2 2 2 2 17" xfId="26132" xr:uid="{00000000-0005-0000-0000-000010660000}"/>
    <cellStyle name="Заголовок 3 2 2 2 2 2 2 2 2 2 2 2 18" xfId="26133" xr:uid="{00000000-0005-0000-0000-000011660000}"/>
    <cellStyle name="Заголовок 3 2 2 2 2 2 2 2 2 2 2 2 19" xfId="26134" xr:uid="{00000000-0005-0000-0000-000012660000}"/>
    <cellStyle name="Заголовок 3 2 2 2 2 2 2 2 2 2 2 2 2" xfId="26135" xr:uid="{00000000-0005-0000-0000-000013660000}"/>
    <cellStyle name="Заголовок 3 2 2 2 2 2 2 2 2 2 2 2 2 10" xfId="26136" xr:uid="{00000000-0005-0000-0000-000014660000}"/>
    <cellStyle name="Заголовок 3 2 2 2 2 2 2 2 2 2 2 2 2 11" xfId="26137" xr:uid="{00000000-0005-0000-0000-000015660000}"/>
    <cellStyle name="Заголовок 3 2 2 2 2 2 2 2 2 2 2 2 2 12" xfId="26138" xr:uid="{00000000-0005-0000-0000-000016660000}"/>
    <cellStyle name="Заголовок 3 2 2 2 2 2 2 2 2 2 2 2 2 13" xfId="26139" xr:uid="{00000000-0005-0000-0000-000017660000}"/>
    <cellStyle name="Заголовок 3 2 2 2 2 2 2 2 2 2 2 2 2 14" xfId="26140" xr:uid="{00000000-0005-0000-0000-000018660000}"/>
    <cellStyle name="Заголовок 3 2 2 2 2 2 2 2 2 2 2 2 2 15" xfId="26141" xr:uid="{00000000-0005-0000-0000-000019660000}"/>
    <cellStyle name="Заголовок 3 2 2 2 2 2 2 2 2 2 2 2 2 16" xfId="26142" xr:uid="{00000000-0005-0000-0000-00001A660000}"/>
    <cellStyle name="Заголовок 3 2 2 2 2 2 2 2 2 2 2 2 2 17" xfId="26143" xr:uid="{00000000-0005-0000-0000-00001B660000}"/>
    <cellStyle name="Заголовок 3 2 2 2 2 2 2 2 2 2 2 2 2 18" xfId="26144" xr:uid="{00000000-0005-0000-0000-00001C660000}"/>
    <cellStyle name="Заголовок 3 2 2 2 2 2 2 2 2 2 2 2 2 19" xfId="26145" xr:uid="{00000000-0005-0000-0000-00001D660000}"/>
    <cellStyle name="Заголовок 3 2 2 2 2 2 2 2 2 2 2 2 2 2" xfId="26146" xr:uid="{00000000-0005-0000-0000-00001E660000}"/>
    <cellStyle name="Заголовок 3 2 2 2 2 2 2 2 2 2 2 2 2 2 10" xfId="26147" xr:uid="{00000000-0005-0000-0000-00001F660000}"/>
    <cellStyle name="Заголовок 3 2 2 2 2 2 2 2 2 2 2 2 2 2 11" xfId="26148" xr:uid="{00000000-0005-0000-0000-000020660000}"/>
    <cellStyle name="Заголовок 3 2 2 2 2 2 2 2 2 2 2 2 2 2 12" xfId="26149" xr:uid="{00000000-0005-0000-0000-000021660000}"/>
    <cellStyle name="Заголовок 3 2 2 2 2 2 2 2 2 2 2 2 2 2 13" xfId="26150" xr:uid="{00000000-0005-0000-0000-000022660000}"/>
    <cellStyle name="Заголовок 3 2 2 2 2 2 2 2 2 2 2 2 2 2 14" xfId="26151" xr:uid="{00000000-0005-0000-0000-000023660000}"/>
    <cellStyle name="Заголовок 3 2 2 2 2 2 2 2 2 2 2 2 2 2 15" xfId="26152" xr:uid="{00000000-0005-0000-0000-000024660000}"/>
    <cellStyle name="Заголовок 3 2 2 2 2 2 2 2 2 2 2 2 2 2 16" xfId="26153" xr:uid="{00000000-0005-0000-0000-000025660000}"/>
    <cellStyle name="Заголовок 3 2 2 2 2 2 2 2 2 2 2 2 2 2 17" xfId="26154" xr:uid="{00000000-0005-0000-0000-000026660000}"/>
    <cellStyle name="Заголовок 3 2 2 2 2 2 2 2 2 2 2 2 2 2 18" xfId="26155" xr:uid="{00000000-0005-0000-0000-000027660000}"/>
    <cellStyle name="Заголовок 3 2 2 2 2 2 2 2 2 2 2 2 2 2 19" xfId="26156" xr:uid="{00000000-0005-0000-0000-000028660000}"/>
    <cellStyle name="Заголовок 3 2 2 2 2 2 2 2 2 2 2 2 2 2 2" xfId="26157" xr:uid="{00000000-0005-0000-0000-000029660000}"/>
    <cellStyle name="Заголовок 3 2 2 2 2 2 2 2 2 2 2 2 2 2 2 10" xfId="26158" xr:uid="{00000000-0005-0000-0000-00002A660000}"/>
    <cellStyle name="Заголовок 3 2 2 2 2 2 2 2 2 2 2 2 2 2 2 11" xfId="26159" xr:uid="{00000000-0005-0000-0000-00002B660000}"/>
    <cellStyle name="Заголовок 3 2 2 2 2 2 2 2 2 2 2 2 2 2 2 12" xfId="26160" xr:uid="{00000000-0005-0000-0000-00002C660000}"/>
    <cellStyle name="Заголовок 3 2 2 2 2 2 2 2 2 2 2 2 2 2 2 13" xfId="26161" xr:uid="{00000000-0005-0000-0000-00002D660000}"/>
    <cellStyle name="Заголовок 3 2 2 2 2 2 2 2 2 2 2 2 2 2 2 14" xfId="26162" xr:uid="{00000000-0005-0000-0000-00002E660000}"/>
    <cellStyle name="Заголовок 3 2 2 2 2 2 2 2 2 2 2 2 2 2 2 15" xfId="26163" xr:uid="{00000000-0005-0000-0000-00002F660000}"/>
    <cellStyle name="Заголовок 3 2 2 2 2 2 2 2 2 2 2 2 2 2 2 16" xfId="26164" xr:uid="{00000000-0005-0000-0000-000030660000}"/>
    <cellStyle name="Заголовок 3 2 2 2 2 2 2 2 2 2 2 2 2 2 2 17" xfId="26165" xr:uid="{00000000-0005-0000-0000-000031660000}"/>
    <cellStyle name="Заголовок 3 2 2 2 2 2 2 2 2 2 2 2 2 2 2 18" xfId="26166" xr:uid="{00000000-0005-0000-0000-000032660000}"/>
    <cellStyle name="Заголовок 3 2 2 2 2 2 2 2 2 2 2 2 2 2 2 19" xfId="26167" xr:uid="{00000000-0005-0000-0000-000033660000}"/>
    <cellStyle name="Заголовок 3 2 2 2 2 2 2 2 2 2 2 2 2 2 2 2" xfId="26168" xr:uid="{00000000-0005-0000-0000-000034660000}"/>
    <cellStyle name="Заголовок 3 2 2 2 2 2 2 2 2 2 2 2 2 2 2 2 10" xfId="26169" xr:uid="{00000000-0005-0000-0000-000035660000}"/>
    <cellStyle name="Заголовок 3 2 2 2 2 2 2 2 2 2 2 2 2 2 2 2 11" xfId="26170" xr:uid="{00000000-0005-0000-0000-000036660000}"/>
    <cellStyle name="Заголовок 3 2 2 2 2 2 2 2 2 2 2 2 2 2 2 2 12" xfId="26171" xr:uid="{00000000-0005-0000-0000-000037660000}"/>
    <cellStyle name="Заголовок 3 2 2 2 2 2 2 2 2 2 2 2 2 2 2 2 13" xfId="26172" xr:uid="{00000000-0005-0000-0000-000038660000}"/>
    <cellStyle name="Заголовок 3 2 2 2 2 2 2 2 2 2 2 2 2 2 2 2 14" xfId="26173" xr:uid="{00000000-0005-0000-0000-000039660000}"/>
    <cellStyle name="Заголовок 3 2 2 2 2 2 2 2 2 2 2 2 2 2 2 2 15" xfId="26174" xr:uid="{00000000-0005-0000-0000-00003A660000}"/>
    <cellStyle name="Заголовок 3 2 2 2 2 2 2 2 2 2 2 2 2 2 2 2 16" xfId="26175" xr:uid="{00000000-0005-0000-0000-00003B660000}"/>
    <cellStyle name="Заголовок 3 2 2 2 2 2 2 2 2 2 2 2 2 2 2 2 17" xfId="26176" xr:uid="{00000000-0005-0000-0000-00003C660000}"/>
    <cellStyle name="Заголовок 3 2 2 2 2 2 2 2 2 2 2 2 2 2 2 2 18" xfId="26177" xr:uid="{00000000-0005-0000-0000-00003D660000}"/>
    <cellStyle name="Заголовок 3 2 2 2 2 2 2 2 2 2 2 2 2 2 2 2 19" xfId="26178" xr:uid="{00000000-0005-0000-0000-00003E660000}"/>
    <cellStyle name="Заголовок 3 2 2 2 2 2 2 2 2 2 2 2 2 2 2 2 2" xfId="26179" xr:uid="{00000000-0005-0000-0000-00003F660000}"/>
    <cellStyle name="Заголовок 3 2 2 2 2 2 2 2 2 2 2 2 2 2 2 2 2 10" xfId="26180" xr:uid="{00000000-0005-0000-0000-000040660000}"/>
    <cellStyle name="Заголовок 3 2 2 2 2 2 2 2 2 2 2 2 2 2 2 2 2 11" xfId="26181" xr:uid="{00000000-0005-0000-0000-000041660000}"/>
    <cellStyle name="Заголовок 3 2 2 2 2 2 2 2 2 2 2 2 2 2 2 2 2 12" xfId="26182" xr:uid="{00000000-0005-0000-0000-000042660000}"/>
    <cellStyle name="Заголовок 3 2 2 2 2 2 2 2 2 2 2 2 2 2 2 2 2 13" xfId="26183" xr:uid="{00000000-0005-0000-0000-000043660000}"/>
    <cellStyle name="Заголовок 3 2 2 2 2 2 2 2 2 2 2 2 2 2 2 2 2 14" xfId="26184" xr:uid="{00000000-0005-0000-0000-000044660000}"/>
    <cellStyle name="Заголовок 3 2 2 2 2 2 2 2 2 2 2 2 2 2 2 2 2 15" xfId="26185" xr:uid="{00000000-0005-0000-0000-000045660000}"/>
    <cellStyle name="Заголовок 3 2 2 2 2 2 2 2 2 2 2 2 2 2 2 2 2 16" xfId="26186" xr:uid="{00000000-0005-0000-0000-000046660000}"/>
    <cellStyle name="Заголовок 3 2 2 2 2 2 2 2 2 2 2 2 2 2 2 2 2 17" xfId="26187" xr:uid="{00000000-0005-0000-0000-000047660000}"/>
    <cellStyle name="Заголовок 3 2 2 2 2 2 2 2 2 2 2 2 2 2 2 2 2 18" xfId="26188" xr:uid="{00000000-0005-0000-0000-000048660000}"/>
    <cellStyle name="Заголовок 3 2 2 2 2 2 2 2 2 2 2 2 2 2 2 2 2 19" xfId="26189" xr:uid="{00000000-0005-0000-0000-000049660000}"/>
    <cellStyle name="Заголовок 3 2 2 2 2 2 2 2 2 2 2 2 2 2 2 2 2 2" xfId="26190" xr:uid="{00000000-0005-0000-0000-00004A660000}"/>
    <cellStyle name="Заголовок 3 2 2 2 2 2 2 2 2 2 2 2 2 2 2 2 2 2 10" xfId="26191" xr:uid="{00000000-0005-0000-0000-00004B660000}"/>
    <cellStyle name="Заголовок 3 2 2 2 2 2 2 2 2 2 2 2 2 2 2 2 2 2 11" xfId="26192" xr:uid="{00000000-0005-0000-0000-00004C660000}"/>
    <cellStyle name="Заголовок 3 2 2 2 2 2 2 2 2 2 2 2 2 2 2 2 2 2 12" xfId="26193" xr:uid="{00000000-0005-0000-0000-00004D660000}"/>
    <cellStyle name="Заголовок 3 2 2 2 2 2 2 2 2 2 2 2 2 2 2 2 2 2 13" xfId="26194" xr:uid="{00000000-0005-0000-0000-00004E660000}"/>
    <cellStyle name="Заголовок 3 2 2 2 2 2 2 2 2 2 2 2 2 2 2 2 2 2 14" xfId="26195" xr:uid="{00000000-0005-0000-0000-00004F660000}"/>
    <cellStyle name="Заголовок 3 2 2 2 2 2 2 2 2 2 2 2 2 2 2 2 2 2 15" xfId="26196" xr:uid="{00000000-0005-0000-0000-000050660000}"/>
    <cellStyle name="Заголовок 3 2 2 2 2 2 2 2 2 2 2 2 2 2 2 2 2 2 16" xfId="26197" xr:uid="{00000000-0005-0000-0000-000051660000}"/>
    <cellStyle name="Заголовок 3 2 2 2 2 2 2 2 2 2 2 2 2 2 2 2 2 2 17" xfId="26198" xr:uid="{00000000-0005-0000-0000-000052660000}"/>
    <cellStyle name="Заголовок 3 2 2 2 2 2 2 2 2 2 2 2 2 2 2 2 2 2 18" xfId="26199" xr:uid="{00000000-0005-0000-0000-000053660000}"/>
    <cellStyle name="Заголовок 3 2 2 2 2 2 2 2 2 2 2 2 2 2 2 2 2 2 19" xfId="26200" xr:uid="{00000000-0005-0000-0000-000054660000}"/>
    <cellStyle name="Заголовок 3 2 2 2 2 2 2 2 2 2 2 2 2 2 2 2 2 2 2" xfId="26201" xr:uid="{00000000-0005-0000-0000-000055660000}"/>
    <cellStyle name="Заголовок 3 2 2 2 2 2 2 2 2 2 2 2 2 2 2 2 2 2 2 10" xfId="26202" xr:uid="{00000000-0005-0000-0000-000056660000}"/>
    <cellStyle name="Заголовок 3 2 2 2 2 2 2 2 2 2 2 2 2 2 2 2 2 2 2 11" xfId="26203" xr:uid="{00000000-0005-0000-0000-000057660000}"/>
    <cellStyle name="Заголовок 3 2 2 2 2 2 2 2 2 2 2 2 2 2 2 2 2 2 2 12" xfId="26204" xr:uid="{00000000-0005-0000-0000-000058660000}"/>
    <cellStyle name="Заголовок 3 2 2 2 2 2 2 2 2 2 2 2 2 2 2 2 2 2 2 13" xfId="26205" xr:uid="{00000000-0005-0000-0000-000059660000}"/>
    <cellStyle name="Заголовок 3 2 2 2 2 2 2 2 2 2 2 2 2 2 2 2 2 2 2 14" xfId="26206" xr:uid="{00000000-0005-0000-0000-00005A660000}"/>
    <cellStyle name="Заголовок 3 2 2 2 2 2 2 2 2 2 2 2 2 2 2 2 2 2 2 15" xfId="26207" xr:uid="{00000000-0005-0000-0000-00005B660000}"/>
    <cellStyle name="Заголовок 3 2 2 2 2 2 2 2 2 2 2 2 2 2 2 2 2 2 2 16" xfId="26208" xr:uid="{00000000-0005-0000-0000-00005C660000}"/>
    <cellStyle name="Заголовок 3 2 2 2 2 2 2 2 2 2 2 2 2 2 2 2 2 2 2 17" xfId="26209" xr:uid="{00000000-0005-0000-0000-00005D660000}"/>
    <cellStyle name="Заголовок 3 2 2 2 2 2 2 2 2 2 2 2 2 2 2 2 2 2 2 18" xfId="26210" xr:uid="{00000000-0005-0000-0000-00005E660000}"/>
    <cellStyle name="Заголовок 3 2 2 2 2 2 2 2 2 2 2 2 2 2 2 2 2 2 2 19" xfId="26211" xr:uid="{00000000-0005-0000-0000-00005F660000}"/>
    <cellStyle name="Заголовок 3 2 2 2 2 2 2 2 2 2 2 2 2 2 2 2 2 2 2 2" xfId="26212" xr:uid="{00000000-0005-0000-0000-000060660000}"/>
    <cellStyle name="Заголовок 3 2 2 2 2 2 2 2 2 2 2 2 2 2 2 2 2 2 2 2 10" xfId="26213" xr:uid="{00000000-0005-0000-0000-000061660000}"/>
    <cellStyle name="Заголовок 3 2 2 2 2 2 2 2 2 2 2 2 2 2 2 2 2 2 2 2 11" xfId="26214" xr:uid="{00000000-0005-0000-0000-000062660000}"/>
    <cellStyle name="Заголовок 3 2 2 2 2 2 2 2 2 2 2 2 2 2 2 2 2 2 2 2 12" xfId="26215" xr:uid="{00000000-0005-0000-0000-000063660000}"/>
    <cellStyle name="Заголовок 3 2 2 2 2 2 2 2 2 2 2 2 2 2 2 2 2 2 2 2 13" xfId="26216" xr:uid="{00000000-0005-0000-0000-000064660000}"/>
    <cellStyle name="Заголовок 3 2 2 2 2 2 2 2 2 2 2 2 2 2 2 2 2 2 2 2 14" xfId="26217" xr:uid="{00000000-0005-0000-0000-000065660000}"/>
    <cellStyle name="Заголовок 3 2 2 2 2 2 2 2 2 2 2 2 2 2 2 2 2 2 2 2 15" xfId="26218" xr:uid="{00000000-0005-0000-0000-000066660000}"/>
    <cellStyle name="Заголовок 3 2 2 2 2 2 2 2 2 2 2 2 2 2 2 2 2 2 2 2 16" xfId="26219" xr:uid="{00000000-0005-0000-0000-000067660000}"/>
    <cellStyle name="Заголовок 3 2 2 2 2 2 2 2 2 2 2 2 2 2 2 2 2 2 2 2 17" xfId="26220" xr:uid="{00000000-0005-0000-0000-000068660000}"/>
    <cellStyle name="Заголовок 3 2 2 2 2 2 2 2 2 2 2 2 2 2 2 2 2 2 2 2 18" xfId="26221" xr:uid="{00000000-0005-0000-0000-000069660000}"/>
    <cellStyle name="Заголовок 3 2 2 2 2 2 2 2 2 2 2 2 2 2 2 2 2 2 2 2 19" xfId="26222" xr:uid="{00000000-0005-0000-0000-00006A660000}"/>
    <cellStyle name="Заголовок 3 2 2 2 2 2 2 2 2 2 2 2 2 2 2 2 2 2 2 2 2" xfId="26223" xr:uid="{00000000-0005-0000-0000-00006B660000}"/>
    <cellStyle name="Заголовок 3 2 2 2 2 2 2 2 2 2 2 2 2 2 2 2 2 2 2 2 2 10" xfId="26224" xr:uid="{00000000-0005-0000-0000-00006C660000}"/>
    <cellStyle name="Заголовок 3 2 2 2 2 2 2 2 2 2 2 2 2 2 2 2 2 2 2 2 2 11" xfId="26225" xr:uid="{00000000-0005-0000-0000-00006D660000}"/>
    <cellStyle name="Заголовок 3 2 2 2 2 2 2 2 2 2 2 2 2 2 2 2 2 2 2 2 2 12" xfId="26226" xr:uid="{00000000-0005-0000-0000-00006E660000}"/>
    <cellStyle name="Заголовок 3 2 2 2 2 2 2 2 2 2 2 2 2 2 2 2 2 2 2 2 2 13" xfId="26227" xr:uid="{00000000-0005-0000-0000-00006F660000}"/>
    <cellStyle name="Заголовок 3 2 2 2 2 2 2 2 2 2 2 2 2 2 2 2 2 2 2 2 2 14" xfId="26228" xr:uid="{00000000-0005-0000-0000-000070660000}"/>
    <cellStyle name="Заголовок 3 2 2 2 2 2 2 2 2 2 2 2 2 2 2 2 2 2 2 2 2 15" xfId="26229" xr:uid="{00000000-0005-0000-0000-000071660000}"/>
    <cellStyle name="Заголовок 3 2 2 2 2 2 2 2 2 2 2 2 2 2 2 2 2 2 2 2 2 16" xfId="26230" xr:uid="{00000000-0005-0000-0000-000072660000}"/>
    <cellStyle name="Заголовок 3 2 2 2 2 2 2 2 2 2 2 2 2 2 2 2 2 2 2 2 2 17" xfId="26231" xr:uid="{00000000-0005-0000-0000-000073660000}"/>
    <cellStyle name="Заголовок 3 2 2 2 2 2 2 2 2 2 2 2 2 2 2 2 2 2 2 2 2 18" xfId="26232" xr:uid="{00000000-0005-0000-0000-000074660000}"/>
    <cellStyle name="Заголовок 3 2 2 2 2 2 2 2 2 2 2 2 2 2 2 2 2 2 2 2 2 19" xfId="26233" xr:uid="{00000000-0005-0000-0000-000075660000}"/>
    <cellStyle name="Заголовок 3 2 2 2 2 2 2 2 2 2 2 2 2 2 2 2 2 2 2 2 2 2" xfId="26234" xr:uid="{00000000-0005-0000-0000-000076660000}"/>
    <cellStyle name="Заголовок 3 2 2 2 2 2 2 2 2 2 2 2 2 2 2 2 2 2 2 2 2 2 10" xfId="26235" xr:uid="{00000000-0005-0000-0000-000077660000}"/>
    <cellStyle name="Заголовок 3 2 2 2 2 2 2 2 2 2 2 2 2 2 2 2 2 2 2 2 2 2 11" xfId="26236" xr:uid="{00000000-0005-0000-0000-000078660000}"/>
    <cellStyle name="Заголовок 3 2 2 2 2 2 2 2 2 2 2 2 2 2 2 2 2 2 2 2 2 2 12" xfId="26237" xr:uid="{00000000-0005-0000-0000-000079660000}"/>
    <cellStyle name="Заголовок 3 2 2 2 2 2 2 2 2 2 2 2 2 2 2 2 2 2 2 2 2 2 13" xfId="26238" xr:uid="{00000000-0005-0000-0000-00007A660000}"/>
    <cellStyle name="Заголовок 3 2 2 2 2 2 2 2 2 2 2 2 2 2 2 2 2 2 2 2 2 2 14" xfId="26239" xr:uid="{00000000-0005-0000-0000-00007B660000}"/>
    <cellStyle name="Заголовок 3 2 2 2 2 2 2 2 2 2 2 2 2 2 2 2 2 2 2 2 2 2 15" xfId="26240" xr:uid="{00000000-0005-0000-0000-00007C660000}"/>
    <cellStyle name="Заголовок 3 2 2 2 2 2 2 2 2 2 2 2 2 2 2 2 2 2 2 2 2 2 16" xfId="26241" xr:uid="{00000000-0005-0000-0000-00007D660000}"/>
    <cellStyle name="Заголовок 3 2 2 2 2 2 2 2 2 2 2 2 2 2 2 2 2 2 2 2 2 2 17" xfId="26242" xr:uid="{00000000-0005-0000-0000-00007E660000}"/>
    <cellStyle name="Заголовок 3 2 2 2 2 2 2 2 2 2 2 2 2 2 2 2 2 2 2 2 2 2 18" xfId="26243" xr:uid="{00000000-0005-0000-0000-00007F660000}"/>
    <cellStyle name="Заголовок 3 2 2 2 2 2 2 2 2 2 2 2 2 2 2 2 2 2 2 2 2 2 19" xfId="26244" xr:uid="{00000000-0005-0000-0000-000080660000}"/>
    <cellStyle name="Заголовок 3 2 2 2 2 2 2 2 2 2 2 2 2 2 2 2 2 2 2 2 2 2 2" xfId="26245" xr:uid="{00000000-0005-0000-0000-000081660000}"/>
    <cellStyle name="Заголовок 3 2 2 2 2 2 2 2 2 2 2 2 2 2 2 2 2 2 2 2 2 2 2 10" xfId="26246" xr:uid="{00000000-0005-0000-0000-000082660000}"/>
    <cellStyle name="Заголовок 3 2 2 2 2 2 2 2 2 2 2 2 2 2 2 2 2 2 2 2 2 2 2 11" xfId="26247" xr:uid="{00000000-0005-0000-0000-000083660000}"/>
    <cellStyle name="Заголовок 3 2 2 2 2 2 2 2 2 2 2 2 2 2 2 2 2 2 2 2 2 2 2 12" xfId="26248" xr:uid="{00000000-0005-0000-0000-000084660000}"/>
    <cellStyle name="Заголовок 3 2 2 2 2 2 2 2 2 2 2 2 2 2 2 2 2 2 2 2 2 2 2 13" xfId="26249" xr:uid="{00000000-0005-0000-0000-000085660000}"/>
    <cellStyle name="Заголовок 3 2 2 2 2 2 2 2 2 2 2 2 2 2 2 2 2 2 2 2 2 2 2 14" xfId="26250" xr:uid="{00000000-0005-0000-0000-000086660000}"/>
    <cellStyle name="Заголовок 3 2 2 2 2 2 2 2 2 2 2 2 2 2 2 2 2 2 2 2 2 2 2 15" xfId="26251" xr:uid="{00000000-0005-0000-0000-000087660000}"/>
    <cellStyle name="Заголовок 3 2 2 2 2 2 2 2 2 2 2 2 2 2 2 2 2 2 2 2 2 2 2 16" xfId="26252" xr:uid="{00000000-0005-0000-0000-000088660000}"/>
    <cellStyle name="Заголовок 3 2 2 2 2 2 2 2 2 2 2 2 2 2 2 2 2 2 2 2 2 2 2 17" xfId="26253" xr:uid="{00000000-0005-0000-0000-000089660000}"/>
    <cellStyle name="Заголовок 3 2 2 2 2 2 2 2 2 2 2 2 2 2 2 2 2 2 2 2 2 2 2 18" xfId="26254" xr:uid="{00000000-0005-0000-0000-00008A660000}"/>
    <cellStyle name="Заголовок 3 2 2 2 2 2 2 2 2 2 2 2 2 2 2 2 2 2 2 2 2 2 2 19" xfId="26255" xr:uid="{00000000-0005-0000-0000-00008B660000}"/>
    <cellStyle name="Заголовок 3 2 2 2 2 2 2 2 2 2 2 2 2 2 2 2 2 2 2 2 2 2 2 2" xfId="26256" xr:uid="{00000000-0005-0000-0000-00008C660000}"/>
    <cellStyle name="Заголовок 3 2 2 2 2 2 2 2 2 2 2 2 2 2 2 2 2 2 2 2 2 2 2 2 10" xfId="26257" xr:uid="{00000000-0005-0000-0000-00008D660000}"/>
    <cellStyle name="Заголовок 3 2 2 2 2 2 2 2 2 2 2 2 2 2 2 2 2 2 2 2 2 2 2 2 11" xfId="26258" xr:uid="{00000000-0005-0000-0000-00008E660000}"/>
    <cellStyle name="Заголовок 3 2 2 2 2 2 2 2 2 2 2 2 2 2 2 2 2 2 2 2 2 2 2 2 12" xfId="26259" xr:uid="{00000000-0005-0000-0000-00008F660000}"/>
    <cellStyle name="Заголовок 3 2 2 2 2 2 2 2 2 2 2 2 2 2 2 2 2 2 2 2 2 2 2 2 13" xfId="26260" xr:uid="{00000000-0005-0000-0000-000090660000}"/>
    <cellStyle name="Заголовок 3 2 2 2 2 2 2 2 2 2 2 2 2 2 2 2 2 2 2 2 2 2 2 2 14" xfId="26261" xr:uid="{00000000-0005-0000-0000-000091660000}"/>
    <cellStyle name="Заголовок 3 2 2 2 2 2 2 2 2 2 2 2 2 2 2 2 2 2 2 2 2 2 2 2 15" xfId="26262" xr:uid="{00000000-0005-0000-0000-000092660000}"/>
    <cellStyle name="Заголовок 3 2 2 2 2 2 2 2 2 2 2 2 2 2 2 2 2 2 2 2 2 2 2 2 16" xfId="26263" xr:uid="{00000000-0005-0000-0000-000093660000}"/>
    <cellStyle name="Заголовок 3 2 2 2 2 2 2 2 2 2 2 2 2 2 2 2 2 2 2 2 2 2 2 2 17" xfId="26264" xr:uid="{00000000-0005-0000-0000-000094660000}"/>
    <cellStyle name="Заголовок 3 2 2 2 2 2 2 2 2 2 2 2 2 2 2 2 2 2 2 2 2 2 2 2 18" xfId="26265" xr:uid="{00000000-0005-0000-0000-000095660000}"/>
    <cellStyle name="Заголовок 3 2 2 2 2 2 2 2 2 2 2 2 2 2 2 2 2 2 2 2 2 2 2 2 19" xfId="26266" xr:uid="{00000000-0005-0000-0000-000096660000}"/>
    <cellStyle name="Заголовок 3 2 2 2 2 2 2 2 2 2 2 2 2 2 2 2 2 2 2 2 2 2 2 2 2" xfId="26267" xr:uid="{00000000-0005-0000-0000-000097660000}"/>
    <cellStyle name="Заголовок 3 2 2 2 2 2 2 2 2 2 2 2 2 2 2 2 2 2 2 2 2 2 2 2 2 10" xfId="26268" xr:uid="{00000000-0005-0000-0000-000098660000}"/>
    <cellStyle name="Заголовок 3 2 2 2 2 2 2 2 2 2 2 2 2 2 2 2 2 2 2 2 2 2 2 2 2 11" xfId="26269" xr:uid="{00000000-0005-0000-0000-000099660000}"/>
    <cellStyle name="Заголовок 3 2 2 2 2 2 2 2 2 2 2 2 2 2 2 2 2 2 2 2 2 2 2 2 2 12" xfId="26270" xr:uid="{00000000-0005-0000-0000-00009A660000}"/>
    <cellStyle name="Заголовок 3 2 2 2 2 2 2 2 2 2 2 2 2 2 2 2 2 2 2 2 2 2 2 2 2 13" xfId="26271" xr:uid="{00000000-0005-0000-0000-00009B660000}"/>
    <cellStyle name="Заголовок 3 2 2 2 2 2 2 2 2 2 2 2 2 2 2 2 2 2 2 2 2 2 2 2 2 14" xfId="26272" xr:uid="{00000000-0005-0000-0000-00009C660000}"/>
    <cellStyle name="Заголовок 3 2 2 2 2 2 2 2 2 2 2 2 2 2 2 2 2 2 2 2 2 2 2 2 2 15" xfId="26273" xr:uid="{00000000-0005-0000-0000-00009D660000}"/>
    <cellStyle name="Заголовок 3 2 2 2 2 2 2 2 2 2 2 2 2 2 2 2 2 2 2 2 2 2 2 2 2 16" xfId="26274" xr:uid="{00000000-0005-0000-0000-00009E660000}"/>
    <cellStyle name="Заголовок 3 2 2 2 2 2 2 2 2 2 2 2 2 2 2 2 2 2 2 2 2 2 2 2 2 17" xfId="26275" xr:uid="{00000000-0005-0000-0000-00009F660000}"/>
    <cellStyle name="Заголовок 3 2 2 2 2 2 2 2 2 2 2 2 2 2 2 2 2 2 2 2 2 2 2 2 2 18" xfId="26276" xr:uid="{00000000-0005-0000-0000-0000A0660000}"/>
    <cellStyle name="Заголовок 3 2 2 2 2 2 2 2 2 2 2 2 2 2 2 2 2 2 2 2 2 2 2 2 2 2" xfId="26277" xr:uid="{00000000-0005-0000-0000-0000A1660000}"/>
    <cellStyle name="Заголовок 3 2 2 2 2 2 2 2 2 2 2 2 2 2 2 2 2 2 2 2 2 2 2 2 2 2 10" xfId="26278" xr:uid="{00000000-0005-0000-0000-0000A2660000}"/>
    <cellStyle name="Заголовок 3 2 2 2 2 2 2 2 2 2 2 2 2 2 2 2 2 2 2 2 2 2 2 2 2 2 11" xfId="26279" xr:uid="{00000000-0005-0000-0000-0000A3660000}"/>
    <cellStyle name="Заголовок 3 2 2 2 2 2 2 2 2 2 2 2 2 2 2 2 2 2 2 2 2 2 2 2 2 2 12" xfId="26280" xr:uid="{00000000-0005-0000-0000-0000A4660000}"/>
    <cellStyle name="Заголовок 3 2 2 2 2 2 2 2 2 2 2 2 2 2 2 2 2 2 2 2 2 2 2 2 2 2 13" xfId="26281" xr:uid="{00000000-0005-0000-0000-0000A5660000}"/>
    <cellStyle name="Заголовок 3 2 2 2 2 2 2 2 2 2 2 2 2 2 2 2 2 2 2 2 2 2 2 2 2 2 14" xfId="26282" xr:uid="{00000000-0005-0000-0000-0000A6660000}"/>
    <cellStyle name="Заголовок 3 2 2 2 2 2 2 2 2 2 2 2 2 2 2 2 2 2 2 2 2 2 2 2 2 2 15" xfId="26283" xr:uid="{00000000-0005-0000-0000-0000A7660000}"/>
    <cellStyle name="Заголовок 3 2 2 2 2 2 2 2 2 2 2 2 2 2 2 2 2 2 2 2 2 2 2 2 2 2 16" xfId="26284" xr:uid="{00000000-0005-0000-0000-0000A8660000}"/>
    <cellStyle name="Заголовок 3 2 2 2 2 2 2 2 2 2 2 2 2 2 2 2 2 2 2 2 2 2 2 2 2 2 17" xfId="26285" xr:uid="{00000000-0005-0000-0000-0000A9660000}"/>
    <cellStyle name="Заголовок 3 2 2 2 2 2 2 2 2 2 2 2 2 2 2 2 2 2 2 2 2 2 2 2 2 2 18" xfId="26286" xr:uid="{00000000-0005-0000-0000-0000AA660000}"/>
    <cellStyle name="Заголовок 3 2 2 2 2 2 2 2 2 2 2 2 2 2 2 2 2 2 2 2 2 2 2 2 2 2 2" xfId="26287" xr:uid="{00000000-0005-0000-0000-0000AB660000}"/>
    <cellStyle name="Заголовок 3 2 2 2 2 2 2 2 2 2 2 2 2 2 2 2 2 2 2 2 2 2 2 2 2 2 3" xfId="26288" xr:uid="{00000000-0005-0000-0000-0000AC660000}"/>
    <cellStyle name="Заголовок 3 2 2 2 2 2 2 2 2 2 2 2 2 2 2 2 2 2 2 2 2 2 2 2 2 2 4" xfId="26289" xr:uid="{00000000-0005-0000-0000-0000AD660000}"/>
    <cellStyle name="Заголовок 3 2 2 2 2 2 2 2 2 2 2 2 2 2 2 2 2 2 2 2 2 2 2 2 2 2 5" xfId="26290" xr:uid="{00000000-0005-0000-0000-0000AE660000}"/>
    <cellStyle name="Заголовок 3 2 2 2 2 2 2 2 2 2 2 2 2 2 2 2 2 2 2 2 2 2 2 2 2 2 6" xfId="26291" xr:uid="{00000000-0005-0000-0000-0000AF660000}"/>
    <cellStyle name="Заголовок 3 2 2 2 2 2 2 2 2 2 2 2 2 2 2 2 2 2 2 2 2 2 2 2 2 2 7" xfId="26292" xr:uid="{00000000-0005-0000-0000-0000B0660000}"/>
    <cellStyle name="Заголовок 3 2 2 2 2 2 2 2 2 2 2 2 2 2 2 2 2 2 2 2 2 2 2 2 2 2 8" xfId="26293" xr:uid="{00000000-0005-0000-0000-0000B1660000}"/>
    <cellStyle name="Заголовок 3 2 2 2 2 2 2 2 2 2 2 2 2 2 2 2 2 2 2 2 2 2 2 2 2 2 9" xfId="26294" xr:uid="{00000000-0005-0000-0000-0000B2660000}"/>
    <cellStyle name="Заголовок 3 2 2 2 2 2 2 2 2 2 2 2 2 2 2 2 2 2 2 2 2 2 2 2 2 3" xfId="26295" xr:uid="{00000000-0005-0000-0000-0000B3660000}"/>
    <cellStyle name="Заголовок 3 2 2 2 2 2 2 2 2 2 2 2 2 2 2 2 2 2 2 2 2 2 2 2 2 4" xfId="26296" xr:uid="{00000000-0005-0000-0000-0000B4660000}"/>
    <cellStyle name="Заголовок 3 2 2 2 2 2 2 2 2 2 2 2 2 2 2 2 2 2 2 2 2 2 2 2 2 5" xfId="26297" xr:uid="{00000000-0005-0000-0000-0000B5660000}"/>
    <cellStyle name="Заголовок 3 2 2 2 2 2 2 2 2 2 2 2 2 2 2 2 2 2 2 2 2 2 2 2 2 6" xfId="26298" xr:uid="{00000000-0005-0000-0000-0000B6660000}"/>
    <cellStyle name="Заголовок 3 2 2 2 2 2 2 2 2 2 2 2 2 2 2 2 2 2 2 2 2 2 2 2 2 7" xfId="26299" xr:uid="{00000000-0005-0000-0000-0000B7660000}"/>
    <cellStyle name="Заголовок 3 2 2 2 2 2 2 2 2 2 2 2 2 2 2 2 2 2 2 2 2 2 2 2 2 8" xfId="26300" xr:uid="{00000000-0005-0000-0000-0000B8660000}"/>
    <cellStyle name="Заголовок 3 2 2 2 2 2 2 2 2 2 2 2 2 2 2 2 2 2 2 2 2 2 2 2 2 9" xfId="26301" xr:uid="{00000000-0005-0000-0000-0000B9660000}"/>
    <cellStyle name="Заголовок 3 2 2 2 2 2 2 2 2 2 2 2 2 2 2 2 2 2 2 2 2 2 2 2 20" xfId="26302" xr:uid="{00000000-0005-0000-0000-0000BA660000}"/>
    <cellStyle name="Заголовок 3 2 2 2 2 2 2 2 2 2 2 2 2 2 2 2 2 2 2 2 2 2 2 2 21" xfId="26303" xr:uid="{00000000-0005-0000-0000-0000BB660000}"/>
    <cellStyle name="Заголовок 3 2 2 2 2 2 2 2 2 2 2 2 2 2 2 2 2 2 2 2 2 2 2 2 3" xfId="26304" xr:uid="{00000000-0005-0000-0000-0000BC660000}"/>
    <cellStyle name="Заголовок 3 2 2 2 2 2 2 2 2 2 2 2 2 2 2 2 2 2 2 2 2 2 2 2 4" xfId="26305" xr:uid="{00000000-0005-0000-0000-0000BD660000}"/>
    <cellStyle name="Заголовок 3 2 2 2 2 2 2 2 2 2 2 2 2 2 2 2 2 2 2 2 2 2 2 2 5" xfId="26306" xr:uid="{00000000-0005-0000-0000-0000BE660000}"/>
    <cellStyle name="Заголовок 3 2 2 2 2 2 2 2 2 2 2 2 2 2 2 2 2 2 2 2 2 2 2 2 6" xfId="26307" xr:uid="{00000000-0005-0000-0000-0000BF660000}"/>
    <cellStyle name="Заголовок 3 2 2 2 2 2 2 2 2 2 2 2 2 2 2 2 2 2 2 2 2 2 2 2 7" xfId="26308" xr:uid="{00000000-0005-0000-0000-0000C0660000}"/>
    <cellStyle name="Заголовок 3 2 2 2 2 2 2 2 2 2 2 2 2 2 2 2 2 2 2 2 2 2 2 2 8" xfId="26309" xr:uid="{00000000-0005-0000-0000-0000C1660000}"/>
    <cellStyle name="Заголовок 3 2 2 2 2 2 2 2 2 2 2 2 2 2 2 2 2 2 2 2 2 2 2 2 9" xfId="26310" xr:uid="{00000000-0005-0000-0000-0000C2660000}"/>
    <cellStyle name="Заголовок 3 2 2 2 2 2 2 2 2 2 2 2 2 2 2 2 2 2 2 2 2 2 2 20" xfId="26311" xr:uid="{00000000-0005-0000-0000-0000C3660000}"/>
    <cellStyle name="Заголовок 3 2 2 2 2 2 2 2 2 2 2 2 2 2 2 2 2 2 2 2 2 2 2 21" xfId="26312" xr:uid="{00000000-0005-0000-0000-0000C4660000}"/>
    <cellStyle name="Заголовок 3 2 2 2 2 2 2 2 2 2 2 2 2 2 2 2 2 2 2 2 2 2 2 3" xfId="26313" xr:uid="{00000000-0005-0000-0000-0000C5660000}"/>
    <cellStyle name="Заголовок 3 2 2 2 2 2 2 2 2 2 2 2 2 2 2 2 2 2 2 2 2 2 2 4" xfId="26314" xr:uid="{00000000-0005-0000-0000-0000C6660000}"/>
    <cellStyle name="Заголовок 3 2 2 2 2 2 2 2 2 2 2 2 2 2 2 2 2 2 2 2 2 2 2 5" xfId="26315" xr:uid="{00000000-0005-0000-0000-0000C7660000}"/>
    <cellStyle name="Заголовок 3 2 2 2 2 2 2 2 2 2 2 2 2 2 2 2 2 2 2 2 2 2 2 6" xfId="26316" xr:uid="{00000000-0005-0000-0000-0000C8660000}"/>
    <cellStyle name="Заголовок 3 2 2 2 2 2 2 2 2 2 2 2 2 2 2 2 2 2 2 2 2 2 2 7" xfId="26317" xr:uid="{00000000-0005-0000-0000-0000C9660000}"/>
    <cellStyle name="Заголовок 3 2 2 2 2 2 2 2 2 2 2 2 2 2 2 2 2 2 2 2 2 2 2 8" xfId="26318" xr:uid="{00000000-0005-0000-0000-0000CA660000}"/>
    <cellStyle name="Заголовок 3 2 2 2 2 2 2 2 2 2 2 2 2 2 2 2 2 2 2 2 2 2 2 9" xfId="26319" xr:uid="{00000000-0005-0000-0000-0000CB660000}"/>
    <cellStyle name="Заголовок 3 2 2 2 2 2 2 2 2 2 2 2 2 2 2 2 2 2 2 2 2 2 20" xfId="26320" xr:uid="{00000000-0005-0000-0000-0000CC660000}"/>
    <cellStyle name="Заголовок 3 2 2 2 2 2 2 2 2 2 2 2 2 2 2 2 2 2 2 2 2 2 21" xfId="26321" xr:uid="{00000000-0005-0000-0000-0000CD660000}"/>
    <cellStyle name="Заголовок 3 2 2 2 2 2 2 2 2 2 2 2 2 2 2 2 2 2 2 2 2 2 22" xfId="26322" xr:uid="{00000000-0005-0000-0000-0000CE660000}"/>
    <cellStyle name="Заголовок 3 2 2 2 2 2 2 2 2 2 2 2 2 2 2 2 2 2 2 2 2 2 3" xfId="26323" xr:uid="{00000000-0005-0000-0000-0000CF660000}"/>
    <cellStyle name="Заголовок 3 2 2 2 2 2 2 2 2 2 2 2 2 2 2 2 2 2 2 2 2 2 4" xfId="26324" xr:uid="{00000000-0005-0000-0000-0000D0660000}"/>
    <cellStyle name="Заголовок 3 2 2 2 2 2 2 2 2 2 2 2 2 2 2 2 2 2 2 2 2 2 5" xfId="26325" xr:uid="{00000000-0005-0000-0000-0000D1660000}"/>
    <cellStyle name="Заголовок 3 2 2 2 2 2 2 2 2 2 2 2 2 2 2 2 2 2 2 2 2 2 6" xfId="26326" xr:uid="{00000000-0005-0000-0000-0000D2660000}"/>
    <cellStyle name="Заголовок 3 2 2 2 2 2 2 2 2 2 2 2 2 2 2 2 2 2 2 2 2 2 7" xfId="26327" xr:uid="{00000000-0005-0000-0000-0000D3660000}"/>
    <cellStyle name="Заголовок 3 2 2 2 2 2 2 2 2 2 2 2 2 2 2 2 2 2 2 2 2 2 8" xfId="26328" xr:uid="{00000000-0005-0000-0000-0000D4660000}"/>
    <cellStyle name="Заголовок 3 2 2 2 2 2 2 2 2 2 2 2 2 2 2 2 2 2 2 2 2 2 9" xfId="26329" xr:uid="{00000000-0005-0000-0000-0000D5660000}"/>
    <cellStyle name="Заголовок 3 2 2 2 2 2 2 2 2 2 2 2 2 2 2 2 2 2 2 2 2 20" xfId="26330" xr:uid="{00000000-0005-0000-0000-0000D6660000}"/>
    <cellStyle name="Заголовок 3 2 2 2 2 2 2 2 2 2 2 2 2 2 2 2 2 2 2 2 2 21" xfId="26331" xr:uid="{00000000-0005-0000-0000-0000D7660000}"/>
    <cellStyle name="Заголовок 3 2 2 2 2 2 2 2 2 2 2 2 2 2 2 2 2 2 2 2 2 22" xfId="26332" xr:uid="{00000000-0005-0000-0000-0000D8660000}"/>
    <cellStyle name="Заголовок 3 2 2 2 2 2 2 2 2 2 2 2 2 2 2 2 2 2 2 2 2 3" xfId="26333" xr:uid="{00000000-0005-0000-0000-0000D9660000}"/>
    <cellStyle name="Заголовок 3 2 2 2 2 2 2 2 2 2 2 2 2 2 2 2 2 2 2 2 2 4" xfId="26334" xr:uid="{00000000-0005-0000-0000-0000DA660000}"/>
    <cellStyle name="Заголовок 3 2 2 2 2 2 2 2 2 2 2 2 2 2 2 2 2 2 2 2 2 5" xfId="26335" xr:uid="{00000000-0005-0000-0000-0000DB660000}"/>
    <cellStyle name="Заголовок 3 2 2 2 2 2 2 2 2 2 2 2 2 2 2 2 2 2 2 2 2 6" xfId="26336" xr:uid="{00000000-0005-0000-0000-0000DC660000}"/>
    <cellStyle name="Заголовок 3 2 2 2 2 2 2 2 2 2 2 2 2 2 2 2 2 2 2 2 2 7" xfId="26337" xr:uid="{00000000-0005-0000-0000-0000DD660000}"/>
    <cellStyle name="Заголовок 3 2 2 2 2 2 2 2 2 2 2 2 2 2 2 2 2 2 2 2 2 8" xfId="26338" xr:uid="{00000000-0005-0000-0000-0000DE660000}"/>
    <cellStyle name="Заголовок 3 2 2 2 2 2 2 2 2 2 2 2 2 2 2 2 2 2 2 2 2 9" xfId="26339" xr:uid="{00000000-0005-0000-0000-0000DF660000}"/>
    <cellStyle name="Заголовок 3 2 2 2 2 2 2 2 2 2 2 2 2 2 2 2 2 2 2 2 20" xfId="26340" xr:uid="{00000000-0005-0000-0000-0000E0660000}"/>
    <cellStyle name="Заголовок 3 2 2 2 2 2 2 2 2 2 2 2 2 2 2 2 2 2 2 2 21" xfId="26341" xr:uid="{00000000-0005-0000-0000-0000E1660000}"/>
    <cellStyle name="Заголовок 3 2 2 2 2 2 2 2 2 2 2 2 2 2 2 2 2 2 2 2 22" xfId="26342" xr:uid="{00000000-0005-0000-0000-0000E2660000}"/>
    <cellStyle name="Заголовок 3 2 2 2 2 2 2 2 2 2 2 2 2 2 2 2 2 2 2 2 23" xfId="26343" xr:uid="{00000000-0005-0000-0000-0000E3660000}"/>
    <cellStyle name="Заголовок 3 2 2 2 2 2 2 2 2 2 2 2 2 2 2 2 2 2 2 2 3" xfId="26344" xr:uid="{00000000-0005-0000-0000-0000E4660000}"/>
    <cellStyle name="Заголовок 3 2 2 2 2 2 2 2 2 2 2 2 2 2 2 2 2 2 2 2 4" xfId="26345" xr:uid="{00000000-0005-0000-0000-0000E5660000}"/>
    <cellStyle name="Заголовок 3 2 2 2 2 2 2 2 2 2 2 2 2 2 2 2 2 2 2 2 5" xfId="26346" xr:uid="{00000000-0005-0000-0000-0000E6660000}"/>
    <cellStyle name="Заголовок 3 2 2 2 2 2 2 2 2 2 2 2 2 2 2 2 2 2 2 2 6" xfId="26347" xr:uid="{00000000-0005-0000-0000-0000E7660000}"/>
    <cellStyle name="Заголовок 3 2 2 2 2 2 2 2 2 2 2 2 2 2 2 2 2 2 2 2 7" xfId="26348" xr:uid="{00000000-0005-0000-0000-0000E8660000}"/>
    <cellStyle name="Заголовок 3 2 2 2 2 2 2 2 2 2 2 2 2 2 2 2 2 2 2 2 8" xfId="26349" xr:uid="{00000000-0005-0000-0000-0000E9660000}"/>
    <cellStyle name="Заголовок 3 2 2 2 2 2 2 2 2 2 2 2 2 2 2 2 2 2 2 2 9" xfId="26350" xr:uid="{00000000-0005-0000-0000-0000EA660000}"/>
    <cellStyle name="Заголовок 3 2 2 2 2 2 2 2 2 2 2 2 2 2 2 2 2 2 2 20" xfId="26351" xr:uid="{00000000-0005-0000-0000-0000EB660000}"/>
    <cellStyle name="Заголовок 3 2 2 2 2 2 2 2 2 2 2 2 2 2 2 2 2 2 2 21" xfId="26352" xr:uid="{00000000-0005-0000-0000-0000EC660000}"/>
    <cellStyle name="Заголовок 3 2 2 2 2 2 2 2 2 2 2 2 2 2 2 2 2 2 2 22" xfId="26353" xr:uid="{00000000-0005-0000-0000-0000ED660000}"/>
    <cellStyle name="Заголовок 3 2 2 2 2 2 2 2 2 2 2 2 2 2 2 2 2 2 2 23" xfId="26354" xr:uid="{00000000-0005-0000-0000-0000EE660000}"/>
    <cellStyle name="Заголовок 3 2 2 2 2 2 2 2 2 2 2 2 2 2 2 2 2 2 2 24" xfId="26355" xr:uid="{00000000-0005-0000-0000-0000EF660000}"/>
    <cellStyle name="Заголовок 3 2 2 2 2 2 2 2 2 2 2 2 2 2 2 2 2 2 2 25" xfId="26356" xr:uid="{00000000-0005-0000-0000-0000F0660000}"/>
    <cellStyle name="Заголовок 3 2 2 2 2 2 2 2 2 2 2 2 2 2 2 2 2 2 2 3" xfId="26357" xr:uid="{00000000-0005-0000-0000-0000F1660000}"/>
    <cellStyle name="Заголовок 3 2 2 2 2 2 2 2 2 2 2 2 2 2 2 2 2 2 2 4" xfId="26358" xr:uid="{00000000-0005-0000-0000-0000F2660000}"/>
    <cellStyle name="Заголовок 3 2 2 2 2 2 2 2 2 2 2 2 2 2 2 2 2 2 2 5" xfId="26359" xr:uid="{00000000-0005-0000-0000-0000F3660000}"/>
    <cellStyle name="Заголовок 3 2 2 2 2 2 2 2 2 2 2 2 2 2 2 2 2 2 2 6" xfId="26360" xr:uid="{00000000-0005-0000-0000-0000F4660000}"/>
    <cellStyle name="Заголовок 3 2 2 2 2 2 2 2 2 2 2 2 2 2 2 2 2 2 2 7" xfId="26361" xr:uid="{00000000-0005-0000-0000-0000F5660000}"/>
    <cellStyle name="Заголовок 3 2 2 2 2 2 2 2 2 2 2 2 2 2 2 2 2 2 2 8" xfId="26362" xr:uid="{00000000-0005-0000-0000-0000F6660000}"/>
    <cellStyle name="Заголовок 3 2 2 2 2 2 2 2 2 2 2 2 2 2 2 2 2 2 2 9" xfId="26363" xr:uid="{00000000-0005-0000-0000-0000F7660000}"/>
    <cellStyle name="Заголовок 3 2 2 2 2 2 2 2 2 2 2 2 2 2 2 2 2 2 20" xfId="26364" xr:uid="{00000000-0005-0000-0000-0000F8660000}"/>
    <cellStyle name="Заголовок 3 2 2 2 2 2 2 2 2 2 2 2 2 2 2 2 2 2 21" xfId="26365" xr:uid="{00000000-0005-0000-0000-0000F9660000}"/>
    <cellStyle name="Заголовок 3 2 2 2 2 2 2 2 2 2 2 2 2 2 2 2 2 2 22" xfId="26366" xr:uid="{00000000-0005-0000-0000-0000FA660000}"/>
    <cellStyle name="Заголовок 3 2 2 2 2 2 2 2 2 2 2 2 2 2 2 2 2 2 23" xfId="26367" xr:uid="{00000000-0005-0000-0000-0000FB660000}"/>
    <cellStyle name="Заголовок 3 2 2 2 2 2 2 2 2 2 2 2 2 2 2 2 2 2 24" xfId="26368" xr:uid="{00000000-0005-0000-0000-0000FC660000}"/>
    <cellStyle name="Заголовок 3 2 2 2 2 2 2 2 2 2 2 2 2 2 2 2 2 2 25" xfId="26369" xr:uid="{00000000-0005-0000-0000-0000FD660000}"/>
    <cellStyle name="Заголовок 3 2 2 2 2 2 2 2 2 2 2 2 2 2 2 2 2 2 3" xfId="26370" xr:uid="{00000000-0005-0000-0000-0000FE660000}"/>
    <cellStyle name="Заголовок 3 2 2 2 2 2 2 2 2 2 2 2 2 2 2 2 2 2 3 2" xfId="26371" xr:uid="{00000000-0005-0000-0000-0000FF660000}"/>
    <cellStyle name="Заголовок 3 2 2 2 2 2 2 2 2 2 2 2 2 2 2 2 2 2 4" xfId="26372" xr:uid="{00000000-0005-0000-0000-000000670000}"/>
    <cellStyle name="Заголовок 3 2 2 2 2 2 2 2 2 2 2 2 2 2 2 2 2 2 5" xfId="26373" xr:uid="{00000000-0005-0000-0000-000001670000}"/>
    <cellStyle name="Заголовок 3 2 2 2 2 2 2 2 2 2 2 2 2 2 2 2 2 2 6" xfId="26374" xr:uid="{00000000-0005-0000-0000-000002670000}"/>
    <cellStyle name="Заголовок 3 2 2 2 2 2 2 2 2 2 2 2 2 2 2 2 2 2 7" xfId="26375" xr:uid="{00000000-0005-0000-0000-000003670000}"/>
    <cellStyle name="Заголовок 3 2 2 2 2 2 2 2 2 2 2 2 2 2 2 2 2 2 8" xfId="26376" xr:uid="{00000000-0005-0000-0000-000004670000}"/>
    <cellStyle name="Заголовок 3 2 2 2 2 2 2 2 2 2 2 2 2 2 2 2 2 2 9" xfId="26377" xr:uid="{00000000-0005-0000-0000-000005670000}"/>
    <cellStyle name="Заголовок 3 2 2 2 2 2 2 2 2 2 2 2 2 2 2 2 2 20" xfId="26378" xr:uid="{00000000-0005-0000-0000-000006670000}"/>
    <cellStyle name="Заголовок 3 2 2 2 2 2 2 2 2 2 2 2 2 2 2 2 2 21" xfId="26379" xr:uid="{00000000-0005-0000-0000-000007670000}"/>
    <cellStyle name="Заголовок 3 2 2 2 2 2 2 2 2 2 2 2 2 2 2 2 2 22" xfId="26380" xr:uid="{00000000-0005-0000-0000-000008670000}"/>
    <cellStyle name="Заголовок 3 2 2 2 2 2 2 2 2 2 2 2 2 2 2 2 2 23" xfId="26381" xr:uid="{00000000-0005-0000-0000-000009670000}"/>
    <cellStyle name="Заголовок 3 2 2 2 2 2 2 2 2 2 2 2 2 2 2 2 2 24" xfId="26382" xr:uid="{00000000-0005-0000-0000-00000A670000}"/>
    <cellStyle name="Заголовок 3 2 2 2 2 2 2 2 2 2 2 2 2 2 2 2 2 25" xfId="26383" xr:uid="{00000000-0005-0000-0000-00000B670000}"/>
    <cellStyle name="Заголовок 3 2 2 2 2 2 2 2 2 2 2 2 2 2 2 2 2 26" xfId="26384" xr:uid="{00000000-0005-0000-0000-00000C670000}"/>
    <cellStyle name="Заголовок 3 2 2 2 2 2 2 2 2 2 2 2 2 2 2 2 2 27" xfId="26385" xr:uid="{00000000-0005-0000-0000-00000D670000}"/>
    <cellStyle name="Заголовок 3 2 2 2 2 2 2 2 2 2 2 2 2 2 2 2 2 3" xfId="26386" xr:uid="{00000000-0005-0000-0000-00000E670000}"/>
    <cellStyle name="Заголовок 3 2 2 2 2 2 2 2 2 2 2 2 2 2 2 2 2 4" xfId="26387" xr:uid="{00000000-0005-0000-0000-00000F670000}"/>
    <cellStyle name="Заголовок 3 2 2 2 2 2 2 2 2 2 2 2 2 2 2 2 2 4 2" xfId="26388" xr:uid="{00000000-0005-0000-0000-000010670000}"/>
    <cellStyle name="Заголовок 3 2 2 2 2 2 2 2 2 2 2 2 2 2 2 2 2 5" xfId="26389" xr:uid="{00000000-0005-0000-0000-000011670000}"/>
    <cellStyle name="Заголовок 3 2 2 2 2 2 2 2 2 2 2 2 2 2 2 2 2 6" xfId="26390" xr:uid="{00000000-0005-0000-0000-000012670000}"/>
    <cellStyle name="Заголовок 3 2 2 2 2 2 2 2 2 2 2 2 2 2 2 2 2 7" xfId="26391" xr:uid="{00000000-0005-0000-0000-000013670000}"/>
    <cellStyle name="Заголовок 3 2 2 2 2 2 2 2 2 2 2 2 2 2 2 2 2 8" xfId="26392" xr:uid="{00000000-0005-0000-0000-000014670000}"/>
    <cellStyle name="Заголовок 3 2 2 2 2 2 2 2 2 2 2 2 2 2 2 2 2 9" xfId="26393" xr:uid="{00000000-0005-0000-0000-000015670000}"/>
    <cellStyle name="Заголовок 3 2 2 2 2 2 2 2 2 2 2 2 2 2 2 2 20" xfId="26394" xr:uid="{00000000-0005-0000-0000-000016670000}"/>
    <cellStyle name="Заголовок 3 2 2 2 2 2 2 2 2 2 2 2 2 2 2 2 21" xfId="26395" xr:uid="{00000000-0005-0000-0000-000017670000}"/>
    <cellStyle name="Заголовок 3 2 2 2 2 2 2 2 2 2 2 2 2 2 2 2 22" xfId="26396" xr:uid="{00000000-0005-0000-0000-000018670000}"/>
    <cellStyle name="Заголовок 3 2 2 2 2 2 2 2 2 2 2 2 2 2 2 2 23" xfId="26397" xr:uid="{00000000-0005-0000-0000-000019670000}"/>
    <cellStyle name="Заголовок 3 2 2 2 2 2 2 2 2 2 2 2 2 2 2 2 24" xfId="26398" xr:uid="{00000000-0005-0000-0000-00001A670000}"/>
    <cellStyle name="Заголовок 3 2 2 2 2 2 2 2 2 2 2 2 2 2 2 2 25" xfId="26399" xr:uid="{00000000-0005-0000-0000-00001B670000}"/>
    <cellStyle name="Заголовок 3 2 2 2 2 2 2 2 2 2 2 2 2 2 2 2 26" xfId="26400" xr:uid="{00000000-0005-0000-0000-00001C670000}"/>
    <cellStyle name="Заголовок 3 2 2 2 2 2 2 2 2 2 2 2 2 2 2 2 27" xfId="26401" xr:uid="{00000000-0005-0000-0000-00001D670000}"/>
    <cellStyle name="Заголовок 3 2 2 2 2 2 2 2 2 2 2 2 2 2 2 2 3" xfId="26402" xr:uid="{00000000-0005-0000-0000-00001E670000}"/>
    <cellStyle name="Заголовок 3 2 2 2 2 2 2 2 2 2 2 2 2 2 2 2 3 2" xfId="26403" xr:uid="{00000000-0005-0000-0000-00001F670000}"/>
    <cellStyle name="Заголовок 3 2 2 2 2 2 2 2 2 2 2 2 2 2 2 2 3 2 2" xfId="26404" xr:uid="{00000000-0005-0000-0000-000020670000}"/>
    <cellStyle name="Заголовок 3 2 2 2 2 2 2 2 2 2 2 2 2 2 2 2 3 2 2 2" xfId="26405" xr:uid="{00000000-0005-0000-0000-000021670000}"/>
    <cellStyle name="Заголовок 3 2 2 2 2 2 2 2 2 2 2 2 2 2 2 2 3 2 3" xfId="26406" xr:uid="{00000000-0005-0000-0000-000022670000}"/>
    <cellStyle name="Заголовок 3 2 2 2 2 2 2 2 2 2 2 2 2 2 2 2 3 2 4" xfId="26407" xr:uid="{00000000-0005-0000-0000-000023670000}"/>
    <cellStyle name="Заголовок 3 2 2 2 2 2 2 2 2 2 2 2 2 2 2 2 3 3" xfId="26408" xr:uid="{00000000-0005-0000-0000-000024670000}"/>
    <cellStyle name="Заголовок 3 2 2 2 2 2 2 2 2 2 2 2 2 2 2 2 3 3 2" xfId="26409" xr:uid="{00000000-0005-0000-0000-000025670000}"/>
    <cellStyle name="Заголовок 3 2 2 2 2 2 2 2 2 2 2 2 2 2 2 2 3 4" xfId="26410" xr:uid="{00000000-0005-0000-0000-000026670000}"/>
    <cellStyle name="Заголовок 3 2 2 2 2 2 2 2 2 2 2 2 2 2 2 2 4" xfId="26411" xr:uid="{00000000-0005-0000-0000-000027670000}"/>
    <cellStyle name="Заголовок 3 2 2 2 2 2 2 2 2 2 2 2 2 2 2 2 4 2" xfId="26412" xr:uid="{00000000-0005-0000-0000-000028670000}"/>
    <cellStyle name="Заголовок 3 2 2 2 2 2 2 2 2 2 2 2 2 2 2 2 5" xfId="26413" xr:uid="{00000000-0005-0000-0000-000029670000}"/>
    <cellStyle name="Заголовок 3 2 2 2 2 2 2 2 2 2 2 2 2 2 2 2 6" xfId="26414" xr:uid="{00000000-0005-0000-0000-00002A670000}"/>
    <cellStyle name="Заголовок 3 2 2 2 2 2 2 2 2 2 2 2 2 2 2 2 7" xfId="26415" xr:uid="{00000000-0005-0000-0000-00002B670000}"/>
    <cellStyle name="Заголовок 3 2 2 2 2 2 2 2 2 2 2 2 2 2 2 2 8" xfId="26416" xr:uid="{00000000-0005-0000-0000-00002C670000}"/>
    <cellStyle name="Заголовок 3 2 2 2 2 2 2 2 2 2 2 2 2 2 2 2 9" xfId="26417" xr:uid="{00000000-0005-0000-0000-00002D670000}"/>
    <cellStyle name="Заголовок 3 2 2 2 2 2 2 2 2 2 2 2 2 2 2 20" xfId="26418" xr:uid="{00000000-0005-0000-0000-00002E670000}"/>
    <cellStyle name="Заголовок 3 2 2 2 2 2 2 2 2 2 2 2 2 2 2 21" xfId="26419" xr:uid="{00000000-0005-0000-0000-00002F670000}"/>
    <cellStyle name="Заголовок 3 2 2 2 2 2 2 2 2 2 2 2 2 2 2 22" xfId="26420" xr:uid="{00000000-0005-0000-0000-000030670000}"/>
    <cellStyle name="Заголовок 3 2 2 2 2 2 2 2 2 2 2 2 2 2 2 23" xfId="26421" xr:uid="{00000000-0005-0000-0000-000031670000}"/>
    <cellStyle name="Заголовок 3 2 2 2 2 2 2 2 2 2 2 2 2 2 2 24" xfId="26422" xr:uid="{00000000-0005-0000-0000-000032670000}"/>
    <cellStyle name="Заголовок 3 2 2 2 2 2 2 2 2 2 2 2 2 2 2 25" xfId="26423" xr:uid="{00000000-0005-0000-0000-000033670000}"/>
    <cellStyle name="Заголовок 3 2 2 2 2 2 2 2 2 2 2 2 2 2 2 26" xfId="26424" xr:uid="{00000000-0005-0000-0000-000034670000}"/>
    <cellStyle name="Заголовок 3 2 2 2 2 2 2 2 2 2 2 2 2 2 2 27" xfId="26425" xr:uid="{00000000-0005-0000-0000-000035670000}"/>
    <cellStyle name="Заголовок 3 2 2 2 2 2 2 2 2 2 2 2 2 2 2 28" xfId="26426" xr:uid="{00000000-0005-0000-0000-000036670000}"/>
    <cellStyle name="Заголовок 3 2 2 2 2 2 2 2 2 2 2 2 2 2 2 3" xfId="26427" xr:uid="{00000000-0005-0000-0000-000037670000}"/>
    <cellStyle name="Заголовок 3 2 2 2 2 2 2 2 2 2 2 2 2 2 2 4" xfId="26428" xr:uid="{00000000-0005-0000-0000-000038670000}"/>
    <cellStyle name="Заголовок 3 2 2 2 2 2 2 2 2 2 2 2 2 2 2 4 2" xfId="26429" xr:uid="{00000000-0005-0000-0000-000039670000}"/>
    <cellStyle name="Заголовок 3 2 2 2 2 2 2 2 2 2 2 2 2 2 2 4 2 2" xfId="26430" xr:uid="{00000000-0005-0000-0000-00003A670000}"/>
    <cellStyle name="Заголовок 3 2 2 2 2 2 2 2 2 2 2 2 2 2 2 4 2 2 2" xfId="26431" xr:uid="{00000000-0005-0000-0000-00003B670000}"/>
    <cellStyle name="Заголовок 3 2 2 2 2 2 2 2 2 2 2 2 2 2 2 4 2 3" xfId="26432" xr:uid="{00000000-0005-0000-0000-00003C670000}"/>
    <cellStyle name="Заголовок 3 2 2 2 2 2 2 2 2 2 2 2 2 2 2 4 2 4" xfId="26433" xr:uid="{00000000-0005-0000-0000-00003D670000}"/>
    <cellStyle name="Заголовок 3 2 2 2 2 2 2 2 2 2 2 2 2 2 2 4 3" xfId="26434" xr:uid="{00000000-0005-0000-0000-00003E670000}"/>
    <cellStyle name="Заголовок 3 2 2 2 2 2 2 2 2 2 2 2 2 2 2 4 3 2" xfId="26435" xr:uid="{00000000-0005-0000-0000-00003F670000}"/>
    <cellStyle name="Заголовок 3 2 2 2 2 2 2 2 2 2 2 2 2 2 2 4 4" xfId="26436" xr:uid="{00000000-0005-0000-0000-000040670000}"/>
    <cellStyle name="Заголовок 3 2 2 2 2 2 2 2 2 2 2 2 2 2 2 5" xfId="26437" xr:uid="{00000000-0005-0000-0000-000041670000}"/>
    <cellStyle name="Заголовок 3 2 2 2 2 2 2 2 2 2 2 2 2 2 2 5 2" xfId="26438" xr:uid="{00000000-0005-0000-0000-000042670000}"/>
    <cellStyle name="Заголовок 3 2 2 2 2 2 2 2 2 2 2 2 2 2 2 6" xfId="26439" xr:uid="{00000000-0005-0000-0000-000043670000}"/>
    <cellStyle name="Заголовок 3 2 2 2 2 2 2 2 2 2 2 2 2 2 2 7" xfId="26440" xr:uid="{00000000-0005-0000-0000-000044670000}"/>
    <cellStyle name="Заголовок 3 2 2 2 2 2 2 2 2 2 2 2 2 2 2 8" xfId="26441" xr:uid="{00000000-0005-0000-0000-000045670000}"/>
    <cellStyle name="Заголовок 3 2 2 2 2 2 2 2 2 2 2 2 2 2 2 9" xfId="26442" xr:uid="{00000000-0005-0000-0000-000046670000}"/>
    <cellStyle name="Заголовок 3 2 2 2 2 2 2 2 2 2 2 2 2 2 20" xfId="26443" xr:uid="{00000000-0005-0000-0000-000047670000}"/>
    <cellStyle name="Заголовок 3 2 2 2 2 2 2 2 2 2 2 2 2 2 21" xfId="26444" xr:uid="{00000000-0005-0000-0000-000048670000}"/>
    <cellStyle name="Заголовок 3 2 2 2 2 2 2 2 2 2 2 2 2 2 22" xfId="26445" xr:uid="{00000000-0005-0000-0000-000049670000}"/>
    <cellStyle name="Заголовок 3 2 2 2 2 2 2 2 2 2 2 2 2 2 23" xfId="26446" xr:uid="{00000000-0005-0000-0000-00004A670000}"/>
    <cellStyle name="Заголовок 3 2 2 2 2 2 2 2 2 2 2 2 2 2 24" xfId="26447" xr:uid="{00000000-0005-0000-0000-00004B670000}"/>
    <cellStyle name="Заголовок 3 2 2 2 2 2 2 2 2 2 2 2 2 2 25" xfId="26448" xr:uid="{00000000-0005-0000-0000-00004C670000}"/>
    <cellStyle name="Заголовок 3 2 2 2 2 2 2 2 2 2 2 2 2 2 26" xfId="26449" xr:uid="{00000000-0005-0000-0000-00004D670000}"/>
    <cellStyle name="Заголовок 3 2 2 2 2 2 2 2 2 2 2 2 2 2 27" xfId="26450" xr:uid="{00000000-0005-0000-0000-00004E670000}"/>
    <cellStyle name="Заголовок 3 2 2 2 2 2 2 2 2 2 2 2 2 2 28" xfId="26451" xr:uid="{00000000-0005-0000-0000-00004F670000}"/>
    <cellStyle name="Заголовок 3 2 2 2 2 2 2 2 2 2 2 2 2 2 29" xfId="26452" xr:uid="{00000000-0005-0000-0000-000050670000}"/>
    <cellStyle name="Заголовок 3 2 2 2 2 2 2 2 2 2 2 2 2 2 3" xfId="26453" xr:uid="{00000000-0005-0000-0000-000051670000}"/>
    <cellStyle name="Заголовок 3 2 2 2 2 2 2 2 2 2 2 2 2 2 4" xfId="26454" xr:uid="{00000000-0005-0000-0000-000052670000}"/>
    <cellStyle name="Заголовок 3 2 2 2 2 2 2 2 2 2 2 2 2 2 4 2" xfId="26455" xr:uid="{00000000-0005-0000-0000-000053670000}"/>
    <cellStyle name="Заголовок 3 2 2 2 2 2 2 2 2 2 2 2 2 2 5" xfId="26456" xr:uid="{00000000-0005-0000-0000-000054670000}"/>
    <cellStyle name="Заголовок 3 2 2 2 2 2 2 2 2 2 2 2 2 2 5 2" xfId="26457" xr:uid="{00000000-0005-0000-0000-000055670000}"/>
    <cellStyle name="Заголовок 3 2 2 2 2 2 2 2 2 2 2 2 2 2 5 2 2" xfId="26458" xr:uid="{00000000-0005-0000-0000-000056670000}"/>
    <cellStyle name="Заголовок 3 2 2 2 2 2 2 2 2 2 2 2 2 2 5 2 2 2" xfId="26459" xr:uid="{00000000-0005-0000-0000-000057670000}"/>
    <cellStyle name="Заголовок 3 2 2 2 2 2 2 2 2 2 2 2 2 2 5 2 3" xfId="26460" xr:uid="{00000000-0005-0000-0000-000058670000}"/>
    <cellStyle name="Заголовок 3 2 2 2 2 2 2 2 2 2 2 2 2 2 5 2 4" xfId="26461" xr:uid="{00000000-0005-0000-0000-000059670000}"/>
    <cellStyle name="Заголовок 3 2 2 2 2 2 2 2 2 2 2 2 2 2 5 3" xfId="26462" xr:uid="{00000000-0005-0000-0000-00005A670000}"/>
    <cellStyle name="Заголовок 3 2 2 2 2 2 2 2 2 2 2 2 2 2 5 3 2" xfId="26463" xr:uid="{00000000-0005-0000-0000-00005B670000}"/>
    <cellStyle name="Заголовок 3 2 2 2 2 2 2 2 2 2 2 2 2 2 5 4" xfId="26464" xr:uid="{00000000-0005-0000-0000-00005C670000}"/>
    <cellStyle name="Заголовок 3 2 2 2 2 2 2 2 2 2 2 2 2 2 6" xfId="26465" xr:uid="{00000000-0005-0000-0000-00005D670000}"/>
    <cellStyle name="Заголовок 3 2 2 2 2 2 2 2 2 2 2 2 2 2 6 2" xfId="26466" xr:uid="{00000000-0005-0000-0000-00005E670000}"/>
    <cellStyle name="Заголовок 3 2 2 2 2 2 2 2 2 2 2 2 2 2 7" xfId="26467" xr:uid="{00000000-0005-0000-0000-00005F670000}"/>
    <cellStyle name="Заголовок 3 2 2 2 2 2 2 2 2 2 2 2 2 2 8" xfId="26468" xr:uid="{00000000-0005-0000-0000-000060670000}"/>
    <cellStyle name="Заголовок 3 2 2 2 2 2 2 2 2 2 2 2 2 2 9" xfId="26469" xr:uid="{00000000-0005-0000-0000-000061670000}"/>
    <cellStyle name="Заголовок 3 2 2 2 2 2 2 2 2 2 2 2 2 20" xfId="26470" xr:uid="{00000000-0005-0000-0000-000062670000}"/>
    <cellStyle name="Заголовок 3 2 2 2 2 2 2 2 2 2 2 2 2 21" xfId="26471" xr:uid="{00000000-0005-0000-0000-000063670000}"/>
    <cellStyle name="Заголовок 3 2 2 2 2 2 2 2 2 2 2 2 2 22" xfId="26472" xr:uid="{00000000-0005-0000-0000-000064670000}"/>
    <cellStyle name="Заголовок 3 2 2 2 2 2 2 2 2 2 2 2 2 23" xfId="26473" xr:uid="{00000000-0005-0000-0000-000065670000}"/>
    <cellStyle name="Заголовок 3 2 2 2 2 2 2 2 2 2 2 2 2 24" xfId="26474" xr:uid="{00000000-0005-0000-0000-000066670000}"/>
    <cellStyle name="Заголовок 3 2 2 2 2 2 2 2 2 2 2 2 2 25" xfId="26475" xr:uid="{00000000-0005-0000-0000-000067670000}"/>
    <cellStyle name="Заголовок 3 2 2 2 2 2 2 2 2 2 2 2 2 26" xfId="26476" xr:uid="{00000000-0005-0000-0000-000068670000}"/>
    <cellStyle name="Заголовок 3 2 2 2 2 2 2 2 2 2 2 2 2 27" xfId="26477" xr:uid="{00000000-0005-0000-0000-000069670000}"/>
    <cellStyle name="Заголовок 3 2 2 2 2 2 2 2 2 2 2 2 2 28" xfId="26478" xr:uid="{00000000-0005-0000-0000-00006A670000}"/>
    <cellStyle name="Заголовок 3 2 2 2 2 2 2 2 2 2 2 2 2 29" xfId="26479" xr:uid="{00000000-0005-0000-0000-00006B670000}"/>
    <cellStyle name="Заголовок 3 2 2 2 2 2 2 2 2 2 2 2 2 3" xfId="26480" xr:uid="{00000000-0005-0000-0000-00006C670000}"/>
    <cellStyle name="Заголовок 3 2 2 2 2 2 2 2 2 2 2 2 2 4" xfId="26481" xr:uid="{00000000-0005-0000-0000-00006D670000}"/>
    <cellStyle name="Заголовок 3 2 2 2 2 2 2 2 2 2 2 2 2 4 2" xfId="26482" xr:uid="{00000000-0005-0000-0000-00006E670000}"/>
    <cellStyle name="Заголовок 3 2 2 2 2 2 2 2 2 2 2 2 2 5" xfId="26483" xr:uid="{00000000-0005-0000-0000-00006F670000}"/>
    <cellStyle name="Заголовок 3 2 2 2 2 2 2 2 2 2 2 2 2 5 2" xfId="26484" xr:uid="{00000000-0005-0000-0000-000070670000}"/>
    <cellStyle name="Заголовок 3 2 2 2 2 2 2 2 2 2 2 2 2 5 2 2" xfId="26485" xr:uid="{00000000-0005-0000-0000-000071670000}"/>
    <cellStyle name="Заголовок 3 2 2 2 2 2 2 2 2 2 2 2 2 5 2 2 2" xfId="26486" xr:uid="{00000000-0005-0000-0000-000072670000}"/>
    <cellStyle name="Заголовок 3 2 2 2 2 2 2 2 2 2 2 2 2 5 2 3" xfId="26487" xr:uid="{00000000-0005-0000-0000-000073670000}"/>
    <cellStyle name="Заголовок 3 2 2 2 2 2 2 2 2 2 2 2 2 5 2 4" xfId="26488" xr:uid="{00000000-0005-0000-0000-000074670000}"/>
    <cellStyle name="Заголовок 3 2 2 2 2 2 2 2 2 2 2 2 2 5 3" xfId="26489" xr:uid="{00000000-0005-0000-0000-000075670000}"/>
    <cellStyle name="Заголовок 3 2 2 2 2 2 2 2 2 2 2 2 2 5 3 2" xfId="26490" xr:uid="{00000000-0005-0000-0000-000076670000}"/>
    <cellStyle name="Заголовок 3 2 2 2 2 2 2 2 2 2 2 2 2 5 4" xfId="26491" xr:uid="{00000000-0005-0000-0000-000077670000}"/>
    <cellStyle name="Заголовок 3 2 2 2 2 2 2 2 2 2 2 2 2 6" xfId="26492" xr:uid="{00000000-0005-0000-0000-000078670000}"/>
    <cellStyle name="Заголовок 3 2 2 2 2 2 2 2 2 2 2 2 2 6 2" xfId="26493" xr:uid="{00000000-0005-0000-0000-000079670000}"/>
    <cellStyle name="Заголовок 3 2 2 2 2 2 2 2 2 2 2 2 2 7" xfId="26494" xr:uid="{00000000-0005-0000-0000-00007A670000}"/>
    <cellStyle name="Заголовок 3 2 2 2 2 2 2 2 2 2 2 2 2 8" xfId="26495" xr:uid="{00000000-0005-0000-0000-00007B670000}"/>
    <cellStyle name="Заголовок 3 2 2 2 2 2 2 2 2 2 2 2 2 9" xfId="26496" xr:uid="{00000000-0005-0000-0000-00007C670000}"/>
    <cellStyle name="Заголовок 3 2 2 2 2 2 2 2 2 2 2 2 20" xfId="26497" xr:uid="{00000000-0005-0000-0000-00007D670000}"/>
    <cellStyle name="Заголовок 3 2 2 2 2 2 2 2 2 2 2 2 21" xfId="26498" xr:uid="{00000000-0005-0000-0000-00007E670000}"/>
    <cellStyle name="Заголовок 3 2 2 2 2 2 2 2 2 2 2 2 22" xfId="26499" xr:uid="{00000000-0005-0000-0000-00007F670000}"/>
    <cellStyle name="Заголовок 3 2 2 2 2 2 2 2 2 2 2 2 23" xfId="26500" xr:uid="{00000000-0005-0000-0000-000080670000}"/>
    <cellStyle name="Заголовок 3 2 2 2 2 2 2 2 2 2 2 2 24" xfId="26501" xr:uid="{00000000-0005-0000-0000-000081670000}"/>
    <cellStyle name="Заголовок 3 2 2 2 2 2 2 2 2 2 2 2 25" xfId="26502" xr:uid="{00000000-0005-0000-0000-000082670000}"/>
    <cellStyle name="Заголовок 3 2 2 2 2 2 2 2 2 2 2 2 26" xfId="26503" xr:uid="{00000000-0005-0000-0000-000083670000}"/>
    <cellStyle name="Заголовок 3 2 2 2 2 2 2 2 2 2 2 2 27" xfId="26504" xr:uid="{00000000-0005-0000-0000-000084670000}"/>
    <cellStyle name="Заголовок 3 2 2 2 2 2 2 2 2 2 2 2 28" xfId="26505" xr:uid="{00000000-0005-0000-0000-000085670000}"/>
    <cellStyle name="Заголовок 3 2 2 2 2 2 2 2 2 2 2 2 29" xfId="26506" xr:uid="{00000000-0005-0000-0000-000086670000}"/>
    <cellStyle name="Заголовок 3 2 2 2 2 2 2 2 2 2 2 2 3" xfId="26507" xr:uid="{00000000-0005-0000-0000-000087670000}"/>
    <cellStyle name="Заголовок 3 2 2 2 2 2 2 2 2 2 2 2 30" xfId="26508" xr:uid="{00000000-0005-0000-0000-000088670000}"/>
    <cellStyle name="Заголовок 3 2 2 2 2 2 2 2 2 2 2 2 4" xfId="26509" xr:uid="{00000000-0005-0000-0000-000089670000}"/>
    <cellStyle name="Заголовок 3 2 2 2 2 2 2 2 2 2 2 2 5" xfId="26510" xr:uid="{00000000-0005-0000-0000-00008A670000}"/>
    <cellStyle name="Заголовок 3 2 2 2 2 2 2 2 2 2 2 2 5 2" xfId="26511" xr:uid="{00000000-0005-0000-0000-00008B670000}"/>
    <cellStyle name="Заголовок 3 2 2 2 2 2 2 2 2 2 2 2 6" xfId="26512" xr:uid="{00000000-0005-0000-0000-00008C670000}"/>
    <cellStyle name="Заголовок 3 2 2 2 2 2 2 2 2 2 2 2 6 2" xfId="26513" xr:uid="{00000000-0005-0000-0000-00008D670000}"/>
    <cellStyle name="Заголовок 3 2 2 2 2 2 2 2 2 2 2 2 6 2 2" xfId="26514" xr:uid="{00000000-0005-0000-0000-00008E670000}"/>
    <cellStyle name="Заголовок 3 2 2 2 2 2 2 2 2 2 2 2 6 2 2 2" xfId="26515" xr:uid="{00000000-0005-0000-0000-00008F670000}"/>
    <cellStyle name="Заголовок 3 2 2 2 2 2 2 2 2 2 2 2 6 2 3" xfId="26516" xr:uid="{00000000-0005-0000-0000-000090670000}"/>
    <cellStyle name="Заголовок 3 2 2 2 2 2 2 2 2 2 2 2 6 2 4" xfId="26517" xr:uid="{00000000-0005-0000-0000-000091670000}"/>
    <cellStyle name="Заголовок 3 2 2 2 2 2 2 2 2 2 2 2 6 3" xfId="26518" xr:uid="{00000000-0005-0000-0000-000092670000}"/>
    <cellStyle name="Заголовок 3 2 2 2 2 2 2 2 2 2 2 2 6 3 2" xfId="26519" xr:uid="{00000000-0005-0000-0000-000093670000}"/>
    <cellStyle name="Заголовок 3 2 2 2 2 2 2 2 2 2 2 2 6 4" xfId="26520" xr:uid="{00000000-0005-0000-0000-000094670000}"/>
    <cellStyle name="Заголовок 3 2 2 2 2 2 2 2 2 2 2 2 7" xfId="26521" xr:uid="{00000000-0005-0000-0000-000095670000}"/>
    <cellStyle name="Заголовок 3 2 2 2 2 2 2 2 2 2 2 2 7 2" xfId="26522" xr:uid="{00000000-0005-0000-0000-000096670000}"/>
    <cellStyle name="Заголовок 3 2 2 2 2 2 2 2 2 2 2 2 8" xfId="26523" xr:uid="{00000000-0005-0000-0000-000097670000}"/>
    <cellStyle name="Заголовок 3 2 2 2 2 2 2 2 2 2 2 2 9" xfId="26524" xr:uid="{00000000-0005-0000-0000-000098670000}"/>
    <cellStyle name="Заголовок 3 2 2 2 2 2 2 2 2 2 2 20" xfId="26525" xr:uid="{00000000-0005-0000-0000-000099670000}"/>
    <cellStyle name="Заголовок 3 2 2 2 2 2 2 2 2 2 2 21" xfId="26526" xr:uid="{00000000-0005-0000-0000-00009A670000}"/>
    <cellStyle name="Заголовок 3 2 2 2 2 2 2 2 2 2 2 22" xfId="26527" xr:uid="{00000000-0005-0000-0000-00009B670000}"/>
    <cellStyle name="Заголовок 3 2 2 2 2 2 2 2 2 2 2 23" xfId="26528" xr:uid="{00000000-0005-0000-0000-00009C670000}"/>
    <cellStyle name="Заголовок 3 2 2 2 2 2 2 2 2 2 2 24" xfId="26529" xr:uid="{00000000-0005-0000-0000-00009D670000}"/>
    <cellStyle name="Заголовок 3 2 2 2 2 2 2 2 2 2 2 25" xfId="26530" xr:uid="{00000000-0005-0000-0000-00009E670000}"/>
    <cellStyle name="Заголовок 3 2 2 2 2 2 2 2 2 2 2 26" xfId="26531" xr:uid="{00000000-0005-0000-0000-00009F670000}"/>
    <cellStyle name="Заголовок 3 2 2 2 2 2 2 2 2 2 2 27" xfId="26532" xr:uid="{00000000-0005-0000-0000-0000A0670000}"/>
    <cellStyle name="Заголовок 3 2 2 2 2 2 2 2 2 2 2 28" xfId="26533" xr:uid="{00000000-0005-0000-0000-0000A1670000}"/>
    <cellStyle name="Заголовок 3 2 2 2 2 2 2 2 2 2 2 29" xfId="26534" xr:uid="{00000000-0005-0000-0000-0000A2670000}"/>
    <cellStyle name="Заголовок 3 2 2 2 2 2 2 2 2 2 2 3" xfId="26535" xr:uid="{00000000-0005-0000-0000-0000A3670000}"/>
    <cellStyle name="Заголовок 3 2 2 2 2 2 2 2 2 2 2 30" xfId="26536" xr:uid="{00000000-0005-0000-0000-0000A4670000}"/>
    <cellStyle name="Заголовок 3 2 2 2 2 2 2 2 2 2 2 31" xfId="26537" xr:uid="{00000000-0005-0000-0000-0000A5670000}"/>
    <cellStyle name="Заголовок 3 2 2 2 2 2 2 2 2 2 2 32" xfId="26538" xr:uid="{00000000-0005-0000-0000-0000A6670000}"/>
    <cellStyle name="Заголовок 3 2 2 2 2 2 2 2 2 2 2 4" xfId="26539" xr:uid="{00000000-0005-0000-0000-0000A7670000}"/>
    <cellStyle name="Заголовок 3 2 2 2 2 2 2 2 2 2 2 5" xfId="26540" xr:uid="{00000000-0005-0000-0000-0000A8670000}"/>
    <cellStyle name="Заголовок 3 2 2 2 2 2 2 2 2 2 2 5 2" xfId="26541" xr:uid="{00000000-0005-0000-0000-0000A9670000}"/>
    <cellStyle name="Заголовок 3 2 2 2 2 2 2 2 2 2 2 5 3" xfId="26542" xr:uid="{00000000-0005-0000-0000-0000AA670000}"/>
    <cellStyle name="Заголовок 3 2 2 2 2 2 2 2 2 2 2 6" xfId="26543" xr:uid="{00000000-0005-0000-0000-0000AB670000}"/>
    <cellStyle name="Заголовок 3 2 2 2 2 2 2 2 2 2 2 7" xfId="26544" xr:uid="{00000000-0005-0000-0000-0000AC670000}"/>
    <cellStyle name="Заголовок 3 2 2 2 2 2 2 2 2 2 2 7 2" xfId="26545" xr:uid="{00000000-0005-0000-0000-0000AD670000}"/>
    <cellStyle name="Заголовок 3 2 2 2 2 2 2 2 2 2 2 8" xfId="26546" xr:uid="{00000000-0005-0000-0000-0000AE670000}"/>
    <cellStyle name="Заголовок 3 2 2 2 2 2 2 2 2 2 2 8 2" xfId="26547" xr:uid="{00000000-0005-0000-0000-0000AF670000}"/>
    <cellStyle name="Заголовок 3 2 2 2 2 2 2 2 2 2 2 8 2 2" xfId="26548" xr:uid="{00000000-0005-0000-0000-0000B0670000}"/>
    <cellStyle name="Заголовок 3 2 2 2 2 2 2 2 2 2 2 8 2 2 2" xfId="26549" xr:uid="{00000000-0005-0000-0000-0000B1670000}"/>
    <cellStyle name="Заголовок 3 2 2 2 2 2 2 2 2 2 2 8 2 3" xfId="26550" xr:uid="{00000000-0005-0000-0000-0000B2670000}"/>
    <cellStyle name="Заголовок 3 2 2 2 2 2 2 2 2 2 2 8 2 4" xfId="26551" xr:uid="{00000000-0005-0000-0000-0000B3670000}"/>
    <cellStyle name="Заголовок 3 2 2 2 2 2 2 2 2 2 2 8 3" xfId="26552" xr:uid="{00000000-0005-0000-0000-0000B4670000}"/>
    <cellStyle name="Заголовок 3 2 2 2 2 2 2 2 2 2 2 8 3 2" xfId="26553" xr:uid="{00000000-0005-0000-0000-0000B5670000}"/>
    <cellStyle name="Заголовок 3 2 2 2 2 2 2 2 2 2 2 8 4" xfId="26554" xr:uid="{00000000-0005-0000-0000-0000B6670000}"/>
    <cellStyle name="Заголовок 3 2 2 2 2 2 2 2 2 2 2 9" xfId="26555" xr:uid="{00000000-0005-0000-0000-0000B7670000}"/>
    <cellStyle name="Заголовок 3 2 2 2 2 2 2 2 2 2 2 9 2" xfId="26556" xr:uid="{00000000-0005-0000-0000-0000B8670000}"/>
    <cellStyle name="Заголовок 3 2 2 2 2 2 2 2 2 2 20" xfId="26557" xr:uid="{00000000-0005-0000-0000-0000B9670000}"/>
    <cellStyle name="Заголовок 3 2 2 2 2 2 2 2 2 2 21" xfId="26558" xr:uid="{00000000-0005-0000-0000-0000BA670000}"/>
    <cellStyle name="Заголовок 3 2 2 2 2 2 2 2 2 2 22" xfId="26559" xr:uid="{00000000-0005-0000-0000-0000BB670000}"/>
    <cellStyle name="Заголовок 3 2 2 2 2 2 2 2 2 2 23" xfId="26560" xr:uid="{00000000-0005-0000-0000-0000BC670000}"/>
    <cellStyle name="Заголовок 3 2 2 2 2 2 2 2 2 2 24" xfId="26561" xr:uid="{00000000-0005-0000-0000-0000BD670000}"/>
    <cellStyle name="Заголовок 3 2 2 2 2 2 2 2 2 2 25" xfId="26562" xr:uid="{00000000-0005-0000-0000-0000BE670000}"/>
    <cellStyle name="Заголовок 3 2 2 2 2 2 2 2 2 2 26" xfId="26563" xr:uid="{00000000-0005-0000-0000-0000BF670000}"/>
    <cellStyle name="Заголовок 3 2 2 2 2 2 2 2 2 2 27" xfId="26564" xr:uid="{00000000-0005-0000-0000-0000C0670000}"/>
    <cellStyle name="Заголовок 3 2 2 2 2 2 2 2 2 2 28" xfId="26565" xr:uid="{00000000-0005-0000-0000-0000C1670000}"/>
    <cellStyle name="Заголовок 3 2 2 2 2 2 2 2 2 2 29" xfId="26566" xr:uid="{00000000-0005-0000-0000-0000C2670000}"/>
    <cellStyle name="Заголовок 3 2 2 2 2 2 2 2 2 2 3" xfId="26567" xr:uid="{00000000-0005-0000-0000-0000C3670000}"/>
    <cellStyle name="Заголовок 3 2 2 2 2 2 2 2 2 2 3 2" xfId="26568" xr:uid="{00000000-0005-0000-0000-0000C4670000}"/>
    <cellStyle name="Заголовок 3 2 2 2 2 2 2 2 2 2 3 2 2" xfId="26569" xr:uid="{00000000-0005-0000-0000-0000C5670000}"/>
    <cellStyle name="Заголовок 3 2 2 2 2 2 2 2 2 2 3 2 2 2" xfId="26570" xr:uid="{00000000-0005-0000-0000-0000C6670000}"/>
    <cellStyle name="Заголовок 3 2 2 2 2 2 2 2 2 2 3 2 2 3" xfId="26571" xr:uid="{00000000-0005-0000-0000-0000C7670000}"/>
    <cellStyle name="Заголовок 3 2 2 2 2 2 2 2 2 2 3 2 3" xfId="26572" xr:uid="{00000000-0005-0000-0000-0000C8670000}"/>
    <cellStyle name="Заголовок 3 2 2 2 2 2 2 2 2 2 3 3" xfId="26573" xr:uid="{00000000-0005-0000-0000-0000C9670000}"/>
    <cellStyle name="Заголовок 3 2 2 2 2 2 2 2 2 2 3 4" xfId="26574" xr:uid="{00000000-0005-0000-0000-0000CA670000}"/>
    <cellStyle name="Заголовок 3 2 2 2 2 2 2 2 2 2 30" xfId="26575" xr:uid="{00000000-0005-0000-0000-0000CB670000}"/>
    <cellStyle name="Заголовок 3 2 2 2 2 2 2 2 2 2 31" xfId="26576" xr:uid="{00000000-0005-0000-0000-0000CC670000}"/>
    <cellStyle name="Заголовок 3 2 2 2 2 2 2 2 2 2 32" xfId="26577" xr:uid="{00000000-0005-0000-0000-0000CD670000}"/>
    <cellStyle name="Заголовок 3 2 2 2 2 2 2 2 2 2 4" xfId="26578" xr:uid="{00000000-0005-0000-0000-0000CE670000}"/>
    <cellStyle name="Заголовок 3 2 2 2 2 2 2 2 2 2 5" xfId="26579" xr:uid="{00000000-0005-0000-0000-0000CF670000}"/>
    <cellStyle name="Заголовок 3 2 2 2 2 2 2 2 2 2 5 2" xfId="26580" xr:uid="{00000000-0005-0000-0000-0000D0670000}"/>
    <cellStyle name="Заголовок 3 2 2 2 2 2 2 2 2 2 5 3" xfId="26581" xr:uid="{00000000-0005-0000-0000-0000D1670000}"/>
    <cellStyle name="Заголовок 3 2 2 2 2 2 2 2 2 2 6" xfId="26582" xr:uid="{00000000-0005-0000-0000-0000D2670000}"/>
    <cellStyle name="Заголовок 3 2 2 2 2 2 2 2 2 2 7" xfId="26583" xr:uid="{00000000-0005-0000-0000-0000D3670000}"/>
    <cellStyle name="Заголовок 3 2 2 2 2 2 2 2 2 2 7 2" xfId="26584" xr:uid="{00000000-0005-0000-0000-0000D4670000}"/>
    <cellStyle name="Заголовок 3 2 2 2 2 2 2 2 2 2 8" xfId="26585" xr:uid="{00000000-0005-0000-0000-0000D5670000}"/>
    <cellStyle name="Заголовок 3 2 2 2 2 2 2 2 2 2 8 2" xfId="26586" xr:uid="{00000000-0005-0000-0000-0000D6670000}"/>
    <cellStyle name="Заголовок 3 2 2 2 2 2 2 2 2 2 8 2 2" xfId="26587" xr:uid="{00000000-0005-0000-0000-0000D7670000}"/>
    <cellStyle name="Заголовок 3 2 2 2 2 2 2 2 2 2 8 2 2 2" xfId="26588" xr:uid="{00000000-0005-0000-0000-0000D8670000}"/>
    <cellStyle name="Заголовок 3 2 2 2 2 2 2 2 2 2 8 2 3" xfId="26589" xr:uid="{00000000-0005-0000-0000-0000D9670000}"/>
    <cellStyle name="Заголовок 3 2 2 2 2 2 2 2 2 2 8 2 4" xfId="26590" xr:uid="{00000000-0005-0000-0000-0000DA670000}"/>
    <cellStyle name="Заголовок 3 2 2 2 2 2 2 2 2 2 8 3" xfId="26591" xr:uid="{00000000-0005-0000-0000-0000DB670000}"/>
    <cellStyle name="Заголовок 3 2 2 2 2 2 2 2 2 2 8 3 2" xfId="26592" xr:uid="{00000000-0005-0000-0000-0000DC670000}"/>
    <cellStyle name="Заголовок 3 2 2 2 2 2 2 2 2 2 8 4" xfId="26593" xr:uid="{00000000-0005-0000-0000-0000DD670000}"/>
    <cellStyle name="Заголовок 3 2 2 2 2 2 2 2 2 2 9" xfId="26594" xr:uid="{00000000-0005-0000-0000-0000DE670000}"/>
    <cellStyle name="Заголовок 3 2 2 2 2 2 2 2 2 2 9 2" xfId="26595" xr:uid="{00000000-0005-0000-0000-0000DF670000}"/>
    <cellStyle name="Заголовок 3 2 2 2 2 2 2 2 2 20" xfId="26596" xr:uid="{00000000-0005-0000-0000-0000E0670000}"/>
    <cellStyle name="Заголовок 3 2 2 2 2 2 2 2 2 21" xfId="26597" xr:uid="{00000000-0005-0000-0000-0000E1670000}"/>
    <cellStyle name="Заголовок 3 2 2 2 2 2 2 2 2 22" xfId="26598" xr:uid="{00000000-0005-0000-0000-0000E2670000}"/>
    <cellStyle name="Заголовок 3 2 2 2 2 2 2 2 2 23" xfId="26599" xr:uid="{00000000-0005-0000-0000-0000E3670000}"/>
    <cellStyle name="Заголовок 3 2 2 2 2 2 2 2 2 24" xfId="26600" xr:uid="{00000000-0005-0000-0000-0000E4670000}"/>
    <cellStyle name="Заголовок 3 2 2 2 2 2 2 2 2 25" xfId="26601" xr:uid="{00000000-0005-0000-0000-0000E5670000}"/>
    <cellStyle name="Заголовок 3 2 2 2 2 2 2 2 2 26" xfId="26602" xr:uid="{00000000-0005-0000-0000-0000E6670000}"/>
    <cellStyle name="Заголовок 3 2 2 2 2 2 2 2 2 27" xfId="26603" xr:uid="{00000000-0005-0000-0000-0000E7670000}"/>
    <cellStyle name="Заголовок 3 2 2 2 2 2 2 2 2 28" xfId="26604" xr:uid="{00000000-0005-0000-0000-0000E8670000}"/>
    <cellStyle name="Заголовок 3 2 2 2 2 2 2 2 2 29" xfId="26605" xr:uid="{00000000-0005-0000-0000-0000E9670000}"/>
    <cellStyle name="Заголовок 3 2 2 2 2 2 2 2 2 3" xfId="26606" xr:uid="{00000000-0005-0000-0000-0000EA670000}"/>
    <cellStyle name="Заголовок 3 2 2 2 2 2 2 2 2 3 2" xfId="26607" xr:uid="{00000000-0005-0000-0000-0000EB670000}"/>
    <cellStyle name="Заголовок 3 2 2 2 2 2 2 2 2 3 2 2" xfId="26608" xr:uid="{00000000-0005-0000-0000-0000EC670000}"/>
    <cellStyle name="Заголовок 3 2 2 2 2 2 2 2 2 3 2 2 2" xfId="26609" xr:uid="{00000000-0005-0000-0000-0000ED670000}"/>
    <cellStyle name="Заголовок 3 2 2 2 2 2 2 2 2 3 2 2 3" xfId="26610" xr:uid="{00000000-0005-0000-0000-0000EE670000}"/>
    <cellStyle name="Заголовок 3 2 2 2 2 2 2 2 2 3 2 3" xfId="26611" xr:uid="{00000000-0005-0000-0000-0000EF670000}"/>
    <cellStyle name="Заголовок 3 2 2 2 2 2 2 2 2 3 3" xfId="26612" xr:uid="{00000000-0005-0000-0000-0000F0670000}"/>
    <cellStyle name="Заголовок 3 2 2 2 2 2 2 2 2 3 4" xfId="26613" xr:uid="{00000000-0005-0000-0000-0000F1670000}"/>
    <cellStyle name="Заголовок 3 2 2 2 2 2 2 2 2 30" xfId="26614" xr:uid="{00000000-0005-0000-0000-0000F2670000}"/>
    <cellStyle name="Заголовок 3 2 2 2 2 2 2 2 2 31" xfId="26615" xr:uid="{00000000-0005-0000-0000-0000F3670000}"/>
    <cellStyle name="Заголовок 3 2 2 2 2 2 2 2 2 32" xfId="26616" xr:uid="{00000000-0005-0000-0000-0000F4670000}"/>
    <cellStyle name="Заголовок 3 2 2 2 2 2 2 2 2 4" xfId="26617" xr:uid="{00000000-0005-0000-0000-0000F5670000}"/>
    <cellStyle name="Заголовок 3 2 2 2 2 2 2 2 2 5" xfId="26618" xr:uid="{00000000-0005-0000-0000-0000F6670000}"/>
    <cellStyle name="Заголовок 3 2 2 2 2 2 2 2 2 5 2" xfId="26619" xr:uid="{00000000-0005-0000-0000-0000F7670000}"/>
    <cellStyle name="Заголовок 3 2 2 2 2 2 2 2 2 5 3" xfId="26620" xr:uid="{00000000-0005-0000-0000-0000F8670000}"/>
    <cellStyle name="Заголовок 3 2 2 2 2 2 2 2 2 6" xfId="26621" xr:uid="{00000000-0005-0000-0000-0000F9670000}"/>
    <cellStyle name="Заголовок 3 2 2 2 2 2 2 2 2 7" xfId="26622" xr:uid="{00000000-0005-0000-0000-0000FA670000}"/>
    <cellStyle name="Заголовок 3 2 2 2 2 2 2 2 2 7 2" xfId="26623" xr:uid="{00000000-0005-0000-0000-0000FB670000}"/>
    <cellStyle name="Заголовок 3 2 2 2 2 2 2 2 2 8" xfId="26624" xr:uid="{00000000-0005-0000-0000-0000FC670000}"/>
    <cellStyle name="Заголовок 3 2 2 2 2 2 2 2 2 8 2" xfId="26625" xr:uid="{00000000-0005-0000-0000-0000FD670000}"/>
    <cellStyle name="Заголовок 3 2 2 2 2 2 2 2 2 8 2 2" xfId="26626" xr:uid="{00000000-0005-0000-0000-0000FE670000}"/>
    <cellStyle name="Заголовок 3 2 2 2 2 2 2 2 2 8 2 2 2" xfId="26627" xr:uid="{00000000-0005-0000-0000-0000FF670000}"/>
    <cellStyle name="Заголовок 3 2 2 2 2 2 2 2 2 8 2 3" xfId="26628" xr:uid="{00000000-0005-0000-0000-000000680000}"/>
    <cellStyle name="Заголовок 3 2 2 2 2 2 2 2 2 8 2 4" xfId="26629" xr:uid="{00000000-0005-0000-0000-000001680000}"/>
    <cellStyle name="Заголовок 3 2 2 2 2 2 2 2 2 8 3" xfId="26630" xr:uid="{00000000-0005-0000-0000-000002680000}"/>
    <cellStyle name="Заголовок 3 2 2 2 2 2 2 2 2 8 3 2" xfId="26631" xr:uid="{00000000-0005-0000-0000-000003680000}"/>
    <cellStyle name="Заголовок 3 2 2 2 2 2 2 2 2 8 4" xfId="26632" xr:uid="{00000000-0005-0000-0000-000004680000}"/>
    <cellStyle name="Заголовок 3 2 2 2 2 2 2 2 2 9" xfId="26633" xr:uid="{00000000-0005-0000-0000-000005680000}"/>
    <cellStyle name="Заголовок 3 2 2 2 2 2 2 2 2 9 2" xfId="26634" xr:uid="{00000000-0005-0000-0000-000006680000}"/>
    <cellStyle name="Заголовок 3 2 2 2 2 2 2 2 20" xfId="26635" xr:uid="{00000000-0005-0000-0000-000007680000}"/>
    <cellStyle name="Заголовок 3 2 2 2 2 2 2 2 21" xfId="26636" xr:uid="{00000000-0005-0000-0000-000008680000}"/>
    <cellStyle name="Заголовок 3 2 2 2 2 2 2 2 22" xfId="26637" xr:uid="{00000000-0005-0000-0000-000009680000}"/>
    <cellStyle name="Заголовок 3 2 2 2 2 2 2 2 23" xfId="26638" xr:uid="{00000000-0005-0000-0000-00000A680000}"/>
    <cellStyle name="Заголовок 3 2 2 2 2 2 2 2 24" xfId="26639" xr:uid="{00000000-0005-0000-0000-00000B680000}"/>
    <cellStyle name="Заголовок 3 2 2 2 2 2 2 2 25" xfId="26640" xr:uid="{00000000-0005-0000-0000-00000C680000}"/>
    <cellStyle name="Заголовок 3 2 2 2 2 2 2 2 26" xfId="26641" xr:uid="{00000000-0005-0000-0000-00000D680000}"/>
    <cellStyle name="Заголовок 3 2 2 2 2 2 2 2 27" xfId="26642" xr:uid="{00000000-0005-0000-0000-00000E680000}"/>
    <cellStyle name="Заголовок 3 2 2 2 2 2 2 2 28" xfId="26643" xr:uid="{00000000-0005-0000-0000-00000F680000}"/>
    <cellStyle name="Заголовок 3 2 2 2 2 2 2 2 29" xfId="26644" xr:uid="{00000000-0005-0000-0000-000010680000}"/>
    <cellStyle name="Заголовок 3 2 2 2 2 2 2 2 3" xfId="26645" xr:uid="{00000000-0005-0000-0000-000011680000}"/>
    <cellStyle name="Заголовок 3 2 2 2 2 2 2 2 30" xfId="26646" xr:uid="{00000000-0005-0000-0000-000012680000}"/>
    <cellStyle name="Заголовок 3 2 2 2 2 2 2 2 31" xfId="26647" xr:uid="{00000000-0005-0000-0000-000013680000}"/>
    <cellStyle name="Заголовок 3 2 2 2 2 2 2 2 32" xfId="26648" xr:uid="{00000000-0005-0000-0000-000014680000}"/>
    <cellStyle name="Заголовок 3 2 2 2 2 2 2 2 33" xfId="26649" xr:uid="{00000000-0005-0000-0000-000015680000}"/>
    <cellStyle name="Заголовок 3 2 2 2 2 2 2 2 34" xfId="26650" xr:uid="{00000000-0005-0000-0000-000016680000}"/>
    <cellStyle name="Заголовок 3 2 2 2 2 2 2 2 35" xfId="26651" xr:uid="{00000000-0005-0000-0000-000017680000}"/>
    <cellStyle name="Заголовок 3 2 2 2 2 2 2 2 36" xfId="26652" xr:uid="{00000000-0005-0000-0000-000018680000}"/>
    <cellStyle name="Заголовок 3 2 2 2 2 2 2 2 37" xfId="26653" xr:uid="{00000000-0005-0000-0000-000019680000}"/>
    <cellStyle name="Заголовок 3 2 2 2 2 2 2 2 38" xfId="26654" xr:uid="{00000000-0005-0000-0000-00001A680000}"/>
    <cellStyle name="Заголовок 3 2 2 2 2 2 2 2 4" xfId="26655" xr:uid="{00000000-0005-0000-0000-00001B680000}"/>
    <cellStyle name="Заголовок 3 2 2 2 2 2 2 2 4 2" xfId="26656" xr:uid="{00000000-0005-0000-0000-00001C680000}"/>
    <cellStyle name="Заголовок 3 2 2 2 2 2 2 2 4 2 2" xfId="26657" xr:uid="{00000000-0005-0000-0000-00001D680000}"/>
    <cellStyle name="Заголовок 3 2 2 2 2 2 2 2 4 2 2 2" xfId="26658" xr:uid="{00000000-0005-0000-0000-00001E680000}"/>
    <cellStyle name="Заголовок 3 2 2 2 2 2 2 2 4 2 2 2 2" xfId="26659" xr:uid="{00000000-0005-0000-0000-00001F680000}"/>
    <cellStyle name="Заголовок 3 2 2 2 2 2 2 2 4 2 2 2 2 2" xfId="26660" xr:uid="{00000000-0005-0000-0000-000020680000}"/>
    <cellStyle name="Заголовок 3 2 2 2 2 2 2 2 4 2 2 2 2 3" xfId="26661" xr:uid="{00000000-0005-0000-0000-000021680000}"/>
    <cellStyle name="Заголовок 3 2 2 2 2 2 2 2 4 2 2 2 3" xfId="26662" xr:uid="{00000000-0005-0000-0000-000022680000}"/>
    <cellStyle name="Заголовок 3 2 2 2 2 2 2 2 4 2 2 3" xfId="26663" xr:uid="{00000000-0005-0000-0000-000023680000}"/>
    <cellStyle name="Заголовок 3 2 2 2 2 2 2 2 4 2 2 4" xfId="26664" xr:uid="{00000000-0005-0000-0000-000024680000}"/>
    <cellStyle name="Заголовок 3 2 2 2 2 2 2 2 4 2 3" xfId="26665" xr:uid="{00000000-0005-0000-0000-000025680000}"/>
    <cellStyle name="Заголовок 3 2 2 2 2 2 2 2 4 2 4" xfId="26666" xr:uid="{00000000-0005-0000-0000-000026680000}"/>
    <cellStyle name="Заголовок 3 2 2 2 2 2 2 2 4 3" xfId="26667" xr:uid="{00000000-0005-0000-0000-000027680000}"/>
    <cellStyle name="Заголовок 3 2 2 2 2 2 2 2 4 4" xfId="26668" xr:uid="{00000000-0005-0000-0000-000028680000}"/>
    <cellStyle name="Заголовок 3 2 2 2 2 2 2 2 4 5" xfId="26669" xr:uid="{00000000-0005-0000-0000-000029680000}"/>
    <cellStyle name="Заголовок 3 2 2 2 2 2 2 2 5" xfId="26670" xr:uid="{00000000-0005-0000-0000-00002A680000}"/>
    <cellStyle name="Заголовок 3 2 2 2 2 2 2 2 6" xfId="26671" xr:uid="{00000000-0005-0000-0000-00002B680000}"/>
    <cellStyle name="Заголовок 3 2 2 2 2 2 2 2 6 2" xfId="26672" xr:uid="{00000000-0005-0000-0000-00002C680000}"/>
    <cellStyle name="Заголовок 3 2 2 2 2 2 2 2 6 3" xfId="26673" xr:uid="{00000000-0005-0000-0000-00002D680000}"/>
    <cellStyle name="Заголовок 3 2 2 2 2 2 2 2 7" xfId="26674" xr:uid="{00000000-0005-0000-0000-00002E680000}"/>
    <cellStyle name="Заголовок 3 2 2 2 2 2 2 2 8" xfId="26675" xr:uid="{00000000-0005-0000-0000-00002F680000}"/>
    <cellStyle name="Заголовок 3 2 2 2 2 2 2 2 8 2" xfId="26676" xr:uid="{00000000-0005-0000-0000-000030680000}"/>
    <cellStyle name="Заголовок 3 2 2 2 2 2 2 2 9" xfId="26677" xr:uid="{00000000-0005-0000-0000-000031680000}"/>
    <cellStyle name="Заголовок 3 2 2 2 2 2 2 2 9 2" xfId="26678" xr:uid="{00000000-0005-0000-0000-000032680000}"/>
    <cellStyle name="Заголовок 3 2 2 2 2 2 2 2 9 2 2" xfId="26679" xr:uid="{00000000-0005-0000-0000-000033680000}"/>
    <cellStyle name="Заголовок 3 2 2 2 2 2 2 2 9 2 2 2" xfId="26680" xr:uid="{00000000-0005-0000-0000-000034680000}"/>
    <cellStyle name="Заголовок 3 2 2 2 2 2 2 2 9 2 3" xfId="26681" xr:uid="{00000000-0005-0000-0000-000035680000}"/>
    <cellStyle name="Заголовок 3 2 2 2 2 2 2 2 9 2 4" xfId="26682" xr:uid="{00000000-0005-0000-0000-000036680000}"/>
    <cellStyle name="Заголовок 3 2 2 2 2 2 2 2 9 3" xfId="26683" xr:uid="{00000000-0005-0000-0000-000037680000}"/>
    <cellStyle name="Заголовок 3 2 2 2 2 2 2 2 9 3 2" xfId="26684" xr:uid="{00000000-0005-0000-0000-000038680000}"/>
    <cellStyle name="Заголовок 3 2 2 2 2 2 2 2 9 4" xfId="26685" xr:uid="{00000000-0005-0000-0000-000039680000}"/>
    <cellStyle name="Заголовок 3 2 2 2 2 2 2 20" xfId="26686" xr:uid="{00000000-0005-0000-0000-00003A680000}"/>
    <cellStyle name="Заголовок 3 2 2 2 2 2 2 21" xfId="26687" xr:uid="{00000000-0005-0000-0000-00003B680000}"/>
    <cellStyle name="Заголовок 3 2 2 2 2 2 2 22" xfId="26688" xr:uid="{00000000-0005-0000-0000-00003C680000}"/>
    <cellStyle name="Заголовок 3 2 2 2 2 2 2 23" xfId="26689" xr:uid="{00000000-0005-0000-0000-00003D680000}"/>
    <cellStyle name="Заголовок 3 2 2 2 2 2 2 24" xfId="26690" xr:uid="{00000000-0005-0000-0000-00003E680000}"/>
    <cellStyle name="Заголовок 3 2 2 2 2 2 2 25" xfId="26691" xr:uid="{00000000-0005-0000-0000-00003F680000}"/>
    <cellStyle name="Заголовок 3 2 2 2 2 2 2 26" xfId="26692" xr:uid="{00000000-0005-0000-0000-000040680000}"/>
    <cellStyle name="Заголовок 3 2 2 2 2 2 2 27" xfId="26693" xr:uid="{00000000-0005-0000-0000-000041680000}"/>
    <cellStyle name="Заголовок 3 2 2 2 2 2 2 28" xfId="26694" xr:uid="{00000000-0005-0000-0000-000042680000}"/>
    <cellStyle name="Заголовок 3 2 2 2 2 2 2 29" xfId="26695" xr:uid="{00000000-0005-0000-0000-000043680000}"/>
    <cellStyle name="Заголовок 3 2 2 2 2 2 2 3" xfId="26696" xr:uid="{00000000-0005-0000-0000-000044680000}"/>
    <cellStyle name="Заголовок 3 2 2 2 2 2 2 30" xfId="26697" xr:uid="{00000000-0005-0000-0000-000045680000}"/>
    <cellStyle name="Заголовок 3 2 2 2 2 2 2 31" xfId="26698" xr:uid="{00000000-0005-0000-0000-000046680000}"/>
    <cellStyle name="Заголовок 3 2 2 2 2 2 2 32" xfId="26699" xr:uid="{00000000-0005-0000-0000-000047680000}"/>
    <cellStyle name="Заголовок 3 2 2 2 2 2 2 33" xfId="26700" xr:uid="{00000000-0005-0000-0000-000048680000}"/>
    <cellStyle name="Заголовок 3 2 2 2 2 2 2 34" xfId="26701" xr:uid="{00000000-0005-0000-0000-000049680000}"/>
    <cellStyle name="Заголовок 3 2 2 2 2 2 2 35" xfId="26702" xr:uid="{00000000-0005-0000-0000-00004A680000}"/>
    <cellStyle name="Заголовок 3 2 2 2 2 2 2 36" xfId="26703" xr:uid="{00000000-0005-0000-0000-00004B680000}"/>
    <cellStyle name="Заголовок 3 2 2 2 2 2 2 37" xfId="26704" xr:uid="{00000000-0005-0000-0000-00004C680000}"/>
    <cellStyle name="Заголовок 3 2 2 2 2 2 2 38" xfId="26705" xr:uid="{00000000-0005-0000-0000-00004D680000}"/>
    <cellStyle name="Заголовок 3 2 2 2 2 2 2 39" xfId="26706" xr:uid="{00000000-0005-0000-0000-00004E680000}"/>
    <cellStyle name="Заголовок 3 2 2 2 2 2 2 4" xfId="26707" xr:uid="{00000000-0005-0000-0000-00004F680000}"/>
    <cellStyle name="Заголовок 3 2 2 2 2 2 2 5" xfId="26708" xr:uid="{00000000-0005-0000-0000-000050680000}"/>
    <cellStyle name="Заголовок 3 2 2 2 2 2 2 5 2" xfId="26709" xr:uid="{00000000-0005-0000-0000-000051680000}"/>
    <cellStyle name="Заголовок 3 2 2 2 2 2 2 5 2 2" xfId="26710" xr:uid="{00000000-0005-0000-0000-000052680000}"/>
    <cellStyle name="Заголовок 3 2 2 2 2 2 2 5 2 2 2" xfId="26711" xr:uid="{00000000-0005-0000-0000-000053680000}"/>
    <cellStyle name="Заголовок 3 2 2 2 2 2 2 5 2 2 2 2" xfId="26712" xr:uid="{00000000-0005-0000-0000-000054680000}"/>
    <cellStyle name="Заголовок 3 2 2 2 2 2 2 5 2 2 2 2 2" xfId="26713" xr:uid="{00000000-0005-0000-0000-000055680000}"/>
    <cellStyle name="Заголовок 3 2 2 2 2 2 2 5 2 2 2 2 3" xfId="26714" xr:uid="{00000000-0005-0000-0000-000056680000}"/>
    <cellStyle name="Заголовок 3 2 2 2 2 2 2 5 2 2 2 3" xfId="26715" xr:uid="{00000000-0005-0000-0000-000057680000}"/>
    <cellStyle name="Заголовок 3 2 2 2 2 2 2 5 2 2 3" xfId="26716" xr:uid="{00000000-0005-0000-0000-000058680000}"/>
    <cellStyle name="Заголовок 3 2 2 2 2 2 2 5 2 2 4" xfId="26717" xr:uid="{00000000-0005-0000-0000-000059680000}"/>
    <cellStyle name="Заголовок 3 2 2 2 2 2 2 5 2 3" xfId="26718" xr:uid="{00000000-0005-0000-0000-00005A680000}"/>
    <cellStyle name="Заголовок 3 2 2 2 2 2 2 5 2 4" xfId="26719" xr:uid="{00000000-0005-0000-0000-00005B680000}"/>
    <cellStyle name="Заголовок 3 2 2 2 2 2 2 5 3" xfId="26720" xr:uid="{00000000-0005-0000-0000-00005C680000}"/>
    <cellStyle name="Заголовок 3 2 2 2 2 2 2 5 4" xfId="26721" xr:uid="{00000000-0005-0000-0000-00005D680000}"/>
    <cellStyle name="Заголовок 3 2 2 2 2 2 2 5 5" xfId="26722" xr:uid="{00000000-0005-0000-0000-00005E680000}"/>
    <cellStyle name="Заголовок 3 2 2 2 2 2 2 6" xfId="26723" xr:uid="{00000000-0005-0000-0000-00005F680000}"/>
    <cellStyle name="Заголовок 3 2 2 2 2 2 2 7" xfId="26724" xr:uid="{00000000-0005-0000-0000-000060680000}"/>
    <cellStyle name="Заголовок 3 2 2 2 2 2 2 7 2" xfId="26725" xr:uid="{00000000-0005-0000-0000-000061680000}"/>
    <cellStyle name="Заголовок 3 2 2 2 2 2 2 7 3" xfId="26726" xr:uid="{00000000-0005-0000-0000-000062680000}"/>
    <cellStyle name="Заголовок 3 2 2 2 2 2 2 8" xfId="26727" xr:uid="{00000000-0005-0000-0000-000063680000}"/>
    <cellStyle name="Заголовок 3 2 2 2 2 2 2 9" xfId="26728" xr:uid="{00000000-0005-0000-0000-000064680000}"/>
    <cellStyle name="Заголовок 3 2 2 2 2 2 2 9 2" xfId="26729" xr:uid="{00000000-0005-0000-0000-000065680000}"/>
    <cellStyle name="Заголовок 3 2 2 2 2 2 20" xfId="26730" xr:uid="{00000000-0005-0000-0000-000066680000}"/>
    <cellStyle name="Заголовок 3 2 2 2 2 2 21" xfId="26731" xr:uid="{00000000-0005-0000-0000-000067680000}"/>
    <cellStyle name="Заголовок 3 2 2 2 2 2 22" xfId="26732" xr:uid="{00000000-0005-0000-0000-000068680000}"/>
    <cellStyle name="Заголовок 3 2 2 2 2 2 23" xfId="26733" xr:uid="{00000000-0005-0000-0000-000069680000}"/>
    <cellStyle name="Заголовок 3 2 2 2 2 2 24" xfId="26734" xr:uid="{00000000-0005-0000-0000-00006A680000}"/>
    <cellStyle name="Заголовок 3 2 2 2 2 2 25" xfId="26735" xr:uid="{00000000-0005-0000-0000-00006B680000}"/>
    <cellStyle name="Заголовок 3 2 2 2 2 2 26" xfId="26736" xr:uid="{00000000-0005-0000-0000-00006C680000}"/>
    <cellStyle name="Заголовок 3 2 2 2 2 2 27" xfId="26737" xr:uid="{00000000-0005-0000-0000-00006D680000}"/>
    <cellStyle name="Заголовок 3 2 2 2 2 2 28" xfId="26738" xr:uid="{00000000-0005-0000-0000-00006E680000}"/>
    <cellStyle name="Заголовок 3 2 2 2 2 2 29" xfId="26739" xr:uid="{00000000-0005-0000-0000-00006F680000}"/>
    <cellStyle name="Заголовок 3 2 2 2 2 2 3" xfId="26740" xr:uid="{00000000-0005-0000-0000-000070680000}"/>
    <cellStyle name="Заголовок 3 2 2 2 2 2 3 2" xfId="26741" xr:uid="{00000000-0005-0000-0000-000071680000}"/>
    <cellStyle name="Заголовок 3 2 2 2 2 2 3 3" xfId="26742" xr:uid="{00000000-0005-0000-0000-000072680000}"/>
    <cellStyle name="Заголовок 3 2 2 2 2 2 3 4" xfId="26743" xr:uid="{00000000-0005-0000-0000-000073680000}"/>
    <cellStyle name="Заголовок 3 2 2 2 2 2 3 4 2" xfId="26744" xr:uid="{00000000-0005-0000-0000-000074680000}"/>
    <cellStyle name="Заголовок 3 2 2 2 2 2 3 4 3" xfId="26745" xr:uid="{00000000-0005-0000-0000-000075680000}"/>
    <cellStyle name="Заголовок 3 2 2 2 2 2 3 5" xfId="26746" xr:uid="{00000000-0005-0000-0000-000076680000}"/>
    <cellStyle name="Заголовок 3 2 2 2 2 2 30" xfId="26747" xr:uid="{00000000-0005-0000-0000-000077680000}"/>
    <cellStyle name="Заголовок 3 2 2 2 2 2 31" xfId="26748" xr:uid="{00000000-0005-0000-0000-000078680000}"/>
    <cellStyle name="Заголовок 3 2 2 2 2 2 32" xfId="26749" xr:uid="{00000000-0005-0000-0000-000079680000}"/>
    <cellStyle name="Заголовок 3 2 2 2 2 2 33" xfId="26750" xr:uid="{00000000-0005-0000-0000-00007A680000}"/>
    <cellStyle name="Заголовок 3 2 2 2 2 2 34" xfId="26751" xr:uid="{00000000-0005-0000-0000-00007B680000}"/>
    <cellStyle name="Заголовок 3 2 2 2 2 2 35" xfId="26752" xr:uid="{00000000-0005-0000-0000-00007C680000}"/>
    <cellStyle name="Заголовок 3 2 2 2 2 2 36" xfId="26753" xr:uid="{00000000-0005-0000-0000-00007D680000}"/>
    <cellStyle name="Заголовок 3 2 2 2 2 2 37" xfId="26754" xr:uid="{00000000-0005-0000-0000-00007E680000}"/>
    <cellStyle name="Заголовок 3 2 2 2 2 2 38" xfId="26755" xr:uid="{00000000-0005-0000-0000-00007F680000}"/>
    <cellStyle name="Заголовок 3 2 2 2 2 2 39" xfId="26756" xr:uid="{00000000-0005-0000-0000-000080680000}"/>
    <cellStyle name="Заголовок 3 2 2 2 2 2 4" xfId="26757" xr:uid="{00000000-0005-0000-0000-000081680000}"/>
    <cellStyle name="Заголовок 3 2 2 2 2 2 40" xfId="26758" xr:uid="{00000000-0005-0000-0000-000082680000}"/>
    <cellStyle name="Заголовок 3 2 2 2 2 2 41" xfId="26759" xr:uid="{00000000-0005-0000-0000-000083680000}"/>
    <cellStyle name="Заголовок 3 2 2 2 2 2 5" xfId="26760" xr:uid="{00000000-0005-0000-0000-000084680000}"/>
    <cellStyle name="Заголовок 3 2 2 2 2 2 5 2" xfId="26761" xr:uid="{00000000-0005-0000-0000-000085680000}"/>
    <cellStyle name="Заголовок 3 2 2 2 2 2 5 2 2" xfId="26762" xr:uid="{00000000-0005-0000-0000-000086680000}"/>
    <cellStyle name="Заголовок 3 2 2 2 2 2 5 2 2 2" xfId="26763" xr:uid="{00000000-0005-0000-0000-000087680000}"/>
    <cellStyle name="Заголовок 3 2 2 2 2 2 5 2 2 3" xfId="26764" xr:uid="{00000000-0005-0000-0000-000088680000}"/>
    <cellStyle name="Заголовок 3 2 2 2 2 2 5 2 3" xfId="26765" xr:uid="{00000000-0005-0000-0000-000089680000}"/>
    <cellStyle name="Заголовок 3 2 2 2 2 2 5 3" xfId="26766" xr:uid="{00000000-0005-0000-0000-00008A680000}"/>
    <cellStyle name="Заголовок 3 2 2 2 2 2 5 4" xfId="26767" xr:uid="{00000000-0005-0000-0000-00008B680000}"/>
    <cellStyle name="Заголовок 3 2 2 2 2 2 6" xfId="26768" xr:uid="{00000000-0005-0000-0000-00008C680000}"/>
    <cellStyle name="Заголовок 3 2 2 2 2 2 6 2" xfId="26769" xr:uid="{00000000-0005-0000-0000-00008D680000}"/>
    <cellStyle name="Заголовок 3 2 2 2 2 2 6 3" xfId="26770" xr:uid="{00000000-0005-0000-0000-00008E680000}"/>
    <cellStyle name="Заголовок 3 2 2 2 2 2 7" xfId="26771" xr:uid="{00000000-0005-0000-0000-00008F680000}"/>
    <cellStyle name="Заголовок 3 2 2 2 2 2 7 2" xfId="26772" xr:uid="{00000000-0005-0000-0000-000090680000}"/>
    <cellStyle name="Заголовок 3 2 2 2 2 2 7 3" xfId="26773" xr:uid="{00000000-0005-0000-0000-000091680000}"/>
    <cellStyle name="Заголовок 3 2 2 2 2 2 8" xfId="26774" xr:uid="{00000000-0005-0000-0000-000092680000}"/>
    <cellStyle name="Заголовок 3 2 2 2 2 2 8 2" xfId="26775" xr:uid="{00000000-0005-0000-0000-000093680000}"/>
    <cellStyle name="Заголовок 3 2 2 2 2 2 8 3" xfId="26776" xr:uid="{00000000-0005-0000-0000-000094680000}"/>
    <cellStyle name="Заголовок 3 2 2 2 2 2 9" xfId="26777" xr:uid="{00000000-0005-0000-0000-000095680000}"/>
    <cellStyle name="Заголовок 3 2 2 2 2 2 9 2" xfId="26778" xr:uid="{00000000-0005-0000-0000-000096680000}"/>
    <cellStyle name="Заголовок 3 2 2 2 2 2_амортизация" xfId="26779" xr:uid="{00000000-0005-0000-0000-000097680000}"/>
    <cellStyle name="Заголовок 3 2 2 2 2 20" xfId="26780" xr:uid="{00000000-0005-0000-0000-000098680000}"/>
    <cellStyle name="Заголовок 3 2 2 2 2 21" xfId="26781" xr:uid="{00000000-0005-0000-0000-000099680000}"/>
    <cellStyle name="Заголовок 3 2 2 2 2 22" xfId="26782" xr:uid="{00000000-0005-0000-0000-00009A680000}"/>
    <cellStyle name="Заголовок 3 2 2 2 2 23" xfId="26783" xr:uid="{00000000-0005-0000-0000-00009B680000}"/>
    <cellStyle name="Заголовок 3 2 2 2 2 24" xfId="26784" xr:uid="{00000000-0005-0000-0000-00009C680000}"/>
    <cellStyle name="Заголовок 3 2 2 2 2 25" xfId="26785" xr:uid="{00000000-0005-0000-0000-00009D680000}"/>
    <cellStyle name="Заголовок 3 2 2 2 2 26" xfId="26786" xr:uid="{00000000-0005-0000-0000-00009E680000}"/>
    <cellStyle name="Заголовок 3 2 2 2 2 27" xfId="26787" xr:uid="{00000000-0005-0000-0000-00009F680000}"/>
    <cellStyle name="Заголовок 3 2 2 2 2 28" xfId="26788" xr:uid="{00000000-0005-0000-0000-0000A0680000}"/>
    <cellStyle name="Заголовок 3 2 2 2 2 29" xfId="26789" xr:uid="{00000000-0005-0000-0000-0000A1680000}"/>
    <cellStyle name="Заголовок 3 2 2 2 2 3" xfId="26790" xr:uid="{00000000-0005-0000-0000-0000A2680000}"/>
    <cellStyle name="Заголовок 3 2 2 2 2 3 2" xfId="26791" xr:uid="{00000000-0005-0000-0000-0000A3680000}"/>
    <cellStyle name="Заголовок 3 2 2 2 2 3 2 2" xfId="26792" xr:uid="{00000000-0005-0000-0000-0000A4680000}"/>
    <cellStyle name="Заголовок 3 2 2 2 2 3 3" xfId="26793" xr:uid="{00000000-0005-0000-0000-0000A5680000}"/>
    <cellStyle name="Заголовок 3 2 2 2 2 3 4" xfId="26794" xr:uid="{00000000-0005-0000-0000-0000A6680000}"/>
    <cellStyle name="Заголовок 3 2 2 2 2 3 4 2" xfId="26795" xr:uid="{00000000-0005-0000-0000-0000A7680000}"/>
    <cellStyle name="Заголовок 3 2 2 2 2 3 4 3" xfId="26796" xr:uid="{00000000-0005-0000-0000-0000A8680000}"/>
    <cellStyle name="Заголовок 3 2 2 2 2 3 5" xfId="26797" xr:uid="{00000000-0005-0000-0000-0000A9680000}"/>
    <cellStyle name="Заголовок 3 2 2 2 2 30" xfId="26798" xr:uid="{00000000-0005-0000-0000-0000AA680000}"/>
    <cellStyle name="Заголовок 3 2 2 2 2 31" xfId="26799" xr:uid="{00000000-0005-0000-0000-0000AB680000}"/>
    <cellStyle name="Заголовок 3 2 2 2 2 32" xfId="26800" xr:uid="{00000000-0005-0000-0000-0000AC680000}"/>
    <cellStyle name="Заголовок 3 2 2 2 2 33" xfId="26801" xr:uid="{00000000-0005-0000-0000-0000AD680000}"/>
    <cellStyle name="Заголовок 3 2 2 2 2 34" xfId="26802" xr:uid="{00000000-0005-0000-0000-0000AE680000}"/>
    <cellStyle name="Заголовок 3 2 2 2 2 35" xfId="26803" xr:uid="{00000000-0005-0000-0000-0000AF680000}"/>
    <cellStyle name="Заголовок 3 2 2 2 2 36" xfId="26804" xr:uid="{00000000-0005-0000-0000-0000B0680000}"/>
    <cellStyle name="Заголовок 3 2 2 2 2 37" xfId="26805" xr:uid="{00000000-0005-0000-0000-0000B1680000}"/>
    <cellStyle name="Заголовок 3 2 2 2 2 38" xfId="26806" xr:uid="{00000000-0005-0000-0000-0000B2680000}"/>
    <cellStyle name="Заголовок 3 2 2 2 2 39" xfId="26807" xr:uid="{00000000-0005-0000-0000-0000B3680000}"/>
    <cellStyle name="Заголовок 3 2 2 2 2 4" xfId="26808" xr:uid="{00000000-0005-0000-0000-0000B4680000}"/>
    <cellStyle name="Заголовок 3 2 2 2 2 40" xfId="26809" xr:uid="{00000000-0005-0000-0000-0000B5680000}"/>
    <cellStyle name="Заголовок 3 2 2 2 2 41" xfId="26810" xr:uid="{00000000-0005-0000-0000-0000B6680000}"/>
    <cellStyle name="Заголовок 3 2 2 2 2 42" xfId="26811" xr:uid="{00000000-0005-0000-0000-0000B7680000}"/>
    <cellStyle name="Заголовок 3 2 2 2 2 5" xfId="26812" xr:uid="{00000000-0005-0000-0000-0000B8680000}"/>
    <cellStyle name="Заголовок 3 2 2 2 2 6" xfId="26813" xr:uid="{00000000-0005-0000-0000-0000B9680000}"/>
    <cellStyle name="Заголовок 3 2 2 2 2 6 2" xfId="26814" xr:uid="{00000000-0005-0000-0000-0000BA680000}"/>
    <cellStyle name="Заголовок 3 2 2 2 2 6 2 2" xfId="26815" xr:uid="{00000000-0005-0000-0000-0000BB680000}"/>
    <cellStyle name="Заголовок 3 2 2 2 2 6 2 2 2" xfId="26816" xr:uid="{00000000-0005-0000-0000-0000BC680000}"/>
    <cellStyle name="Заголовок 3 2 2 2 2 6 2 2 3" xfId="26817" xr:uid="{00000000-0005-0000-0000-0000BD680000}"/>
    <cellStyle name="Заголовок 3 2 2 2 2 6 2 3" xfId="26818" xr:uid="{00000000-0005-0000-0000-0000BE680000}"/>
    <cellStyle name="Заголовок 3 2 2 2 2 6 3" xfId="26819" xr:uid="{00000000-0005-0000-0000-0000BF680000}"/>
    <cellStyle name="Заголовок 3 2 2 2 2 6 4" xfId="26820" xr:uid="{00000000-0005-0000-0000-0000C0680000}"/>
    <cellStyle name="Заголовок 3 2 2 2 2 7" xfId="26821" xr:uid="{00000000-0005-0000-0000-0000C1680000}"/>
    <cellStyle name="Заголовок 3 2 2 2 2 7 2" xfId="26822" xr:uid="{00000000-0005-0000-0000-0000C2680000}"/>
    <cellStyle name="Заголовок 3 2 2 2 2 7 3" xfId="26823" xr:uid="{00000000-0005-0000-0000-0000C3680000}"/>
    <cellStyle name="Заголовок 3 2 2 2 2 8" xfId="26824" xr:uid="{00000000-0005-0000-0000-0000C4680000}"/>
    <cellStyle name="Заголовок 3 2 2 2 2 8 2" xfId="26825" xr:uid="{00000000-0005-0000-0000-0000C5680000}"/>
    <cellStyle name="Заголовок 3 2 2 2 2 8 3" xfId="26826" xr:uid="{00000000-0005-0000-0000-0000C6680000}"/>
    <cellStyle name="Заголовок 3 2 2 2 2 9" xfId="26827" xr:uid="{00000000-0005-0000-0000-0000C7680000}"/>
    <cellStyle name="Заголовок 3 2 2 2 2 9 2" xfId="26828" xr:uid="{00000000-0005-0000-0000-0000C8680000}"/>
    <cellStyle name="Заголовок 3 2 2 2 2 9 3" xfId="26829" xr:uid="{00000000-0005-0000-0000-0000C9680000}"/>
    <cellStyle name="Заголовок 3 2 2 2 2_амортизация" xfId="26830" xr:uid="{00000000-0005-0000-0000-0000CA680000}"/>
    <cellStyle name="Заголовок 3 2 2 2 20" xfId="26831" xr:uid="{00000000-0005-0000-0000-0000CB680000}"/>
    <cellStyle name="Заголовок 3 2 2 2 20 2" xfId="26832" xr:uid="{00000000-0005-0000-0000-0000CC680000}"/>
    <cellStyle name="Заголовок 3 2 2 2 21" xfId="26833" xr:uid="{00000000-0005-0000-0000-0000CD680000}"/>
    <cellStyle name="Заголовок 3 2 2 2 22" xfId="26834" xr:uid="{00000000-0005-0000-0000-0000CE680000}"/>
    <cellStyle name="Заголовок 3 2 2 2 23" xfId="26835" xr:uid="{00000000-0005-0000-0000-0000CF680000}"/>
    <cellStyle name="Заголовок 3 2 2 2 23 2" xfId="26836" xr:uid="{00000000-0005-0000-0000-0000D0680000}"/>
    <cellStyle name="Заголовок 3 2 2 2 24" xfId="26837" xr:uid="{00000000-0005-0000-0000-0000D1680000}"/>
    <cellStyle name="Заголовок 3 2 2 2 25" xfId="26838" xr:uid="{00000000-0005-0000-0000-0000D2680000}"/>
    <cellStyle name="Заголовок 3 2 2 2 26" xfId="26839" xr:uid="{00000000-0005-0000-0000-0000D3680000}"/>
    <cellStyle name="Заголовок 3 2 2 2 27" xfId="26840" xr:uid="{00000000-0005-0000-0000-0000D4680000}"/>
    <cellStyle name="Заголовок 3 2 2 2 28" xfId="26841" xr:uid="{00000000-0005-0000-0000-0000D5680000}"/>
    <cellStyle name="Заголовок 3 2 2 2 29" xfId="26842" xr:uid="{00000000-0005-0000-0000-0000D6680000}"/>
    <cellStyle name="Заголовок 3 2 2 2 3" xfId="26843" xr:uid="{00000000-0005-0000-0000-0000D7680000}"/>
    <cellStyle name="Заголовок 3 2 2 2 30" xfId="26844" xr:uid="{00000000-0005-0000-0000-0000D8680000}"/>
    <cellStyle name="Заголовок 3 2 2 2 31" xfId="26845" xr:uid="{00000000-0005-0000-0000-0000D9680000}"/>
    <cellStyle name="Заголовок 3 2 2 2 32" xfId="26846" xr:uid="{00000000-0005-0000-0000-0000DA680000}"/>
    <cellStyle name="Заголовок 3 2 2 2 33" xfId="26847" xr:uid="{00000000-0005-0000-0000-0000DB680000}"/>
    <cellStyle name="Заголовок 3 2 2 2 34" xfId="26848" xr:uid="{00000000-0005-0000-0000-0000DC680000}"/>
    <cellStyle name="Заголовок 3 2 2 2 35" xfId="26849" xr:uid="{00000000-0005-0000-0000-0000DD680000}"/>
    <cellStyle name="Заголовок 3 2 2 2 36" xfId="26850" xr:uid="{00000000-0005-0000-0000-0000DE680000}"/>
    <cellStyle name="Заголовок 3 2 2 2 37" xfId="26851" xr:uid="{00000000-0005-0000-0000-0000DF680000}"/>
    <cellStyle name="Заголовок 3 2 2 2 38" xfId="26852" xr:uid="{00000000-0005-0000-0000-0000E0680000}"/>
    <cellStyle name="Заголовок 3 2 2 2 39" xfId="26853" xr:uid="{00000000-0005-0000-0000-0000E1680000}"/>
    <cellStyle name="Заголовок 3 2 2 2 4" xfId="26854" xr:uid="{00000000-0005-0000-0000-0000E2680000}"/>
    <cellStyle name="Заголовок 3 2 2 2 4 2" xfId="26855" xr:uid="{00000000-0005-0000-0000-0000E3680000}"/>
    <cellStyle name="Заголовок 3 2 2 2 4 3" xfId="26856" xr:uid="{00000000-0005-0000-0000-0000E4680000}"/>
    <cellStyle name="Заголовок 3 2 2 2 40" xfId="26857" xr:uid="{00000000-0005-0000-0000-0000E5680000}"/>
    <cellStyle name="Заголовок 3 2 2 2 41" xfId="26858" xr:uid="{00000000-0005-0000-0000-0000E6680000}"/>
    <cellStyle name="Заголовок 3 2 2 2 42" xfId="26859" xr:uid="{00000000-0005-0000-0000-0000E7680000}"/>
    <cellStyle name="Заголовок 3 2 2 2 43" xfId="26860" xr:uid="{00000000-0005-0000-0000-0000E8680000}"/>
    <cellStyle name="Заголовок 3 2 2 2 44" xfId="26861" xr:uid="{00000000-0005-0000-0000-0000E9680000}"/>
    <cellStyle name="Заголовок 3 2 2 2 45" xfId="26862" xr:uid="{00000000-0005-0000-0000-0000EA680000}"/>
    <cellStyle name="Заголовок 3 2 2 2 46" xfId="26863" xr:uid="{00000000-0005-0000-0000-0000EB680000}"/>
    <cellStyle name="Заголовок 3 2 2 2 47" xfId="26864" xr:uid="{00000000-0005-0000-0000-0000EC680000}"/>
    <cellStyle name="Заголовок 3 2 2 2 48" xfId="26865" xr:uid="{00000000-0005-0000-0000-0000ED680000}"/>
    <cellStyle name="Заголовок 3 2 2 2 5" xfId="26866" xr:uid="{00000000-0005-0000-0000-0000EE680000}"/>
    <cellStyle name="Заголовок 3 2 2 2 5 2" xfId="26867" xr:uid="{00000000-0005-0000-0000-0000EF680000}"/>
    <cellStyle name="Заголовок 3 2 2 2 5 3" xfId="26868" xr:uid="{00000000-0005-0000-0000-0000F0680000}"/>
    <cellStyle name="Заголовок 3 2 2 2 6" xfId="26869" xr:uid="{00000000-0005-0000-0000-0000F1680000}"/>
    <cellStyle name="Заголовок 3 2 2 2 6 2" xfId="26870" xr:uid="{00000000-0005-0000-0000-0000F2680000}"/>
    <cellStyle name="Заголовок 3 2 2 2 6 3" xfId="26871" xr:uid="{00000000-0005-0000-0000-0000F3680000}"/>
    <cellStyle name="Заголовок 3 2 2 2 7" xfId="26872" xr:uid="{00000000-0005-0000-0000-0000F4680000}"/>
    <cellStyle name="Заголовок 3 2 2 2 7 2" xfId="26873" xr:uid="{00000000-0005-0000-0000-0000F5680000}"/>
    <cellStyle name="Заголовок 3 2 2 2 7 3" xfId="26874" xr:uid="{00000000-0005-0000-0000-0000F6680000}"/>
    <cellStyle name="Заголовок 3 2 2 2 8" xfId="26875" xr:uid="{00000000-0005-0000-0000-0000F7680000}"/>
    <cellStyle name="Заголовок 3 2 2 2 8 2" xfId="26876" xr:uid="{00000000-0005-0000-0000-0000F8680000}"/>
    <cellStyle name="Заголовок 3 2 2 2 8 3" xfId="26877" xr:uid="{00000000-0005-0000-0000-0000F9680000}"/>
    <cellStyle name="Заголовок 3 2 2 2 9" xfId="26878" xr:uid="{00000000-0005-0000-0000-0000FA680000}"/>
    <cellStyle name="Заголовок 3 2 2 2 9 2" xfId="26879" xr:uid="{00000000-0005-0000-0000-0000FB680000}"/>
    <cellStyle name="Заголовок 3 2 2 2 9 2 2" xfId="26880" xr:uid="{00000000-0005-0000-0000-0000FC680000}"/>
    <cellStyle name="Заголовок 3 2 2 2 9 3" xfId="26881" xr:uid="{00000000-0005-0000-0000-0000FD680000}"/>
    <cellStyle name="Заголовок 3 2 2 2 9 4" xfId="26882" xr:uid="{00000000-0005-0000-0000-0000FE680000}"/>
    <cellStyle name="Заголовок 3 2 2 2 9 4 2" xfId="26883" xr:uid="{00000000-0005-0000-0000-0000FF680000}"/>
    <cellStyle name="Заголовок 3 2 2 2 9 4 3" xfId="26884" xr:uid="{00000000-0005-0000-0000-000000690000}"/>
    <cellStyle name="Заголовок 3 2 2 2 9 5" xfId="26885" xr:uid="{00000000-0005-0000-0000-000001690000}"/>
    <cellStyle name="Заголовок 3 2 2 2_амортизация" xfId="26886" xr:uid="{00000000-0005-0000-0000-000002690000}"/>
    <cellStyle name="Заголовок 3 2 2 20" xfId="26887" xr:uid="{00000000-0005-0000-0000-000003690000}"/>
    <cellStyle name="Заголовок 3 2 2 20 2" xfId="26888" xr:uid="{00000000-0005-0000-0000-000004690000}"/>
    <cellStyle name="Заголовок 3 2 2 21" xfId="26889" xr:uid="{00000000-0005-0000-0000-000005690000}"/>
    <cellStyle name="Заголовок 3 2 2 22" xfId="26890" xr:uid="{00000000-0005-0000-0000-000006690000}"/>
    <cellStyle name="Заголовок 3 2 2 23" xfId="26891" xr:uid="{00000000-0005-0000-0000-000007690000}"/>
    <cellStyle name="Заголовок 3 2 2 23 2" xfId="26892" xr:uid="{00000000-0005-0000-0000-000008690000}"/>
    <cellStyle name="Заголовок 3 2 2 24" xfId="26893" xr:uid="{00000000-0005-0000-0000-000009690000}"/>
    <cellStyle name="Заголовок 3 2 2 25" xfId="26894" xr:uid="{00000000-0005-0000-0000-00000A690000}"/>
    <cellStyle name="Заголовок 3 2 2 26" xfId="26895" xr:uid="{00000000-0005-0000-0000-00000B690000}"/>
    <cellStyle name="Заголовок 3 2 2 27" xfId="26896" xr:uid="{00000000-0005-0000-0000-00000C690000}"/>
    <cellStyle name="Заголовок 3 2 2 28" xfId="26897" xr:uid="{00000000-0005-0000-0000-00000D690000}"/>
    <cellStyle name="Заголовок 3 2 2 29" xfId="26898" xr:uid="{00000000-0005-0000-0000-00000E690000}"/>
    <cellStyle name="Заголовок 3 2 2 3" xfId="26899" xr:uid="{00000000-0005-0000-0000-00000F690000}"/>
    <cellStyle name="Заголовок 3 2 2 3 10" xfId="26900" xr:uid="{00000000-0005-0000-0000-000010690000}"/>
    <cellStyle name="Заголовок 3 2 2 3 11" xfId="26901" xr:uid="{00000000-0005-0000-0000-000011690000}"/>
    <cellStyle name="Заголовок 3 2 2 3 12" xfId="26902" xr:uid="{00000000-0005-0000-0000-000012690000}"/>
    <cellStyle name="Заголовок 3 2 2 3 2" xfId="26903" xr:uid="{00000000-0005-0000-0000-000013690000}"/>
    <cellStyle name="Заголовок 3 2 2 3 2 10" xfId="26904" xr:uid="{00000000-0005-0000-0000-000014690000}"/>
    <cellStyle name="Заголовок 3 2 2 3 2 11" xfId="26905" xr:uid="{00000000-0005-0000-0000-000015690000}"/>
    <cellStyle name="Заголовок 3 2 2 3 2 12" xfId="26906" xr:uid="{00000000-0005-0000-0000-000016690000}"/>
    <cellStyle name="Заголовок 3 2 2 3 2 2" xfId="26907" xr:uid="{00000000-0005-0000-0000-000017690000}"/>
    <cellStyle name="Заголовок 3 2 2 3 2 3" xfId="26908" xr:uid="{00000000-0005-0000-0000-000018690000}"/>
    <cellStyle name="Заголовок 3 2 2 3 2 4" xfId="26909" xr:uid="{00000000-0005-0000-0000-000019690000}"/>
    <cellStyle name="Заголовок 3 2 2 3 2 5" xfId="26910" xr:uid="{00000000-0005-0000-0000-00001A690000}"/>
    <cellStyle name="Заголовок 3 2 2 3 2 6" xfId="26911" xr:uid="{00000000-0005-0000-0000-00001B690000}"/>
    <cellStyle name="Заголовок 3 2 2 3 2 6 2" xfId="26912" xr:uid="{00000000-0005-0000-0000-00001C690000}"/>
    <cellStyle name="Заголовок 3 2 2 3 2 7" xfId="26913" xr:uid="{00000000-0005-0000-0000-00001D690000}"/>
    <cellStyle name="Заголовок 3 2 2 3 2 7 2" xfId="26914" xr:uid="{00000000-0005-0000-0000-00001E690000}"/>
    <cellStyle name="Заголовок 3 2 2 3 2 8" xfId="26915" xr:uid="{00000000-0005-0000-0000-00001F690000}"/>
    <cellStyle name="Заголовок 3 2 2 3 2 9" xfId="26916" xr:uid="{00000000-0005-0000-0000-000020690000}"/>
    <cellStyle name="Заголовок 3 2 2 3 3" xfId="26917" xr:uid="{00000000-0005-0000-0000-000021690000}"/>
    <cellStyle name="Заголовок 3 2 2 3 4" xfId="26918" xr:uid="{00000000-0005-0000-0000-000022690000}"/>
    <cellStyle name="Заголовок 3 2 2 3 5" xfId="26919" xr:uid="{00000000-0005-0000-0000-000023690000}"/>
    <cellStyle name="Заголовок 3 2 2 3 6" xfId="26920" xr:uid="{00000000-0005-0000-0000-000024690000}"/>
    <cellStyle name="Заголовок 3 2 2 3 6 2" xfId="26921" xr:uid="{00000000-0005-0000-0000-000025690000}"/>
    <cellStyle name="Заголовок 3 2 2 3 7" xfId="26922" xr:uid="{00000000-0005-0000-0000-000026690000}"/>
    <cellStyle name="Заголовок 3 2 2 3 7 2" xfId="26923" xr:uid="{00000000-0005-0000-0000-000027690000}"/>
    <cellStyle name="Заголовок 3 2 2 3 8" xfId="26924" xr:uid="{00000000-0005-0000-0000-000028690000}"/>
    <cellStyle name="Заголовок 3 2 2 3 9" xfId="26925" xr:uid="{00000000-0005-0000-0000-000029690000}"/>
    <cellStyle name="Заголовок 3 2 2 3_амортизация" xfId="26926" xr:uid="{00000000-0005-0000-0000-00002A690000}"/>
    <cellStyle name="Заголовок 3 2 2 30" xfId="26927" xr:uid="{00000000-0005-0000-0000-00002B690000}"/>
    <cellStyle name="Заголовок 3 2 2 31" xfId="26928" xr:uid="{00000000-0005-0000-0000-00002C690000}"/>
    <cellStyle name="Заголовок 3 2 2 32" xfId="26929" xr:uid="{00000000-0005-0000-0000-00002D690000}"/>
    <cellStyle name="Заголовок 3 2 2 33" xfId="26930" xr:uid="{00000000-0005-0000-0000-00002E690000}"/>
    <cellStyle name="Заголовок 3 2 2 34" xfId="26931" xr:uid="{00000000-0005-0000-0000-00002F690000}"/>
    <cellStyle name="Заголовок 3 2 2 35" xfId="26932" xr:uid="{00000000-0005-0000-0000-000030690000}"/>
    <cellStyle name="Заголовок 3 2 2 36" xfId="26933" xr:uid="{00000000-0005-0000-0000-000031690000}"/>
    <cellStyle name="Заголовок 3 2 2 37" xfId="26934" xr:uid="{00000000-0005-0000-0000-000032690000}"/>
    <cellStyle name="Заголовок 3 2 2 38" xfId="26935" xr:uid="{00000000-0005-0000-0000-000033690000}"/>
    <cellStyle name="Заголовок 3 2 2 39" xfId="26936" xr:uid="{00000000-0005-0000-0000-000034690000}"/>
    <cellStyle name="Заголовок 3 2 2 4" xfId="26937" xr:uid="{00000000-0005-0000-0000-000035690000}"/>
    <cellStyle name="Заголовок 3 2 2 4 2" xfId="26938" xr:uid="{00000000-0005-0000-0000-000036690000}"/>
    <cellStyle name="Заголовок 3 2 2 4 3" xfId="26939" xr:uid="{00000000-0005-0000-0000-000037690000}"/>
    <cellStyle name="Заголовок 3 2 2 40" xfId="26940" xr:uid="{00000000-0005-0000-0000-000038690000}"/>
    <cellStyle name="Заголовок 3 2 2 41" xfId="26941" xr:uid="{00000000-0005-0000-0000-000039690000}"/>
    <cellStyle name="Заголовок 3 2 2 42" xfId="26942" xr:uid="{00000000-0005-0000-0000-00003A690000}"/>
    <cellStyle name="Заголовок 3 2 2 43" xfId="26943" xr:uid="{00000000-0005-0000-0000-00003B690000}"/>
    <cellStyle name="Заголовок 3 2 2 44" xfId="26944" xr:uid="{00000000-0005-0000-0000-00003C690000}"/>
    <cellStyle name="Заголовок 3 2 2 45" xfId="26945" xr:uid="{00000000-0005-0000-0000-00003D690000}"/>
    <cellStyle name="Заголовок 3 2 2 46" xfId="26946" xr:uid="{00000000-0005-0000-0000-00003E690000}"/>
    <cellStyle name="Заголовок 3 2 2 47" xfId="26947" xr:uid="{00000000-0005-0000-0000-00003F690000}"/>
    <cellStyle name="Заголовок 3 2 2 48" xfId="26948" xr:uid="{00000000-0005-0000-0000-000040690000}"/>
    <cellStyle name="Заголовок 3 2 2 5" xfId="26949" xr:uid="{00000000-0005-0000-0000-000041690000}"/>
    <cellStyle name="Заголовок 3 2 2 5 2" xfId="26950" xr:uid="{00000000-0005-0000-0000-000042690000}"/>
    <cellStyle name="Заголовок 3 2 2 5 3" xfId="26951" xr:uid="{00000000-0005-0000-0000-000043690000}"/>
    <cellStyle name="Заголовок 3 2 2 6" xfId="26952" xr:uid="{00000000-0005-0000-0000-000044690000}"/>
    <cellStyle name="Заголовок 3 2 2 6 2" xfId="26953" xr:uid="{00000000-0005-0000-0000-000045690000}"/>
    <cellStyle name="Заголовок 3 2 2 6 3" xfId="26954" xr:uid="{00000000-0005-0000-0000-000046690000}"/>
    <cellStyle name="Заголовок 3 2 2 7" xfId="26955" xr:uid="{00000000-0005-0000-0000-000047690000}"/>
    <cellStyle name="Заголовок 3 2 2 7 2" xfId="26956" xr:uid="{00000000-0005-0000-0000-000048690000}"/>
    <cellStyle name="Заголовок 3 2 2 7 3" xfId="26957" xr:uid="{00000000-0005-0000-0000-000049690000}"/>
    <cellStyle name="Заголовок 3 2 2 8" xfId="26958" xr:uid="{00000000-0005-0000-0000-00004A690000}"/>
    <cellStyle name="Заголовок 3 2 2 8 2" xfId="26959" xr:uid="{00000000-0005-0000-0000-00004B690000}"/>
    <cellStyle name="Заголовок 3 2 2 8 3" xfId="26960" xr:uid="{00000000-0005-0000-0000-00004C690000}"/>
    <cellStyle name="Заголовок 3 2 2 9" xfId="26961" xr:uid="{00000000-0005-0000-0000-00004D690000}"/>
    <cellStyle name="Заголовок 3 2 2 9 2" xfId="26962" xr:uid="{00000000-0005-0000-0000-00004E690000}"/>
    <cellStyle name="Заголовок 3 2 2 9 2 2" xfId="26963" xr:uid="{00000000-0005-0000-0000-00004F690000}"/>
    <cellStyle name="Заголовок 3 2 2 9 3" xfId="26964" xr:uid="{00000000-0005-0000-0000-000050690000}"/>
    <cellStyle name="Заголовок 3 2 2 9 4" xfId="26965" xr:uid="{00000000-0005-0000-0000-000051690000}"/>
    <cellStyle name="Заголовок 3 2 2 9 4 2" xfId="26966" xr:uid="{00000000-0005-0000-0000-000052690000}"/>
    <cellStyle name="Заголовок 3 2 2 9 4 3" xfId="26967" xr:uid="{00000000-0005-0000-0000-000053690000}"/>
    <cellStyle name="Заголовок 3 2 2 9 5" xfId="26968" xr:uid="{00000000-0005-0000-0000-000054690000}"/>
    <cellStyle name="Заголовок 3 2 2_амортизация" xfId="26969" xr:uid="{00000000-0005-0000-0000-000055690000}"/>
    <cellStyle name="Заголовок 3 2 20" xfId="26970" xr:uid="{00000000-0005-0000-0000-000056690000}"/>
    <cellStyle name="Заголовок 3 2 21" xfId="26971" xr:uid="{00000000-0005-0000-0000-000057690000}"/>
    <cellStyle name="Заголовок 3 2 22" xfId="26972" xr:uid="{00000000-0005-0000-0000-000058690000}"/>
    <cellStyle name="Заголовок 3 2 23" xfId="26973" xr:uid="{00000000-0005-0000-0000-000059690000}"/>
    <cellStyle name="Заголовок 3 2 24" xfId="26974" xr:uid="{00000000-0005-0000-0000-00005A690000}"/>
    <cellStyle name="Заголовок 3 2 25" xfId="26975" xr:uid="{00000000-0005-0000-0000-00005B690000}"/>
    <cellStyle name="Заголовок 3 2 26" xfId="26976" xr:uid="{00000000-0005-0000-0000-00005C690000}"/>
    <cellStyle name="Заголовок 3 2 26 2" xfId="26977" xr:uid="{00000000-0005-0000-0000-00005D690000}"/>
    <cellStyle name="Заголовок 3 2 27" xfId="26978" xr:uid="{00000000-0005-0000-0000-00005E690000}"/>
    <cellStyle name="Заголовок 3 2 28" xfId="26979" xr:uid="{00000000-0005-0000-0000-00005F690000}"/>
    <cellStyle name="Заголовок 3 2 29" xfId="26980" xr:uid="{00000000-0005-0000-0000-000060690000}"/>
    <cellStyle name="Заголовок 3 2 3" xfId="26981" xr:uid="{00000000-0005-0000-0000-000061690000}"/>
    <cellStyle name="Заголовок 3 2 30" xfId="26982" xr:uid="{00000000-0005-0000-0000-000062690000}"/>
    <cellStyle name="Заголовок 3 2 31" xfId="26983" xr:uid="{00000000-0005-0000-0000-000063690000}"/>
    <cellStyle name="Заголовок 3 2 32" xfId="26984" xr:uid="{00000000-0005-0000-0000-000064690000}"/>
    <cellStyle name="Заголовок 3 2 33" xfId="26985" xr:uid="{00000000-0005-0000-0000-000065690000}"/>
    <cellStyle name="Заголовок 3 2 4" xfId="26986" xr:uid="{00000000-0005-0000-0000-000066690000}"/>
    <cellStyle name="Заголовок 3 2 4 10" xfId="26987" xr:uid="{00000000-0005-0000-0000-000067690000}"/>
    <cellStyle name="Заголовок 3 2 4 11" xfId="26988" xr:uid="{00000000-0005-0000-0000-000068690000}"/>
    <cellStyle name="Заголовок 3 2 4 12" xfId="26989" xr:uid="{00000000-0005-0000-0000-000069690000}"/>
    <cellStyle name="Заголовок 3 2 4 2" xfId="26990" xr:uid="{00000000-0005-0000-0000-00006A690000}"/>
    <cellStyle name="Заголовок 3 2 4 2 10" xfId="26991" xr:uid="{00000000-0005-0000-0000-00006B690000}"/>
    <cellStyle name="Заголовок 3 2 4 2 11" xfId="26992" xr:uid="{00000000-0005-0000-0000-00006C690000}"/>
    <cellStyle name="Заголовок 3 2 4 2 12" xfId="26993" xr:uid="{00000000-0005-0000-0000-00006D690000}"/>
    <cellStyle name="Заголовок 3 2 4 2 2" xfId="26994" xr:uid="{00000000-0005-0000-0000-00006E690000}"/>
    <cellStyle name="Заголовок 3 2 4 2 3" xfId="26995" xr:uid="{00000000-0005-0000-0000-00006F690000}"/>
    <cellStyle name="Заголовок 3 2 4 2 3 2" xfId="26996" xr:uid="{00000000-0005-0000-0000-000070690000}"/>
    <cellStyle name="Заголовок 3 2 4 2 3 2 2" xfId="26997" xr:uid="{00000000-0005-0000-0000-000071690000}"/>
    <cellStyle name="Заголовок 3 2 4 2 3 2 3" xfId="26998" xr:uid="{00000000-0005-0000-0000-000072690000}"/>
    <cellStyle name="Заголовок 3 2 4 2 3 3" xfId="26999" xr:uid="{00000000-0005-0000-0000-000073690000}"/>
    <cellStyle name="Заголовок 3 2 4 2 4" xfId="27000" xr:uid="{00000000-0005-0000-0000-000074690000}"/>
    <cellStyle name="Заголовок 3 2 4 2 5" xfId="27001" xr:uid="{00000000-0005-0000-0000-000075690000}"/>
    <cellStyle name="Заголовок 3 2 4 2 5 2" xfId="27002" xr:uid="{00000000-0005-0000-0000-000076690000}"/>
    <cellStyle name="Заголовок 3 2 4 2 6" xfId="27003" xr:uid="{00000000-0005-0000-0000-000077690000}"/>
    <cellStyle name="Заголовок 3 2 4 2 7" xfId="27004" xr:uid="{00000000-0005-0000-0000-000078690000}"/>
    <cellStyle name="Заголовок 3 2 4 2 8" xfId="27005" xr:uid="{00000000-0005-0000-0000-000079690000}"/>
    <cellStyle name="Заголовок 3 2 4 2 9" xfId="27006" xr:uid="{00000000-0005-0000-0000-00007A690000}"/>
    <cellStyle name="Заголовок 3 2 4 3" xfId="27007" xr:uid="{00000000-0005-0000-0000-00007B690000}"/>
    <cellStyle name="Заголовок 3 2 4 4" xfId="27008" xr:uid="{00000000-0005-0000-0000-00007C690000}"/>
    <cellStyle name="Заголовок 3 2 4 5" xfId="27009" xr:uid="{00000000-0005-0000-0000-00007D690000}"/>
    <cellStyle name="Заголовок 3 2 4 6" xfId="27010" xr:uid="{00000000-0005-0000-0000-00007E690000}"/>
    <cellStyle name="Заголовок 3 2 4 6 2" xfId="27011" xr:uid="{00000000-0005-0000-0000-00007F690000}"/>
    <cellStyle name="Заголовок 3 2 4 7" xfId="27012" xr:uid="{00000000-0005-0000-0000-000080690000}"/>
    <cellStyle name="Заголовок 3 2 4 7 2" xfId="27013" xr:uid="{00000000-0005-0000-0000-000081690000}"/>
    <cellStyle name="Заголовок 3 2 4 8" xfId="27014" xr:uid="{00000000-0005-0000-0000-000082690000}"/>
    <cellStyle name="Заголовок 3 2 4 9" xfId="27015" xr:uid="{00000000-0005-0000-0000-000083690000}"/>
    <cellStyle name="Заголовок 3 2 5" xfId="27016" xr:uid="{00000000-0005-0000-0000-000084690000}"/>
    <cellStyle name="Заголовок 3 2 5 2" xfId="27017" xr:uid="{00000000-0005-0000-0000-000085690000}"/>
    <cellStyle name="Заголовок 3 2 5_амортизация" xfId="27018" xr:uid="{00000000-0005-0000-0000-000086690000}"/>
    <cellStyle name="Заголовок 3 2 6" xfId="27019" xr:uid="{00000000-0005-0000-0000-000087690000}"/>
    <cellStyle name="Заголовок 3 2 6 2" xfId="27020" xr:uid="{00000000-0005-0000-0000-000088690000}"/>
    <cellStyle name="Заголовок 3 2 6 3" xfId="27021" xr:uid="{00000000-0005-0000-0000-000089690000}"/>
    <cellStyle name="Заголовок 3 2 7" xfId="27022" xr:uid="{00000000-0005-0000-0000-00008A690000}"/>
    <cellStyle name="Заголовок 3 2 7 2" xfId="27023" xr:uid="{00000000-0005-0000-0000-00008B690000}"/>
    <cellStyle name="Заголовок 3 2 7 3" xfId="27024" xr:uid="{00000000-0005-0000-0000-00008C690000}"/>
    <cellStyle name="Заголовок 3 2 8" xfId="27025" xr:uid="{00000000-0005-0000-0000-00008D690000}"/>
    <cellStyle name="Заголовок 3 2 9" xfId="27026" xr:uid="{00000000-0005-0000-0000-00008E690000}"/>
    <cellStyle name="Заголовок 3 2_амортизация" xfId="27027" xr:uid="{00000000-0005-0000-0000-00008F690000}"/>
    <cellStyle name="Заголовок 3 3" xfId="27028" xr:uid="{00000000-0005-0000-0000-000090690000}"/>
    <cellStyle name="Заголовок 3 3 2" xfId="27029" xr:uid="{00000000-0005-0000-0000-000091690000}"/>
    <cellStyle name="Заголовок 3 3 3" xfId="27030" xr:uid="{00000000-0005-0000-0000-000092690000}"/>
    <cellStyle name="Заголовок 3 3 4" xfId="27031" xr:uid="{00000000-0005-0000-0000-000093690000}"/>
    <cellStyle name="Заголовок 3 3 4 2" xfId="27032" xr:uid="{00000000-0005-0000-0000-000094690000}"/>
    <cellStyle name="Заголовок 3 3 4 3" xfId="27033" xr:uid="{00000000-0005-0000-0000-000095690000}"/>
    <cellStyle name="Заголовок 3 3 5" xfId="27034" xr:uid="{00000000-0005-0000-0000-000096690000}"/>
    <cellStyle name="Заголовок 3 4" xfId="27035" xr:uid="{00000000-0005-0000-0000-000097690000}"/>
    <cellStyle name="Заголовок 3 4 2" xfId="27036" xr:uid="{00000000-0005-0000-0000-000098690000}"/>
    <cellStyle name="Заголовок 3 5" xfId="27037" xr:uid="{00000000-0005-0000-0000-000099690000}"/>
    <cellStyle name="Заголовок 3 5 2" xfId="27038" xr:uid="{00000000-0005-0000-0000-00009A690000}"/>
    <cellStyle name="Заголовок 3 5 3" xfId="27039" xr:uid="{00000000-0005-0000-0000-00009B690000}"/>
    <cellStyle name="Заголовок 3 6" xfId="27040" xr:uid="{00000000-0005-0000-0000-00009C690000}"/>
    <cellStyle name="Заголовок 3 6 2" xfId="27041" xr:uid="{00000000-0005-0000-0000-00009D690000}"/>
    <cellStyle name="Заголовок 3 7" xfId="27042" xr:uid="{00000000-0005-0000-0000-00009E690000}"/>
    <cellStyle name="Заголовок 3 8" xfId="27043" xr:uid="{00000000-0005-0000-0000-00009F690000}"/>
    <cellStyle name="Заголовок 3 9" xfId="27044" xr:uid="{00000000-0005-0000-0000-0000A0690000}"/>
    <cellStyle name="Заголовок 4 10" xfId="27045" xr:uid="{00000000-0005-0000-0000-0000A1690000}"/>
    <cellStyle name="Заголовок 4 11" xfId="27046" xr:uid="{00000000-0005-0000-0000-0000A2690000}"/>
    <cellStyle name="Заголовок 4 11 2" xfId="27047" xr:uid="{00000000-0005-0000-0000-0000A3690000}"/>
    <cellStyle name="Заголовок 4 11 3" xfId="27048" xr:uid="{00000000-0005-0000-0000-0000A4690000}"/>
    <cellStyle name="Заголовок 4 11 4" xfId="27049" xr:uid="{00000000-0005-0000-0000-0000A5690000}"/>
    <cellStyle name="Заголовок 4 12" xfId="27050" xr:uid="{00000000-0005-0000-0000-0000A6690000}"/>
    <cellStyle name="Заголовок 4 13" xfId="27051" xr:uid="{00000000-0005-0000-0000-0000A7690000}"/>
    <cellStyle name="Заголовок 4 14" xfId="27052" xr:uid="{00000000-0005-0000-0000-0000A8690000}"/>
    <cellStyle name="Заголовок 4 15" xfId="27053" xr:uid="{00000000-0005-0000-0000-0000A9690000}"/>
    <cellStyle name="Заголовок 4 15 2" xfId="27054" xr:uid="{00000000-0005-0000-0000-0000AA690000}"/>
    <cellStyle name="Заголовок 4 16" xfId="27055" xr:uid="{00000000-0005-0000-0000-0000AB690000}"/>
    <cellStyle name="Заголовок 4 17" xfId="27056" xr:uid="{00000000-0005-0000-0000-0000AC690000}"/>
    <cellStyle name="Заголовок 4 18" xfId="27057" xr:uid="{00000000-0005-0000-0000-0000AD690000}"/>
    <cellStyle name="Заголовок 4 19" xfId="27058" xr:uid="{00000000-0005-0000-0000-0000AE690000}"/>
    <cellStyle name="Заголовок 4 2" xfId="27059" xr:uid="{00000000-0005-0000-0000-0000AF690000}"/>
    <cellStyle name="Заголовок 4 2 10" xfId="27060" xr:uid="{00000000-0005-0000-0000-0000B0690000}"/>
    <cellStyle name="Заголовок 4 2 11" xfId="27061" xr:uid="{00000000-0005-0000-0000-0000B1690000}"/>
    <cellStyle name="Заголовок 4 2 12" xfId="27062" xr:uid="{00000000-0005-0000-0000-0000B2690000}"/>
    <cellStyle name="Заголовок 4 2 12 2" xfId="27063" xr:uid="{00000000-0005-0000-0000-0000B3690000}"/>
    <cellStyle name="Заголовок 4 2 12 3" xfId="27064" xr:uid="{00000000-0005-0000-0000-0000B4690000}"/>
    <cellStyle name="Заголовок 4 2 12 4" xfId="27065" xr:uid="{00000000-0005-0000-0000-0000B5690000}"/>
    <cellStyle name="Заголовок 4 2 12 4 2" xfId="27066" xr:uid="{00000000-0005-0000-0000-0000B6690000}"/>
    <cellStyle name="Заголовок 4 2 12 4 3" xfId="27067" xr:uid="{00000000-0005-0000-0000-0000B7690000}"/>
    <cellStyle name="Заголовок 4 2 12 5" xfId="27068" xr:uid="{00000000-0005-0000-0000-0000B8690000}"/>
    <cellStyle name="Заголовок 4 2 13" xfId="27069" xr:uid="{00000000-0005-0000-0000-0000B9690000}"/>
    <cellStyle name="Заголовок 4 2 14" xfId="27070" xr:uid="{00000000-0005-0000-0000-0000BA690000}"/>
    <cellStyle name="Заголовок 4 2 14 2" xfId="27071" xr:uid="{00000000-0005-0000-0000-0000BB690000}"/>
    <cellStyle name="Заголовок 4 2 15" xfId="27072" xr:uid="{00000000-0005-0000-0000-0000BC690000}"/>
    <cellStyle name="Заголовок 4 2 16" xfId="27073" xr:uid="{00000000-0005-0000-0000-0000BD690000}"/>
    <cellStyle name="Заголовок 4 2 16 2" xfId="27074" xr:uid="{00000000-0005-0000-0000-0000BE690000}"/>
    <cellStyle name="Заголовок 4 2 16 3" xfId="27075" xr:uid="{00000000-0005-0000-0000-0000BF690000}"/>
    <cellStyle name="Заголовок 4 2 17" xfId="27076" xr:uid="{00000000-0005-0000-0000-0000C0690000}"/>
    <cellStyle name="Заголовок 4 2 17 2" xfId="27077" xr:uid="{00000000-0005-0000-0000-0000C1690000}"/>
    <cellStyle name="Заголовок 4 2 17 3" xfId="27078" xr:uid="{00000000-0005-0000-0000-0000C2690000}"/>
    <cellStyle name="Заголовок 4 2 18" xfId="27079" xr:uid="{00000000-0005-0000-0000-0000C3690000}"/>
    <cellStyle name="Заголовок 4 2 18 2" xfId="27080" xr:uid="{00000000-0005-0000-0000-0000C4690000}"/>
    <cellStyle name="Заголовок 4 2 18 3" xfId="27081" xr:uid="{00000000-0005-0000-0000-0000C5690000}"/>
    <cellStyle name="Заголовок 4 2 19" xfId="27082" xr:uid="{00000000-0005-0000-0000-0000C6690000}"/>
    <cellStyle name="Заголовок 4 2 2" xfId="27083" xr:uid="{00000000-0005-0000-0000-0000C7690000}"/>
    <cellStyle name="Заголовок 4 2 2 10" xfId="27084" xr:uid="{00000000-0005-0000-0000-0000C8690000}"/>
    <cellStyle name="Заголовок 4 2 2 11" xfId="27085" xr:uid="{00000000-0005-0000-0000-0000C9690000}"/>
    <cellStyle name="Заголовок 4 2 2 12" xfId="27086" xr:uid="{00000000-0005-0000-0000-0000CA690000}"/>
    <cellStyle name="Заголовок 4 2 2 12 2" xfId="27087" xr:uid="{00000000-0005-0000-0000-0000CB690000}"/>
    <cellStyle name="Заголовок 4 2 2 12 2 2" xfId="27088" xr:uid="{00000000-0005-0000-0000-0000CC690000}"/>
    <cellStyle name="Заголовок 4 2 2 12 2 2 2" xfId="27089" xr:uid="{00000000-0005-0000-0000-0000CD690000}"/>
    <cellStyle name="Заголовок 4 2 2 12 2 2 3" xfId="27090" xr:uid="{00000000-0005-0000-0000-0000CE690000}"/>
    <cellStyle name="Заголовок 4 2 2 12 2 3" xfId="27091" xr:uid="{00000000-0005-0000-0000-0000CF690000}"/>
    <cellStyle name="Заголовок 4 2 2 12 3" xfId="27092" xr:uid="{00000000-0005-0000-0000-0000D0690000}"/>
    <cellStyle name="Заголовок 4 2 2 12 4" xfId="27093" xr:uid="{00000000-0005-0000-0000-0000D1690000}"/>
    <cellStyle name="Заголовок 4 2 2 13" xfId="27094" xr:uid="{00000000-0005-0000-0000-0000D2690000}"/>
    <cellStyle name="Заголовок 4 2 2 13 2" xfId="27095" xr:uid="{00000000-0005-0000-0000-0000D3690000}"/>
    <cellStyle name="Заголовок 4 2 2 13 3" xfId="27096" xr:uid="{00000000-0005-0000-0000-0000D4690000}"/>
    <cellStyle name="Заголовок 4 2 2 14" xfId="27097" xr:uid="{00000000-0005-0000-0000-0000D5690000}"/>
    <cellStyle name="Заголовок 4 2 2 14 2" xfId="27098" xr:uid="{00000000-0005-0000-0000-0000D6690000}"/>
    <cellStyle name="Заголовок 4 2 2 14 3" xfId="27099" xr:uid="{00000000-0005-0000-0000-0000D7690000}"/>
    <cellStyle name="Заголовок 4 2 2 15" xfId="27100" xr:uid="{00000000-0005-0000-0000-0000D8690000}"/>
    <cellStyle name="Заголовок 4 2 2 15 2" xfId="27101" xr:uid="{00000000-0005-0000-0000-0000D9690000}"/>
    <cellStyle name="Заголовок 4 2 2 15 3" xfId="27102" xr:uid="{00000000-0005-0000-0000-0000DA690000}"/>
    <cellStyle name="Заголовок 4 2 2 16" xfId="27103" xr:uid="{00000000-0005-0000-0000-0000DB690000}"/>
    <cellStyle name="Заголовок 4 2 2 16 2" xfId="27104" xr:uid="{00000000-0005-0000-0000-0000DC690000}"/>
    <cellStyle name="Заголовок 4 2 2 17" xfId="27105" xr:uid="{00000000-0005-0000-0000-0000DD690000}"/>
    <cellStyle name="Заголовок 4 2 2 18" xfId="27106" xr:uid="{00000000-0005-0000-0000-0000DE690000}"/>
    <cellStyle name="Заголовок 4 2 2 19" xfId="27107" xr:uid="{00000000-0005-0000-0000-0000DF690000}"/>
    <cellStyle name="Заголовок 4 2 2 19 2" xfId="27108" xr:uid="{00000000-0005-0000-0000-0000E0690000}"/>
    <cellStyle name="Заголовок 4 2 2 19 2 2" xfId="27109" xr:uid="{00000000-0005-0000-0000-0000E1690000}"/>
    <cellStyle name="Заголовок 4 2 2 19 2 2 2" xfId="27110" xr:uid="{00000000-0005-0000-0000-0000E2690000}"/>
    <cellStyle name="Заголовок 4 2 2 19 2 3" xfId="27111" xr:uid="{00000000-0005-0000-0000-0000E3690000}"/>
    <cellStyle name="Заголовок 4 2 2 19 2 4" xfId="27112" xr:uid="{00000000-0005-0000-0000-0000E4690000}"/>
    <cellStyle name="Заголовок 4 2 2 19 3" xfId="27113" xr:uid="{00000000-0005-0000-0000-0000E5690000}"/>
    <cellStyle name="Заголовок 4 2 2 19 3 2" xfId="27114" xr:uid="{00000000-0005-0000-0000-0000E6690000}"/>
    <cellStyle name="Заголовок 4 2 2 19 4" xfId="27115" xr:uid="{00000000-0005-0000-0000-0000E7690000}"/>
    <cellStyle name="Заголовок 4 2 2 2" xfId="27116" xr:uid="{00000000-0005-0000-0000-0000E8690000}"/>
    <cellStyle name="Заголовок 4 2 2 2 10" xfId="27117" xr:uid="{00000000-0005-0000-0000-0000E9690000}"/>
    <cellStyle name="Заголовок 4 2 2 2 11" xfId="27118" xr:uid="{00000000-0005-0000-0000-0000EA690000}"/>
    <cellStyle name="Заголовок 4 2 2 2 12" xfId="27119" xr:uid="{00000000-0005-0000-0000-0000EB690000}"/>
    <cellStyle name="Заголовок 4 2 2 2 12 2" xfId="27120" xr:uid="{00000000-0005-0000-0000-0000EC690000}"/>
    <cellStyle name="Заголовок 4 2 2 2 12 2 2" xfId="27121" xr:uid="{00000000-0005-0000-0000-0000ED690000}"/>
    <cellStyle name="Заголовок 4 2 2 2 12 2 2 2" xfId="27122" xr:uid="{00000000-0005-0000-0000-0000EE690000}"/>
    <cellStyle name="Заголовок 4 2 2 2 12 2 2 3" xfId="27123" xr:uid="{00000000-0005-0000-0000-0000EF690000}"/>
    <cellStyle name="Заголовок 4 2 2 2 12 2 3" xfId="27124" xr:uid="{00000000-0005-0000-0000-0000F0690000}"/>
    <cellStyle name="Заголовок 4 2 2 2 12 3" xfId="27125" xr:uid="{00000000-0005-0000-0000-0000F1690000}"/>
    <cellStyle name="Заголовок 4 2 2 2 12 4" xfId="27126" xr:uid="{00000000-0005-0000-0000-0000F2690000}"/>
    <cellStyle name="Заголовок 4 2 2 2 13" xfId="27127" xr:uid="{00000000-0005-0000-0000-0000F3690000}"/>
    <cellStyle name="Заголовок 4 2 2 2 13 2" xfId="27128" xr:uid="{00000000-0005-0000-0000-0000F4690000}"/>
    <cellStyle name="Заголовок 4 2 2 2 13 3" xfId="27129" xr:uid="{00000000-0005-0000-0000-0000F5690000}"/>
    <cellStyle name="Заголовок 4 2 2 2 14" xfId="27130" xr:uid="{00000000-0005-0000-0000-0000F6690000}"/>
    <cellStyle name="Заголовок 4 2 2 2 14 2" xfId="27131" xr:uid="{00000000-0005-0000-0000-0000F7690000}"/>
    <cellStyle name="Заголовок 4 2 2 2 14 3" xfId="27132" xr:uid="{00000000-0005-0000-0000-0000F8690000}"/>
    <cellStyle name="Заголовок 4 2 2 2 15" xfId="27133" xr:uid="{00000000-0005-0000-0000-0000F9690000}"/>
    <cellStyle name="Заголовок 4 2 2 2 15 2" xfId="27134" xr:uid="{00000000-0005-0000-0000-0000FA690000}"/>
    <cellStyle name="Заголовок 4 2 2 2 15 3" xfId="27135" xr:uid="{00000000-0005-0000-0000-0000FB690000}"/>
    <cellStyle name="Заголовок 4 2 2 2 16" xfId="27136" xr:uid="{00000000-0005-0000-0000-0000FC690000}"/>
    <cellStyle name="Заголовок 4 2 2 2 16 2" xfId="27137" xr:uid="{00000000-0005-0000-0000-0000FD690000}"/>
    <cellStyle name="Заголовок 4 2 2 2 17" xfId="27138" xr:uid="{00000000-0005-0000-0000-0000FE690000}"/>
    <cellStyle name="Заголовок 4 2 2 2 18" xfId="27139" xr:uid="{00000000-0005-0000-0000-0000FF690000}"/>
    <cellStyle name="Заголовок 4 2 2 2 19" xfId="27140" xr:uid="{00000000-0005-0000-0000-0000006A0000}"/>
    <cellStyle name="Заголовок 4 2 2 2 19 2" xfId="27141" xr:uid="{00000000-0005-0000-0000-0000016A0000}"/>
    <cellStyle name="Заголовок 4 2 2 2 19 2 2" xfId="27142" xr:uid="{00000000-0005-0000-0000-0000026A0000}"/>
    <cellStyle name="Заголовок 4 2 2 2 19 2 2 2" xfId="27143" xr:uid="{00000000-0005-0000-0000-0000036A0000}"/>
    <cellStyle name="Заголовок 4 2 2 2 19 2 3" xfId="27144" xr:uid="{00000000-0005-0000-0000-0000046A0000}"/>
    <cellStyle name="Заголовок 4 2 2 2 19 2 4" xfId="27145" xr:uid="{00000000-0005-0000-0000-0000056A0000}"/>
    <cellStyle name="Заголовок 4 2 2 2 19 3" xfId="27146" xr:uid="{00000000-0005-0000-0000-0000066A0000}"/>
    <cellStyle name="Заголовок 4 2 2 2 19 3 2" xfId="27147" xr:uid="{00000000-0005-0000-0000-0000076A0000}"/>
    <cellStyle name="Заголовок 4 2 2 2 19 4" xfId="27148" xr:uid="{00000000-0005-0000-0000-0000086A0000}"/>
    <cellStyle name="Заголовок 4 2 2 2 2" xfId="27149" xr:uid="{00000000-0005-0000-0000-0000096A0000}"/>
    <cellStyle name="Заголовок 4 2 2 2 2 10" xfId="27150" xr:uid="{00000000-0005-0000-0000-00000A6A0000}"/>
    <cellStyle name="Заголовок 4 2 2 2 2 10 2" xfId="27151" xr:uid="{00000000-0005-0000-0000-00000B6A0000}"/>
    <cellStyle name="Заголовок 4 2 2 2 2 11" xfId="27152" xr:uid="{00000000-0005-0000-0000-00000C6A0000}"/>
    <cellStyle name="Заголовок 4 2 2 2 2 12" xfId="27153" xr:uid="{00000000-0005-0000-0000-00000D6A0000}"/>
    <cellStyle name="Заголовок 4 2 2 2 2 13" xfId="27154" xr:uid="{00000000-0005-0000-0000-00000E6A0000}"/>
    <cellStyle name="Заголовок 4 2 2 2 2 13 2" xfId="27155" xr:uid="{00000000-0005-0000-0000-00000F6A0000}"/>
    <cellStyle name="Заголовок 4 2 2 2 2 13 2 2" xfId="27156" xr:uid="{00000000-0005-0000-0000-0000106A0000}"/>
    <cellStyle name="Заголовок 4 2 2 2 2 13 2 2 2" xfId="27157" xr:uid="{00000000-0005-0000-0000-0000116A0000}"/>
    <cellStyle name="Заголовок 4 2 2 2 2 13 2 3" xfId="27158" xr:uid="{00000000-0005-0000-0000-0000126A0000}"/>
    <cellStyle name="Заголовок 4 2 2 2 2 13 2 4" xfId="27159" xr:uid="{00000000-0005-0000-0000-0000136A0000}"/>
    <cellStyle name="Заголовок 4 2 2 2 2 13 3" xfId="27160" xr:uid="{00000000-0005-0000-0000-0000146A0000}"/>
    <cellStyle name="Заголовок 4 2 2 2 2 13 3 2" xfId="27161" xr:uid="{00000000-0005-0000-0000-0000156A0000}"/>
    <cellStyle name="Заголовок 4 2 2 2 2 13 4" xfId="27162" xr:uid="{00000000-0005-0000-0000-0000166A0000}"/>
    <cellStyle name="Заголовок 4 2 2 2 2 14" xfId="27163" xr:uid="{00000000-0005-0000-0000-0000176A0000}"/>
    <cellStyle name="Заголовок 4 2 2 2 2 14 2" xfId="27164" xr:uid="{00000000-0005-0000-0000-0000186A0000}"/>
    <cellStyle name="Заголовок 4 2 2 2 2 15" xfId="27165" xr:uid="{00000000-0005-0000-0000-0000196A0000}"/>
    <cellStyle name="Заголовок 4 2 2 2 2 16" xfId="27166" xr:uid="{00000000-0005-0000-0000-00001A6A0000}"/>
    <cellStyle name="Заголовок 4 2 2 2 2 17" xfId="27167" xr:uid="{00000000-0005-0000-0000-00001B6A0000}"/>
    <cellStyle name="Заголовок 4 2 2 2 2 17 2" xfId="27168" xr:uid="{00000000-0005-0000-0000-00001C6A0000}"/>
    <cellStyle name="Заголовок 4 2 2 2 2 18" xfId="27169" xr:uid="{00000000-0005-0000-0000-00001D6A0000}"/>
    <cellStyle name="Заголовок 4 2 2 2 2 19" xfId="27170" xr:uid="{00000000-0005-0000-0000-00001E6A0000}"/>
    <cellStyle name="Заголовок 4 2 2 2 2 2" xfId="27171" xr:uid="{00000000-0005-0000-0000-00001F6A0000}"/>
    <cellStyle name="Заголовок 4 2 2 2 2 2 10" xfId="27172" xr:uid="{00000000-0005-0000-0000-0000206A0000}"/>
    <cellStyle name="Заголовок 4 2 2 2 2 2 11" xfId="27173" xr:uid="{00000000-0005-0000-0000-0000216A0000}"/>
    <cellStyle name="Заголовок 4 2 2 2 2 2 12" xfId="27174" xr:uid="{00000000-0005-0000-0000-0000226A0000}"/>
    <cellStyle name="Заголовок 4 2 2 2 2 2 12 2" xfId="27175" xr:uid="{00000000-0005-0000-0000-0000236A0000}"/>
    <cellStyle name="Заголовок 4 2 2 2 2 2 12 2 2" xfId="27176" xr:uid="{00000000-0005-0000-0000-0000246A0000}"/>
    <cellStyle name="Заголовок 4 2 2 2 2 2 12 2 2 2" xfId="27177" xr:uid="{00000000-0005-0000-0000-0000256A0000}"/>
    <cellStyle name="Заголовок 4 2 2 2 2 2 12 2 3" xfId="27178" xr:uid="{00000000-0005-0000-0000-0000266A0000}"/>
    <cellStyle name="Заголовок 4 2 2 2 2 2 12 2 4" xfId="27179" xr:uid="{00000000-0005-0000-0000-0000276A0000}"/>
    <cellStyle name="Заголовок 4 2 2 2 2 2 12 3" xfId="27180" xr:uid="{00000000-0005-0000-0000-0000286A0000}"/>
    <cellStyle name="Заголовок 4 2 2 2 2 2 12 3 2" xfId="27181" xr:uid="{00000000-0005-0000-0000-0000296A0000}"/>
    <cellStyle name="Заголовок 4 2 2 2 2 2 12 4" xfId="27182" xr:uid="{00000000-0005-0000-0000-00002A6A0000}"/>
    <cellStyle name="Заголовок 4 2 2 2 2 2 13" xfId="27183" xr:uid="{00000000-0005-0000-0000-00002B6A0000}"/>
    <cellStyle name="Заголовок 4 2 2 2 2 2 13 2" xfId="27184" xr:uid="{00000000-0005-0000-0000-00002C6A0000}"/>
    <cellStyle name="Заголовок 4 2 2 2 2 2 14" xfId="27185" xr:uid="{00000000-0005-0000-0000-00002D6A0000}"/>
    <cellStyle name="Заголовок 4 2 2 2 2 2 15" xfId="27186" xr:uid="{00000000-0005-0000-0000-00002E6A0000}"/>
    <cellStyle name="Заголовок 4 2 2 2 2 2 16" xfId="27187" xr:uid="{00000000-0005-0000-0000-00002F6A0000}"/>
    <cellStyle name="Заголовок 4 2 2 2 2 2 16 2" xfId="27188" xr:uid="{00000000-0005-0000-0000-0000306A0000}"/>
    <cellStyle name="Заголовок 4 2 2 2 2 2 17" xfId="27189" xr:uid="{00000000-0005-0000-0000-0000316A0000}"/>
    <cellStyle name="Заголовок 4 2 2 2 2 2 18" xfId="27190" xr:uid="{00000000-0005-0000-0000-0000326A0000}"/>
    <cellStyle name="Заголовок 4 2 2 2 2 2 19" xfId="27191" xr:uid="{00000000-0005-0000-0000-0000336A0000}"/>
    <cellStyle name="Заголовок 4 2 2 2 2 2 2" xfId="27192" xr:uid="{00000000-0005-0000-0000-0000346A0000}"/>
    <cellStyle name="Заголовок 4 2 2 2 2 2 2 10" xfId="27193" xr:uid="{00000000-0005-0000-0000-0000356A0000}"/>
    <cellStyle name="Заголовок 4 2 2 2 2 2 2 10 2" xfId="27194" xr:uid="{00000000-0005-0000-0000-0000366A0000}"/>
    <cellStyle name="Заголовок 4 2 2 2 2 2 2 10 2 2" xfId="27195" xr:uid="{00000000-0005-0000-0000-0000376A0000}"/>
    <cellStyle name="Заголовок 4 2 2 2 2 2 2 10 2 2 2" xfId="27196" xr:uid="{00000000-0005-0000-0000-0000386A0000}"/>
    <cellStyle name="Заголовок 4 2 2 2 2 2 2 10 2 3" xfId="27197" xr:uid="{00000000-0005-0000-0000-0000396A0000}"/>
    <cellStyle name="Заголовок 4 2 2 2 2 2 2 10 2 4" xfId="27198" xr:uid="{00000000-0005-0000-0000-00003A6A0000}"/>
    <cellStyle name="Заголовок 4 2 2 2 2 2 2 10 3" xfId="27199" xr:uid="{00000000-0005-0000-0000-00003B6A0000}"/>
    <cellStyle name="Заголовок 4 2 2 2 2 2 2 10 3 2" xfId="27200" xr:uid="{00000000-0005-0000-0000-00003C6A0000}"/>
    <cellStyle name="Заголовок 4 2 2 2 2 2 2 10 4" xfId="27201" xr:uid="{00000000-0005-0000-0000-00003D6A0000}"/>
    <cellStyle name="Заголовок 4 2 2 2 2 2 2 11" xfId="27202" xr:uid="{00000000-0005-0000-0000-00003E6A0000}"/>
    <cellStyle name="Заголовок 4 2 2 2 2 2 2 11 2" xfId="27203" xr:uid="{00000000-0005-0000-0000-00003F6A0000}"/>
    <cellStyle name="Заголовок 4 2 2 2 2 2 2 12" xfId="27204" xr:uid="{00000000-0005-0000-0000-0000406A0000}"/>
    <cellStyle name="Заголовок 4 2 2 2 2 2 2 13" xfId="27205" xr:uid="{00000000-0005-0000-0000-0000416A0000}"/>
    <cellStyle name="Заголовок 4 2 2 2 2 2 2 14" xfId="27206" xr:uid="{00000000-0005-0000-0000-0000426A0000}"/>
    <cellStyle name="Заголовок 4 2 2 2 2 2 2 14 2" xfId="27207" xr:uid="{00000000-0005-0000-0000-0000436A0000}"/>
    <cellStyle name="Заголовок 4 2 2 2 2 2 2 15" xfId="27208" xr:uid="{00000000-0005-0000-0000-0000446A0000}"/>
    <cellStyle name="Заголовок 4 2 2 2 2 2 2 16" xfId="27209" xr:uid="{00000000-0005-0000-0000-0000456A0000}"/>
    <cellStyle name="Заголовок 4 2 2 2 2 2 2 17" xfId="27210" xr:uid="{00000000-0005-0000-0000-0000466A0000}"/>
    <cellStyle name="Заголовок 4 2 2 2 2 2 2 18" xfId="27211" xr:uid="{00000000-0005-0000-0000-0000476A0000}"/>
    <cellStyle name="Заголовок 4 2 2 2 2 2 2 19" xfId="27212" xr:uid="{00000000-0005-0000-0000-0000486A0000}"/>
    <cellStyle name="Заголовок 4 2 2 2 2 2 2 2" xfId="27213" xr:uid="{00000000-0005-0000-0000-0000496A0000}"/>
    <cellStyle name="Заголовок 4 2 2 2 2 2 2 2 10" xfId="27214" xr:uid="{00000000-0005-0000-0000-00004A6A0000}"/>
    <cellStyle name="Заголовок 4 2 2 2 2 2 2 2 10 2" xfId="27215" xr:uid="{00000000-0005-0000-0000-00004B6A0000}"/>
    <cellStyle name="Заголовок 4 2 2 2 2 2 2 2 11" xfId="27216" xr:uid="{00000000-0005-0000-0000-00004C6A0000}"/>
    <cellStyle name="Заголовок 4 2 2 2 2 2 2 2 12" xfId="27217" xr:uid="{00000000-0005-0000-0000-00004D6A0000}"/>
    <cellStyle name="Заголовок 4 2 2 2 2 2 2 2 13" xfId="27218" xr:uid="{00000000-0005-0000-0000-00004E6A0000}"/>
    <cellStyle name="Заголовок 4 2 2 2 2 2 2 2 13 2" xfId="27219" xr:uid="{00000000-0005-0000-0000-00004F6A0000}"/>
    <cellStyle name="Заголовок 4 2 2 2 2 2 2 2 14" xfId="27220" xr:uid="{00000000-0005-0000-0000-0000506A0000}"/>
    <cellStyle name="Заголовок 4 2 2 2 2 2 2 2 15" xfId="27221" xr:uid="{00000000-0005-0000-0000-0000516A0000}"/>
    <cellStyle name="Заголовок 4 2 2 2 2 2 2 2 16" xfId="27222" xr:uid="{00000000-0005-0000-0000-0000526A0000}"/>
    <cellStyle name="Заголовок 4 2 2 2 2 2 2 2 17" xfId="27223" xr:uid="{00000000-0005-0000-0000-0000536A0000}"/>
    <cellStyle name="Заголовок 4 2 2 2 2 2 2 2 18" xfId="27224" xr:uid="{00000000-0005-0000-0000-0000546A0000}"/>
    <cellStyle name="Заголовок 4 2 2 2 2 2 2 2 19" xfId="27225" xr:uid="{00000000-0005-0000-0000-0000556A0000}"/>
    <cellStyle name="Заголовок 4 2 2 2 2 2 2 2 2" xfId="27226" xr:uid="{00000000-0005-0000-0000-0000566A0000}"/>
    <cellStyle name="Заголовок 4 2 2 2 2 2 2 2 2 10" xfId="27227" xr:uid="{00000000-0005-0000-0000-0000576A0000}"/>
    <cellStyle name="Заголовок 4 2 2 2 2 2 2 2 2 11" xfId="27228" xr:uid="{00000000-0005-0000-0000-0000586A0000}"/>
    <cellStyle name="Заголовок 4 2 2 2 2 2 2 2 2 12" xfId="27229" xr:uid="{00000000-0005-0000-0000-0000596A0000}"/>
    <cellStyle name="Заголовок 4 2 2 2 2 2 2 2 2 13" xfId="27230" xr:uid="{00000000-0005-0000-0000-00005A6A0000}"/>
    <cellStyle name="Заголовок 4 2 2 2 2 2 2 2 2 14" xfId="27231" xr:uid="{00000000-0005-0000-0000-00005B6A0000}"/>
    <cellStyle name="Заголовок 4 2 2 2 2 2 2 2 2 15" xfId="27232" xr:uid="{00000000-0005-0000-0000-00005C6A0000}"/>
    <cellStyle name="Заголовок 4 2 2 2 2 2 2 2 2 16" xfId="27233" xr:uid="{00000000-0005-0000-0000-00005D6A0000}"/>
    <cellStyle name="Заголовок 4 2 2 2 2 2 2 2 2 17" xfId="27234" xr:uid="{00000000-0005-0000-0000-00005E6A0000}"/>
    <cellStyle name="Заголовок 4 2 2 2 2 2 2 2 2 18" xfId="27235" xr:uid="{00000000-0005-0000-0000-00005F6A0000}"/>
    <cellStyle name="Заголовок 4 2 2 2 2 2 2 2 2 19" xfId="27236" xr:uid="{00000000-0005-0000-0000-0000606A0000}"/>
    <cellStyle name="Заголовок 4 2 2 2 2 2 2 2 2 2" xfId="27237" xr:uid="{00000000-0005-0000-0000-0000616A0000}"/>
    <cellStyle name="Заголовок 4 2 2 2 2 2 2 2 2 2 10" xfId="27238" xr:uid="{00000000-0005-0000-0000-0000626A0000}"/>
    <cellStyle name="Заголовок 4 2 2 2 2 2 2 2 2 2 11" xfId="27239" xr:uid="{00000000-0005-0000-0000-0000636A0000}"/>
    <cellStyle name="Заголовок 4 2 2 2 2 2 2 2 2 2 12" xfId="27240" xr:uid="{00000000-0005-0000-0000-0000646A0000}"/>
    <cellStyle name="Заголовок 4 2 2 2 2 2 2 2 2 2 13" xfId="27241" xr:uid="{00000000-0005-0000-0000-0000656A0000}"/>
    <cellStyle name="Заголовок 4 2 2 2 2 2 2 2 2 2 14" xfId="27242" xr:uid="{00000000-0005-0000-0000-0000666A0000}"/>
    <cellStyle name="Заголовок 4 2 2 2 2 2 2 2 2 2 15" xfId="27243" xr:uid="{00000000-0005-0000-0000-0000676A0000}"/>
    <cellStyle name="Заголовок 4 2 2 2 2 2 2 2 2 2 16" xfId="27244" xr:uid="{00000000-0005-0000-0000-0000686A0000}"/>
    <cellStyle name="Заголовок 4 2 2 2 2 2 2 2 2 2 17" xfId="27245" xr:uid="{00000000-0005-0000-0000-0000696A0000}"/>
    <cellStyle name="Заголовок 4 2 2 2 2 2 2 2 2 2 18" xfId="27246" xr:uid="{00000000-0005-0000-0000-00006A6A0000}"/>
    <cellStyle name="Заголовок 4 2 2 2 2 2 2 2 2 2 19" xfId="27247" xr:uid="{00000000-0005-0000-0000-00006B6A0000}"/>
    <cellStyle name="Заголовок 4 2 2 2 2 2 2 2 2 2 2" xfId="27248" xr:uid="{00000000-0005-0000-0000-00006C6A0000}"/>
    <cellStyle name="Заголовок 4 2 2 2 2 2 2 2 2 2 2 10" xfId="27249" xr:uid="{00000000-0005-0000-0000-00006D6A0000}"/>
    <cellStyle name="Заголовок 4 2 2 2 2 2 2 2 2 2 2 11" xfId="27250" xr:uid="{00000000-0005-0000-0000-00006E6A0000}"/>
    <cellStyle name="Заголовок 4 2 2 2 2 2 2 2 2 2 2 12" xfId="27251" xr:uid="{00000000-0005-0000-0000-00006F6A0000}"/>
    <cellStyle name="Заголовок 4 2 2 2 2 2 2 2 2 2 2 13" xfId="27252" xr:uid="{00000000-0005-0000-0000-0000706A0000}"/>
    <cellStyle name="Заголовок 4 2 2 2 2 2 2 2 2 2 2 14" xfId="27253" xr:uid="{00000000-0005-0000-0000-0000716A0000}"/>
    <cellStyle name="Заголовок 4 2 2 2 2 2 2 2 2 2 2 15" xfId="27254" xr:uid="{00000000-0005-0000-0000-0000726A0000}"/>
    <cellStyle name="Заголовок 4 2 2 2 2 2 2 2 2 2 2 16" xfId="27255" xr:uid="{00000000-0005-0000-0000-0000736A0000}"/>
    <cellStyle name="Заголовок 4 2 2 2 2 2 2 2 2 2 2 17" xfId="27256" xr:uid="{00000000-0005-0000-0000-0000746A0000}"/>
    <cellStyle name="Заголовок 4 2 2 2 2 2 2 2 2 2 2 18" xfId="27257" xr:uid="{00000000-0005-0000-0000-0000756A0000}"/>
    <cellStyle name="Заголовок 4 2 2 2 2 2 2 2 2 2 2 19" xfId="27258" xr:uid="{00000000-0005-0000-0000-0000766A0000}"/>
    <cellStyle name="Заголовок 4 2 2 2 2 2 2 2 2 2 2 2" xfId="27259" xr:uid="{00000000-0005-0000-0000-0000776A0000}"/>
    <cellStyle name="Заголовок 4 2 2 2 2 2 2 2 2 2 2 2 10" xfId="27260" xr:uid="{00000000-0005-0000-0000-0000786A0000}"/>
    <cellStyle name="Заголовок 4 2 2 2 2 2 2 2 2 2 2 2 11" xfId="27261" xr:uid="{00000000-0005-0000-0000-0000796A0000}"/>
    <cellStyle name="Заголовок 4 2 2 2 2 2 2 2 2 2 2 2 12" xfId="27262" xr:uid="{00000000-0005-0000-0000-00007A6A0000}"/>
    <cellStyle name="Заголовок 4 2 2 2 2 2 2 2 2 2 2 2 13" xfId="27263" xr:uid="{00000000-0005-0000-0000-00007B6A0000}"/>
    <cellStyle name="Заголовок 4 2 2 2 2 2 2 2 2 2 2 2 14" xfId="27264" xr:uid="{00000000-0005-0000-0000-00007C6A0000}"/>
    <cellStyle name="Заголовок 4 2 2 2 2 2 2 2 2 2 2 2 15" xfId="27265" xr:uid="{00000000-0005-0000-0000-00007D6A0000}"/>
    <cellStyle name="Заголовок 4 2 2 2 2 2 2 2 2 2 2 2 16" xfId="27266" xr:uid="{00000000-0005-0000-0000-00007E6A0000}"/>
    <cellStyle name="Заголовок 4 2 2 2 2 2 2 2 2 2 2 2 17" xfId="27267" xr:uid="{00000000-0005-0000-0000-00007F6A0000}"/>
    <cellStyle name="Заголовок 4 2 2 2 2 2 2 2 2 2 2 2 18" xfId="27268" xr:uid="{00000000-0005-0000-0000-0000806A0000}"/>
    <cellStyle name="Заголовок 4 2 2 2 2 2 2 2 2 2 2 2 19" xfId="27269" xr:uid="{00000000-0005-0000-0000-0000816A0000}"/>
    <cellStyle name="Заголовок 4 2 2 2 2 2 2 2 2 2 2 2 2" xfId="27270" xr:uid="{00000000-0005-0000-0000-0000826A0000}"/>
    <cellStyle name="Заголовок 4 2 2 2 2 2 2 2 2 2 2 2 2 10" xfId="27271" xr:uid="{00000000-0005-0000-0000-0000836A0000}"/>
    <cellStyle name="Заголовок 4 2 2 2 2 2 2 2 2 2 2 2 2 11" xfId="27272" xr:uid="{00000000-0005-0000-0000-0000846A0000}"/>
    <cellStyle name="Заголовок 4 2 2 2 2 2 2 2 2 2 2 2 2 12" xfId="27273" xr:uid="{00000000-0005-0000-0000-0000856A0000}"/>
    <cellStyle name="Заголовок 4 2 2 2 2 2 2 2 2 2 2 2 2 13" xfId="27274" xr:uid="{00000000-0005-0000-0000-0000866A0000}"/>
    <cellStyle name="Заголовок 4 2 2 2 2 2 2 2 2 2 2 2 2 14" xfId="27275" xr:uid="{00000000-0005-0000-0000-0000876A0000}"/>
    <cellStyle name="Заголовок 4 2 2 2 2 2 2 2 2 2 2 2 2 15" xfId="27276" xr:uid="{00000000-0005-0000-0000-0000886A0000}"/>
    <cellStyle name="Заголовок 4 2 2 2 2 2 2 2 2 2 2 2 2 16" xfId="27277" xr:uid="{00000000-0005-0000-0000-0000896A0000}"/>
    <cellStyle name="Заголовок 4 2 2 2 2 2 2 2 2 2 2 2 2 17" xfId="27278" xr:uid="{00000000-0005-0000-0000-00008A6A0000}"/>
    <cellStyle name="Заголовок 4 2 2 2 2 2 2 2 2 2 2 2 2 18" xfId="27279" xr:uid="{00000000-0005-0000-0000-00008B6A0000}"/>
    <cellStyle name="Заголовок 4 2 2 2 2 2 2 2 2 2 2 2 2 19" xfId="27280" xr:uid="{00000000-0005-0000-0000-00008C6A0000}"/>
    <cellStyle name="Заголовок 4 2 2 2 2 2 2 2 2 2 2 2 2 2" xfId="27281" xr:uid="{00000000-0005-0000-0000-00008D6A0000}"/>
    <cellStyle name="Заголовок 4 2 2 2 2 2 2 2 2 2 2 2 2 2 10" xfId="27282" xr:uid="{00000000-0005-0000-0000-00008E6A0000}"/>
    <cellStyle name="Заголовок 4 2 2 2 2 2 2 2 2 2 2 2 2 2 11" xfId="27283" xr:uid="{00000000-0005-0000-0000-00008F6A0000}"/>
    <cellStyle name="Заголовок 4 2 2 2 2 2 2 2 2 2 2 2 2 2 12" xfId="27284" xr:uid="{00000000-0005-0000-0000-0000906A0000}"/>
    <cellStyle name="Заголовок 4 2 2 2 2 2 2 2 2 2 2 2 2 2 13" xfId="27285" xr:uid="{00000000-0005-0000-0000-0000916A0000}"/>
    <cellStyle name="Заголовок 4 2 2 2 2 2 2 2 2 2 2 2 2 2 14" xfId="27286" xr:uid="{00000000-0005-0000-0000-0000926A0000}"/>
    <cellStyle name="Заголовок 4 2 2 2 2 2 2 2 2 2 2 2 2 2 15" xfId="27287" xr:uid="{00000000-0005-0000-0000-0000936A0000}"/>
    <cellStyle name="Заголовок 4 2 2 2 2 2 2 2 2 2 2 2 2 2 16" xfId="27288" xr:uid="{00000000-0005-0000-0000-0000946A0000}"/>
    <cellStyle name="Заголовок 4 2 2 2 2 2 2 2 2 2 2 2 2 2 17" xfId="27289" xr:uid="{00000000-0005-0000-0000-0000956A0000}"/>
    <cellStyle name="Заголовок 4 2 2 2 2 2 2 2 2 2 2 2 2 2 18" xfId="27290" xr:uid="{00000000-0005-0000-0000-0000966A0000}"/>
    <cellStyle name="Заголовок 4 2 2 2 2 2 2 2 2 2 2 2 2 2 19" xfId="27291" xr:uid="{00000000-0005-0000-0000-0000976A0000}"/>
    <cellStyle name="Заголовок 4 2 2 2 2 2 2 2 2 2 2 2 2 2 2" xfId="27292" xr:uid="{00000000-0005-0000-0000-0000986A0000}"/>
    <cellStyle name="Заголовок 4 2 2 2 2 2 2 2 2 2 2 2 2 2 2 10" xfId="27293" xr:uid="{00000000-0005-0000-0000-0000996A0000}"/>
    <cellStyle name="Заголовок 4 2 2 2 2 2 2 2 2 2 2 2 2 2 2 11" xfId="27294" xr:uid="{00000000-0005-0000-0000-00009A6A0000}"/>
    <cellStyle name="Заголовок 4 2 2 2 2 2 2 2 2 2 2 2 2 2 2 12" xfId="27295" xr:uid="{00000000-0005-0000-0000-00009B6A0000}"/>
    <cellStyle name="Заголовок 4 2 2 2 2 2 2 2 2 2 2 2 2 2 2 13" xfId="27296" xr:uid="{00000000-0005-0000-0000-00009C6A0000}"/>
    <cellStyle name="Заголовок 4 2 2 2 2 2 2 2 2 2 2 2 2 2 2 14" xfId="27297" xr:uid="{00000000-0005-0000-0000-00009D6A0000}"/>
    <cellStyle name="Заголовок 4 2 2 2 2 2 2 2 2 2 2 2 2 2 2 15" xfId="27298" xr:uid="{00000000-0005-0000-0000-00009E6A0000}"/>
    <cellStyle name="Заголовок 4 2 2 2 2 2 2 2 2 2 2 2 2 2 2 16" xfId="27299" xr:uid="{00000000-0005-0000-0000-00009F6A0000}"/>
    <cellStyle name="Заголовок 4 2 2 2 2 2 2 2 2 2 2 2 2 2 2 17" xfId="27300" xr:uid="{00000000-0005-0000-0000-0000A06A0000}"/>
    <cellStyle name="Заголовок 4 2 2 2 2 2 2 2 2 2 2 2 2 2 2 18" xfId="27301" xr:uid="{00000000-0005-0000-0000-0000A16A0000}"/>
    <cellStyle name="Заголовок 4 2 2 2 2 2 2 2 2 2 2 2 2 2 2 19" xfId="27302" xr:uid="{00000000-0005-0000-0000-0000A26A0000}"/>
    <cellStyle name="Заголовок 4 2 2 2 2 2 2 2 2 2 2 2 2 2 2 2" xfId="27303" xr:uid="{00000000-0005-0000-0000-0000A36A0000}"/>
    <cellStyle name="Заголовок 4 2 2 2 2 2 2 2 2 2 2 2 2 2 2 2 10" xfId="27304" xr:uid="{00000000-0005-0000-0000-0000A46A0000}"/>
    <cellStyle name="Заголовок 4 2 2 2 2 2 2 2 2 2 2 2 2 2 2 2 11" xfId="27305" xr:uid="{00000000-0005-0000-0000-0000A56A0000}"/>
    <cellStyle name="Заголовок 4 2 2 2 2 2 2 2 2 2 2 2 2 2 2 2 12" xfId="27306" xr:uid="{00000000-0005-0000-0000-0000A66A0000}"/>
    <cellStyle name="Заголовок 4 2 2 2 2 2 2 2 2 2 2 2 2 2 2 2 13" xfId="27307" xr:uid="{00000000-0005-0000-0000-0000A76A0000}"/>
    <cellStyle name="Заголовок 4 2 2 2 2 2 2 2 2 2 2 2 2 2 2 2 14" xfId="27308" xr:uid="{00000000-0005-0000-0000-0000A86A0000}"/>
    <cellStyle name="Заголовок 4 2 2 2 2 2 2 2 2 2 2 2 2 2 2 2 15" xfId="27309" xr:uid="{00000000-0005-0000-0000-0000A96A0000}"/>
    <cellStyle name="Заголовок 4 2 2 2 2 2 2 2 2 2 2 2 2 2 2 2 16" xfId="27310" xr:uid="{00000000-0005-0000-0000-0000AA6A0000}"/>
    <cellStyle name="Заголовок 4 2 2 2 2 2 2 2 2 2 2 2 2 2 2 2 17" xfId="27311" xr:uid="{00000000-0005-0000-0000-0000AB6A0000}"/>
    <cellStyle name="Заголовок 4 2 2 2 2 2 2 2 2 2 2 2 2 2 2 2 18" xfId="27312" xr:uid="{00000000-0005-0000-0000-0000AC6A0000}"/>
    <cellStyle name="Заголовок 4 2 2 2 2 2 2 2 2 2 2 2 2 2 2 2 19" xfId="27313" xr:uid="{00000000-0005-0000-0000-0000AD6A0000}"/>
    <cellStyle name="Заголовок 4 2 2 2 2 2 2 2 2 2 2 2 2 2 2 2 2" xfId="27314" xr:uid="{00000000-0005-0000-0000-0000AE6A0000}"/>
    <cellStyle name="Заголовок 4 2 2 2 2 2 2 2 2 2 2 2 2 2 2 2 2 10" xfId="27315" xr:uid="{00000000-0005-0000-0000-0000AF6A0000}"/>
    <cellStyle name="Заголовок 4 2 2 2 2 2 2 2 2 2 2 2 2 2 2 2 2 11" xfId="27316" xr:uid="{00000000-0005-0000-0000-0000B06A0000}"/>
    <cellStyle name="Заголовок 4 2 2 2 2 2 2 2 2 2 2 2 2 2 2 2 2 12" xfId="27317" xr:uid="{00000000-0005-0000-0000-0000B16A0000}"/>
    <cellStyle name="Заголовок 4 2 2 2 2 2 2 2 2 2 2 2 2 2 2 2 2 13" xfId="27318" xr:uid="{00000000-0005-0000-0000-0000B26A0000}"/>
    <cellStyle name="Заголовок 4 2 2 2 2 2 2 2 2 2 2 2 2 2 2 2 2 14" xfId="27319" xr:uid="{00000000-0005-0000-0000-0000B36A0000}"/>
    <cellStyle name="Заголовок 4 2 2 2 2 2 2 2 2 2 2 2 2 2 2 2 2 15" xfId="27320" xr:uid="{00000000-0005-0000-0000-0000B46A0000}"/>
    <cellStyle name="Заголовок 4 2 2 2 2 2 2 2 2 2 2 2 2 2 2 2 2 16" xfId="27321" xr:uid="{00000000-0005-0000-0000-0000B56A0000}"/>
    <cellStyle name="Заголовок 4 2 2 2 2 2 2 2 2 2 2 2 2 2 2 2 2 17" xfId="27322" xr:uid="{00000000-0005-0000-0000-0000B66A0000}"/>
    <cellStyle name="Заголовок 4 2 2 2 2 2 2 2 2 2 2 2 2 2 2 2 2 18" xfId="27323" xr:uid="{00000000-0005-0000-0000-0000B76A0000}"/>
    <cellStyle name="Заголовок 4 2 2 2 2 2 2 2 2 2 2 2 2 2 2 2 2 19" xfId="27324" xr:uid="{00000000-0005-0000-0000-0000B86A0000}"/>
    <cellStyle name="Заголовок 4 2 2 2 2 2 2 2 2 2 2 2 2 2 2 2 2 2" xfId="27325" xr:uid="{00000000-0005-0000-0000-0000B96A0000}"/>
    <cellStyle name="Заголовок 4 2 2 2 2 2 2 2 2 2 2 2 2 2 2 2 2 2 10" xfId="27326" xr:uid="{00000000-0005-0000-0000-0000BA6A0000}"/>
    <cellStyle name="Заголовок 4 2 2 2 2 2 2 2 2 2 2 2 2 2 2 2 2 2 11" xfId="27327" xr:uid="{00000000-0005-0000-0000-0000BB6A0000}"/>
    <cellStyle name="Заголовок 4 2 2 2 2 2 2 2 2 2 2 2 2 2 2 2 2 2 12" xfId="27328" xr:uid="{00000000-0005-0000-0000-0000BC6A0000}"/>
    <cellStyle name="Заголовок 4 2 2 2 2 2 2 2 2 2 2 2 2 2 2 2 2 2 13" xfId="27329" xr:uid="{00000000-0005-0000-0000-0000BD6A0000}"/>
    <cellStyle name="Заголовок 4 2 2 2 2 2 2 2 2 2 2 2 2 2 2 2 2 2 14" xfId="27330" xr:uid="{00000000-0005-0000-0000-0000BE6A0000}"/>
    <cellStyle name="Заголовок 4 2 2 2 2 2 2 2 2 2 2 2 2 2 2 2 2 2 15" xfId="27331" xr:uid="{00000000-0005-0000-0000-0000BF6A0000}"/>
    <cellStyle name="Заголовок 4 2 2 2 2 2 2 2 2 2 2 2 2 2 2 2 2 2 16" xfId="27332" xr:uid="{00000000-0005-0000-0000-0000C06A0000}"/>
    <cellStyle name="Заголовок 4 2 2 2 2 2 2 2 2 2 2 2 2 2 2 2 2 2 17" xfId="27333" xr:uid="{00000000-0005-0000-0000-0000C16A0000}"/>
    <cellStyle name="Заголовок 4 2 2 2 2 2 2 2 2 2 2 2 2 2 2 2 2 2 18" xfId="27334" xr:uid="{00000000-0005-0000-0000-0000C26A0000}"/>
    <cellStyle name="Заголовок 4 2 2 2 2 2 2 2 2 2 2 2 2 2 2 2 2 2 19" xfId="27335" xr:uid="{00000000-0005-0000-0000-0000C36A0000}"/>
    <cellStyle name="Заголовок 4 2 2 2 2 2 2 2 2 2 2 2 2 2 2 2 2 2 2" xfId="27336" xr:uid="{00000000-0005-0000-0000-0000C46A0000}"/>
    <cellStyle name="Заголовок 4 2 2 2 2 2 2 2 2 2 2 2 2 2 2 2 2 2 2 10" xfId="27337" xr:uid="{00000000-0005-0000-0000-0000C56A0000}"/>
    <cellStyle name="Заголовок 4 2 2 2 2 2 2 2 2 2 2 2 2 2 2 2 2 2 2 11" xfId="27338" xr:uid="{00000000-0005-0000-0000-0000C66A0000}"/>
    <cellStyle name="Заголовок 4 2 2 2 2 2 2 2 2 2 2 2 2 2 2 2 2 2 2 12" xfId="27339" xr:uid="{00000000-0005-0000-0000-0000C76A0000}"/>
    <cellStyle name="Заголовок 4 2 2 2 2 2 2 2 2 2 2 2 2 2 2 2 2 2 2 13" xfId="27340" xr:uid="{00000000-0005-0000-0000-0000C86A0000}"/>
    <cellStyle name="Заголовок 4 2 2 2 2 2 2 2 2 2 2 2 2 2 2 2 2 2 2 14" xfId="27341" xr:uid="{00000000-0005-0000-0000-0000C96A0000}"/>
    <cellStyle name="Заголовок 4 2 2 2 2 2 2 2 2 2 2 2 2 2 2 2 2 2 2 15" xfId="27342" xr:uid="{00000000-0005-0000-0000-0000CA6A0000}"/>
    <cellStyle name="Заголовок 4 2 2 2 2 2 2 2 2 2 2 2 2 2 2 2 2 2 2 16" xfId="27343" xr:uid="{00000000-0005-0000-0000-0000CB6A0000}"/>
    <cellStyle name="Заголовок 4 2 2 2 2 2 2 2 2 2 2 2 2 2 2 2 2 2 2 17" xfId="27344" xr:uid="{00000000-0005-0000-0000-0000CC6A0000}"/>
    <cellStyle name="Заголовок 4 2 2 2 2 2 2 2 2 2 2 2 2 2 2 2 2 2 2 18" xfId="27345" xr:uid="{00000000-0005-0000-0000-0000CD6A0000}"/>
    <cellStyle name="Заголовок 4 2 2 2 2 2 2 2 2 2 2 2 2 2 2 2 2 2 2 19" xfId="27346" xr:uid="{00000000-0005-0000-0000-0000CE6A0000}"/>
    <cellStyle name="Заголовок 4 2 2 2 2 2 2 2 2 2 2 2 2 2 2 2 2 2 2 2" xfId="27347" xr:uid="{00000000-0005-0000-0000-0000CF6A0000}"/>
    <cellStyle name="Заголовок 4 2 2 2 2 2 2 2 2 2 2 2 2 2 2 2 2 2 2 2 10" xfId="27348" xr:uid="{00000000-0005-0000-0000-0000D06A0000}"/>
    <cellStyle name="Заголовок 4 2 2 2 2 2 2 2 2 2 2 2 2 2 2 2 2 2 2 2 11" xfId="27349" xr:uid="{00000000-0005-0000-0000-0000D16A0000}"/>
    <cellStyle name="Заголовок 4 2 2 2 2 2 2 2 2 2 2 2 2 2 2 2 2 2 2 2 12" xfId="27350" xr:uid="{00000000-0005-0000-0000-0000D26A0000}"/>
    <cellStyle name="Заголовок 4 2 2 2 2 2 2 2 2 2 2 2 2 2 2 2 2 2 2 2 13" xfId="27351" xr:uid="{00000000-0005-0000-0000-0000D36A0000}"/>
    <cellStyle name="Заголовок 4 2 2 2 2 2 2 2 2 2 2 2 2 2 2 2 2 2 2 2 14" xfId="27352" xr:uid="{00000000-0005-0000-0000-0000D46A0000}"/>
    <cellStyle name="Заголовок 4 2 2 2 2 2 2 2 2 2 2 2 2 2 2 2 2 2 2 2 15" xfId="27353" xr:uid="{00000000-0005-0000-0000-0000D56A0000}"/>
    <cellStyle name="Заголовок 4 2 2 2 2 2 2 2 2 2 2 2 2 2 2 2 2 2 2 2 16" xfId="27354" xr:uid="{00000000-0005-0000-0000-0000D66A0000}"/>
    <cellStyle name="Заголовок 4 2 2 2 2 2 2 2 2 2 2 2 2 2 2 2 2 2 2 2 17" xfId="27355" xr:uid="{00000000-0005-0000-0000-0000D76A0000}"/>
    <cellStyle name="Заголовок 4 2 2 2 2 2 2 2 2 2 2 2 2 2 2 2 2 2 2 2 18" xfId="27356" xr:uid="{00000000-0005-0000-0000-0000D86A0000}"/>
    <cellStyle name="Заголовок 4 2 2 2 2 2 2 2 2 2 2 2 2 2 2 2 2 2 2 2 19" xfId="27357" xr:uid="{00000000-0005-0000-0000-0000D96A0000}"/>
    <cellStyle name="Заголовок 4 2 2 2 2 2 2 2 2 2 2 2 2 2 2 2 2 2 2 2 2" xfId="27358" xr:uid="{00000000-0005-0000-0000-0000DA6A0000}"/>
    <cellStyle name="Заголовок 4 2 2 2 2 2 2 2 2 2 2 2 2 2 2 2 2 2 2 2 2 10" xfId="27359" xr:uid="{00000000-0005-0000-0000-0000DB6A0000}"/>
    <cellStyle name="Заголовок 4 2 2 2 2 2 2 2 2 2 2 2 2 2 2 2 2 2 2 2 2 11" xfId="27360" xr:uid="{00000000-0005-0000-0000-0000DC6A0000}"/>
    <cellStyle name="Заголовок 4 2 2 2 2 2 2 2 2 2 2 2 2 2 2 2 2 2 2 2 2 12" xfId="27361" xr:uid="{00000000-0005-0000-0000-0000DD6A0000}"/>
    <cellStyle name="Заголовок 4 2 2 2 2 2 2 2 2 2 2 2 2 2 2 2 2 2 2 2 2 13" xfId="27362" xr:uid="{00000000-0005-0000-0000-0000DE6A0000}"/>
    <cellStyle name="Заголовок 4 2 2 2 2 2 2 2 2 2 2 2 2 2 2 2 2 2 2 2 2 14" xfId="27363" xr:uid="{00000000-0005-0000-0000-0000DF6A0000}"/>
    <cellStyle name="Заголовок 4 2 2 2 2 2 2 2 2 2 2 2 2 2 2 2 2 2 2 2 2 15" xfId="27364" xr:uid="{00000000-0005-0000-0000-0000E06A0000}"/>
    <cellStyle name="Заголовок 4 2 2 2 2 2 2 2 2 2 2 2 2 2 2 2 2 2 2 2 2 16" xfId="27365" xr:uid="{00000000-0005-0000-0000-0000E16A0000}"/>
    <cellStyle name="Заголовок 4 2 2 2 2 2 2 2 2 2 2 2 2 2 2 2 2 2 2 2 2 17" xfId="27366" xr:uid="{00000000-0005-0000-0000-0000E26A0000}"/>
    <cellStyle name="Заголовок 4 2 2 2 2 2 2 2 2 2 2 2 2 2 2 2 2 2 2 2 2 18" xfId="27367" xr:uid="{00000000-0005-0000-0000-0000E36A0000}"/>
    <cellStyle name="Заголовок 4 2 2 2 2 2 2 2 2 2 2 2 2 2 2 2 2 2 2 2 2 19" xfId="27368" xr:uid="{00000000-0005-0000-0000-0000E46A0000}"/>
    <cellStyle name="Заголовок 4 2 2 2 2 2 2 2 2 2 2 2 2 2 2 2 2 2 2 2 2 2" xfId="27369" xr:uid="{00000000-0005-0000-0000-0000E56A0000}"/>
    <cellStyle name="Заголовок 4 2 2 2 2 2 2 2 2 2 2 2 2 2 2 2 2 2 2 2 2 2 10" xfId="27370" xr:uid="{00000000-0005-0000-0000-0000E66A0000}"/>
    <cellStyle name="Заголовок 4 2 2 2 2 2 2 2 2 2 2 2 2 2 2 2 2 2 2 2 2 2 11" xfId="27371" xr:uid="{00000000-0005-0000-0000-0000E76A0000}"/>
    <cellStyle name="Заголовок 4 2 2 2 2 2 2 2 2 2 2 2 2 2 2 2 2 2 2 2 2 2 12" xfId="27372" xr:uid="{00000000-0005-0000-0000-0000E86A0000}"/>
    <cellStyle name="Заголовок 4 2 2 2 2 2 2 2 2 2 2 2 2 2 2 2 2 2 2 2 2 2 13" xfId="27373" xr:uid="{00000000-0005-0000-0000-0000E96A0000}"/>
    <cellStyle name="Заголовок 4 2 2 2 2 2 2 2 2 2 2 2 2 2 2 2 2 2 2 2 2 2 14" xfId="27374" xr:uid="{00000000-0005-0000-0000-0000EA6A0000}"/>
    <cellStyle name="Заголовок 4 2 2 2 2 2 2 2 2 2 2 2 2 2 2 2 2 2 2 2 2 2 15" xfId="27375" xr:uid="{00000000-0005-0000-0000-0000EB6A0000}"/>
    <cellStyle name="Заголовок 4 2 2 2 2 2 2 2 2 2 2 2 2 2 2 2 2 2 2 2 2 2 16" xfId="27376" xr:uid="{00000000-0005-0000-0000-0000EC6A0000}"/>
    <cellStyle name="Заголовок 4 2 2 2 2 2 2 2 2 2 2 2 2 2 2 2 2 2 2 2 2 2 17" xfId="27377" xr:uid="{00000000-0005-0000-0000-0000ED6A0000}"/>
    <cellStyle name="Заголовок 4 2 2 2 2 2 2 2 2 2 2 2 2 2 2 2 2 2 2 2 2 2 18" xfId="27378" xr:uid="{00000000-0005-0000-0000-0000EE6A0000}"/>
    <cellStyle name="Заголовок 4 2 2 2 2 2 2 2 2 2 2 2 2 2 2 2 2 2 2 2 2 2 19" xfId="27379" xr:uid="{00000000-0005-0000-0000-0000EF6A0000}"/>
    <cellStyle name="Заголовок 4 2 2 2 2 2 2 2 2 2 2 2 2 2 2 2 2 2 2 2 2 2 2" xfId="27380" xr:uid="{00000000-0005-0000-0000-0000F06A0000}"/>
    <cellStyle name="Заголовок 4 2 2 2 2 2 2 2 2 2 2 2 2 2 2 2 2 2 2 2 2 2 2 10" xfId="27381" xr:uid="{00000000-0005-0000-0000-0000F16A0000}"/>
    <cellStyle name="Заголовок 4 2 2 2 2 2 2 2 2 2 2 2 2 2 2 2 2 2 2 2 2 2 2 11" xfId="27382" xr:uid="{00000000-0005-0000-0000-0000F26A0000}"/>
    <cellStyle name="Заголовок 4 2 2 2 2 2 2 2 2 2 2 2 2 2 2 2 2 2 2 2 2 2 2 12" xfId="27383" xr:uid="{00000000-0005-0000-0000-0000F36A0000}"/>
    <cellStyle name="Заголовок 4 2 2 2 2 2 2 2 2 2 2 2 2 2 2 2 2 2 2 2 2 2 2 13" xfId="27384" xr:uid="{00000000-0005-0000-0000-0000F46A0000}"/>
    <cellStyle name="Заголовок 4 2 2 2 2 2 2 2 2 2 2 2 2 2 2 2 2 2 2 2 2 2 2 14" xfId="27385" xr:uid="{00000000-0005-0000-0000-0000F56A0000}"/>
    <cellStyle name="Заголовок 4 2 2 2 2 2 2 2 2 2 2 2 2 2 2 2 2 2 2 2 2 2 2 15" xfId="27386" xr:uid="{00000000-0005-0000-0000-0000F66A0000}"/>
    <cellStyle name="Заголовок 4 2 2 2 2 2 2 2 2 2 2 2 2 2 2 2 2 2 2 2 2 2 2 16" xfId="27387" xr:uid="{00000000-0005-0000-0000-0000F76A0000}"/>
    <cellStyle name="Заголовок 4 2 2 2 2 2 2 2 2 2 2 2 2 2 2 2 2 2 2 2 2 2 2 17" xfId="27388" xr:uid="{00000000-0005-0000-0000-0000F86A0000}"/>
    <cellStyle name="Заголовок 4 2 2 2 2 2 2 2 2 2 2 2 2 2 2 2 2 2 2 2 2 2 2 18" xfId="27389" xr:uid="{00000000-0005-0000-0000-0000F96A0000}"/>
    <cellStyle name="Заголовок 4 2 2 2 2 2 2 2 2 2 2 2 2 2 2 2 2 2 2 2 2 2 2 19" xfId="27390" xr:uid="{00000000-0005-0000-0000-0000FA6A0000}"/>
    <cellStyle name="Заголовок 4 2 2 2 2 2 2 2 2 2 2 2 2 2 2 2 2 2 2 2 2 2 2 2" xfId="27391" xr:uid="{00000000-0005-0000-0000-0000FB6A0000}"/>
    <cellStyle name="Заголовок 4 2 2 2 2 2 2 2 2 2 2 2 2 2 2 2 2 2 2 2 2 2 2 2 10" xfId="27392" xr:uid="{00000000-0005-0000-0000-0000FC6A0000}"/>
    <cellStyle name="Заголовок 4 2 2 2 2 2 2 2 2 2 2 2 2 2 2 2 2 2 2 2 2 2 2 2 11" xfId="27393" xr:uid="{00000000-0005-0000-0000-0000FD6A0000}"/>
    <cellStyle name="Заголовок 4 2 2 2 2 2 2 2 2 2 2 2 2 2 2 2 2 2 2 2 2 2 2 2 12" xfId="27394" xr:uid="{00000000-0005-0000-0000-0000FE6A0000}"/>
    <cellStyle name="Заголовок 4 2 2 2 2 2 2 2 2 2 2 2 2 2 2 2 2 2 2 2 2 2 2 2 13" xfId="27395" xr:uid="{00000000-0005-0000-0000-0000FF6A0000}"/>
    <cellStyle name="Заголовок 4 2 2 2 2 2 2 2 2 2 2 2 2 2 2 2 2 2 2 2 2 2 2 2 14" xfId="27396" xr:uid="{00000000-0005-0000-0000-0000006B0000}"/>
    <cellStyle name="Заголовок 4 2 2 2 2 2 2 2 2 2 2 2 2 2 2 2 2 2 2 2 2 2 2 2 15" xfId="27397" xr:uid="{00000000-0005-0000-0000-0000016B0000}"/>
    <cellStyle name="Заголовок 4 2 2 2 2 2 2 2 2 2 2 2 2 2 2 2 2 2 2 2 2 2 2 2 16" xfId="27398" xr:uid="{00000000-0005-0000-0000-0000026B0000}"/>
    <cellStyle name="Заголовок 4 2 2 2 2 2 2 2 2 2 2 2 2 2 2 2 2 2 2 2 2 2 2 2 17" xfId="27399" xr:uid="{00000000-0005-0000-0000-0000036B0000}"/>
    <cellStyle name="Заголовок 4 2 2 2 2 2 2 2 2 2 2 2 2 2 2 2 2 2 2 2 2 2 2 2 18" xfId="27400" xr:uid="{00000000-0005-0000-0000-0000046B0000}"/>
    <cellStyle name="Заголовок 4 2 2 2 2 2 2 2 2 2 2 2 2 2 2 2 2 2 2 2 2 2 2 2 19" xfId="27401" xr:uid="{00000000-0005-0000-0000-0000056B0000}"/>
    <cellStyle name="Заголовок 4 2 2 2 2 2 2 2 2 2 2 2 2 2 2 2 2 2 2 2 2 2 2 2 2" xfId="27402" xr:uid="{00000000-0005-0000-0000-0000066B0000}"/>
    <cellStyle name="Заголовок 4 2 2 2 2 2 2 2 2 2 2 2 2 2 2 2 2 2 2 2 2 2 2 2 2 10" xfId="27403" xr:uid="{00000000-0005-0000-0000-0000076B0000}"/>
    <cellStyle name="Заголовок 4 2 2 2 2 2 2 2 2 2 2 2 2 2 2 2 2 2 2 2 2 2 2 2 2 11" xfId="27404" xr:uid="{00000000-0005-0000-0000-0000086B0000}"/>
    <cellStyle name="Заголовок 4 2 2 2 2 2 2 2 2 2 2 2 2 2 2 2 2 2 2 2 2 2 2 2 2 12" xfId="27405" xr:uid="{00000000-0005-0000-0000-0000096B0000}"/>
    <cellStyle name="Заголовок 4 2 2 2 2 2 2 2 2 2 2 2 2 2 2 2 2 2 2 2 2 2 2 2 2 13" xfId="27406" xr:uid="{00000000-0005-0000-0000-00000A6B0000}"/>
    <cellStyle name="Заголовок 4 2 2 2 2 2 2 2 2 2 2 2 2 2 2 2 2 2 2 2 2 2 2 2 2 14" xfId="27407" xr:uid="{00000000-0005-0000-0000-00000B6B0000}"/>
    <cellStyle name="Заголовок 4 2 2 2 2 2 2 2 2 2 2 2 2 2 2 2 2 2 2 2 2 2 2 2 2 15" xfId="27408" xr:uid="{00000000-0005-0000-0000-00000C6B0000}"/>
    <cellStyle name="Заголовок 4 2 2 2 2 2 2 2 2 2 2 2 2 2 2 2 2 2 2 2 2 2 2 2 2 16" xfId="27409" xr:uid="{00000000-0005-0000-0000-00000D6B0000}"/>
    <cellStyle name="Заголовок 4 2 2 2 2 2 2 2 2 2 2 2 2 2 2 2 2 2 2 2 2 2 2 2 2 17" xfId="27410" xr:uid="{00000000-0005-0000-0000-00000E6B0000}"/>
    <cellStyle name="Заголовок 4 2 2 2 2 2 2 2 2 2 2 2 2 2 2 2 2 2 2 2 2 2 2 2 2 18" xfId="27411" xr:uid="{00000000-0005-0000-0000-00000F6B0000}"/>
    <cellStyle name="Заголовок 4 2 2 2 2 2 2 2 2 2 2 2 2 2 2 2 2 2 2 2 2 2 2 2 2 2" xfId="27412" xr:uid="{00000000-0005-0000-0000-0000106B0000}"/>
    <cellStyle name="Заголовок 4 2 2 2 2 2 2 2 2 2 2 2 2 2 2 2 2 2 2 2 2 2 2 2 2 2 10" xfId="27413" xr:uid="{00000000-0005-0000-0000-0000116B0000}"/>
    <cellStyle name="Заголовок 4 2 2 2 2 2 2 2 2 2 2 2 2 2 2 2 2 2 2 2 2 2 2 2 2 2 11" xfId="27414" xr:uid="{00000000-0005-0000-0000-0000126B0000}"/>
    <cellStyle name="Заголовок 4 2 2 2 2 2 2 2 2 2 2 2 2 2 2 2 2 2 2 2 2 2 2 2 2 2 12" xfId="27415" xr:uid="{00000000-0005-0000-0000-0000136B0000}"/>
    <cellStyle name="Заголовок 4 2 2 2 2 2 2 2 2 2 2 2 2 2 2 2 2 2 2 2 2 2 2 2 2 2 13" xfId="27416" xr:uid="{00000000-0005-0000-0000-0000146B0000}"/>
    <cellStyle name="Заголовок 4 2 2 2 2 2 2 2 2 2 2 2 2 2 2 2 2 2 2 2 2 2 2 2 2 2 14" xfId="27417" xr:uid="{00000000-0005-0000-0000-0000156B0000}"/>
    <cellStyle name="Заголовок 4 2 2 2 2 2 2 2 2 2 2 2 2 2 2 2 2 2 2 2 2 2 2 2 2 2 15" xfId="27418" xr:uid="{00000000-0005-0000-0000-0000166B0000}"/>
    <cellStyle name="Заголовок 4 2 2 2 2 2 2 2 2 2 2 2 2 2 2 2 2 2 2 2 2 2 2 2 2 2 16" xfId="27419" xr:uid="{00000000-0005-0000-0000-0000176B0000}"/>
    <cellStyle name="Заголовок 4 2 2 2 2 2 2 2 2 2 2 2 2 2 2 2 2 2 2 2 2 2 2 2 2 2 17" xfId="27420" xr:uid="{00000000-0005-0000-0000-0000186B0000}"/>
    <cellStyle name="Заголовок 4 2 2 2 2 2 2 2 2 2 2 2 2 2 2 2 2 2 2 2 2 2 2 2 2 2 18" xfId="27421" xr:uid="{00000000-0005-0000-0000-0000196B0000}"/>
    <cellStyle name="Заголовок 4 2 2 2 2 2 2 2 2 2 2 2 2 2 2 2 2 2 2 2 2 2 2 2 2 2 2" xfId="27422" xr:uid="{00000000-0005-0000-0000-00001A6B0000}"/>
    <cellStyle name="Заголовок 4 2 2 2 2 2 2 2 2 2 2 2 2 2 2 2 2 2 2 2 2 2 2 2 2 2 3" xfId="27423" xr:uid="{00000000-0005-0000-0000-00001B6B0000}"/>
    <cellStyle name="Заголовок 4 2 2 2 2 2 2 2 2 2 2 2 2 2 2 2 2 2 2 2 2 2 2 2 2 2 4" xfId="27424" xr:uid="{00000000-0005-0000-0000-00001C6B0000}"/>
    <cellStyle name="Заголовок 4 2 2 2 2 2 2 2 2 2 2 2 2 2 2 2 2 2 2 2 2 2 2 2 2 2 5" xfId="27425" xr:uid="{00000000-0005-0000-0000-00001D6B0000}"/>
    <cellStyle name="Заголовок 4 2 2 2 2 2 2 2 2 2 2 2 2 2 2 2 2 2 2 2 2 2 2 2 2 2 6" xfId="27426" xr:uid="{00000000-0005-0000-0000-00001E6B0000}"/>
    <cellStyle name="Заголовок 4 2 2 2 2 2 2 2 2 2 2 2 2 2 2 2 2 2 2 2 2 2 2 2 2 2 7" xfId="27427" xr:uid="{00000000-0005-0000-0000-00001F6B0000}"/>
    <cellStyle name="Заголовок 4 2 2 2 2 2 2 2 2 2 2 2 2 2 2 2 2 2 2 2 2 2 2 2 2 2 8" xfId="27428" xr:uid="{00000000-0005-0000-0000-0000206B0000}"/>
    <cellStyle name="Заголовок 4 2 2 2 2 2 2 2 2 2 2 2 2 2 2 2 2 2 2 2 2 2 2 2 2 2 9" xfId="27429" xr:uid="{00000000-0005-0000-0000-0000216B0000}"/>
    <cellStyle name="Заголовок 4 2 2 2 2 2 2 2 2 2 2 2 2 2 2 2 2 2 2 2 2 2 2 2 2 3" xfId="27430" xr:uid="{00000000-0005-0000-0000-0000226B0000}"/>
    <cellStyle name="Заголовок 4 2 2 2 2 2 2 2 2 2 2 2 2 2 2 2 2 2 2 2 2 2 2 2 2 4" xfId="27431" xr:uid="{00000000-0005-0000-0000-0000236B0000}"/>
    <cellStyle name="Заголовок 4 2 2 2 2 2 2 2 2 2 2 2 2 2 2 2 2 2 2 2 2 2 2 2 2 5" xfId="27432" xr:uid="{00000000-0005-0000-0000-0000246B0000}"/>
    <cellStyle name="Заголовок 4 2 2 2 2 2 2 2 2 2 2 2 2 2 2 2 2 2 2 2 2 2 2 2 2 6" xfId="27433" xr:uid="{00000000-0005-0000-0000-0000256B0000}"/>
    <cellStyle name="Заголовок 4 2 2 2 2 2 2 2 2 2 2 2 2 2 2 2 2 2 2 2 2 2 2 2 2 7" xfId="27434" xr:uid="{00000000-0005-0000-0000-0000266B0000}"/>
    <cellStyle name="Заголовок 4 2 2 2 2 2 2 2 2 2 2 2 2 2 2 2 2 2 2 2 2 2 2 2 2 8" xfId="27435" xr:uid="{00000000-0005-0000-0000-0000276B0000}"/>
    <cellStyle name="Заголовок 4 2 2 2 2 2 2 2 2 2 2 2 2 2 2 2 2 2 2 2 2 2 2 2 2 9" xfId="27436" xr:uid="{00000000-0005-0000-0000-0000286B0000}"/>
    <cellStyle name="Заголовок 4 2 2 2 2 2 2 2 2 2 2 2 2 2 2 2 2 2 2 2 2 2 2 2 20" xfId="27437" xr:uid="{00000000-0005-0000-0000-0000296B0000}"/>
    <cellStyle name="Заголовок 4 2 2 2 2 2 2 2 2 2 2 2 2 2 2 2 2 2 2 2 2 2 2 2 21" xfId="27438" xr:uid="{00000000-0005-0000-0000-00002A6B0000}"/>
    <cellStyle name="Заголовок 4 2 2 2 2 2 2 2 2 2 2 2 2 2 2 2 2 2 2 2 2 2 2 2 3" xfId="27439" xr:uid="{00000000-0005-0000-0000-00002B6B0000}"/>
    <cellStyle name="Заголовок 4 2 2 2 2 2 2 2 2 2 2 2 2 2 2 2 2 2 2 2 2 2 2 2 4" xfId="27440" xr:uid="{00000000-0005-0000-0000-00002C6B0000}"/>
    <cellStyle name="Заголовок 4 2 2 2 2 2 2 2 2 2 2 2 2 2 2 2 2 2 2 2 2 2 2 2 5" xfId="27441" xr:uid="{00000000-0005-0000-0000-00002D6B0000}"/>
    <cellStyle name="Заголовок 4 2 2 2 2 2 2 2 2 2 2 2 2 2 2 2 2 2 2 2 2 2 2 2 6" xfId="27442" xr:uid="{00000000-0005-0000-0000-00002E6B0000}"/>
    <cellStyle name="Заголовок 4 2 2 2 2 2 2 2 2 2 2 2 2 2 2 2 2 2 2 2 2 2 2 2 7" xfId="27443" xr:uid="{00000000-0005-0000-0000-00002F6B0000}"/>
    <cellStyle name="Заголовок 4 2 2 2 2 2 2 2 2 2 2 2 2 2 2 2 2 2 2 2 2 2 2 2 8" xfId="27444" xr:uid="{00000000-0005-0000-0000-0000306B0000}"/>
    <cellStyle name="Заголовок 4 2 2 2 2 2 2 2 2 2 2 2 2 2 2 2 2 2 2 2 2 2 2 2 9" xfId="27445" xr:uid="{00000000-0005-0000-0000-0000316B0000}"/>
    <cellStyle name="Заголовок 4 2 2 2 2 2 2 2 2 2 2 2 2 2 2 2 2 2 2 2 2 2 2 20" xfId="27446" xr:uid="{00000000-0005-0000-0000-0000326B0000}"/>
    <cellStyle name="Заголовок 4 2 2 2 2 2 2 2 2 2 2 2 2 2 2 2 2 2 2 2 2 2 2 21" xfId="27447" xr:uid="{00000000-0005-0000-0000-0000336B0000}"/>
    <cellStyle name="Заголовок 4 2 2 2 2 2 2 2 2 2 2 2 2 2 2 2 2 2 2 2 2 2 2 3" xfId="27448" xr:uid="{00000000-0005-0000-0000-0000346B0000}"/>
    <cellStyle name="Заголовок 4 2 2 2 2 2 2 2 2 2 2 2 2 2 2 2 2 2 2 2 2 2 2 4" xfId="27449" xr:uid="{00000000-0005-0000-0000-0000356B0000}"/>
    <cellStyle name="Заголовок 4 2 2 2 2 2 2 2 2 2 2 2 2 2 2 2 2 2 2 2 2 2 2 5" xfId="27450" xr:uid="{00000000-0005-0000-0000-0000366B0000}"/>
    <cellStyle name="Заголовок 4 2 2 2 2 2 2 2 2 2 2 2 2 2 2 2 2 2 2 2 2 2 2 6" xfId="27451" xr:uid="{00000000-0005-0000-0000-0000376B0000}"/>
    <cellStyle name="Заголовок 4 2 2 2 2 2 2 2 2 2 2 2 2 2 2 2 2 2 2 2 2 2 2 7" xfId="27452" xr:uid="{00000000-0005-0000-0000-0000386B0000}"/>
    <cellStyle name="Заголовок 4 2 2 2 2 2 2 2 2 2 2 2 2 2 2 2 2 2 2 2 2 2 2 8" xfId="27453" xr:uid="{00000000-0005-0000-0000-0000396B0000}"/>
    <cellStyle name="Заголовок 4 2 2 2 2 2 2 2 2 2 2 2 2 2 2 2 2 2 2 2 2 2 2 9" xfId="27454" xr:uid="{00000000-0005-0000-0000-00003A6B0000}"/>
    <cellStyle name="Заголовок 4 2 2 2 2 2 2 2 2 2 2 2 2 2 2 2 2 2 2 2 2 2 20" xfId="27455" xr:uid="{00000000-0005-0000-0000-00003B6B0000}"/>
    <cellStyle name="Заголовок 4 2 2 2 2 2 2 2 2 2 2 2 2 2 2 2 2 2 2 2 2 2 21" xfId="27456" xr:uid="{00000000-0005-0000-0000-00003C6B0000}"/>
    <cellStyle name="Заголовок 4 2 2 2 2 2 2 2 2 2 2 2 2 2 2 2 2 2 2 2 2 2 22" xfId="27457" xr:uid="{00000000-0005-0000-0000-00003D6B0000}"/>
    <cellStyle name="Заголовок 4 2 2 2 2 2 2 2 2 2 2 2 2 2 2 2 2 2 2 2 2 2 3" xfId="27458" xr:uid="{00000000-0005-0000-0000-00003E6B0000}"/>
    <cellStyle name="Заголовок 4 2 2 2 2 2 2 2 2 2 2 2 2 2 2 2 2 2 2 2 2 2 4" xfId="27459" xr:uid="{00000000-0005-0000-0000-00003F6B0000}"/>
    <cellStyle name="Заголовок 4 2 2 2 2 2 2 2 2 2 2 2 2 2 2 2 2 2 2 2 2 2 5" xfId="27460" xr:uid="{00000000-0005-0000-0000-0000406B0000}"/>
    <cellStyle name="Заголовок 4 2 2 2 2 2 2 2 2 2 2 2 2 2 2 2 2 2 2 2 2 2 6" xfId="27461" xr:uid="{00000000-0005-0000-0000-0000416B0000}"/>
    <cellStyle name="Заголовок 4 2 2 2 2 2 2 2 2 2 2 2 2 2 2 2 2 2 2 2 2 2 7" xfId="27462" xr:uid="{00000000-0005-0000-0000-0000426B0000}"/>
    <cellStyle name="Заголовок 4 2 2 2 2 2 2 2 2 2 2 2 2 2 2 2 2 2 2 2 2 2 8" xfId="27463" xr:uid="{00000000-0005-0000-0000-0000436B0000}"/>
    <cellStyle name="Заголовок 4 2 2 2 2 2 2 2 2 2 2 2 2 2 2 2 2 2 2 2 2 2 9" xfId="27464" xr:uid="{00000000-0005-0000-0000-0000446B0000}"/>
    <cellStyle name="Заголовок 4 2 2 2 2 2 2 2 2 2 2 2 2 2 2 2 2 2 2 2 2 20" xfId="27465" xr:uid="{00000000-0005-0000-0000-0000456B0000}"/>
    <cellStyle name="Заголовок 4 2 2 2 2 2 2 2 2 2 2 2 2 2 2 2 2 2 2 2 2 21" xfId="27466" xr:uid="{00000000-0005-0000-0000-0000466B0000}"/>
    <cellStyle name="Заголовок 4 2 2 2 2 2 2 2 2 2 2 2 2 2 2 2 2 2 2 2 2 22" xfId="27467" xr:uid="{00000000-0005-0000-0000-0000476B0000}"/>
    <cellStyle name="Заголовок 4 2 2 2 2 2 2 2 2 2 2 2 2 2 2 2 2 2 2 2 2 3" xfId="27468" xr:uid="{00000000-0005-0000-0000-0000486B0000}"/>
    <cellStyle name="Заголовок 4 2 2 2 2 2 2 2 2 2 2 2 2 2 2 2 2 2 2 2 2 4" xfId="27469" xr:uid="{00000000-0005-0000-0000-0000496B0000}"/>
    <cellStyle name="Заголовок 4 2 2 2 2 2 2 2 2 2 2 2 2 2 2 2 2 2 2 2 2 5" xfId="27470" xr:uid="{00000000-0005-0000-0000-00004A6B0000}"/>
    <cellStyle name="Заголовок 4 2 2 2 2 2 2 2 2 2 2 2 2 2 2 2 2 2 2 2 2 6" xfId="27471" xr:uid="{00000000-0005-0000-0000-00004B6B0000}"/>
    <cellStyle name="Заголовок 4 2 2 2 2 2 2 2 2 2 2 2 2 2 2 2 2 2 2 2 2 7" xfId="27472" xr:uid="{00000000-0005-0000-0000-00004C6B0000}"/>
    <cellStyle name="Заголовок 4 2 2 2 2 2 2 2 2 2 2 2 2 2 2 2 2 2 2 2 2 8" xfId="27473" xr:uid="{00000000-0005-0000-0000-00004D6B0000}"/>
    <cellStyle name="Заголовок 4 2 2 2 2 2 2 2 2 2 2 2 2 2 2 2 2 2 2 2 2 9" xfId="27474" xr:uid="{00000000-0005-0000-0000-00004E6B0000}"/>
    <cellStyle name="Заголовок 4 2 2 2 2 2 2 2 2 2 2 2 2 2 2 2 2 2 2 2 20" xfId="27475" xr:uid="{00000000-0005-0000-0000-00004F6B0000}"/>
    <cellStyle name="Заголовок 4 2 2 2 2 2 2 2 2 2 2 2 2 2 2 2 2 2 2 2 21" xfId="27476" xr:uid="{00000000-0005-0000-0000-0000506B0000}"/>
    <cellStyle name="Заголовок 4 2 2 2 2 2 2 2 2 2 2 2 2 2 2 2 2 2 2 2 22" xfId="27477" xr:uid="{00000000-0005-0000-0000-0000516B0000}"/>
    <cellStyle name="Заголовок 4 2 2 2 2 2 2 2 2 2 2 2 2 2 2 2 2 2 2 2 23" xfId="27478" xr:uid="{00000000-0005-0000-0000-0000526B0000}"/>
    <cellStyle name="Заголовок 4 2 2 2 2 2 2 2 2 2 2 2 2 2 2 2 2 2 2 2 3" xfId="27479" xr:uid="{00000000-0005-0000-0000-0000536B0000}"/>
    <cellStyle name="Заголовок 4 2 2 2 2 2 2 2 2 2 2 2 2 2 2 2 2 2 2 2 4" xfId="27480" xr:uid="{00000000-0005-0000-0000-0000546B0000}"/>
    <cellStyle name="Заголовок 4 2 2 2 2 2 2 2 2 2 2 2 2 2 2 2 2 2 2 2 5" xfId="27481" xr:uid="{00000000-0005-0000-0000-0000556B0000}"/>
    <cellStyle name="Заголовок 4 2 2 2 2 2 2 2 2 2 2 2 2 2 2 2 2 2 2 2 6" xfId="27482" xr:uid="{00000000-0005-0000-0000-0000566B0000}"/>
    <cellStyle name="Заголовок 4 2 2 2 2 2 2 2 2 2 2 2 2 2 2 2 2 2 2 2 7" xfId="27483" xr:uid="{00000000-0005-0000-0000-0000576B0000}"/>
    <cellStyle name="Заголовок 4 2 2 2 2 2 2 2 2 2 2 2 2 2 2 2 2 2 2 2 8" xfId="27484" xr:uid="{00000000-0005-0000-0000-0000586B0000}"/>
    <cellStyle name="Заголовок 4 2 2 2 2 2 2 2 2 2 2 2 2 2 2 2 2 2 2 2 9" xfId="27485" xr:uid="{00000000-0005-0000-0000-0000596B0000}"/>
    <cellStyle name="Заголовок 4 2 2 2 2 2 2 2 2 2 2 2 2 2 2 2 2 2 2 20" xfId="27486" xr:uid="{00000000-0005-0000-0000-00005A6B0000}"/>
    <cellStyle name="Заголовок 4 2 2 2 2 2 2 2 2 2 2 2 2 2 2 2 2 2 2 21" xfId="27487" xr:uid="{00000000-0005-0000-0000-00005B6B0000}"/>
    <cellStyle name="Заголовок 4 2 2 2 2 2 2 2 2 2 2 2 2 2 2 2 2 2 2 22" xfId="27488" xr:uid="{00000000-0005-0000-0000-00005C6B0000}"/>
    <cellStyle name="Заголовок 4 2 2 2 2 2 2 2 2 2 2 2 2 2 2 2 2 2 2 23" xfId="27489" xr:uid="{00000000-0005-0000-0000-00005D6B0000}"/>
    <cellStyle name="Заголовок 4 2 2 2 2 2 2 2 2 2 2 2 2 2 2 2 2 2 2 24" xfId="27490" xr:uid="{00000000-0005-0000-0000-00005E6B0000}"/>
    <cellStyle name="Заголовок 4 2 2 2 2 2 2 2 2 2 2 2 2 2 2 2 2 2 2 25" xfId="27491" xr:uid="{00000000-0005-0000-0000-00005F6B0000}"/>
    <cellStyle name="Заголовок 4 2 2 2 2 2 2 2 2 2 2 2 2 2 2 2 2 2 2 3" xfId="27492" xr:uid="{00000000-0005-0000-0000-0000606B0000}"/>
    <cellStyle name="Заголовок 4 2 2 2 2 2 2 2 2 2 2 2 2 2 2 2 2 2 2 4" xfId="27493" xr:uid="{00000000-0005-0000-0000-0000616B0000}"/>
    <cellStyle name="Заголовок 4 2 2 2 2 2 2 2 2 2 2 2 2 2 2 2 2 2 2 5" xfId="27494" xr:uid="{00000000-0005-0000-0000-0000626B0000}"/>
    <cellStyle name="Заголовок 4 2 2 2 2 2 2 2 2 2 2 2 2 2 2 2 2 2 2 6" xfId="27495" xr:uid="{00000000-0005-0000-0000-0000636B0000}"/>
    <cellStyle name="Заголовок 4 2 2 2 2 2 2 2 2 2 2 2 2 2 2 2 2 2 2 7" xfId="27496" xr:uid="{00000000-0005-0000-0000-0000646B0000}"/>
    <cellStyle name="Заголовок 4 2 2 2 2 2 2 2 2 2 2 2 2 2 2 2 2 2 2 8" xfId="27497" xr:uid="{00000000-0005-0000-0000-0000656B0000}"/>
    <cellStyle name="Заголовок 4 2 2 2 2 2 2 2 2 2 2 2 2 2 2 2 2 2 2 9" xfId="27498" xr:uid="{00000000-0005-0000-0000-0000666B0000}"/>
    <cellStyle name="Заголовок 4 2 2 2 2 2 2 2 2 2 2 2 2 2 2 2 2 2 20" xfId="27499" xr:uid="{00000000-0005-0000-0000-0000676B0000}"/>
    <cellStyle name="Заголовок 4 2 2 2 2 2 2 2 2 2 2 2 2 2 2 2 2 2 21" xfId="27500" xr:uid="{00000000-0005-0000-0000-0000686B0000}"/>
    <cellStyle name="Заголовок 4 2 2 2 2 2 2 2 2 2 2 2 2 2 2 2 2 2 22" xfId="27501" xr:uid="{00000000-0005-0000-0000-0000696B0000}"/>
    <cellStyle name="Заголовок 4 2 2 2 2 2 2 2 2 2 2 2 2 2 2 2 2 2 23" xfId="27502" xr:uid="{00000000-0005-0000-0000-00006A6B0000}"/>
    <cellStyle name="Заголовок 4 2 2 2 2 2 2 2 2 2 2 2 2 2 2 2 2 2 24" xfId="27503" xr:uid="{00000000-0005-0000-0000-00006B6B0000}"/>
    <cellStyle name="Заголовок 4 2 2 2 2 2 2 2 2 2 2 2 2 2 2 2 2 2 25" xfId="27504" xr:uid="{00000000-0005-0000-0000-00006C6B0000}"/>
    <cellStyle name="Заголовок 4 2 2 2 2 2 2 2 2 2 2 2 2 2 2 2 2 2 3" xfId="27505" xr:uid="{00000000-0005-0000-0000-00006D6B0000}"/>
    <cellStyle name="Заголовок 4 2 2 2 2 2 2 2 2 2 2 2 2 2 2 2 2 2 3 2" xfId="27506" xr:uid="{00000000-0005-0000-0000-00006E6B0000}"/>
    <cellStyle name="Заголовок 4 2 2 2 2 2 2 2 2 2 2 2 2 2 2 2 2 2 4" xfId="27507" xr:uid="{00000000-0005-0000-0000-00006F6B0000}"/>
    <cellStyle name="Заголовок 4 2 2 2 2 2 2 2 2 2 2 2 2 2 2 2 2 2 5" xfId="27508" xr:uid="{00000000-0005-0000-0000-0000706B0000}"/>
    <cellStyle name="Заголовок 4 2 2 2 2 2 2 2 2 2 2 2 2 2 2 2 2 2 6" xfId="27509" xr:uid="{00000000-0005-0000-0000-0000716B0000}"/>
    <cellStyle name="Заголовок 4 2 2 2 2 2 2 2 2 2 2 2 2 2 2 2 2 2 7" xfId="27510" xr:uid="{00000000-0005-0000-0000-0000726B0000}"/>
    <cellStyle name="Заголовок 4 2 2 2 2 2 2 2 2 2 2 2 2 2 2 2 2 2 8" xfId="27511" xr:uid="{00000000-0005-0000-0000-0000736B0000}"/>
    <cellStyle name="Заголовок 4 2 2 2 2 2 2 2 2 2 2 2 2 2 2 2 2 2 9" xfId="27512" xr:uid="{00000000-0005-0000-0000-0000746B0000}"/>
    <cellStyle name="Заголовок 4 2 2 2 2 2 2 2 2 2 2 2 2 2 2 2 2 20" xfId="27513" xr:uid="{00000000-0005-0000-0000-0000756B0000}"/>
    <cellStyle name="Заголовок 4 2 2 2 2 2 2 2 2 2 2 2 2 2 2 2 2 21" xfId="27514" xr:uid="{00000000-0005-0000-0000-0000766B0000}"/>
    <cellStyle name="Заголовок 4 2 2 2 2 2 2 2 2 2 2 2 2 2 2 2 2 22" xfId="27515" xr:uid="{00000000-0005-0000-0000-0000776B0000}"/>
    <cellStyle name="Заголовок 4 2 2 2 2 2 2 2 2 2 2 2 2 2 2 2 2 23" xfId="27516" xr:uid="{00000000-0005-0000-0000-0000786B0000}"/>
    <cellStyle name="Заголовок 4 2 2 2 2 2 2 2 2 2 2 2 2 2 2 2 2 24" xfId="27517" xr:uid="{00000000-0005-0000-0000-0000796B0000}"/>
    <cellStyle name="Заголовок 4 2 2 2 2 2 2 2 2 2 2 2 2 2 2 2 2 25" xfId="27518" xr:uid="{00000000-0005-0000-0000-00007A6B0000}"/>
    <cellStyle name="Заголовок 4 2 2 2 2 2 2 2 2 2 2 2 2 2 2 2 2 26" xfId="27519" xr:uid="{00000000-0005-0000-0000-00007B6B0000}"/>
    <cellStyle name="Заголовок 4 2 2 2 2 2 2 2 2 2 2 2 2 2 2 2 2 27" xfId="27520" xr:uid="{00000000-0005-0000-0000-00007C6B0000}"/>
    <cellStyle name="Заголовок 4 2 2 2 2 2 2 2 2 2 2 2 2 2 2 2 2 3" xfId="27521" xr:uid="{00000000-0005-0000-0000-00007D6B0000}"/>
    <cellStyle name="Заголовок 4 2 2 2 2 2 2 2 2 2 2 2 2 2 2 2 2 4" xfId="27522" xr:uid="{00000000-0005-0000-0000-00007E6B0000}"/>
    <cellStyle name="Заголовок 4 2 2 2 2 2 2 2 2 2 2 2 2 2 2 2 2 4 2" xfId="27523" xr:uid="{00000000-0005-0000-0000-00007F6B0000}"/>
    <cellStyle name="Заголовок 4 2 2 2 2 2 2 2 2 2 2 2 2 2 2 2 2 5" xfId="27524" xr:uid="{00000000-0005-0000-0000-0000806B0000}"/>
    <cellStyle name="Заголовок 4 2 2 2 2 2 2 2 2 2 2 2 2 2 2 2 2 6" xfId="27525" xr:uid="{00000000-0005-0000-0000-0000816B0000}"/>
    <cellStyle name="Заголовок 4 2 2 2 2 2 2 2 2 2 2 2 2 2 2 2 2 7" xfId="27526" xr:uid="{00000000-0005-0000-0000-0000826B0000}"/>
    <cellStyle name="Заголовок 4 2 2 2 2 2 2 2 2 2 2 2 2 2 2 2 2 8" xfId="27527" xr:uid="{00000000-0005-0000-0000-0000836B0000}"/>
    <cellStyle name="Заголовок 4 2 2 2 2 2 2 2 2 2 2 2 2 2 2 2 2 9" xfId="27528" xr:uid="{00000000-0005-0000-0000-0000846B0000}"/>
    <cellStyle name="Заголовок 4 2 2 2 2 2 2 2 2 2 2 2 2 2 2 2 20" xfId="27529" xr:uid="{00000000-0005-0000-0000-0000856B0000}"/>
    <cellStyle name="Заголовок 4 2 2 2 2 2 2 2 2 2 2 2 2 2 2 2 21" xfId="27530" xr:uid="{00000000-0005-0000-0000-0000866B0000}"/>
    <cellStyle name="Заголовок 4 2 2 2 2 2 2 2 2 2 2 2 2 2 2 2 22" xfId="27531" xr:uid="{00000000-0005-0000-0000-0000876B0000}"/>
    <cellStyle name="Заголовок 4 2 2 2 2 2 2 2 2 2 2 2 2 2 2 2 23" xfId="27532" xr:uid="{00000000-0005-0000-0000-0000886B0000}"/>
    <cellStyle name="Заголовок 4 2 2 2 2 2 2 2 2 2 2 2 2 2 2 2 24" xfId="27533" xr:uid="{00000000-0005-0000-0000-0000896B0000}"/>
    <cellStyle name="Заголовок 4 2 2 2 2 2 2 2 2 2 2 2 2 2 2 2 25" xfId="27534" xr:uid="{00000000-0005-0000-0000-00008A6B0000}"/>
    <cellStyle name="Заголовок 4 2 2 2 2 2 2 2 2 2 2 2 2 2 2 2 26" xfId="27535" xr:uid="{00000000-0005-0000-0000-00008B6B0000}"/>
    <cellStyle name="Заголовок 4 2 2 2 2 2 2 2 2 2 2 2 2 2 2 2 27" xfId="27536" xr:uid="{00000000-0005-0000-0000-00008C6B0000}"/>
    <cellStyle name="Заголовок 4 2 2 2 2 2 2 2 2 2 2 2 2 2 2 2 3" xfId="27537" xr:uid="{00000000-0005-0000-0000-00008D6B0000}"/>
    <cellStyle name="Заголовок 4 2 2 2 2 2 2 2 2 2 2 2 2 2 2 2 3 2" xfId="27538" xr:uid="{00000000-0005-0000-0000-00008E6B0000}"/>
    <cellStyle name="Заголовок 4 2 2 2 2 2 2 2 2 2 2 2 2 2 2 2 3 2 2" xfId="27539" xr:uid="{00000000-0005-0000-0000-00008F6B0000}"/>
    <cellStyle name="Заголовок 4 2 2 2 2 2 2 2 2 2 2 2 2 2 2 2 3 2 2 2" xfId="27540" xr:uid="{00000000-0005-0000-0000-0000906B0000}"/>
    <cellStyle name="Заголовок 4 2 2 2 2 2 2 2 2 2 2 2 2 2 2 2 3 2 3" xfId="27541" xr:uid="{00000000-0005-0000-0000-0000916B0000}"/>
    <cellStyle name="Заголовок 4 2 2 2 2 2 2 2 2 2 2 2 2 2 2 2 3 2 4" xfId="27542" xr:uid="{00000000-0005-0000-0000-0000926B0000}"/>
    <cellStyle name="Заголовок 4 2 2 2 2 2 2 2 2 2 2 2 2 2 2 2 3 3" xfId="27543" xr:uid="{00000000-0005-0000-0000-0000936B0000}"/>
    <cellStyle name="Заголовок 4 2 2 2 2 2 2 2 2 2 2 2 2 2 2 2 3 3 2" xfId="27544" xr:uid="{00000000-0005-0000-0000-0000946B0000}"/>
    <cellStyle name="Заголовок 4 2 2 2 2 2 2 2 2 2 2 2 2 2 2 2 3 4" xfId="27545" xr:uid="{00000000-0005-0000-0000-0000956B0000}"/>
    <cellStyle name="Заголовок 4 2 2 2 2 2 2 2 2 2 2 2 2 2 2 2 4" xfId="27546" xr:uid="{00000000-0005-0000-0000-0000966B0000}"/>
    <cellStyle name="Заголовок 4 2 2 2 2 2 2 2 2 2 2 2 2 2 2 2 4 2" xfId="27547" xr:uid="{00000000-0005-0000-0000-0000976B0000}"/>
    <cellStyle name="Заголовок 4 2 2 2 2 2 2 2 2 2 2 2 2 2 2 2 5" xfId="27548" xr:uid="{00000000-0005-0000-0000-0000986B0000}"/>
    <cellStyle name="Заголовок 4 2 2 2 2 2 2 2 2 2 2 2 2 2 2 2 6" xfId="27549" xr:uid="{00000000-0005-0000-0000-0000996B0000}"/>
    <cellStyle name="Заголовок 4 2 2 2 2 2 2 2 2 2 2 2 2 2 2 2 7" xfId="27550" xr:uid="{00000000-0005-0000-0000-00009A6B0000}"/>
    <cellStyle name="Заголовок 4 2 2 2 2 2 2 2 2 2 2 2 2 2 2 2 8" xfId="27551" xr:uid="{00000000-0005-0000-0000-00009B6B0000}"/>
    <cellStyle name="Заголовок 4 2 2 2 2 2 2 2 2 2 2 2 2 2 2 2 9" xfId="27552" xr:uid="{00000000-0005-0000-0000-00009C6B0000}"/>
    <cellStyle name="Заголовок 4 2 2 2 2 2 2 2 2 2 2 2 2 2 2 20" xfId="27553" xr:uid="{00000000-0005-0000-0000-00009D6B0000}"/>
    <cellStyle name="Заголовок 4 2 2 2 2 2 2 2 2 2 2 2 2 2 2 21" xfId="27554" xr:uid="{00000000-0005-0000-0000-00009E6B0000}"/>
    <cellStyle name="Заголовок 4 2 2 2 2 2 2 2 2 2 2 2 2 2 2 22" xfId="27555" xr:uid="{00000000-0005-0000-0000-00009F6B0000}"/>
    <cellStyle name="Заголовок 4 2 2 2 2 2 2 2 2 2 2 2 2 2 2 23" xfId="27556" xr:uid="{00000000-0005-0000-0000-0000A06B0000}"/>
    <cellStyle name="Заголовок 4 2 2 2 2 2 2 2 2 2 2 2 2 2 2 24" xfId="27557" xr:uid="{00000000-0005-0000-0000-0000A16B0000}"/>
    <cellStyle name="Заголовок 4 2 2 2 2 2 2 2 2 2 2 2 2 2 2 25" xfId="27558" xr:uid="{00000000-0005-0000-0000-0000A26B0000}"/>
    <cellStyle name="Заголовок 4 2 2 2 2 2 2 2 2 2 2 2 2 2 2 26" xfId="27559" xr:uid="{00000000-0005-0000-0000-0000A36B0000}"/>
    <cellStyle name="Заголовок 4 2 2 2 2 2 2 2 2 2 2 2 2 2 2 27" xfId="27560" xr:uid="{00000000-0005-0000-0000-0000A46B0000}"/>
    <cellStyle name="Заголовок 4 2 2 2 2 2 2 2 2 2 2 2 2 2 2 28" xfId="27561" xr:uid="{00000000-0005-0000-0000-0000A56B0000}"/>
    <cellStyle name="Заголовок 4 2 2 2 2 2 2 2 2 2 2 2 2 2 2 3" xfId="27562" xr:uid="{00000000-0005-0000-0000-0000A66B0000}"/>
    <cellStyle name="Заголовок 4 2 2 2 2 2 2 2 2 2 2 2 2 2 2 4" xfId="27563" xr:uid="{00000000-0005-0000-0000-0000A76B0000}"/>
    <cellStyle name="Заголовок 4 2 2 2 2 2 2 2 2 2 2 2 2 2 2 4 2" xfId="27564" xr:uid="{00000000-0005-0000-0000-0000A86B0000}"/>
    <cellStyle name="Заголовок 4 2 2 2 2 2 2 2 2 2 2 2 2 2 2 4 2 2" xfId="27565" xr:uid="{00000000-0005-0000-0000-0000A96B0000}"/>
    <cellStyle name="Заголовок 4 2 2 2 2 2 2 2 2 2 2 2 2 2 2 4 2 2 2" xfId="27566" xr:uid="{00000000-0005-0000-0000-0000AA6B0000}"/>
    <cellStyle name="Заголовок 4 2 2 2 2 2 2 2 2 2 2 2 2 2 2 4 2 3" xfId="27567" xr:uid="{00000000-0005-0000-0000-0000AB6B0000}"/>
    <cellStyle name="Заголовок 4 2 2 2 2 2 2 2 2 2 2 2 2 2 2 4 2 4" xfId="27568" xr:uid="{00000000-0005-0000-0000-0000AC6B0000}"/>
    <cellStyle name="Заголовок 4 2 2 2 2 2 2 2 2 2 2 2 2 2 2 4 3" xfId="27569" xr:uid="{00000000-0005-0000-0000-0000AD6B0000}"/>
    <cellStyle name="Заголовок 4 2 2 2 2 2 2 2 2 2 2 2 2 2 2 4 3 2" xfId="27570" xr:uid="{00000000-0005-0000-0000-0000AE6B0000}"/>
    <cellStyle name="Заголовок 4 2 2 2 2 2 2 2 2 2 2 2 2 2 2 4 4" xfId="27571" xr:uid="{00000000-0005-0000-0000-0000AF6B0000}"/>
    <cellStyle name="Заголовок 4 2 2 2 2 2 2 2 2 2 2 2 2 2 2 5" xfId="27572" xr:uid="{00000000-0005-0000-0000-0000B06B0000}"/>
    <cellStyle name="Заголовок 4 2 2 2 2 2 2 2 2 2 2 2 2 2 2 5 2" xfId="27573" xr:uid="{00000000-0005-0000-0000-0000B16B0000}"/>
    <cellStyle name="Заголовок 4 2 2 2 2 2 2 2 2 2 2 2 2 2 2 6" xfId="27574" xr:uid="{00000000-0005-0000-0000-0000B26B0000}"/>
    <cellStyle name="Заголовок 4 2 2 2 2 2 2 2 2 2 2 2 2 2 2 7" xfId="27575" xr:uid="{00000000-0005-0000-0000-0000B36B0000}"/>
    <cellStyle name="Заголовок 4 2 2 2 2 2 2 2 2 2 2 2 2 2 2 8" xfId="27576" xr:uid="{00000000-0005-0000-0000-0000B46B0000}"/>
    <cellStyle name="Заголовок 4 2 2 2 2 2 2 2 2 2 2 2 2 2 2 9" xfId="27577" xr:uid="{00000000-0005-0000-0000-0000B56B0000}"/>
    <cellStyle name="Заголовок 4 2 2 2 2 2 2 2 2 2 2 2 2 2 20" xfId="27578" xr:uid="{00000000-0005-0000-0000-0000B66B0000}"/>
    <cellStyle name="Заголовок 4 2 2 2 2 2 2 2 2 2 2 2 2 2 21" xfId="27579" xr:uid="{00000000-0005-0000-0000-0000B76B0000}"/>
    <cellStyle name="Заголовок 4 2 2 2 2 2 2 2 2 2 2 2 2 2 22" xfId="27580" xr:uid="{00000000-0005-0000-0000-0000B86B0000}"/>
    <cellStyle name="Заголовок 4 2 2 2 2 2 2 2 2 2 2 2 2 2 23" xfId="27581" xr:uid="{00000000-0005-0000-0000-0000B96B0000}"/>
    <cellStyle name="Заголовок 4 2 2 2 2 2 2 2 2 2 2 2 2 2 24" xfId="27582" xr:uid="{00000000-0005-0000-0000-0000BA6B0000}"/>
    <cellStyle name="Заголовок 4 2 2 2 2 2 2 2 2 2 2 2 2 2 25" xfId="27583" xr:uid="{00000000-0005-0000-0000-0000BB6B0000}"/>
    <cellStyle name="Заголовок 4 2 2 2 2 2 2 2 2 2 2 2 2 2 26" xfId="27584" xr:uid="{00000000-0005-0000-0000-0000BC6B0000}"/>
    <cellStyle name="Заголовок 4 2 2 2 2 2 2 2 2 2 2 2 2 2 27" xfId="27585" xr:uid="{00000000-0005-0000-0000-0000BD6B0000}"/>
    <cellStyle name="Заголовок 4 2 2 2 2 2 2 2 2 2 2 2 2 2 28" xfId="27586" xr:uid="{00000000-0005-0000-0000-0000BE6B0000}"/>
    <cellStyle name="Заголовок 4 2 2 2 2 2 2 2 2 2 2 2 2 2 29" xfId="27587" xr:uid="{00000000-0005-0000-0000-0000BF6B0000}"/>
    <cellStyle name="Заголовок 4 2 2 2 2 2 2 2 2 2 2 2 2 2 3" xfId="27588" xr:uid="{00000000-0005-0000-0000-0000C06B0000}"/>
    <cellStyle name="Заголовок 4 2 2 2 2 2 2 2 2 2 2 2 2 2 4" xfId="27589" xr:uid="{00000000-0005-0000-0000-0000C16B0000}"/>
    <cellStyle name="Заголовок 4 2 2 2 2 2 2 2 2 2 2 2 2 2 4 2" xfId="27590" xr:uid="{00000000-0005-0000-0000-0000C26B0000}"/>
    <cellStyle name="Заголовок 4 2 2 2 2 2 2 2 2 2 2 2 2 2 5" xfId="27591" xr:uid="{00000000-0005-0000-0000-0000C36B0000}"/>
    <cellStyle name="Заголовок 4 2 2 2 2 2 2 2 2 2 2 2 2 2 5 2" xfId="27592" xr:uid="{00000000-0005-0000-0000-0000C46B0000}"/>
    <cellStyle name="Заголовок 4 2 2 2 2 2 2 2 2 2 2 2 2 2 5 2 2" xfId="27593" xr:uid="{00000000-0005-0000-0000-0000C56B0000}"/>
    <cellStyle name="Заголовок 4 2 2 2 2 2 2 2 2 2 2 2 2 2 5 2 2 2" xfId="27594" xr:uid="{00000000-0005-0000-0000-0000C66B0000}"/>
    <cellStyle name="Заголовок 4 2 2 2 2 2 2 2 2 2 2 2 2 2 5 2 3" xfId="27595" xr:uid="{00000000-0005-0000-0000-0000C76B0000}"/>
    <cellStyle name="Заголовок 4 2 2 2 2 2 2 2 2 2 2 2 2 2 5 2 4" xfId="27596" xr:uid="{00000000-0005-0000-0000-0000C86B0000}"/>
    <cellStyle name="Заголовок 4 2 2 2 2 2 2 2 2 2 2 2 2 2 5 3" xfId="27597" xr:uid="{00000000-0005-0000-0000-0000C96B0000}"/>
    <cellStyle name="Заголовок 4 2 2 2 2 2 2 2 2 2 2 2 2 2 5 3 2" xfId="27598" xr:uid="{00000000-0005-0000-0000-0000CA6B0000}"/>
    <cellStyle name="Заголовок 4 2 2 2 2 2 2 2 2 2 2 2 2 2 5 4" xfId="27599" xr:uid="{00000000-0005-0000-0000-0000CB6B0000}"/>
    <cellStyle name="Заголовок 4 2 2 2 2 2 2 2 2 2 2 2 2 2 6" xfId="27600" xr:uid="{00000000-0005-0000-0000-0000CC6B0000}"/>
    <cellStyle name="Заголовок 4 2 2 2 2 2 2 2 2 2 2 2 2 2 6 2" xfId="27601" xr:uid="{00000000-0005-0000-0000-0000CD6B0000}"/>
    <cellStyle name="Заголовок 4 2 2 2 2 2 2 2 2 2 2 2 2 2 7" xfId="27602" xr:uid="{00000000-0005-0000-0000-0000CE6B0000}"/>
    <cellStyle name="Заголовок 4 2 2 2 2 2 2 2 2 2 2 2 2 2 8" xfId="27603" xr:uid="{00000000-0005-0000-0000-0000CF6B0000}"/>
    <cellStyle name="Заголовок 4 2 2 2 2 2 2 2 2 2 2 2 2 2 9" xfId="27604" xr:uid="{00000000-0005-0000-0000-0000D06B0000}"/>
    <cellStyle name="Заголовок 4 2 2 2 2 2 2 2 2 2 2 2 2 20" xfId="27605" xr:uid="{00000000-0005-0000-0000-0000D16B0000}"/>
    <cellStyle name="Заголовок 4 2 2 2 2 2 2 2 2 2 2 2 2 21" xfId="27606" xr:uid="{00000000-0005-0000-0000-0000D26B0000}"/>
    <cellStyle name="Заголовок 4 2 2 2 2 2 2 2 2 2 2 2 2 22" xfId="27607" xr:uid="{00000000-0005-0000-0000-0000D36B0000}"/>
    <cellStyle name="Заголовок 4 2 2 2 2 2 2 2 2 2 2 2 2 23" xfId="27608" xr:uid="{00000000-0005-0000-0000-0000D46B0000}"/>
    <cellStyle name="Заголовок 4 2 2 2 2 2 2 2 2 2 2 2 2 24" xfId="27609" xr:uid="{00000000-0005-0000-0000-0000D56B0000}"/>
    <cellStyle name="Заголовок 4 2 2 2 2 2 2 2 2 2 2 2 2 25" xfId="27610" xr:uid="{00000000-0005-0000-0000-0000D66B0000}"/>
    <cellStyle name="Заголовок 4 2 2 2 2 2 2 2 2 2 2 2 2 26" xfId="27611" xr:uid="{00000000-0005-0000-0000-0000D76B0000}"/>
    <cellStyle name="Заголовок 4 2 2 2 2 2 2 2 2 2 2 2 2 27" xfId="27612" xr:uid="{00000000-0005-0000-0000-0000D86B0000}"/>
    <cellStyle name="Заголовок 4 2 2 2 2 2 2 2 2 2 2 2 2 28" xfId="27613" xr:uid="{00000000-0005-0000-0000-0000D96B0000}"/>
    <cellStyle name="Заголовок 4 2 2 2 2 2 2 2 2 2 2 2 2 29" xfId="27614" xr:uid="{00000000-0005-0000-0000-0000DA6B0000}"/>
    <cellStyle name="Заголовок 4 2 2 2 2 2 2 2 2 2 2 2 2 3" xfId="27615" xr:uid="{00000000-0005-0000-0000-0000DB6B0000}"/>
    <cellStyle name="Заголовок 4 2 2 2 2 2 2 2 2 2 2 2 2 4" xfId="27616" xr:uid="{00000000-0005-0000-0000-0000DC6B0000}"/>
    <cellStyle name="Заголовок 4 2 2 2 2 2 2 2 2 2 2 2 2 4 2" xfId="27617" xr:uid="{00000000-0005-0000-0000-0000DD6B0000}"/>
    <cellStyle name="Заголовок 4 2 2 2 2 2 2 2 2 2 2 2 2 5" xfId="27618" xr:uid="{00000000-0005-0000-0000-0000DE6B0000}"/>
    <cellStyle name="Заголовок 4 2 2 2 2 2 2 2 2 2 2 2 2 5 2" xfId="27619" xr:uid="{00000000-0005-0000-0000-0000DF6B0000}"/>
    <cellStyle name="Заголовок 4 2 2 2 2 2 2 2 2 2 2 2 2 5 2 2" xfId="27620" xr:uid="{00000000-0005-0000-0000-0000E06B0000}"/>
    <cellStyle name="Заголовок 4 2 2 2 2 2 2 2 2 2 2 2 2 5 2 2 2" xfId="27621" xr:uid="{00000000-0005-0000-0000-0000E16B0000}"/>
    <cellStyle name="Заголовок 4 2 2 2 2 2 2 2 2 2 2 2 2 5 2 3" xfId="27622" xr:uid="{00000000-0005-0000-0000-0000E26B0000}"/>
    <cellStyle name="Заголовок 4 2 2 2 2 2 2 2 2 2 2 2 2 5 2 4" xfId="27623" xr:uid="{00000000-0005-0000-0000-0000E36B0000}"/>
    <cellStyle name="Заголовок 4 2 2 2 2 2 2 2 2 2 2 2 2 5 3" xfId="27624" xr:uid="{00000000-0005-0000-0000-0000E46B0000}"/>
    <cellStyle name="Заголовок 4 2 2 2 2 2 2 2 2 2 2 2 2 5 3 2" xfId="27625" xr:uid="{00000000-0005-0000-0000-0000E56B0000}"/>
    <cellStyle name="Заголовок 4 2 2 2 2 2 2 2 2 2 2 2 2 5 4" xfId="27626" xr:uid="{00000000-0005-0000-0000-0000E66B0000}"/>
    <cellStyle name="Заголовок 4 2 2 2 2 2 2 2 2 2 2 2 2 6" xfId="27627" xr:uid="{00000000-0005-0000-0000-0000E76B0000}"/>
    <cellStyle name="Заголовок 4 2 2 2 2 2 2 2 2 2 2 2 2 6 2" xfId="27628" xr:uid="{00000000-0005-0000-0000-0000E86B0000}"/>
    <cellStyle name="Заголовок 4 2 2 2 2 2 2 2 2 2 2 2 2 7" xfId="27629" xr:uid="{00000000-0005-0000-0000-0000E96B0000}"/>
    <cellStyle name="Заголовок 4 2 2 2 2 2 2 2 2 2 2 2 2 8" xfId="27630" xr:uid="{00000000-0005-0000-0000-0000EA6B0000}"/>
    <cellStyle name="Заголовок 4 2 2 2 2 2 2 2 2 2 2 2 2 9" xfId="27631" xr:uid="{00000000-0005-0000-0000-0000EB6B0000}"/>
    <cellStyle name="Заголовок 4 2 2 2 2 2 2 2 2 2 2 2 20" xfId="27632" xr:uid="{00000000-0005-0000-0000-0000EC6B0000}"/>
    <cellStyle name="Заголовок 4 2 2 2 2 2 2 2 2 2 2 2 21" xfId="27633" xr:uid="{00000000-0005-0000-0000-0000ED6B0000}"/>
    <cellStyle name="Заголовок 4 2 2 2 2 2 2 2 2 2 2 2 22" xfId="27634" xr:uid="{00000000-0005-0000-0000-0000EE6B0000}"/>
    <cellStyle name="Заголовок 4 2 2 2 2 2 2 2 2 2 2 2 23" xfId="27635" xr:uid="{00000000-0005-0000-0000-0000EF6B0000}"/>
    <cellStyle name="Заголовок 4 2 2 2 2 2 2 2 2 2 2 2 24" xfId="27636" xr:uid="{00000000-0005-0000-0000-0000F06B0000}"/>
    <cellStyle name="Заголовок 4 2 2 2 2 2 2 2 2 2 2 2 25" xfId="27637" xr:uid="{00000000-0005-0000-0000-0000F16B0000}"/>
    <cellStyle name="Заголовок 4 2 2 2 2 2 2 2 2 2 2 2 26" xfId="27638" xr:uid="{00000000-0005-0000-0000-0000F26B0000}"/>
    <cellStyle name="Заголовок 4 2 2 2 2 2 2 2 2 2 2 2 27" xfId="27639" xr:uid="{00000000-0005-0000-0000-0000F36B0000}"/>
    <cellStyle name="Заголовок 4 2 2 2 2 2 2 2 2 2 2 2 28" xfId="27640" xr:uid="{00000000-0005-0000-0000-0000F46B0000}"/>
    <cellStyle name="Заголовок 4 2 2 2 2 2 2 2 2 2 2 2 29" xfId="27641" xr:uid="{00000000-0005-0000-0000-0000F56B0000}"/>
    <cellStyle name="Заголовок 4 2 2 2 2 2 2 2 2 2 2 2 3" xfId="27642" xr:uid="{00000000-0005-0000-0000-0000F66B0000}"/>
    <cellStyle name="Заголовок 4 2 2 2 2 2 2 2 2 2 2 2 30" xfId="27643" xr:uid="{00000000-0005-0000-0000-0000F76B0000}"/>
    <cellStyle name="Заголовок 4 2 2 2 2 2 2 2 2 2 2 2 4" xfId="27644" xr:uid="{00000000-0005-0000-0000-0000F86B0000}"/>
    <cellStyle name="Заголовок 4 2 2 2 2 2 2 2 2 2 2 2 5" xfId="27645" xr:uid="{00000000-0005-0000-0000-0000F96B0000}"/>
    <cellStyle name="Заголовок 4 2 2 2 2 2 2 2 2 2 2 2 5 2" xfId="27646" xr:uid="{00000000-0005-0000-0000-0000FA6B0000}"/>
    <cellStyle name="Заголовок 4 2 2 2 2 2 2 2 2 2 2 2 6" xfId="27647" xr:uid="{00000000-0005-0000-0000-0000FB6B0000}"/>
    <cellStyle name="Заголовок 4 2 2 2 2 2 2 2 2 2 2 2 6 2" xfId="27648" xr:uid="{00000000-0005-0000-0000-0000FC6B0000}"/>
    <cellStyle name="Заголовок 4 2 2 2 2 2 2 2 2 2 2 2 6 2 2" xfId="27649" xr:uid="{00000000-0005-0000-0000-0000FD6B0000}"/>
    <cellStyle name="Заголовок 4 2 2 2 2 2 2 2 2 2 2 2 6 2 2 2" xfId="27650" xr:uid="{00000000-0005-0000-0000-0000FE6B0000}"/>
    <cellStyle name="Заголовок 4 2 2 2 2 2 2 2 2 2 2 2 6 2 3" xfId="27651" xr:uid="{00000000-0005-0000-0000-0000FF6B0000}"/>
    <cellStyle name="Заголовок 4 2 2 2 2 2 2 2 2 2 2 2 6 2 4" xfId="27652" xr:uid="{00000000-0005-0000-0000-0000006C0000}"/>
    <cellStyle name="Заголовок 4 2 2 2 2 2 2 2 2 2 2 2 6 3" xfId="27653" xr:uid="{00000000-0005-0000-0000-0000016C0000}"/>
    <cellStyle name="Заголовок 4 2 2 2 2 2 2 2 2 2 2 2 6 3 2" xfId="27654" xr:uid="{00000000-0005-0000-0000-0000026C0000}"/>
    <cellStyle name="Заголовок 4 2 2 2 2 2 2 2 2 2 2 2 6 4" xfId="27655" xr:uid="{00000000-0005-0000-0000-0000036C0000}"/>
    <cellStyle name="Заголовок 4 2 2 2 2 2 2 2 2 2 2 2 7" xfId="27656" xr:uid="{00000000-0005-0000-0000-0000046C0000}"/>
    <cellStyle name="Заголовок 4 2 2 2 2 2 2 2 2 2 2 2 7 2" xfId="27657" xr:uid="{00000000-0005-0000-0000-0000056C0000}"/>
    <cellStyle name="Заголовок 4 2 2 2 2 2 2 2 2 2 2 2 8" xfId="27658" xr:uid="{00000000-0005-0000-0000-0000066C0000}"/>
    <cellStyle name="Заголовок 4 2 2 2 2 2 2 2 2 2 2 2 9" xfId="27659" xr:uid="{00000000-0005-0000-0000-0000076C0000}"/>
    <cellStyle name="Заголовок 4 2 2 2 2 2 2 2 2 2 2 20" xfId="27660" xr:uid="{00000000-0005-0000-0000-0000086C0000}"/>
    <cellStyle name="Заголовок 4 2 2 2 2 2 2 2 2 2 2 21" xfId="27661" xr:uid="{00000000-0005-0000-0000-0000096C0000}"/>
    <cellStyle name="Заголовок 4 2 2 2 2 2 2 2 2 2 2 22" xfId="27662" xr:uid="{00000000-0005-0000-0000-00000A6C0000}"/>
    <cellStyle name="Заголовок 4 2 2 2 2 2 2 2 2 2 2 23" xfId="27663" xr:uid="{00000000-0005-0000-0000-00000B6C0000}"/>
    <cellStyle name="Заголовок 4 2 2 2 2 2 2 2 2 2 2 24" xfId="27664" xr:uid="{00000000-0005-0000-0000-00000C6C0000}"/>
    <cellStyle name="Заголовок 4 2 2 2 2 2 2 2 2 2 2 25" xfId="27665" xr:uid="{00000000-0005-0000-0000-00000D6C0000}"/>
    <cellStyle name="Заголовок 4 2 2 2 2 2 2 2 2 2 2 26" xfId="27666" xr:uid="{00000000-0005-0000-0000-00000E6C0000}"/>
    <cellStyle name="Заголовок 4 2 2 2 2 2 2 2 2 2 2 27" xfId="27667" xr:uid="{00000000-0005-0000-0000-00000F6C0000}"/>
    <cellStyle name="Заголовок 4 2 2 2 2 2 2 2 2 2 2 28" xfId="27668" xr:uid="{00000000-0005-0000-0000-0000106C0000}"/>
    <cellStyle name="Заголовок 4 2 2 2 2 2 2 2 2 2 2 29" xfId="27669" xr:uid="{00000000-0005-0000-0000-0000116C0000}"/>
    <cellStyle name="Заголовок 4 2 2 2 2 2 2 2 2 2 2 3" xfId="27670" xr:uid="{00000000-0005-0000-0000-0000126C0000}"/>
    <cellStyle name="Заголовок 4 2 2 2 2 2 2 2 2 2 2 30" xfId="27671" xr:uid="{00000000-0005-0000-0000-0000136C0000}"/>
    <cellStyle name="Заголовок 4 2 2 2 2 2 2 2 2 2 2 31" xfId="27672" xr:uid="{00000000-0005-0000-0000-0000146C0000}"/>
    <cellStyle name="Заголовок 4 2 2 2 2 2 2 2 2 2 2 32" xfId="27673" xr:uid="{00000000-0005-0000-0000-0000156C0000}"/>
    <cellStyle name="Заголовок 4 2 2 2 2 2 2 2 2 2 2 4" xfId="27674" xr:uid="{00000000-0005-0000-0000-0000166C0000}"/>
    <cellStyle name="Заголовок 4 2 2 2 2 2 2 2 2 2 2 5" xfId="27675" xr:uid="{00000000-0005-0000-0000-0000176C0000}"/>
    <cellStyle name="Заголовок 4 2 2 2 2 2 2 2 2 2 2 5 2" xfId="27676" xr:uid="{00000000-0005-0000-0000-0000186C0000}"/>
    <cellStyle name="Заголовок 4 2 2 2 2 2 2 2 2 2 2 5 3" xfId="27677" xr:uid="{00000000-0005-0000-0000-0000196C0000}"/>
    <cellStyle name="Заголовок 4 2 2 2 2 2 2 2 2 2 2 6" xfId="27678" xr:uid="{00000000-0005-0000-0000-00001A6C0000}"/>
    <cellStyle name="Заголовок 4 2 2 2 2 2 2 2 2 2 2 7" xfId="27679" xr:uid="{00000000-0005-0000-0000-00001B6C0000}"/>
    <cellStyle name="Заголовок 4 2 2 2 2 2 2 2 2 2 2 7 2" xfId="27680" xr:uid="{00000000-0005-0000-0000-00001C6C0000}"/>
    <cellStyle name="Заголовок 4 2 2 2 2 2 2 2 2 2 2 8" xfId="27681" xr:uid="{00000000-0005-0000-0000-00001D6C0000}"/>
    <cellStyle name="Заголовок 4 2 2 2 2 2 2 2 2 2 2 8 2" xfId="27682" xr:uid="{00000000-0005-0000-0000-00001E6C0000}"/>
    <cellStyle name="Заголовок 4 2 2 2 2 2 2 2 2 2 2 8 2 2" xfId="27683" xr:uid="{00000000-0005-0000-0000-00001F6C0000}"/>
    <cellStyle name="Заголовок 4 2 2 2 2 2 2 2 2 2 2 8 2 2 2" xfId="27684" xr:uid="{00000000-0005-0000-0000-0000206C0000}"/>
    <cellStyle name="Заголовок 4 2 2 2 2 2 2 2 2 2 2 8 2 3" xfId="27685" xr:uid="{00000000-0005-0000-0000-0000216C0000}"/>
    <cellStyle name="Заголовок 4 2 2 2 2 2 2 2 2 2 2 8 2 4" xfId="27686" xr:uid="{00000000-0005-0000-0000-0000226C0000}"/>
    <cellStyle name="Заголовок 4 2 2 2 2 2 2 2 2 2 2 8 3" xfId="27687" xr:uid="{00000000-0005-0000-0000-0000236C0000}"/>
    <cellStyle name="Заголовок 4 2 2 2 2 2 2 2 2 2 2 8 3 2" xfId="27688" xr:uid="{00000000-0005-0000-0000-0000246C0000}"/>
    <cellStyle name="Заголовок 4 2 2 2 2 2 2 2 2 2 2 8 4" xfId="27689" xr:uid="{00000000-0005-0000-0000-0000256C0000}"/>
    <cellStyle name="Заголовок 4 2 2 2 2 2 2 2 2 2 2 9" xfId="27690" xr:uid="{00000000-0005-0000-0000-0000266C0000}"/>
    <cellStyle name="Заголовок 4 2 2 2 2 2 2 2 2 2 2 9 2" xfId="27691" xr:uid="{00000000-0005-0000-0000-0000276C0000}"/>
    <cellStyle name="Заголовок 4 2 2 2 2 2 2 2 2 2 20" xfId="27692" xr:uid="{00000000-0005-0000-0000-0000286C0000}"/>
    <cellStyle name="Заголовок 4 2 2 2 2 2 2 2 2 2 21" xfId="27693" xr:uid="{00000000-0005-0000-0000-0000296C0000}"/>
    <cellStyle name="Заголовок 4 2 2 2 2 2 2 2 2 2 22" xfId="27694" xr:uid="{00000000-0005-0000-0000-00002A6C0000}"/>
    <cellStyle name="Заголовок 4 2 2 2 2 2 2 2 2 2 23" xfId="27695" xr:uid="{00000000-0005-0000-0000-00002B6C0000}"/>
    <cellStyle name="Заголовок 4 2 2 2 2 2 2 2 2 2 24" xfId="27696" xr:uid="{00000000-0005-0000-0000-00002C6C0000}"/>
    <cellStyle name="Заголовок 4 2 2 2 2 2 2 2 2 2 25" xfId="27697" xr:uid="{00000000-0005-0000-0000-00002D6C0000}"/>
    <cellStyle name="Заголовок 4 2 2 2 2 2 2 2 2 2 26" xfId="27698" xr:uid="{00000000-0005-0000-0000-00002E6C0000}"/>
    <cellStyle name="Заголовок 4 2 2 2 2 2 2 2 2 2 27" xfId="27699" xr:uid="{00000000-0005-0000-0000-00002F6C0000}"/>
    <cellStyle name="Заголовок 4 2 2 2 2 2 2 2 2 2 28" xfId="27700" xr:uid="{00000000-0005-0000-0000-0000306C0000}"/>
    <cellStyle name="Заголовок 4 2 2 2 2 2 2 2 2 2 29" xfId="27701" xr:uid="{00000000-0005-0000-0000-0000316C0000}"/>
    <cellStyle name="Заголовок 4 2 2 2 2 2 2 2 2 2 3" xfId="27702" xr:uid="{00000000-0005-0000-0000-0000326C0000}"/>
    <cellStyle name="Заголовок 4 2 2 2 2 2 2 2 2 2 3 2" xfId="27703" xr:uid="{00000000-0005-0000-0000-0000336C0000}"/>
    <cellStyle name="Заголовок 4 2 2 2 2 2 2 2 2 2 3 2 2" xfId="27704" xr:uid="{00000000-0005-0000-0000-0000346C0000}"/>
    <cellStyle name="Заголовок 4 2 2 2 2 2 2 2 2 2 3 2 2 2" xfId="27705" xr:uid="{00000000-0005-0000-0000-0000356C0000}"/>
    <cellStyle name="Заголовок 4 2 2 2 2 2 2 2 2 2 3 2 2 3" xfId="27706" xr:uid="{00000000-0005-0000-0000-0000366C0000}"/>
    <cellStyle name="Заголовок 4 2 2 2 2 2 2 2 2 2 3 2 3" xfId="27707" xr:uid="{00000000-0005-0000-0000-0000376C0000}"/>
    <cellStyle name="Заголовок 4 2 2 2 2 2 2 2 2 2 3 3" xfId="27708" xr:uid="{00000000-0005-0000-0000-0000386C0000}"/>
    <cellStyle name="Заголовок 4 2 2 2 2 2 2 2 2 2 3 4" xfId="27709" xr:uid="{00000000-0005-0000-0000-0000396C0000}"/>
    <cellStyle name="Заголовок 4 2 2 2 2 2 2 2 2 2 30" xfId="27710" xr:uid="{00000000-0005-0000-0000-00003A6C0000}"/>
    <cellStyle name="Заголовок 4 2 2 2 2 2 2 2 2 2 31" xfId="27711" xr:uid="{00000000-0005-0000-0000-00003B6C0000}"/>
    <cellStyle name="Заголовок 4 2 2 2 2 2 2 2 2 2 32" xfId="27712" xr:uid="{00000000-0005-0000-0000-00003C6C0000}"/>
    <cellStyle name="Заголовок 4 2 2 2 2 2 2 2 2 2 4" xfId="27713" xr:uid="{00000000-0005-0000-0000-00003D6C0000}"/>
    <cellStyle name="Заголовок 4 2 2 2 2 2 2 2 2 2 5" xfId="27714" xr:uid="{00000000-0005-0000-0000-00003E6C0000}"/>
    <cellStyle name="Заголовок 4 2 2 2 2 2 2 2 2 2 5 2" xfId="27715" xr:uid="{00000000-0005-0000-0000-00003F6C0000}"/>
    <cellStyle name="Заголовок 4 2 2 2 2 2 2 2 2 2 5 3" xfId="27716" xr:uid="{00000000-0005-0000-0000-0000406C0000}"/>
    <cellStyle name="Заголовок 4 2 2 2 2 2 2 2 2 2 6" xfId="27717" xr:uid="{00000000-0005-0000-0000-0000416C0000}"/>
    <cellStyle name="Заголовок 4 2 2 2 2 2 2 2 2 2 7" xfId="27718" xr:uid="{00000000-0005-0000-0000-0000426C0000}"/>
    <cellStyle name="Заголовок 4 2 2 2 2 2 2 2 2 2 7 2" xfId="27719" xr:uid="{00000000-0005-0000-0000-0000436C0000}"/>
    <cellStyle name="Заголовок 4 2 2 2 2 2 2 2 2 2 8" xfId="27720" xr:uid="{00000000-0005-0000-0000-0000446C0000}"/>
    <cellStyle name="Заголовок 4 2 2 2 2 2 2 2 2 2 8 2" xfId="27721" xr:uid="{00000000-0005-0000-0000-0000456C0000}"/>
    <cellStyle name="Заголовок 4 2 2 2 2 2 2 2 2 2 8 2 2" xfId="27722" xr:uid="{00000000-0005-0000-0000-0000466C0000}"/>
    <cellStyle name="Заголовок 4 2 2 2 2 2 2 2 2 2 8 2 2 2" xfId="27723" xr:uid="{00000000-0005-0000-0000-0000476C0000}"/>
    <cellStyle name="Заголовок 4 2 2 2 2 2 2 2 2 2 8 2 3" xfId="27724" xr:uid="{00000000-0005-0000-0000-0000486C0000}"/>
    <cellStyle name="Заголовок 4 2 2 2 2 2 2 2 2 2 8 2 4" xfId="27725" xr:uid="{00000000-0005-0000-0000-0000496C0000}"/>
    <cellStyle name="Заголовок 4 2 2 2 2 2 2 2 2 2 8 3" xfId="27726" xr:uid="{00000000-0005-0000-0000-00004A6C0000}"/>
    <cellStyle name="Заголовок 4 2 2 2 2 2 2 2 2 2 8 3 2" xfId="27727" xr:uid="{00000000-0005-0000-0000-00004B6C0000}"/>
    <cellStyle name="Заголовок 4 2 2 2 2 2 2 2 2 2 8 4" xfId="27728" xr:uid="{00000000-0005-0000-0000-00004C6C0000}"/>
    <cellStyle name="Заголовок 4 2 2 2 2 2 2 2 2 2 9" xfId="27729" xr:uid="{00000000-0005-0000-0000-00004D6C0000}"/>
    <cellStyle name="Заголовок 4 2 2 2 2 2 2 2 2 2 9 2" xfId="27730" xr:uid="{00000000-0005-0000-0000-00004E6C0000}"/>
    <cellStyle name="Заголовок 4 2 2 2 2 2 2 2 2 20" xfId="27731" xr:uid="{00000000-0005-0000-0000-00004F6C0000}"/>
    <cellStyle name="Заголовок 4 2 2 2 2 2 2 2 2 21" xfId="27732" xr:uid="{00000000-0005-0000-0000-0000506C0000}"/>
    <cellStyle name="Заголовок 4 2 2 2 2 2 2 2 2 22" xfId="27733" xr:uid="{00000000-0005-0000-0000-0000516C0000}"/>
    <cellStyle name="Заголовок 4 2 2 2 2 2 2 2 2 23" xfId="27734" xr:uid="{00000000-0005-0000-0000-0000526C0000}"/>
    <cellStyle name="Заголовок 4 2 2 2 2 2 2 2 2 24" xfId="27735" xr:uid="{00000000-0005-0000-0000-0000536C0000}"/>
    <cellStyle name="Заголовок 4 2 2 2 2 2 2 2 2 25" xfId="27736" xr:uid="{00000000-0005-0000-0000-0000546C0000}"/>
    <cellStyle name="Заголовок 4 2 2 2 2 2 2 2 2 26" xfId="27737" xr:uid="{00000000-0005-0000-0000-0000556C0000}"/>
    <cellStyle name="Заголовок 4 2 2 2 2 2 2 2 2 27" xfId="27738" xr:uid="{00000000-0005-0000-0000-0000566C0000}"/>
    <cellStyle name="Заголовок 4 2 2 2 2 2 2 2 2 28" xfId="27739" xr:uid="{00000000-0005-0000-0000-0000576C0000}"/>
    <cellStyle name="Заголовок 4 2 2 2 2 2 2 2 2 29" xfId="27740" xr:uid="{00000000-0005-0000-0000-0000586C0000}"/>
    <cellStyle name="Заголовок 4 2 2 2 2 2 2 2 2 3" xfId="27741" xr:uid="{00000000-0005-0000-0000-0000596C0000}"/>
    <cellStyle name="Заголовок 4 2 2 2 2 2 2 2 2 3 2" xfId="27742" xr:uid="{00000000-0005-0000-0000-00005A6C0000}"/>
    <cellStyle name="Заголовок 4 2 2 2 2 2 2 2 2 3 2 2" xfId="27743" xr:uid="{00000000-0005-0000-0000-00005B6C0000}"/>
    <cellStyle name="Заголовок 4 2 2 2 2 2 2 2 2 3 2 2 2" xfId="27744" xr:uid="{00000000-0005-0000-0000-00005C6C0000}"/>
    <cellStyle name="Заголовок 4 2 2 2 2 2 2 2 2 3 2 2 3" xfId="27745" xr:uid="{00000000-0005-0000-0000-00005D6C0000}"/>
    <cellStyle name="Заголовок 4 2 2 2 2 2 2 2 2 3 2 3" xfId="27746" xr:uid="{00000000-0005-0000-0000-00005E6C0000}"/>
    <cellStyle name="Заголовок 4 2 2 2 2 2 2 2 2 3 3" xfId="27747" xr:uid="{00000000-0005-0000-0000-00005F6C0000}"/>
    <cellStyle name="Заголовок 4 2 2 2 2 2 2 2 2 3 4" xfId="27748" xr:uid="{00000000-0005-0000-0000-0000606C0000}"/>
    <cellStyle name="Заголовок 4 2 2 2 2 2 2 2 2 30" xfId="27749" xr:uid="{00000000-0005-0000-0000-0000616C0000}"/>
    <cellStyle name="Заголовок 4 2 2 2 2 2 2 2 2 31" xfId="27750" xr:uid="{00000000-0005-0000-0000-0000626C0000}"/>
    <cellStyle name="Заголовок 4 2 2 2 2 2 2 2 2 32" xfId="27751" xr:uid="{00000000-0005-0000-0000-0000636C0000}"/>
    <cellStyle name="Заголовок 4 2 2 2 2 2 2 2 2 4" xfId="27752" xr:uid="{00000000-0005-0000-0000-0000646C0000}"/>
    <cellStyle name="Заголовок 4 2 2 2 2 2 2 2 2 5" xfId="27753" xr:uid="{00000000-0005-0000-0000-0000656C0000}"/>
    <cellStyle name="Заголовок 4 2 2 2 2 2 2 2 2 5 2" xfId="27754" xr:uid="{00000000-0005-0000-0000-0000666C0000}"/>
    <cellStyle name="Заголовок 4 2 2 2 2 2 2 2 2 5 3" xfId="27755" xr:uid="{00000000-0005-0000-0000-0000676C0000}"/>
    <cellStyle name="Заголовок 4 2 2 2 2 2 2 2 2 6" xfId="27756" xr:uid="{00000000-0005-0000-0000-0000686C0000}"/>
    <cellStyle name="Заголовок 4 2 2 2 2 2 2 2 2 7" xfId="27757" xr:uid="{00000000-0005-0000-0000-0000696C0000}"/>
    <cellStyle name="Заголовок 4 2 2 2 2 2 2 2 2 7 2" xfId="27758" xr:uid="{00000000-0005-0000-0000-00006A6C0000}"/>
    <cellStyle name="Заголовок 4 2 2 2 2 2 2 2 2 8" xfId="27759" xr:uid="{00000000-0005-0000-0000-00006B6C0000}"/>
    <cellStyle name="Заголовок 4 2 2 2 2 2 2 2 2 8 2" xfId="27760" xr:uid="{00000000-0005-0000-0000-00006C6C0000}"/>
    <cellStyle name="Заголовок 4 2 2 2 2 2 2 2 2 8 2 2" xfId="27761" xr:uid="{00000000-0005-0000-0000-00006D6C0000}"/>
    <cellStyle name="Заголовок 4 2 2 2 2 2 2 2 2 8 2 2 2" xfId="27762" xr:uid="{00000000-0005-0000-0000-00006E6C0000}"/>
    <cellStyle name="Заголовок 4 2 2 2 2 2 2 2 2 8 2 3" xfId="27763" xr:uid="{00000000-0005-0000-0000-00006F6C0000}"/>
    <cellStyle name="Заголовок 4 2 2 2 2 2 2 2 2 8 2 4" xfId="27764" xr:uid="{00000000-0005-0000-0000-0000706C0000}"/>
    <cellStyle name="Заголовок 4 2 2 2 2 2 2 2 2 8 3" xfId="27765" xr:uid="{00000000-0005-0000-0000-0000716C0000}"/>
    <cellStyle name="Заголовок 4 2 2 2 2 2 2 2 2 8 3 2" xfId="27766" xr:uid="{00000000-0005-0000-0000-0000726C0000}"/>
    <cellStyle name="Заголовок 4 2 2 2 2 2 2 2 2 8 4" xfId="27767" xr:uid="{00000000-0005-0000-0000-0000736C0000}"/>
    <cellStyle name="Заголовок 4 2 2 2 2 2 2 2 2 9" xfId="27768" xr:uid="{00000000-0005-0000-0000-0000746C0000}"/>
    <cellStyle name="Заголовок 4 2 2 2 2 2 2 2 2 9 2" xfId="27769" xr:uid="{00000000-0005-0000-0000-0000756C0000}"/>
    <cellStyle name="Заголовок 4 2 2 2 2 2 2 2 20" xfId="27770" xr:uid="{00000000-0005-0000-0000-0000766C0000}"/>
    <cellStyle name="Заголовок 4 2 2 2 2 2 2 2 21" xfId="27771" xr:uid="{00000000-0005-0000-0000-0000776C0000}"/>
    <cellStyle name="Заголовок 4 2 2 2 2 2 2 2 22" xfId="27772" xr:uid="{00000000-0005-0000-0000-0000786C0000}"/>
    <cellStyle name="Заголовок 4 2 2 2 2 2 2 2 23" xfId="27773" xr:uid="{00000000-0005-0000-0000-0000796C0000}"/>
    <cellStyle name="Заголовок 4 2 2 2 2 2 2 2 24" xfId="27774" xr:uid="{00000000-0005-0000-0000-00007A6C0000}"/>
    <cellStyle name="Заголовок 4 2 2 2 2 2 2 2 25" xfId="27775" xr:uid="{00000000-0005-0000-0000-00007B6C0000}"/>
    <cellStyle name="Заголовок 4 2 2 2 2 2 2 2 26" xfId="27776" xr:uid="{00000000-0005-0000-0000-00007C6C0000}"/>
    <cellStyle name="Заголовок 4 2 2 2 2 2 2 2 27" xfId="27777" xr:uid="{00000000-0005-0000-0000-00007D6C0000}"/>
    <cellStyle name="Заголовок 4 2 2 2 2 2 2 2 28" xfId="27778" xr:uid="{00000000-0005-0000-0000-00007E6C0000}"/>
    <cellStyle name="Заголовок 4 2 2 2 2 2 2 2 29" xfId="27779" xr:uid="{00000000-0005-0000-0000-00007F6C0000}"/>
    <cellStyle name="Заголовок 4 2 2 2 2 2 2 2 3" xfId="27780" xr:uid="{00000000-0005-0000-0000-0000806C0000}"/>
    <cellStyle name="Заголовок 4 2 2 2 2 2 2 2 30" xfId="27781" xr:uid="{00000000-0005-0000-0000-0000816C0000}"/>
    <cellStyle name="Заголовок 4 2 2 2 2 2 2 2 31" xfId="27782" xr:uid="{00000000-0005-0000-0000-0000826C0000}"/>
    <cellStyle name="Заголовок 4 2 2 2 2 2 2 2 32" xfId="27783" xr:uid="{00000000-0005-0000-0000-0000836C0000}"/>
    <cellStyle name="Заголовок 4 2 2 2 2 2 2 2 33" xfId="27784" xr:uid="{00000000-0005-0000-0000-0000846C0000}"/>
    <cellStyle name="Заголовок 4 2 2 2 2 2 2 2 34" xfId="27785" xr:uid="{00000000-0005-0000-0000-0000856C0000}"/>
    <cellStyle name="Заголовок 4 2 2 2 2 2 2 2 35" xfId="27786" xr:uid="{00000000-0005-0000-0000-0000866C0000}"/>
    <cellStyle name="Заголовок 4 2 2 2 2 2 2 2 36" xfId="27787" xr:uid="{00000000-0005-0000-0000-0000876C0000}"/>
    <cellStyle name="Заголовок 4 2 2 2 2 2 2 2 37" xfId="27788" xr:uid="{00000000-0005-0000-0000-0000886C0000}"/>
    <cellStyle name="Заголовок 4 2 2 2 2 2 2 2 38" xfId="27789" xr:uid="{00000000-0005-0000-0000-0000896C0000}"/>
    <cellStyle name="Заголовок 4 2 2 2 2 2 2 2 4" xfId="27790" xr:uid="{00000000-0005-0000-0000-00008A6C0000}"/>
    <cellStyle name="Заголовок 4 2 2 2 2 2 2 2 4 2" xfId="27791" xr:uid="{00000000-0005-0000-0000-00008B6C0000}"/>
    <cellStyle name="Заголовок 4 2 2 2 2 2 2 2 4 2 2" xfId="27792" xr:uid="{00000000-0005-0000-0000-00008C6C0000}"/>
    <cellStyle name="Заголовок 4 2 2 2 2 2 2 2 4 2 2 2" xfId="27793" xr:uid="{00000000-0005-0000-0000-00008D6C0000}"/>
    <cellStyle name="Заголовок 4 2 2 2 2 2 2 2 4 2 2 2 2" xfId="27794" xr:uid="{00000000-0005-0000-0000-00008E6C0000}"/>
    <cellStyle name="Заголовок 4 2 2 2 2 2 2 2 4 2 2 2 2 2" xfId="27795" xr:uid="{00000000-0005-0000-0000-00008F6C0000}"/>
    <cellStyle name="Заголовок 4 2 2 2 2 2 2 2 4 2 2 2 2 3" xfId="27796" xr:uid="{00000000-0005-0000-0000-0000906C0000}"/>
    <cellStyle name="Заголовок 4 2 2 2 2 2 2 2 4 2 2 2 3" xfId="27797" xr:uid="{00000000-0005-0000-0000-0000916C0000}"/>
    <cellStyle name="Заголовок 4 2 2 2 2 2 2 2 4 2 2 3" xfId="27798" xr:uid="{00000000-0005-0000-0000-0000926C0000}"/>
    <cellStyle name="Заголовок 4 2 2 2 2 2 2 2 4 2 2 4" xfId="27799" xr:uid="{00000000-0005-0000-0000-0000936C0000}"/>
    <cellStyle name="Заголовок 4 2 2 2 2 2 2 2 4 2 3" xfId="27800" xr:uid="{00000000-0005-0000-0000-0000946C0000}"/>
    <cellStyle name="Заголовок 4 2 2 2 2 2 2 2 4 2 4" xfId="27801" xr:uid="{00000000-0005-0000-0000-0000956C0000}"/>
    <cellStyle name="Заголовок 4 2 2 2 2 2 2 2 4 3" xfId="27802" xr:uid="{00000000-0005-0000-0000-0000966C0000}"/>
    <cellStyle name="Заголовок 4 2 2 2 2 2 2 2 4 4" xfId="27803" xr:uid="{00000000-0005-0000-0000-0000976C0000}"/>
    <cellStyle name="Заголовок 4 2 2 2 2 2 2 2 4 5" xfId="27804" xr:uid="{00000000-0005-0000-0000-0000986C0000}"/>
    <cellStyle name="Заголовок 4 2 2 2 2 2 2 2 5" xfId="27805" xr:uid="{00000000-0005-0000-0000-0000996C0000}"/>
    <cellStyle name="Заголовок 4 2 2 2 2 2 2 2 6" xfId="27806" xr:uid="{00000000-0005-0000-0000-00009A6C0000}"/>
    <cellStyle name="Заголовок 4 2 2 2 2 2 2 2 6 2" xfId="27807" xr:uid="{00000000-0005-0000-0000-00009B6C0000}"/>
    <cellStyle name="Заголовок 4 2 2 2 2 2 2 2 6 3" xfId="27808" xr:uid="{00000000-0005-0000-0000-00009C6C0000}"/>
    <cellStyle name="Заголовок 4 2 2 2 2 2 2 2 7" xfId="27809" xr:uid="{00000000-0005-0000-0000-00009D6C0000}"/>
    <cellStyle name="Заголовок 4 2 2 2 2 2 2 2 8" xfId="27810" xr:uid="{00000000-0005-0000-0000-00009E6C0000}"/>
    <cellStyle name="Заголовок 4 2 2 2 2 2 2 2 8 2" xfId="27811" xr:uid="{00000000-0005-0000-0000-00009F6C0000}"/>
    <cellStyle name="Заголовок 4 2 2 2 2 2 2 2 9" xfId="27812" xr:uid="{00000000-0005-0000-0000-0000A06C0000}"/>
    <cellStyle name="Заголовок 4 2 2 2 2 2 2 2 9 2" xfId="27813" xr:uid="{00000000-0005-0000-0000-0000A16C0000}"/>
    <cellStyle name="Заголовок 4 2 2 2 2 2 2 2 9 2 2" xfId="27814" xr:uid="{00000000-0005-0000-0000-0000A26C0000}"/>
    <cellStyle name="Заголовок 4 2 2 2 2 2 2 2 9 2 2 2" xfId="27815" xr:uid="{00000000-0005-0000-0000-0000A36C0000}"/>
    <cellStyle name="Заголовок 4 2 2 2 2 2 2 2 9 2 3" xfId="27816" xr:uid="{00000000-0005-0000-0000-0000A46C0000}"/>
    <cellStyle name="Заголовок 4 2 2 2 2 2 2 2 9 2 4" xfId="27817" xr:uid="{00000000-0005-0000-0000-0000A56C0000}"/>
    <cellStyle name="Заголовок 4 2 2 2 2 2 2 2 9 3" xfId="27818" xr:uid="{00000000-0005-0000-0000-0000A66C0000}"/>
    <cellStyle name="Заголовок 4 2 2 2 2 2 2 2 9 3 2" xfId="27819" xr:uid="{00000000-0005-0000-0000-0000A76C0000}"/>
    <cellStyle name="Заголовок 4 2 2 2 2 2 2 2 9 4" xfId="27820" xr:uid="{00000000-0005-0000-0000-0000A86C0000}"/>
    <cellStyle name="Заголовок 4 2 2 2 2 2 2 20" xfId="27821" xr:uid="{00000000-0005-0000-0000-0000A96C0000}"/>
    <cellStyle name="Заголовок 4 2 2 2 2 2 2 21" xfId="27822" xr:uid="{00000000-0005-0000-0000-0000AA6C0000}"/>
    <cellStyle name="Заголовок 4 2 2 2 2 2 2 22" xfId="27823" xr:uid="{00000000-0005-0000-0000-0000AB6C0000}"/>
    <cellStyle name="Заголовок 4 2 2 2 2 2 2 23" xfId="27824" xr:uid="{00000000-0005-0000-0000-0000AC6C0000}"/>
    <cellStyle name="Заголовок 4 2 2 2 2 2 2 24" xfId="27825" xr:uid="{00000000-0005-0000-0000-0000AD6C0000}"/>
    <cellStyle name="Заголовок 4 2 2 2 2 2 2 25" xfId="27826" xr:uid="{00000000-0005-0000-0000-0000AE6C0000}"/>
    <cellStyle name="Заголовок 4 2 2 2 2 2 2 26" xfId="27827" xr:uid="{00000000-0005-0000-0000-0000AF6C0000}"/>
    <cellStyle name="Заголовок 4 2 2 2 2 2 2 27" xfId="27828" xr:uid="{00000000-0005-0000-0000-0000B06C0000}"/>
    <cellStyle name="Заголовок 4 2 2 2 2 2 2 28" xfId="27829" xr:uid="{00000000-0005-0000-0000-0000B16C0000}"/>
    <cellStyle name="Заголовок 4 2 2 2 2 2 2 29" xfId="27830" xr:uid="{00000000-0005-0000-0000-0000B26C0000}"/>
    <cellStyle name="Заголовок 4 2 2 2 2 2 2 3" xfId="27831" xr:uid="{00000000-0005-0000-0000-0000B36C0000}"/>
    <cellStyle name="Заголовок 4 2 2 2 2 2 2 30" xfId="27832" xr:uid="{00000000-0005-0000-0000-0000B46C0000}"/>
    <cellStyle name="Заголовок 4 2 2 2 2 2 2 31" xfId="27833" xr:uid="{00000000-0005-0000-0000-0000B56C0000}"/>
    <cellStyle name="Заголовок 4 2 2 2 2 2 2 32" xfId="27834" xr:uid="{00000000-0005-0000-0000-0000B66C0000}"/>
    <cellStyle name="Заголовок 4 2 2 2 2 2 2 33" xfId="27835" xr:uid="{00000000-0005-0000-0000-0000B76C0000}"/>
    <cellStyle name="Заголовок 4 2 2 2 2 2 2 34" xfId="27836" xr:uid="{00000000-0005-0000-0000-0000B86C0000}"/>
    <cellStyle name="Заголовок 4 2 2 2 2 2 2 35" xfId="27837" xr:uid="{00000000-0005-0000-0000-0000B96C0000}"/>
    <cellStyle name="Заголовок 4 2 2 2 2 2 2 36" xfId="27838" xr:uid="{00000000-0005-0000-0000-0000BA6C0000}"/>
    <cellStyle name="Заголовок 4 2 2 2 2 2 2 37" xfId="27839" xr:uid="{00000000-0005-0000-0000-0000BB6C0000}"/>
    <cellStyle name="Заголовок 4 2 2 2 2 2 2 38" xfId="27840" xr:uid="{00000000-0005-0000-0000-0000BC6C0000}"/>
    <cellStyle name="Заголовок 4 2 2 2 2 2 2 39" xfId="27841" xr:uid="{00000000-0005-0000-0000-0000BD6C0000}"/>
    <cellStyle name="Заголовок 4 2 2 2 2 2 2 4" xfId="27842" xr:uid="{00000000-0005-0000-0000-0000BE6C0000}"/>
    <cellStyle name="Заголовок 4 2 2 2 2 2 2 5" xfId="27843" xr:uid="{00000000-0005-0000-0000-0000BF6C0000}"/>
    <cellStyle name="Заголовок 4 2 2 2 2 2 2 5 2" xfId="27844" xr:uid="{00000000-0005-0000-0000-0000C06C0000}"/>
    <cellStyle name="Заголовок 4 2 2 2 2 2 2 5 2 2" xfId="27845" xr:uid="{00000000-0005-0000-0000-0000C16C0000}"/>
    <cellStyle name="Заголовок 4 2 2 2 2 2 2 5 2 2 2" xfId="27846" xr:uid="{00000000-0005-0000-0000-0000C26C0000}"/>
    <cellStyle name="Заголовок 4 2 2 2 2 2 2 5 2 2 2 2" xfId="27847" xr:uid="{00000000-0005-0000-0000-0000C36C0000}"/>
    <cellStyle name="Заголовок 4 2 2 2 2 2 2 5 2 2 2 2 2" xfId="27848" xr:uid="{00000000-0005-0000-0000-0000C46C0000}"/>
    <cellStyle name="Заголовок 4 2 2 2 2 2 2 5 2 2 2 2 3" xfId="27849" xr:uid="{00000000-0005-0000-0000-0000C56C0000}"/>
    <cellStyle name="Заголовок 4 2 2 2 2 2 2 5 2 2 2 3" xfId="27850" xr:uid="{00000000-0005-0000-0000-0000C66C0000}"/>
    <cellStyle name="Заголовок 4 2 2 2 2 2 2 5 2 2 3" xfId="27851" xr:uid="{00000000-0005-0000-0000-0000C76C0000}"/>
    <cellStyle name="Заголовок 4 2 2 2 2 2 2 5 2 2 4" xfId="27852" xr:uid="{00000000-0005-0000-0000-0000C86C0000}"/>
    <cellStyle name="Заголовок 4 2 2 2 2 2 2 5 2 3" xfId="27853" xr:uid="{00000000-0005-0000-0000-0000C96C0000}"/>
    <cellStyle name="Заголовок 4 2 2 2 2 2 2 5 2 4" xfId="27854" xr:uid="{00000000-0005-0000-0000-0000CA6C0000}"/>
    <cellStyle name="Заголовок 4 2 2 2 2 2 2 5 3" xfId="27855" xr:uid="{00000000-0005-0000-0000-0000CB6C0000}"/>
    <cellStyle name="Заголовок 4 2 2 2 2 2 2 5 4" xfId="27856" xr:uid="{00000000-0005-0000-0000-0000CC6C0000}"/>
    <cellStyle name="Заголовок 4 2 2 2 2 2 2 5 5" xfId="27857" xr:uid="{00000000-0005-0000-0000-0000CD6C0000}"/>
    <cellStyle name="Заголовок 4 2 2 2 2 2 2 6" xfId="27858" xr:uid="{00000000-0005-0000-0000-0000CE6C0000}"/>
    <cellStyle name="Заголовок 4 2 2 2 2 2 2 7" xfId="27859" xr:uid="{00000000-0005-0000-0000-0000CF6C0000}"/>
    <cellStyle name="Заголовок 4 2 2 2 2 2 2 7 2" xfId="27860" xr:uid="{00000000-0005-0000-0000-0000D06C0000}"/>
    <cellStyle name="Заголовок 4 2 2 2 2 2 2 7 3" xfId="27861" xr:uid="{00000000-0005-0000-0000-0000D16C0000}"/>
    <cellStyle name="Заголовок 4 2 2 2 2 2 2 8" xfId="27862" xr:uid="{00000000-0005-0000-0000-0000D26C0000}"/>
    <cellStyle name="Заголовок 4 2 2 2 2 2 2 9" xfId="27863" xr:uid="{00000000-0005-0000-0000-0000D36C0000}"/>
    <cellStyle name="Заголовок 4 2 2 2 2 2 2 9 2" xfId="27864" xr:uid="{00000000-0005-0000-0000-0000D46C0000}"/>
    <cellStyle name="Заголовок 4 2 2 2 2 2 20" xfId="27865" xr:uid="{00000000-0005-0000-0000-0000D56C0000}"/>
    <cellStyle name="Заголовок 4 2 2 2 2 2 21" xfId="27866" xr:uid="{00000000-0005-0000-0000-0000D66C0000}"/>
    <cellStyle name="Заголовок 4 2 2 2 2 2 22" xfId="27867" xr:uid="{00000000-0005-0000-0000-0000D76C0000}"/>
    <cellStyle name="Заголовок 4 2 2 2 2 2 23" xfId="27868" xr:uid="{00000000-0005-0000-0000-0000D86C0000}"/>
    <cellStyle name="Заголовок 4 2 2 2 2 2 24" xfId="27869" xr:uid="{00000000-0005-0000-0000-0000D96C0000}"/>
    <cellStyle name="Заголовок 4 2 2 2 2 2 25" xfId="27870" xr:uid="{00000000-0005-0000-0000-0000DA6C0000}"/>
    <cellStyle name="Заголовок 4 2 2 2 2 2 26" xfId="27871" xr:uid="{00000000-0005-0000-0000-0000DB6C0000}"/>
    <cellStyle name="Заголовок 4 2 2 2 2 2 27" xfId="27872" xr:uid="{00000000-0005-0000-0000-0000DC6C0000}"/>
    <cellStyle name="Заголовок 4 2 2 2 2 2 28" xfId="27873" xr:uid="{00000000-0005-0000-0000-0000DD6C0000}"/>
    <cellStyle name="Заголовок 4 2 2 2 2 2 29" xfId="27874" xr:uid="{00000000-0005-0000-0000-0000DE6C0000}"/>
    <cellStyle name="Заголовок 4 2 2 2 2 2 3" xfId="27875" xr:uid="{00000000-0005-0000-0000-0000DF6C0000}"/>
    <cellStyle name="Заголовок 4 2 2 2 2 2 3 2" xfId="27876" xr:uid="{00000000-0005-0000-0000-0000E06C0000}"/>
    <cellStyle name="Заголовок 4 2 2 2 2 2 3 3" xfId="27877" xr:uid="{00000000-0005-0000-0000-0000E16C0000}"/>
    <cellStyle name="Заголовок 4 2 2 2 2 2 3 4" xfId="27878" xr:uid="{00000000-0005-0000-0000-0000E26C0000}"/>
    <cellStyle name="Заголовок 4 2 2 2 2 2 3 4 2" xfId="27879" xr:uid="{00000000-0005-0000-0000-0000E36C0000}"/>
    <cellStyle name="Заголовок 4 2 2 2 2 2 3 4 3" xfId="27880" xr:uid="{00000000-0005-0000-0000-0000E46C0000}"/>
    <cellStyle name="Заголовок 4 2 2 2 2 2 3 5" xfId="27881" xr:uid="{00000000-0005-0000-0000-0000E56C0000}"/>
    <cellStyle name="Заголовок 4 2 2 2 2 2 30" xfId="27882" xr:uid="{00000000-0005-0000-0000-0000E66C0000}"/>
    <cellStyle name="Заголовок 4 2 2 2 2 2 31" xfId="27883" xr:uid="{00000000-0005-0000-0000-0000E76C0000}"/>
    <cellStyle name="Заголовок 4 2 2 2 2 2 32" xfId="27884" xr:uid="{00000000-0005-0000-0000-0000E86C0000}"/>
    <cellStyle name="Заголовок 4 2 2 2 2 2 33" xfId="27885" xr:uid="{00000000-0005-0000-0000-0000E96C0000}"/>
    <cellStyle name="Заголовок 4 2 2 2 2 2 34" xfId="27886" xr:uid="{00000000-0005-0000-0000-0000EA6C0000}"/>
    <cellStyle name="Заголовок 4 2 2 2 2 2 35" xfId="27887" xr:uid="{00000000-0005-0000-0000-0000EB6C0000}"/>
    <cellStyle name="Заголовок 4 2 2 2 2 2 36" xfId="27888" xr:uid="{00000000-0005-0000-0000-0000EC6C0000}"/>
    <cellStyle name="Заголовок 4 2 2 2 2 2 37" xfId="27889" xr:uid="{00000000-0005-0000-0000-0000ED6C0000}"/>
    <cellStyle name="Заголовок 4 2 2 2 2 2 38" xfId="27890" xr:uid="{00000000-0005-0000-0000-0000EE6C0000}"/>
    <cellStyle name="Заголовок 4 2 2 2 2 2 39" xfId="27891" xr:uid="{00000000-0005-0000-0000-0000EF6C0000}"/>
    <cellStyle name="Заголовок 4 2 2 2 2 2 4" xfId="27892" xr:uid="{00000000-0005-0000-0000-0000F06C0000}"/>
    <cellStyle name="Заголовок 4 2 2 2 2 2 40" xfId="27893" xr:uid="{00000000-0005-0000-0000-0000F16C0000}"/>
    <cellStyle name="Заголовок 4 2 2 2 2 2 41" xfId="27894" xr:uid="{00000000-0005-0000-0000-0000F26C0000}"/>
    <cellStyle name="Заголовок 4 2 2 2 2 2 5" xfId="27895" xr:uid="{00000000-0005-0000-0000-0000F36C0000}"/>
    <cellStyle name="Заголовок 4 2 2 2 2 2 5 2" xfId="27896" xr:uid="{00000000-0005-0000-0000-0000F46C0000}"/>
    <cellStyle name="Заголовок 4 2 2 2 2 2 5 2 2" xfId="27897" xr:uid="{00000000-0005-0000-0000-0000F56C0000}"/>
    <cellStyle name="Заголовок 4 2 2 2 2 2 5 2 2 2" xfId="27898" xr:uid="{00000000-0005-0000-0000-0000F66C0000}"/>
    <cellStyle name="Заголовок 4 2 2 2 2 2 5 2 2 3" xfId="27899" xr:uid="{00000000-0005-0000-0000-0000F76C0000}"/>
    <cellStyle name="Заголовок 4 2 2 2 2 2 5 2 3" xfId="27900" xr:uid="{00000000-0005-0000-0000-0000F86C0000}"/>
    <cellStyle name="Заголовок 4 2 2 2 2 2 5 3" xfId="27901" xr:uid="{00000000-0005-0000-0000-0000F96C0000}"/>
    <cellStyle name="Заголовок 4 2 2 2 2 2 5 4" xfId="27902" xr:uid="{00000000-0005-0000-0000-0000FA6C0000}"/>
    <cellStyle name="Заголовок 4 2 2 2 2 2 6" xfId="27903" xr:uid="{00000000-0005-0000-0000-0000FB6C0000}"/>
    <cellStyle name="Заголовок 4 2 2 2 2 2 6 2" xfId="27904" xr:uid="{00000000-0005-0000-0000-0000FC6C0000}"/>
    <cellStyle name="Заголовок 4 2 2 2 2 2 6 3" xfId="27905" xr:uid="{00000000-0005-0000-0000-0000FD6C0000}"/>
    <cellStyle name="Заголовок 4 2 2 2 2 2 7" xfId="27906" xr:uid="{00000000-0005-0000-0000-0000FE6C0000}"/>
    <cellStyle name="Заголовок 4 2 2 2 2 2 7 2" xfId="27907" xr:uid="{00000000-0005-0000-0000-0000FF6C0000}"/>
    <cellStyle name="Заголовок 4 2 2 2 2 2 7 3" xfId="27908" xr:uid="{00000000-0005-0000-0000-0000006D0000}"/>
    <cellStyle name="Заголовок 4 2 2 2 2 2 8" xfId="27909" xr:uid="{00000000-0005-0000-0000-0000016D0000}"/>
    <cellStyle name="Заголовок 4 2 2 2 2 2 8 2" xfId="27910" xr:uid="{00000000-0005-0000-0000-0000026D0000}"/>
    <cellStyle name="Заголовок 4 2 2 2 2 2 8 3" xfId="27911" xr:uid="{00000000-0005-0000-0000-0000036D0000}"/>
    <cellStyle name="Заголовок 4 2 2 2 2 2 9" xfId="27912" xr:uid="{00000000-0005-0000-0000-0000046D0000}"/>
    <cellStyle name="Заголовок 4 2 2 2 2 2 9 2" xfId="27913" xr:uid="{00000000-0005-0000-0000-0000056D0000}"/>
    <cellStyle name="Заголовок 4 2 2 2 2 2_амортизация" xfId="27914" xr:uid="{00000000-0005-0000-0000-0000066D0000}"/>
    <cellStyle name="Заголовок 4 2 2 2 2 20" xfId="27915" xr:uid="{00000000-0005-0000-0000-0000076D0000}"/>
    <cellStyle name="Заголовок 4 2 2 2 2 21" xfId="27916" xr:uid="{00000000-0005-0000-0000-0000086D0000}"/>
    <cellStyle name="Заголовок 4 2 2 2 2 22" xfId="27917" xr:uid="{00000000-0005-0000-0000-0000096D0000}"/>
    <cellStyle name="Заголовок 4 2 2 2 2 23" xfId="27918" xr:uid="{00000000-0005-0000-0000-00000A6D0000}"/>
    <cellStyle name="Заголовок 4 2 2 2 2 24" xfId="27919" xr:uid="{00000000-0005-0000-0000-00000B6D0000}"/>
    <cellStyle name="Заголовок 4 2 2 2 2 25" xfId="27920" xr:uid="{00000000-0005-0000-0000-00000C6D0000}"/>
    <cellStyle name="Заголовок 4 2 2 2 2 26" xfId="27921" xr:uid="{00000000-0005-0000-0000-00000D6D0000}"/>
    <cellStyle name="Заголовок 4 2 2 2 2 27" xfId="27922" xr:uid="{00000000-0005-0000-0000-00000E6D0000}"/>
    <cellStyle name="Заголовок 4 2 2 2 2 28" xfId="27923" xr:uid="{00000000-0005-0000-0000-00000F6D0000}"/>
    <cellStyle name="Заголовок 4 2 2 2 2 29" xfId="27924" xr:uid="{00000000-0005-0000-0000-0000106D0000}"/>
    <cellStyle name="Заголовок 4 2 2 2 2 3" xfId="27925" xr:uid="{00000000-0005-0000-0000-0000116D0000}"/>
    <cellStyle name="Заголовок 4 2 2 2 2 3 2" xfId="27926" xr:uid="{00000000-0005-0000-0000-0000126D0000}"/>
    <cellStyle name="Заголовок 4 2 2 2 2 3 2 2" xfId="27927" xr:uid="{00000000-0005-0000-0000-0000136D0000}"/>
    <cellStyle name="Заголовок 4 2 2 2 2 3 3" xfId="27928" xr:uid="{00000000-0005-0000-0000-0000146D0000}"/>
    <cellStyle name="Заголовок 4 2 2 2 2 3 4" xfId="27929" xr:uid="{00000000-0005-0000-0000-0000156D0000}"/>
    <cellStyle name="Заголовок 4 2 2 2 2 3 4 2" xfId="27930" xr:uid="{00000000-0005-0000-0000-0000166D0000}"/>
    <cellStyle name="Заголовок 4 2 2 2 2 3 4 3" xfId="27931" xr:uid="{00000000-0005-0000-0000-0000176D0000}"/>
    <cellStyle name="Заголовок 4 2 2 2 2 3 5" xfId="27932" xr:uid="{00000000-0005-0000-0000-0000186D0000}"/>
    <cellStyle name="Заголовок 4 2 2 2 2 30" xfId="27933" xr:uid="{00000000-0005-0000-0000-0000196D0000}"/>
    <cellStyle name="Заголовок 4 2 2 2 2 31" xfId="27934" xr:uid="{00000000-0005-0000-0000-00001A6D0000}"/>
    <cellStyle name="Заголовок 4 2 2 2 2 32" xfId="27935" xr:uid="{00000000-0005-0000-0000-00001B6D0000}"/>
    <cellStyle name="Заголовок 4 2 2 2 2 33" xfId="27936" xr:uid="{00000000-0005-0000-0000-00001C6D0000}"/>
    <cellStyle name="Заголовок 4 2 2 2 2 34" xfId="27937" xr:uid="{00000000-0005-0000-0000-00001D6D0000}"/>
    <cellStyle name="Заголовок 4 2 2 2 2 35" xfId="27938" xr:uid="{00000000-0005-0000-0000-00001E6D0000}"/>
    <cellStyle name="Заголовок 4 2 2 2 2 36" xfId="27939" xr:uid="{00000000-0005-0000-0000-00001F6D0000}"/>
    <cellStyle name="Заголовок 4 2 2 2 2 37" xfId="27940" xr:uid="{00000000-0005-0000-0000-0000206D0000}"/>
    <cellStyle name="Заголовок 4 2 2 2 2 38" xfId="27941" xr:uid="{00000000-0005-0000-0000-0000216D0000}"/>
    <cellStyle name="Заголовок 4 2 2 2 2 39" xfId="27942" xr:uid="{00000000-0005-0000-0000-0000226D0000}"/>
    <cellStyle name="Заголовок 4 2 2 2 2 4" xfId="27943" xr:uid="{00000000-0005-0000-0000-0000236D0000}"/>
    <cellStyle name="Заголовок 4 2 2 2 2 40" xfId="27944" xr:uid="{00000000-0005-0000-0000-0000246D0000}"/>
    <cellStyle name="Заголовок 4 2 2 2 2 41" xfId="27945" xr:uid="{00000000-0005-0000-0000-0000256D0000}"/>
    <cellStyle name="Заголовок 4 2 2 2 2 42" xfId="27946" xr:uid="{00000000-0005-0000-0000-0000266D0000}"/>
    <cellStyle name="Заголовок 4 2 2 2 2 5" xfId="27947" xr:uid="{00000000-0005-0000-0000-0000276D0000}"/>
    <cellStyle name="Заголовок 4 2 2 2 2 6" xfId="27948" xr:uid="{00000000-0005-0000-0000-0000286D0000}"/>
    <cellStyle name="Заголовок 4 2 2 2 2 6 2" xfId="27949" xr:uid="{00000000-0005-0000-0000-0000296D0000}"/>
    <cellStyle name="Заголовок 4 2 2 2 2 6 2 2" xfId="27950" xr:uid="{00000000-0005-0000-0000-00002A6D0000}"/>
    <cellStyle name="Заголовок 4 2 2 2 2 6 2 2 2" xfId="27951" xr:uid="{00000000-0005-0000-0000-00002B6D0000}"/>
    <cellStyle name="Заголовок 4 2 2 2 2 6 2 2 3" xfId="27952" xr:uid="{00000000-0005-0000-0000-00002C6D0000}"/>
    <cellStyle name="Заголовок 4 2 2 2 2 6 2 3" xfId="27953" xr:uid="{00000000-0005-0000-0000-00002D6D0000}"/>
    <cellStyle name="Заголовок 4 2 2 2 2 6 3" xfId="27954" xr:uid="{00000000-0005-0000-0000-00002E6D0000}"/>
    <cellStyle name="Заголовок 4 2 2 2 2 6 4" xfId="27955" xr:uid="{00000000-0005-0000-0000-00002F6D0000}"/>
    <cellStyle name="Заголовок 4 2 2 2 2 7" xfId="27956" xr:uid="{00000000-0005-0000-0000-0000306D0000}"/>
    <cellStyle name="Заголовок 4 2 2 2 2 7 2" xfId="27957" xr:uid="{00000000-0005-0000-0000-0000316D0000}"/>
    <cellStyle name="Заголовок 4 2 2 2 2 7 3" xfId="27958" xr:uid="{00000000-0005-0000-0000-0000326D0000}"/>
    <cellStyle name="Заголовок 4 2 2 2 2 8" xfId="27959" xr:uid="{00000000-0005-0000-0000-0000336D0000}"/>
    <cellStyle name="Заголовок 4 2 2 2 2 8 2" xfId="27960" xr:uid="{00000000-0005-0000-0000-0000346D0000}"/>
    <cellStyle name="Заголовок 4 2 2 2 2 8 3" xfId="27961" xr:uid="{00000000-0005-0000-0000-0000356D0000}"/>
    <cellStyle name="Заголовок 4 2 2 2 2 9" xfId="27962" xr:uid="{00000000-0005-0000-0000-0000366D0000}"/>
    <cellStyle name="Заголовок 4 2 2 2 2 9 2" xfId="27963" xr:uid="{00000000-0005-0000-0000-0000376D0000}"/>
    <cellStyle name="Заголовок 4 2 2 2 2 9 3" xfId="27964" xr:uid="{00000000-0005-0000-0000-0000386D0000}"/>
    <cellStyle name="Заголовок 4 2 2 2 2_амортизация" xfId="27965" xr:uid="{00000000-0005-0000-0000-0000396D0000}"/>
    <cellStyle name="Заголовок 4 2 2 2 20" xfId="27966" xr:uid="{00000000-0005-0000-0000-00003A6D0000}"/>
    <cellStyle name="Заголовок 4 2 2 2 20 2" xfId="27967" xr:uid="{00000000-0005-0000-0000-00003B6D0000}"/>
    <cellStyle name="Заголовок 4 2 2 2 21" xfId="27968" xr:uid="{00000000-0005-0000-0000-00003C6D0000}"/>
    <cellStyle name="Заголовок 4 2 2 2 22" xfId="27969" xr:uid="{00000000-0005-0000-0000-00003D6D0000}"/>
    <cellStyle name="Заголовок 4 2 2 2 23" xfId="27970" xr:uid="{00000000-0005-0000-0000-00003E6D0000}"/>
    <cellStyle name="Заголовок 4 2 2 2 23 2" xfId="27971" xr:uid="{00000000-0005-0000-0000-00003F6D0000}"/>
    <cellStyle name="Заголовок 4 2 2 2 24" xfId="27972" xr:uid="{00000000-0005-0000-0000-0000406D0000}"/>
    <cellStyle name="Заголовок 4 2 2 2 25" xfId="27973" xr:uid="{00000000-0005-0000-0000-0000416D0000}"/>
    <cellStyle name="Заголовок 4 2 2 2 26" xfId="27974" xr:uid="{00000000-0005-0000-0000-0000426D0000}"/>
    <cellStyle name="Заголовок 4 2 2 2 27" xfId="27975" xr:uid="{00000000-0005-0000-0000-0000436D0000}"/>
    <cellStyle name="Заголовок 4 2 2 2 28" xfId="27976" xr:uid="{00000000-0005-0000-0000-0000446D0000}"/>
    <cellStyle name="Заголовок 4 2 2 2 29" xfId="27977" xr:uid="{00000000-0005-0000-0000-0000456D0000}"/>
    <cellStyle name="Заголовок 4 2 2 2 3" xfId="27978" xr:uid="{00000000-0005-0000-0000-0000466D0000}"/>
    <cellStyle name="Заголовок 4 2 2 2 30" xfId="27979" xr:uid="{00000000-0005-0000-0000-0000476D0000}"/>
    <cellStyle name="Заголовок 4 2 2 2 31" xfId="27980" xr:uid="{00000000-0005-0000-0000-0000486D0000}"/>
    <cellStyle name="Заголовок 4 2 2 2 32" xfId="27981" xr:uid="{00000000-0005-0000-0000-0000496D0000}"/>
    <cellStyle name="Заголовок 4 2 2 2 33" xfId="27982" xr:uid="{00000000-0005-0000-0000-00004A6D0000}"/>
    <cellStyle name="Заголовок 4 2 2 2 34" xfId="27983" xr:uid="{00000000-0005-0000-0000-00004B6D0000}"/>
    <cellStyle name="Заголовок 4 2 2 2 35" xfId="27984" xr:uid="{00000000-0005-0000-0000-00004C6D0000}"/>
    <cellStyle name="Заголовок 4 2 2 2 36" xfId="27985" xr:uid="{00000000-0005-0000-0000-00004D6D0000}"/>
    <cellStyle name="Заголовок 4 2 2 2 37" xfId="27986" xr:uid="{00000000-0005-0000-0000-00004E6D0000}"/>
    <cellStyle name="Заголовок 4 2 2 2 38" xfId="27987" xr:uid="{00000000-0005-0000-0000-00004F6D0000}"/>
    <cellStyle name="Заголовок 4 2 2 2 39" xfId="27988" xr:uid="{00000000-0005-0000-0000-0000506D0000}"/>
    <cellStyle name="Заголовок 4 2 2 2 4" xfId="27989" xr:uid="{00000000-0005-0000-0000-0000516D0000}"/>
    <cellStyle name="Заголовок 4 2 2 2 4 2" xfId="27990" xr:uid="{00000000-0005-0000-0000-0000526D0000}"/>
    <cellStyle name="Заголовок 4 2 2 2 4 3" xfId="27991" xr:uid="{00000000-0005-0000-0000-0000536D0000}"/>
    <cellStyle name="Заголовок 4 2 2 2 40" xfId="27992" xr:uid="{00000000-0005-0000-0000-0000546D0000}"/>
    <cellStyle name="Заголовок 4 2 2 2 41" xfId="27993" xr:uid="{00000000-0005-0000-0000-0000556D0000}"/>
    <cellStyle name="Заголовок 4 2 2 2 42" xfId="27994" xr:uid="{00000000-0005-0000-0000-0000566D0000}"/>
    <cellStyle name="Заголовок 4 2 2 2 43" xfId="27995" xr:uid="{00000000-0005-0000-0000-0000576D0000}"/>
    <cellStyle name="Заголовок 4 2 2 2 44" xfId="27996" xr:uid="{00000000-0005-0000-0000-0000586D0000}"/>
    <cellStyle name="Заголовок 4 2 2 2 45" xfId="27997" xr:uid="{00000000-0005-0000-0000-0000596D0000}"/>
    <cellStyle name="Заголовок 4 2 2 2 46" xfId="27998" xr:uid="{00000000-0005-0000-0000-00005A6D0000}"/>
    <cellStyle name="Заголовок 4 2 2 2 47" xfId="27999" xr:uid="{00000000-0005-0000-0000-00005B6D0000}"/>
    <cellStyle name="Заголовок 4 2 2 2 48" xfId="28000" xr:uid="{00000000-0005-0000-0000-00005C6D0000}"/>
    <cellStyle name="Заголовок 4 2 2 2 5" xfId="28001" xr:uid="{00000000-0005-0000-0000-00005D6D0000}"/>
    <cellStyle name="Заголовок 4 2 2 2 5 2" xfId="28002" xr:uid="{00000000-0005-0000-0000-00005E6D0000}"/>
    <cellStyle name="Заголовок 4 2 2 2 5 3" xfId="28003" xr:uid="{00000000-0005-0000-0000-00005F6D0000}"/>
    <cellStyle name="Заголовок 4 2 2 2 6" xfId="28004" xr:uid="{00000000-0005-0000-0000-0000606D0000}"/>
    <cellStyle name="Заголовок 4 2 2 2 6 2" xfId="28005" xr:uid="{00000000-0005-0000-0000-0000616D0000}"/>
    <cellStyle name="Заголовок 4 2 2 2 6 3" xfId="28006" xr:uid="{00000000-0005-0000-0000-0000626D0000}"/>
    <cellStyle name="Заголовок 4 2 2 2 7" xfId="28007" xr:uid="{00000000-0005-0000-0000-0000636D0000}"/>
    <cellStyle name="Заголовок 4 2 2 2 7 2" xfId="28008" xr:uid="{00000000-0005-0000-0000-0000646D0000}"/>
    <cellStyle name="Заголовок 4 2 2 2 7 3" xfId="28009" xr:uid="{00000000-0005-0000-0000-0000656D0000}"/>
    <cellStyle name="Заголовок 4 2 2 2 8" xfId="28010" xr:uid="{00000000-0005-0000-0000-0000666D0000}"/>
    <cellStyle name="Заголовок 4 2 2 2 8 2" xfId="28011" xr:uid="{00000000-0005-0000-0000-0000676D0000}"/>
    <cellStyle name="Заголовок 4 2 2 2 8 3" xfId="28012" xr:uid="{00000000-0005-0000-0000-0000686D0000}"/>
    <cellStyle name="Заголовок 4 2 2 2 9" xfId="28013" xr:uid="{00000000-0005-0000-0000-0000696D0000}"/>
    <cellStyle name="Заголовок 4 2 2 2 9 2" xfId="28014" xr:uid="{00000000-0005-0000-0000-00006A6D0000}"/>
    <cellStyle name="Заголовок 4 2 2 2 9 2 2" xfId="28015" xr:uid="{00000000-0005-0000-0000-00006B6D0000}"/>
    <cellStyle name="Заголовок 4 2 2 2 9 3" xfId="28016" xr:uid="{00000000-0005-0000-0000-00006C6D0000}"/>
    <cellStyle name="Заголовок 4 2 2 2 9 4" xfId="28017" xr:uid="{00000000-0005-0000-0000-00006D6D0000}"/>
    <cellStyle name="Заголовок 4 2 2 2 9 4 2" xfId="28018" xr:uid="{00000000-0005-0000-0000-00006E6D0000}"/>
    <cellStyle name="Заголовок 4 2 2 2 9 4 3" xfId="28019" xr:uid="{00000000-0005-0000-0000-00006F6D0000}"/>
    <cellStyle name="Заголовок 4 2 2 2 9 5" xfId="28020" xr:uid="{00000000-0005-0000-0000-0000706D0000}"/>
    <cellStyle name="Заголовок 4 2 2 2_амортизация" xfId="28021" xr:uid="{00000000-0005-0000-0000-0000716D0000}"/>
    <cellStyle name="Заголовок 4 2 2 20" xfId="28022" xr:uid="{00000000-0005-0000-0000-0000726D0000}"/>
    <cellStyle name="Заголовок 4 2 2 20 2" xfId="28023" xr:uid="{00000000-0005-0000-0000-0000736D0000}"/>
    <cellStyle name="Заголовок 4 2 2 21" xfId="28024" xr:uid="{00000000-0005-0000-0000-0000746D0000}"/>
    <cellStyle name="Заголовок 4 2 2 22" xfId="28025" xr:uid="{00000000-0005-0000-0000-0000756D0000}"/>
    <cellStyle name="Заголовок 4 2 2 23" xfId="28026" xr:uid="{00000000-0005-0000-0000-0000766D0000}"/>
    <cellStyle name="Заголовок 4 2 2 23 2" xfId="28027" xr:uid="{00000000-0005-0000-0000-0000776D0000}"/>
    <cellStyle name="Заголовок 4 2 2 24" xfId="28028" xr:uid="{00000000-0005-0000-0000-0000786D0000}"/>
    <cellStyle name="Заголовок 4 2 2 25" xfId="28029" xr:uid="{00000000-0005-0000-0000-0000796D0000}"/>
    <cellStyle name="Заголовок 4 2 2 26" xfId="28030" xr:uid="{00000000-0005-0000-0000-00007A6D0000}"/>
    <cellStyle name="Заголовок 4 2 2 27" xfId="28031" xr:uid="{00000000-0005-0000-0000-00007B6D0000}"/>
    <cellStyle name="Заголовок 4 2 2 28" xfId="28032" xr:uid="{00000000-0005-0000-0000-00007C6D0000}"/>
    <cellStyle name="Заголовок 4 2 2 29" xfId="28033" xr:uid="{00000000-0005-0000-0000-00007D6D0000}"/>
    <cellStyle name="Заголовок 4 2 2 3" xfId="28034" xr:uid="{00000000-0005-0000-0000-00007E6D0000}"/>
    <cellStyle name="Заголовок 4 2 2 3 10" xfId="28035" xr:uid="{00000000-0005-0000-0000-00007F6D0000}"/>
    <cellStyle name="Заголовок 4 2 2 3 11" xfId="28036" xr:uid="{00000000-0005-0000-0000-0000806D0000}"/>
    <cellStyle name="Заголовок 4 2 2 3 12" xfId="28037" xr:uid="{00000000-0005-0000-0000-0000816D0000}"/>
    <cellStyle name="Заголовок 4 2 2 3 2" xfId="28038" xr:uid="{00000000-0005-0000-0000-0000826D0000}"/>
    <cellStyle name="Заголовок 4 2 2 3 2 10" xfId="28039" xr:uid="{00000000-0005-0000-0000-0000836D0000}"/>
    <cellStyle name="Заголовок 4 2 2 3 2 11" xfId="28040" xr:uid="{00000000-0005-0000-0000-0000846D0000}"/>
    <cellStyle name="Заголовок 4 2 2 3 2 12" xfId="28041" xr:uid="{00000000-0005-0000-0000-0000856D0000}"/>
    <cellStyle name="Заголовок 4 2 2 3 2 2" xfId="28042" xr:uid="{00000000-0005-0000-0000-0000866D0000}"/>
    <cellStyle name="Заголовок 4 2 2 3 2 3" xfId="28043" xr:uid="{00000000-0005-0000-0000-0000876D0000}"/>
    <cellStyle name="Заголовок 4 2 2 3 2 4" xfId="28044" xr:uid="{00000000-0005-0000-0000-0000886D0000}"/>
    <cellStyle name="Заголовок 4 2 2 3 2 5" xfId="28045" xr:uid="{00000000-0005-0000-0000-0000896D0000}"/>
    <cellStyle name="Заголовок 4 2 2 3 2 6" xfId="28046" xr:uid="{00000000-0005-0000-0000-00008A6D0000}"/>
    <cellStyle name="Заголовок 4 2 2 3 2 6 2" xfId="28047" xr:uid="{00000000-0005-0000-0000-00008B6D0000}"/>
    <cellStyle name="Заголовок 4 2 2 3 2 7" xfId="28048" xr:uid="{00000000-0005-0000-0000-00008C6D0000}"/>
    <cellStyle name="Заголовок 4 2 2 3 2 7 2" xfId="28049" xr:uid="{00000000-0005-0000-0000-00008D6D0000}"/>
    <cellStyle name="Заголовок 4 2 2 3 2 8" xfId="28050" xr:uid="{00000000-0005-0000-0000-00008E6D0000}"/>
    <cellStyle name="Заголовок 4 2 2 3 2 9" xfId="28051" xr:uid="{00000000-0005-0000-0000-00008F6D0000}"/>
    <cellStyle name="Заголовок 4 2 2 3 3" xfId="28052" xr:uid="{00000000-0005-0000-0000-0000906D0000}"/>
    <cellStyle name="Заголовок 4 2 2 3 4" xfId="28053" xr:uid="{00000000-0005-0000-0000-0000916D0000}"/>
    <cellStyle name="Заголовок 4 2 2 3 5" xfId="28054" xr:uid="{00000000-0005-0000-0000-0000926D0000}"/>
    <cellStyle name="Заголовок 4 2 2 3 6" xfId="28055" xr:uid="{00000000-0005-0000-0000-0000936D0000}"/>
    <cellStyle name="Заголовок 4 2 2 3 6 2" xfId="28056" xr:uid="{00000000-0005-0000-0000-0000946D0000}"/>
    <cellStyle name="Заголовок 4 2 2 3 7" xfId="28057" xr:uid="{00000000-0005-0000-0000-0000956D0000}"/>
    <cellStyle name="Заголовок 4 2 2 3 7 2" xfId="28058" xr:uid="{00000000-0005-0000-0000-0000966D0000}"/>
    <cellStyle name="Заголовок 4 2 2 3 8" xfId="28059" xr:uid="{00000000-0005-0000-0000-0000976D0000}"/>
    <cellStyle name="Заголовок 4 2 2 3 9" xfId="28060" xr:uid="{00000000-0005-0000-0000-0000986D0000}"/>
    <cellStyle name="Заголовок 4 2 2 3_амортизация" xfId="28061" xr:uid="{00000000-0005-0000-0000-0000996D0000}"/>
    <cellStyle name="Заголовок 4 2 2 30" xfId="28062" xr:uid="{00000000-0005-0000-0000-00009A6D0000}"/>
    <cellStyle name="Заголовок 4 2 2 31" xfId="28063" xr:uid="{00000000-0005-0000-0000-00009B6D0000}"/>
    <cellStyle name="Заголовок 4 2 2 32" xfId="28064" xr:uid="{00000000-0005-0000-0000-00009C6D0000}"/>
    <cellStyle name="Заголовок 4 2 2 33" xfId="28065" xr:uid="{00000000-0005-0000-0000-00009D6D0000}"/>
    <cellStyle name="Заголовок 4 2 2 34" xfId="28066" xr:uid="{00000000-0005-0000-0000-00009E6D0000}"/>
    <cellStyle name="Заголовок 4 2 2 35" xfId="28067" xr:uid="{00000000-0005-0000-0000-00009F6D0000}"/>
    <cellStyle name="Заголовок 4 2 2 36" xfId="28068" xr:uid="{00000000-0005-0000-0000-0000A06D0000}"/>
    <cellStyle name="Заголовок 4 2 2 37" xfId="28069" xr:uid="{00000000-0005-0000-0000-0000A16D0000}"/>
    <cellStyle name="Заголовок 4 2 2 38" xfId="28070" xr:uid="{00000000-0005-0000-0000-0000A26D0000}"/>
    <cellStyle name="Заголовок 4 2 2 39" xfId="28071" xr:uid="{00000000-0005-0000-0000-0000A36D0000}"/>
    <cellStyle name="Заголовок 4 2 2 4" xfId="28072" xr:uid="{00000000-0005-0000-0000-0000A46D0000}"/>
    <cellStyle name="Заголовок 4 2 2 4 2" xfId="28073" xr:uid="{00000000-0005-0000-0000-0000A56D0000}"/>
    <cellStyle name="Заголовок 4 2 2 4 3" xfId="28074" xr:uid="{00000000-0005-0000-0000-0000A66D0000}"/>
    <cellStyle name="Заголовок 4 2 2 40" xfId="28075" xr:uid="{00000000-0005-0000-0000-0000A76D0000}"/>
    <cellStyle name="Заголовок 4 2 2 41" xfId="28076" xr:uid="{00000000-0005-0000-0000-0000A86D0000}"/>
    <cellStyle name="Заголовок 4 2 2 42" xfId="28077" xr:uid="{00000000-0005-0000-0000-0000A96D0000}"/>
    <cellStyle name="Заголовок 4 2 2 43" xfId="28078" xr:uid="{00000000-0005-0000-0000-0000AA6D0000}"/>
    <cellStyle name="Заголовок 4 2 2 44" xfId="28079" xr:uid="{00000000-0005-0000-0000-0000AB6D0000}"/>
    <cellStyle name="Заголовок 4 2 2 45" xfId="28080" xr:uid="{00000000-0005-0000-0000-0000AC6D0000}"/>
    <cellStyle name="Заголовок 4 2 2 46" xfId="28081" xr:uid="{00000000-0005-0000-0000-0000AD6D0000}"/>
    <cellStyle name="Заголовок 4 2 2 47" xfId="28082" xr:uid="{00000000-0005-0000-0000-0000AE6D0000}"/>
    <cellStyle name="Заголовок 4 2 2 48" xfId="28083" xr:uid="{00000000-0005-0000-0000-0000AF6D0000}"/>
    <cellStyle name="Заголовок 4 2 2 5" xfId="28084" xr:uid="{00000000-0005-0000-0000-0000B06D0000}"/>
    <cellStyle name="Заголовок 4 2 2 5 2" xfId="28085" xr:uid="{00000000-0005-0000-0000-0000B16D0000}"/>
    <cellStyle name="Заголовок 4 2 2 5 3" xfId="28086" xr:uid="{00000000-0005-0000-0000-0000B26D0000}"/>
    <cellStyle name="Заголовок 4 2 2 6" xfId="28087" xr:uid="{00000000-0005-0000-0000-0000B36D0000}"/>
    <cellStyle name="Заголовок 4 2 2 6 2" xfId="28088" xr:uid="{00000000-0005-0000-0000-0000B46D0000}"/>
    <cellStyle name="Заголовок 4 2 2 6 3" xfId="28089" xr:uid="{00000000-0005-0000-0000-0000B56D0000}"/>
    <cellStyle name="Заголовок 4 2 2 7" xfId="28090" xr:uid="{00000000-0005-0000-0000-0000B66D0000}"/>
    <cellStyle name="Заголовок 4 2 2 7 2" xfId="28091" xr:uid="{00000000-0005-0000-0000-0000B76D0000}"/>
    <cellStyle name="Заголовок 4 2 2 7 3" xfId="28092" xr:uid="{00000000-0005-0000-0000-0000B86D0000}"/>
    <cellStyle name="Заголовок 4 2 2 8" xfId="28093" xr:uid="{00000000-0005-0000-0000-0000B96D0000}"/>
    <cellStyle name="Заголовок 4 2 2 8 2" xfId="28094" xr:uid="{00000000-0005-0000-0000-0000BA6D0000}"/>
    <cellStyle name="Заголовок 4 2 2 8 3" xfId="28095" xr:uid="{00000000-0005-0000-0000-0000BB6D0000}"/>
    <cellStyle name="Заголовок 4 2 2 9" xfId="28096" xr:uid="{00000000-0005-0000-0000-0000BC6D0000}"/>
    <cellStyle name="Заголовок 4 2 2 9 2" xfId="28097" xr:uid="{00000000-0005-0000-0000-0000BD6D0000}"/>
    <cellStyle name="Заголовок 4 2 2 9 2 2" xfId="28098" xr:uid="{00000000-0005-0000-0000-0000BE6D0000}"/>
    <cellStyle name="Заголовок 4 2 2 9 3" xfId="28099" xr:uid="{00000000-0005-0000-0000-0000BF6D0000}"/>
    <cellStyle name="Заголовок 4 2 2 9 4" xfId="28100" xr:uid="{00000000-0005-0000-0000-0000C06D0000}"/>
    <cellStyle name="Заголовок 4 2 2 9 4 2" xfId="28101" xr:uid="{00000000-0005-0000-0000-0000C16D0000}"/>
    <cellStyle name="Заголовок 4 2 2 9 4 3" xfId="28102" xr:uid="{00000000-0005-0000-0000-0000C26D0000}"/>
    <cellStyle name="Заголовок 4 2 2 9 5" xfId="28103" xr:uid="{00000000-0005-0000-0000-0000C36D0000}"/>
    <cellStyle name="Заголовок 4 2 2_амортизация" xfId="28104" xr:uid="{00000000-0005-0000-0000-0000C46D0000}"/>
    <cellStyle name="Заголовок 4 2 20" xfId="28105" xr:uid="{00000000-0005-0000-0000-0000C56D0000}"/>
    <cellStyle name="Заголовок 4 2 21" xfId="28106" xr:uid="{00000000-0005-0000-0000-0000C66D0000}"/>
    <cellStyle name="Заголовок 4 2 22" xfId="28107" xr:uid="{00000000-0005-0000-0000-0000C76D0000}"/>
    <cellStyle name="Заголовок 4 2 23" xfId="28108" xr:uid="{00000000-0005-0000-0000-0000C86D0000}"/>
    <cellStyle name="Заголовок 4 2 24" xfId="28109" xr:uid="{00000000-0005-0000-0000-0000C96D0000}"/>
    <cellStyle name="Заголовок 4 2 25" xfId="28110" xr:uid="{00000000-0005-0000-0000-0000CA6D0000}"/>
    <cellStyle name="Заголовок 4 2 26" xfId="28111" xr:uid="{00000000-0005-0000-0000-0000CB6D0000}"/>
    <cellStyle name="Заголовок 4 2 26 2" xfId="28112" xr:uid="{00000000-0005-0000-0000-0000CC6D0000}"/>
    <cellStyle name="Заголовок 4 2 27" xfId="28113" xr:uid="{00000000-0005-0000-0000-0000CD6D0000}"/>
    <cellStyle name="Заголовок 4 2 28" xfId="28114" xr:uid="{00000000-0005-0000-0000-0000CE6D0000}"/>
    <cellStyle name="Заголовок 4 2 29" xfId="28115" xr:uid="{00000000-0005-0000-0000-0000CF6D0000}"/>
    <cellStyle name="Заголовок 4 2 3" xfId="28116" xr:uid="{00000000-0005-0000-0000-0000D06D0000}"/>
    <cellStyle name="Заголовок 4 2 30" xfId="28117" xr:uid="{00000000-0005-0000-0000-0000D16D0000}"/>
    <cellStyle name="Заголовок 4 2 31" xfId="28118" xr:uid="{00000000-0005-0000-0000-0000D26D0000}"/>
    <cellStyle name="Заголовок 4 2 32" xfId="28119" xr:uid="{00000000-0005-0000-0000-0000D36D0000}"/>
    <cellStyle name="Заголовок 4 2 33" xfId="28120" xr:uid="{00000000-0005-0000-0000-0000D46D0000}"/>
    <cellStyle name="Заголовок 4 2 4" xfId="28121" xr:uid="{00000000-0005-0000-0000-0000D56D0000}"/>
    <cellStyle name="Заголовок 4 2 4 10" xfId="28122" xr:uid="{00000000-0005-0000-0000-0000D66D0000}"/>
    <cellStyle name="Заголовок 4 2 4 11" xfId="28123" xr:uid="{00000000-0005-0000-0000-0000D76D0000}"/>
    <cellStyle name="Заголовок 4 2 4 12" xfId="28124" xr:uid="{00000000-0005-0000-0000-0000D86D0000}"/>
    <cellStyle name="Заголовок 4 2 4 2" xfId="28125" xr:uid="{00000000-0005-0000-0000-0000D96D0000}"/>
    <cellStyle name="Заголовок 4 2 4 2 10" xfId="28126" xr:uid="{00000000-0005-0000-0000-0000DA6D0000}"/>
    <cellStyle name="Заголовок 4 2 4 2 11" xfId="28127" xr:uid="{00000000-0005-0000-0000-0000DB6D0000}"/>
    <cellStyle name="Заголовок 4 2 4 2 12" xfId="28128" xr:uid="{00000000-0005-0000-0000-0000DC6D0000}"/>
    <cellStyle name="Заголовок 4 2 4 2 2" xfId="28129" xr:uid="{00000000-0005-0000-0000-0000DD6D0000}"/>
    <cellStyle name="Заголовок 4 2 4 2 3" xfId="28130" xr:uid="{00000000-0005-0000-0000-0000DE6D0000}"/>
    <cellStyle name="Заголовок 4 2 4 2 3 2" xfId="28131" xr:uid="{00000000-0005-0000-0000-0000DF6D0000}"/>
    <cellStyle name="Заголовок 4 2 4 2 3 2 2" xfId="28132" xr:uid="{00000000-0005-0000-0000-0000E06D0000}"/>
    <cellStyle name="Заголовок 4 2 4 2 3 2 3" xfId="28133" xr:uid="{00000000-0005-0000-0000-0000E16D0000}"/>
    <cellStyle name="Заголовок 4 2 4 2 3 3" xfId="28134" xr:uid="{00000000-0005-0000-0000-0000E26D0000}"/>
    <cellStyle name="Заголовок 4 2 4 2 4" xfId="28135" xr:uid="{00000000-0005-0000-0000-0000E36D0000}"/>
    <cellStyle name="Заголовок 4 2 4 2 5" xfId="28136" xr:uid="{00000000-0005-0000-0000-0000E46D0000}"/>
    <cellStyle name="Заголовок 4 2 4 2 5 2" xfId="28137" xr:uid="{00000000-0005-0000-0000-0000E56D0000}"/>
    <cellStyle name="Заголовок 4 2 4 2 6" xfId="28138" xr:uid="{00000000-0005-0000-0000-0000E66D0000}"/>
    <cellStyle name="Заголовок 4 2 4 2 7" xfId="28139" xr:uid="{00000000-0005-0000-0000-0000E76D0000}"/>
    <cellStyle name="Заголовок 4 2 4 2 8" xfId="28140" xr:uid="{00000000-0005-0000-0000-0000E86D0000}"/>
    <cellStyle name="Заголовок 4 2 4 2 9" xfId="28141" xr:uid="{00000000-0005-0000-0000-0000E96D0000}"/>
    <cellStyle name="Заголовок 4 2 4 3" xfId="28142" xr:uid="{00000000-0005-0000-0000-0000EA6D0000}"/>
    <cellStyle name="Заголовок 4 2 4 4" xfId="28143" xr:uid="{00000000-0005-0000-0000-0000EB6D0000}"/>
    <cellStyle name="Заголовок 4 2 4 5" xfId="28144" xr:uid="{00000000-0005-0000-0000-0000EC6D0000}"/>
    <cellStyle name="Заголовок 4 2 4 6" xfId="28145" xr:uid="{00000000-0005-0000-0000-0000ED6D0000}"/>
    <cellStyle name="Заголовок 4 2 4 6 2" xfId="28146" xr:uid="{00000000-0005-0000-0000-0000EE6D0000}"/>
    <cellStyle name="Заголовок 4 2 4 7" xfId="28147" xr:uid="{00000000-0005-0000-0000-0000EF6D0000}"/>
    <cellStyle name="Заголовок 4 2 4 7 2" xfId="28148" xr:uid="{00000000-0005-0000-0000-0000F06D0000}"/>
    <cellStyle name="Заголовок 4 2 4 8" xfId="28149" xr:uid="{00000000-0005-0000-0000-0000F16D0000}"/>
    <cellStyle name="Заголовок 4 2 4 9" xfId="28150" xr:uid="{00000000-0005-0000-0000-0000F26D0000}"/>
    <cellStyle name="Заголовок 4 2 5" xfId="28151" xr:uid="{00000000-0005-0000-0000-0000F36D0000}"/>
    <cellStyle name="Заголовок 4 2 5 2" xfId="28152" xr:uid="{00000000-0005-0000-0000-0000F46D0000}"/>
    <cellStyle name="Заголовок 4 2 6" xfId="28153" xr:uid="{00000000-0005-0000-0000-0000F56D0000}"/>
    <cellStyle name="Заголовок 4 2 6 2" xfId="28154" xr:uid="{00000000-0005-0000-0000-0000F66D0000}"/>
    <cellStyle name="Заголовок 4 2 6 3" xfId="28155" xr:uid="{00000000-0005-0000-0000-0000F76D0000}"/>
    <cellStyle name="Заголовок 4 2 7" xfId="28156" xr:uid="{00000000-0005-0000-0000-0000F86D0000}"/>
    <cellStyle name="Заголовок 4 2 7 2" xfId="28157" xr:uid="{00000000-0005-0000-0000-0000F96D0000}"/>
    <cellStyle name="Заголовок 4 2 7 3" xfId="28158" xr:uid="{00000000-0005-0000-0000-0000FA6D0000}"/>
    <cellStyle name="Заголовок 4 2 8" xfId="28159" xr:uid="{00000000-0005-0000-0000-0000FB6D0000}"/>
    <cellStyle name="Заголовок 4 2 9" xfId="28160" xr:uid="{00000000-0005-0000-0000-0000FC6D0000}"/>
    <cellStyle name="Заголовок 4 2_амортизация" xfId="28161" xr:uid="{00000000-0005-0000-0000-0000FD6D0000}"/>
    <cellStyle name="Заголовок 4 3" xfId="28162" xr:uid="{00000000-0005-0000-0000-0000FE6D0000}"/>
    <cellStyle name="Заголовок 4 3 2" xfId="28163" xr:uid="{00000000-0005-0000-0000-0000FF6D0000}"/>
    <cellStyle name="Заголовок 4 3 3" xfId="28164" xr:uid="{00000000-0005-0000-0000-0000006E0000}"/>
    <cellStyle name="Заголовок 4 3 4" xfId="28165" xr:uid="{00000000-0005-0000-0000-0000016E0000}"/>
    <cellStyle name="Заголовок 4 3 4 2" xfId="28166" xr:uid="{00000000-0005-0000-0000-0000026E0000}"/>
    <cellStyle name="Заголовок 4 3 4 3" xfId="28167" xr:uid="{00000000-0005-0000-0000-0000036E0000}"/>
    <cellStyle name="Заголовок 4 3 5" xfId="28168" xr:uid="{00000000-0005-0000-0000-0000046E0000}"/>
    <cellStyle name="Заголовок 4 4" xfId="28169" xr:uid="{00000000-0005-0000-0000-0000056E0000}"/>
    <cellStyle name="Заголовок 4 4 2" xfId="28170" xr:uid="{00000000-0005-0000-0000-0000066E0000}"/>
    <cellStyle name="Заголовок 4 5" xfId="28171" xr:uid="{00000000-0005-0000-0000-0000076E0000}"/>
    <cellStyle name="Заголовок 4 5 2" xfId="28172" xr:uid="{00000000-0005-0000-0000-0000086E0000}"/>
    <cellStyle name="Заголовок 4 5 3" xfId="28173" xr:uid="{00000000-0005-0000-0000-0000096E0000}"/>
    <cellStyle name="Заголовок 4 6" xfId="28174" xr:uid="{00000000-0005-0000-0000-00000A6E0000}"/>
    <cellStyle name="Заголовок 4 6 2" xfId="28175" xr:uid="{00000000-0005-0000-0000-00000B6E0000}"/>
    <cellStyle name="Заголовок 4 7" xfId="28176" xr:uid="{00000000-0005-0000-0000-00000C6E0000}"/>
    <cellStyle name="Заголовок 4 8" xfId="28177" xr:uid="{00000000-0005-0000-0000-00000D6E0000}"/>
    <cellStyle name="Заголовок 4 9" xfId="28178" xr:uid="{00000000-0005-0000-0000-00000E6E0000}"/>
    <cellStyle name="Итог 10" xfId="28179" xr:uid="{00000000-0005-0000-0000-00000F6E0000}"/>
    <cellStyle name="Итог 11" xfId="28180" xr:uid="{00000000-0005-0000-0000-0000106E0000}"/>
    <cellStyle name="Итог 11 2" xfId="28181" xr:uid="{00000000-0005-0000-0000-0000116E0000}"/>
    <cellStyle name="Итог 11 3" xfId="28182" xr:uid="{00000000-0005-0000-0000-0000126E0000}"/>
    <cellStyle name="Итог 11 4" xfId="28183" xr:uid="{00000000-0005-0000-0000-0000136E0000}"/>
    <cellStyle name="Итог 12" xfId="28184" xr:uid="{00000000-0005-0000-0000-0000146E0000}"/>
    <cellStyle name="Итог 13" xfId="28185" xr:uid="{00000000-0005-0000-0000-0000156E0000}"/>
    <cellStyle name="Итог 14" xfId="28186" xr:uid="{00000000-0005-0000-0000-0000166E0000}"/>
    <cellStyle name="Итог 15" xfId="28187" xr:uid="{00000000-0005-0000-0000-0000176E0000}"/>
    <cellStyle name="Итог 15 2" xfId="28188" xr:uid="{00000000-0005-0000-0000-0000186E0000}"/>
    <cellStyle name="Итог 16" xfId="28189" xr:uid="{00000000-0005-0000-0000-0000196E0000}"/>
    <cellStyle name="Итог 17" xfId="28190" xr:uid="{00000000-0005-0000-0000-00001A6E0000}"/>
    <cellStyle name="Итог 18" xfId="28191" xr:uid="{00000000-0005-0000-0000-00001B6E0000}"/>
    <cellStyle name="Итог 19" xfId="28192" xr:uid="{00000000-0005-0000-0000-00001C6E0000}"/>
    <cellStyle name="Итог 2" xfId="28193" xr:uid="{00000000-0005-0000-0000-00001D6E0000}"/>
    <cellStyle name="Итог 2 10" xfId="28194" xr:uid="{00000000-0005-0000-0000-00001E6E0000}"/>
    <cellStyle name="Итог 2 10 2" xfId="28195" xr:uid="{00000000-0005-0000-0000-00001F6E0000}"/>
    <cellStyle name="Итог 2 11" xfId="28196" xr:uid="{00000000-0005-0000-0000-0000206E0000}"/>
    <cellStyle name="Итог 2 11 2" xfId="28197" xr:uid="{00000000-0005-0000-0000-0000216E0000}"/>
    <cellStyle name="Итог 2 12" xfId="28198" xr:uid="{00000000-0005-0000-0000-0000226E0000}"/>
    <cellStyle name="Итог 2 12 2" xfId="28199" xr:uid="{00000000-0005-0000-0000-0000236E0000}"/>
    <cellStyle name="Итог 2 12 2 2" xfId="28200" xr:uid="{00000000-0005-0000-0000-0000246E0000}"/>
    <cellStyle name="Итог 2 12 3" xfId="28201" xr:uid="{00000000-0005-0000-0000-0000256E0000}"/>
    <cellStyle name="Итог 2 12 4" xfId="28202" xr:uid="{00000000-0005-0000-0000-0000266E0000}"/>
    <cellStyle name="Итог 2 12 4 2" xfId="28203" xr:uid="{00000000-0005-0000-0000-0000276E0000}"/>
    <cellStyle name="Итог 2 12 4 3" xfId="28204" xr:uid="{00000000-0005-0000-0000-0000286E0000}"/>
    <cellStyle name="Итог 2 12 5" xfId="28205" xr:uid="{00000000-0005-0000-0000-0000296E0000}"/>
    <cellStyle name="Итог 2 12 6" xfId="28206" xr:uid="{00000000-0005-0000-0000-00002A6E0000}"/>
    <cellStyle name="Итог 2 13" xfId="28207" xr:uid="{00000000-0005-0000-0000-00002B6E0000}"/>
    <cellStyle name="Итог 2 13 2" xfId="28208" xr:uid="{00000000-0005-0000-0000-00002C6E0000}"/>
    <cellStyle name="Итог 2 14" xfId="28209" xr:uid="{00000000-0005-0000-0000-00002D6E0000}"/>
    <cellStyle name="Итог 2 14 2" xfId="28210" xr:uid="{00000000-0005-0000-0000-00002E6E0000}"/>
    <cellStyle name="Итог 2 15" xfId="28211" xr:uid="{00000000-0005-0000-0000-00002F6E0000}"/>
    <cellStyle name="Итог 2 16" xfId="28212" xr:uid="{00000000-0005-0000-0000-0000306E0000}"/>
    <cellStyle name="Итог 2 16 2" xfId="28213" xr:uid="{00000000-0005-0000-0000-0000316E0000}"/>
    <cellStyle name="Итог 2 16 3" xfId="28214" xr:uid="{00000000-0005-0000-0000-0000326E0000}"/>
    <cellStyle name="Итог 2 17" xfId="28215" xr:uid="{00000000-0005-0000-0000-0000336E0000}"/>
    <cellStyle name="Итог 2 17 2" xfId="28216" xr:uid="{00000000-0005-0000-0000-0000346E0000}"/>
    <cellStyle name="Итог 2 17 3" xfId="28217" xr:uid="{00000000-0005-0000-0000-0000356E0000}"/>
    <cellStyle name="Итог 2 18" xfId="28218" xr:uid="{00000000-0005-0000-0000-0000366E0000}"/>
    <cellStyle name="Итог 2 18 2" xfId="28219" xr:uid="{00000000-0005-0000-0000-0000376E0000}"/>
    <cellStyle name="Итог 2 18 3" xfId="28220" xr:uid="{00000000-0005-0000-0000-0000386E0000}"/>
    <cellStyle name="Итог 2 19" xfId="28221" xr:uid="{00000000-0005-0000-0000-0000396E0000}"/>
    <cellStyle name="Итог 2 2" xfId="28222" xr:uid="{00000000-0005-0000-0000-00003A6E0000}"/>
    <cellStyle name="Итог 2 2 10" xfId="28223" xr:uid="{00000000-0005-0000-0000-00003B6E0000}"/>
    <cellStyle name="Итог 2 2 11" xfId="28224" xr:uid="{00000000-0005-0000-0000-00003C6E0000}"/>
    <cellStyle name="Итог 2 2 12" xfId="28225" xr:uid="{00000000-0005-0000-0000-00003D6E0000}"/>
    <cellStyle name="Итог 2 2 12 2" xfId="28226" xr:uid="{00000000-0005-0000-0000-00003E6E0000}"/>
    <cellStyle name="Итог 2 2 12 2 2" xfId="28227" xr:uid="{00000000-0005-0000-0000-00003F6E0000}"/>
    <cellStyle name="Итог 2 2 12 2 2 2" xfId="28228" xr:uid="{00000000-0005-0000-0000-0000406E0000}"/>
    <cellStyle name="Итог 2 2 12 2 2 3" xfId="28229" xr:uid="{00000000-0005-0000-0000-0000416E0000}"/>
    <cellStyle name="Итог 2 2 12 2 3" xfId="28230" xr:uid="{00000000-0005-0000-0000-0000426E0000}"/>
    <cellStyle name="Итог 2 2 12 3" xfId="28231" xr:uid="{00000000-0005-0000-0000-0000436E0000}"/>
    <cellStyle name="Итог 2 2 12 4" xfId="28232" xr:uid="{00000000-0005-0000-0000-0000446E0000}"/>
    <cellStyle name="Итог 2 2 13" xfId="28233" xr:uid="{00000000-0005-0000-0000-0000456E0000}"/>
    <cellStyle name="Итог 2 2 13 2" xfId="28234" xr:uid="{00000000-0005-0000-0000-0000466E0000}"/>
    <cellStyle name="Итог 2 2 13 3" xfId="28235" xr:uid="{00000000-0005-0000-0000-0000476E0000}"/>
    <cellStyle name="Итог 2 2 14" xfId="28236" xr:uid="{00000000-0005-0000-0000-0000486E0000}"/>
    <cellStyle name="Итог 2 2 14 2" xfId="28237" xr:uid="{00000000-0005-0000-0000-0000496E0000}"/>
    <cellStyle name="Итог 2 2 14 3" xfId="28238" xr:uid="{00000000-0005-0000-0000-00004A6E0000}"/>
    <cellStyle name="Итог 2 2 15" xfId="28239" xr:uid="{00000000-0005-0000-0000-00004B6E0000}"/>
    <cellStyle name="Итог 2 2 15 2" xfId="28240" xr:uid="{00000000-0005-0000-0000-00004C6E0000}"/>
    <cellStyle name="Итог 2 2 15 3" xfId="28241" xr:uid="{00000000-0005-0000-0000-00004D6E0000}"/>
    <cellStyle name="Итог 2 2 16" xfId="28242" xr:uid="{00000000-0005-0000-0000-00004E6E0000}"/>
    <cellStyle name="Итог 2 2 16 2" xfId="28243" xr:uid="{00000000-0005-0000-0000-00004F6E0000}"/>
    <cellStyle name="Итог 2 2 17" xfId="28244" xr:uid="{00000000-0005-0000-0000-0000506E0000}"/>
    <cellStyle name="Итог 2 2 18" xfId="28245" xr:uid="{00000000-0005-0000-0000-0000516E0000}"/>
    <cellStyle name="Итог 2 2 19" xfId="28246" xr:uid="{00000000-0005-0000-0000-0000526E0000}"/>
    <cellStyle name="Итог 2 2 19 2" xfId="28247" xr:uid="{00000000-0005-0000-0000-0000536E0000}"/>
    <cellStyle name="Итог 2 2 19 2 2" xfId="28248" xr:uid="{00000000-0005-0000-0000-0000546E0000}"/>
    <cellStyle name="Итог 2 2 19 2 2 2" xfId="28249" xr:uid="{00000000-0005-0000-0000-0000556E0000}"/>
    <cellStyle name="Итог 2 2 19 2 3" xfId="28250" xr:uid="{00000000-0005-0000-0000-0000566E0000}"/>
    <cellStyle name="Итог 2 2 19 2 4" xfId="28251" xr:uid="{00000000-0005-0000-0000-0000576E0000}"/>
    <cellStyle name="Итог 2 2 19 3" xfId="28252" xr:uid="{00000000-0005-0000-0000-0000586E0000}"/>
    <cellStyle name="Итог 2 2 19 3 2" xfId="28253" xr:uid="{00000000-0005-0000-0000-0000596E0000}"/>
    <cellStyle name="Итог 2 2 19 4" xfId="28254" xr:uid="{00000000-0005-0000-0000-00005A6E0000}"/>
    <cellStyle name="Итог 2 2 2" xfId="28255" xr:uid="{00000000-0005-0000-0000-00005B6E0000}"/>
    <cellStyle name="Итог 2 2 2 10" xfId="28256" xr:uid="{00000000-0005-0000-0000-00005C6E0000}"/>
    <cellStyle name="Итог 2 2 2 11" xfId="28257" xr:uid="{00000000-0005-0000-0000-00005D6E0000}"/>
    <cellStyle name="Итог 2 2 2 12" xfId="28258" xr:uid="{00000000-0005-0000-0000-00005E6E0000}"/>
    <cellStyle name="Итог 2 2 2 12 2" xfId="28259" xr:uid="{00000000-0005-0000-0000-00005F6E0000}"/>
    <cellStyle name="Итог 2 2 2 12 2 2" xfId="28260" xr:uid="{00000000-0005-0000-0000-0000606E0000}"/>
    <cellStyle name="Итог 2 2 2 12 2 2 2" xfId="28261" xr:uid="{00000000-0005-0000-0000-0000616E0000}"/>
    <cellStyle name="Итог 2 2 2 12 2 2 3" xfId="28262" xr:uid="{00000000-0005-0000-0000-0000626E0000}"/>
    <cellStyle name="Итог 2 2 2 12 2 3" xfId="28263" xr:uid="{00000000-0005-0000-0000-0000636E0000}"/>
    <cellStyle name="Итог 2 2 2 12 3" xfId="28264" xr:uid="{00000000-0005-0000-0000-0000646E0000}"/>
    <cellStyle name="Итог 2 2 2 12 4" xfId="28265" xr:uid="{00000000-0005-0000-0000-0000656E0000}"/>
    <cellStyle name="Итог 2 2 2 13" xfId="28266" xr:uid="{00000000-0005-0000-0000-0000666E0000}"/>
    <cellStyle name="Итог 2 2 2 13 2" xfId="28267" xr:uid="{00000000-0005-0000-0000-0000676E0000}"/>
    <cellStyle name="Итог 2 2 2 13 3" xfId="28268" xr:uid="{00000000-0005-0000-0000-0000686E0000}"/>
    <cellStyle name="Итог 2 2 2 14" xfId="28269" xr:uid="{00000000-0005-0000-0000-0000696E0000}"/>
    <cellStyle name="Итог 2 2 2 14 2" xfId="28270" xr:uid="{00000000-0005-0000-0000-00006A6E0000}"/>
    <cellStyle name="Итог 2 2 2 14 3" xfId="28271" xr:uid="{00000000-0005-0000-0000-00006B6E0000}"/>
    <cellStyle name="Итог 2 2 2 15" xfId="28272" xr:uid="{00000000-0005-0000-0000-00006C6E0000}"/>
    <cellStyle name="Итог 2 2 2 15 2" xfId="28273" xr:uid="{00000000-0005-0000-0000-00006D6E0000}"/>
    <cellStyle name="Итог 2 2 2 15 3" xfId="28274" xr:uid="{00000000-0005-0000-0000-00006E6E0000}"/>
    <cellStyle name="Итог 2 2 2 16" xfId="28275" xr:uid="{00000000-0005-0000-0000-00006F6E0000}"/>
    <cellStyle name="Итог 2 2 2 16 2" xfId="28276" xr:uid="{00000000-0005-0000-0000-0000706E0000}"/>
    <cellStyle name="Итог 2 2 2 17" xfId="28277" xr:uid="{00000000-0005-0000-0000-0000716E0000}"/>
    <cellStyle name="Итог 2 2 2 18" xfId="28278" xr:uid="{00000000-0005-0000-0000-0000726E0000}"/>
    <cellStyle name="Итог 2 2 2 19" xfId="28279" xr:uid="{00000000-0005-0000-0000-0000736E0000}"/>
    <cellStyle name="Итог 2 2 2 19 2" xfId="28280" xr:uid="{00000000-0005-0000-0000-0000746E0000}"/>
    <cellStyle name="Итог 2 2 2 19 2 2" xfId="28281" xr:uid="{00000000-0005-0000-0000-0000756E0000}"/>
    <cellStyle name="Итог 2 2 2 19 2 2 2" xfId="28282" xr:uid="{00000000-0005-0000-0000-0000766E0000}"/>
    <cellStyle name="Итог 2 2 2 19 2 3" xfId="28283" xr:uid="{00000000-0005-0000-0000-0000776E0000}"/>
    <cellStyle name="Итог 2 2 2 19 2 4" xfId="28284" xr:uid="{00000000-0005-0000-0000-0000786E0000}"/>
    <cellStyle name="Итог 2 2 2 19 3" xfId="28285" xr:uid="{00000000-0005-0000-0000-0000796E0000}"/>
    <cellStyle name="Итог 2 2 2 19 3 2" xfId="28286" xr:uid="{00000000-0005-0000-0000-00007A6E0000}"/>
    <cellStyle name="Итог 2 2 2 19 4" xfId="28287" xr:uid="{00000000-0005-0000-0000-00007B6E0000}"/>
    <cellStyle name="Итог 2 2 2 2" xfId="28288" xr:uid="{00000000-0005-0000-0000-00007C6E0000}"/>
    <cellStyle name="Итог 2 2 2 2 10" xfId="28289" xr:uid="{00000000-0005-0000-0000-00007D6E0000}"/>
    <cellStyle name="Итог 2 2 2 2 10 2" xfId="28290" xr:uid="{00000000-0005-0000-0000-00007E6E0000}"/>
    <cellStyle name="Итог 2 2 2 2 11" xfId="28291" xr:uid="{00000000-0005-0000-0000-00007F6E0000}"/>
    <cellStyle name="Итог 2 2 2 2 12" xfId="28292" xr:uid="{00000000-0005-0000-0000-0000806E0000}"/>
    <cellStyle name="Итог 2 2 2 2 13" xfId="28293" xr:uid="{00000000-0005-0000-0000-0000816E0000}"/>
    <cellStyle name="Итог 2 2 2 2 13 2" xfId="28294" xr:uid="{00000000-0005-0000-0000-0000826E0000}"/>
    <cellStyle name="Итог 2 2 2 2 13 2 2" xfId="28295" xr:uid="{00000000-0005-0000-0000-0000836E0000}"/>
    <cellStyle name="Итог 2 2 2 2 13 2 2 2" xfId="28296" xr:uid="{00000000-0005-0000-0000-0000846E0000}"/>
    <cellStyle name="Итог 2 2 2 2 13 2 3" xfId="28297" xr:uid="{00000000-0005-0000-0000-0000856E0000}"/>
    <cellStyle name="Итог 2 2 2 2 13 2 4" xfId="28298" xr:uid="{00000000-0005-0000-0000-0000866E0000}"/>
    <cellStyle name="Итог 2 2 2 2 13 3" xfId="28299" xr:uid="{00000000-0005-0000-0000-0000876E0000}"/>
    <cellStyle name="Итог 2 2 2 2 13 3 2" xfId="28300" xr:uid="{00000000-0005-0000-0000-0000886E0000}"/>
    <cellStyle name="Итог 2 2 2 2 13 4" xfId="28301" xr:uid="{00000000-0005-0000-0000-0000896E0000}"/>
    <cellStyle name="Итог 2 2 2 2 14" xfId="28302" xr:uid="{00000000-0005-0000-0000-00008A6E0000}"/>
    <cellStyle name="Итог 2 2 2 2 14 2" xfId="28303" xr:uid="{00000000-0005-0000-0000-00008B6E0000}"/>
    <cellStyle name="Итог 2 2 2 2 15" xfId="28304" xr:uid="{00000000-0005-0000-0000-00008C6E0000}"/>
    <cellStyle name="Итог 2 2 2 2 16" xfId="28305" xr:uid="{00000000-0005-0000-0000-00008D6E0000}"/>
    <cellStyle name="Итог 2 2 2 2 17" xfId="28306" xr:uid="{00000000-0005-0000-0000-00008E6E0000}"/>
    <cellStyle name="Итог 2 2 2 2 17 2" xfId="28307" xr:uid="{00000000-0005-0000-0000-00008F6E0000}"/>
    <cellStyle name="Итог 2 2 2 2 18" xfId="28308" xr:uid="{00000000-0005-0000-0000-0000906E0000}"/>
    <cellStyle name="Итог 2 2 2 2 19" xfId="28309" xr:uid="{00000000-0005-0000-0000-0000916E0000}"/>
    <cellStyle name="Итог 2 2 2 2 2" xfId="28310" xr:uid="{00000000-0005-0000-0000-0000926E0000}"/>
    <cellStyle name="Итог 2 2 2 2 2 10" xfId="28311" xr:uid="{00000000-0005-0000-0000-0000936E0000}"/>
    <cellStyle name="Итог 2 2 2 2 2 11" xfId="28312" xr:uid="{00000000-0005-0000-0000-0000946E0000}"/>
    <cellStyle name="Итог 2 2 2 2 2 12" xfId="28313" xr:uid="{00000000-0005-0000-0000-0000956E0000}"/>
    <cellStyle name="Итог 2 2 2 2 2 12 2" xfId="28314" xr:uid="{00000000-0005-0000-0000-0000966E0000}"/>
    <cellStyle name="Итог 2 2 2 2 2 12 2 2" xfId="28315" xr:uid="{00000000-0005-0000-0000-0000976E0000}"/>
    <cellStyle name="Итог 2 2 2 2 2 12 2 2 2" xfId="28316" xr:uid="{00000000-0005-0000-0000-0000986E0000}"/>
    <cellStyle name="Итог 2 2 2 2 2 12 2 3" xfId="28317" xr:uid="{00000000-0005-0000-0000-0000996E0000}"/>
    <cellStyle name="Итог 2 2 2 2 2 12 2 4" xfId="28318" xr:uid="{00000000-0005-0000-0000-00009A6E0000}"/>
    <cellStyle name="Итог 2 2 2 2 2 12 3" xfId="28319" xr:uid="{00000000-0005-0000-0000-00009B6E0000}"/>
    <cellStyle name="Итог 2 2 2 2 2 12 3 2" xfId="28320" xr:uid="{00000000-0005-0000-0000-00009C6E0000}"/>
    <cellStyle name="Итог 2 2 2 2 2 12 4" xfId="28321" xr:uid="{00000000-0005-0000-0000-00009D6E0000}"/>
    <cellStyle name="Итог 2 2 2 2 2 13" xfId="28322" xr:uid="{00000000-0005-0000-0000-00009E6E0000}"/>
    <cellStyle name="Итог 2 2 2 2 2 13 2" xfId="28323" xr:uid="{00000000-0005-0000-0000-00009F6E0000}"/>
    <cellStyle name="Итог 2 2 2 2 2 14" xfId="28324" xr:uid="{00000000-0005-0000-0000-0000A06E0000}"/>
    <cellStyle name="Итог 2 2 2 2 2 15" xfId="28325" xr:uid="{00000000-0005-0000-0000-0000A16E0000}"/>
    <cellStyle name="Итог 2 2 2 2 2 16" xfId="28326" xr:uid="{00000000-0005-0000-0000-0000A26E0000}"/>
    <cellStyle name="Итог 2 2 2 2 2 16 2" xfId="28327" xr:uid="{00000000-0005-0000-0000-0000A36E0000}"/>
    <cellStyle name="Итог 2 2 2 2 2 17" xfId="28328" xr:uid="{00000000-0005-0000-0000-0000A46E0000}"/>
    <cellStyle name="Итог 2 2 2 2 2 18" xfId="28329" xr:uid="{00000000-0005-0000-0000-0000A56E0000}"/>
    <cellStyle name="Итог 2 2 2 2 2 19" xfId="28330" xr:uid="{00000000-0005-0000-0000-0000A66E0000}"/>
    <cellStyle name="Итог 2 2 2 2 2 2" xfId="28331" xr:uid="{00000000-0005-0000-0000-0000A76E0000}"/>
    <cellStyle name="Итог 2 2 2 2 2 2 10" xfId="28332" xr:uid="{00000000-0005-0000-0000-0000A86E0000}"/>
    <cellStyle name="Итог 2 2 2 2 2 2 10 2" xfId="28333" xr:uid="{00000000-0005-0000-0000-0000A96E0000}"/>
    <cellStyle name="Итог 2 2 2 2 2 2 10 2 2" xfId="28334" xr:uid="{00000000-0005-0000-0000-0000AA6E0000}"/>
    <cellStyle name="Итог 2 2 2 2 2 2 10 2 2 2" xfId="28335" xr:uid="{00000000-0005-0000-0000-0000AB6E0000}"/>
    <cellStyle name="Итог 2 2 2 2 2 2 10 2 3" xfId="28336" xr:uid="{00000000-0005-0000-0000-0000AC6E0000}"/>
    <cellStyle name="Итог 2 2 2 2 2 2 10 2 4" xfId="28337" xr:uid="{00000000-0005-0000-0000-0000AD6E0000}"/>
    <cellStyle name="Итог 2 2 2 2 2 2 10 3" xfId="28338" xr:uid="{00000000-0005-0000-0000-0000AE6E0000}"/>
    <cellStyle name="Итог 2 2 2 2 2 2 10 3 2" xfId="28339" xr:uid="{00000000-0005-0000-0000-0000AF6E0000}"/>
    <cellStyle name="Итог 2 2 2 2 2 2 10 4" xfId="28340" xr:uid="{00000000-0005-0000-0000-0000B06E0000}"/>
    <cellStyle name="Итог 2 2 2 2 2 2 11" xfId="28341" xr:uid="{00000000-0005-0000-0000-0000B16E0000}"/>
    <cellStyle name="Итог 2 2 2 2 2 2 11 2" xfId="28342" xr:uid="{00000000-0005-0000-0000-0000B26E0000}"/>
    <cellStyle name="Итог 2 2 2 2 2 2 12" xfId="28343" xr:uid="{00000000-0005-0000-0000-0000B36E0000}"/>
    <cellStyle name="Итог 2 2 2 2 2 2 13" xfId="28344" xr:uid="{00000000-0005-0000-0000-0000B46E0000}"/>
    <cellStyle name="Итог 2 2 2 2 2 2 14" xfId="28345" xr:uid="{00000000-0005-0000-0000-0000B56E0000}"/>
    <cellStyle name="Итог 2 2 2 2 2 2 14 2" xfId="28346" xr:uid="{00000000-0005-0000-0000-0000B66E0000}"/>
    <cellStyle name="Итог 2 2 2 2 2 2 15" xfId="28347" xr:uid="{00000000-0005-0000-0000-0000B76E0000}"/>
    <cellStyle name="Итог 2 2 2 2 2 2 16" xfId="28348" xr:uid="{00000000-0005-0000-0000-0000B86E0000}"/>
    <cellStyle name="Итог 2 2 2 2 2 2 17" xfId="28349" xr:uid="{00000000-0005-0000-0000-0000B96E0000}"/>
    <cellStyle name="Итог 2 2 2 2 2 2 18" xfId="28350" xr:uid="{00000000-0005-0000-0000-0000BA6E0000}"/>
    <cellStyle name="Итог 2 2 2 2 2 2 19" xfId="28351" xr:uid="{00000000-0005-0000-0000-0000BB6E0000}"/>
    <cellStyle name="Итог 2 2 2 2 2 2 2" xfId="28352" xr:uid="{00000000-0005-0000-0000-0000BC6E0000}"/>
    <cellStyle name="Итог 2 2 2 2 2 2 2 10" xfId="28353" xr:uid="{00000000-0005-0000-0000-0000BD6E0000}"/>
    <cellStyle name="Итог 2 2 2 2 2 2 2 10 2" xfId="28354" xr:uid="{00000000-0005-0000-0000-0000BE6E0000}"/>
    <cellStyle name="Итог 2 2 2 2 2 2 2 11" xfId="28355" xr:uid="{00000000-0005-0000-0000-0000BF6E0000}"/>
    <cellStyle name="Итог 2 2 2 2 2 2 2 12" xfId="28356" xr:uid="{00000000-0005-0000-0000-0000C06E0000}"/>
    <cellStyle name="Итог 2 2 2 2 2 2 2 13" xfId="28357" xr:uid="{00000000-0005-0000-0000-0000C16E0000}"/>
    <cellStyle name="Итог 2 2 2 2 2 2 2 13 2" xfId="28358" xr:uid="{00000000-0005-0000-0000-0000C26E0000}"/>
    <cellStyle name="Итог 2 2 2 2 2 2 2 14" xfId="28359" xr:uid="{00000000-0005-0000-0000-0000C36E0000}"/>
    <cellStyle name="Итог 2 2 2 2 2 2 2 15" xfId="28360" xr:uid="{00000000-0005-0000-0000-0000C46E0000}"/>
    <cellStyle name="Итог 2 2 2 2 2 2 2 16" xfId="28361" xr:uid="{00000000-0005-0000-0000-0000C56E0000}"/>
    <cellStyle name="Итог 2 2 2 2 2 2 2 17" xfId="28362" xr:uid="{00000000-0005-0000-0000-0000C66E0000}"/>
    <cellStyle name="Итог 2 2 2 2 2 2 2 18" xfId="28363" xr:uid="{00000000-0005-0000-0000-0000C76E0000}"/>
    <cellStyle name="Итог 2 2 2 2 2 2 2 19" xfId="28364" xr:uid="{00000000-0005-0000-0000-0000C86E0000}"/>
    <cellStyle name="Итог 2 2 2 2 2 2 2 2" xfId="28365" xr:uid="{00000000-0005-0000-0000-0000C96E0000}"/>
    <cellStyle name="Итог 2 2 2 2 2 2 2 2 10" xfId="28366" xr:uid="{00000000-0005-0000-0000-0000CA6E0000}"/>
    <cellStyle name="Итог 2 2 2 2 2 2 2 2 11" xfId="28367" xr:uid="{00000000-0005-0000-0000-0000CB6E0000}"/>
    <cellStyle name="Итог 2 2 2 2 2 2 2 2 12" xfId="28368" xr:uid="{00000000-0005-0000-0000-0000CC6E0000}"/>
    <cellStyle name="Итог 2 2 2 2 2 2 2 2 13" xfId="28369" xr:uid="{00000000-0005-0000-0000-0000CD6E0000}"/>
    <cellStyle name="Итог 2 2 2 2 2 2 2 2 14" xfId="28370" xr:uid="{00000000-0005-0000-0000-0000CE6E0000}"/>
    <cellStyle name="Итог 2 2 2 2 2 2 2 2 15" xfId="28371" xr:uid="{00000000-0005-0000-0000-0000CF6E0000}"/>
    <cellStyle name="Итог 2 2 2 2 2 2 2 2 16" xfId="28372" xr:uid="{00000000-0005-0000-0000-0000D06E0000}"/>
    <cellStyle name="Итог 2 2 2 2 2 2 2 2 17" xfId="28373" xr:uid="{00000000-0005-0000-0000-0000D16E0000}"/>
    <cellStyle name="Итог 2 2 2 2 2 2 2 2 18" xfId="28374" xr:uid="{00000000-0005-0000-0000-0000D26E0000}"/>
    <cellStyle name="Итог 2 2 2 2 2 2 2 2 19" xfId="28375" xr:uid="{00000000-0005-0000-0000-0000D36E0000}"/>
    <cellStyle name="Итог 2 2 2 2 2 2 2 2 2" xfId="28376" xr:uid="{00000000-0005-0000-0000-0000D46E0000}"/>
    <cellStyle name="Итог 2 2 2 2 2 2 2 2 2 10" xfId="28377" xr:uid="{00000000-0005-0000-0000-0000D56E0000}"/>
    <cellStyle name="Итог 2 2 2 2 2 2 2 2 2 11" xfId="28378" xr:uid="{00000000-0005-0000-0000-0000D66E0000}"/>
    <cellStyle name="Итог 2 2 2 2 2 2 2 2 2 12" xfId="28379" xr:uid="{00000000-0005-0000-0000-0000D76E0000}"/>
    <cellStyle name="Итог 2 2 2 2 2 2 2 2 2 13" xfId="28380" xr:uid="{00000000-0005-0000-0000-0000D86E0000}"/>
    <cellStyle name="Итог 2 2 2 2 2 2 2 2 2 14" xfId="28381" xr:uid="{00000000-0005-0000-0000-0000D96E0000}"/>
    <cellStyle name="Итог 2 2 2 2 2 2 2 2 2 15" xfId="28382" xr:uid="{00000000-0005-0000-0000-0000DA6E0000}"/>
    <cellStyle name="Итог 2 2 2 2 2 2 2 2 2 16" xfId="28383" xr:uid="{00000000-0005-0000-0000-0000DB6E0000}"/>
    <cellStyle name="Итог 2 2 2 2 2 2 2 2 2 17" xfId="28384" xr:uid="{00000000-0005-0000-0000-0000DC6E0000}"/>
    <cellStyle name="Итог 2 2 2 2 2 2 2 2 2 18" xfId="28385" xr:uid="{00000000-0005-0000-0000-0000DD6E0000}"/>
    <cellStyle name="Итог 2 2 2 2 2 2 2 2 2 19" xfId="28386" xr:uid="{00000000-0005-0000-0000-0000DE6E0000}"/>
    <cellStyle name="Итог 2 2 2 2 2 2 2 2 2 2" xfId="28387" xr:uid="{00000000-0005-0000-0000-0000DF6E0000}"/>
    <cellStyle name="Итог 2 2 2 2 2 2 2 2 2 2 10" xfId="28388" xr:uid="{00000000-0005-0000-0000-0000E06E0000}"/>
    <cellStyle name="Итог 2 2 2 2 2 2 2 2 2 2 11" xfId="28389" xr:uid="{00000000-0005-0000-0000-0000E16E0000}"/>
    <cellStyle name="Итог 2 2 2 2 2 2 2 2 2 2 12" xfId="28390" xr:uid="{00000000-0005-0000-0000-0000E26E0000}"/>
    <cellStyle name="Итог 2 2 2 2 2 2 2 2 2 2 13" xfId="28391" xr:uid="{00000000-0005-0000-0000-0000E36E0000}"/>
    <cellStyle name="Итог 2 2 2 2 2 2 2 2 2 2 14" xfId="28392" xr:uid="{00000000-0005-0000-0000-0000E46E0000}"/>
    <cellStyle name="Итог 2 2 2 2 2 2 2 2 2 2 15" xfId="28393" xr:uid="{00000000-0005-0000-0000-0000E56E0000}"/>
    <cellStyle name="Итог 2 2 2 2 2 2 2 2 2 2 16" xfId="28394" xr:uid="{00000000-0005-0000-0000-0000E66E0000}"/>
    <cellStyle name="Итог 2 2 2 2 2 2 2 2 2 2 17" xfId="28395" xr:uid="{00000000-0005-0000-0000-0000E76E0000}"/>
    <cellStyle name="Итог 2 2 2 2 2 2 2 2 2 2 18" xfId="28396" xr:uid="{00000000-0005-0000-0000-0000E86E0000}"/>
    <cellStyle name="Итог 2 2 2 2 2 2 2 2 2 2 19" xfId="28397" xr:uid="{00000000-0005-0000-0000-0000E96E0000}"/>
    <cellStyle name="Итог 2 2 2 2 2 2 2 2 2 2 2" xfId="28398" xr:uid="{00000000-0005-0000-0000-0000EA6E0000}"/>
    <cellStyle name="Итог 2 2 2 2 2 2 2 2 2 2 2 10" xfId="28399" xr:uid="{00000000-0005-0000-0000-0000EB6E0000}"/>
    <cellStyle name="Итог 2 2 2 2 2 2 2 2 2 2 2 11" xfId="28400" xr:uid="{00000000-0005-0000-0000-0000EC6E0000}"/>
    <cellStyle name="Итог 2 2 2 2 2 2 2 2 2 2 2 12" xfId="28401" xr:uid="{00000000-0005-0000-0000-0000ED6E0000}"/>
    <cellStyle name="Итог 2 2 2 2 2 2 2 2 2 2 2 13" xfId="28402" xr:uid="{00000000-0005-0000-0000-0000EE6E0000}"/>
    <cellStyle name="Итог 2 2 2 2 2 2 2 2 2 2 2 14" xfId="28403" xr:uid="{00000000-0005-0000-0000-0000EF6E0000}"/>
    <cellStyle name="Итог 2 2 2 2 2 2 2 2 2 2 2 15" xfId="28404" xr:uid="{00000000-0005-0000-0000-0000F06E0000}"/>
    <cellStyle name="Итог 2 2 2 2 2 2 2 2 2 2 2 16" xfId="28405" xr:uid="{00000000-0005-0000-0000-0000F16E0000}"/>
    <cellStyle name="Итог 2 2 2 2 2 2 2 2 2 2 2 17" xfId="28406" xr:uid="{00000000-0005-0000-0000-0000F26E0000}"/>
    <cellStyle name="Итог 2 2 2 2 2 2 2 2 2 2 2 18" xfId="28407" xr:uid="{00000000-0005-0000-0000-0000F36E0000}"/>
    <cellStyle name="Итог 2 2 2 2 2 2 2 2 2 2 2 19" xfId="28408" xr:uid="{00000000-0005-0000-0000-0000F46E0000}"/>
    <cellStyle name="Итог 2 2 2 2 2 2 2 2 2 2 2 2" xfId="28409" xr:uid="{00000000-0005-0000-0000-0000F56E0000}"/>
    <cellStyle name="Итог 2 2 2 2 2 2 2 2 2 2 2 2 10" xfId="28410" xr:uid="{00000000-0005-0000-0000-0000F66E0000}"/>
    <cellStyle name="Итог 2 2 2 2 2 2 2 2 2 2 2 2 11" xfId="28411" xr:uid="{00000000-0005-0000-0000-0000F76E0000}"/>
    <cellStyle name="Итог 2 2 2 2 2 2 2 2 2 2 2 2 12" xfId="28412" xr:uid="{00000000-0005-0000-0000-0000F86E0000}"/>
    <cellStyle name="Итог 2 2 2 2 2 2 2 2 2 2 2 2 13" xfId="28413" xr:uid="{00000000-0005-0000-0000-0000F96E0000}"/>
    <cellStyle name="Итог 2 2 2 2 2 2 2 2 2 2 2 2 14" xfId="28414" xr:uid="{00000000-0005-0000-0000-0000FA6E0000}"/>
    <cellStyle name="Итог 2 2 2 2 2 2 2 2 2 2 2 2 15" xfId="28415" xr:uid="{00000000-0005-0000-0000-0000FB6E0000}"/>
    <cellStyle name="Итог 2 2 2 2 2 2 2 2 2 2 2 2 16" xfId="28416" xr:uid="{00000000-0005-0000-0000-0000FC6E0000}"/>
    <cellStyle name="Итог 2 2 2 2 2 2 2 2 2 2 2 2 17" xfId="28417" xr:uid="{00000000-0005-0000-0000-0000FD6E0000}"/>
    <cellStyle name="Итог 2 2 2 2 2 2 2 2 2 2 2 2 18" xfId="28418" xr:uid="{00000000-0005-0000-0000-0000FE6E0000}"/>
    <cellStyle name="Итог 2 2 2 2 2 2 2 2 2 2 2 2 19" xfId="28419" xr:uid="{00000000-0005-0000-0000-0000FF6E0000}"/>
    <cellStyle name="Итог 2 2 2 2 2 2 2 2 2 2 2 2 2" xfId="28420" xr:uid="{00000000-0005-0000-0000-0000006F0000}"/>
    <cellStyle name="Итог 2 2 2 2 2 2 2 2 2 2 2 2 2 10" xfId="28421" xr:uid="{00000000-0005-0000-0000-0000016F0000}"/>
    <cellStyle name="Итог 2 2 2 2 2 2 2 2 2 2 2 2 2 11" xfId="28422" xr:uid="{00000000-0005-0000-0000-0000026F0000}"/>
    <cellStyle name="Итог 2 2 2 2 2 2 2 2 2 2 2 2 2 12" xfId="28423" xr:uid="{00000000-0005-0000-0000-0000036F0000}"/>
    <cellStyle name="Итог 2 2 2 2 2 2 2 2 2 2 2 2 2 13" xfId="28424" xr:uid="{00000000-0005-0000-0000-0000046F0000}"/>
    <cellStyle name="Итог 2 2 2 2 2 2 2 2 2 2 2 2 2 14" xfId="28425" xr:uid="{00000000-0005-0000-0000-0000056F0000}"/>
    <cellStyle name="Итог 2 2 2 2 2 2 2 2 2 2 2 2 2 15" xfId="28426" xr:uid="{00000000-0005-0000-0000-0000066F0000}"/>
    <cellStyle name="Итог 2 2 2 2 2 2 2 2 2 2 2 2 2 16" xfId="28427" xr:uid="{00000000-0005-0000-0000-0000076F0000}"/>
    <cellStyle name="Итог 2 2 2 2 2 2 2 2 2 2 2 2 2 17" xfId="28428" xr:uid="{00000000-0005-0000-0000-0000086F0000}"/>
    <cellStyle name="Итог 2 2 2 2 2 2 2 2 2 2 2 2 2 18" xfId="28429" xr:uid="{00000000-0005-0000-0000-0000096F0000}"/>
    <cellStyle name="Итог 2 2 2 2 2 2 2 2 2 2 2 2 2 19" xfId="28430" xr:uid="{00000000-0005-0000-0000-00000A6F0000}"/>
    <cellStyle name="Итог 2 2 2 2 2 2 2 2 2 2 2 2 2 2" xfId="28431" xr:uid="{00000000-0005-0000-0000-00000B6F0000}"/>
    <cellStyle name="Итог 2 2 2 2 2 2 2 2 2 2 2 2 2 2 10" xfId="28432" xr:uid="{00000000-0005-0000-0000-00000C6F0000}"/>
    <cellStyle name="Итог 2 2 2 2 2 2 2 2 2 2 2 2 2 2 11" xfId="28433" xr:uid="{00000000-0005-0000-0000-00000D6F0000}"/>
    <cellStyle name="Итог 2 2 2 2 2 2 2 2 2 2 2 2 2 2 12" xfId="28434" xr:uid="{00000000-0005-0000-0000-00000E6F0000}"/>
    <cellStyle name="Итог 2 2 2 2 2 2 2 2 2 2 2 2 2 2 13" xfId="28435" xr:uid="{00000000-0005-0000-0000-00000F6F0000}"/>
    <cellStyle name="Итог 2 2 2 2 2 2 2 2 2 2 2 2 2 2 14" xfId="28436" xr:uid="{00000000-0005-0000-0000-0000106F0000}"/>
    <cellStyle name="Итог 2 2 2 2 2 2 2 2 2 2 2 2 2 2 15" xfId="28437" xr:uid="{00000000-0005-0000-0000-0000116F0000}"/>
    <cellStyle name="Итог 2 2 2 2 2 2 2 2 2 2 2 2 2 2 16" xfId="28438" xr:uid="{00000000-0005-0000-0000-0000126F0000}"/>
    <cellStyle name="Итог 2 2 2 2 2 2 2 2 2 2 2 2 2 2 17" xfId="28439" xr:uid="{00000000-0005-0000-0000-0000136F0000}"/>
    <cellStyle name="Итог 2 2 2 2 2 2 2 2 2 2 2 2 2 2 18" xfId="28440" xr:uid="{00000000-0005-0000-0000-0000146F0000}"/>
    <cellStyle name="Итог 2 2 2 2 2 2 2 2 2 2 2 2 2 2 19" xfId="28441" xr:uid="{00000000-0005-0000-0000-0000156F0000}"/>
    <cellStyle name="Итог 2 2 2 2 2 2 2 2 2 2 2 2 2 2 2" xfId="28442" xr:uid="{00000000-0005-0000-0000-0000166F0000}"/>
    <cellStyle name="Итог 2 2 2 2 2 2 2 2 2 2 2 2 2 2 2 10" xfId="28443" xr:uid="{00000000-0005-0000-0000-0000176F0000}"/>
    <cellStyle name="Итог 2 2 2 2 2 2 2 2 2 2 2 2 2 2 2 11" xfId="28444" xr:uid="{00000000-0005-0000-0000-0000186F0000}"/>
    <cellStyle name="Итог 2 2 2 2 2 2 2 2 2 2 2 2 2 2 2 12" xfId="28445" xr:uid="{00000000-0005-0000-0000-0000196F0000}"/>
    <cellStyle name="Итог 2 2 2 2 2 2 2 2 2 2 2 2 2 2 2 13" xfId="28446" xr:uid="{00000000-0005-0000-0000-00001A6F0000}"/>
    <cellStyle name="Итог 2 2 2 2 2 2 2 2 2 2 2 2 2 2 2 14" xfId="28447" xr:uid="{00000000-0005-0000-0000-00001B6F0000}"/>
    <cellStyle name="Итог 2 2 2 2 2 2 2 2 2 2 2 2 2 2 2 15" xfId="28448" xr:uid="{00000000-0005-0000-0000-00001C6F0000}"/>
    <cellStyle name="Итог 2 2 2 2 2 2 2 2 2 2 2 2 2 2 2 16" xfId="28449" xr:uid="{00000000-0005-0000-0000-00001D6F0000}"/>
    <cellStyle name="Итог 2 2 2 2 2 2 2 2 2 2 2 2 2 2 2 17" xfId="28450" xr:uid="{00000000-0005-0000-0000-00001E6F0000}"/>
    <cellStyle name="Итог 2 2 2 2 2 2 2 2 2 2 2 2 2 2 2 18" xfId="28451" xr:uid="{00000000-0005-0000-0000-00001F6F0000}"/>
    <cellStyle name="Итог 2 2 2 2 2 2 2 2 2 2 2 2 2 2 2 19" xfId="28452" xr:uid="{00000000-0005-0000-0000-0000206F0000}"/>
    <cellStyle name="Итог 2 2 2 2 2 2 2 2 2 2 2 2 2 2 2 2" xfId="28453" xr:uid="{00000000-0005-0000-0000-0000216F0000}"/>
    <cellStyle name="Итог 2 2 2 2 2 2 2 2 2 2 2 2 2 2 2 2 10" xfId="28454" xr:uid="{00000000-0005-0000-0000-0000226F0000}"/>
    <cellStyle name="Итог 2 2 2 2 2 2 2 2 2 2 2 2 2 2 2 2 11" xfId="28455" xr:uid="{00000000-0005-0000-0000-0000236F0000}"/>
    <cellStyle name="Итог 2 2 2 2 2 2 2 2 2 2 2 2 2 2 2 2 12" xfId="28456" xr:uid="{00000000-0005-0000-0000-0000246F0000}"/>
    <cellStyle name="Итог 2 2 2 2 2 2 2 2 2 2 2 2 2 2 2 2 13" xfId="28457" xr:uid="{00000000-0005-0000-0000-0000256F0000}"/>
    <cellStyle name="Итог 2 2 2 2 2 2 2 2 2 2 2 2 2 2 2 2 14" xfId="28458" xr:uid="{00000000-0005-0000-0000-0000266F0000}"/>
    <cellStyle name="Итог 2 2 2 2 2 2 2 2 2 2 2 2 2 2 2 2 15" xfId="28459" xr:uid="{00000000-0005-0000-0000-0000276F0000}"/>
    <cellStyle name="Итог 2 2 2 2 2 2 2 2 2 2 2 2 2 2 2 2 16" xfId="28460" xr:uid="{00000000-0005-0000-0000-0000286F0000}"/>
    <cellStyle name="Итог 2 2 2 2 2 2 2 2 2 2 2 2 2 2 2 2 17" xfId="28461" xr:uid="{00000000-0005-0000-0000-0000296F0000}"/>
    <cellStyle name="Итог 2 2 2 2 2 2 2 2 2 2 2 2 2 2 2 2 18" xfId="28462" xr:uid="{00000000-0005-0000-0000-00002A6F0000}"/>
    <cellStyle name="Итог 2 2 2 2 2 2 2 2 2 2 2 2 2 2 2 2 19" xfId="28463" xr:uid="{00000000-0005-0000-0000-00002B6F0000}"/>
    <cellStyle name="Итог 2 2 2 2 2 2 2 2 2 2 2 2 2 2 2 2 2" xfId="28464" xr:uid="{00000000-0005-0000-0000-00002C6F0000}"/>
    <cellStyle name="Итог 2 2 2 2 2 2 2 2 2 2 2 2 2 2 2 2 2 10" xfId="28465" xr:uid="{00000000-0005-0000-0000-00002D6F0000}"/>
    <cellStyle name="Итог 2 2 2 2 2 2 2 2 2 2 2 2 2 2 2 2 2 11" xfId="28466" xr:uid="{00000000-0005-0000-0000-00002E6F0000}"/>
    <cellStyle name="Итог 2 2 2 2 2 2 2 2 2 2 2 2 2 2 2 2 2 12" xfId="28467" xr:uid="{00000000-0005-0000-0000-00002F6F0000}"/>
    <cellStyle name="Итог 2 2 2 2 2 2 2 2 2 2 2 2 2 2 2 2 2 13" xfId="28468" xr:uid="{00000000-0005-0000-0000-0000306F0000}"/>
    <cellStyle name="Итог 2 2 2 2 2 2 2 2 2 2 2 2 2 2 2 2 2 14" xfId="28469" xr:uid="{00000000-0005-0000-0000-0000316F0000}"/>
    <cellStyle name="Итог 2 2 2 2 2 2 2 2 2 2 2 2 2 2 2 2 2 15" xfId="28470" xr:uid="{00000000-0005-0000-0000-0000326F0000}"/>
    <cellStyle name="Итог 2 2 2 2 2 2 2 2 2 2 2 2 2 2 2 2 2 16" xfId="28471" xr:uid="{00000000-0005-0000-0000-0000336F0000}"/>
    <cellStyle name="Итог 2 2 2 2 2 2 2 2 2 2 2 2 2 2 2 2 2 17" xfId="28472" xr:uid="{00000000-0005-0000-0000-0000346F0000}"/>
    <cellStyle name="Итог 2 2 2 2 2 2 2 2 2 2 2 2 2 2 2 2 2 18" xfId="28473" xr:uid="{00000000-0005-0000-0000-0000356F0000}"/>
    <cellStyle name="Итог 2 2 2 2 2 2 2 2 2 2 2 2 2 2 2 2 2 19" xfId="28474" xr:uid="{00000000-0005-0000-0000-0000366F0000}"/>
    <cellStyle name="Итог 2 2 2 2 2 2 2 2 2 2 2 2 2 2 2 2 2 2" xfId="28475" xr:uid="{00000000-0005-0000-0000-0000376F0000}"/>
    <cellStyle name="Итог 2 2 2 2 2 2 2 2 2 2 2 2 2 2 2 2 2 2 10" xfId="28476" xr:uid="{00000000-0005-0000-0000-0000386F0000}"/>
    <cellStyle name="Итог 2 2 2 2 2 2 2 2 2 2 2 2 2 2 2 2 2 2 11" xfId="28477" xr:uid="{00000000-0005-0000-0000-0000396F0000}"/>
    <cellStyle name="Итог 2 2 2 2 2 2 2 2 2 2 2 2 2 2 2 2 2 2 12" xfId="28478" xr:uid="{00000000-0005-0000-0000-00003A6F0000}"/>
    <cellStyle name="Итог 2 2 2 2 2 2 2 2 2 2 2 2 2 2 2 2 2 2 13" xfId="28479" xr:uid="{00000000-0005-0000-0000-00003B6F0000}"/>
    <cellStyle name="Итог 2 2 2 2 2 2 2 2 2 2 2 2 2 2 2 2 2 2 14" xfId="28480" xr:uid="{00000000-0005-0000-0000-00003C6F0000}"/>
    <cellStyle name="Итог 2 2 2 2 2 2 2 2 2 2 2 2 2 2 2 2 2 2 15" xfId="28481" xr:uid="{00000000-0005-0000-0000-00003D6F0000}"/>
    <cellStyle name="Итог 2 2 2 2 2 2 2 2 2 2 2 2 2 2 2 2 2 2 16" xfId="28482" xr:uid="{00000000-0005-0000-0000-00003E6F0000}"/>
    <cellStyle name="Итог 2 2 2 2 2 2 2 2 2 2 2 2 2 2 2 2 2 2 17" xfId="28483" xr:uid="{00000000-0005-0000-0000-00003F6F0000}"/>
    <cellStyle name="Итог 2 2 2 2 2 2 2 2 2 2 2 2 2 2 2 2 2 2 18" xfId="28484" xr:uid="{00000000-0005-0000-0000-0000406F0000}"/>
    <cellStyle name="Итог 2 2 2 2 2 2 2 2 2 2 2 2 2 2 2 2 2 2 19" xfId="28485" xr:uid="{00000000-0005-0000-0000-0000416F0000}"/>
    <cellStyle name="Итог 2 2 2 2 2 2 2 2 2 2 2 2 2 2 2 2 2 2 2" xfId="28486" xr:uid="{00000000-0005-0000-0000-0000426F0000}"/>
    <cellStyle name="Итог 2 2 2 2 2 2 2 2 2 2 2 2 2 2 2 2 2 2 2 10" xfId="28487" xr:uid="{00000000-0005-0000-0000-0000436F0000}"/>
    <cellStyle name="Итог 2 2 2 2 2 2 2 2 2 2 2 2 2 2 2 2 2 2 2 11" xfId="28488" xr:uid="{00000000-0005-0000-0000-0000446F0000}"/>
    <cellStyle name="Итог 2 2 2 2 2 2 2 2 2 2 2 2 2 2 2 2 2 2 2 12" xfId="28489" xr:uid="{00000000-0005-0000-0000-0000456F0000}"/>
    <cellStyle name="Итог 2 2 2 2 2 2 2 2 2 2 2 2 2 2 2 2 2 2 2 13" xfId="28490" xr:uid="{00000000-0005-0000-0000-0000466F0000}"/>
    <cellStyle name="Итог 2 2 2 2 2 2 2 2 2 2 2 2 2 2 2 2 2 2 2 14" xfId="28491" xr:uid="{00000000-0005-0000-0000-0000476F0000}"/>
    <cellStyle name="Итог 2 2 2 2 2 2 2 2 2 2 2 2 2 2 2 2 2 2 2 15" xfId="28492" xr:uid="{00000000-0005-0000-0000-0000486F0000}"/>
    <cellStyle name="Итог 2 2 2 2 2 2 2 2 2 2 2 2 2 2 2 2 2 2 2 16" xfId="28493" xr:uid="{00000000-0005-0000-0000-0000496F0000}"/>
    <cellStyle name="Итог 2 2 2 2 2 2 2 2 2 2 2 2 2 2 2 2 2 2 2 17" xfId="28494" xr:uid="{00000000-0005-0000-0000-00004A6F0000}"/>
    <cellStyle name="Итог 2 2 2 2 2 2 2 2 2 2 2 2 2 2 2 2 2 2 2 18" xfId="28495" xr:uid="{00000000-0005-0000-0000-00004B6F0000}"/>
    <cellStyle name="Итог 2 2 2 2 2 2 2 2 2 2 2 2 2 2 2 2 2 2 2 19" xfId="28496" xr:uid="{00000000-0005-0000-0000-00004C6F0000}"/>
    <cellStyle name="Итог 2 2 2 2 2 2 2 2 2 2 2 2 2 2 2 2 2 2 2 2" xfId="28497" xr:uid="{00000000-0005-0000-0000-00004D6F0000}"/>
    <cellStyle name="Итог 2 2 2 2 2 2 2 2 2 2 2 2 2 2 2 2 2 2 2 2 10" xfId="28498" xr:uid="{00000000-0005-0000-0000-00004E6F0000}"/>
    <cellStyle name="Итог 2 2 2 2 2 2 2 2 2 2 2 2 2 2 2 2 2 2 2 2 11" xfId="28499" xr:uid="{00000000-0005-0000-0000-00004F6F0000}"/>
    <cellStyle name="Итог 2 2 2 2 2 2 2 2 2 2 2 2 2 2 2 2 2 2 2 2 12" xfId="28500" xr:uid="{00000000-0005-0000-0000-0000506F0000}"/>
    <cellStyle name="Итог 2 2 2 2 2 2 2 2 2 2 2 2 2 2 2 2 2 2 2 2 13" xfId="28501" xr:uid="{00000000-0005-0000-0000-0000516F0000}"/>
    <cellStyle name="Итог 2 2 2 2 2 2 2 2 2 2 2 2 2 2 2 2 2 2 2 2 14" xfId="28502" xr:uid="{00000000-0005-0000-0000-0000526F0000}"/>
    <cellStyle name="Итог 2 2 2 2 2 2 2 2 2 2 2 2 2 2 2 2 2 2 2 2 15" xfId="28503" xr:uid="{00000000-0005-0000-0000-0000536F0000}"/>
    <cellStyle name="Итог 2 2 2 2 2 2 2 2 2 2 2 2 2 2 2 2 2 2 2 2 16" xfId="28504" xr:uid="{00000000-0005-0000-0000-0000546F0000}"/>
    <cellStyle name="Итог 2 2 2 2 2 2 2 2 2 2 2 2 2 2 2 2 2 2 2 2 17" xfId="28505" xr:uid="{00000000-0005-0000-0000-0000556F0000}"/>
    <cellStyle name="Итог 2 2 2 2 2 2 2 2 2 2 2 2 2 2 2 2 2 2 2 2 18" xfId="28506" xr:uid="{00000000-0005-0000-0000-0000566F0000}"/>
    <cellStyle name="Итог 2 2 2 2 2 2 2 2 2 2 2 2 2 2 2 2 2 2 2 2 19" xfId="28507" xr:uid="{00000000-0005-0000-0000-0000576F0000}"/>
    <cellStyle name="Итог 2 2 2 2 2 2 2 2 2 2 2 2 2 2 2 2 2 2 2 2 2" xfId="28508" xr:uid="{00000000-0005-0000-0000-0000586F0000}"/>
    <cellStyle name="Итог 2 2 2 2 2 2 2 2 2 2 2 2 2 2 2 2 2 2 2 2 2 10" xfId="28509" xr:uid="{00000000-0005-0000-0000-0000596F0000}"/>
    <cellStyle name="Итог 2 2 2 2 2 2 2 2 2 2 2 2 2 2 2 2 2 2 2 2 2 11" xfId="28510" xr:uid="{00000000-0005-0000-0000-00005A6F0000}"/>
    <cellStyle name="Итог 2 2 2 2 2 2 2 2 2 2 2 2 2 2 2 2 2 2 2 2 2 12" xfId="28511" xr:uid="{00000000-0005-0000-0000-00005B6F0000}"/>
    <cellStyle name="Итог 2 2 2 2 2 2 2 2 2 2 2 2 2 2 2 2 2 2 2 2 2 13" xfId="28512" xr:uid="{00000000-0005-0000-0000-00005C6F0000}"/>
    <cellStyle name="Итог 2 2 2 2 2 2 2 2 2 2 2 2 2 2 2 2 2 2 2 2 2 14" xfId="28513" xr:uid="{00000000-0005-0000-0000-00005D6F0000}"/>
    <cellStyle name="Итог 2 2 2 2 2 2 2 2 2 2 2 2 2 2 2 2 2 2 2 2 2 15" xfId="28514" xr:uid="{00000000-0005-0000-0000-00005E6F0000}"/>
    <cellStyle name="Итог 2 2 2 2 2 2 2 2 2 2 2 2 2 2 2 2 2 2 2 2 2 16" xfId="28515" xr:uid="{00000000-0005-0000-0000-00005F6F0000}"/>
    <cellStyle name="Итог 2 2 2 2 2 2 2 2 2 2 2 2 2 2 2 2 2 2 2 2 2 17" xfId="28516" xr:uid="{00000000-0005-0000-0000-0000606F0000}"/>
    <cellStyle name="Итог 2 2 2 2 2 2 2 2 2 2 2 2 2 2 2 2 2 2 2 2 2 18" xfId="28517" xr:uid="{00000000-0005-0000-0000-0000616F0000}"/>
    <cellStyle name="Итог 2 2 2 2 2 2 2 2 2 2 2 2 2 2 2 2 2 2 2 2 2 19" xfId="28518" xr:uid="{00000000-0005-0000-0000-0000626F0000}"/>
    <cellStyle name="Итог 2 2 2 2 2 2 2 2 2 2 2 2 2 2 2 2 2 2 2 2 2 2" xfId="28519" xr:uid="{00000000-0005-0000-0000-0000636F0000}"/>
    <cellStyle name="Итог 2 2 2 2 2 2 2 2 2 2 2 2 2 2 2 2 2 2 2 2 2 2 10" xfId="28520" xr:uid="{00000000-0005-0000-0000-0000646F0000}"/>
    <cellStyle name="Итог 2 2 2 2 2 2 2 2 2 2 2 2 2 2 2 2 2 2 2 2 2 2 11" xfId="28521" xr:uid="{00000000-0005-0000-0000-0000656F0000}"/>
    <cellStyle name="Итог 2 2 2 2 2 2 2 2 2 2 2 2 2 2 2 2 2 2 2 2 2 2 12" xfId="28522" xr:uid="{00000000-0005-0000-0000-0000666F0000}"/>
    <cellStyle name="Итог 2 2 2 2 2 2 2 2 2 2 2 2 2 2 2 2 2 2 2 2 2 2 13" xfId="28523" xr:uid="{00000000-0005-0000-0000-0000676F0000}"/>
    <cellStyle name="Итог 2 2 2 2 2 2 2 2 2 2 2 2 2 2 2 2 2 2 2 2 2 2 14" xfId="28524" xr:uid="{00000000-0005-0000-0000-0000686F0000}"/>
    <cellStyle name="Итог 2 2 2 2 2 2 2 2 2 2 2 2 2 2 2 2 2 2 2 2 2 2 15" xfId="28525" xr:uid="{00000000-0005-0000-0000-0000696F0000}"/>
    <cellStyle name="Итог 2 2 2 2 2 2 2 2 2 2 2 2 2 2 2 2 2 2 2 2 2 2 16" xfId="28526" xr:uid="{00000000-0005-0000-0000-00006A6F0000}"/>
    <cellStyle name="Итог 2 2 2 2 2 2 2 2 2 2 2 2 2 2 2 2 2 2 2 2 2 2 17" xfId="28527" xr:uid="{00000000-0005-0000-0000-00006B6F0000}"/>
    <cellStyle name="Итог 2 2 2 2 2 2 2 2 2 2 2 2 2 2 2 2 2 2 2 2 2 2 18" xfId="28528" xr:uid="{00000000-0005-0000-0000-00006C6F0000}"/>
    <cellStyle name="Итог 2 2 2 2 2 2 2 2 2 2 2 2 2 2 2 2 2 2 2 2 2 2 19" xfId="28529" xr:uid="{00000000-0005-0000-0000-00006D6F0000}"/>
    <cellStyle name="Итог 2 2 2 2 2 2 2 2 2 2 2 2 2 2 2 2 2 2 2 2 2 2 2" xfId="28530" xr:uid="{00000000-0005-0000-0000-00006E6F0000}"/>
    <cellStyle name="Итог 2 2 2 2 2 2 2 2 2 2 2 2 2 2 2 2 2 2 2 2 2 2 2 10" xfId="28531" xr:uid="{00000000-0005-0000-0000-00006F6F0000}"/>
    <cellStyle name="Итог 2 2 2 2 2 2 2 2 2 2 2 2 2 2 2 2 2 2 2 2 2 2 2 11" xfId="28532" xr:uid="{00000000-0005-0000-0000-0000706F0000}"/>
    <cellStyle name="Итог 2 2 2 2 2 2 2 2 2 2 2 2 2 2 2 2 2 2 2 2 2 2 2 12" xfId="28533" xr:uid="{00000000-0005-0000-0000-0000716F0000}"/>
    <cellStyle name="Итог 2 2 2 2 2 2 2 2 2 2 2 2 2 2 2 2 2 2 2 2 2 2 2 13" xfId="28534" xr:uid="{00000000-0005-0000-0000-0000726F0000}"/>
    <cellStyle name="Итог 2 2 2 2 2 2 2 2 2 2 2 2 2 2 2 2 2 2 2 2 2 2 2 14" xfId="28535" xr:uid="{00000000-0005-0000-0000-0000736F0000}"/>
    <cellStyle name="Итог 2 2 2 2 2 2 2 2 2 2 2 2 2 2 2 2 2 2 2 2 2 2 2 15" xfId="28536" xr:uid="{00000000-0005-0000-0000-0000746F0000}"/>
    <cellStyle name="Итог 2 2 2 2 2 2 2 2 2 2 2 2 2 2 2 2 2 2 2 2 2 2 2 16" xfId="28537" xr:uid="{00000000-0005-0000-0000-0000756F0000}"/>
    <cellStyle name="Итог 2 2 2 2 2 2 2 2 2 2 2 2 2 2 2 2 2 2 2 2 2 2 2 17" xfId="28538" xr:uid="{00000000-0005-0000-0000-0000766F0000}"/>
    <cellStyle name="Итог 2 2 2 2 2 2 2 2 2 2 2 2 2 2 2 2 2 2 2 2 2 2 2 18" xfId="28539" xr:uid="{00000000-0005-0000-0000-0000776F0000}"/>
    <cellStyle name="Итог 2 2 2 2 2 2 2 2 2 2 2 2 2 2 2 2 2 2 2 2 2 2 2 19" xfId="28540" xr:uid="{00000000-0005-0000-0000-0000786F0000}"/>
    <cellStyle name="Итог 2 2 2 2 2 2 2 2 2 2 2 2 2 2 2 2 2 2 2 2 2 2 2 2" xfId="28541" xr:uid="{00000000-0005-0000-0000-0000796F0000}"/>
    <cellStyle name="Итог 2 2 2 2 2 2 2 2 2 2 2 2 2 2 2 2 2 2 2 2 2 2 2 2 10" xfId="28542" xr:uid="{00000000-0005-0000-0000-00007A6F0000}"/>
    <cellStyle name="Итог 2 2 2 2 2 2 2 2 2 2 2 2 2 2 2 2 2 2 2 2 2 2 2 2 11" xfId="28543" xr:uid="{00000000-0005-0000-0000-00007B6F0000}"/>
    <cellStyle name="Итог 2 2 2 2 2 2 2 2 2 2 2 2 2 2 2 2 2 2 2 2 2 2 2 2 12" xfId="28544" xr:uid="{00000000-0005-0000-0000-00007C6F0000}"/>
    <cellStyle name="Итог 2 2 2 2 2 2 2 2 2 2 2 2 2 2 2 2 2 2 2 2 2 2 2 2 13" xfId="28545" xr:uid="{00000000-0005-0000-0000-00007D6F0000}"/>
    <cellStyle name="Итог 2 2 2 2 2 2 2 2 2 2 2 2 2 2 2 2 2 2 2 2 2 2 2 2 14" xfId="28546" xr:uid="{00000000-0005-0000-0000-00007E6F0000}"/>
    <cellStyle name="Итог 2 2 2 2 2 2 2 2 2 2 2 2 2 2 2 2 2 2 2 2 2 2 2 2 15" xfId="28547" xr:uid="{00000000-0005-0000-0000-00007F6F0000}"/>
    <cellStyle name="Итог 2 2 2 2 2 2 2 2 2 2 2 2 2 2 2 2 2 2 2 2 2 2 2 2 16" xfId="28548" xr:uid="{00000000-0005-0000-0000-0000806F0000}"/>
    <cellStyle name="Итог 2 2 2 2 2 2 2 2 2 2 2 2 2 2 2 2 2 2 2 2 2 2 2 2 17" xfId="28549" xr:uid="{00000000-0005-0000-0000-0000816F0000}"/>
    <cellStyle name="Итог 2 2 2 2 2 2 2 2 2 2 2 2 2 2 2 2 2 2 2 2 2 2 2 2 18" xfId="28550" xr:uid="{00000000-0005-0000-0000-0000826F0000}"/>
    <cellStyle name="Итог 2 2 2 2 2 2 2 2 2 2 2 2 2 2 2 2 2 2 2 2 2 2 2 2 2" xfId="28551" xr:uid="{00000000-0005-0000-0000-0000836F0000}"/>
    <cellStyle name="Итог 2 2 2 2 2 2 2 2 2 2 2 2 2 2 2 2 2 2 2 2 2 2 2 2 2 10" xfId="28552" xr:uid="{00000000-0005-0000-0000-0000846F0000}"/>
    <cellStyle name="Итог 2 2 2 2 2 2 2 2 2 2 2 2 2 2 2 2 2 2 2 2 2 2 2 2 2 11" xfId="28553" xr:uid="{00000000-0005-0000-0000-0000856F0000}"/>
    <cellStyle name="Итог 2 2 2 2 2 2 2 2 2 2 2 2 2 2 2 2 2 2 2 2 2 2 2 2 2 12" xfId="28554" xr:uid="{00000000-0005-0000-0000-0000866F0000}"/>
    <cellStyle name="Итог 2 2 2 2 2 2 2 2 2 2 2 2 2 2 2 2 2 2 2 2 2 2 2 2 2 13" xfId="28555" xr:uid="{00000000-0005-0000-0000-0000876F0000}"/>
    <cellStyle name="Итог 2 2 2 2 2 2 2 2 2 2 2 2 2 2 2 2 2 2 2 2 2 2 2 2 2 14" xfId="28556" xr:uid="{00000000-0005-0000-0000-0000886F0000}"/>
    <cellStyle name="Итог 2 2 2 2 2 2 2 2 2 2 2 2 2 2 2 2 2 2 2 2 2 2 2 2 2 15" xfId="28557" xr:uid="{00000000-0005-0000-0000-0000896F0000}"/>
    <cellStyle name="Итог 2 2 2 2 2 2 2 2 2 2 2 2 2 2 2 2 2 2 2 2 2 2 2 2 2 16" xfId="28558" xr:uid="{00000000-0005-0000-0000-00008A6F0000}"/>
    <cellStyle name="Итог 2 2 2 2 2 2 2 2 2 2 2 2 2 2 2 2 2 2 2 2 2 2 2 2 2 17" xfId="28559" xr:uid="{00000000-0005-0000-0000-00008B6F0000}"/>
    <cellStyle name="Итог 2 2 2 2 2 2 2 2 2 2 2 2 2 2 2 2 2 2 2 2 2 2 2 2 2 18" xfId="28560" xr:uid="{00000000-0005-0000-0000-00008C6F0000}"/>
    <cellStyle name="Итог 2 2 2 2 2 2 2 2 2 2 2 2 2 2 2 2 2 2 2 2 2 2 2 2 2 2" xfId="28561" xr:uid="{00000000-0005-0000-0000-00008D6F0000}"/>
    <cellStyle name="Итог 2 2 2 2 2 2 2 2 2 2 2 2 2 2 2 2 2 2 2 2 2 2 2 2 2 3" xfId="28562" xr:uid="{00000000-0005-0000-0000-00008E6F0000}"/>
    <cellStyle name="Итог 2 2 2 2 2 2 2 2 2 2 2 2 2 2 2 2 2 2 2 2 2 2 2 2 2 4" xfId="28563" xr:uid="{00000000-0005-0000-0000-00008F6F0000}"/>
    <cellStyle name="Итог 2 2 2 2 2 2 2 2 2 2 2 2 2 2 2 2 2 2 2 2 2 2 2 2 2 5" xfId="28564" xr:uid="{00000000-0005-0000-0000-0000906F0000}"/>
    <cellStyle name="Итог 2 2 2 2 2 2 2 2 2 2 2 2 2 2 2 2 2 2 2 2 2 2 2 2 2 6" xfId="28565" xr:uid="{00000000-0005-0000-0000-0000916F0000}"/>
    <cellStyle name="Итог 2 2 2 2 2 2 2 2 2 2 2 2 2 2 2 2 2 2 2 2 2 2 2 2 2 7" xfId="28566" xr:uid="{00000000-0005-0000-0000-0000926F0000}"/>
    <cellStyle name="Итог 2 2 2 2 2 2 2 2 2 2 2 2 2 2 2 2 2 2 2 2 2 2 2 2 2 8" xfId="28567" xr:uid="{00000000-0005-0000-0000-0000936F0000}"/>
    <cellStyle name="Итог 2 2 2 2 2 2 2 2 2 2 2 2 2 2 2 2 2 2 2 2 2 2 2 2 2 9" xfId="28568" xr:uid="{00000000-0005-0000-0000-0000946F0000}"/>
    <cellStyle name="Итог 2 2 2 2 2 2 2 2 2 2 2 2 2 2 2 2 2 2 2 2 2 2 2 2 3" xfId="28569" xr:uid="{00000000-0005-0000-0000-0000956F0000}"/>
    <cellStyle name="Итог 2 2 2 2 2 2 2 2 2 2 2 2 2 2 2 2 2 2 2 2 2 2 2 2 4" xfId="28570" xr:uid="{00000000-0005-0000-0000-0000966F0000}"/>
    <cellStyle name="Итог 2 2 2 2 2 2 2 2 2 2 2 2 2 2 2 2 2 2 2 2 2 2 2 2 5" xfId="28571" xr:uid="{00000000-0005-0000-0000-0000976F0000}"/>
    <cellStyle name="Итог 2 2 2 2 2 2 2 2 2 2 2 2 2 2 2 2 2 2 2 2 2 2 2 2 6" xfId="28572" xr:uid="{00000000-0005-0000-0000-0000986F0000}"/>
    <cellStyle name="Итог 2 2 2 2 2 2 2 2 2 2 2 2 2 2 2 2 2 2 2 2 2 2 2 2 7" xfId="28573" xr:uid="{00000000-0005-0000-0000-0000996F0000}"/>
    <cellStyle name="Итог 2 2 2 2 2 2 2 2 2 2 2 2 2 2 2 2 2 2 2 2 2 2 2 2 8" xfId="28574" xr:uid="{00000000-0005-0000-0000-00009A6F0000}"/>
    <cellStyle name="Итог 2 2 2 2 2 2 2 2 2 2 2 2 2 2 2 2 2 2 2 2 2 2 2 2 9" xfId="28575" xr:uid="{00000000-0005-0000-0000-00009B6F0000}"/>
    <cellStyle name="Итог 2 2 2 2 2 2 2 2 2 2 2 2 2 2 2 2 2 2 2 2 2 2 2 20" xfId="28576" xr:uid="{00000000-0005-0000-0000-00009C6F0000}"/>
    <cellStyle name="Итог 2 2 2 2 2 2 2 2 2 2 2 2 2 2 2 2 2 2 2 2 2 2 2 21" xfId="28577" xr:uid="{00000000-0005-0000-0000-00009D6F0000}"/>
    <cellStyle name="Итог 2 2 2 2 2 2 2 2 2 2 2 2 2 2 2 2 2 2 2 2 2 2 2 3" xfId="28578" xr:uid="{00000000-0005-0000-0000-00009E6F0000}"/>
    <cellStyle name="Итог 2 2 2 2 2 2 2 2 2 2 2 2 2 2 2 2 2 2 2 2 2 2 2 4" xfId="28579" xr:uid="{00000000-0005-0000-0000-00009F6F0000}"/>
    <cellStyle name="Итог 2 2 2 2 2 2 2 2 2 2 2 2 2 2 2 2 2 2 2 2 2 2 2 5" xfId="28580" xr:uid="{00000000-0005-0000-0000-0000A06F0000}"/>
    <cellStyle name="Итог 2 2 2 2 2 2 2 2 2 2 2 2 2 2 2 2 2 2 2 2 2 2 2 6" xfId="28581" xr:uid="{00000000-0005-0000-0000-0000A16F0000}"/>
    <cellStyle name="Итог 2 2 2 2 2 2 2 2 2 2 2 2 2 2 2 2 2 2 2 2 2 2 2 7" xfId="28582" xr:uid="{00000000-0005-0000-0000-0000A26F0000}"/>
    <cellStyle name="Итог 2 2 2 2 2 2 2 2 2 2 2 2 2 2 2 2 2 2 2 2 2 2 2 8" xfId="28583" xr:uid="{00000000-0005-0000-0000-0000A36F0000}"/>
    <cellStyle name="Итог 2 2 2 2 2 2 2 2 2 2 2 2 2 2 2 2 2 2 2 2 2 2 2 9" xfId="28584" xr:uid="{00000000-0005-0000-0000-0000A46F0000}"/>
    <cellStyle name="Итог 2 2 2 2 2 2 2 2 2 2 2 2 2 2 2 2 2 2 2 2 2 2 20" xfId="28585" xr:uid="{00000000-0005-0000-0000-0000A56F0000}"/>
    <cellStyle name="Итог 2 2 2 2 2 2 2 2 2 2 2 2 2 2 2 2 2 2 2 2 2 2 21" xfId="28586" xr:uid="{00000000-0005-0000-0000-0000A66F0000}"/>
    <cellStyle name="Итог 2 2 2 2 2 2 2 2 2 2 2 2 2 2 2 2 2 2 2 2 2 2 3" xfId="28587" xr:uid="{00000000-0005-0000-0000-0000A76F0000}"/>
    <cellStyle name="Итог 2 2 2 2 2 2 2 2 2 2 2 2 2 2 2 2 2 2 2 2 2 2 4" xfId="28588" xr:uid="{00000000-0005-0000-0000-0000A86F0000}"/>
    <cellStyle name="Итог 2 2 2 2 2 2 2 2 2 2 2 2 2 2 2 2 2 2 2 2 2 2 5" xfId="28589" xr:uid="{00000000-0005-0000-0000-0000A96F0000}"/>
    <cellStyle name="Итог 2 2 2 2 2 2 2 2 2 2 2 2 2 2 2 2 2 2 2 2 2 2 6" xfId="28590" xr:uid="{00000000-0005-0000-0000-0000AA6F0000}"/>
    <cellStyle name="Итог 2 2 2 2 2 2 2 2 2 2 2 2 2 2 2 2 2 2 2 2 2 2 7" xfId="28591" xr:uid="{00000000-0005-0000-0000-0000AB6F0000}"/>
    <cellStyle name="Итог 2 2 2 2 2 2 2 2 2 2 2 2 2 2 2 2 2 2 2 2 2 2 8" xfId="28592" xr:uid="{00000000-0005-0000-0000-0000AC6F0000}"/>
    <cellStyle name="Итог 2 2 2 2 2 2 2 2 2 2 2 2 2 2 2 2 2 2 2 2 2 2 9" xfId="28593" xr:uid="{00000000-0005-0000-0000-0000AD6F0000}"/>
    <cellStyle name="Итог 2 2 2 2 2 2 2 2 2 2 2 2 2 2 2 2 2 2 2 2 2 20" xfId="28594" xr:uid="{00000000-0005-0000-0000-0000AE6F0000}"/>
    <cellStyle name="Итог 2 2 2 2 2 2 2 2 2 2 2 2 2 2 2 2 2 2 2 2 2 21" xfId="28595" xr:uid="{00000000-0005-0000-0000-0000AF6F0000}"/>
    <cellStyle name="Итог 2 2 2 2 2 2 2 2 2 2 2 2 2 2 2 2 2 2 2 2 2 22" xfId="28596" xr:uid="{00000000-0005-0000-0000-0000B06F0000}"/>
    <cellStyle name="Итог 2 2 2 2 2 2 2 2 2 2 2 2 2 2 2 2 2 2 2 2 2 3" xfId="28597" xr:uid="{00000000-0005-0000-0000-0000B16F0000}"/>
    <cellStyle name="Итог 2 2 2 2 2 2 2 2 2 2 2 2 2 2 2 2 2 2 2 2 2 4" xfId="28598" xr:uid="{00000000-0005-0000-0000-0000B26F0000}"/>
    <cellStyle name="Итог 2 2 2 2 2 2 2 2 2 2 2 2 2 2 2 2 2 2 2 2 2 5" xfId="28599" xr:uid="{00000000-0005-0000-0000-0000B36F0000}"/>
    <cellStyle name="Итог 2 2 2 2 2 2 2 2 2 2 2 2 2 2 2 2 2 2 2 2 2 6" xfId="28600" xr:uid="{00000000-0005-0000-0000-0000B46F0000}"/>
    <cellStyle name="Итог 2 2 2 2 2 2 2 2 2 2 2 2 2 2 2 2 2 2 2 2 2 7" xfId="28601" xr:uid="{00000000-0005-0000-0000-0000B56F0000}"/>
    <cellStyle name="Итог 2 2 2 2 2 2 2 2 2 2 2 2 2 2 2 2 2 2 2 2 2 8" xfId="28602" xr:uid="{00000000-0005-0000-0000-0000B66F0000}"/>
    <cellStyle name="Итог 2 2 2 2 2 2 2 2 2 2 2 2 2 2 2 2 2 2 2 2 2 9" xfId="28603" xr:uid="{00000000-0005-0000-0000-0000B76F0000}"/>
    <cellStyle name="Итог 2 2 2 2 2 2 2 2 2 2 2 2 2 2 2 2 2 2 2 2 20" xfId="28604" xr:uid="{00000000-0005-0000-0000-0000B86F0000}"/>
    <cellStyle name="Итог 2 2 2 2 2 2 2 2 2 2 2 2 2 2 2 2 2 2 2 2 21" xfId="28605" xr:uid="{00000000-0005-0000-0000-0000B96F0000}"/>
    <cellStyle name="Итог 2 2 2 2 2 2 2 2 2 2 2 2 2 2 2 2 2 2 2 2 22" xfId="28606" xr:uid="{00000000-0005-0000-0000-0000BA6F0000}"/>
    <cellStyle name="Итог 2 2 2 2 2 2 2 2 2 2 2 2 2 2 2 2 2 2 2 2 3" xfId="28607" xr:uid="{00000000-0005-0000-0000-0000BB6F0000}"/>
    <cellStyle name="Итог 2 2 2 2 2 2 2 2 2 2 2 2 2 2 2 2 2 2 2 2 4" xfId="28608" xr:uid="{00000000-0005-0000-0000-0000BC6F0000}"/>
    <cellStyle name="Итог 2 2 2 2 2 2 2 2 2 2 2 2 2 2 2 2 2 2 2 2 5" xfId="28609" xr:uid="{00000000-0005-0000-0000-0000BD6F0000}"/>
    <cellStyle name="Итог 2 2 2 2 2 2 2 2 2 2 2 2 2 2 2 2 2 2 2 2 6" xfId="28610" xr:uid="{00000000-0005-0000-0000-0000BE6F0000}"/>
    <cellStyle name="Итог 2 2 2 2 2 2 2 2 2 2 2 2 2 2 2 2 2 2 2 2 7" xfId="28611" xr:uid="{00000000-0005-0000-0000-0000BF6F0000}"/>
    <cellStyle name="Итог 2 2 2 2 2 2 2 2 2 2 2 2 2 2 2 2 2 2 2 2 8" xfId="28612" xr:uid="{00000000-0005-0000-0000-0000C06F0000}"/>
    <cellStyle name="Итог 2 2 2 2 2 2 2 2 2 2 2 2 2 2 2 2 2 2 2 2 9" xfId="28613" xr:uid="{00000000-0005-0000-0000-0000C16F0000}"/>
    <cellStyle name="Итог 2 2 2 2 2 2 2 2 2 2 2 2 2 2 2 2 2 2 2 20" xfId="28614" xr:uid="{00000000-0005-0000-0000-0000C26F0000}"/>
    <cellStyle name="Итог 2 2 2 2 2 2 2 2 2 2 2 2 2 2 2 2 2 2 2 21" xfId="28615" xr:uid="{00000000-0005-0000-0000-0000C36F0000}"/>
    <cellStyle name="Итог 2 2 2 2 2 2 2 2 2 2 2 2 2 2 2 2 2 2 2 22" xfId="28616" xr:uid="{00000000-0005-0000-0000-0000C46F0000}"/>
    <cellStyle name="Итог 2 2 2 2 2 2 2 2 2 2 2 2 2 2 2 2 2 2 2 23" xfId="28617" xr:uid="{00000000-0005-0000-0000-0000C56F0000}"/>
    <cellStyle name="Итог 2 2 2 2 2 2 2 2 2 2 2 2 2 2 2 2 2 2 2 3" xfId="28618" xr:uid="{00000000-0005-0000-0000-0000C66F0000}"/>
    <cellStyle name="Итог 2 2 2 2 2 2 2 2 2 2 2 2 2 2 2 2 2 2 2 4" xfId="28619" xr:uid="{00000000-0005-0000-0000-0000C76F0000}"/>
    <cellStyle name="Итог 2 2 2 2 2 2 2 2 2 2 2 2 2 2 2 2 2 2 2 5" xfId="28620" xr:uid="{00000000-0005-0000-0000-0000C86F0000}"/>
    <cellStyle name="Итог 2 2 2 2 2 2 2 2 2 2 2 2 2 2 2 2 2 2 2 6" xfId="28621" xr:uid="{00000000-0005-0000-0000-0000C96F0000}"/>
    <cellStyle name="Итог 2 2 2 2 2 2 2 2 2 2 2 2 2 2 2 2 2 2 2 7" xfId="28622" xr:uid="{00000000-0005-0000-0000-0000CA6F0000}"/>
    <cellStyle name="Итог 2 2 2 2 2 2 2 2 2 2 2 2 2 2 2 2 2 2 2 8" xfId="28623" xr:uid="{00000000-0005-0000-0000-0000CB6F0000}"/>
    <cellStyle name="Итог 2 2 2 2 2 2 2 2 2 2 2 2 2 2 2 2 2 2 2 9" xfId="28624" xr:uid="{00000000-0005-0000-0000-0000CC6F0000}"/>
    <cellStyle name="Итог 2 2 2 2 2 2 2 2 2 2 2 2 2 2 2 2 2 2 20" xfId="28625" xr:uid="{00000000-0005-0000-0000-0000CD6F0000}"/>
    <cellStyle name="Итог 2 2 2 2 2 2 2 2 2 2 2 2 2 2 2 2 2 2 21" xfId="28626" xr:uid="{00000000-0005-0000-0000-0000CE6F0000}"/>
    <cellStyle name="Итог 2 2 2 2 2 2 2 2 2 2 2 2 2 2 2 2 2 2 22" xfId="28627" xr:uid="{00000000-0005-0000-0000-0000CF6F0000}"/>
    <cellStyle name="Итог 2 2 2 2 2 2 2 2 2 2 2 2 2 2 2 2 2 2 23" xfId="28628" xr:uid="{00000000-0005-0000-0000-0000D06F0000}"/>
    <cellStyle name="Итог 2 2 2 2 2 2 2 2 2 2 2 2 2 2 2 2 2 2 24" xfId="28629" xr:uid="{00000000-0005-0000-0000-0000D16F0000}"/>
    <cellStyle name="Итог 2 2 2 2 2 2 2 2 2 2 2 2 2 2 2 2 2 2 25" xfId="28630" xr:uid="{00000000-0005-0000-0000-0000D26F0000}"/>
    <cellStyle name="Итог 2 2 2 2 2 2 2 2 2 2 2 2 2 2 2 2 2 2 3" xfId="28631" xr:uid="{00000000-0005-0000-0000-0000D36F0000}"/>
    <cellStyle name="Итог 2 2 2 2 2 2 2 2 2 2 2 2 2 2 2 2 2 2 4" xfId="28632" xr:uid="{00000000-0005-0000-0000-0000D46F0000}"/>
    <cellStyle name="Итог 2 2 2 2 2 2 2 2 2 2 2 2 2 2 2 2 2 2 5" xfId="28633" xr:uid="{00000000-0005-0000-0000-0000D56F0000}"/>
    <cellStyle name="Итог 2 2 2 2 2 2 2 2 2 2 2 2 2 2 2 2 2 2 6" xfId="28634" xr:uid="{00000000-0005-0000-0000-0000D66F0000}"/>
    <cellStyle name="Итог 2 2 2 2 2 2 2 2 2 2 2 2 2 2 2 2 2 2 7" xfId="28635" xr:uid="{00000000-0005-0000-0000-0000D76F0000}"/>
    <cellStyle name="Итог 2 2 2 2 2 2 2 2 2 2 2 2 2 2 2 2 2 2 8" xfId="28636" xr:uid="{00000000-0005-0000-0000-0000D86F0000}"/>
    <cellStyle name="Итог 2 2 2 2 2 2 2 2 2 2 2 2 2 2 2 2 2 2 9" xfId="28637" xr:uid="{00000000-0005-0000-0000-0000D96F0000}"/>
    <cellStyle name="Итог 2 2 2 2 2 2 2 2 2 2 2 2 2 2 2 2 2 20" xfId="28638" xr:uid="{00000000-0005-0000-0000-0000DA6F0000}"/>
    <cellStyle name="Итог 2 2 2 2 2 2 2 2 2 2 2 2 2 2 2 2 2 21" xfId="28639" xr:uid="{00000000-0005-0000-0000-0000DB6F0000}"/>
    <cellStyle name="Итог 2 2 2 2 2 2 2 2 2 2 2 2 2 2 2 2 2 22" xfId="28640" xr:uid="{00000000-0005-0000-0000-0000DC6F0000}"/>
    <cellStyle name="Итог 2 2 2 2 2 2 2 2 2 2 2 2 2 2 2 2 2 23" xfId="28641" xr:uid="{00000000-0005-0000-0000-0000DD6F0000}"/>
    <cellStyle name="Итог 2 2 2 2 2 2 2 2 2 2 2 2 2 2 2 2 2 24" xfId="28642" xr:uid="{00000000-0005-0000-0000-0000DE6F0000}"/>
    <cellStyle name="Итог 2 2 2 2 2 2 2 2 2 2 2 2 2 2 2 2 2 25" xfId="28643" xr:uid="{00000000-0005-0000-0000-0000DF6F0000}"/>
    <cellStyle name="Итог 2 2 2 2 2 2 2 2 2 2 2 2 2 2 2 2 2 3" xfId="28644" xr:uid="{00000000-0005-0000-0000-0000E06F0000}"/>
    <cellStyle name="Итог 2 2 2 2 2 2 2 2 2 2 2 2 2 2 2 2 2 3 2" xfId="28645" xr:uid="{00000000-0005-0000-0000-0000E16F0000}"/>
    <cellStyle name="Итог 2 2 2 2 2 2 2 2 2 2 2 2 2 2 2 2 2 4" xfId="28646" xr:uid="{00000000-0005-0000-0000-0000E26F0000}"/>
    <cellStyle name="Итог 2 2 2 2 2 2 2 2 2 2 2 2 2 2 2 2 2 5" xfId="28647" xr:uid="{00000000-0005-0000-0000-0000E36F0000}"/>
    <cellStyle name="Итог 2 2 2 2 2 2 2 2 2 2 2 2 2 2 2 2 2 6" xfId="28648" xr:uid="{00000000-0005-0000-0000-0000E46F0000}"/>
    <cellStyle name="Итог 2 2 2 2 2 2 2 2 2 2 2 2 2 2 2 2 2 7" xfId="28649" xr:uid="{00000000-0005-0000-0000-0000E56F0000}"/>
    <cellStyle name="Итог 2 2 2 2 2 2 2 2 2 2 2 2 2 2 2 2 2 8" xfId="28650" xr:uid="{00000000-0005-0000-0000-0000E66F0000}"/>
    <cellStyle name="Итог 2 2 2 2 2 2 2 2 2 2 2 2 2 2 2 2 2 9" xfId="28651" xr:uid="{00000000-0005-0000-0000-0000E76F0000}"/>
    <cellStyle name="Итог 2 2 2 2 2 2 2 2 2 2 2 2 2 2 2 2 20" xfId="28652" xr:uid="{00000000-0005-0000-0000-0000E86F0000}"/>
    <cellStyle name="Итог 2 2 2 2 2 2 2 2 2 2 2 2 2 2 2 2 21" xfId="28653" xr:uid="{00000000-0005-0000-0000-0000E96F0000}"/>
    <cellStyle name="Итог 2 2 2 2 2 2 2 2 2 2 2 2 2 2 2 2 22" xfId="28654" xr:uid="{00000000-0005-0000-0000-0000EA6F0000}"/>
    <cellStyle name="Итог 2 2 2 2 2 2 2 2 2 2 2 2 2 2 2 2 23" xfId="28655" xr:uid="{00000000-0005-0000-0000-0000EB6F0000}"/>
    <cellStyle name="Итог 2 2 2 2 2 2 2 2 2 2 2 2 2 2 2 2 24" xfId="28656" xr:uid="{00000000-0005-0000-0000-0000EC6F0000}"/>
    <cellStyle name="Итог 2 2 2 2 2 2 2 2 2 2 2 2 2 2 2 2 25" xfId="28657" xr:uid="{00000000-0005-0000-0000-0000ED6F0000}"/>
    <cellStyle name="Итог 2 2 2 2 2 2 2 2 2 2 2 2 2 2 2 2 26" xfId="28658" xr:uid="{00000000-0005-0000-0000-0000EE6F0000}"/>
    <cellStyle name="Итог 2 2 2 2 2 2 2 2 2 2 2 2 2 2 2 2 27" xfId="28659" xr:uid="{00000000-0005-0000-0000-0000EF6F0000}"/>
    <cellStyle name="Итог 2 2 2 2 2 2 2 2 2 2 2 2 2 2 2 2 3" xfId="28660" xr:uid="{00000000-0005-0000-0000-0000F06F0000}"/>
    <cellStyle name="Итог 2 2 2 2 2 2 2 2 2 2 2 2 2 2 2 2 4" xfId="28661" xr:uid="{00000000-0005-0000-0000-0000F16F0000}"/>
    <cellStyle name="Итог 2 2 2 2 2 2 2 2 2 2 2 2 2 2 2 2 4 2" xfId="28662" xr:uid="{00000000-0005-0000-0000-0000F26F0000}"/>
    <cellStyle name="Итог 2 2 2 2 2 2 2 2 2 2 2 2 2 2 2 2 5" xfId="28663" xr:uid="{00000000-0005-0000-0000-0000F36F0000}"/>
    <cellStyle name="Итог 2 2 2 2 2 2 2 2 2 2 2 2 2 2 2 2 6" xfId="28664" xr:uid="{00000000-0005-0000-0000-0000F46F0000}"/>
    <cellStyle name="Итог 2 2 2 2 2 2 2 2 2 2 2 2 2 2 2 2 7" xfId="28665" xr:uid="{00000000-0005-0000-0000-0000F56F0000}"/>
    <cellStyle name="Итог 2 2 2 2 2 2 2 2 2 2 2 2 2 2 2 2 8" xfId="28666" xr:uid="{00000000-0005-0000-0000-0000F66F0000}"/>
    <cellStyle name="Итог 2 2 2 2 2 2 2 2 2 2 2 2 2 2 2 2 9" xfId="28667" xr:uid="{00000000-0005-0000-0000-0000F76F0000}"/>
    <cellStyle name="Итог 2 2 2 2 2 2 2 2 2 2 2 2 2 2 2 20" xfId="28668" xr:uid="{00000000-0005-0000-0000-0000F86F0000}"/>
    <cellStyle name="Итог 2 2 2 2 2 2 2 2 2 2 2 2 2 2 2 21" xfId="28669" xr:uid="{00000000-0005-0000-0000-0000F96F0000}"/>
    <cellStyle name="Итог 2 2 2 2 2 2 2 2 2 2 2 2 2 2 2 22" xfId="28670" xr:uid="{00000000-0005-0000-0000-0000FA6F0000}"/>
    <cellStyle name="Итог 2 2 2 2 2 2 2 2 2 2 2 2 2 2 2 23" xfId="28671" xr:uid="{00000000-0005-0000-0000-0000FB6F0000}"/>
    <cellStyle name="Итог 2 2 2 2 2 2 2 2 2 2 2 2 2 2 2 24" xfId="28672" xr:uid="{00000000-0005-0000-0000-0000FC6F0000}"/>
    <cellStyle name="Итог 2 2 2 2 2 2 2 2 2 2 2 2 2 2 2 25" xfId="28673" xr:uid="{00000000-0005-0000-0000-0000FD6F0000}"/>
    <cellStyle name="Итог 2 2 2 2 2 2 2 2 2 2 2 2 2 2 2 26" xfId="28674" xr:uid="{00000000-0005-0000-0000-0000FE6F0000}"/>
    <cellStyle name="Итог 2 2 2 2 2 2 2 2 2 2 2 2 2 2 2 27" xfId="28675" xr:uid="{00000000-0005-0000-0000-0000FF6F0000}"/>
    <cellStyle name="Итог 2 2 2 2 2 2 2 2 2 2 2 2 2 2 2 3" xfId="28676" xr:uid="{00000000-0005-0000-0000-000000700000}"/>
    <cellStyle name="Итог 2 2 2 2 2 2 2 2 2 2 2 2 2 2 2 3 2" xfId="28677" xr:uid="{00000000-0005-0000-0000-000001700000}"/>
    <cellStyle name="Итог 2 2 2 2 2 2 2 2 2 2 2 2 2 2 2 3 2 2" xfId="28678" xr:uid="{00000000-0005-0000-0000-000002700000}"/>
    <cellStyle name="Итог 2 2 2 2 2 2 2 2 2 2 2 2 2 2 2 3 2 2 2" xfId="28679" xr:uid="{00000000-0005-0000-0000-000003700000}"/>
    <cellStyle name="Итог 2 2 2 2 2 2 2 2 2 2 2 2 2 2 2 3 2 3" xfId="28680" xr:uid="{00000000-0005-0000-0000-000004700000}"/>
    <cellStyle name="Итог 2 2 2 2 2 2 2 2 2 2 2 2 2 2 2 3 2 4" xfId="28681" xr:uid="{00000000-0005-0000-0000-000005700000}"/>
    <cellStyle name="Итог 2 2 2 2 2 2 2 2 2 2 2 2 2 2 2 3 3" xfId="28682" xr:uid="{00000000-0005-0000-0000-000006700000}"/>
    <cellStyle name="Итог 2 2 2 2 2 2 2 2 2 2 2 2 2 2 2 3 3 2" xfId="28683" xr:uid="{00000000-0005-0000-0000-000007700000}"/>
    <cellStyle name="Итог 2 2 2 2 2 2 2 2 2 2 2 2 2 2 2 3 4" xfId="28684" xr:uid="{00000000-0005-0000-0000-000008700000}"/>
    <cellStyle name="Итог 2 2 2 2 2 2 2 2 2 2 2 2 2 2 2 4" xfId="28685" xr:uid="{00000000-0005-0000-0000-000009700000}"/>
    <cellStyle name="Итог 2 2 2 2 2 2 2 2 2 2 2 2 2 2 2 4 2" xfId="28686" xr:uid="{00000000-0005-0000-0000-00000A700000}"/>
    <cellStyle name="Итог 2 2 2 2 2 2 2 2 2 2 2 2 2 2 2 5" xfId="28687" xr:uid="{00000000-0005-0000-0000-00000B700000}"/>
    <cellStyle name="Итог 2 2 2 2 2 2 2 2 2 2 2 2 2 2 2 6" xfId="28688" xr:uid="{00000000-0005-0000-0000-00000C700000}"/>
    <cellStyle name="Итог 2 2 2 2 2 2 2 2 2 2 2 2 2 2 2 7" xfId="28689" xr:uid="{00000000-0005-0000-0000-00000D700000}"/>
    <cellStyle name="Итог 2 2 2 2 2 2 2 2 2 2 2 2 2 2 2 8" xfId="28690" xr:uid="{00000000-0005-0000-0000-00000E700000}"/>
    <cellStyle name="Итог 2 2 2 2 2 2 2 2 2 2 2 2 2 2 2 9" xfId="28691" xr:uid="{00000000-0005-0000-0000-00000F700000}"/>
    <cellStyle name="Итог 2 2 2 2 2 2 2 2 2 2 2 2 2 2 20" xfId="28692" xr:uid="{00000000-0005-0000-0000-000010700000}"/>
    <cellStyle name="Итог 2 2 2 2 2 2 2 2 2 2 2 2 2 2 21" xfId="28693" xr:uid="{00000000-0005-0000-0000-000011700000}"/>
    <cellStyle name="Итог 2 2 2 2 2 2 2 2 2 2 2 2 2 2 22" xfId="28694" xr:uid="{00000000-0005-0000-0000-000012700000}"/>
    <cellStyle name="Итог 2 2 2 2 2 2 2 2 2 2 2 2 2 2 23" xfId="28695" xr:uid="{00000000-0005-0000-0000-000013700000}"/>
    <cellStyle name="Итог 2 2 2 2 2 2 2 2 2 2 2 2 2 2 24" xfId="28696" xr:uid="{00000000-0005-0000-0000-000014700000}"/>
    <cellStyle name="Итог 2 2 2 2 2 2 2 2 2 2 2 2 2 2 25" xfId="28697" xr:uid="{00000000-0005-0000-0000-000015700000}"/>
    <cellStyle name="Итог 2 2 2 2 2 2 2 2 2 2 2 2 2 2 26" xfId="28698" xr:uid="{00000000-0005-0000-0000-000016700000}"/>
    <cellStyle name="Итог 2 2 2 2 2 2 2 2 2 2 2 2 2 2 27" xfId="28699" xr:uid="{00000000-0005-0000-0000-000017700000}"/>
    <cellStyle name="Итог 2 2 2 2 2 2 2 2 2 2 2 2 2 2 28" xfId="28700" xr:uid="{00000000-0005-0000-0000-000018700000}"/>
    <cellStyle name="Итог 2 2 2 2 2 2 2 2 2 2 2 2 2 2 3" xfId="28701" xr:uid="{00000000-0005-0000-0000-000019700000}"/>
    <cellStyle name="Итог 2 2 2 2 2 2 2 2 2 2 2 2 2 2 4" xfId="28702" xr:uid="{00000000-0005-0000-0000-00001A700000}"/>
    <cellStyle name="Итог 2 2 2 2 2 2 2 2 2 2 2 2 2 2 4 2" xfId="28703" xr:uid="{00000000-0005-0000-0000-00001B700000}"/>
    <cellStyle name="Итог 2 2 2 2 2 2 2 2 2 2 2 2 2 2 4 2 2" xfId="28704" xr:uid="{00000000-0005-0000-0000-00001C700000}"/>
    <cellStyle name="Итог 2 2 2 2 2 2 2 2 2 2 2 2 2 2 4 2 2 2" xfId="28705" xr:uid="{00000000-0005-0000-0000-00001D700000}"/>
    <cellStyle name="Итог 2 2 2 2 2 2 2 2 2 2 2 2 2 2 4 2 3" xfId="28706" xr:uid="{00000000-0005-0000-0000-00001E700000}"/>
    <cellStyle name="Итог 2 2 2 2 2 2 2 2 2 2 2 2 2 2 4 2 4" xfId="28707" xr:uid="{00000000-0005-0000-0000-00001F700000}"/>
    <cellStyle name="Итог 2 2 2 2 2 2 2 2 2 2 2 2 2 2 4 3" xfId="28708" xr:uid="{00000000-0005-0000-0000-000020700000}"/>
    <cellStyle name="Итог 2 2 2 2 2 2 2 2 2 2 2 2 2 2 4 3 2" xfId="28709" xr:uid="{00000000-0005-0000-0000-000021700000}"/>
    <cellStyle name="Итог 2 2 2 2 2 2 2 2 2 2 2 2 2 2 4 4" xfId="28710" xr:uid="{00000000-0005-0000-0000-000022700000}"/>
    <cellStyle name="Итог 2 2 2 2 2 2 2 2 2 2 2 2 2 2 5" xfId="28711" xr:uid="{00000000-0005-0000-0000-000023700000}"/>
    <cellStyle name="Итог 2 2 2 2 2 2 2 2 2 2 2 2 2 2 5 2" xfId="28712" xr:uid="{00000000-0005-0000-0000-000024700000}"/>
    <cellStyle name="Итог 2 2 2 2 2 2 2 2 2 2 2 2 2 2 6" xfId="28713" xr:uid="{00000000-0005-0000-0000-000025700000}"/>
    <cellStyle name="Итог 2 2 2 2 2 2 2 2 2 2 2 2 2 2 7" xfId="28714" xr:uid="{00000000-0005-0000-0000-000026700000}"/>
    <cellStyle name="Итог 2 2 2 2 2 2 2 2 2 2 2 2 2 2 8" xfId="28715" xr:uid="{00000000-0005-0000-0000-000027700000}"/>
    <cellStyle name="Итог 2 2 2 2 2 2 2 2 2 2 2 2 2 2 9" xfId="28716" xr:uid="{00000000-0005-0000-0000-000028700000}"/>
    <cellStyle name="Итог 2 2 2 2 2 2 2 2 2 2 2 2 2 20" xfId="28717" xr:uid="{00000000-0005-0000-0000-000029700000}"/>
    <cellStyle name="Итог 2 2 2 2 2 2 2 2 2 2 2 2 2 21" xfId="28718" xr:uid="{00000000-0005-0000-0000-00002A700000}"/>
    <cellStyle name="Итог 2 2 2 2 2 2 2 2 2 2 2 2 2 22" xfId="28719" xr:uid="{00000000-0005-0000-0000-00002B700000}"/>
    <cellStyle name="Итог 2 2 2 2 2 2 2 2 2 2 2 2 2 23" xfId="28720" xr:uid="{00000000-0005-0000-0000-00002C700000}"/>
    <cellStyle name="Итог 2 2 2 2 2 2 2 2 2 2 2 2 2 24" xfId="28721" xr:uid="{00000000-0005-0000-0000-00002D700000}"/>
    <cellStyle name="Итог 2 2 2 2 2 2 2 2 2 2 2 2 2 25" xfId="28722" xr:uid="{00000000-0005-0000-0000-00002E700000}"/>
    <cellStyle name="Итог 2 2 2 2 2 2 2 2 2 2 2 2 2 26" xfId="28723" xr:uid="{00000000-0005-0000-0000-00002F700000}"/>
    <cellStyle name="Итог 2 2 2 2 2 2 2 2 2 2 2 2 2 27" xfId="28724" xr:uid="{00000000-0005-0000-0000-000030700000}"/>
    <cellStyle name="Итог 2 2 2 2 2 2 2 2 2 2 2 2 2 28" xfId="28725" xr:uid="{00000000-0005-0000-0000-000031700000}"/>
    <cellStyle name="Итог 2 2 2 2 2 2 2 2 2 2 2 2 2 29" xfId="28726" xr:uid="{00000000-0005-0000-0000-000032700000}"/>
    <cellStyle name="Итог 2 2 2 2 2 2 2 2 2 2 2 2 2 3" xfId="28727" xr:uid="{00000000-0005-0000-0000-000033700000}"/>
    <cellStyle name="Итог 2 2 2 2 2 2 2 2 2 2 2 2 2 4" xfId="28728" xr:uid="{00000000-0005-0000-0000-000034700000}"/>
    <cellStyle name="Итог 2 2 2 2 2 2 2 2 2 2 2 2 2 4 2" xfId="28729" xr:uid="{00000000-0005-0000-0000-000035700000}"/>
    <cellStyle name="Итог 2 2 2 2 2 2 2 2 2 2 2 2 2 5" xfId="28730" xr:uid="{00000000-0005-0000-0000-000036700000}"/>
    <cellStyle name="Итог 2 2 2 2 2 2 2 2 2 2 2 2 2 5 2" xfId="28731" xr:uid="{00000000-0005-0000-0000-000037700000}"/>
    <cellStyle name="Итог 2 2 2 2 2 2 2 2 2 2 2 2 2 5 2 2" xfId="28732" xr:uid="{00000000-0005-0000-0000-000038700000}"/>
    <cellStyle name="Итог 2 2 2 2 2 2 2 2 2 2 2 2 2 5 2 2 2" xfId="28733" xr:uid="{00000000-0005-0000-0000-000039700000}"/>
    <cellStyle name="Итог 2 2 2 2 2 2 2 2 2 2 2 2 2 5 2 3" xfId="28734" xr:uid="{00000000-0005-0000-0000-00003A700000}"/>
    <cellStyle name="Итог 2 2 2 2 2 2 2 2 2 2 2 2 2 5 2 4" xfId="28735" xr:uid="{00000000-0005-0000-0000-00003B700000}"/>
    <cellStyle name="Итог 2 2 2 2 2 2 2 2 2 2 2 2 2 5 3" xfId="28736" xr:uid="{00000000-0005-0000-0000-00003C700000}"/>
    <cellStyle name="Итог 2 2 2 2 2 2 2 2 2 2 2 2 2 5 3 2" xfId="28737" xr:uid="{00000000-0005-0000-0000-00003D700000}"/>
    <cellStyle name="Итог 2 2 2 2 2 2 2 2 2 2 2 2 2 5 4" xfId="28738" xr:uid="{00000000-0005-0000-0000-00003E700000}"/>
    <cellStyle name="Итог 2 2 2 2 2 2 2 2 2 2 2 2 2 6" xfId="28739" xr:uid="{00000000-0005-0000-0000-00003F700000}"/>
    <cellStyle name="Итог 2 2 2 2 2 2 2 2 2 2 2 2 2 6 2" xfId="28740" xr:uid="{00000000-0005-0000-0000-000040700000}"/>
    <cellStyle name="Итог 2 2 2 2 2 2 2 2 2 2 2 2 2 7" xfId="28741" xr:uid="{00000000-0005-0000-0000-000041700000}"/>
    <cellStyle name="Итог 2 2 2 2 2 2 2 2 2 2 2 2 2 8" xfId="28742" xr:uid="{00000000-0005-0000-0000-000042700000}"/>
    <cellStyle name="Итог 2 2 2 2 2 2 2 2 2 2 2 2 2 9" xfId="28743" xr:uid="{00000000-0005-0000-0000-000043700000}"/>
    <cellStyle name="Итог 2 2 2 2 2 2 2 2 2 2 2 2 20" xfId="28744" xr:uid="{00000000-0005-0000-0000-000044700000}"/>
    <cellStyle name="Итог 2 2 2 2 2 2 2 2 2 2 2 2 21" xfId="28745" xr:uid="{00000000-0005-0000-0000-000045700000}"/>
    <cellStyle name="Итог 2 2 2 2 2 2 2 2 2 2 2 2 22" xfId="28746" xr:uid="{00000000-0005-0000-0000-000046700000}"/>
    <cellStyle name="Итог 2 2 2 2 2 2 2 2 2 2 2 2 23" xfId="28747" xr:uid="{00000000-0005-0000-0000-000047700000}"/>
    <cellStyle name="Итог 2 2 2 2 2 2 2 2 2 2 2 2 24" xfId="28748" xr:uid="{00000000-0005-0000-0000-000048700000}"/>
    <cellStyle name="Итог 2 2 2 2 2 2 2 2 2 2 2 2 25" xfId="28749" xr:uid="{00000000-0005-0000-0000-000049700000}"/>
    <cellStyle name="Итог 2 2 2 2 2 2 2 2 2 2 2 2 26" xfId="28750" xr:uid="{00000000-0005-0000-0000-00004A700000}"/>
    <cellStyle name="Итог 2 2 2 2 2 2 2 2 2 2 2 2 27" xfId="28751" xr:uid="{00000000-0005-0000-0000-00004B700000}"/>
    <cellStyle name="Итог 2 2 2 2 2 2 2 2 2 2 2 2 28" xfId="28752" xr:uid="{00000000-0005-0000-0000-00004C700000}"/>
    <cellStyle name="Итог 2 2 2 2 2 2 2 2 2 2 2 2 29" xfId="28753" xr:uid="{00000000-0005-0000-0000-00004D700000}"/>
    <cellStyle name="Итог 2 2 2 2 2 2 2 2 2 2 2 2 3" xfId="28754" xr:uid="{00000000-0005-0000-0000-00004E700000}"/>
    <cellStyle name="Итог 2 2 2 2 2 2 2 2 2 2 2 2 4" xfId="28755" xr:uid="{00000000-0005-0000-0000-00004F700000}"/>
    <cellStyle name="Итог 2 2 2 2 2 2 2 2 2 2 2 2 4 2" xfId="28756" xr:uid="{00000000-0005-0000-0000-000050700000}"/>
    <cellStyle name="Итог 2 2 2 2 2 2 2 2 2 2 2 2 5" xfId="28757" xr:uid="{00000000-0005-0000-0000-000051700000}"/>
    <cellStyle name="Итог 2 2 2 2 2 2 2 2 2 2 2 2 5 2" xfId="28758" xr:uid="{00000000-0005-0000-0000-000052700000}"/>
    <cellStyle name="Итог 2 2 2 2 2 2 2 2 2 2 2 2 5 2 2" xfId="28759" xr:uid="{00000000-0005-0000-0000-000053700000}"/>
    <cellStyle name="Итог 2 2 2 2 2 2 2 2 2 2 2 2 5 2 2 2" xfId="28760" xr:uid="{00000000-0005-0000-0000-000054700000}"/>
    <cellStyle name="Итог 2 2 2 2 2 2 2 2 2 2 2 2 5 2 3" xfId="28761" xr:uid="{00000000-0005-0000-0000-000055700000}"/>
    <cellStyle name="Итог 2 2 2 2 2 2 2 2 2 2 2 2 5 2 4" xfId="28762" xr:uid="{00000000-0005-0000-0000-000056700000}"/>
    <cellStyle name="Итог 2 2 2 2 2 2 2 2 2 2 2 2 5 3" xfId="28763" xr:uid="{00000000-0005-0000-0000-000057700000}"/>
    <cellStyle name="Итог 2 2 2 2 2 2 2 2 2 2 2 2 5 3 2" xfId="28764" xr:uid="{00000000-0005-0000-0000-000058700000}"/>
    <cellStyle name="Итог 2 2 2 2 2 2 2 2 2 2 2 2 5 4" xfId="28765" xr:uid="{00000000-0005-0000-0000-000059700000}"/>
    <cellStyle name="Итог 2 2 2 2 2 2 2 2 2 2 2 2 6" xfId="28766" xr:uid="{00000000-0005-0000-0000-00005A700000}"/>
    <cellStyle name="Итог 2 2 2 2 2 2 2 2 2 2 2 2 6 2" xfId="28767" xr:uid="{00000000-0005-0000-0000-00005B700000}"/>
    <cellStyle name="Итог 2 2 2 2 2 2 2 2 2 2 2 2 7" xfId="28768" xr:uid="{00000000-0005-0000-0000-00005C700000}"/>
    <cellStyle name="Итог 2 2 2 2 2 2 2 2 2 2 2 2 8" xfId="28769" xr:uid="{00000000-0005-0000-0000-00005D700000}"/>
    <cellStyle name="Итог 2 2 2 2 2 2 2 2 2 2 2 2 9" xfId="28770" xr:uid="{00000000-0005-0000-0000-00005E700000}"/>
    <cellStyle name="Итог 2 2 2 2 2 2 2 2 2 2 2 20" xfId="28771" xr:uid="{00000000-0005-0000-0000-00005F700000}"/>
    <cellStyle name="Итог 2 2 2 2 2 2 2 2 2 2 2 21" xfId="28772" xr:uid="{00000000-0005-0000-0000-000060700000}"/>
    <cellStyle name="Итог 2 2 2 2 2 2 2 2 2 2 2 22" xfId="28773" xr:uid="{00000000-0005-0000-0000-000061700000}"/>
    <cellStyle name="Итог 2 2 2 2 2 2 2 2 2 2 2 23" xfId="28774" xr:uid="{00000000-0005-0000-0000-000062700000}"/>
    <cellStyle name="Итог 2 2 2 2 2 2 2 2 2 2 2 24" xfId="28775" xr:uid="{00000000-0005-0000-0000-000063700000}"/>
    <cellStyle name="Итог 2 2 2 2 2 2 2 2 2 2 2 25" xfId="28776" xr:uid="{00000000-0005-0000-0000-000064700000}"/>
    <cellStyle name="Итог 2 2 2 2 2 2 2 2 2 2 2 26" xfId="28777" xr:uid="{00000000-0005-0000-0000-000065700000}"/>
    <cellStyle name="Итог 2 2 2 2 2 2 2 2 2 2 2 27" xfId="28778" xr:uid="{00000000-0005-0000-0000-000066700000}"/>
    <cellStyle name="Итог 2 2 2 2 2 2 2 2 2 2 2 28" xfId="28779" xr:uid="{00000000-0005-0000-0000-000067700000}"/>
    <cellStyle name="Итог 2 2 2 2 2 2 2 2 2 2 2 29" xfId="28780" xr:uid="{00000000-0005-0000-0000-000068700000}"/>
    <cellStyle name="Итог 2 2 2 2 2 2 2 2 2 2 2 3" xfId="28781" xr:uid="{00000000-0005-0000-0000-000069700000}"/>
    <cellStyle name="Итог 2 2 2 2 2 2 2 2 2 2 2 30" xfId="28782" xr:uid="{00000000-0005-0000-0000-00006A700000}"/>
    <cellStyle name="Итог 2 2 2 2 2 2 2 2 2 2 2 4" xfId="28783" xr:uid="{00000000-0005-0000-0000-00006B700000}"/>
    <cellStyle name="Итог 2 2 2 2 2 2 2 2 2 2 2 5" xfId="28784" xr:uid="{00000000-0005-0000-0000-00006C700000}"/>
    <cellStyle name="Итог 2 2 2 2 2 2 2 2 2 2 2 5 2" xfId="28785" xr:uid="{00000000-0005-0000-0000-00006D700000}"/>
    <cellStyle name="Итог 2 2 2 2 2 2 2 2 2 2 2 6" xfId="28786" xr:uid="{00000000-0005-0000-0000-00006E700000}"/>
    <cellStyle name="Итог 2 2 2 2 2 2 2 2 2 2 2 6 2" xfId="28787" xr:uid="{00000000-0005-0000-0000-00006F700000}"/>
    <cellStyle name="Итог 2 2 2 2 2 2 2 2 2 2 2 6 2 2" xfId="28788" xr:uid="{00000000-0005-0000-0000-000070700000}"/>
    <cellStyle name="Итог 2 2 2 2 2 2 2 2 2 2 2 6 2 2 2" xfId="28789" xr:uid="{00000000-0005-0000-0000-000071700000}"/>
    <cellStyle name="Итог 2 2 2 2 2 2 2 2 2 2 2 6 2 3" xfId="28790" xr:uid="{00000000-0005-0000-0000-000072700000}"/>
    <cellStyle name="Итог 2 2 2 2 2 2 2 2 2 2 2 6 2 4" xfId="28791" xr:uid="{00000000-0005-0000-0000-000073700000}"/>
    <cellStyle name="Итог 2 2 2 2 2 2 2 2 2 2 2 6 3" xfId="28792" xr:uid="{00000000-0005-0000-0000-000074700000}"/>
    <cellStyle name="Итог 2 2 2 2 2 2 2 2 2 2 2 6 3 2" xfId="28793" xr:uid="{00000000-0005-0000-0000-000075700000}"/>
    <cellStyle name="Итог 2 2 2 2 2 2 2 2 2 2 2 6 4" xfId="28794" xr:uid="{00000000-0005-0000-0000-000076700000}"/>
    <cellStyle name="Итог 2 2 2 2 2 2 2 2 2 2 2 7" xfId="28795" xr:uid="{00000000-0005-0000-0000-000077700000}"/>
    <cellStyle name="Итог 2 2 2 2 2 2 2 2 2 2 2 7 2" xfId="28796" xr:uid="{00000000-0005-0000-0000-000078700000}"/>
    <cellStyle name="Итог 2 2 2 2 2 2 2 2 2 2 2 8" xfId="28797" xr:uid="{00000000-0005-0000-0000-000079700000}"/>
    <cellStyle name="Итог 2 2 2 2 2 2 2 2 2 2 2 9" xfId="28798" xr:uid="{00000000-0005-0000-0000-00007A700000}"/>
    <cellStyle name="Итог 2 2 2 2 2 2 2 2 2 2 20" xfId="28799" xr:uid="{00000000-0005-0000-0000-00007B700000}"/>
    <cellStyle name="Итог 2 2 2 2 2 2 2 2 2 2 21" xfId="28800" xr:uid="{00000000-0005-0000-0000-00007C700000}"/>
    <cellStyle name="Итог 2 2 2 2 2 2 2 2 2 2 22" xfId="28801" xr:uid="{00000000-0005-0000-0000-00007D700000}"/>
    <cellStyle name="Итог 2 2 2 2 2 2 2 2 2 2 23" xfId="28802" xr:uid="{00000000-0005-0000-0000-00007E700000}"/>
    <cellStyle name="Итог 2 2 2 2 2 2 2 2 2 2 24" xfId="28803" xr:uid="{00000000-0005-0000-0000-00007F700000}"/>
    <cellStyle name="Итог 2 2 2 2 2 2 2 2 2 2 25" xfId="28804" xr:uid="{00000000-0005-0000-0000-000080700000}"/>
    <cellStyle name="Итог 2 2 2 2 2 2 2 2 2 2 26" xfId="28805" xr:uid="{00000000-0005-0000-0000-000081700000}"/>
    <cellStyle name="Итог 2 2 2 2 2 2 2 2 2 2 27" xfId="28806" xr:uid="{00000000-0005-0000-0000-000082700000}"/>
    <cellStyle name="Итог 2 2 2 2 2 2 2 2 2 2 28" xfId="28807" xr:uid="{00000000-0005-0000-0000-000083700000}"/>
    <cellStyle name="Итог 2 2 2 2 2 2 2 2 2 2 29" xfId="28808" xr:uid="{00000000-0005-0000-0000-000084700000}"/>
    <cellStyle name="Итог 2 2 2 2 2 2 2 2 2 2 3" xfId="28809" xr:uid="{00000000-0005-0000-0000-000085700000}"/>
    <cellStyle name="Итог 2 2 2 2 2 2 2 2 2 2 30" xfId="28810" xr:uid="{00000000-0005-0000-0000-000086700000}"/>
    <cellStyle name="Итог 2 2 2 2 2 2 2 2 2 2 31" xfId="28811" xr:uid="{00000000-0005-0000-0000-000087700000}"/>
    <cellStyle name="Итог 2 2 2 2 2 2 2 2 2 2 32" xfId="28812" xr:uid="{00000000-0005-0000-0000-000088700000}"/>
    <cellStyle name="Итог 2 2 2 2 2 2 2 2 2 2 4" xfId="28813" xr:uid="{00000000-0005-0000-0000-000089700000}"/>
    <cellStyle name="Итог 2 2 2 2 2 2 2 2 2 2 5" xfId="28814" xr:uid="{00000000-0005-0000-0000-00008A700000}"/>
    <cellStyle name="Итог 2 2 2 2 2 2 2 2 2 2 5 2" xfId="28815" xr:uid="{00000000-0005-0000-0000-00008B700000}"/>
    <cellStyle name="Итог 2 2 2 2 2 2 2 2 2 2 5 3" xfId="28816" xr:uid="{00000000-0005-0000-0000-00008C700000}"/>
    <cellStyle name="Итог 2 2 2 2 2 2 2 2 2 2 6" xfId="28817" xr:uid="{00000000-0005-0000-0000-00008D700000}"/>
    <cellStyle name="Итог 2 2 2 2 2 2 2 2 2 2 7" xfId="28818" xr:uid="{00000000-0005-0000-0000-00008E700000}"/>
    <cellStyle name="Итог 2 2 2 2 2 2 2 2 2 2 7 2" xfId="28819" xr:uid="{00000000-0005-0000-0000-00008F700000}"/>
    <cellStyle name="Итог 2 2 2 2 2 2 2 2 2 2 8" xfId="28820" xr:uid="{00000000-0005-0000-0000-000090700000}"/>
    <cellStyle name="Итог 2 2 2 2 2 2 2 2 2 2 8 2" xfId="28821" xr:uid="{00000000-0005-0000-0000-000091700000}"/>
    <cellStyle name="Итог 2 2 2 2 2 2 2 2 2 2 8 2 2" xfId="28822" xr:uid="{00000000-0005-0000-0000-000092700000}"/>
    <cellStyle name="Итог 2 2 2 2 2 2 2 2 2 2 8 2 2 2" xfId="28823" xr:uid="{00000000-0005-0000-0000-000093700000}"/>
    <cellStyle name="Итог 2 2 2 2 2 2 2 2 2 2 8 2 3" xfId="28824" xr:uid="{00000000-0005-0000-0000-000094700000}"/>
    <cellStyle name="Итог 2 2 2 2 2 2 2 2 2 2 8 2 4" xfId="28825" xr:uid="{00000000-0005-0000-0000-000095700000}"/>
    <cellStyle name="Итог 2 2 2 2 2 2 2 2 2 2 8 3" xfId="28826" xr:uid="{00000000-0005-0000-0000-000096700000}"/>
    <cellStyle name="Итог 2 2 2 2 2 2 2 2 2 2 8 3 2" xfId="28827" xr:uid="{00000000-0005-0000-0000-000097700000}"/>
    <cellStyle name="Итог 2 2 2 2 2 2 2 2 2 2 8 4" xfId="28828" xr:uid="{00000000-0005-0000-0000-000098700000}"/>
    <cellStyle name="Итог 2 2 2 2 2 2 2 2 2 2 9" xfId="28829" xr:uid="{00000000-0005-0000-0000-000099700000}"/>
    <cellStyle name="Итог 2 2 2 2 2 2 2 2 2 2 9 2" xfId="28830" xr:uid="{00000000-0005-0000-0000-00009A700000}"/>
    <cellStyle name="Итог 2 2 2 2 2 2 2 2 2 20" xfId="28831" xr:uid="{00000000-0005-0000-0000-00009B700000}"/>
    <cellStyle name="Итог 2 2 2 2 2 2 2 2 2 21" xfId="28832" xr:uid="{00000000-0005-0000-0000-00009C700000}"/>
    <cellStyle name="Итог 2 2 2 2 2 2 2 2 2 22" xfId="28833" xr:uid="{00000000-0005-0000-0000-00009D700000}"/>
    <cellStyle name="Итог 2 2 2 2 2 2 2 2 2 23" xfId="28834" xr:uid="{00000000-0005-0000-0000-00009E700000}"/>
    <cellStyle name="Итог 2 2 2 2 2 2 2 2 2 24" xfId="28835" xr:uid="{00000000-0005-0000-0000-00009F700000}"/>
    <cellStyle name="Итог 2 2 2 2 2 2 2 2 2 25" xfId="28836" xr:uid="{00000000-0005-0000-0000-0000A0700000}"/>
    <cellStyle name="Итог 2 2 2 2 2 2 2 2 2 26" xfId="28837" xr:uid="{00000000-0005-0000-0000-0000A1700000}"/>
    <cellStyle name="Итог 2 2 2 2 2 2 2 2 2 27" xfId="28838" xr:uid="{00000000-0005-0000-0000-0000A2700000}"/>
    <cellStyle name="Итог 2 2 2 2 2 2 2 2 2 28" xfId="28839" xr:uid="{00000000-0005-0000-0000-0000A3700000}"/>
    <cellStyle name="Итог 2 2 2 2 2 2 2 2 2 29" xfId="28840" xr:uid="{00000000-0005-0000-0000-0000A4700000}"/>
    <cellStyle name="Итог 2 2 2 2 2 2 2 2 2 3" xfId="28841" xr:uid="{00000000-0005-0000-0000-0000A5700000}"/>
    <cellStyle name="Итог 2 2 2 2 2 2 2 2 2 3 2" xfId="28842" xr:uid="{00000000-0005-0000-0000-0000A6700000}"/>
    <cellStyle name="Итог 2 2 2 2 2 2 2 2 2 3 2 2" xfId="28843" xr:uid="{00000000-0005-0000-0000-0000A7700000}"/>
    <cellStyle name="Итог 2 2 2 2 2 2 2 2 2 3 2 2 2" xfId="28844" xr:uid="{00000000-0005-0000-0000-0000A8700000}"/>
    <cellStyle name="Итог 2 2 2 2 2 2 2 2 2 3 2 2 3" xfId="28845" xr:uid="{00000000-0005-0000-0000-0000A9700000}"/>
    <cellStyle name="Итог 2 2 2 2 2 2 2 2 2 3 2 3" xfId="28846" xr:uid="{00000000-0005-0000-0000-0000AA700000}"/>
    <cellStyle name="Итог 2 2 2 2 2 2 2 2 2 3 3" xfId="28847" xr:uid="{00000000-0005-0000-0000-0000AB700000}"/>
    <cellStyle name="Итог 2 2 2 2 2 2 2 2 2 3 4" xfId="28848" xr:uid="{00000000-0005-0000-0000-0000AC700000}"/>
    <cellStyle name="Итог 2 2 2 2 2 2 2 2 2 30" xfId="28849" xr:uid="{00000000-0005-0000-0000-0000AD700000}"/>
    <cellStyle name="Итог 2 2 2 2 2 2 2 2 2 31" xfId="28850" xr:uid="{00000000-0005-0000-0000-0000AE700000}"/>
    <cellStyle name="Итог 2 2 2 2 2 2 2 2 2 32" xfId="28851" xr:uid="{00000000-0005-0000-0000-0000AF700000}"/>
    <cellStyle name="Итог 2 2 2 2 2 2 2 2 2 4" xfId="28852" xr:uid="{00000000-0005-0000-0000-0000B0700000}"/>
    <cellStyle name="Итог 2 2 2 2 2 2 2 2 2 5" xfId="28853" xr:uid="{00000000-0005-0000-0000-0000B1700000}"/>
    <cellStyle name="Итог 2 2 2 2 2 2 2 2 2 5 2" xfId="28854" xr:uid="{00000000-0005-0000-0000-0000B2700000}"/>
    <cellStyle name="Итог 2 2 2 2 2 2 2 2 2 5 3" xfId="28855" xr:uid="{00000000-0005-0000-0000-0000B3700000}"/>
    <cellStyle name="Итог 2 2 2 2 2 2 2 2 2 6" xfId="28856" xr:uid="{00000000-0005-0000-0000-0000B4700000}"/>
    <cellStyle name="Итог 2 2 2 2 2 2 2 2 2 7" xfId="28857" xr:uid="{00000000-0005-0000-0000-0000B5700000}"/>
    <cellStyle name="Итог 2 2 2 2 2 2 2 2 2 7 2" xfId="28858" xr:uid="{00000000-0005-0000-0000-0000B6700000}"/>
    <cellStyle name="Итог 2 2 2 2 2 2 2 2 2 8" xfId="28859" xr:uid="{00000000-0005-0000-0000-0000B7700000}"/>
    <cellStyle name="Итог 2 2 2 2 2 2 2 2 2 8 2" xfId="28860" xr:uid="{00000000-0005-0000-0000-0000B8700000}"/>
    <cellStyle name="Итог 2 2 2 2 2 2 2 2 2 8 2 2" xfId="28861" xr:uid="{00000000-0005-0000-0000-0000B9700000}"/>
    <cellStyle name="Итог 2 2 2 2 2 2 2 2 2 8 2 2 2" xfId="28862" xr:uid="{00000000-0005-0000-0000-0000BA700000}"/>
    <cellStyle name="Итог 2 2 2 2 2 2 2 2 2 8 2 3" xfId="28863" xr:uid="{00000000-0005-0000-0000-0000BB700000}"/>
    <cellStyle name="Итог 2 2 2 2 2 2 2 2 2 8 2 4" xfId="28864" xr:uid="{00000000-0005-0000-0000-0000BC700000}"/>
    <cellStyle name="Итог 2 2 2 2 2 2 2 2 2 8 3" xfId="28865" xr:uid="{00000000-0005-0000-0000-0000BD700000}"/>
    <cellStyle name="Итог 2 2 2 2 2 2 2 2 2 8 3 2" xfId="28866" xr:uid="{00000000-0005-0000-0000-0000BE700000}"/>
    <cellStyle name="Итог 2 2 2 2 2 2 2 2 2 8 4" xfId="28867" xr:uid="{00000000-0005-0000-0000-0000BF700000}"/>
    <cellStyle name="Итог 2 2 2 2 2 2 2 2 2 9" xfId="28868" xr:uid="{00000000-0005-0000-0000-0000C0700000}"/>
    <cellStyle name="Итог 2 2 2 2 2 2 2 2 2 9 2" xfId="28869" xr:uid="{00000000-0005-0000-0000-0000C1700000}"/>
    <cellStyle name="Итог 2 2 2 2 2 2 2 2 20" xfId="28870" xr:uid="{00000000-0005-0000-0000-0000C2700000}"/>
    <cellStyle name="Итог 2 2 2 2 2 2 2 2 21" xfId="28871" xr:uid="{00000000-0005-0000-0000-0000C3700000}"/>
    <cellStyle name="Итог 2 2 2 2 2 2 2 2 22" xfId="28872" xr:uid="{00000000-0005-0000-0000-0000C4700000}"/>
    <cellStyle name="Итог 2 2 2 2 2 2 2 2 23" xfId="28873" xr:uid="{00000000-0005-0000-0000-0000C5700000}"/>
    <cellStyle name="Итог 2 2 2 2 2 2 2 2 24" xfId="28874" xr:uid="{00000000-0005-0000-0000-0000C6700000}"/>
    <cellStyle name="Итог 2 2 2 2 2 2 2 2 25" xfId="28875" xr:uid="{00000000-0005-0000-0000-0000C7700000}"/>
    <cellStyle name="Итог 2 2 2 2 2 2 2 2 26" xfId="28876" xr:uid="{00000000-0005-0000-0000-0000C8700000}"/>
    <cellStyle name="Итог 2 2 2 2 2 2 2 2 27" xfId="28877" xr:uid="{00000000-0005-0000-0000-0000C9700000}"/>
    <cellStyle name="Итог 2 2 2 2 2 2 2 2 28" xfId="28878" xr:uid="{00000000-0005-0000-0000-0000CA700000}"/>
    <cellStyle name="Итог 2 2 2 2 2 2 2 2 29" xfId="28879" xr:uid="{00000000-0005-0000-0000-0000CB700000}"/>
    <cellStyle name="Итог 2 2 2 2 2 2 2 2 3" xfId="28880" xr:uid="{00000000-0005-0000-0000-0000CC700000}"/>
    <cellStyle name="Итог 2 2 2 2 2 2 2 2 3 2" xfId="28881" xr:uid="{00000000-0005-0000-0000-0000CD700000}"/>
    <cellStyle name="Итог 2 2 2 2 2 2 2 2 3 2 2" xfId="28882" xr:uid="{00000000-0005-0000-0000-0000CE700000}"/>
    <cellStyle name="Итог 2 2 2 2 2 2 2 2 3 2 2 2" xfId="28883" xr:uid="{00000000-0005-0000-0000-0000CF700000}"/>
    <cellStyle name="Итог 2 2 2 2 2 2 2 2 3 2 2 3" xfId="28884" xr:uid="{00000000-0005-0000-0000-0000D0700000}"/>
    <cellStyle name="Итог 2 2 2 2 2 2 2 2 3 2 3" xfId="28885" xr:uid="{00000000-0005-0000-0000-0000D1700000}"/>
    <cellStyle name="Итог 2 2 2 2 2 2 2 2 3 3" xfId="28886" xr:uid="{00000000-0005-0000-0000-0000D2700000}"/>
    <cellStyle name="Итог 2 2 2 2 2 2 2 2 3 4" xfId="28887" xr:uid="{00000000-0005-0000-0000-0000D3700000}"/>
    <cellStyle name="Итог 2 2 2 2 2 2 2 2 30" xfId="28888" xr:uid="{00000000-0005-0000-0000-0000D4700000}"/>
    <cellStyle name="Итог 2 2 2 2 2 2 2 2 31" xfId="28889" xr:uid="{00000000-0005-0000-0000-0000D5700000}"/>
    <cellStyle name="Итог 2 2 2 2 2 2 2 2 32" xfId="28890" xr:uid="{00000000-0005-0000-0000-0000D6700000}"/>
    <cellStyle name="Итог 2 2 2 2 2 2 2 2 4" xfId="28891" xr:uid="{00000000-0005-0000-0000-0000D7700000}"/>
    <cellStyle name="Итог 2 2 2 2 2 2 2 2 5" xfId="28892" xr:uid="{00000000-0005-0000-0000-0000D8700000}"/>
    <cellStyle name="Итог 2 2 2 2 2 2 2 2 5 2" xfId="28893" xr:uid="{00000000-0005-0000-0000-0000D9700000}"/>
    <cellStyle name="Итог 2 2 2 2 2 2 2 2 5 3" xfId="28894" xr:uid="{00000000-0005-0000-0000-0000DA700000}"/>
    <cellStyle name="Итог 2 2 2 2 2 2 2 2 6" xfId="28895" xr:uid="{00000000-0005-0000-0000-0000DB700000}"/>
    <cellStyle name="Итог 2 2 2 2 2 2 2 2 7" xfId="28896" xr:uid="{00000000-0005-0000-0000-0000DC700000}"/>
    <cellStyle name="Итог 2 2 2 2 2 2 2 2 7 2" xfId="28897" xr:uid="{00000000-0005-0000-0000-0000DD700000}"/>
    <cellStyle name="Итог 2 2 2 2 2 2 2 2 8" xfId="28898" xr:uid="{00000000-0005-0000-0000-0000DE700000}"/>
    <cellStyle name="Итог 2 2 2 2 2 2 2 2 8 2" xfId="28899" xr:uid="{00000000-0005-0000-0000-0000DF700000}"/>
    <cellStyle name="Итог 2 2 2 2 2 2 2 2 8 2 2" xfId="28900" xr:uid="{00000000-0005-0000-0000-0000E0700000}"/>
    <cellStyle name="Итог 2 2 2 2 2 2 2 2 8 2 2 2" xfId="28901" xr:uid="{00000000-0005-0000-0000-0000E1700000}"/>
    <cellStyle name="Итог 2 2 2 2 2 2 2 2 8 2 3" xfId="28902" xr:uid="{00000000-0005-0000-0000-0000E2700000}"/>
    <cellStyle name="Итог 2 2 2 2 2 2 2 2 8 2 4" xfId="28903" xr:uid="{00000000-0005-0000-0000-0000E3700000}"/>
    <cellStyle name="Итог 2 2 2 2 2 2 2 2 8 3" xfId="28904" xr:uid="{00000000-0005-0000-0000-0000E4700000}"/>
    <cellStyle name="Итог 2 2 2 2 2 2 2 2 8 3 2" xfId="28905" xr:uid="{00000000-0005-0000-0000-0000E5700000}"/>
    <cellStyle name="Итог 2 2 2 2 2 2 2 2 8 4" xfId="28906" xr:uid="{00000000-0005-0000-0000-0000E6700000}"/>
    <cellStyle name="Итог 2 2 2 2 2 2 2 2 9" xfId="28907" xr:uid="{00000000-0005-0000-0000-0000E7700000}"/>
    <cellStyle name="Итог 2 2 2 2 2 2 2 2 9 2" xfId="28908" xr:uid="{00000000-0005-0000-0000-0000E8700000}"/>
    <cellStyle name="Итог 2 2 2 2 2 2 2 20" xfId="28909" xr:uid="{00000000-0005-0000-0000-0000E9700000}"/>
    <cellStyle name="Итог 2 2 2 2 2 2 2 21" xfId="28910" xr:uid="{00000000-0005-0000-0000-0000EA700000}"/>
    <cellStyle name="Итог 2 2 2 2 2 2 2 22" xfId="28911" xr:uid="{00000000-0005-0000-0000-0000EB700000}"/>
    <cellStyle name="Итог 2 2 2 2 2 2 2 23" xfId="28912" xr:uid="{00000000-0005-0000-0000-0000EC700000}"/>
    <cellStyle name="Итог 2 2 2 2 2 2 2 24" xfId="28913" xr:uid="{00000000-0005-0000-0000-0000ED700000}"/>
    <cellStyle name="Итог 2 2 2 2 2 2 2 25" xfId="28914" xr:uid="{00000000-0005-0000-0000-0000EE700000}"/>
    <cellStyle name="Итог 2 2 2 2 2 2 2 26" xfId="28915" xr:uid="{00000000-0005-0000-0000-0000EF700000}"/>
    <cellStyle name="Итог 2 2 2 2 2 2 2 27" xfId="28916" xr:uid="{00000000-0005-0000-0000-0000F0700000}"/>
    <cellStyle name="Итог 2 2 2 2 2 2 2 28" xfId="28917" xr:uid="{00000000-0005-0000-0000-0000F1700000}"/>
    <cellStyle name="Итог 2 2 2 2 2 2 2 29" xfId="28918" xr:uid="{00000000-0005-0000-0000-0000F2700000}"/>
    <cellStyle name="Итог 2 2 2 2 2 2 2 3" xfId="28919" xr:uid="{00000000-0005-0000-0000-0000F3700000}"/>
    <cellStyle name="Итог 2 2 2 2 2 2 2 30" xfId="28920" xr:uid="{00000000-0005-0000-0000-0000F4700000}"/>
    <cellStyle name="Итог 2 2 2 2 2 2 2 31" xfId="28921" xr:uid="{00000000-0005-0000-0000-0000F5700000}"/>
    <cellStyle name="Итог 2 2 2 2 2 2 2 32" xfId="28922" xr:uid="{00000000-0005-0000-0000-0000F6700000}"/>
    <cellStyle name="Итог 2 2 2 2 2 2 2 33" xfId="28923" xr:uid="{00000000-0005-0000-0000-0000F7700000}"/>
    <cellStyle name="Итог 2 2 2 2 2 2 2 34" xfId="28924" xr:uid="{00000000-0005-0000-0000-0000F8700000}"/>
    <cellStyle name="Итог 2 2 2 2 2 2 2 35" xfId="28925" xr:uid="{00000000-0005-0000-0000-0000F9700000}"/>
    <cellStyle name="Итог 2 2 2 2 2 2 2 36" xfId="28926" xr:uid="{00000000-0005-0000-0000-0000FA700000}"/>
    <cellStyle name="Итог 2 2 2 2 2 2 2 37" xfId="28927" xr:uid="{00000000-0005-0000-0000-0000FB700000}"/>
    <cellStyle name="Итог 2 2 2 2 2 2 2 38" xfId="28928" xr:uid="{00000000-0005-0000-0000-0000FC700000}"/>
    <cellStyle name="Итог 2 2 2 2 2 2 2 4" xfId="28929" xr:uid="{00000000-0005-0000-0000-0000FD700000}"/>
    <cellStyle name="Итог 2 2 2 2 2 2 2 4 2" xfId="28930" xr:uid="{00000000-0005-0000-0000-0000FE700000}"/>
    <cellStyle name="Итог 2 2 2 2 2 2 2 4 2 2" xfId="28931" xr:uid="{00000000-0005-0000-0000-0000FF700000}"/>
    <cellStyle name="Итог 2 2 2 2 2 2 2 4 2 2 2" xfId="28932" xr:uid="{00000000-0005-0000-0000-000000710000}"/>
    <cellStyle name="Итог 2 2 2 2 2 2 2 4 2 2 2 2" xfId="28933" xr:uid="{00000000-0005-0000-0000-000001710000}"/>
    <cellStyle name="Итог 2 2 2 2 2 2 2 4 2 2 2 2 2" xfId="28934" xr:uid="{00000000-0005-0000-0000-000002710000}"/>
    <cellStyle name="Итог 2 2 2 2 2 2 2 4 2 2 2 2 3" xfId="28935" xr:uid="{00000000-0005-0000-0000-000003710000}"/>
    <cellStyle name="Итог 2 2 2 2 2 2 2 4 2 2 2 3" xfId="28936" xr:uid="{00000000-0005-0000-0000-000004710000}"/>
    <cellStyle name="Итог 2 2 2 2 2 2 2 4 2 2 3" xfId="28937" xr:uid="{00000000-0005-0000-0000-000005710000}"/>
    <cellStyle name="Итог 2 2 2 2 2 2 2 4 2 2 4" xfId="28938" xr:uid="{00000000-0005-0000-0000-000006710000}"/>
    <cellStyle name="Итог 2 2 2 2 2 2 2 4 2 3" xfId="28939" xr:uid="{00000000-0005-0000-0000-000007710000}"/>
    <cellStyle name="Итог 2 2 2 2 2 2 2 4 2 4" xfId="28940" xr:uid="{00000000-0005-0000-0000-000008710000}"/>
    <cellStyle name="Итог 2 2 2 2 2 2 2 4 3" xfId="28941" xr:uid="{00000000-0005-0000-0000-000009710000}"/>
    <cellStyle name="Итог 2 2 2 2 2 2 2 4 4" xfId="28942" xr:uid="{00000000-0005-0000-0000-00000A710000}"/>
    <cellStyle name="Итог 2 2 2 2 2 2 2 4 5" xfId="28943" xr:uid="{00000000-0005-0000-0000-00000B710000}"/>
    <cellStyle name="Итог 2 2 2 2 2 2 2 5" xfId="28944" xr:uid="{00000000-0005-0000-0000-00000C710000}"/>
    <cellStyle name="Итог 2 2 2 2 2 2 2 6" xfId="28945" xr:uid="{00000000-0005-0000-0000-00000D710000}"/>
    <cellStyle name="Итог 2 2 2 2 2 2 2 6 2" xfId="28946" xr:uid="{00000000-0005-0000-0000-00000E710000}"/>
    <cellStyle name="Итог 2 2 2 2 2 2 2 6 3" xfId="28947" xr:uid="{00000000-0005-0000-0000-00000F710000}"/>
    <cellStyle name="Итог 2 2 2 2 2 2 2 7" xfId="28948" xr:uid="{00000000-0005-0000-0000-000010710000}"/>
    <cellStyle name="Итог 2 2 2 2 2 2 2 8" xfId="28949" xr:uid="{00000000-0005-0000-0000-000011710000}"/>
    <cellStyle name="Итог 2 2 2 2 2 2 2 8 2" xfId="28950" xr:uid="{00000000-0005-0000-0000-000012710000}"/>
    <cellStyle name="Итог 2 2 2 2 2 2 2 9" xfId="28951" xr:uid="{00000000-0005-0000-0000-000013710000}"/>
    <cellStyle name="Итог 2 2 2 2 2 2 2 9 2" xfId="28952" xr:uid="{00000000-0005-0000-0000-000014710000}"/>
    <cellStyle name="Итог 2 2 2 2 2 2 2 9 2 2" xfId="28953" xr:uid="{00000000-0005-0000-0000-000015710000}"/>
    <cellStyle name="Итог 2 2 2 2 2 2 2 9 2 2 2" xfId="28954" xr:uid="{00000000-0005-0000-0000-000016710000}"/>
    <cellStyle name="Итог 2 2 2 2 2 2 2 9 2 3" xfId="28955" xr:uid="{00000000-0005-0000-0000-000017710000}"/>
    <cellStyle name="Итог 2 2 2 2 2 2 2 9 2 4" xfId="28956" xr:uid="{00000000-0005-0000-0000-000018710000}"/>
    <cellStyle name="Итог 2 2 2 2 2 2 2 9 3" xfId="28957" xr:uid="{00000000-0005-0000-0000-000019710000}"/>
    <cellStyle name="Итог 2 2 2 2 2 2 2 9 3 2" xfId="28958" xr:uid="{00000000-0005-0000-0000-00001A710000}"/>
    <cellStyle name="Итог 2 2 2 2 2 2 2 9 4" xfId="28959" xr:uid="{00000000-0005-0000-0000-00001B710000}"/>
    <cellStyle name="Итог 2 2 2 2 2 2 20" xfId="28960" xr:uid="{00000000-0005-0000-0000-00001C710000}"/>
    <cellStyle name="Итог 2 2 2 2 2 2 21" xfId="28961" xr:uid="{00000000-0005-0000-0000-00001D710000}"/>
    <cellStyle name="Итог 2 2 2 2 2 2 22" xfId="28962" xr:uid="{00000000-0005-0000-0000-00001E710000}"/>
    <cellStyle name="Итог 2 2 2 2 2 2 23" xfId="28963" xr:uid="{00000000-0005-0000-0000-00001F710000}"/>
    <cellStyle name="Итог 2 2 2 2 2 2 24" xfId="28964" xr:uid="{00000000-0005-0000-0000-000020710000}"/>
    <cellStyle name="Итог 2 2 2 2 2 2 25" xfId="28965" xr:uid="{00000000-0005-0000-0000-000021710000}"/>
    <cellStyle name="Итог 2 2 2 2 2 2 26" xfId="28966" xr:uid="{00000000-0005-0000-0000-000022710000}"/>
    <cellStyle name="Итог 2 2 2 2 2 2 27" xfId="28967" xr:uid="{00000000-0005-0000-0000-000023710000}"/>
    <cellStyle name="Итог 2 2 2 2 2 2 28" xfId="28968" xr:uid="{00000000-0005-0000-0000-000024710000}"/>
    <cellStyle name="Итог 2 2 2 2 2 2 29" xfId="28969" xr:uid="{00000000-0005-0000-0000-000025710000}"/>
    <cellStyle name="Итог 2 2 2 2 2 2 3" xfId="28970" xr:uid="{00000000-0005-0000-0000-000026710000}"/>
    <cellStyle name="Итог 2 2 2 2 2 2 30" xfId="28971" xr:uid="{00000000-0005-0000-0000-000027710000}"/>
    <cellStyle name="Итог 2 2 2 2 2 2 31" xfId="28972" xr:uid="{00000000-0005-0000-0000-000028710000}"/>
    <cellStyle name="Итог 2 2 2 2 2 2 32" xfId="28973" xr:uid="{00000000-0005-0000-0000-000029710000}"/>
    <cellStyle name="Итог 2 2 2 2 2 2 33" xfId="28974" xr:uid="{00000000-0005-0000-0000-00002A710000}"/>
    <cellStyle name="Итог 2 2 2 2 2 2 34" xfId="28975" xr:uid="{00000000-0005-0000-0000-00002B710000}"/>
    <cellStyle name="Итог 2 2 2 2 2 2 35" xfId="28976" xr:uid="{00000000-0005-0000-0000-00002C710000}"/>
    <cellStyle name="Итог 2 2 2 2 2 2 36" xfId="28977" xr:uid="{00000000-0005-0000-0000-00002D710000}"/>
    <cellStyle name="Итог 2 2 2 2 2 2 37" xfId="28978" xr:uid="{00000000-0005-0000-0000-00002E710000}"/>
    <cellStyle name="Итог 2 2 2 2 2 2 38" xfId="28979" xr:uid="{00000000-0005-0000-0000-00002F710000}"/>
    <cellStyle name="Итог 2 2 2 2 2 2 39" xfId="28980" xr:uid="{00000000-0005-0000-0000-000030710000}"/>
    <cellStyle name="Итог 2 2 2 2 2 2 4" xfId="28981" xr:uid="{00000000-0005-0000-0000-000031710000}"/>
    <cellStyle name="Итог 2 2 2 2 2 2 5" xfId="28982" xr:uid="{00000000-0005-0000-0000-000032710000}"/>
    <cellStyle name="Итог 2 2 2 2 2 2 5 2" xfId="28983" xr:uid="{00000000-0005-0000-0000-000033710000}"/>
    <cellStyle name="Итог 2 2 2 2 2 2 5 2 2" xfId="28984" xr:uid="{00000000-0005-0000-0000-000034710000}"/>
    <cellStyle name="Итог 2 2 2 2 2 2 5 2 2 2" xfId="28985" xr:uid="{00000000-0005-0000-0000-000035710000}"/>
    <cellStyle name="Итог 2 2 2 2 2 2 5 2 2 2 2" xfId="28986" xr:uid="{00000000-0005-0000-0000-000036710000}"/>
    <cellStyle name="Итог 2 2 2 2 2 2 5 2 2 2 2 2" xfId="28987" xr:uid="{00000000-0005-0000-0000-000037710000}"/>
    <cellStyle name="Итог 2 2 2 2 2 2 5 2 2 2 2 3" xfId="28988" xr:uid="{00000000-0005-0000-0000-000038710000}"/>
    <cellStyle name="Итог 2 2 2 2 2 2 5 2 2 2 3" xfId="28989" xr:uid="{00000000-0005-0000-0000-000039710000}"/>
    <cellStyle name="Итог 2 2 2 2 2 2 5 2 2 3" xfId="28990" xr:uid="{00000000-0005-0000-0000-00003A710000}"/>
    <cellStyle name="Итог 2 2 2 2 2 2 5 2 2 4" xfId="28991" xr:uid="{00000000-0005-0000-0000-00003B710000}"/>
    <cellStyle name="Итог 2 2 2 2 2 2 5 2 3" xfId="28992" xr:uid="{00000000-0005-0000-0000-00003C710000}"/>
    <cellStyle name="Итог 2 2 2 2 2 2 5 2 4" xfId="28993" xr:uid="{00000000-0005-0000-0000-00003D710000}"/>
    <cellStyle name="Итог 2 2 2 2 2 2 5 3" xfId="28994" xr:uid="{00000000-0005-0000-0000-00003E710000}"/>
    <cellStyle name="Итог 2 2 2 2 2 2 5 4" xfId="28995" xr:uid="{00000000-0005-0000-0000-00003F710000}"/>
    <cellStyle name="Итог 2 2 2 2 2 2 5 5" xfId="28996" xr:uid="{00000000-0005-0000-0000-000040710000}"/>
    <cellStyle name="Итог 2 2 2 2 2 2 6" xfId="28997" xr:uid="{00000000-0005-0000-0000-000041710000}"/>
    <cellStyle name="Итог 2 2 2 2 2 2 7" xfId="28998" xr:uid="{00000000-0005-0000-0000-000042710000}"/>
    <cellStyle name="Итог 2 2 2 2 2 2 7 2" xfId="28999" xr:uid="{00000000-0005-0000-0000-000043710000}"/>
    <cellStyle name="Итог 2 2 2 2 2 2 7 3" xfId="29000" xr:uid="{00000000-0005-0000-0000-000044710000}"/>
    <cellStyle name="Итог 2 2 2 2 2 2 8" xfId="29001" xr:uid="{00000000-0005-0000-0000-000045710000}"/>
    <cellStyle name="Итог 2 2 2 2 2 2 9" xfId="29002" xr:uid="{00000000-0005-0000-0000-000046710000}"/>
    <cellStyle name="Итог 2 2 2 2 2 2 9 2" xfId="29003" xr:uid="{00000000-0005-0000-0000-000047710000}"/>
    <cellStyle name="Итог 2 2 2 2 2 20" xfId="29004" xr:uid="{00000000-0005-0000-0000-000048710000}"/>
    <cellStyle name="Итог 2 2 2 2 2 21" xfId="29005" xr:uid="{00000000-0005-0000-0000-000049710000}"/>
    <cellStyle name="Итог 2 2 2 2 2 22" xfId="29006" xr:uid="{00000000-0005-0000-0000-00004A710000}"/>
    <cellStyle name="Итог 2 2 2 2 2 23" xfId="29007" xr:uid="{00000000-0005-0000-0000-00004B710000}"/>
    <cellStyle name="Итог 2 2 2 2 2 24" xfId="29008" xr:uid="{00000000-0005-0000-0000-00004C710000}"/>
    <cellStyle name="Итог 2 2 2 2 2 25" xfId="29009" xr:uid="{00000000-0005-0000-0000-00004D710000}"/>
    <cellStyle name="Итог 2 2 2 2 2 26" xfId="29010" xr:uid="{00000000-0005-0000-0000-00004E710000}"/>
    <cellStyle name="Итог 2 2 2 2 2 27" xfId="29011" xr:uid="{00000000-0005-0000-0000-00004F710000}"/>
    <cellStyle name="Итог 2 2 2 2 2 28" xfId="29012" xr:uid="{00000000-0005-0000-0000-000050710000}"/>
    <cellStyle name="Итог 2 2 2 2 2 29" xfId="29013" xr:uid="{00000000-0005-0000-0000-000051710000}"/>
    <cellStyle name="Итог 2 2 2 2 2 3" xfId="29014" xr:uid="{00000000-0005-0000-0000-000052710000}"/>
    <cellStyle name="Итог 2 2 2 2 2 3 2" xfId="29015" xr:uid="{00000000-0005-0000-0000-000053710000}"/>
    <cellStyle name="Итог 2 2 2 2 2 3 3" xfId="29016" xr:uid="{00000000-0005-0000-0000-000054710000}"/>
    <cellStyle name="Итог 2 2 2 2 2 3 4" xfId="29017" xr:uid="{00000000-0005-0000-0000-000055710000}"/>
    <cellStyle name="Итог 2 2 2 2 2 3 4 2" xfId="29018" xr:uid="{00000000-0005-0000-0000-000056710000}"/>
    <cellStyle name="Итог 2 2 2 2 2 3 4 3" xfId="29019" xr:uid="{00000000-0005-0000-0000-000057710000}"/>
    <cellStyle name="Итог 2 2 2 2 2 3 5" xfId="29020" xr:uid="{00000000-0005-0000-0000-000058710000}"/>
    <cellStyle name="Итог 2 2 2 2 2 30" xfId="29021" xr:uid="{00000000-0005-0000-0000-000059710000}"/>
    <cellStyle name="Итог 2 2 2 2 2 31" xfId="29022" xr:uid="{00000000-0005-0000-0000-00005A710000}"/>
    <cellStyle name="Итог 2 2 2 2 2 32" xfId="29023" xr:uid="{00000000-0005-0000-0000-00005B710000}"/>
    <cellStyle name="Итог 2 2 2 2 2 33" xfId="29024" xr:uid="{00000000-0005-0000-0000-00005C710000}"/>
    <cellStyle name="Итог 2 2 2 2 2 34" xfId="29025" xr:uid="{00000000-0005-0000-0000-00005D710000}"/>
    <cellStyle name="Итог 2 2 2 2 2 35" xfId="29026" xr:uid="{00000000-0005-0000-0000-00005E710000}"/>
    <cellStyle name="Итог 2 2 2 2 2 36" xfId="29027" xr:uid="{00000000-0005-0000-0000-00005F710000}"/>
    <cellStyle name="Итог 2 2 2 2 2 37" xfId="29028" xr:uid="{00000000-0005-0000-0000-000060710000}"/>
    <cellStyle name="Итог 2 2 2 2 2 38" xfId="29029" xr:uid="{00000000-0005-0000-0000-000061710000}"/>
    <cellStyle name="Итог 2 2 2 2 2 39" xfId="29030" xr:uid="{00000000-0005-0000-0000-000062710000}"/>
    <cellStyle name="Итог 2 2 2 2 2 4" xfId="29031" xr:uid="{00000000-0005-0000-0000-000063710000}"/>
    <cellStyle name="Итог 2 2 2 2 2 40" xfId="29032" xr:uid="{00000000-0005-0000-0000-000064710000}"/>
    <cellStyle name="Итог 2 2 2 2 2 41" xfId="29033" xr:uid="{00000000-0005-0000-0000-000065710000}"/>
    <cellStyle name="Итог 2 2 2 2 2 42" xfId="29034" xr:uid="{00000000-0005-0000-0000-000066710000}"/>
    <cellStyle name="Итог 2 2 2 2 2 5" xfId="29035" xr:uid="{00000000-0005-0000-0000-000067710000}"/>
    <cellStyle name="Итог 2 2 2 2 2 5 2" xfId="29036" xr:uid="{00000000-0005-0000-0000-000068710000}"/>
    <cellStyle name="Итог 2 2 2 2 2 5 2 2" xfId="29037" xr:uid="{00000000-0005-0000-0000-000069710000}"/>
    <cellStyle name="Итог 2 2 2 2 2 5 2 2 2" xfId="29038" xr:uid="{00000000-0005-0000-0000-00006A710000}"/>
    <cellStyle name="Итог 2 2 2 2 2 5 2 2 3" xfId="29039" xr:uid="{00000000-0005-0000-0000-00006B710000}"/>
    <cellStyle name="Итог 2 2 2 2 2 5 2 3" xfId="29040" xr:uid="{00000000-0005-0000-0000-00006C710000}"/>
    <cellStyle name="Итог 2 2 2 2 2 5 3" xfId="29041" xr:uid="{00000000-0005-0000-0000-00006D710000}"/>
    <cellStyle name="Итог 2 2 2 2 2 5 4" xfId="29042" xr:uid="{00000000-0005-0000-0000-00006E710000}"/>
    <cellStyle name="Итог 2 2 2 2 2 6" xfId="29043" xr:uid="{00000000-0005-0000-0000-00006F710000}"/>
    <cellStyle name="Итог 2 2 2 2 2 6 2" xfId="29044" xr:uid="{00000000-0005-0000-0000-000070710000}"/>
    <cellStyle name="Итог 2 2 2 2 2 6 3" xfId="29045" xr:uid="{00000000-0005-0000-0000-000071710000}"/>
    <cellStyle name="Итог 2 2 2 2 2 7" xfId="29046" xr:uid="{00000000-0005-0000-0000-000072710000}"/>
    <cellStyle name="Итог 2 2 2 2 2 7 2" xfId="29047" xr:uid="{00000000-0005-0000-0000-000073710000}"/>
    <cellStyle name="Итог 2 2 2 2 2 7 3" xfId="29048" xr:uid="{00000000-0005-0000-0000-000074710000}"/>
    <cellStyle name="Итог 2 2 2 2 2 8" xfId="29049" xr:uid="{00000000-0005-0000-0000-000075710000}"/>
    <cellStyle name="Итог 2 2 2 2 2 8 2" xfId="29050" xr:uid="{00000000-0005-0000-0000-000076710000}"/>
    <cellStyle name="Итог 2 2 2 2 2 8 3" xfId="29051" xr:uid="{00000000-0005-0000-0000-000077710000}"/>
    <cellStyle name="Итог 2 2 2 2 2 9" xfId="29052" xr:uid="{00000000-0005-0000-0000-000078710000}"/>
    <cellStyle name="Итог 2 2 2 2 2 9 2" xfId="29053" xr:uid="{00000000-0005-0000-0000-000079710000}"/>
    <cellStyle name="Итог 2 2 2 2 2_амортизация" xfId="29054" xr:uid="{00000000-0005-0000-0000-00007A710000}"/>
    <cellStyle name="Итог 2 2 2 2 20" xfId="29055" xr:uid="{00000000-0005-0000-0000-00007B710000}"/>
    <cellStyle name="Итог 2 2 2 2 21" xfId="29056" xr:uid="{00000000-0005-0000-0000-00007C710000}"/>
    <cellStyle name="Итог 2 2 2 2 22" xfId="29057" xr:uid="{00000000-0005-0000-0000-00007D710000}"/>
    <cellStyle name="Итог 2 2 2 2 23" xfId="29058" xr:uid="{00000000-0005-0000-0000-00007E710000}"/>
    <cellStyle name="Итог 2 2 2 2 24" xfId="29059" xr:uid="{00000000-0005-0000-0000-00007F710000}"/>
    <cellStyle name="Итог 2 2 2 2 25" xfId="29060" xr:uid="{00000000-0005-0000-0000-000080710000}"/>
    <cellStyle name="Итог 2 2 2 2 26" xfId="29061" xr:uid="{00000000-0005-0000-0000-000081710000}"/>
    <cellStyle name="Итог 2 2 2 2 27" xfId="29062" xr:uid="{00000000-0005-0000-0000-000082710000}"/>
    <cellStyle name="Итог 2 2 2 2 28" xfId="29063" xr:uid="{00000000-0005-0000-0000-000083710000}"/>
    <cellStyle name="Итог 2 2 2 2 29" xfId="29064" xr:uid="{00000000-0005-0000-0000-000084710000}"/>
    <cellStyle name="Итог 2 2 2 2 3" xfId="29065" xr:uid="{00000000-0005-0000-0000-000085710000}"/>
    <cellStyle name="Итог 2 2 2 2 3 2" xfId="29066" xr:uid="{00000000-0005-0000-0000-000086710000}"/>
    <cellStyle name="Итог 2 2 2 2 3 2 2" xfId="29067" xr:uid="{00000000-0005-0000-0000-000087710000}"/>
    <cellStyle name="Итог 2 2 2 2 3 3" xfId="29068" xr:uid="{00000000-0005-0000-0000-000088710000}"/>
    <cellStyle name="Итог 2 2 2 2 3 4" xfId="29069" xr:uid="{00000000-0005-0000-0000-000089710000}"/>
    <cellStyle name="Итог 2 2 2 2 3 4 2" xfId="29070" xr:uid="{00000000-0005-0000-0000-00008A710000}"/>
    <cellStyle name="Итог 2 2 2 2 3 4 3" xfId="29071" xr:uid="{00000000-0005-0000-0000-00008B710000}"/>
    <cellStyle name="Итог 2 2 2 2 3 5" xfId="29072" xr:uid="{00000000-0005-0000-0000-00008C710000}"/>
    <cellStyle name="Итог 2 2 2 2 30" xfId="29073" xr:uid="{00000000-0005-0000-0000-00008D710000}"/>
    <cellStyle name="Итог 2 2 2 2 31" xfId="29074" xr:uid="{00000000-0005-0000-0000-00008E710000}"/>
    <cellStyle name="Итог 2 2 2 2 32" xfId="29075" xr:uid="{00000000-0005-0000-0000-00008F710000}"/>
    <cellStyle name="Итог 2 2 2 2 33" xfId="29076" xr:uid="{00000000-0005-0000-0000-000090710000}"/>
    <cellStyle name="Итог 2 2 2 2 34" xfId="29077" xr:uid="{00000000-0005-0000-0000-000091710000}"/>
    <cellStyle name="Итог 2 2 2 2 35" xfId="29078" xr:uid="{00000000-0005-0000-0000-000092710000}"/>
    <cellStyle name="Итог 2 2 2 2 36" xfId="29079" xr:uid="{00000000-0005-0000-0000-000093710000}"/>
    <cellStyle name="Итог 2 2 2 2 37" xfId="29080" xr:uid="{00000000-0005-0000-0000-000094710000}"/>
    <cellStyle name="Итог 2 2 2 2 38" xfId="29081" xr:uid="{00000000-0005-0000-0000-000095710000}"/>
    <cellStyle name="Итог 2 2 2 2 39" xfId="29082" xr:uid="{00000000-0005-0000-0000-000096710000}"/>
    <cellStyle name="Итог 2 2 2 2 4" xfId="29083" xr:uid="{00000000-0005-0000-0000-000097710000}"/>
    <cellStyle name="Итог 2 2 2 2 40" xfId="29084" xr:uid="{00000000-0005-0000-0000-000098710000}"/>
    <cellStyle name="Итог 2 2 2 2 41" xfId="29085" xr:uid="{00000000-0005-0000-0000-000099710000}"/>
    <cellStyle name="Итог 2 2 2 2 42" xfId="29086" xr:uid="{00000000-0005-0000-0000-00009A710000}"/>
    <cellStyle name="Итог 2 2 2 2 43" xfId="29087" xr:uid="{00000000-0005-0000-0000-00009B710000}"/>
    <cellStyle name="Итог 2 2 2 2 44" xfId="29088" xr:uid="{00000000-0005-0000-0000-00009C710000}"/>
    <cellStyle name="Итог 2 2 2 2 5" xfId="29089" xr:uid="{00000000-0005-0000-0000-00009D710000}"/>
    <cellStyle name="Итог 2 2 2 2 6" xfId="29090" xr:uid="{00000000-0005-0000-0000-00009E710000}"/>
    <cellStyle name="Итог 2 2 2 2 6 2" xfId="29091" xr:uid="{00000000-0005-0000-0000-00009F710000}"/>
    <cellStyle name="Итог 2 2 2 2 6 2 2" xfId="29092" xr:uid="{00000000-0005-0000-0000-0000A0710000}"/>
    <cellStyle name="Итог 2 2 2 2 6 2 2 2" xfId="29093" xr:uid="{00000000-0005-0000-0000-0000A1710000}"/>
    <cellStyle name="Итог 2 2 2 2 6 2 2 3" xfId="29094" xr:uid="{00000000-0005-0000-0000-0000A2710000}"/>
    <cellStyle name="Итог 2 2 2 2 6 2 3" xfId="29095" xr:uid="{00000000-0005-0000-0000-0000A3710000}"/>
    <cellStyle name="Итог 2 2 2 2 6 3" xfId="29096" xr:uid="{00000000-0005-0000-0000-0000A4710000}"/>
    <cellStyle name="Итог 2 2 2 2 6 4" xfId="29097" xr:uid="{00000000-0005-0000-0000-0000A5710000}"/>
    <cellStyle name="Итог 2 2 2 2 7" xfId="29098" xr:uid="{00000000-0005-0000-0000-0000A6710000}"/>
    <cellStyle name="Итог 2 2 2 2 7 2" xfId="29099" xr:uid="{00000000-0005-0000-0000-0000A7710000}"/>
    <cellStyle name="Итог 2 2 2 2 7 3" xfId="29100" xr:uid="{00000000-0005-0000-0000-0000A8710000}"/>
    <cellStyle name="Итог 2 2 2 2 8" xfId="29101" xr:uid="{00000000-0005-0000-0000-0000A9710000}"/>
    <cellStyle name="Итог 2 2 2 2 8 2" xfId="29102" xr:uid="{00000000-0005-0000-0000-0000AA710000}"/>
    <cellStyle name="Итог 2 2 2 2 8 3" xfId="29103" xr:uid="{00000000-0005-0000-0000-0000AB710000}"/>
    <cellStyle name="Итог 2 2 2 2 9" xfId="29104" xr:uid="{00000000-0005-0000-0000-0000AC710000}"/>
    <cellStyle name="Итог 2 2 2 2 9 2" xfId="29105" xr:uid="{00000000-0005-0000-0000-0000AD710000}"/>
    <cellStyle name="Итог 2 2 2 2 9 3" xfId="29106" xr:uid="{00000000-0005-0000-0000-0000AE710000}"/>
    <cellStyle name="Итог 2 2 2 2_амортизация" xfId="29107" xr:uid="{00000000-0005-0000-0000-0000AF710000}"/>
    <cellStyle name="Итог 2 2 2 20" xfId="29108" xr:uid="{00000000-0005-0000-0000-0000B0710000}"/>
    <cellStyle name="Итог 2 2 2 20 2" xfId="29109" xr:uid="{00000000-0005-0000-0000-0000B1710000}"/>
    <cellStyle name="Итог 2 2 2 21" xfId="29110" xr:uid="{00000000-0005-0000-0000-0000B2710000}"/>
    <cellStyle name="Итог 2 2 2 22" xfId="29111" xr:uid="{00000000-0005-0000-0000-0000B3710000}"/>
    <cellStyle name="Итог 2 2 2 23" xfId="29112" xr:uid="{00000000-0005-0000-0000-0000B4710000}"/>
    <cellStyle name="Итог 2 2 2 23 2" xfId="29113" xr:uid="{00000000-0005-0000-0000-0000B5710000}"/>
    <cellStyle name="Итог 2 2 2 24" xfId="29114" xr:uid="{00000000-0005-0000-0000-0000B6710000}"/>
    <cellStyle name="Итог 2 2 2 25" xfId="29115" xr:uid="{00000000-0005-0000-0000-0000B7710000}"/>
    <cellStyle name="Итог 2 2 2 26" xfId="29116" xr:uid="{00000000-0005-0000-0000-0000B8710000}"/>
    <cellStyle name="Итог 2 2 2 27" xfId="29117" xr:uid="{00000000-0005-0000-0000-0000B9710000}"/>
    <cellStyle name="Итог 2 2 2 28" xfId="29118" xr:uid="{00000000-0005-0000-0000-0000BA710000}"/>
    <cellStyle name="Итог 2 2 2 29" xfId="29119" xr:uid="{00000000-0005-0000-0000-0000BB710000}"/>
    <cellStyle name="Итог 2 2 2 3" xfId="29120" xr:uid="{00000000-0005-0000-0000-0000BC710000}"/>
    <cellStyle name="Итог 2 2 2 3 2" xfId="29121" xr:uid="{00000000-0005-0000-0000-0000BD710000}"/>
    <cellStyle name="Итог 2 2 2 30" xfId="29122" xr:uid="{00000000-0005-0000-0000-0000BE710000}"/>
    <cellStyle name="Итог 2 2 2 31" xfId="29123" xr:uid="{00000000-0005-0000-0000-0000BF710000}"/>
    <cellStyle name="Итог 2 2 2 32" xfId="29124" xr:uid="{00000000-0005-0000-0000-0000C0710000}"/>
    <cellStyle name="Итог 2 2 2 33" xfId="29125" xr:uid="{00000000-0005-0000-0000-0000C1710000}"/>
    <cellStyle name="Итог 2 2 2 34" xfId="29126" xr:uid="{00000000-0005-0000-0000-0000C2710000}"/>
    <cellStyle name="Итог 2 2 2 35" xfId="29127" xr:uid="{00000000-0005-0000-0000-0000C3710000}"/>
    <cellStyle name="Итог 2 2 2 36" xfId="29128" xr:uid="{00000000-0005-0000-0000-0000C4710000}"/>
    <cellStyle name="Итог 2 2 2 37" xfId="29129" xr:uid="{00000000-0005-0000-0000-0000C5710000}"/>
    <cellStyle name="Итог 2 2 2 38" xfId="29130" xr:uid="{00000000-0005-0000-0000-0000C6710000}"/>
    <cellStyle name="Итог 2 2 2 39" xfId="29131" xr:uid="{00000000-0005-0000-0000-0000C7710000}"/>
    <cellStyle name="Итог 2 2 2 4" xfId="29132" xr:uid="{00000000-0005-0000-0000-0000C8710000}"/>
    <cellStyle name="Итог 2 2 2 4 2" xfId="29133" xr:uid="{00000000-0005-0000-0000-0000C9710000}"/>
    <cellStyle name="Итог 2 2 2 4 3" xfId="29134" xr:uid="{00000000-0005-0000-0000-0000CA710000}"/>
    <cellStyle name="Итог 2 2 2 4 4" xfId="29135" xr:uid="{00000000-0005-0000-0000-0000CB710000}"/>
    <cellStyle name="Итог 2 2 2 40" xfId="29136" xr:uid="{00000000-0005-0000-0000-0000CC710000}"/>
    <cellStyle name="Итог 2 2 2 41" xfId="29137" xr:uid="{00000000-0005-0000-0000-0000CD710000}"/>
    <cellStyle name="Итог 2 2 2 42" xfId="29138" xr:uid="{00000000-0005-0000-0000-0000CE710000}"/>
    <cellStyle name="Итог 2 2 2 43" xfId="29139" xr:uid="{00000000-0005-0000-0000-0000CF710000}"/>
    <cellStyle name="Итог 2 2 2 44" xfId="29140" xr:uid="{00000000-0005-0000-0000-0000D0710000}"/>
    <cellStyle name="Итог 2 2 2 45" xfId="29141" xr:uid="{00000000-0005-0000-0000-0000D1710000}"/>
    <cellStyle name="Итог 2 2 2 46" xfId="29142" xr:uid="{00000000-0005-0000-0000-0000D2710000}"/>
    <cellStyle name="Итог 2 2 2 47" xfId="29143" xr:uid="{00000000-0005-0000-0000-0000D3710000}"/>
    <cellStyle name="Итог 2 2 2 48" xfId="29144" xr:uid="{00000000-0005-0000-0000-0000D4710000}"/>
    <cellStyle name="Итог 2 2 2 49" xfId="29145" xr:uid="{00000000-0005-0000-0000-0000D5710000}"/>
    <cellStyle name="Итог 2 2 2 5" xfId="29146" xr:uid="{00000000-0005-0000-0000-0000D6710000}"/>
    <cellStyle name="Итог 2 2 2 5 2" xfId="29147" xr:uid="{00000000-0005-0000-0000-0000D7710000}"/>
    <cellStyle name="Итог 2 2 2 5 3" xfId="29148" xr:uid="{00000000-0005-0000-0000-0000D8710000}"/>
    <cellStyle name="Итог 2 2 2 5 4" xfId="29149" xr:uid="{00000000-0005-0000-0000-0000D9710000}"/>
    <cellStyle name="Итог 2 2 2 6" xfId="29150" xr:uid="{00000000-0005-0000-0000-0000DA710000}"/>
    <cellStyle name="Итог 2 2 2 6 2" xfId="29151" xr:uid="{00000000-0005-0000-0000-0000DB710000}"/>
    <cellStyle name="Итог 2 2 2 6 3" xfId="29152" xr:uid="{00000000-0005-0000-0000-0000DC710000}"/>
    <cellStyle name="Итог 2 2 2 6 4" xfId="29153" xr:uid="{00000000-0005-0000-0000-0000DD710000}"/>
    <cellStyle name="Итог 2 2 2 7" xfId="29154" xr:uid="{00000000-0005-0000-0000-0000DE710000}"/>
    <cellStyle name="Итог 2 2 2 7 2" xfId="29155" xr:uid="{00000000-0005-0000-0000-0000DF710000}"/>
    <cellStyle name="Итог 2 2 2 7 3" xfId="29156" xr:uid="{00000000-0005-0000-0000-0000E0710000}"/>
    <cellStyle name="Итог 2 2 2 7 4" xfId="29157" xr:uid="{00000000-0005-0000-0000-0000E1710000}"/>
    <cellStyle name="Итог 2 2 2 8" xfId="29158" xr:uid="{00000000-0005-0000-0000-0000E2710000}"/>
    <cellStyle name="Итог 2 2 2 8 2" xfId="29159" xr:uid="{00000000-0005-0000-0000-0000E3710000}"/>
    <cellStyle name="Итог 2 2 2 8 3" xfId="29160" xr:uid="{00000000-0005-0000-0000-0000E4710000}"/>
    <cellStyle name="Итог 2 2 2 8 4" xfId="29161" xr:uid="{00000000-0005-0000-0000-0000E5710000}"/>
    <cellStyle name="Итог 2 2 2 9" xfId="29162" xr:uid="{00000000-0005-0000-0000-0000E6710000}"/>
    <cellStyle name="Итог 2 2 2 9 2" xfId="29163" xr:uid="{00000000-0005-0000-0000-0000E7710000}"/>
    <cellStyle name="Итог 2 2 2 9 2 2" xfId="29164" xr:uid="{00000000-0005-0000-0000-0000E8710000}"/>
    <cellStyle name="Итог 2 2 2 9 3" xfId="29165" xr:uid="{00000000-0005-0000-0000-0000E9710000}"/>
    <cellStyle name="Итог 2 2 2 9 4" xfId="29166" xr:uid="{00000000-0005-0000-0000-0000EA710000}"/>
    <cellStyle name="Итог 2 2 2 9 4 2" xfId="29167" xr:uid="{00000000-0005-0000-0000-0000EB710000}"/>
    <cellStyle name="Итог 2 2 2 9 4 3" xfId="29168" xr:uid="{00000000-0005-0000-0000-0000EC710000}"/>
    <cellStyle name="Итог 2 2 2 9 5" xfId="29169" xr:uid="{00000000-0005-0000-0000-0000ED710000}"/>
    <cellStyle name="Итог 2 2 2_амортизация" xfId="29170" xr:uid="{00000000-0005-0000-0000-0000EE710000}"/>
    <cellStyle name="Итог 2 2 20" xfId="29171" xr:uid="{00000000-0005-0000-0000-0000EF710000}"/>
    <cellStyle name="Итог 2 2 20 2" xfId="29172" xr:uid="{00000000-0005-0000-0000-0000F0710000}"/>
    <cellStyle name="Итог 2 2 21" xfId="29173" xr:uid="{00000000-0005-0000-0000-0000F1710000}"/>
    <cellStyle name="Итог 2 2 22" xfId="29174" xr:uid="{00000000-0005-0000-0000-0000F2710000}"/>
    <cellStyle name="Итог 2 2 23" xfId="29175" xr:uid="{00000000-0005-0000-0000-0000F3710000}"/>
    <cellStyle name="Итог 2 2 23 2" xfId="29176" xr:uid="{00000000-0005-0000-0000-0000F4710000}"/>
    <cellStyle name="Итог 2 2 24" xfId="29177" xr:uid="{00000000-0005-0000-0000-0000F5710000}"/>
    <cellStyle name="Итог 2 2 25" xfId="29178" xr:uid="{00000000-0005-0000-0000-0000F6710000}"/>
    <cellStyle name="Итог 2 2 26" xfId="29179" xr:uid="{00000000-0005-0000-0000-0000F7710000}"/>
    <cellStyle name="Итог 2 2 27" xfId="29180" xr:uid="{00000000-0005-0000-0000-0000F8710000}"/>
    <cellStyle name="Итог 2 2 28" xfId="29181" xr:uid="{00000000-0005-0000-0000-0000F9710000}"/>
    <cellStyle name="Итог 2 2 29" xfId="29182" xr:uid="{00000000-0005-0000-0000-0000FA710000}"/>
    <cellStyle name="Итог 2 2 3" xfId="29183" xr:uid="{00000000-0005-0000-0000-0000FB710000}"/>
    <cellStyle name="Итог 2 2 3 10" xfId="29184" xr:uid="{00000000-0005-0000-0000-0000FC710000}"/>
    <cellStyle name="Итог 2 2 3 11" xfId="29185" xr:uid="{00000000-0005-0000-0000-0000FD710000}"/>
    <cellStyle name="Итог 2 2 3 12" xfId="29186" xr:uid="{00000000-0005-0000-0000-0000FE710000}"/>
    <cellStyle name="Итог 2 2 3 13" xfId="29187" xr:uid="{00000000-0005-0000-0000-0000FF710000}"/>
    <cellStyle name="Итог 2 2 3 2" xfId="29188" xr:uid="{00000000-0005-0000-0000-000000720000}"/>
    <cellStyle name="Итог 2 2 3 2 10" xfId="29189" xr:uid="{00000000-0005-0000-0000-000001720000}"/>
    <cellStyle name="Итог 2 2 3 2 11" xfId="29190" xr:uid="{00000000-0005-0000-0000-000002720000}"/>
    <cellStyle name="Итог 2 2 3 2 12" xfId="29191" xr:uid="{00000000-0005-0000-0000-000003720000}"/>
    <cellStyle name="Итог 2 2 3 2 13" xfId="29192" xr:uid="{00000000-0005-0000-0000-000004720000}"/>
    <cellStyle name="Итог 2 2 3 2 2" xfId="29193" xr:uid="{00000000-0005-0000-0000-000005720000}"/>
    <cellStyle name="Итог 2 2 3 2 3" xfId="29194" xr:uid="{00000000-0005-0000-0000-000006720000}"/>
    <cellStyle name="Итог 2 2 3 2 4" xfId="29195" xr:uid="{00000000-0005-0000-0000-000007720000}"/>
    <cellStyle name="Итог 2 2 3 2 5" xfId="29196" xr:uid="{00000000-0005-0000-0000-000008720000}"/>
    <cellStyle name="Итог 2 2 3 2 6" xfId="29197" xr:uid="{00000000-0005-0000-0000-000009720000}"/>
    <cellStyle name="Итог 2 2 3 2 6 2" xfId="29198" xr:uid="{00000000-0005-0000-0000-00000A720000}"/>
    <cellStyle name="Итог 2 2 3 2 7" xfId="29199" xr:uid="{00000000-0005-0000-0000-00000B720000}"/>
    <cellStyle name="Итог 2 2 3 2 7 2" xfId="29200" xr:uid="{00000000-0005-0000-0000-00000C720000}"/>
    <cellStyle name="Итог 2 2 3 2 8" xfId="29201" xr:uid="{00000000-0005-0000-0000-00000D720000}"/>
    <cellStyle name="Итог 2 2 3 2 9" xfId="29202" xr:uid="{00000000-0005-0000-0000-00000E720000}"/>
    <cellStyle name="Итог 2 2 3 3" xfId="29203" xr:uid="{00000000-0005-0000-0000-00000F720000}"/>
    <cellStyle name="Итог 2 2 3 4" xfId="29204" xr:uid="{00000000-0005-0000-0000-000010720000}"/>
    <cellStyle name="Итог 2 2 3 5" xfId="29205" xr:uid="{00000000-0005-0000-0000-000011720000}"/>
    <cellStyle name="Итог 2 2 3 6" xfId="29206" xr:uid="{00000000-0005-0000-0000-000012720000}"/>
    <cellStyle name="Итог 2 2 3 6 2" xfId="29207" xr:uid="{00000000-0005-0000-0000-000013720000}"/>
    <cellStyle name="Итог 2 2 3 7" xfId="29208" xr:uid="{00000000-0005-0000-0000-000014720000}"/>
    <cellStyle name="Итог 2 2 3 7 2" xfId="29209" xr:uid="{00000000-0005-0000-0000-000015720000}"/>
    <cellStyle name="Итог 2 2 3 8" xfId="29210" xr:uid="{00000000-0005-0000-0000-000016720000}"/>
    <cellStyle name="Итог 2 2 3 9" xfId="29211" xr:uid="{00000000-0005-0000-0000-000017720000}"/>
    <cellStyle name="Итог 2 2 3_амортизация" xfId="29212" xr:uid="{00000000-0005-0000-0000-000018720000}"/>
    <cellStyle name="Итог 2 2 30" xfId="29213" xr:uid="{00000000-0005-0000-0000-000019720000}"/>
    <cellStyle name="Итог 2 2 31" xfId="29214" xr:uid="{00000000-0005-0000-0000-00001A720000}"/>
    <cellStyle name="Итог 2 2 32" xfId="29215" xr:uid="{00000000-0005-0000-0000-00001B720000}"/>
    <cellStyle name="Итог 2 2 33" xfId="29216" xr:uid="{00000000-0005-0000-0000-00001C720000}"/>
    <cellStyle name="Итог 2 2 34" xfId="29217" xr:uid="{00000000-0005-0000-0000-00001D720000}"/>
    <cellStyle name="Итог 2 2 35" xfId="29218" xr:uid="{00000000-0005-0000-0000-00001E720000}"/>
    <cellStyle name="Итог 2 2 36" xfId="29219" xr:uid="{00000000-0005-0000-0000-00001F720000}"/>
    <cellStyle name="Итог 2 2 37" xfId="29220" xr:uid="{00000000-0005-0000-0000-000020720000}"/>
    <cellStyle name="Итог 2 2 38" xfId="29221" xr:uid="{00000000-0005-0000-0000-000021720000}"/>
    <cellStyle name="Итог 2 2 39" xfId="29222" xr:uid="{00000000-0005-0000-0000-000022720000}"/>
    <cellStyle name="Итог 2 2 4" xfId="29223" xr:uid="{00000000-0005-0000-0000-000023720000}"/>
    <cellStyle name="Итог 2 2 4 2" xfId="29224" xr:uid="{00000000-0005-0000-0000-000024720000}"/>
    <cellStyle name="Итог 2 2 4 2 2" xfId="29225" xr:uid="{00000000-0005-0000-0000-000025720000}"/>
    <cellStyle name="Итог 2 2 4 3" xfId="29226" xr:uid="{00000000-0005-0000-0000-000026720000}"/>
    <cellStyle name="Итог 2 2 4 4" xfId="29227" xr:uid="{00000000-0005-0000-0000-000027720000}"/>
    <cellStyle name="Итог 2 2 40" xfId="29228" xr:uid="{00000000-0005-0000-0000-000028720000}"/>
    <cellStyle name="Итог 2 2 41" xfId="29229" xr:uid="{00000000-0005-0000-0000-000029720000}"/>
    <cellStyle name="Итог 2 2 42" xfId="29230" xr:uid="{00000000-0005-0000-0000-00002A720000}"/>
    <cellStyle name="Итог 2 2 43" xfId="29231" xr:uid="{00000000-0005-0000-0000-00002B720000}"/>
    <cellStyle name="Итог 2 2 44" xfId="29232" xr:uid="{00000000-0005-0000-0000-00002C720000}"/>
    <cellStyle name="Итог 2 2 45" xfId="29233" xr:uid="{00000000-0005-0000-0000-00002D720000}"/>
    <cellStyle name="Итог 2 2 46" xfId="29234" xr:uid="{00000000-0005-0000-0000-00002E720000}"/>
    <cellStyle name="Итог 2 2 47" xfId="29235" xr:uid="{00000000-0005-0000-0000-00002F720000}"/>
    <cellStyle name="Итог 2 2 48" xfId="29236" xr:uid="{00000000-0005-0000-0000-000030720000}"/>
    <cellStyle name="Итог 2 2 49" xfId="29237" xr:uid="{00000000-0005-0000-0000-000031720000}"/>
    <cellStyle name="Итог 2 2 5" xfId="29238" xr:uid="{00000000-0005-0000-0000-000032720000}"/>
    <cellStyle name="Итог 2 2 5 2" xfId="29239" xr:uid="{00000000-0005-0000-0000-000033720000}"/>
    <cellStyle name="Итог 2 2 5 3" xfId="29240" xr:uid="{00000000-0005-0000-0000-000034720000}"/>
    <cellStyle name="Итог 2 2 5 4" xfId="29241" xr:uid="{00000000-0005-0000-0000-000035720000}"/>
    <cellStyle name="Итог 2 2 50" xfId="29242" xr:uid="{00000000-0005-0000-0000-000036720000}"/>
    <cellStyle name="Итог 2 2 6" xfId="29243" xr:uid="{00000000-0005-0000-0000-000037720000}"/>
    <cellStyle name="Итог 2 2 6 2" xfId="29244" xr:uid="{00000000-0005-0000-0000-000038720000}"/>
    <cellStyle name="Итог 2 2 6 3" xfId="29245" xr:uid="{00000000-0005-0000-0000-000039720000}"/>
    <cellStyle name="Итог 2 2 6 4" xfId="29246" xr:uid="{00000000-0005-0000-0000-00003A720000}"/>
    <cellStyle name="Итог 2 2 7" xfId="29247" xr:uid="{00000000-0005-0000-0000-00003B720000}"/>
    <cellStyle name="Итог 2 2 7 2" xfId="29248" xr:uid="{00000000-0005-0000-0000-00003C720000}"/>
    <cellStyle name="Итог 2 2 7 3" xfId="29249" xr:uid="{00000000-0005-0000-0000-00003D720000}"/>
    <cellStyle name="Итог 2 2 7 4" xfId="29250" xr:uid="{00000000-0005-0000-0000-00003E720000}"/>
    <cellStyle name="Итог 2 2 8" xfId="29251" xr:uid="{00000000-0005-0000-0000-00003F720000}"/>
    <cellStyle name="Итог 2 2 8 2" xfId="29252" xr:uid="{00000000-0005-0000-0000-000040720000}"/>
    <cellStyle name="Итог 2 2 8 3" xfId="29253" xr:uid="{00000000-0005-0000-0000-000041720000}"/>
    <cellStyle name="Итог 2 2 8 4" xfId="29254" xr:uid="{00000000-0005-0000-0000-000042720000}"/>
    <cellStyle name="Итог 2 2 9" xfId="29255" xr:uid="{00000000-0005-0000-0000-000043720000}"/>
    <cellStyle name="Итог 2 2 9 2" xfId="29256" xr:uid="{00000000-0005-0000-0000-000044720000}"/>
    <cellStyle name="Итог 2 2 9 2 2" xfId="29257" xr:uid="{00000000-0005-0000-0000-000045720000}"/>
    <cellStyle name="Итог 2 2 9 3" xfId="29258" xr:uid="{00000000-0005-0000-0000-000046720000}"/>
    <cellStyle name="Итог 2 2 9 4" xfId="29259" xr:uid="{00000000-0005-0000-0000-000047720000}"/>
    <cellStyle name="Итог 2 2 9 4 2" xfId="29260" xr:uid="{00000000-0005-0000-0000-000048720000}"/>
    <cellStyle name="Итог 2 2 9 4 3" xfId="29261" xr:uid="{00000000-0005-0000-0000-000049720000}"/>
    <cellStyle name="Итог 2 2 9 5" xfId="29262" xr:uid="{00000000-0005-0000-0000-00004A720000}"/>
    <cellStyle name="Итог 2 2_амортизация" xfId="29263" xr:uid="{00000000-0005-0000-0000-00004B720000}"/>
    <cellStyle name="Итог 2 20" xfId="29264" xr:uid="{00000000-0005-0000-0000-00004C720000}"/>
    <cellStyle name="Итог 2 21" xfId="29265" xr:uid="{00000000-0005-0000-0000-00004D720000}"/>
    <cellStyle name="Итог 2 22" xfId="29266" xr:uid="{00000000-0005-0000-0000-00004E720000}"/>
    <cellStyle name="Итог 2 23" xfId="29267" xr:uid="{00000000-0005-0000-0000-00004F720000}"/>
    <cellStyle name="Итог 2 24" xfId="29268" xr:uid="{00000000-0005-0000-0000-000050720000}"/>
    <cellStyle name="Итог 2 25" xfId="29269" xr:uid="{00000000-0005-0000-0000-000051720000}"/>
    <cellStyle name="Итог 2 26" xfId="29270" xr:uid="{00000000-0005-0000-0000-000052720000}"/>
    <cellStyle name="Итог 2 26 2" xfId="29271" xr:uid="{00000000-0005-0000-0000-000053720000}"/>
    <cellStyle name="Итог 2 27" xfId="29272" xr:uid="{00000000-0005-0000-0000-000054720000}"/>
    <cellStyle name="Итог 2 28" xfId="29273" xr:uid="{00000000-0005-0000-0000-000055720000}"/>
    <cellStyle name="Итог 2 29" xfId="29274" xr:uid="{00000000-0005-0000-0000-000056720000}"/>
    <cellStyle name="Итог 2 3" xfId="29275" xr:uid="{00000000-0005-0000-0000-000057720000}"/>
    <cellStyle name="Итог 2 3 2" xfId="29276" xr:uid="{00000000-0005-0000-0000-000058720000}"/>
    <cellStyle name="Итог 2 30" xfId="29277" xr:uid="{00000000-0005-0000-0000-000059720000}"/>
    <cellStyle name="Итог 2 31" xfId="29278" xr:uid="{00000000-0005-0000-0000-00005A720000}"/>
    <cellStyle name="Итог 2 32" xfId="29279" xr:uid="{00000000-0005-0000-0000-00005B720000}"/>
    <cellStyle name="Итог 2 33" xfId="29280" xr:uid="{00000000-0005-0000-0000-00005C720000}"/>
    <cellStyle name="Итог 2 34" xfId="29281" xr:uid="{00000000-0005-0000-0000-00005D720000}"/>
    <cellStyle name="Итог 2 4" xfId="29282" xr:uid="{00000000-0005-0000-0000-00005E720000}"/>
    <cellStyle name="Итог 2 4 10" xfId="29283" xr:uid="{00000000-0005-0000-0000-00005F720000}"/>
    <cellStyle name="Итог 2 4 11" xfId="29284" xr:uid="{00000000-0005-0000-0000-000060720000}"/>
    <cellStyle name="Итог 2 4 12" xfId="29285" xr:uid="{00000000-0005-0000-0000-000061720000}"/>
    <cellStyle name="Итог 2 4 13" xfId="29286" xr:uid="{00000000-0005-0000-0000-000062720000}"/>
    <cellStyle name="Итог 2 4 2" xfId="29287" xr:uid="{00000000-0005-0000-0000-000063720000}"/>
    <cellStyle name="Итог 2 4 2 10" xfId="29288" xr:uid="{00000000-0005-0000-0000-000064720000}"/>
    <cellStyle name="Итог 2 4 2 11" xfId="29289" xr:uid="{00000000-0005-0000-0000-000065720000}"/>
    <cellStyle name="Итог 2 4 2 12" xfId="29290" xr:uid="{00000000-0005-0000-0000-000066720000}"/>
    <cellStyle name="Итог 2 4 2 13" xfId="29291" xr:uid="{00000000-0005-0000-0000-000067720000}"/>
    <cellStyle name="Итог 2 4 2 2" xfId="29292" xr:uid="{00000000-0005-0000-0000-000068720000}"/>
    <cellStyle name="Итог 2 4 2 3" xfId="29293" xr:uid="{00000000-0005-0000-0000-000069720000}"/>
    <cellStyle name="Итог 2 4 2 3 2" xfId="29294" xr:uid="{00000000-0005-0000-0000-00006A720000}"/>
    <cellStyle name="Итог 2 4 2 3 2 2" xfId="29295" xr:uid="{00000000-0005-0000-0000-00006B720000}"/>
    <cellStyle name="Итог 2 4 2 3 2 3" xfId="29296" xr:uid="{00000000-0005-0000-0000-00006C720000}"/>
    <cellStyle name="Итог 2 4 2 3 3" xfId="29297" xr:uid="{00000000-0005-0000-0000-00006D720000}"/>
    <cellStyle name="Итог 2 4 2 4" xfId="29298" xr:uid="{00000000-0005-0000-0000-00006E720000}"/>
    <cellStyle name="Итог 2 4 2 5" xfId="29299" xr:uid="{00000000-0005-0000-0000-00006F720000}"/>
    <cellStyle name="Итог 2 4 2 5 2" xfId="29300" xr:uid="{00000000-0005-0000-0000-000070720000}"/>
    <cellStyle name="Итог 2 4 2 6" xfId="29301" xr:uid="{00000000-0005-0000-0000-000071720000}"/>
    <cellStyle name="Итог 2 4 2 7" xfId="29302" xr:uid="{00000000-0005-0000-0000-000072720000}"/>
    <cellStyle name="Итог 2 4 2 8" xfId="29303" xr:uid="{00000000-0005-0000-0000-000073720000}"/>
    <cellStyle name="Итог 2 4 2 9" xfId="29304" xr:uid="{00000000-0005-0000-0000-000074720000}"/>
    <cellStyle name="Итог 2 4 3" xfId="29305" xr:uid="{00000000-0005-0000-0000-000075720000}"/>
    <cellStyle name="Итог 2 4 4" xfId="29306" xr:uid="{00000000-0005-0000-0000-000076720000}"/>
    <cellStyle name="Итог 2 4 5" xfId="29307" xr:uid="{00000000-0005-0000-0000-000077720000}"/>
    <cellStyle name="Итог 2 4 6" xfId="29308" xr:uid="{00000000-0005-0000-0000-000078720000}"/>
    <cellStyle name="Итог 2 4 6 2" xfId="29309" xr:uid="{00000000-0005-0000-0000-000079720000}"/>
    <cellStyle name="Итог 2 4 7" xfId="29310" xr:uid="{00000000-0005-0000-0000-00007A720000}"/>
    <cellStyle name="Итог 2 4 7 2" xfId="29311" xr:uid="{00000000-0005-0000-0000-00007B720000}"/>
    <cellStyle name="Итог 2 4 8" xfId="29312" xr:uid="{00000000-0005-0000-0000-00007C720000}"/>
    <cellStyle name="Итог 2 4 9" xfId="29313" xr:uid="{00000000-0005-0000-0000-00007D720000}"/>
    <cellStyle name="Итог 2 5" xfId="29314" xr:uid="{00000000-0005-0000-0000-00007E720000}"/>
    <cellStyle name="Итог 2 5 2" xfId="29315" xr:uid="{00000000-0005-0000-0000-00007F720000}"/>
    <cellStyle name="Итог 2 5 2 2" xfId="29316" xr:uid="{00000000-0005-0000-0000-000080720000}"/>
    <cellStyle name="Итог 2 5 3" xfId="29317" xr:uid="{00000000-0005-0000-0000-000081720000}"/>
    <cellStyle name="Итог 2 5_амортизация" xfId="29318" xr:uid="{00000000-0005-0000-0000-000082720000}"/>
    <cellStyle name="Итог 2 6" xfId="29319" xr:uid="{00000000-0005-0000-0000-000083720000}"/>
    <cellStyle name="Итог 2 6 2" xfId="29320" xr:uid="{00000000-0005-0000-0000-000084720000}"/>
    <cellStyle name="Итог 2 6 3" xfId="29321" xr:uid="{00000000-0005-0000-0000-000085720000}"/>
    <cellStyle name="Итог 2 6 4" xfId="29322" xr:uid="{00000000-0005-0000-0000-000086720000}"/>
    <cellStyle name="Итог 2 7" xfId="29323" xr:uid="{00000000-0005-0000-0000-000087720000}"/>
    <cellStyle name="Итог 2 7 2" xfId="29324" xr:uid="{00000000-0005-0000-0000-000088720000}"/>
    <cellStyle name="Итог 2 7 3" xfId="29325" xr:uid="{00000000-0005-0000-0000-000089720000}"/>
    <cellStyle name="Итог 2 7 4" xfId="29326" xr:uid="{00000000-0005-0000-0000-00008A720000}"/>
    <cellStyle name="Итог 2 8" xfId="29327" xr:uid="{00000000-0005-0000-0000-00008B720000}"/>
    <cellStyle name="Итог 2 8 2" xfId="29328" xr:uid="{00000000-0005-0000-0000-00008C720000}"/>
    <cellStyle name="Итог 2 9" xfId="29329" xr:uid="{00000000-0005-0000-0000-00008D720000}"/>
    <cellStyle name="Итог 2 9 2" xfId="29330" xr:uid="{00000000-0005-0000-0000-00008E720000}"/>
    <cellStyle name="Итог 2_амортизация" xfId="29331" xr:uid="{00000000-0005-0000-0000-00008F720000}"/>
    <cellStyle name="Итог 3" xfId="29332" xr:uid="{00000000-0005-0000-0000-000090720000}"/>
    <cellStyle name="Итог 3 2" xfId="29333" xr:uid="{00000000-0005-0000-0000-000091720000}"/>
    <cellStyle name="Итог 3 2 2" xfId="29334" xr:uid="{00000000-0005-0000-0000-000092720000}"/>
    <cellStyle name="Итог 3 3" xfId="29335" xr:uid="{00000000-0005-0000-0000-000093720000}"/>
    <cellStyle name="Итог 3 4" xfId="29336" xr:uid="{00000000-0005-0000-0000-000094720000}"/>
    <cellStyle name="Итог 3 4 2" xfId="29337" xr:uid="{00000000-0005-0000-0000-000095720000}"/>
    <cellStyle name="Итог 3 4 3" xfId="29338" xr:uid="{00000000-0005-0000-0000-000096720000}"/>
    <cellStyle name="Итог 3 5" xfId="29339" xr:uid="{00000000-0005-0000-0000-000097720000}"/>
    <cellStyle name="Итог 3 6" xfId="29340" xr:uid="{00000000-0005-0000-0000-000098720000}"/>
    <cellStyle name="Итог 4" xfId="29341" xr:uid="{00000000-0005-0000-0000-000099720000}"/>
    <cellStyle name="Итог 4 2" xfId="29342" xr:uid="{00000000-0005-0000-0000-00009A720000}"/>
    <cellStyle name="Итог 4 3" xfId="29343" xr:uid="{00000000-0005-0000-0000-00009B720000}"/>
    <cellStyle name="Итог 5" xfId="29344" xr:uid="{00000000-0005-0000-0000-00009C720000}"/>
    <cellStyle name="Итог 5 2" xfId="29345" xr:uid="{00000000-0005-0000-0000-00009D720000}"/>
    <cellStyle name="Итог 5 3" xfId="29346" xr:uid="{00000000-0005-0000-0000-00009E720000}"/>
    <cellStyle name="Итог 6" xfId="29347" xr:uid="{00000000-0005-0000-0000-00009F720000}"/>
    <cellStyle name="Итог 6 2" xfId="29348" xr:uid="{00000000-0005-0000-0000-0000A0720000}"/>
    <cellStyle name="Итог 7" xfId="29349" xr:uid="{00000000-0005-0000-0000-0000A1720000}"/>
    <cellStyle name="Итог 8" xfId="29350" xr:uid="{00000000-0005-0000-0000-0000A2720000}"/>
    <cellStyle name="Итог 9" xfId="29351" xr:uid="{00000000-0005-0000-0000-0000A3720000}"/>
    <cellStyle name="КАНДАГАЧ тел3-33-96" xfId="29352" xr:uid="{00000000-0005-0000-0000-0000A4720000}"/>
    <cellStyle name="КАНДАГАЧ тел3-33-96 10" xfId="29353" xr:uid="{00000000-0005-0000-0000-0000A5720000}"/>
    <cellStyle name="КАНДАГАЧ тел3-33-96 11" xfId="29354" xr:uid="{00000000-0005-0000-0000-0000A6720000}"/>
    <cellStyle name="КАНДАГАЧ тел3-33-96 12" xfId="29355" xr:uid="{00000000-0005-0000-0000-0000A7720000}"/>
    <cellStyle name="КАНДАГАЧ тел3-33-96 2" xfId="29356" xr:uid="{00000000-0005-0000-0000-0000A8720000}"/>
    <cellStyle name="КАНДАГАЧ тел3-33-96 2 2" xfId="29357" xr:uid="{00000000-0005-0000-0000-0000A9720000}"/>
    <cellStyle name="КАНДАГАЧ тел3-33-96 3" xfId="29358" xr:uid="{00000000-0005-0000-0000-0000AA720000}"/>
    <cellStyle name="КАНДАГАЧ тел3-33-96 4" xfId="29359" xr:uid="{00000000-0005-0000-0000-0000AB720000}"/>
    <cellStyle name="КАНДАГАЧ тел3-33-96 5" xfId="29360" xr:uid="{00000000-0005-0000-0000-0000AC720000}"/>
    <cellStyle name="КАНДАГАЧ тел3-33-96 6" xfId="29361" xr:uid="{00000000-0005-0000-0000-0000AD720000}"/>
    <cellStyle name="КАНДАГАЧ тел3-33-96 7" xfId="29362" xr:uid="{00000000-0005-0000-0000-0000AE720000}"/>
    <cellStyle name="КАНДАГАЧ тел3-33-96 8" xfId="29363" xr:uid="{00000000-0005-0000-0000-0000AF720000}"/>
    <cellStyle name="КАНДАГАЧ тел3-33-96 9" xfId="29364" xr:uid="{00000000-0005-0000-0000-0000B0720000}"/>
    <cellStyle name="Контрольная ячейка 10" xfId="29365" xr:uid="{00000000-0005-0000-0000-0000B1720000}"/>
    <cellStyle name="Контрольная ячейка 11" xfId="29366" xr:uid="{00000000-0005-0000-0000-0000B2720000}"/>
    <cellStyle name="Контрольная ячейка 12" xfId="29367" xr:uid="{00000000-0005-0000-0000-0000B3720000}"/>
    <cellStyle name="Контрольная ячейка 13" xfId="29368" xr:uid="{00000000-0005-0000-0000-0000B4720000}"/>
    <cellStyle name="Контрольная ячейка 2" xfId="29369" xr:uid="{00000000-0005-0000-0000-0000B5720000}"/>
    <cellStyle name="Контрольная ячейка 2 10" xfId="29370" xr:uid="{00000000-0005-0000-0000-0000B6720000}"/>
    <cellStyle name="Контрольная ячейка 2 11" xfId="29371" xr:uid="{00000000-0005-0000-0000-0000B7720000}"/>
    <cellStyle name="Контрольная ячейка 2 12" xfId="29372" xr:uid="{00000000-0005-0000-0000-0000B8720000}"/>
    <cellStyle name="Контрольная ячейка 2 13" xfId="29373" xr:uid="{00000000-0005-0000-0000-0000B9720000}"/>
    <cellStyle name="Контрольная ячейка 2 14" xfId="29374" xr:uid="{00000000-0005-0000-0000-0000BA720000}"/>
    <cellStyle name="Контрольная ячейка 2 15" xfId="29375" xr:uid="{00000000-0005-0000-0000-0000BB720000}"/>
    <cellStyle name="Контрольная ячейка 2 16" xfId="29376" xr:uid="{00000000-0005-0000-0000-0000BC720000}"/>
    <cellStyle name="Контрольная ячейка 2 17" xfId="29377" xr:uid="{00000000-0005-0000-0000-0000BD720000}"/>
    <cellStyle name="Контрольная ячейка 2 18" xfId="29378" xr:uid="{00000000-0005-0000-0000-0000BE720000}"/>
    <cellStyle name="Контрольная ячейка 2 19" xfId="29379" xr:uid="{00000000-0005-0000-0000-0000BF720000}"/>
    <cellStyle name="Контрольная ячейка 2 2" xfId="29380" xr:uid="{00000000-0005-0000-0000-0000C0720000}"/>
    <cellStyle name="Контрольная ячейка 2 3" xfId="29381" xr:uid="{00000000-0005-0000-0000-0000C1720000}"/>
    <cellStyle name="Контрольная ячейка 2 4" xfId="29382" xr:uid="{00000000-0005-0000-0000-0000C2720000}"/>
    <cellStyle name="Контрольная ячейка 2 5" xfId="29383" xr:uid="{00000000-0005-0000-0000-0000C3720000}"/>
    <cellStyle name="Контрольная ячейка 2 6" xfId="29384" xr:uid="{00000000-0005-0000-0000-0000C4720000}"/>
    <cellStyle name="Контрольная ячейка 2 7" xfId="29385" xr:uid="{00000000-0005-0000-0000-0000C5720000}"/>
    <cellStyle name="Контрольная ячейка 2 8" xfId="29386" xr:uid="{00000000-0005-0000-0000-0000C6720000}"/>
    <cellStyle name="Контрольная ячейка 2 9" xfId="29387" xr:uid="{00000000-0005-0000-0000-0000C7720000}"/>
    <cellStyle name="Контрольная ячейка 2_амортизация" xfId="29388" xr:uid="{00000000-0005-0000-0000-0000C8720000}"/>
    <cellStyle name="Контрольная ячейка 3" xfId="29389" xr:uid="{00000000-0005-0000-0000-0000C9720000}"/>
    <cellStyle name="Контрольная ячейка 4" xfId="29390" xr:uid="{00000000-0005-0000-0000-0000CA720000}"/>
    <cellStyle name="Контрольная ячейка 5" xfId="29391" xr:uid="{00000000-0005-0000-0000-0000CB720000}"/>
    <cellStyle name="Контрольная ячейка 5 2" xfId="29392" xr:uid="{00000000-0005-0000-0000-0000CC720000}"/>
    <cellStyle name="Контрольная ячейка 5 3" xfId="29393" xr:uid="{00000000-0005-0000-0000-0000CD720000}"/>
    <cellStyle name="Контрольная ячейка 6" xfId="29394" xr:uid="{00000000-0005-0000-0000-0000CE720000}"/>
    <cellStyle name="Контрольная ячейка 6 2" xfId="29395" xr:uid="{00000000-0005-0000-0000-0000CF720000}"/>
    <cellStyle name="Контрольная ячейка 7" xfId="29396" xr:uid="{00000000-0005-0000-0000-0000D0720000}"/>
    <cellStyle name="Контрольная ячейка 8" xfId="29397" xr:uid="{00000000-0005-0000-0000-0000D1720000}"/>
    <cellStyle name="Контрольная ячейка 9" xfId="29398" xr:uid="{00000000-0005-0000-0000-0000D2720000}"/>
    <cellStyle name="Контрольная ячейка 9 2" xfId="29399" xr:uid="{00000000-0005-0000-0000-0000D3720000}"/>
    <cellStyle name="Контрольная ячейка 9 3" xfId="29400" xr:uid="{00000000-0005-0000-0000-0000D4720000}"/>
    <cellStyle name="Контрольная ячейка 9 4" xfId="29401" xr:uid="{00000000-0005-0000-0000-0000D5720000}"/>
    <cellStyle name="Мой" xfId="29402" xr:uid="{00000000-0005-0000-0000-0000D6720000}"/>
    <cellStyle name="Название 10" xfId="29403" xr:uid="{00000000-0005-0000-0000-0000D7720000}"/>
    <cellStyle name="Название 11" xfId="29404" xr:uid="{00000000-0005-0000-0000-0000D8720000}"/>
    <cellStyle name="Название 11 2" xfId="29405" xr:uid="{00000000-0005-0000-0000-0000D9720000}"/>
    <cellStyle name="Название 11 3" xfId="29406" xr:uid="{00000000-0005-0000-0000-0000DA720000}"/>
    <cellStyle name="Название 11 4" xfId="29407" xr:uid="{00000000-0005-0000-0000-0000DB720000}"/>
    <cellStyle name="Название 12" xfId="29408" xr:uid="{00000000-0005-0000-0000-0000DC720000}"/>
    <cellStyle name="Название 13" xfId="29409" xr:uid="{00000000-0005-0000-0000-0000DD720000}"/>
    <cellStyle name="Название 14" xfId="29410" xr:uid="{00000000-0005-0000-0000-0000DE720000}"/>
    <cellStyle name="Название 15" xfId="29411" xr:uid="{00000000-0005-0000-0000-0000DF720000}"/>
    <cellStyle name="Название 15 2" xfId="29412" xr:uid="{00000000-0005-0000-0000-0000E0720000}"/>
    <cellStyle name="Название 16" xfId="29413" xr:uid="{00000000-0005-0000-0000-0000E1720000}"/>
    <cellStyle name="Название 17" xfId="29414" xr:uid="{00000000-0005-0000-0000-0000E2720000}"/>
    <cellStyle name="Название 18" xfId="29415" xr:uid="{00000000-0005-0000-0000-0000E3720000}"/>
    <cellStyle name="Название 19" xfId="29416" xr:uid="{00000000-0005-0000-0000-0000E4720000}"/>
    <cellStyle name="Название 2" xfId="29417" xr:uid="{00000000-0005-0000-0000-0000E5720000}"/>
    <cellStyle name="Название 2 10" xfId="29418" xr:uid="{00000000-0005-0000-0000-0000E6720000}"/>
    <cellStyle name="Название 2 11" xfId="29419" xr:uid="{00000000-0005-0000-0000-0000E7720000}"/>
    <cellStyle name="Название 2 12" xfId="29420" xr:uid="{00000000-0005-0000-0000-0000E8720000}"/>
    <cellStyle name="Название 2 12 2" xfId="29421" xr:uid="{00000000-0005-0000-0000-0000E9720000}"/>
    <cellStyle name="Название 2 12 3" xfId="29422" xr:uid="{00000000-0005-0000-0000-0000EA720000}"/>
    <cellStyle name="Название 2 12 4" xfId="29423" xr:uid="{00000000-0005-0000-0000-0000EB720000}"/>
    <cellStyle name="Название 2 12 4 2" xfId="29424" xr:uid="{00000000-0005-0000-0000-0000EC720000}"/>
    <cellStyle name="Название 2 12 4 3" xfId="29425" xr:uid="{00000000-0005-0000-0000-0000ED720000}"/>
    <cellStyle name="Название 2 12 5" xfId="29426" xr:uid="{00000000-0005-0000-0000-0000EE720000}"/>
    <cellStyle name="Название 2 13" xfId="29427" xr:uid="{00000000-0005-0000-0000-0000EF720000}"/>
    <cellStyle name="Название 2 14" xfId="29428" xr:uid="{00000000-0005-0000-0000-0000F0720000}"/>
    <cellStyle name="Название 2 14 2" xfId="29429" xr:uid="{00000000-0005-0000-0000-0000F1720000}"/>
    <cellStyle name="Название 2 15" xfId="29430" xr:uid="{00000000-0005-0000-0000-0000F2720000}"/>
    <cellStyle name="Название 2 16" xfId="29431" xr:uid="{00000000-0005-0000-0000-0000F3720000}"/>
    <cellStyle name="Название 2 16 2" xfId="29432" xr:uid="{00000000-0005-0000-0000-0000F4720000}"/>
    <cellStyle name="Название 2 16 3" xfId="29433" xr:uid="{00000000-0005-0000-0000-0000F5720000}"/>
    <cellStyle name="Название 2 17" xfId="29434" xr:uid="{00000000-0005-0000-0000-0000F6720000}"/>
    <cellStyle name="Название 2 17 2" xfId="29435" xr:uid="{00000000-0005-0000-0000-0000F7720000}"/>
    <cellStyle name="Название 2 17 3" xfId="29436" xr:uid="{00000000-0005-0000-0000-0000F8720000}"/>
    <cellStyle name="Название 2 18" xfId="29437" xr:uid="{00000000-0005-0000-0000-0000F9720000}"/>
    <cellStyle name="Название 2 18 2" xfId="29438" xr:uid="{00000000-0005-0000-0000-0000FA720000}"/>
    <cellStyle name="Название 2 18 3" xfId="29439" xr:uid="{00000000-0005-0000-0000-0000FB720000}"/>
    <cellStyle name="Название 2 19" xfId="29440" xr:uid="{00000000-0005-0000-0000-0000FC720000}"/>
    <cellStyle name="Название 2 2" xfId="29441" xr:uid="{00000000-0005-0000-0000-0000FD720000}"/>
    <cellStyle name="Название 2 2 10" xfId="29442" xr:uid="{00000000-0005-0000-0000-0000FE720000}"/>
    <cellStyle name="Название 2 2 11" xfId="29443" xr:uid="{00000000-0005-0000-0000-0000FF720000}"/>
    <cellStyle name="Название 2 2 12" xfId="29444" xr:uid="{00000000-0005-0000-0000-000000730000}"/>
    <cellStyle name="Название 2 2 12 2" xfId="29445" xr:uid="{00000000-0005-0000-0000-000001730000}"/>
    <cellStyle name="Название 2 2 12 2 2" xfId="29446" xr:uid="{00000000-0005-0000-0000-000002730000}"/>
    <cellStyle name="Название 2 2 12 2 2 2" xfId="29447" xr:uid="{00000000-0005-0000-0000-000003730000}"/>
    <cellStyle name="Название 2 2 12 2 2 3" xfId="29448" xr:uid="{00000000-0005-0000-0000-000004730000}"/>
    <cellStyle name="Название 2 2 12 2 3" xfId="29449" xr:uid="{00000000-0005-0000-0000-000005730000}"/>
    <cellStyle name="Название 2 2 12 3" xfId="29450" xr:uid="{00000000-0005-0000-0000-000006730000}"/>
    <cellStyle name="Название 2 2 12 4" xfId="29451" xr:uid="{00000000-0005-0000-0000-000007730000}"/>
    <cellStyle name="Название 2 2 13" xfId="29452" xr:uid="{00000000-0005-0000-0000-000008730000}"/>
    <cellStyle name="Название 2 2 13 2" xfId="29453" xr:uid="{00000000-0005-0000-0000-000009730000}"/>
    <cellStyle name="Название 2 2 13 3" xfId="29454" xr:uid="{00000000-0005-0000-0000-00000A730000}"/>
    <cellStyle name="Название 2 2 14" xfId="29455" xr:uid="{00000000-0005-0000-0000-00000B730000}"/>
    <cellStyle name="Название 2 2 14 2" xfId="29456" xr:uid="{00000000-0005-0000-0000-00000C730000}"/>
    <cellStyle name="Название 2 2 14 3" xfId="29457" xr:uid="{00000000-0005-0000-0000-00000D730000}"/>
    <cellStyle name="Название 2 2 15" xfId="29458" xr:uid="{00000000-0005-0000-0000-00000E730000}"/>
    <cellStyle name="Название 2 2 15 2" xfId="29459" xr:uid="{00000000-0005-0000-0000-00000F730000}"/>
    <cellStyle name="Название 2 2 15 3" xfId="29460" xr:uid="{00000000-0005-0000-0000-000010730000}"/>
    <cellStyle name="Название 2 2 16" xfId="29461" xr:uid="{00000000-0005-0000-0000-000011730000}"/>
    <cellStyle name="Название 2 2 16 2" xfId="29462" xr:uid="{00000000-0005-0000-0000-000012730000}"/>
    <cellStyle name="Название 2 2 17" xfId="29463" xr:uid="{00000000-0005-0000-0000-000013730000}"/>
    <cellStyle name="Название 2 2 18" xfId="29464" xr:uid="{00000000-0005-0000-0000-000014730000}"/>
    <cellStyle name="Название 2 2 19" xfId="29465" xr:uid="{00000000-0005-0000-0000-000015730000}"/>
    <cellStyle name="Название 2 2 19 2" xfId="29466" xr:uid="{00000000-0005-0000-0000-000016730000}"/>
    <cellStyle name="Название 2 2 19 2 2" xfId="29467" xr:uid="{00000000-0005-0000-0000-000017730000}"/>
    <cellStyle name="Название 2 2 19 2 2 2" xfId="29468" xr:uid="{00000000-0005-0000-0000-000018730000}"/>
    <cellStyle name="Название 2 2 19 2 3" xfId="29469" xr:uid="{00000000-0005-0000-0000-000019730000}"/>
    <cellStyle name="Название 2 2 19 2 4" xfId="29470" xr:uid="{00000000-0005-0000-0000-00001A730000}"/>
    <cellStyle name="Название 2 2 19 3" xfId="29471" xr:uid="{00000000-0005-0000-0000-00001B730000}"/>
    <cellStyle name="Название 2 2 19 3 2" xfId="29472" xr:uid="{00000000-0005-0000-0000-00001C730000}"/>
    <cellStyle name="Название 2 2 19 4" xfId="29473" xr:uid="{00000000-0005-0000-0000-00001D730000}"/>
    <cellStyle name="Название 2 2 2" xfId="29474" xr:uid="{00000000-0005-0000-0000-00001E730000}"/>
    <cellStyle name="Название 2 2 2 10" xfId="29475" xr:uid="{00000000-0005-0000-0000-00001F730000}"/>
    <cellStyle name="Название 2 2 2 11" xfId="29476" xr:uid="{00000000-0005-0000-0000-000020730000}"/>
    <cellStyle name="Название 2 2 2 12" xfId="29477" xr:uid="{00000000-0005-0000-0000-000021730000}"/>
    <cellStyle name="Название 2 2 2 12 2" xfId="29478" xr:uid="{00000000-0005-0000-0000-000022730000}"/>
    <cellStyle name="Название 2 2 2 12 2 2" xfId="29479" xr:uid="{00000000-0005-0000-0000-000023730000}"/>
    <cellStyle name="Название 2 2 2 12 2 2 2" xfId="29480" xr:uid="{00000000-0005-0000-0000-000024730000}"/>
    <cellStyle name="Название 2 2 2 12 2 2 3" xfId="29481" xr:uid="{00000000-0005-0000-0000-000025730000}"/>
    <cellStyle name="Название 2 2 2 12 2 3" xfId="29482" xr:uid="{00000000-0005-0000-0000-000026730000}"/>
    <cellStyle name="Название 2 2 2 12 3" xfId="29483" xr:uid="{00000000-0005-0000-0000-000027730000}"/>
    <cellStyle name="Название 2 2 2 12 4" xfId="29484" xr:uid="{00000000-0005-0000-0000-000028730000}"/>
    <cellStyle name="Название 2 2 2 13" xfId="29485" xr:uid="{00000000-0005-0000-0000-000029730000}"/>
    <cellStyle name="Название 2 2 2 13 2" xfId="29486" xr:uid="{00000000-0005-0000-0000-00002A730000}"/>
    <cellStyle name="Название 2 2 2 13 3" xfId="29487" xr:uid="{00000000-0005-0000-0000-00002B730000}"/>
    <cellStyle name="Название 2 2 2 14" xfId="29488" xr:uid="{00000000-0005-0000-0000-00002C730000}"/>
    <cellStyle name="Название 2 2 2 14 2" xfId="29489" xr:uid="{00000000-0005-0000-0000-00002D730000}"/>
    <cellStyle name="Название 2 2 2 14 3" xfId="29490" xr:uid="{00000000-0005-0000-0000-00002E730000}"/>
    <cellStyle name="Название 2 2 2 15" xfId="29491" xr:uid="{00000000-0005-0000-0000-00002F730000}"/>
    <cellStyle name="Название 2 2 2 15 2" xfId="29492" xr:uid="{00000000-0005-0000-0000-000030730000}"/>
    <cellStyle name="Название 2 2 2 15 3" xfId="29493" xr:uid="{00000000-0005-0000-0000-000031730000}"/>
    <cellStyle name="Название 2 2 2 16" xfId="29494" xr:uid="{00000000-0005-0000-0000-000032730000}"/>
    <cellStyle name="Название 2 2 2 16 2" xfId="29495" xr:uid="{00000000-0005-0000-0000-000033730000}"/>
    <cellStyle name="Название 2 2 2 17" xfId="29496" xr:uid="{00000000-0005-0000-0000-000034730000}"/>
    <cellStyle name="Название 2 2 2 18" xfId="29497" xr:uid="{00000000-0005-0000-0000-000035730000}"/>
    <cellStyle name="Название 2 2 2 19" xfId="29498" xr:uid="{00000000-0005-0000-0000-000036730000}"/>
    <cellStyle name="Название 2 2 2 19 2" xfId="29499" xr:uid="{00000000-0005-0000-0000-000037730000}"/>
    <cellStyle name="Название 2 2 2 19 2 2" xfId="29500" xr:uid="{00000000-0005-0000-0000-000038730000}"/>
    <cellStyle name="Название 2 2 2 19 2 2 2" xfId="29501" xr:uid="{00000000-0005-0000-0000-000039730000}"/>
    <cellStyle name="Название 2 2 2 19 2 3" xfId="29502" xr:uid="{00000000-0005-0000-0000-00003A730000}"/>
    <cellStyle name="Название 2 2 2 19 2 4" xfId="29503" xr:uid="{00000000-0005-0000-0000-00003B730000}"/>
    <cellStyle name="Название 2 2 2 19 3" xfId="29504" xr:uid="{00000000-0005-0000-0000-00003C730000}"/>
    <cellStyle name="Название 2 2 2 19 3 2" xfId="29505" xr:uid="{00000000-0005-0000-0000-00003D730000}"/>
    <cellStyle name="Название 2 2 2 19 4" xfId="29506" xr:uid="{00000000-0005-0000-0000-00003E730000}"/>
    <cellStyle name="Название 2 2 2 2" xfId="29507" xr:uid="{00000000-0005-0000-0000-00003F730000}"/>
    <cellStyle name="Название 2 2 2 2 10" xfId="29508" xr:uid="{00000000-0005-0000-0000-000040730000}"/>
    <cellStyle name="Название 2 2 2 2 10 2" xfId="29509" xr:uid="{00000000-0005-0000-0000-000041730000}"/>
    <cellStyle name="Название 2 2 2 2 11" xfId="29510" xr:uid="{00000000-0005-0000-0000-000042730000}"/>
    <cellStyle name="Название 2 2 2 2 12" xfId="29511" xr:uid="{00000000-0005-0000-0000-000043730000}"/>
    <cellStyle name="Название 2 2 2 2 13" xfId="29512" xr:uid="{00000000-0005-0000-0000-000044730000}"/>
    <cellStyle name="Название 2 2 2 2 13 2" xfId="29513" xr:uid="{00000000-0005-0000-0000-000045730000}"/>
    <cellStyle name="Название 2 2 2 2 13 2 2" xfId="29514" xr:uid="{00000000-0005-0000-0000-000046730000}"/>
    <cellStyle name="Название 2 2 2 2 13 2 2 2" xfId="29515" xr:uid="{00000000-0005-0000-0000-000047730000}"/>
    <cellStyle name="Название 2 2 2 2 13 2 3" xfId="29516" xr:uid="{00000000-0005-0000-0000-000048730000}"/>
    <cellStyle name="Название 2 2 2 2 13 2 4" xfId="29517" xr:uid="{00000000-0005-0000-0000-000049730000}"/>
    <cellStyle name="Название 2 2 2 2 13 3" xfId="29518" xr:uid="{00000000-0005-0000-0000-00004A730000}"/>
    <cellStyle name="Название 2 2 2 2 13 3 2" xfId="29519" xr:uid="{00000000-0005-0000-0000-00004B730000}"/>
    <cellStyle name="Название 2 2 2 2 13 4" xfId="29520" xr:uid="{00000000-0005-0000-0000-00004C730000}"/>
    <cellStyle name="Название 2 2 2 2 14" xfId="29521" xr:uid="{00000000-0005-0000-0000-00004D730000}"/>
    <cellStyle name="Название 2 2 2 2 14 2" xfId="29522" xr:uid="{00000000-0005-0000-0000-00004E730000}"/>
    <cellStyle name="Название 2 2 2 2 15" xfId="29523" xr:uid="{00000000-0005-0000-0000-00004F730000}"/>
    <cellStyle name="Название 2 2 2 2 16" xfId="29524" xr:uid="{00000000-0005-0000-0000-000050730000}"/>
    <cellStyle name="Название 2 2 2 2 17" xfId="29525" xr:uid="{00000000-0005-0000-0000-000051730000}"/>
    <cellStyle name="Название 2 2 2 2 17 2" xfId="29526" xr:uid="{00000000-0005-0000-0000-000052730000}"/>
    <cellStyle name="Название 2 2 2 2 18" xfId="29527" xr:uid="{00000000-0005-0000-0000-000053730000}"/>
    <cellStyle name="Название 2 2 2 2 19" xfId="29528" xr:uid="{00000000-0005-0000-0000-000054730000}"/>
    <cellStyle name="Название 2 2 2 2 2" xfId="29529" xr:uid="{00000000-0005-0000-0000-000055730000}"/>
    <cellStyle name="Название 2 2 2 2 2 10" xfId="29530" xr:uid="{00000000-0005-0000-0000-000056730000}"/>
    <cellStyle name="Название 2 2 2 2 2 11" xfId="29531" xr:uid="{00000000-0005-0000-0000-000057730000}"/>
    <cellStyle name="Название 2 2 2 2 2 12" xfId="29532" xr:uid="{00000000-0005-0000-0000-000058730000}"/>
    <cellStyle name="Название 2 2 2 2 2 12 2" xfId="29533" xr:uid="{00000000-0005-0000-0000-000059730000}"/>
    <cellStyle name="Название 2 2 2 2 2 12 2 2" xfId="29534" xr:uid="{00000000-0005-0000-0000-00005A730000}"/>
    <cellStyle name="Название 2 2 2 2 2 12 2 2 2" xfId="29535" xr:uid="{00000000-0005-0000-0000-00005B730000}"/>
    <cellStyle name="Название 2 2 2 2 2 12 2 3" xfId="29536" xr:uid="{00000000-0005-0000-0000-00005C730000}"/>
    <cellStyle name="Название 2 2 2 2 2 12 2 4" xfId="29537" xr:uid="{00000000-0005-0000-0000-00005D730000}"/>
    <cellStyle name="Название 2 2 2 2 2 12 3" xfId="29538" xr:uid="{00000000-0005-0000-0000-00005E730000}"/>
    <cellStyle name="Название 2 2 2 2 2 12 3 2" xfId="29539" xr:uid="{00000000-0005-0000-0000-00005F730000}"/>
    <cellStyle name="Название 2 2 2 2 2 12 4" xfId="29540" xr:uid="{00000000-0005-0000-0000-000060730000}"/>
    <cellStyle name="Название 2 2 2 2 2 13" xfId="29541" xr:uid="{00000000-0005-0000-0000-000061730000}"/>
    <cellStyle name="Название 2 2 2 2 2 13 2" xfId="29542" xr:uid="{00000000-0005-0000-0000-000062730000}"/>
    <cellStyle name="Название 2 2 2 2 2 14" xfId="29543" xr:uid="{00000000-0005-0000-0000-000063730000}"/>
    <cellStyle name="Название 2 2 2 2 2 15" xfId="29544" xr:uid="{00000000-0005-0000-0000-000064730000}"/>
    <cellStyle name="Название 2 2 2 2 2 16" xfId="29545" xr:uid="{00000000-0005-0000-0000-000065730000}"/>
    <cellStyle name="Название 2 2 2 2 2 16 2" xfId="29546" xr:uid="{00000000-0005-0000-0000-000066730000}"/>
    <cellStyle name="Название 2 2 2 2 2 17" xfId="29547" xr:uid="{00000000-0005-0000-0000-000067730000}"/>
    <cellStyle name="Название 2 2 2 2 2 18" xfId="29548" xr:uid="{00000000-0005-0000-0000-000068730000}"/>
    <cellStyle name="Название 2 2 2 2 2 19" xfId="29549" xr:uid="{00000000-0005-0000-0000-000069730000}"/>
    <cellStyle name="Название 2 2 2 2 2 2" xfId="29550" xr:uid="{00000000-0005-0000-0000-00006A730000}"/>
    <cellStyle name="Название 2 2 2 2 2 2 10" xfId="29551" xr:uid="{00000000-0005-0000-0000-00006B730000}"/>
    <cellStyle name="Название 2 2 2 2 2 2 10 2" xfId="29552" xr:uid="{00000000-0005-0000-0000-00006C730000}"/>
    <cellStyle name="Название 2 2 2 2 2 2 10 2 2" xfId="29553" xr:uid="{00000000-0005-0000-0000-00006D730000}"/>
    <cellStyle name="Название 2 2 2 2 2 2 10 2 2 2" xfId="29554" xr:uid="{00000000-0005-0000-0000-00006E730000}"/>
    <cellStyle name="Название 2 2 2 2 2 2 10 2 3" xfId="29555" xr:uid="{00000000-0005-0000-0000-00006F730000}"/>
    <cellStyle name="Название 2 2 2 2 2 2 10 2 4" xfId="29556" xr:uid="{00000000-0005-0000-0000-000070730000}"/>
    <cellStyle name="Название 2 2 2 2 2 2 10 3" xfId="29557" xr:uid="{00000000-0005-0000-0000-000071730000}"/>
    <cellStyle name="Название 2 2 2 2 2 2 10 3 2" xfId="29558" xr:uid="{00000000-0005-0000-0000-000072730000}"/>
    <cellStyle name="Название 2 2 2 2 2 2 10 4" xfId="29559" xr:uid="{00000000-0005-0000-0000-000073730000}"/>
    <cellStyle name="Название 2 2 2 2 2 2 11" xfId="29560" xr:uid="{00000000-0005-0000-0000-000074730000}"/>
    <cellStyle name="Название 2 2 2 2 2 2 11 2" xfId="29561" xr:uid="{00000000-0005-0000-0000-000075730000}"/>
    <cellStyle name="Название 2 2 2 2 2 2 12" xfId="29562" xr:uid="{00000000-0005-0000-0000-000076730000}"/>
    <cellStyle name="Название 2 2 2 2 2 2 13" xfId="29563" xr:uid="{00000000-0005-0000-0000-000077730000}"/>
    <cellStyle name="Название 2 2 2 2 2 2 14" xfId="29564" xr:uid="{00000000-0005-0000-0000-000078730000}"/>
    <cellStyle name="Название 2 2 2 2 2 2 14 2" xfId="29565" xr:uid="{00000000-0005-0000-0000-000079730000}"/>
    <cellStyle name="Название 2 2 2 2 2 2 15" xfId="29566" xr:uid="{00000000-0005-0000-0000-00007A730000}"/>
    <cellStyle name="Название 2 2 2 2 2 2 16" xfId="29567" xr:uid="{00000000-0005-0000-0000-00007B730000}"/>
    <cellStyle name="Название 2 2 2 2 2 2 17" xfId="29568" xr:uid="{00000000-0005-0000-0000-00007C730000}"/>
    <cellStyle name="Название 2 2 2 2 2 2 18" xfId="29569" xr:uid="{00000000-0005-0000-0000-00007D730000}"/>
    <cellStyle name="Название 2 2 2 2 2 2 19" xfId="29570" xr:uid="{00000000-0005-0000-0000-00007E730000}"/>
    <cellStyle name="Название 2 2 2 2 2 2 2" xfId="29571" xr:uid="{00000000-0005-0000-0000-00007F730000}"/>
    <cellStyle name="Название 2 2 2 2 2 2 2 10" xfId="29572" xr:uid="{00000000-0005-0000-0000-000080730000}"/>
    <cellStyle name="Название 2 2 2 2 2 2 2 10 2" xfId="29573" xr:uid="{00000000-0005-0000-0000-000081730000}"/>
    <cellStyle name="Название 2 2 2 2 2 2 2 11" xfId="29574" xr:uid="{00000000-0005-0000-0000-000082730000}"/>
    <cellStyle name="Название 2 2 2 2 2 2 2 12" xfId="29575" xr:uid="{00000000-0005-0000-0000-000083730000}"/>
    <cellStyle name="Название 2 2 2 2 2 2 2 13" xfId="29576" xr:uid="{00000000-0005-0000-0000-000084730000}"/>
    <cellStyle name="Название 2 2 2 2 2 2 2 13 2" xfId="29577" xr:uid="{00000000-0005-0000-0000-000085730000}"/>
    <cellStyle name="Название 2 2 2 2 2 2 2 14" xfId="29578" xr:uid="{00000000-0005-0000-0000-000086730000}"/>
    <cellStyle name="Название 2 2 2 2 2 2 2 15" xfId="29579" xr:uid="{00000000-0005-0000-0000-000087730000}"/>
    <cellStyle name="Название 2 2 2 2 2 2 2 16" xfId="29580" xr:uid="{00000000-0005-0000-0000-000088730000}"/>
    <cellStyle name="Название 2 2 2 2 2 2 2 17" xfId="29581" xr:uid="{00000000-0005-0000-0000-000089730000}"/>
    <cellStyle name="Название 2 2 2 2 2 2 2 18" xfId="29582" xr:uid="{00000000-0005-0000-0000-00008A730000}"/>
    <cellStyle name="Название 2 2 2 2 2 2 2 19" xfId="29583" xr:uid="{00000000-0005-0000-0000-00008B730000}"/>
    <cellStyle name="Название 2 2 2 2 2 2 2 2" xfId="29584" xr:uid="{00000000-0005-0000-0000-00008C730000}"/>
    <cellStyle name="Название 2 2 2 2 2 2 2 2 10" xfId="29585" xr:uid="{00000000-0005-0000-0000-00008D730000}"/>
    <cellStyle name="Название 2 2 2 2 2 2 2 2 11" xfId="29586" xr:uid="{00000000-0005-0000-0000-00008E730000}"/>
    <cellStyle name="Название 2 2 2 2 2 2 2 2 12" xfId="29587" xr:uid="{00000000-0005-0000-0000-00008F730000}"/>
    <cellStyle name="Название 2 2 2 2 2 2 2 2 13" xfId="29588" xr:uid="{00000000-0005-0000-0000-000090730000}"/>
    <cellStyle name="Название 2 2 2 2 2 2 2 2 14" xfId="29589" xr:uid="{00000000-0005-0000-0000-000091730000}"/>
    <cellStyle name="Название 2 2 2 2 2 2 2 2 15" xfId="29590" xr:uid="{00000000-0005-0000-0000-000092730000}"/>
    <cellStyle name="Название 2 2 2 2 2 2 2 2 16" xfId="29591" xr:uid="{00000000-0005-0000-0000-000093730000}"/>
    <cellStyle name="Название 2 2 2 2 2 2 2 2 17" xfId="29592" xr:uid="{00000000-0005-0000-0000-000094730000}"/>
    <cellStyle name="Название 2 2 2 2 2 2 2 2 18" xfId="29593" xr:uid="{00000000-0005-0000-0000-000095730000}"/>
    <cellStyle name="Название 2 2 2 2 2 2 2 2 19" xfId="29594" xr:uid="{00000000-0005-0000-0000-000096730000}"/>
    <cellStyle name="Название 2 2 2 2 2 2 2 2 2" xfId="29595" xr:uid="{00000000-0005-0000-0000-000097730000}"/>
    <cellStyle name="Название 2 2 2 2 2 2 2 2 2 10" xfId="29596" xr:uid="{00000000-0005-0000-0000-000098730000}"/>
    <cellStyle name="Название 2 2 2 2 2 2 2 2 2 11" xfId="29597" xr:uid="{00000000-0005-0000-0000-000099730000}"/>
    <cellStyle name="Название 2 2 2 2 2 2 2 2 2 12" xfId="29598" xr:uid="{00000000-0005-0000-0000-00009A730000}"/>
    <cellStyle name="Название 2 2 2 2 2 2 2 2 2 13" xfId="29599" xr:uid="{00000000-0005-0000-0000-00009B730000}"/>
    <cellStyle name="Название 2 2 2 2 2 2 2 2 2 14" xfId="29600" xr:uid="{00000000-0005-0000-0000-00009C730000}"/>
    <cellStyle name="Название 2 2 2 2 2 2 2 2 2 15" xfId="29601" xr:uid="{00000000-0005-0000-0000-00009D730000}"/>
    <cellStyle name="Название 2 2 2 2 2 2 2 2 2 16" xfId="29602" xr:uid="{00000000-0005-0000-0000-00009E730000}"/>
    <cellStyle name="Название 2 2 2 2 2 2 2 2 2 17" xfId="29603" xr:uid="{00000000-0005-0000-0000-00009F730000}"/>
    <cellStyle name="Название 2 2 2 2 2 2 2 2 2 18" xfId="29604" xr:uid="{00000000-0005-0000-0000-0000A0730000}"/>
    <cellStyle name="Название 2 2 2 2 2 2 2 2 2 19" xfId="29605" xr:uid="{00000000-0005-0000-0000-0000A1730000}"/>
    <cellStyle name="Название 2 2 2 2 2 2 2 2 2 2" xfId="29606" xr:uid="{00000000-0005-0000-0000-0000A2730000}"/>
    <cellStyle name="Название 2 2 2 2 2 2 2 2 2 2 10" xfId="29607" xr:uid="{00000000-0005-0000-0000-0000A3730000}"/>
    <cellStyle name="Название 2 2 2 2 2 2 2 2 2 2 11" xfId="29608" xr:uid="{00000000-0005-0000-0000-0000A4730000}"/>
    <cellStyle name="Название 2 2 2 2 2 2 2 2 2 2 12" xfId="29609" xr:uid="{00000000-0005-0000-0000-0000A5730000}"/>
    <cellStyle name="Название 2 2 2 2 2 2 2 2 2 2 13" xfId="29610" xr:uid="{00000000-0005-0000-0000-0000A6730000}"/>
    <cellStyle name="Название 2 2 2 2 2 2 2 2 2 2 14" xfId="29611" xr:uid="{00000000-0005-0000-0000-0000A7730000}"/>
    <cellStyle name="Название 2 2 2 2 2 2 2 2 2 2 15" xfId="29612" xr:uid="{00000000-0005-0000-0000-0000A8730000}"/>
    <cellStyle name="Название 2 2 2 2 2 2 2 2 2 2 16" xfId="29613" xr:uid="{00000000-0005-0000-0000-0000A9730000}"/>
    <cellStyle name="Название 2 2 2 2 2 2 2 2 2 2 17" xfId="29614" xr:uid="{00000000-0005-0000-0000-0000AA730000}"/>
    <cellStyle name="Название 2 2 2 2 2 2 2 2 2 2 18" xfId="29615" xr:uid="{00000000-0005-0000-0000-0000AB730000}"/>
    <cellStyle name="Название 2 2 2 2 2 2 2 2 2 2 19" xfId="29616" xr:uid="{00000000-0005-0000-0000-0000AC730000}"/>
    <cellStyle name="Название 2 2 2 2 2 2 2 2 2 2 2" xfId="29617" xr:uid="{00000000-0005-0000-0000-0000AD730000}"/>
    <cellStyle name="Название 2 2 2 2 2 2 2 2 2 2 2 10" xfId="29618" xr:uid="{00000000-0005-0000-0000-0000AE730000}"/>
    <cellStyle name="Название 2 2 2 2 2 2 2 2 2 2 2 11" xfId="29619" xr:uid="{00000000-0005-0000-0000-0000AF730000}"/>
    <cellStyle name="Название 2 2 2 2 2 2 2 2 2 2 2 12" xfId="29620" xr:uid="{00000000-0005-0000-0000-0000B0730000}"/>
    <cellStyle name="Название 2 2 2 2 2 2 2 2 2 2 2 13" xfId="29621" xr:uid="{00000000-0005-0000-0000-0000B1730000}"/>
    <cellStyle name="Название 2 2 2 2 2 2 2 2 2 2 2 14" xfId="29622" xr:uid="{00000000-0005-0000-0000-0000B2730000}"/>
    <cellStyle name="Название 2 2 2 2 2 2 2 2 2 2 2 15" xfId="29623" xr:uid="{00000000-0005-0000-0000-0000B3730000}"/>
    <cellStyle name="Название 2 2 2 2 2 2 2 2 2 2 2 16" xfId="29624" xr:uid="{00000000-0005-0000-0000-0000B4730000}"/>
    <cellStyle name="Название 2 2 2 2 2 2 2 2 2 2 2 17" xfId="29625" xr:uid="{00000000-0005-0000-0000-0000B5730000}"/>
    <cellStyle name="Название 2 2 2 2 2 2 2 2 2 2 2 18" xfId="29626" xr:uid="{00000000-0005-0000-0000-0000B6730000}"/>
    <cellStyle name="Название 2 2 2 2 2 2 2 2 2 2 2 19" xfId="29627" xr:uid="{00000000-0005-0000-0000-0000B7730000}"/>
    <cellStyle name="Название 2 2 2 2 2 2 2 2 2 2 2 2" xfId="29628" xr:uid="{00000000-0005-0000-0000-0000B8730000}"/>
    <cellStyle name="Название 2 2 2 2 2 2 2 2 2 2 2 2 10" xfId="29629" xr:uid="{00000000-0005-0000-0000-0000B9730000}"/>
    <cellStyle name="Название 2 2 2 2 2 2 2 2 2 2 2 2 11" xfId="29630" xr:uid="{00000000-0005-0000-0000-0000BA730000}"/>
    <cellStyle name="Название 2 2 2 2 2 2 2 2 2 2 2 2 12" xfId="29631" xr:uid="{00000000-0005-0000-0000-0000BB730000}"/>
    <cellStyle name="Название 2 2 2 2 2 2 2 2 2 2 2 2 13" xfId="29632" xr:uid="{00000000-0005-0000-0000-0000BC730000}"/>
    <cellStyle name="Название 2 2 2 2 2 2 2 2 2 2 2 2 14" xfId="29633" xr:uid="{00000000-0005-0000-0000-0000BD730000}"/>
    <cellStyle name="Название 2 2 2 2 2 2 2 2 2 2 2 2 15" xfId="29634" xr:uid="{00000000-0005-0000-0000-0000BE730000}"/>
    <cellStyle name="Название 2 2 2 2 2 2 2 2 2 2 2 2 16" xfId="29635" xr:uid="{00000000-0005-0000-0000-0000BF730000}"/>
    <cellStyle name="Название 2 2 2 2 2 2 2 2 2 2 2 2 17" xfId="29636" xr:uid="{00000000-0005-0000-0000-0000C0730000}"/>
    <cellStyle name="Название 2 2 2 2 2 2 2 2 2 2 2 2 18" xfId="29637" xr:uid="{00000000-0005-0000-0000-0000C1730000}"/>
    <cellStyle name="Название 2 2 2 2 2 2 2 2 2 2 2 2 19" xfId="29638" xr:uid="{00000000-0005-0000-0000-0000C2730000}"/>
    <cellStyle name="Название 2 2 2 2 2 2 2 2 2 2 2 2 2" xfId="29639" xr:uid="{00000000-0005-0000-0000-0000C3730000}"/>
    <cellStyle name="Название 2 2 2 2 2 2 2 2 2 2 2 2 2 10" xfId="29640" xr:uid="{00000000-0005-0000-0000-0000C4730000}"/>
    <cellStyle name="Название 2 2 2 2 2 2 2 2 2 2 2 2 2 11" xfId="29641" xr:uid="{00000000-0005-0000-0000-0000C5730000}"/>
    <cellStyle name="Название 2 2 2 2 2 2 2 2 2 2 2 2 2 12" xfId="29642" xr:uid="{00000000-0005-0000-0000-0000C6730000}"/>
    <cellStyle name="Название 2 2 2 2 2 2 2 2 2 2 2 2 2 13" xfId="29643" xr:uid="{00000000-0005-0000-0000-0000C7730000}"/>
    <cellStyle name="Название 2 2 2 2 2 2 2 2 2 2 2 2 2 14" xfId="29644" xr:uid="{00000000-0005-0000-0000-0000C8730000}"/>
    <cellStyle name="Название 2 2 2 2 2 2 2 2 2 2 2 2 2 15" xfId="29645" xr:uid="{00000000-0005-0000-0000-0000C9730000}"/>
    <cellStyle name="Название 2 2 2 2 2 2 2 2 2 2 2 2 2 16" xfId="29646" xr:uid="{00000000-0005-0000-0000-0000CA730000}"/>
    <cellStyle name="Название 2 2 2 2 2 2 2 2 2 2 2 2 2 17" xfId="29647" xr:uid="{00000000-0005-0000-0000-0000CB730000}"/>
    <cellStyle name="Название 2 2 2 2 2 2 2 2 2 2 2 2 2 18" xfId="29648" xr:uid="{00000000-0005-0000-0000-0000CC730000}"/>
    <cellStyle name="Название 2 2 2 2 2 2 2 2 2 2 2 2 2 19" xfId="29649" xr:uid="{00000000-0005-0000-0000-0000CD730000}"/>
    <cellStyle name="Название 2 2 2 2 2 2 2 2 2 2 2 2 2 2" xfId="29650" xr:uid="{00000000-0005-0000-0000-0000CE730000}"/>
    <cellStyle name="Название 2 2 2 2 2 2 2 2 2 2 2 2 2 2 10" xfId="29651" xr:uid="{00000000-0005-0000-0000-0000CF730000}"/>
    <cellStyle name="Название 2 2 2 2 2 2 2 2 2 2 2 2 2 2 11" xfId="29652" xr:uid="{00000000-0005-0000-0000-0000D0730000}"/>
    <cellStyle name="Название 2 2 2 2 2 2 2 2 2 2 2 2 2 2 12" xfId="29653" xr:uid="{00000000-0005-0000-0000-0000D1730000}"/>
    <cellStyle name="Название 2 2 2 2 2 2 2 2 2 2 2 2 2 2 13" xfId="29654" xr:uid="{00000000-0005-0000-0000-0000D2730000}"/>
    <cellStyle name="Название 2 2 2 2 2 2 2 2 2 2 2 2 2 2 14" xfId="29655" xr:uid="{00000000-0005-0000-0000-0000D3730000}"/>
    <cellStyle name="Название 2 2 2 2 2 2 2 2 2 2 2 2 2 2 15" xfId="29656" xr:uid="{00000000-0005-0000-0000-0000D4730000}"/>
    <cellStyle name="Название 2 2 2 2 2 2 2 2 2 2 2 2 2 2 16" xfId="29657" xr:uid="{00000000-0005-0000-0000-0000D5730000}"/>
    <cellStyle name="Название 2 2 2 2 2 2 2 2 2 2 2 2 2 2 17" xfId="29658" xr:uid="{00000000-0005-0000-0000-0000D6730000}"/>
    <cellStyle name="Название 2 2 2 2 2 2 2 2 2 2 2 2 2 2 18" xfId="29659" xr:uid="{00000000-0005-0000-0000-0000D7730000}"/>
    <cellStyle name="Название 2 2 2 2 2 2 2 2 2 2 2 2 2 2 19" xfId="29660" xr:uid="{00000000-0005-0000-0000-0000D8730000}"/>
    <cellStyle name="Название 2 2 2 2 2 2 2 2 2 2 2 2 2 2 2" xfId="29661" xr:uid="{00000000-0005-0000-0000-0000D9730000}"/>
    <cellStyle name="Название 2 2 2 2 2 2 2 2 2 2 2 2 2 2 2 10" xfId="29662" xr:uid="{00000000-0005-0000-0000-0000DA730000}"/>
    <cellStyle name="Название 2 2 2 2 2 2 2 2 2 2 2 2 2 2 2 11" xfId="29663" xr:uid="{00000000-0005-0000-0000-0000DB730000}"/>
    <cellStyle name="Название 2 2 2 2 2 2 2 2 2 2 2 2 2 2 2 12" xfId="29664" xr:uid="{00000000-0005-0000-0000-0000DC730000}"/>
    <cellStyle name="Название 2 2 2 2 2 2 2 2 2 2 2 2 2 2 2 13" xfId="29665" xr:uid="{00000000-0005-0000-0000-0000DD730000}"/>
    <cellStyle name="Название 2 2 2 2 2 2 2 2 2 2 2 2 2 2 2 14" xfId="29666" xr:uid="{00000000-0005-0000-0000-0000DE730000}"/>
    <cellStyle name="Название 2 2 2 2 2 2 2 2 2 2 2 2 2 2 2 15" xfId="29667" xr:uid="{00000000-0005-0000-0000-0000DF730000}"/>
    <cellStyle name="Название 2 2 2 2 2 2 2 2 2 2 2 2 2 2 2 16" xfId="29668" xr:uid="{00000000-0005-0000-0000-0000E0730000}"/>
    <cellStyle name="Название 2 2 2 2 2 2 2 2 2 2 2 2 2 2 2 17" xfId="29669" xr:uid="{00000000-0005-0000-0000-0000E1730000}"/>
    <cellStyle name="Название 2 2 2 2 2 2 2 2 2 2 2 2 2 2 2 18" xfId="29670" xr:uid="{00000000-0005-0000-0000-0000E2730000}"/>
    <cellStyle name="Название 2 2 2 2 2 2 2 2 2 2 2 2 2 2 2 19" xfId="29671" xr:uid="{00000000-0005-0000-0000-0000E3730000}"/>
    <cellStyle name="Название 2 2 2 2 2 2 2 2 2 2 2 2 2 2 2 2" xfId="29672" xr:uid="{00000000-0005-0000-0000-0000E4730000}"/>
    <cellStyle name="Название 2 2 2 2 2 2 2 2 2 2 2 2 2 2 2 2 10" xfId="29673" xr:uid="{00000000-0005-0000-0000-0000E5730000}"/>
    <cellStyle name="Название 2 2 2 2 2 2 2 2 2 2 2 2 2 2 2 2 11" xfId="29674" xr:uid="{00000000-0005-0000-0000-0000E6730000}"/>
    <cellStyle name="Название 2 2 2 2 2 2 2 2 2 2 2 2 2 2 2 2 12" xfId="29675" xr:uid="{00000000-0005-0000-0000-0000E7730000}"/>
    <cellStyle name="Название 2 2 2 2 2 2 2 2 2 2 2 2 2 2 2 2 13" xfId="29676" xr:uid="{00000000-0005-0000-0000-0000E8730000}"/>
    <cellStyle name="Название 2 2 2 2 2 2 2 2 2 2 2 2 2 2 2 2 14" xfId="29677" xr:uid="{00000000-0005-0000-0000-0000E9730000}"/>
    <cellStyle name="Название 2 2 2 2 2 2 2 2 2 2 2 2 2 2 2 2 15" xfId="29678" xr:uid="{00000000-0005-0000-0000-0000EA730000}"/>
    <cellStyle name="Название 2 2 2 2 2 2 2 2 2 2 2 2 2 2 2 2 16" xfId="29679" xr:uid="{00000000-0005-0000-0000-0000EB730000}"/>
    <cellStyle name="Название 2 2 2 2 2 2 2 2 2 2 2 2 2 2 2 2 17" xfId="29680" xr:uid="{00000000-0005-0000-0000-0000EC730000}"/>
    <cellStyle name="Название 2 2 2 2 2 2 2 2 2 2 2 2 2 2 2 2 18" xfId="29681" xr:uid="{00000000-0005-0000-0000-0000ED730000}"/>
    <cellStyle name="Название 2 2 2 2 2 2 2 2 2 2 2 2 2 2 2 2 19" xfId="29682" xr:uid="{00000000-0005-0000-0000-0000EE730000}"/>
    <cellStyle name="Название 2 2 2 2 2 2 2 2 2 2 2 2 2 2 2 2 2" xfId="29683" xr:uid="{00000000-0005-0000-0000-0000EF730000}"/>
    <cellStyle name="Название 2 2 2 2 2 2 2 2 2 2 2 2 2 2 2 2 2 10" xfId="29684" xr:uid="{00000000-0005-0000-0000-0000F0730000}"/>
    <cellStyle name="Название 2 2 2 2 2 2 2 2 2 2 2 2 2 2 2 2 2 11" xfId="29685" xr:uid="{00000000-0005-0000-0000-0000F1730000}"/>
    <cellStyle name="Название 2 2 2 2 2 2 2 2 2 2 2 2 2 2 2 2 2 12" xfId="29686" xr:uid="{00000000-0005-0000-0000-0000F2730000}"/>
    <cellStyle name="Название 2 2 2 2 2 2 2 2 2 2 2 2 2 2 2 2 2 13" xfId="29687" xr:uid="{00000000-0005-0000-0000-0000F3730000}"/>
    <cellStyle name="Название 2 2 2 2 2 2 2 2 2 2 2 2 2 2 2 2 2 14" xfId="29688" xr:uid="{00000000-0005-0000-0000-0000F4730000}"/>
    <cellStyle name="Название 2 2 2 2 2 2 2 2 2 2 2 2 2 2 2 2 2 15" xfId="29689" xr:uid="{00000000-0005-0000-0000-0000F5730000}"/>
    <cellStyle name="Название 2 2 2 2 2 2 2 2 2 2 2 2 2 2 2 2 2 16" xfId="29690" xr:uid="{00000000-0005-0000-0000-0000F6730000}"/>
    <cellStyle name="Название 2 2 2 2 2 2 2 2 2 2 2 2 2 2 2 2 2 17" xfId="29691" xr:uid="{00000000-0005-0000-0000-0000F7730000}"/>
    <cellStyle name="Название 2 2 2 2 2 2 2 2 2 2 2 2 2 2 2 2 2 18" xfId="29692" xr:uid="{00000000-0005-0000-0000-0000F8730000}"/>
    <cellStyle name="Название 2 2 2 2 2 2 2 2 2 2 2 2 2 2 2 2 2 19" xfId="29693" xr:uid="{00000000-0005-0000-0000-0000F9730000}"/>
    <cellStyle name="Название 2 2 2 2 2 2 2 2 2 2 2 2 2 2 2 2 2 2" xfId="29694" xr:uid="{00000000-0005-0000-0000-0000FA730000}"/>
    <cellStyle name="Название 2 2 2 2 2 2 2 2 2 2 2 2 2 2 2 2 2 2 10" xfId="29695" xr:uid="{00000000-0005-0000-0000-0000FB730000}"/>
    <cellStyle name="Название 2 2 2 2 2 2 2 2 2 2 2 2 2 2 2 2 2 2 11" xfId="29696" xr:uid="{00000000-0005-0000-0000-0000FC730000}"/>
    <cellStyle name="Название 2 2 2 2 2 2 2 2 2 2 2 2 2 2 2 2 2 2 12" xfId="29697" xr:uid="{00000000-0005-0000-0000-0000FD730000}"/>
    <cellStyle name="Название 2 2 2 2 2 2 2 2 2 2 2 2 2 2 2 2 2 2 13" xfId="29698" xr:uid="{00000000-0005-0000-0000-0000FE730000}"/>
    <cellStyle name="Название 2 2 2 2 2 2 2 2 2 2 2 2 2 2 2 2 2 2 14" xfId="29699" xr:uid="{00000000-0005-0000-0000-0000FF730000}"/>
    <cellStyle name="Название 2 2 2 2 2 2 2 2 2 2 2 2 2 2 2 2 2 2 15" xfId="29700" xr:uid="{00000000-0005-0000-0000-000000740000}"/>
    <cellStyle name="Название 2 2 2 2 2 2 2 2 2 2 2 2 2 2 2 2 2 2 16" xfId="29701" xr:uid="{00000000-0005-0000-0000-000001740000}"/>
    <cellStyle name="Название 2 2 2 2 2 2 2 2 2 2 2 2 2 2 2 2 2 2 17" xfId="29702" xr:uid="{00000000-0005-0000-0000-000002740000}"/>
    <cellStyle name="Название 2 2 2 2 2 2 2 2 2 2 2 2 2 2 2 2 2 2 18" xfId="29703" xr:uid="{00000000-0005-0000-0000-000003740000}"/>
    <cellStyle name="Название 2 2 2 2 2 2 2 2 2 2 2 2 2 2 2 2 2 2 19" xfId="29704" xr:uid="{00000000-0005-0000-0000-000004740000}"/>
    <cellStyle name="Название 2 2 2 2 2 2 2 2 2 2 2 2 2 2 2 2 2 2 2" xfId="29705" xr:uid="{00000000-0005-0000-0000-000005740000}"/>
    <cellStyle name="Название 2 2 2 2 2 2 2 2 2 2 2 2 2 2 2 2 2 2 2 10" xfId="29706" xr:uid="{00000000-0005-0000-0000-000006740000}"/>
    <cellStyle name="Название 2 2 2 2 2 2 2 2 2 2 2 2 2 2 2 2 2 2 2 11" xfId="29707" xr:uid="{00000000-0005-0000-0000-000007740000}"/>
    <cellStyle name="Название 2 2 2 2 2 2 2 2 2 2 2 2 2 2 2 2 2 2 2 12" xfId="29708" xr:uid="{00000000-0005-0000-0000-000008740000}"/>
    <cellStyle name="Название 2 2 2 2 2 2 2 2 2 2 2 2 2 2 2 2 2 2 2 13" xfId="29709" xr:uid="{00000000-0005-0000-0000-000009740000}"/>
    <cellStyle name="Название 2 2 2 2 2 2 2 2 2 2 2 2 2 2 2 2 2 2 2 14" xfId="29710" xr:uid="{00000000-0005-0000-0000-00000A740000}"/>
    <cellStyle name="Название 2 2 2 2 2 2 2 2 2 2 2 2 2 2 2 2 2 2 2 15" xfId="29711" xr:uid="{00000000-0005-0000-0000-00000B740000}"/>
    <cellStyle name="Название 2 2 2 2 2 2 2 2 2 2 2 2 2 2 2 2 2 2 2 16" xfId="29712" xr:uid="{00000000-0005-0000-0000-00000C740000}"/>
    <cellStyle name="Название 2 2 2 2 2 2 2 2 2 2 2 2 2 2 2 2 2 2 2 17" xfId="29713" xr:uid="{00000000-0005-0000-0000-00000D740000}"/>
    <cellStyle name="Название 2 2 2 2 2 2 2 2 2 2 2 2 2 2 2 2 2 2 2 18" xfId="29714" xr:uid="{00000000-0005-0000-0000-00000E740000}"/>
    <cellStyle name="Название 2 2 2 2 2 2 2 2 2 2 2 2 2 2 2 2 2 2 2 19" xfId="29715" xr:uid="{00000000-0005-0000-0000-00000F740000}"/>
    <cellStyle name="Название 2 2 2 2 2 2 2 2 2 2 2 2 2 2 2 2 2 2 2 2" xfId="29716" xr:uid="{00000000-0005-0000-0000-000010740000}"/>
    <cellStyle name="Название 2 2 2 2 2 2 2 2 2 2 2 2 2 2 2 2 2 2 2 2 10" xfId="29717" xr:uid="{00000000-0005-0000-0000-000011740000}"/>
    <cellStyle name="Название 2 2 2 2 2 2 2 2 2 2 2 2 2 2 2 2 2 2 2 2 11" xfId="29718" xr:uid="{00000000-0005-0000-0000-000012740000}"/>
    <cellStyle name="Название 2 2 2 2 2 2 2 2 2 2 2 2 2 2 2 2 2 2 2 2 12" xfId="29719" xr:uid="{00000000-0005-0000-0000-000013740000}"/>
    <cellStyle name="Название 2 2 2 2 2 2 2 2 2 2 2 2 2 2 2 2 2 2 2 2 13" xfId="29720" xr:uid="{00000000-0005-0000-0000-000014740000}"/>
    <cellStyle name="Название 2 2 2 2 2 2 2 2 2 2 2 2 2 2 2 2 2 2 2 2 14" xfId="29721" xr:uid="{00000000-0005-0000-0000-000015740000}"/>
    <cellStyle name="Название 2 2 2 2 2 2 2 2 2 2 2 2 2 2 2 2 2 2 2 2 15" xfId="29722" xr:uid="{00000000-0005-0000-0000-000016740000}"/>
    <cellStyle name="Название 2 2 2 2 2 2 2 2 2 2 2 2 2 2 2 2 2 2 2 2 16" xfId="29723" xr:uid="{00000000-0005-0000-0000-000017740000}"/>
    <cellStyle name="Название 2 2 2 2 2 2 2 2 2 2 2 2 2 2 2 2 2 2 2 2 17" xfId="29724" xr:uid="{00000000-0005-0000-0000-000018740000}"/>
    <cellStyle name="Название 2 2 2 2 2 2 2 2 2 2 2 2 2 2 2 2 2 2 2 2 18" xfId="29725" xr:uid="{00000000-0005-0000-0000-000019740000}"/>
    <cellStyle name="Название 2 2 2 2 2 2 2 2 2 2 2 2 2 2 2 2 2 2 2 2 19" xfId="29726" xr:uid="{00000000-0005-0000-0000-00001A740000}"/>
    <cellStyle name="Название 2 2 2 2 2 2 2 2 2 2 2 2 2 2 2 2 2 2 2 2 2" xfId="29727" xr:uid="{00000000-0005-0000-0000-00001B740000}"/>
    <cellStyle name="Название 2 2 2 2 2 2 2 2 2 2 2 2 2 2 2 2 2 2 2 2 2 10" xfId="29728" xr:uid="{00000000-0005-0000-0000-00001C740000}"/>
    <cellStyle name="Название 2 2 2 2 2 2 2 2 2 2 2 2 2 2 2 2 2 2 2 2 2 11" xfId="29729" xr:uid="{00000000-0005-0000-0000-00001D740000}"/>
    <cellStyle name="Название 2 2 2 2 2 2 2 2 2 2 2 2 2 2 2 2 2 2 2 2 2 12" xfId="29730" xr:uid="{00000000-0005-0000-0000-00001E740000}"/>
    <cellStyle name="Название 2 2 2 2 2 2 2 2 2 2 2 2 2 2 2 2 2 2 2 2 2 13" xfId="29731" xr:uid="{00000000-0005-0000-0000-00001F740000}"/>
    <cellStyle name="Название 2 2 2 2 2 2 2 2 2 2 2 2 2 2 2 2 2 2 2 2 2 14" xfId="29732" xr:uid="{00000000-0005-0000-0000-000020740000}"/>
    <cellStyle name="Название 2 2 2 2 2 2 2 2 2 2 2 2 2 2 2 2 2 2 2 2 2 15" xfId="29733" xr:uid="{00000000-0005-0000-0000-000021740000}"/>
    <cellStyle name="Название 2 2 2 2 2 2 2 2 2 2 2 2 2 2 2 2 2 2 2 2 2 16" xfId="29734" xr:uid="{00000000-0005-0000-0000-000022740000}"/>
    <cellStyle name="Название 2 2 2 2 2 2 2 2 2 2 2 2 2 2 2 2 2 2 2 2 2 17" xfId="29735" xr:uid="{00000000-0005-0000-0000-000023740000}"/>
    <cellStyle name="Название 2 2 2 2 2 2 2 2 2 2 2 2 2 2 2 2 2 2 2 2 2 18" xfId="29736" xr:uid="{00000000-0005-0000-0000-000024740000}"/>
    <cellStyle name="Название 2 2 2 2 2 2 2 2 2 2 2 2 2 2 2 2 2 2 2 2 2 19" xfId="29737" xr:uid="{00000000-0005-0000-0000-000025740000}"/>
    <cellStyle name="Название 2 2 2 2 2 2 2 2 2 2 2 2 2 2 2 2 2 2 2 2 2 2" xfId="29738" xr:uid="{00000000-0005-0000-0000-000026740000}"/>
    <cellStyle name="Название 2 2 2 2 2 2 2 2 2 2 2 2 2 2 2 2 2 2 2 2 2 2 10" xfId="29739" xr:uid="{00000000-0005-0000-0000-000027740000}"/>
    <cellStyle name="Название 2 2 2 2 2 2 2 2 2 2 2 2 2 2 2 2 2 2 2 2 2 2 11" xfId="29740" xr:uid="{00000000-0005-0000-0000-000028740000}"/>
    <cellStyle name="Название 2 2 2 2 2 2 2 2 2 2 2 2 2 2 2 2 2 2 2 2 2 2 12" xfId="29741" xr:uid="{00000000-0005-0000-0000-000029740000}"/>
    <cellStyle name="Название 2 2 2 2 2 2 2 2 2 2 2 2 2 2 2 2 2 2 2 2 2 2 13" xfId="29742" xr:uid="{00000000-0005-0000-0000-00002A740000}"/>
    <cellStyle name="Название 2 2 2 2 2 2 2 2 2 2 2 2 2 2 2 2 2 2 2 2 2 2 14" xfId="29743" xr:uid="{00000000-0005-0000-0000-00002B740000}"/>
    <cellStyle name="Название 2 2 2 2 2 2 2 2 2 2 2 2 2 2 2 2 2 2 2 2 2 2 15" xfId="29744" xr:uid="{00000000-0005-0000-0000-00002C740000}"/>
    <cellStyle name="Название 2 2 2 2 2 2 2 2 2 2 2 2 2 2 2 2 2 2 2 2 2 2 16" xfId="29745" xr:uid="{00000000-0005-0000-0000-00002D740000}"/>
    <cellStyle name="Название 2 2 2 2 2 2 2 2 2 2 2 2 2 2 2 2 2 2 2 2 2 2 17" xfId="29746" xr:uid="{00000000-0005-0000-0000-00002E740000}"/>
    <cellStyle name="Название 2 2 2 2 2 2 2 2 2 2 2 2 2 2 2 2 2 2 2 2 2 2 18" xfId="29747" xr:uid="{00000000-0005-0000-0000-00002F740000}"/>
    <cellStyle name="Название 2 2 2 2 2 2 2 2 2 2 2 2 2 2 2 2 2 2 2 2 2 2 19" xfId="29748" xr:uid="{00000000-0005-0000-0000-000030740000}"/>
    <cellStyle name="Название 2 2 2 2 2 2 2 2 2 2 2 2 2 2 2 2 2 2 2 2 2 2 2" xfId="29749" xr:uid="{00000000-0005-0000-0000-000031740000}"/>
    <cellStyle name="Название 2 2 2 2 2 2 2 2 2 2 2 2 2 2 2 2 2 2 2 2 2 2 2 10" xfId="29750" xr:uid="{00000000-0005-0000-0000-000032740000}"/>
    <cellStyle name="Название 2 2 2 2 2 2 2 2 2 2 2 2 2 2 2 2 2 2 2 2 2 2 2 11" xfId="29751" xr:uid="{00000000-0005-0000-0000-000033740000}"/>
    <cellStyle name="Название 2 2 2 2 2 2 2 2 2 2 2 2 2 2 2 2 2 2 2 2 2 2 2 12" xfId="29752" xr:uid="{00000000-0005-0000-0000-000034740000}"/>
    <cellStyle name="Название 2 2 2 2 2 2 2 2 2 2 2 2 2 2 2 2 2 2 2 2 2 2 2 13" xfId="29753" xr:uid="{00000000-0005-0000-0000-000035740000}"/>
    <cellStyle name="Название 2 2 2 2 2 2 2 2 2 2 2 2 2 2 2 2 2 2 2 2 2 2 2 14" xfId="29754" xr:uid="{00000000-0005-0000-0000-000036740000}"/>
    <cellStyle name="Название 2 2 2 2 2 2 2 2 2 2 2 2 2 2 2 2 2 2 2 2 2 2 2 15" xfId="29755" xr:uid="{00000000-0005-0000-0000-000037740000}"/>
    <cellStyle name="Название 2 2 2 2 2 2 2 2 2 2 2 2 2 2 2 2 2 2 2 2 2 2 2 16" xfId="29756" xr:uid="{00000000-0005-0000-0000-000038740000}"/>
    <cellStyle name="Название 2 2 2 2 2 2 2 2 2 2 2 2 2 2 2 2 2 2 2 2 2 2 2 17" xfId="29757" xr:uid="{00000000-0005-0000-0000-000039740000}"/>
    <cellStyle name="Название 2 2 2 2 2 2 2 2 2 2 2 2 2 2 2 2 2 2 2 2 2 2 2 18" xfId="29758" xr:uid="{00000000-0005-0000-0000-00003A740000}"/>
    <cellStyle name="Название 2 2 2 2 2 2 2 2 2 2 2 2 2 2 2 2 2 2 2 2 2 2 2 19" xfId="29759" xr:uid="{00000000-0005-0000-0000-00003B740000}"/>
    <cellStyle name="Название 2 2 2 2 2 2 2 2 2 2 2 2 2 2 2 2 2 2 2 2 2 2 2 2" xfId="29760" xr:uid="{00000000-0005-0000-0000-00003C740000}"/>
    <cellStyle name="Название 2 2 2 2 2 2 2 2 2 2 2 2 2 2 2 2 2 2 2 2 2 2 2 2 10" xfId="29761" xr:uid="{00000000-0005-0000-0000-00003D740000}"/>
    <cellStyle name="Название 2 2 2 2 2 2 2 2 2 2 2 2 2 2 2 2 2 2 2 2 2 2 2 2 11" xfId="29762" xr:uid="{00000000-0005-0000-0000-00003E740000}"/>
    <cellStyle name="Название 2 2 2 2 2 2 2 2 2 2 2 2 2 2 2 2 2 2 2 2 2 2 2 2 12" xfId="29763" xr:uid="{00000000-0005-0000-0000-00003F740000}"/>
    <cellStyle name="Название 2 2 2 2 2 2 2 2 2 2 2 2 2 2 2 2 2 2 2 2 2 2 2 2 13" xfId="29764" xr:uid="{00000000-0005-0000-0000-000040740000}"/>
    <cellStyle name="Название 2 2 2 2 2 2 2 2 2 2 2 2 2 2 2 2 2 2 2 2 2 2 2 2 14" xfId="29765" xr:uid="{00000000-0005-0000-0000-000041740000}"/>
    <cellStyle name="Название 2 2 2 2 2 2 2 2 2 2 2 2 2 2 2 2 2 2 2 2 2 2 2 2 15" xfId="29766" xr:uid="{00000000-0005-0000-0000-000042740000}"/>
    <cellStyle name="Название 2 2 2 2 2 2 2 2 2 2 2 2 2 2 2 2 2 2 2 2 2 2 2 2 16" xfId="29767" xr:uid="{00000000-0005-0000-0000-000043740000}"/>
    <cellStyle name="Название 2 2 2 2 2 2 2 2 2 2 2 2 2 2 2 2 2 2 2 2 2 2 2 2 17" xfId="29768" xr:uid="{00000000-0005-0000-0000-000044740000}"/>
    <cellStyle name="Название 2 2 2 2 2 2 2 2 2 2 2 2 2 2 2 2 2 2 2 2 2 2 2 2 18" xfId="29769" xr:uid="{00000000-0005-0000-0000-000045740000}"/>
    <cellStyle name="Название 2 2 2 2 2 2 2 2 2 2 2 2 2 2 2 2 2 2 2 2 2 2 2 2 2" xfId="29770" xr:uid="{00000000-0005-0000-0000-000046740000}"/>
    <cellStyle name="Название 2 2 2 2 2 2 2 2 2 2 2 2 2 2 2 2 2 2 2 2 2 2 2 2 2 10" xfId="29771" xr:uid="{00000000-0005-0000-0000-000047740000}"/>
    <cellStyle name="Название 2 2 2 2 2 2 2 2 2 2 2 2 2 2 2 2 2 2 2 2 2 2 2 2 2 11" xfId="29772" xr:uid="{00000000-0005-0000-0000-000048740000}"/>
    <cellStyle name="Название 2 2 2 2 2 2 2 2 2 2 2 2 2 2 2 2 2 2 2 2 2 2 2 2 2 12" xfId="29773" xr:uid="{00000000-0005-0000-0000-000049740000}"/>
    <cellStyle name="Название 2 2 2 2 2 2 2 2 2 2 2 2 2 2 2 2 2 2 2 2 2 2 2 2 2 13" xfId="29774" xr:uid="{00000000-0005-0000-0000-00004A740000}"/>
    <cellStyle name="Название 2 2 2 2 2 2 2 2 2 2 2 2 2 2 2 2 2 2 2 2 2 2 2 2 2 14" xfId="29775" xr:uid="{00000000-0005-0000-0000-00004B740000}"/>
    <cellStyle name="Название 2 2 2 2 2 2 2 2 2 2 2 2 2 2 2 2 2 2 2 2 2 2 2 2 2 15" xfId="29776" xr:uid="{00000000-0005-0000-0000-00004C740000}"/>
    <cellStyle name="Название 2 2 2 2 2 2 2 2 2 2 2 2 2 2 2 2 2 2 2 2 2 2 2 2 2 16" xfId="29777" xr:uid="{00000000-0005-0000-0000-00004D740000}"/>
    <cellStyle name="Название 2 2 2 2 2 2 2 2 2 2 2 2 2 2 2 2 2 2 2 2 2 2 2 2 2 17" xfId="29778" xr:uid="{00000000-0005-0000-0000-00004E740000}"/>
    <cellStyle name="Название 2 2 2 2 2 2 2 2 2 2 2 2 2 2 2 2 2 2 2 2 2 2 2 2 2 18" xfId="29779" xr:uid="{00000000-0005-0000-0000-00004F740000}"/>
    <cellStyle name="Название 2 2 2 2 2 2 2 2 2 2 2 2 2 2 2 2 2 2 2 2 2 2 2 2 2 2" xfId="29780" xr:uid="{00000000-0005-0000-0000-000050740000}"/>
    <cellStyle name="Название 2 2 2 2 2 2 2 2 2 2 2 2 2 2 2 2 2 2 2 2 2 2 2 2 2 3" xfId="29781" xr:uid="{00000000-0005-0000-0000-000051740000}"/>
    <cellStyle name="Название 2 2 2 2 2 2 2 2 2 2 2 2 2 2 2 2 2 2 2 2 2 2 2 2 2 4" xfId="29782" xr:uid="{00000000-0005-0000-0000-000052740000}"/>
    <cellStyle name="Название 2 2 2 2 2 2 2 2 2 2 2 2 2 2 2 2 2 2 2 2 2 2 2 2 2 5" xfId="29783" xr:uid="{00000000-0005-0000-0000-000053740000}"/>
    <cellStyle name="Название 2 2 2 2 2 2 2 2 2 2 2 2 2 2 2 2 2 2 2 2 2 2 2 2 2 6" xfId="29784" xr:uid="{00000000-0005-0000-0000-000054740000}"/>
    <cellStyle name="Название 2 2 2 2 2 2 2 2 2 2 2 2 2 2 2 2 2 2 2 2 2 2 2 2 2 7" xfId="29785" xr:uid="{00000000-0005-0000-0000-000055740000}"/>
    <cellStyle name="Название 2 2 2 2 2 2 2 2 2 2 2 2 2 2 2 2 2 2 2 2 2 2 2 2 2 8" xfId="29786" xr:uid="{00000000-0005-0000-0000-000056740000}"/>
    <cellStyle name="Название 2 2 2 2 2 2 2 2 2 2 2 2 2 2 2 2 2 2 2 2 2 2 2 2 2 9" xfId="29787" xr:uid="{00000000-0005-0000-0000-000057740000}"/>
    <cellStyle name="Название 2 2 2 2 2 2 2 2 2 2 2 2 2 2 2 2 2 2 2 2 2 2 2 2 3" xfId="29788" xr:uid="{00000000-0005-0000-0000-000058740000}"/>
    <cellStyle name="Название 2 2 2 2 2 2 2 2 2 2 2 2 2 2 2 2 2 2 2 2 2 2 2 2 4" xfId="29789" xr:uid="{00000000-0005-0000-0000-000059740000}"/>
    <cellStyle name="Название 2 2 2 2 2 2 2 2 2 2 2 2 2 2 2 2 2 2 2 2 2 2 2 2 5" xfId="29790" xr:uid="{00000000-0005-0000-0000-00005A740000}"/>
    <cellStyle name="Название 2 2 2 2 2 2 2 2 2 2 2 2 2 2 2 2 2 2 2 2 2 2 2 2 6" xfId="29791" xr:uid="{00000000-0005-0000-0000-00005B740000}"/>
    <cellStyle name="Название 2 2 2 2 2 2 2 2 2 2 2 2 2 2 2 2 2 2 2 2 2 2 2 2 7" xfId="29792" xr:uid="{00000000-0005-0000-0000-00005C740000}"/>
    <cellStyle name="Название 2 2 2 2 2 2 2 2 2 2 2 2 2 2 2 2 2 2 2 2 2 2 2 2 8" xfId="29793" xr:uid="{00000000-0005-0000-0000-00005D740000}"/>
    <cellStyle name="Название 2 2 2 2 2 2 2 2 2 2 2 2 2 2 2 2 2 2 2 2 2 2 2 2 9" xfId="29794" xr:uid="{00000000-0005-0000-0000-00005E740000}"/>
    <cellStyle name="Название 2 2 2 2 2 2 2 2 2 2 2 2 2 2 2 2 2 2 2 2 2 2 2 20" xfId="29795" xr:uid="{00000000-0005-0000-0000-00005F740000}"/>
    <cellStyle name="Название 2 2 2 2 2 2 2 2 2 2 2 2 2 2 2 2 2 2 2 2 2 2 2 21" xfId="29796" xr:uid="{00000000-0005-0000-0000-000060740000}"/>
    <cellStyle name="Название 2 2 2 2 2 2 2 2 2 2 2 2 2 2 2 2 2 2 2 2 2 2 2 3" xfId="29797" xr:uid="{00000000-0005-0000-0000-000061740000}"/>
    <cellStyle name="Название 2 2 2 2 2 2 2 2 2 2 2 2 2 2 2 2 2 2 2 2 2 2 2 4" xfId="29798" xr:uid="{00000000-0005-0000-0000-000062740000}"/>
    <cellStyle name="Название 2 2 2 2 2 2 2 2 2 2 2 2 2 2 2 2 2 2 2 2 2 2 2 5" xfId="29799" xr:uid="{00000000-0005-0000-0000-000063740000}"/>
    <cellStyle name="Название 2 2 2 2 2 2 2 2 2 2 2 2 2 2 2 2 2 2 2 2 2 2 2 6" xfId="29800" xr:uid="{00000000-0005-0000-0000-000064740000}"/>
    <cellStyle name="Название 2 2 2 2 2 2 2 2 2 2 2 2 2 2 2 2 2 2 2 2 2 2 2 7" xfId="29801" xr:uid="{00000000-0005-0000-0000-000065740000}"/>
    <cellStyle name="Название 2 2 2 2 2 2 2 2 2 2 2 2 2 2 2 2 2 2 2 2 2 2 2 8" xfId="29802" xr:uid="{00000000-0005-0000-0000-000066740000}"/>
    <cellStyle name="Название 2 2 2 2 2 2 2 2 2 2 2 2 2 2 2 2 2 2 2 2 2 2 2 9" xfId="29803" xr:uid="{00000000-0005-0000-0000-000067740000}"/>
    <cellStyle name="Название 2 2 2 2 2 2 2 2 2 2 2 2 2 2 2 2 2 2 2 2 2 2 20" xfId="29804" xr:uid="{00000000-0005-0000-0000-000068740000}"/>
    <cellStyle name="Название 2 2 2 2 2 2 2 2 2 2 2 2 2 2 2 2 2 2 2 2 2 2 21" xfId="29805" xr:uid="{00000000-0005-0000-0000-000069740000}"/>
    <cellStyle name="Название 2 2 2 2 2 2 2 2 2 2 2 2 2 2 2 2 2 2 2 2 2 2 3" xfId="29806" xr:uid="{00000000-0005-0000-0000-00006A740000}"/>
    <cellStyle name="Название 2 2 2 2 2 2 2 2 2 2 2 2 2 2 2 2 2 2 2 2 2 2 4" xfId="29807" xr:uid="{00000000-0005-0000-0000-00006B740000}"/>
    <cellStyle name="Название 2 2 2 2 2 2 2 2 2 2 2 2 2 2 2 2 2 2 2 2 2 2 5" xfId="29808" xr:uid="{00000000-0005-0000-0000-00006C740000}"/>
    <cellStyle name="Название 2 2 2 2 2 2 2 2 2 2 2 2 2 2 2 2 2 2 2 2 2 2 6" xfId="29809" xr:uid="{00000000-0005-0000-0000-00006D740000}"/>
    <cellStyle name="Название 2 2 2 2 2 2 2 2 2 2 2 2 2 2 2 2 2 2 2 2 2 2 7" xfId="29810" xr:uid="{00000000-0005-0000-0000-00006E740000}"/>
    <cellStyle name="Название 2 2 2 2 2 2 2 2 2 2 2 2 2 2 2 2 2 2 2 2 2 2 8" xfId="29811" xr:uid="{00000000-0005-0000-0000-00006F740000}"/>
    <cellStyle name="Название 2 2 2 2 2 2 2 2 2 2 2 2 2 2 2 2 2 2 2 2 2 2 9" xfId="29812" xr:uid="{00000000-0005-0000-0000-000070740000}"/>
    <cellStyle name="Название 2 2 2 2 2 2 2 2 2 2 2 2 2 2 2 2 2 2 2 2 2 20" xfId="29813" xr:uid="{00000000-0005-0000-0000-000071740000}"/>
    <cellStyle name="Название 2 2 2 2 2 2 2 2 2 2 2 2 2 2 2 2 2 2 2 2 2 21" xfId="29814" xr:uid="{00000000-0005-0000-0000-000072740000}"/>
    <cellStyle name="Название 2 2 2 2 2 2 2 2 2 2 2 2 2 2 2 2 2 2 2 2 2 22" xfId="29815" xr:uid="{00000000-0005-0000-0000-000073740000}"/>
    <cellStyle name="Название 2 2 2 2 2 2 2 2 2 2 2 2 2 2 2 2 2 2 2 2 2 3" xfId="29816" xr:uid="{00000000-0005-0000-0000-000074740000}"/>
    <cellStyle name="Название 2 2 2 2 2 2 2 2 2 2 2 2 2 2 2 2 2 2 2 2 2 4" xfId="29817" xr:uid="{00000000-0005-0000-0000-000075740000}"/>
    <cellStyle name="Название 2 2 2 2 2 2 2 2 2 2 2 2 2 2 2 2 2 2 2 2 2 5" xfId="29818" xr:uid="{00000000-0005-0000-0000-000076740000}"/>
    <cellStyle name="Название 2 2 2 2 2 2 2 2 2 2 2 2 2 2 2 2 2 2 2 2 2 6" xfId="29819" xr:uid="{00000000-0005-0000-0000-000077740000}"/>
    <cellStyle name="Название 2 2 2 2 2 2 2 2 2 2 2 2 2 2 2 2 2 2 2 2 2 7" xfId="29820" xr:uid="{00000000-0005-0000-0000-000078740000}"/>
    <cellStyle name="Название 2 2 2 2 2 2 2 2 2 2 2 2 2 2 2 2 2 2 2 2 2 8" xfId="29821" xr:uid="{00000000-0005-0000-0000-000079740000}"/>
    <cellStyle name="Название 2 2 2 2 2 2 2 2 2 2 2 2 2 2 2 2 2 2 2 2 2 9" xfId="29822" xr:uid="{00000000-0005-0000-0000-00007A740000}"/>
    <cellStyle name="Название 2 2 2 2 2 2 2 2 2 2 2 2 2 2 2 2 2 2 2 2 20" xfId="29823" xr:uid="{00000000-0005-0000-0000-00007B740000}"/>
    <cellStyle name="Название 2 2 2 2 2 2 2 2 2 2 2 2 2 2 2 2 2 2 2 2 21" xfId="29824" xr:uid="{00000000-0005-0000-0000-00007C740000}"/>
    <cellStyle name="Название 2 2 2 2 2 2 2 2 2 2 2 2 2 2 2 2 2 2 2 2 22" xfId="29825" xr:uid="{00000000-0005-0000-0000-00007D740000}"/>
    <cellStyle name="Название 2 2 2 2 2 2 2 2 2 2 2 2 2 2 2 2 2 2 2 2 3" xfId="29826" xr:uid="{00000000-0005-0000-0000-00007E740000}"/>
    <cellStyle name="Название 2 2 2 2 2 2 2 2 2 2 2 2 2 2 2 2 2 2 2 2 4" xfId="29827" xr:uid="{00000000-0005-0000-0000-00007F740000}"/>
    <cellStyle name="Название 2 2 2 2 2 2 2 2 2 2 2 2 2 2 2 2 2 2 2 2 5" xfId="29828" xr:uid="{00000000-0005-0000-0000-000080740000}"/>
    <cellStyle name="Название 2 2 2 2 2 2 2 2 2 2 2 2 2 2 2 2 2 2 2 2 6" xfId="29829" xr:uid="{00000000-0005-0000-0000-000081740000}"/>
    <cellStyle name="Название 2 2 2 2 2 2 2 2 2 2 2 2 2 2 2 2 2 2 2 2 7" xfId="29830" xr:uid="{00000000-0005-0000-0000-000082740000}"/>
    <cellStyle name="Название 2 2 2 2 2 2 2 2 2 2 2 2 2 2 2 2 2 2 2 2 8" xfId="29831" xr:uid="{00000000-0005-0000-0000-000083740000}"/>
    <cellStyle name="Название 2 2 2 2 2 2 2 2 2 2 2 2 2 2 2 2 2 2 2 2 9" xfId="29832" xr:uid="{00000000-0005-0000-0000-000084740000}"/>
    <cellStyle name="Название 2 2 2 2 2 2 2 2 2 2 2 2 2 2 2 2 2 2 2 20" xfId="29833" xr:uid="{00000000-0005-0000-0000-000085740000}"/>
    <cellStyle name="Название 2 2 2 2 2 2 2 2 2 2 2 2 2 2 2 2 2 2 2 21" xfId="29834" xr:uid="{00000000-0005-0000-0000-000086740000}"/>
    <cellStyle name="Название 2 2 2 2 2 2 2 2 2 2 2 2 2 2 2 2 2 2 2 22" xfId="29835" xr:uid="{00000000-0005-0000-0000-000087740000}"/>
    <cellStyle name="Название 2 2 2 2 2 2 2 2 2 2 2 2 2 2 2 2 2 2 2 23" xfId="29836" xr:uid="{00000000-0005-0000-0000-000088740000}"/>
    <cellStyle name="Название 2 2 2 2 2 2 2 2 2 2 2 2 2 2 2 2 2 2 2 3" xfId="29837" xr:uid="{00000000-0005-0000-0000-000089740000}"/>
    <cellStyle name="Название 2 2 2 2 2 2 2 2 2 2 2 2 2 2 2 2 2 2 2 4" xfId="29838" xr:uid="{00000000-0005-0000-0000-00008A740000}"/>
    <cellStyle name="Название 2 2 2 2 2 2 2 2 2 2 2 2 2 2 2 2 2 2 2 5" xfId="29839" xr:uid="{00000000-0005-0000-0000-00008B740000}"/>
    <cellStyle name="Название 2 2 2 2 2 2 2 2 2 2 2 2 2 2 2 2 2 2 2 6" xfId="29840" xr:uid="{00000000-0005-0000-0000-00008C740000}"/>
    <cellStyle name="Название 2 2 2 2 2 2 2 2 2 2 2 2 2 2 2 2 2 2 2 7" xfId="29841" xr:uid="{00000000-0005-0000-0000-00008D740000}"/>
    <cellStyle name="Название 2 2 2 2 2 2 2 2 2 2 2 2 2 2 2 2 2 2 2 8" xfId="29842" xr:uid="{00000000-0005-0000-0000-00008E740000}"/>
    <cellStyle name="Название 2 2 2 2 2 2 2 2 2 2 2 2 2 2 2 2 2 2 2 9" xfId="29843" xr:uid="{00000000-0005-0000-0000-00008F740000}"/>
    <cellStyle name="Название 2 2 2 2 2 2 2 2 2 2 2 2 2 2 2 2 2 2 20" xfId="29844" xr:uid="{00000000-0005-0000-0000-000090740000}"/>
    <cellStyle name="Название 2 2 2 2 2 2 2 2 2 2 2 2 2 2 2 2 2 2 21" xfId="29845" xr:uid="{00000000-0005-0000-0000-000091740000}"/>
    <cellStyle name="Название 2 2 2 2 2 2 2 2 2 2 2 2 2 2 2 2 2 2 22" xfId="29846" xr:uid="{00000000-0005-0000-0000-000092740000}"/>
    <cellStyle name="Название 2 2 2 2 2 2 2 2 2 2 2 2 2 2 2 2 2 2 23" xfId="29847" xr:uid="{00000000-0005-0000-0000-000093740000}"/>
    <cellStyle name="Название 2 2 2 2 2 2 2 2 2 2 2 2 2 2 2 2 2 2 24" xfId="29848" xr:uid="{00000000-0005-0000-0000-000094740000}"/>
    <cellStyle name="Название 2 2 2 2 2 2 2 2 2 2 2 2 2 2 2 2 2 2 25" xfId="29849" xr:uid="{00000000-0005-0000-0000-000095740000}"/>
    <cellStyle name="Название 2 2 2 2 2 2 2 2 2 2 2 2 2 2 2 2 2 2 3" xfId="29850" xr:uid="{00000000-0005-0000-0000-000096740000}"/>
    <cellStyle name="Название 2 2 2 2 2 2 2 2 2 2 2 2 2 2 2 2 2 2 4" xfId="29851" xr:uid="{00000000-0005-0000-0000-000097740000}"/>
    <cellStyle name="Название 2 2 2 2 2 2 2 2 2 2 2 2 2 2 2 2 2 2 5" xfId="29852" xr:uid="{00000000-0005-0000-0000-000098740000}"/>
    <cellStyle name="Название 2 2 2 2 2 2 2 2 2 2 2 2 2 2 2 2 2 2 6" xfId="29853" xr:uid="{00000000-0005-0000-0000-000099740000}"/>
    <cellStyle name="Название 2 2 2 2 2 2 2 2 2 2 2 2 2 2 2 2 2 2 7" xfId="29854" xr:uid="{00000000-0005-0000-0000-00009A740000}"/>
    <cellStyle name="Название 2 2 2 2 2 2 2 2 2 2 2 2 2 2 2 2 2 2 8" xfId="29855" xr:uid="{00000000-0005-0000-0000-00009B740000}"/>
    <cellStyle name="Название 2 2 2 2 2 2 2 2 2 2 2 2 2 2 2 2 2 2 9" xfId="29856" xr:uid="{00000000-0005-0000-0000-00009C740000}"/>
    <cellStyle name="Название 2 2 2 2 2 2 2 2 2 2 2 2 2 2 2 2 2 20" xfId="29857" xr:uid="{00000000-0005-0000-0000-00009D740000}"/>
    <cellStyle name="Название 2 2 2 2 2 2 2 2 2 2 2 2 2 2 2 2 2 21" xfId="29858" xr:uid="{00000000-0005-0000-0000-00009E740000}"/>
    <cellStyle name="Название 2 2 2 2 2 2 2 2 2 2 2 2 2 2 2 2 2 22" xfId="29859" xr:uid="{00000000-0005-0000-0000-00009F740000}"/>
    <cellStyle name="Название 2 2 2 2 2 2 2 2 2 2 2 2 2 2 2 2 2 23" xfId="29860" xr:uid="{00000000-0005-0000-0000-0000A0740000}"/>
    <cellStyle name="Название 2 2 2 2 2 2 2 2 2 2 2 2 2 2 2 2 2 24" xfId="29861" xr:uid="{00000000-0005-0000-0000-0000A1740000}"/>
    <cellStyle name="Название 2 2 2 2 2 2 2 2 2 2 2 2 2 2 2 2 2 25" xfId="29862" xr:uid="{00000000-0005-0000-0000-0000A2740000}"/>
    <cellStyle name="Название 2 2 2 2 2 2 2 2 2 2 2 2 2 2 2 2 2 3" xfId="29863" xr:uid="{00000000-0005-0000-0000-0000A3740000}"/>
    <cellStyle name="Название 2 2 2 2 2 2 2 2 2 2 2 2 2 2 2 2 2 3 2" xfId="29864" xr:uid="{00000000-0005-0000-0000-0000A4740000}"/>
    <cellStyle name="Название 2 2 2 2 2 2 2 2 2 2 2 2 2 2 2 2 2 4" xfId="29865" xr:uid="{00000000-0005-0000-0000-0000A5740000}"/>
    <cellStyle name="Название 2 2 2 2 2 2 2 2 2 2 2 2 2 2 2 2 2 5" xfId="29866" xr:uid="{00000000-0005-0000-0000-0000A6740000}"/>
    <cellStyle name="Название 2 2 2 2 2 2 2 2 2 2 2 2 2 2 2 2 2 6" xfId="29867" xr:uid="{00000000-0005-0000-0000-0000A7740000}"/>
    <cellStyle name="Название 2 2 2 2 2 2 2 2 2 2 2 2 2 2 2 2 2 7" xfId="29868" xr:uid="{00000000-0005-0000-0000-0000A8740000}"/>
    <cellStyle name="Название 2 2 2 2 2 2 2 2 2 2 2 2 2 2 2 2 2 8" xfId="29869" xr:uid="{00000000-0005-0000-0000-0000A9740000}"/>
    <cellStyle name="Название 2 2 2 2 2 2 2 2 2 2 2 2 2 2 2 2 2 9" xfId="29870" xr:uid="{00000000-0005-0000-0000-0000AA740000}"/>
    <cellStyle name="Название 2 2 2 2 2 2 2 2 2 2 2 2 2 2 2 2 20" xfId="29871" xr:uid="{00000000-0005-0000-0000-0000AB740000}"/>
    <cellStyle name="Название 2 2 2 2 2 2 2 2 2 2 2 2 2 2 2 2 21" xfId="29872" xr:uid="{00000000-0005-0000-0000-0000AC740000}"/>
    <cellStyle name="Название 2 2 2 2 2 2 2 2 2 2 2 2 2 2 2 2 22" xfId="29873" xr:uid="{00000000-0005-0000-0000-0000AD740000}"/>
    <cellStyle name="Название 2 2 2 2 2 2 2 2 2 2 2 2 2 2 2 2 23" xfId="29874" xr:uid="{00000000-0005-0000-0000-0000AE740000}"/>
    <cellStyle name="Название 2 2 2 2 2 2 2 2 2 2 2 2 2 2 2 2 24" xfId="29875" xr:uid="{00000000-0005-0000-0000-0000AF740000}"/>
    <cellStyle name="Название 2 2 2 2 2 2 2 2 2 2 2 2 2 2 2 2 25" xfId="29876" xr:uid="{00000000-0005-0000-0000-0000B0740000}"/>
    <cellStyle name="Название 2 2 2 2 2 2 2 2 2 2 2 2 2 2 2 2 26" xfId="29877" xr:uid="{00000000-0005-0000-0000-0000B1740000}"/>
    <cellStyle name="Название 2 2 2 2 2 2 2 2 2 2 2 2 2 2 2 2 27" xfId="29878" xr:uid="{00000000-0005-0000-0000-0000B2740000}"/>
    <cellStyle name="Название 2 2 2 2 2 2 2 2 2 2 2 2 2 2 2 2 3" xfId="29879" xr:uid="{00000000-0005-0000-0000-0000B3740000}"/>
    <cellStyle name="Название 2 2 2 2 2 2 2 2 2 2 2 2 2 2 2 2 4" xfId="29880" xr:uid="{00000000-0005-0000-0000-0000B4740000}"/>
    <cellStyle name="Название 2 2 2 2 2 2 2 2 2 2 2 2 2 2 2 2 4 2" xfId="29881" xr:uid="{00000000-0005-0000-0000-0000B5740000}"/>
    <cellStyle name="Название 2 2 2 2 2 2 2 2 2 2 2 2 2 2 2 2 5" xfId="29882" xr:uid="{00000000-0005-0000-0000-0000B6740000}"/>
    <cellStyle name="Название 2 2 2 2 2 2 2 2 2 2 2 2 2 2 2 2 6" xfId="29883" xr:uid="{00000000-0005-0000-0000-0000B7740000}"/>
    <cellStyle name="Название 2 2 2 2 2 2 2 2 2 2 2 2 2 2 2 2 7" xfId="29884" xr:uid="{00000000-0005-0000-0000-0000B8740000}"/>
    <cellStyle name="Название 2 2 2 2 2 2 2 2 2 2 2 2 2 2 2 2 8" xfId="29885" xr:uid="{00000000-0005-0000-0000-0000B9740000}"/>
    <cellStyle name="Название 2 2 2 2 2 2 2 2 2 2 2 2 2 2 2 2 9" xfId="29886" xr:uid="{00000000-0005-0000-0000-0000BA740000}"/>
    <cellStyle name="Название 2 2 2 2 2 2 2 2 2 2 2 2 2 2 2 20" xfId="29887" xr:uid="{00000000-0005-0000-0000-0000BB740000}"/>
    <cellStyle name="Название 2 2 2 2 2 2 2 2 2 2 2 2 2 2 2 21" xfId="29888" xr:uid="{00000000-0005-0000-0000-0000BC740000}"/>
    <cellStyle name="Название 2 2 2 2 2 2 2 2 2 2 2 2 2 2 2 22" xfId="29889" xr:uid="{00000000-0005-0000-0000-0000BD740000}"/>
    <cellStyle name="Название 2 2 2 2 2 2 2 2 2 2 2 2 2 2 2 23" xfId="29890" xr:uid="{00000000-0005-0000-0000-0000BE740000}"/>
    <cellStyle name="Название 2 2 2 2 2 2 2 2 2 2 2 2 2 2 2 24" xfId="29891" xr:uid="{00000000-0005-0000-0000-0000BF740000}"/>
    <cellStyle name="Название 2 2 2 2 2 2 2 2 2 2 2 2 2 2 2 25" xfId="29892" xr:uid="{00000000-0005-0000-0000-0000C0740000}"/>
    <cellStyle name="Название 2 2 2 2 2 2 2 2 2 2 2 2 2 2 2 26" xfId="29893" xr:uid="{00000000-0005-0000-0000-0000C1740000}"/>
    <cellStyle name="Название 2 2 2 2 2 2 2 2 2 2 2 2 2 2 2 27" xfId="29894" xr:uid="{00000000-0005-0000-0000-0000C2740000}"/>
    <cellStyle name="Название 2 2 2 2 2 2 2 2 2 2 2 2 2 2 2 3" xfId="29895" xr:uid="{00000000-0005-0000-0000-0000C3740000}"/>
    <cellStyle name="Название 2 2 2 2 2 2 2 2 2 2 2 2 2 2 2 3 2" xfId="29896" xr:uid="{00000000-0005-0000-0000-0000C4740000}"/>
    <cellStyle name="Название 2 2 2 2 2 2 2 2 2 2 2 2 2 2 2 3 2 2" xfId="29897" xr:uid="{00000000-0005-0000-0000-0000C5740000}"/>
    <cellStyle name="Название 2 2 2 2 2 2 2 2 2 2 2 2 2 2 2 3 2 2 2" xfId="29898" xr:uid="{00000000-0005-0000-0000-0000C6740000}"/>
    <cellStyle name="Название 2 2 2 2 2 2 2 2 2 2 2 2 2 2 2 3 2 3" xfId="29899" xr:uid="{00000000-0005-0000-0000-0000C7740000}"/>
    <cellStyle name="Название 2 2 2 2 2 2 2 2 2 2 2 2 2 2 2 3 2 4" xfId="29900" xr:uid="{00000000-0005-0000-0000-0000C8740000}"/>
    <cellStyle name="Название 2 2 2 2 2 2 2 2 2 2 2 2 2 2 2 3 3" xfId="29901" xr:uid="{00000000-0005-0000-0000-0000C9740000}"/>
    <cellStyle name="Название 2 2 2 2 2 2 2 2 2 2 2 2 2 2 2 3 3 2" xfId="29902" xr:uid="{00000000-0005-0000-0000-0000CA740000}"/>
    <cellStyle name="Название 2 2 2 2 2 2 2 2 2 2 2 2 2 2 2 3 4" xfId="29903" xr:uid="{00000000-0005-0000-0000-0000CB740000}"/>
    <cellStyle name="Название 2 2 2 2 2 2 2 2 2 2 2 2 2 2 2 4" xfId="29904" xr:uid="{00000000-0005-0000-0000-0000CC740000}"/>
    <cellStyle name="Название 2 2 2 2 2 2 2 2 2 2 2 2 2 2 2 4 2" xfId="29905" xr:uid="{00000000-0005-0000-0000-0000CD740000}"/>
    <cellStyle name="Название 2 2 2 2 2 2 2 2 2 2 2 2 2 2 2 5" xfId="29906" xr:uid="{00000000-0005-0000-0000-0000CE740000}"/>
    <cellStyle name="Название 2 2 2 2 2 2 2 2 2 2 2 2 2 2 2 6" xfId="29907" xr:uid="{00000000-0005-0000-0000-0000CF740000}"/>
    <cellStyle name="Название 2 2 2 2 2 2 2 2 2 2 2 2 2 2 2 7" xfId="29908" xr:uid="{00000000-0005-0000-0000-0000D0740000}"/>
    <cellStyle name="Название 2 2 2 2 2 2 2 2 2 2 2 2 2 2 2 8" xfId="29909" xr:uid="{00000000-0005-0000-0000-0000D1740000}"/>
    <cellStyle name="Название 2 2 2 2 2 2 2 2 2 2 2 2 2 2 2 9" xfId="29910" xr:uid="{00000000-0005-0000-0000-0000D2740000}"/>
    <cellStyle name="Название 2 2 2 2 2 2 2 2 2 2 2 2 2 2 20" xfId="29911" xr:uid="{00000000-0005-0000-0000-0000D3740000}"/>
    <cellStyle name="Название 2 2 2 2 2 2 2 2 2 2 2 2 2 2 21" xfId="29912" xr:uid="{00000000-0005-0000-0000-0000D4740000}"/>
    <cellStyle name="Название 2 2 2 2 2 2 2 2 2 2 2 2 2 2 22" xfId="29913" xr:uid="{00000000-0005-0000-0000-0000D5740000}"/>
    <cellStyle name="Название 2 2 2 2 2 2 2 2 2 2 2 2 2 2 23" xfId="29914" xr:uid="{00000000-0005-0000-0000-0000D6740000}"/>
    <cellStyle name="Название 2 2 2 2 2 2 2 2 2 2 2 2 2 2 24" xfId="29915" xr:uid="{00000000-0005-0000-0000-0000D7740000}"/>
    <cellStyle name="Название 2 2 2 2 2 2 2 2 2 2 2 2 2 2 25" xfId="29916" xr:uid="{00000000-0005-0000-0000-0000D8740000}"/>
    <cellStyle name="Название 2 2 2 2 2 2 2 2 2 2 2 2 2 2 26" xfId="29917" xr:uid="{00000000-0005-0000-0000-0000D9740000}"/>
    <cellStyle name="Название 2 2 2 2 2 2 2 2 2 2 2 2 2 2 27" xfId="29918" xr:uid="{00000000-0005-0000-0000-0000DA740000}"/>
    <cellStyle name="Название 2 2 2 2 2 2 2 2 2 2 2 2 2 2 28" xfId="29919" xr:uid="{00000000-0005-0000-0000-0000DB740000}"/>
    <cellStyle name="Название 2 2 2 2 2 2 2 2 2 2 2 2 2 2 3" xfId="29920" xr:uid="{00000000-0005-0000-0000-0000DC740000}"/>
    <cellStyle name="Название 2 2 2 2 2 2 2 2 2 2 2 2 2 2 4" xfId="29921" xr:uid="{00000000-0005-0000-0000-0000DD740000}"/>
    <cellStyle name="Название 2 2 2 2 2 2 2 2 2 2 2 2 2 2 4 2" xfId="29922" xr:uid="{00000000-0005-0000-0000-0000DE740000}"/>
    <cellStyle name="Название 2 2 2 2 2 2 2 2 2 2 2 2 2 2 4 2 2" xfId="29923" xr:uid="{00000000-0005-0000-0000-0000DF740000}"/>
    <cellStyle name="Название 2 2 2 2 2 2 2 2 2 2 2 2 2 2 4 2 2 2" xfId="29924" xr:uid="{00000000-0005-0000-0000-0000E0740000}"/>
    <cellStyle name="Название 2 2 2 2 2 2 2 2 2 2 2 2 2 2 4 2 3" xfId="29925" xr:uid="{00000000-0005-0000-0000-0000E1740000}"/>
    <cellStyle name="Название 2 2 2 2 2 2 2 2 2 2 2 2 2 2 4 2 4" xfId="29926" xr:uid="{00000000-0005-0000-0000-0000E2740000}"/>
    <cellStyle name="Название 2 2 2 2 2 2 2 2 2 2 2 2 2 2 4 3" xfId="29927" xr:uid="{00000000-0005-0000-0000-0000E3740000}"/>
    <cellStyle name="Название 2 2 2 2 2 2 2 2 2 2 2 2 2 2 4 3 2" xfId="29928" xr:uid="{00000000-0005-0000-0000-0000E4740000}"/>
    <cellStyle name="Название 2 2 2 2 2 2 2 2 2 2 2 2 2 2 4 4" xfId="29929" xr:uid="{00000000-0005-0000-0000-0000E5740000}"/>
    <cellStyle name="Название 2 2 2 2 2 2 2 2 2 2 2 2 2 2 5" xfId="29930" xr:uid="{00000000-0005-0000-0000-0000E6740000}"/>
    <cellStyle name="Название 2 2 2 2 2 2 2 2 2 2 2 2 2 2 5 2" xfId="29931" xr:uid="{00000000-0005-0000-0000-0000E7740000}"/>
    <cellStyle name="Название 2 2 2 2 2 2 2 2 2 2 2 2 2 2 6" xfId="29932" xr:uid="{00000000-0005-0000-0000-0000E8740000}"/>
    <cellStyle name="Название 2 2 2 2 2 2 2 2 2 2 2 2 2 2 7" xfId="29933" xr:uid="{00000000-0005-0000-0000-0000E9740000}"/>
    <cellStyle name="Название 2 2 2 2 2 2 2 2 2 2 2 2 2 2 8" xfId="29934" xr:uid="{00000000-0005-0000-0000-0000EA740000}"/>
    <cellStyle name="Название 2 2 2 2 2 2 2 2 2 2 2 2 2 2 9" xfId="29935" xr:uid="{00000000-0005-0000-0000-0000EB740000}"/>
    <cellStyle name="Название 2 2 2 2 2 2 2 2 2 2 2 2 2 20" xfId="29936" xr:uid="{00000000-0005-0000-0000-0000EC740000}"/>
    <cellStyle name="Название 2 2 2 2 2 2 2 2 2 2 2 2 2 21" xfId="29937" xr:uid="{00000000-0005-0000-0000-0000ED740000}"/>
    <cellStyle name="Название 2 2 2 2 2 2 2 2 2 2 2 2 2 22" xfId="29938" xr:uid="{00000000-0005-0000-0000-0000EE740000}"/>
    <cellStyle name="Название 2 2 2 2 2 2 2 2 2 2 2 2 2 23" xfId="29939" xr:uid="{00000000-0005-0000-0000-0000EF740000}"/>
    <cellStyle name="Название 2 2 2 2 2 2 2 2 2 2 2 2 2 24" xfId="29940" xr:uid="{00000000-0005-0000-0000-0000F0740000}"/>
    <cellStyle name="Название 2 2 2 2 2 2 2 2 2 2 2 2 2 25" xfId="29941" xr:uid="{00000000-0005-0000-0000-0000F1740000}"/>
    <cellStyle name="Название 2 2 2 2 2 2 2 2 2 2 2 2 2 26" xfId="29942" xr:uid="{00000000-0005-0000-0000-0000F2740000}"/>
    <cellStyle name="Название 2 2 2 2 2 2 2 2 2 2 2 2 2 27" xfId="29943" xr:uid="{00000000-0005-0000-0000-0000F3740000}"/>
    <cellStyle name="Название 2 2 2 2 2 2 2 2 2 2 2 2 2 28" xfId="29944" xr:uid="{00000000-0005-0000-0000-0000F4740000}"/>
    <cellStyle name="Название 2 2 2 2 2 2 2 2 2 2 2 2 2 29" xfId="29945" xr:uid="{00000000-0005-0000-0000-0000F5740000}"/>
    <cellStyle name="Название 2 2 2 2 2 2 2 2 2 2 2 2 2 3" xfId="29946" xr:uid="{00000000-0005-0000-0000-0000F6740000}"/>
    <cellStyle name="Название 2 2 2 2 2 2 2 2 2 2 2 2 2 4" xfId="29947" xr:uid="{00000000-0005-0000-0000-0000F7740000}"/>
    <cellStyle name="Название 2 2 2 2 2 2 2 2 2 2 2 2 2 4 2" xfId="29948" xr:uid="{00000000-0005-0000-0000-0000F8740000}"/>
    <cellStyle name="Название 2 2 2 2 2 2 2 2 2 2 2 2 2 5" xfId="29949" xr:uid="{00000000-0005-0000-0000-0000F9740000}"/>
    <cellStyle name="Название 2 2 2 2 2 2 2 2 2 2 2 2 2 5 2" xfId="29950" xr:uid="{00000000-0005-0000-0000-0000FA740000}"/>
    <cellStyle name="Название 2 2 2 2 2 2 2 2 2 2 2 2 2 5 2 2" xfId="29951" xr:uid="{00000000-0005-0000-0000-0000FB740000}"/>
    <cellStyle name="Название 2 2 2 2 2 2 2 2 2 2 2 2 2 5 2 2 2" xfId="29952" xr:uid="{00000000-0005-0000-0000-0000FC740000}"/>
    <cellStyle name="Название 2 2 2 2 2 2 2 2 2 2 2 2 2 5 2 3" xfId="29953" xr:uid="{00000000-0005-0000-0000-0000FD740000}"/>
    <cellStyle name="Название 2 2 2 2 2 2 2 2 2 2 2 2 2 5 2 4" xfId="29954" xr:uid="{00000000-0005-0000-0000-0000FE740000}"/>
    <cellStyle name="Название 2 2 2 2 2 2 2 2 2 2 2 2 2 5 3" xfId="29955" xr:uid="{00000000-0005-0000-0000-0000FF740000}"/>
    <cellStyle name="Название 2 2 2 2 2 2 2 2 2 2 2 2 2 5 3 2" xfId="29956" xr:uid="{00000000-0005-0000-0000-000000750000}"/>
    <cellStyle name="Название 2 2 2 2 2 2 2 2 2 2 2 2 2 5 4" xfId="29957" xr:uid="{00000000-0005-0000-0000-000001750000}"/>
    <cellStyle name="Название 2 2 2 2 2 2 2 2 2 2 2 2 2 6" xfId="29958" xr:uid="{00000000-0005-0000-0000-000002750000}"/>
    <cellStyle name="Название 2 2 2 2 2 2 2 2 2 2 2 2 2 6 2" xfId="29959" xr:uid="{00000000-0005-0000-0000-000003750000}"/>
    <cellStyle name="Название 2 2 2 2 2 2 2 2 2 2 2 2 2 7" xfId="29960" xr:uid="{00000000-0005-0000-0000-000004750000}"/>
    <cellStyle name="Название 2 2 2 2 2 2 2 2 2 2 2 2 2 8" xfId="29961" xr:uid="{00000000-0005-0000-0000-000005750000}"/>
    <cellStyle name="Название 2 2 2 2 2 2 2 2 2 2 2 2 2 9" xfId="29962" xr:uid="{00000000-0005-0000-0000-000006750000}"/>
    <cellStyle name="Название 2 2 2 2 2 2 2 2 2 2 2 2 20" xfId="29963" xr:uid="{00000000-0005-0000-0000-000007750000}"/>
    <cellStyle name="Название 2 2 2 2 2 2 2 2 2 2 2 2 21" xfId="29964" xr:uid="{00000000-0005-0000-0000-000008750000}"/>
    <cellStyle name="Название 2 2 2 2 2 2 2 2 2 2 2 2 22" xfId="29965" xr:uid="{00000000-0005-0000-0000-000009750000}"/>
    <cellStyle name="Название 2 2 2 2 2 2 2 2 2 2 2 2 23" xfId="29966" xr:uid="{00000000-0005-0000-0000-00000A750000}"/>
    <cellStyle name="Название 2 2 2 2 2 2 2 2 2 2 2 2 24" xfId="29967" xr:uid="{00000000-0005-0000-0000-00000B750000}"/>
    <cellStyle name="Название 2 2 2 2 2 2 2 2 2 2 2 2 25" xfId="29968" xr:uid="{00000000-0005-0000-0000-00000C750000}"/>
    <cellStyle name="Название 2 2 2 2 2 2 2 2 2 2 2 2 26" xfId="29969" xr:uid="{00000000-0005-0000-0000-00000D750000}"/>
    <cellStyle name="Название 2 2 2 2 2 2 2 2 2 2 2 2 27" xfId="29970" xr:uid="{00000000-0005-0000-0000-00000E750000}"/>
    <cellStyle name="Название 2 2 2 2 2 2 2 2 2 2 2 2 28" xfId="29971" xr:uid="{00000000-0005-0000-0000-00000F750000}"/>
    <cellStyle name="Название 2 2 2 2 2 2 2 2 2 2 2 2 29" xfId="29972" xr:uid="{00000000-0005-0000-0000-000010750000}"/>
    <cellStyle name="Название 2 2 2 2 2 2 2 2 2 2 2 2 3" xfId="29973" xr:uid="{00000000-0005-0000-0000-000011750000}"/>
    <cellStyle name="Название 2 2 2 2 2 2 2 2 2 2 2 2 4" xfId="29974" xr:uid="{00000000-0005-0000-0000-000012750000}"/>
    <cellStyle name="Название 2 2 2 2 2 2 2 2 2 2 2 2 4 2" xfId="29975" xr:uid="{00000000-0005-0000-0000-000013750000}"/>
    <cellStyle name="Название 2 2 2 2 2 2 2 2 2 2 2 2 5" xfId="29976" xr:uid="{00000000-0005-0000-0000-000014750000}"/>
    <cellStyle name="Название 2 2 2 2 2 2 2 2 2 2 2 2 5 2" xfId="29977" xr:uid="{00000000-0005-0000-0000-000015750000}"/>
    <cellStyle name="Название 2 2 2 2 2 2 2 2 2 2 2 2 5 2 2" xfId="29978" xr:uid="{00000000-0005-0000-0000-000016750000}"/>
    <cellStyle name="Название 2 2 2 2 2 2 2 2 2 2 2 2 5 2 2 2" xfId="29979" xr:uid="{00000000-0005-0000-0000-000017750000}"/>
    <cellStyle name="Название 2 2 2 2 2 2 2 2 2 2 2 2 5 2 3" xfId="29980" xr:uid="{00000000-0005-0000-0000-000018750000}"/>
    <cellStyle name="Название 2 2 2 2 2 2 2 2 2 2 2 2 5 2 4" xfId="29981" xr:uid="{00000000-0005-0000-0000-000019750000}"/>
    <cellStyle name="Название 2 2 2 2 2 2 2 2 2 2 2 2 5 3" xfId="29982" xr:uid="{00000000-0005-0000-0000-00001A750000}"/>
    <cellStyle name="Название 2 2 2 2 2 2 2 2 2 2 2 2 5 3 2" xfId="29983" xr:uid="{00000000-0005-0000-0000-00001B750000}"/>
    <cellStyle name="Название 2 2 2 2 2 2 2 2 2 2 2 2 5 4" xfId="29984" xr:uid="{00000000-0005-0000-0000-00001C750000}"/>
    <cellStyle name="Название 2 2 2 2 2 2 2 2 2 2 2 2 6" xfId="29985" xr:uid="{00000000-0005-0000-0000-00001D750000}"/>
    <cellStyle name="Название 2 2 2 2 2 2 2 2 2 2 2 2 6 2" xfId="29986" xr:uid="{00000000-0005-0000-0000-00001E750000}"/>
    <cellStyle name="Название 2 2 2 2 2 2 2 2 2 2 2 2 7" xfId="29987" xr:uid="{00000000-0005-0000-0000-00001F750000}"/>
    <cellStyle name="Название 2 2 2 2 2 2 2 2 2 2 2 2 8" xfId="29988" xr:uid="{00000000-0005-0000-0000-000020750000}"/>
    <cellStyle name="Название 2 2 2 2 2 2 2 2 2 2 2 2 9" xfId="29989" xr:uid="{00000000-0005-0000-0000-000021750000}"/>
    <cellStyle name="Название 2 2 2 2 2 2 2 2 2 2 2 20" xfId="29990" xr:uid="{00000000-0005-0000-0000-000022750000}"/>
    <cellStyle name="Название 2 2 2 2 2 2 2 2 2 2 2 21" xfId="29991" xr:uid="{00000000-0005-0000-0000-000023750000}"/>
    <cellStyle name="Название 2 2 2 2 2 2 2 2 2 2 2 22" xfId="29992" xr:uid="{00000000-0005-0000-0000-000024750000}"/>
    <cellStyle name="Название 2 2 2 2 2 2 2 2 2 2 2 23" xfId="29993" xr:uid="{00000000-0005-0000-0000-000025750000}"/>
    <cellStyle name="Название 2 2 2 2 2 2 2 2 2 2 2 24" xfId="29994" xr:uid="{00000000-0005-0000-0000-000026750000}"/>
    <cellStyle name="Название 2 2 2 2 2 2 2 2 2 2 2 25" xfId="29995" xr:uid="{00000000-0005-0000-0000-000027750000}"/>
    <cellStyle name="Название 2 2 2 2 2 2 2 2 2 2 2 26" xfId="29996" xr:uid="{00000000-0005-0000-0000-000028750000}"/>
    <cellStyle name="Название 2 2 2 2 2 2 2 2 2 2 2 27" xfId="29997" xr:uid="{00000000-0005-0000-0000-000029750000}"/>
    <cellStyle name="Название 2 2 2 2 2 2 2 2 2 2 2 28" xfId="29998" xr:uid="{00000000-0005-0000-0000-00002A750000}"/>
    <cellStyle name="Название 2 2 2 2 2 2 2 2 2 2 2 29" xfId="29999" xr:uid="{00000000-0005-0000-0000-00002B750000}"/>
    <cellStyle name="Название 2 2 2 2 2 2 2 2 2 2 2 3" xfId="30000" xr:uid="{00000000-0005-0000-0000-00002C750000}"/>
    <cellStyle name="Название 2 2 2 2 2 2 2 2 2 2 2 30" xfId="30001" xr:uid="{00000000-0005-0000-0000-00002D750000}"/>
    <cellStyle name="Название 2 2 2 2 2 2 2 2 2 2 2 4" xfId="30002" xr:uid="{00000000-0005-0000-0000-00002E750000}"/>
    <cellStyle name="Название 2 2 2 2 2 2 2 2 2 2 2 5" xfId="30003" xr:uid="{00000000-0005-0000-0000-00002F750000}"/>
    <cellStyle name="Название 2 2 2 2 2 2 2 2 2 2 2 5 2" xfId="30004" xr:uid="{00000000-0005-0000-0000-000030750000}"/>
    <cellStyle name="Название 2 2 2 2 2 2 2 2 2 2 2 6" xfId="30005" xr:uid="{00000000-0005-0000-0000-000031750000}"/>
    <cellStyle name="Название 2 2 2 2 2 2 2 2 2 2 2 6 2" xfId="30006" xr:uid="{00000000-0005-0000-0000-000032750000}"/>
    <cellStyle name="Название 2 2 2 2 2 2 2 2 2 2 2 6 2 2" xfId="30007" xr:uid="{00000000-0005-0000-0000-000033750000}"/>
    <cellStyle name="Название 2 2 2 2 2 2 2 2 2 2 2 6 2 2 2" xfId="30008" xr:uid="{00000000-0005-0000-0000-000034750000}"/>
    <cellStyle name="Название 2 2 2 2 2 2 2 2 2 2 2 6 2 3" xfId="30009" xr:uid="{00000000-0005-0000-0000-000035750000}"/>
    <cellStyle name="Название 2 2 2 2 2 2 2 2 2 2 2 6 2 4" xfId="30010" xr:uid="{00000000-0005-0000-0000-000036750000}"/>
    <cellStyle name="Название 2 2 2 2 2 2 2 2 2 2 2 6 3" xfId="30011" xr:uid="{00000000-0005-0000-0000-000037750000}"/>
    <cellStyle name="Название 2 2 2 2 2 2 2 2 2 2 2 6 3 2" xfId="30012" xr:uid="{00000000-0005-0000-0000-000038750000}"/>
    <cellStyle name="Название 2 2 2 2 2 2 2 2 2 2 2 6 4" xfId="30013" xr:uid="{00000000-0005-0000-0000-000039750000}"/>
    <cellStyle name="Название 2 2 2 2 2 2 2 2 2 2 2 7" xfId="30014" xr:uid="{00000000-0005-0000-0000-00003A750000}"/>
    <cellStyle name="Название 2 2 2 2 2 2 2 2 2 2 2 7 2" xfId="30015" xr:uid="{00000000-0005-0000-0000-00003B750000}"/>
    <cellStyle name="Название 2 2 2 2 2 2 2 2 2 2 2 8" xfId="30016" xr:uid="{00000000-0005-0000-0000-00003C750000}"/>
    <cellStyle name="Название 2 2 2 2 2 2 2 2 2 2 2 9" xfId="30017" xr:uid="{00000000-0005-0000-0000-00003D750000}"/>
    <cellStyle name="Название 2 2 2 2 2 2 2 2 2 2 20" xfId="30018" xr:uid="{00000000-0005-0000-0000-00003E750000}"/>
    <cellStyle name="Название 2 2 2 2 2 2 2 2 2 2 21" xfId="30019" xr:uid="{00000000-0005-0000-0000-00003F750000}"/>
    <cellStyle name="Название 2 2 2 2 2 2 2 2 2 2 22" xfId="30020" xr:uid="{00000000-0005-0000-0000-000040750000}"/>
    <cellStyle name="Название 2 2 2 2 2 2 2 2 2 2 23" xfId="30021" xr:uid="{00000000-0005-0000-0000-000041750000}"/>
    <cellStyle name="Название 2 2 2 2 2 2 2 2 2 2 24" xfId="30022" xr:uid="{00000000-0005-0000-0000-000042750000}"/>
    <cellStyle name="Название 2 2 2 2 2 2 2 2 2 2 25" xfId="30023" xr:uid="{00000000-0005-0000-0000-000043750000}"/>
    <cellStyle name="Название 2 2 2 2 2 2 2 2 2 2 26" xfId="30024" xr:uid="{00000000-0005-0000-0000-000044750000}"/>
    <cellStyle name="Название 2 2 2 2 2 2 2 2 2 2 27" xfId="30025" xr:uid="{00000000-0005-0000-0000-000045750000}"/>
    <cellStyle name="Название 2 2 2 2 2 2 2 2 2 2 28" xfId="30026" xr:uid="{00000000-0005-0000-0000-000046750000}"/>
    <cellStyle name="Название 2 2 2 2 2 2 2 2 2 2 29" xfId="30027" xr:uid="{00000000-0005-0000-0000-000047750000}"/>
    <cellStyle name="Название 2 2 2 2 2 2 2 2 2 2 3" xfId="30028" xr:uid="{00000000-0005-0000-0000-000048750000}"/>
    <cellStyle name="Название 2 2 2 2 2 2 2 2 2 2 30" xfId="30029" xr:uid="{00000000-0005-0000-0000-000049750000}"/>
    <cellStyle name="Название 2 2 2 2 2 2 2 2 2 2 31" xfId="30030" xr:uid="{00000000-0005-0000-0000-00004A750000}"/>
    <cellStyle name="Название 2 2 2 2 2 2 2 2 2 2 32" xfId="30031" xr:uid="{00000000-0005-0000-0000-00004B750000}"/>
    <cellStyle name="Название 2 2 2 2 2 2 2 2 2 2 4" xfId="30032" xr:uid="{00000000-0005-0000-0000-00004C750000}"/>
    <cellStyle name="Название 2 2 2 2 2 2 2 2 2 2 5" xfId="30033" xr:uid="{00000000-0005-0000-0000-00004D750000}"/>
    <cellStyle name="Название 2 2 2 2 2 2 2 2 2 2 5 2" xfId="30034" xr:uid="{00000000-0005-0000-0000-00004E750000}"/>
    <cellStyle name="Название 2 2 2 2 2 2 2 2 2 2 5 3" xfId="30035" xr:uid="{00000000-0005-0000-0000-00004F750000}"/>
    <cellStyle name="Название 2 2 2 2 2 2 2 2 2 2 6" xfId="30036" xr:uid="{00000000-0005-0000-0000-000050750000}"/>
    <cellStyle name="Название 2 2 2 2 2 2 2 2 2 2 7" xfId="30037" xr:uid="{00000000-0005-0000-0000-000051750000}"/>
    <cellStyle name="Название 2 2 2 2 2 2 2 2 2 2 7 2" xfId="30038" xr:uid="{00000000-0005-0000-0000-000052750000}"/>
    <cellStyle name="Название 2 2 2 2 2 2 2 2 2 2 8" xfId="30039" xr:uid="{00000000-0005-0000-0000-000053750000}"/>
    <cellStyle name="Название 2 2 2 2 2 2 2 2 2 2 8 2" xfId="30040" xr:uid="{00000000-0005-0000-0000-000054750000}"/>
    <cellStyle name="Название 2 2 2 2 2 2 2 2 2 2 8 2 2" xfId="30041" xr:uid="{00000000-0005-0000-0000-000055750000}"/>
    <cellStyle name="Название 2 2 2 2 2 2 2 2 2 2 8 2 2 2" xfId="30042" xr:uid="{00000000-0005-0000-0000-000056750000}"/>
    <cellStyle name="Название 2 2 2 2 2 2 2 2 2 2 8 2 3" xfId="30043" xr:uid="{00000000-0005-0000-0000-000057750000}"/>
    <cellStyle name="Название 2 2 2 2 2 2 2 2 2 2 8 2 4" xfId="30044" xr:uid="{00000000-0005-0000-0000-000058750000}"/>
    <cellStyle name="Название 2 2 2 2 2 2 2 2 2 2 8 3" xfId="30045" xr:uid="{00000000-0005-0000-0000-000059750000}"/>
    <cellStyle name="Название 2 2 2 2 2 2 2 2 2 2 8 3 2" xfId="30046" xr:uid="{00000000-0005-0000-0000-00005A750000}"/>
    <cellStyle name="Название 2 2 2 2 2 2 2 2 2 2 8 4" xfId="30047" xr:uid="{00000000-0005-0000-0000-00005B750000}"/>
    <cellStyle name="Название 2 2 2 2 2 2 2 2 2 2 9" xfId="30048" xr:uid="{00000000-0005-0000-0000-00005C750000}"/>
    <cellStyle name="Название 2 2 2 2 2 2 2 2 2 2 9 2" xfId="30049" xr:uid="{00000000-0005-0000-0000-00005D750000}"/>
    <cellStyle name="Название 2 2 2 2 2 2 2 2 2 20" xfId="30050" xr:uid="{00000000-0005-0000-0000-00005E750000}"/>
    <cellStyle name="Название 2 2 2 2 2 2 2 2 2 21" xfId="30051" xr:uid="{00000000-0005-0000-0000-00005F750000}"/>
    <cellStyle name="Название 2 2 2 2 2 2 2 2 2 22" xfId="30052" xr:uid="{00000000-0005-0000-0000-000060750000}"/>
    <cellStyle name="Название 2 2 2 2 2 2 2 2 2 23" xfId="30053" xr:uid="{00000000-0005-0000-0000-000061750000}"/>
    <cellStyle name="Название 2 2 2 2 2 2 2 2 2 24" xfId="30054" xr:uid="{00000000-0005-0000-0000-000062750000}"/>
    <cellStyle name="Название 2 2 2 2 2 2 2 2 2 25" xfId="30055" xr:uid="{00000000-0005-0000-0000-000063750000}"/>
    <cellStyle name="Название 2 2 2 2 2 2 2 2 2 26" xfId="30056" xr:uid="{00000000-0005-0000-0000-000064750000}"/>
    <cellStyle name="Название 2 2 2 2 2 2 2 2 2 27" xfId="30057" xr:uid="{00000000-0005-0000-0000-000065750000}"/>
    <cellStyle name="Название 2 2 2 2 2 2 2 2 2 28" xfId="30058" xr:uid="{00000000-0005-0000-0000-000066750000}"/>
    <cellStyle name="Название 2 2 2 2 2 2 2 2 2 29" xfId="30059" xr:uid="{00000000-0005-0000-0000-000067750000}"/>
    <cellStyle name="Название 2 2 2 2 2 2 2 2 2 3" xfId="30060" xr:uid="{00000000-0005-0000-0000-000068750000}"/>
    <cellStyle name="Название 2 2 2 2 2 2 2 2 2 3 2" xfId="30061" xr:uid="{00000000-0005-0000-0000-000069750000}"/>
    <cellStyle name="Название 2 2 2 2 2 2 2 2 2 3 2 2" xfId="30062" xr:uid="{00000000-0005-0000-0000-00006A750000}"/>
    <cellStyle name="Название 2 2 2 2 2 2 2 2 2 3 2 2 2" xfId="30063" xr:uid="{00000000-0005-0000-0000-00006B750000}"/>
    <cellStyle name="Название 2 2 2 2 2 2 2 2 2 3 2 2 3" xfId="30064" xr:uid="{00000000-0005-0000-0000-00006C750000}"/>
    <cellStyle name="Название 2 2 2 2 2 2 2 2 2 3 2 3" xfId="30065" xr:uid="{00000000-0005-0000-0000-00006D750000}"/>
    <cellStyle name="Название 2 2 2 2 2 2 2 2 2 3 3" xfId="30066" xr:uid="{00000000-0005-0000-0000-00006E750000}"/>
    <cellStyle name="Название 2 2 2 2 2 2 2 2 2 3 4" xfId="30067" xr:uid="{00000000-0005-0000-0000-00006F750000}"/>
    <cellStyle name="Название 2 2 2 2 2 2 2 2 2 30" xfId="30068" xr:uid="{00000000-0005-0000-0000-000070750000}"/>
    <cellStyle name="Название 2 2 2 2 2 2 2 2 2 31" xfId="30069" xr:uid="{00000000-0005-0000-0000-000071750000}"/>
    <cellStyle name="Название 2 2 2 2 2 2 2 2 2 32" xfId="30070" xr:uid="{00000000-0005-0000-0000-000072750000}"/>
    <cellStyle name="Название 2 2 2 2 2 2 2 2 2 4" xfId="30071" xr:uid="{00000000-0005-0000-0000-000073750000}"/>
    <cellStyle name="Название 2 2 2 2 2 2 2 2 2 5" xfId="30072" xr:uid="{00000000-0005-0000-0000-000074750000}"/>
    <cellStyle name="Название 2 2 2 2 2 2 2 2 2 5 2" xfId="30073" xr:uid="{00000000-0005-0000-0000-000075750000}"/>
    <cellStyle name="Название 2 2 2 2 2 2 2 2 2 5 3" xfId="30074" xr:uid="{00000000-0005-0000-0000-000076750000}"/>
    <cellStyle name="Название 2 2 2 2 2 2 2 2 2 6" xfId="30075" xr:uid="{00000000-0005-0000-0000-000077750000}"/>
    <cellStyle name="Название 2 2 2 2 2 2 2 2 2 7" xfId="30076" xr:uid="{00000000-0005-0000-0000-000078750000}"/>
    <cellStyle name="Название 2 2 2 2 2 2 2 2 2 7 2" xfId="30077" xr:uid="{00000000-0005-0000-0000-000079750000}"/>
    <cellStyle name="Название 2 2 2 2 2 2 2 2 2 8" xfId="30078" xr:uid="{00000000-0005-0000-0000-00007A750000}"/>
    <cellStyle name="Название 2 2 2 2 2 2 2 2 2 8 2" xfId="30079" xr:uid="{00000000-0005-0000-0000-00007B750000}"/>
    <cellStyle name="Название 2 2 2 2 2 2 2 2 2 8 2 2" xfId="30080" xr:uid="{00000000-0005-0000-0000-00007C750000}"/>
    <cellStyle name="Название 2 2 2 2 2 2 2 2 2 8 2 2 2" xfId="30081" xr:uid="{00000000-0005-0000-0000-00007D750000}"/>
    <cellStyle name="Название 2 2 2 2 2 2 2 2 2 8 2 3" xfId="30082" xr:uid="{00000000-0005-0000-0000-00007E750000}"/>
    <cellStyle name="Название 2 2 2 2 2 2 2 2 2 8 2 4" xfId="30083" xr:uid="{00000000-0005-0000-0000-00007F750000}"/>
    <cellStyle name="Название 2 2 2 2 2 2 2 2 2 8 3" xfId="30084" xr:uid="{00000000-0005-0000-0000-000080750000}"/>
    <cellStyle name="Название 2 2 2 2 2 2 2 2 2 8 3 2" xfId="30085" xr:uid="{00000000-0005-0000-0000-000081750000}"/>
    <cellStyle name="Название 2 2 2 2 2 2 2 2 2 8 4" xfId="30086" xr:uid="{00000000-0005-0000-0000-000082750000}"/>
    <cellStyle name="Название 2 2 2 2 2 2 2 2 2 9" xfId="30087" xr:uid="{00000000-0005-0000-0000-000083750000}"/>
    <cellStyle name="Название 2 2 2 2 2 2 2 2 2 9 2" xfId="30088" xr:uid="{00000000-0005-0000-0000-000084750000}"/>
    <cellStyle name="Название 2 2 2 2 2 2 2 2 20" xfId="30089" xr:uid="{00000000-0005-0000-0000-000085750000}"/>
    <cellStyle name="Название 2 2 2 2 2 2 2 2 21" xfId="30090" xr:uid="{00000000-0005-0000-0000-000086750000}"/>
    <cellStyle name="Название 2 2 2 2 2 2 2 2 22" xfId="30091" xr:uid="{00000000-0005-0000-0000-000087750000}"/>
    <cellStyle name="Название 2 2 2 2 2 2 2 2 23" xfId="30092" xr:uid="{00000000-0005-0000-0000-000088750000}"/>
    <cellStyle name="Название 2 2 2 2 2 2 2 2 24" xfId="30093" xr:uid="{00000000-0005-0000-0000-000089750000}"/>
    <cellStyle name="Название 2 2 2 2 2 2 2 2 25" xfId="30094" xr:uid="{00000000-0005-0000-0000-00008A750000}"/>
    <cellStyle name="Название 2 2 2 2 2 2 2 2 26" xfId="30095" xr:uid="{00000000-0005-0000-0000-00008B750000}"/>
    <cellStyle name="Название 2 2 2 2 2 2 2 2 27" xfId="30096" xr:uid="{00000000-0005-0000-0000-00008C750000}"/>
    <cellStyle name="Название 2 2 2 2 2 2 2 2 28" xfId="30097" xr:uid="{00000000-0005-0000-0000-00008D750000}"/>
    <cellStyle name="Название 2 2 2 2 2 2 2 2 29" xfId="30098" xr:uid="{00000000-0005-0000-0000-00008E750000}"/>
    <cellStyle name="Название 2 2 2 2 2 2 2 2 3" xfId="30099" xr:uid="{00000000-0005-0000-0000-00008F750000}"/>
    <cellStyle name="Название 2 2 2 2 2 2 2 2 3 2" xfId="30100" xr:uid="{00000000-0005-0000-0000-000090750000}"/>
    <cellStyle name="Название 2 2 2 2 2 2 2 2 3 2 2" xfId="30101" xr:uid="{00000000-0005-0000-0000-000091750000}"/>
    <cellStyle name="Название 2 2 2 2 2 2 2 2 3 2 2 2" xfId="30102" xr:uid="{00000000-0005-0000-0000-000092750000}"/>
    <cellStyle name="Название 2 2 2 2 2 2 2 2 3 2 2 3" xfId="30103" xr:uid="{00000000-0005-0000-0000-000093750000}"/>
    <cellStyle name="Название 2 2 2 2 2 2 2 2 3 2 3" xfId="30104" xr:uid="{00000000-0005-0000-0000-000094750000}"/>
    <cellStyle name="Название 2 2 2 2 2 2 2 2 3 3" xfId="30105" xr:uid="{00000000-0005-0000-0000-000095750000}"/>
    <cellStyle name="Название 2 2 2 2 2 2 2 2 3 4" xfId="30106" xr:uid="{00000000-0005-0000-0000-000096750000}"/>
    <cellStyle name="Название 2 2 2 2 2 2 2 2 30" xfId="30107" xr:uid="{00000000-0005-0000-0000-000097750000}"/>
    <cellStyle name="Название 2 2 2 2 2 2 2 2 31" xfId="30108" xr:uid="{00000000-0005-0000-0000-000098750000}"/>
    <cellStyle name="Название 2 2 2 2 2 2 2 2 32" xfId="30109" xr:uid="{00000000-0005-0000-0000-000099750000}"/>
    <cellStyle name="Название 2 2 2 2 2 2 2 2 4" xfId="30110" xr:uid="{00000000-0005-0000-0000-00009A750000}"/>
    <cellStyle name="Название 2 2 2 2 2 2 2 2 5" xfId="30111" xr:uid="{00000000-0005-0000-0000-00009B750000}"/>
    <cellStyle name="Название 2 2 2 2 2 2 2 2 5 2" xfId="30112" xr:uid="{00000000-0005-0000-0000-00009C750000}"/>
    <cellStyle name="Название 2 2 2 2 2 2 2 2 5 3" xfId="30113" xr:uid="{00000000-0005-0000-0000-00009D750000}"/>
    <cellStyle name="Название 2 2 2 2 2 2 2 2 6" xfId="30114" xr:uid="{00000000-0005-0000-0000-00009E750000}"/>
    <cellStyle name="Название 2 2 2 2 2 2 2 2 7" xfId="30115" xr:uid="{00000000-0005-0000-0000-00009F750000}"/>
    <cellStyle name="Название 2 2 2 2 2 2 2 2 7 2" xfId="30116" xr:uid="{00000000-0005-0000-0000-0000A0750000}"/>
    <cellStyle name="Название 2 2 2 2 2 2 2 2 8" xfId="30117" xr:uid="{00000000-0005-0000-0000-0000A1750000}"/>
    <cellStyle name="Название 2 2 2 2 2 2 2 2 8 2" xfId="30118" xr:uid="{00000000-0005-0000-0000-0000A2750000}"/>
    <cellStyle name="Название 2 2 2 2 2 2 2 2 8 2 2" xfId="30119" xr:uid="{00000000-0005-0000-0000-0000A3750000}"/>
    <cellStyle name="Название 2 2 2 2 2 2 2 2 8 2 2 2" xfId="30120" xr:uid="{00000000-0005-0000-0000-0000A4750000}"/>
    <cellStyle name="Название 2 2 2 2 2 2 2 2 8 2 3" xfId="30121" xr:uid="{00000000-0005-0000-0000-0000A5750000}"/>
    <cellStyle name="Название 2 2 2 2 2 2 2 2 8 2 4" xfId="30122" xr:uid="{00000000-0005-0000-0000-0000A6750000}"/>
    <cellStyle name="Название 2 2 2 2 2 2 2 2 8 3" xfId="30123" xr:uid="{00000000-0005-0000-0000-0000A7750000}"/>
    <cellStyle name="Название 2 2 2 2 2 2 2 2 8 3 2" xfId="30124" xr:uid="{00000000-0005-0000-0000-0000A8750000}"/>
    <cellStyle name="Название 2 2 2 2 2 2 2 2 8 4" xfId="30125" xr:uid="{00000000-0005-0000-0000-0000A9750000}"/>
    <cellStyle name="Название 2 2 2 2 2 2 2 2 9" xfId="30126" xr:uid="{00000000-0005-0000-0000-0000AA750000}"/>
    <cellStyle name="Название 2 2 2 2 2 2 2 2 9 2" xfId="30127" xr:uid="{00000000-0005-0000-0000-0000AB750000}"/>
    <cellStyle name="Название 2 2 2 2 2 2 2 20" xfId="30128" xr:uid="{00000000-0005-0000-0000-0000AC750000}"/>
    <cellStyle name="Название 2 2 2 2 2 2 2 21" xfId="30129" xr:uid="{00000000-0005-0000-0000-0000AD750000}"/>
    <cellStyle name="Название 2 2 2 2 2 2 2 22" xfId="30130" xr:uid="{00000000-0005-0000-0000-0000AE750000}"/>
    <cellStyle name="Название 2 2 2 2 2 2 2 23" xfId="30131" xr:uid="{00000000-0005-0000-0000-0000AF750000}"/>
    <cellStyle name="Название 2 2 2 2 2 2 2 24" xfId="30132" xr:uid="{00000000-0005-0000-0000-0000B0750000}"/>
    <cellStyle name="Название 2 2 2 2 2 2 2 25" xfId="30133" xr:uid="{00000000-0005-0000-0000-0000B1750000}"/>
    <cellStyle name="Название 2 2 2 2 2 2 2 26" xfId="30134" xr:uid="{00000000-0005-0000-0000-0000B2750000}"/>
    <cellStyle name="Название 2 2 2 2 2 2 2 27" xfId="30135" xr:uid="{00000000-0005-0000-0000-0000B3750000}"/>
    <cellStyle name="Название 2 2 2 2 2 2 2 28" xfId="30136" xr:uid="{00000000-0005-0000-0000-0000B4750000}"/>
    <cellStyle name="Название 2 2 2 2 2 2 2 29" xfId="30137" xr:uid="{00000000-0005-0000-0000-0000B5750000}"/>
    <cellStyle name="Название 2 2 2 2 2 2 2 3" xfId="30138" xr:uid="{00000000-0005-0000-0000-0000B6750000}"/>
    <cellStyle name="Название 2 2 2 2 2 2 2 30" xfId="30139" xr:uid="{00000000-0005-0000-0000-0000B7750000}"/>
    <cellStyle name="Название 2 2 2 2 2 2 2 31" xfId="30140" xr:uid="{00000000-0005-0000-0000-0000B8750000}"/>
    <cellStyle name="Название 2 2 2 2 2 2 2 32" xfId="30141" xr:uid="{00000000-0005-0000-0000-0000B9750000}"/>
    <cellStyle name="Название 2 2 2 2 2 2 2 33" xfId="30142" xr:uid="{00000000-0005-0000-0000-0000BA750000}"/>
    <cellStyle name="Название 2 2 2 2 2 2 2 34" xfId="30143" xr:uid="{00000000-0005-0000-0000-0000BB750000}"/>
    <cellStyle name="Название 2 2 2 2 2 2 2 35" xfId="30144" xr:uid="{00000000-0005-0000-0000-0000BC750000}"/>
    <cellStyle name="Название 2 2 2 2 2 2 2 36" xfId="30145" xr:uid="{00000000-0005-0000-0000-0000BD750000}"/>
    <cellStyle name="Название 2 2 2 2 2 2 2 37" xfId="30146" xr:uid="{00000000-0005-0000-0000-0000BE750000}"/>
    <cellStyle name="Название 2 2 2 2 2 2 2 38" xfId="30147" xr:uid="{00000000-0005-0000-0000-0000BF750000}"/>
    <cellStyle name="Название 2 2 2 2 2 2 2 4" xfId="30148" xr:uid="{00000000-0005-0000-0000-0000C0750000}"/>
    <cellStyle name="Название 2 2 2 2 2 2 2 4 2" xfId="30149" xr:uid="{00000000-0005-0000-0000-0000C1750000}"/>
    <cellStyle name="Название 2 2 2 2 2 2 2 4 2 2" xfId="30150" xr:uid="{00000000-0005-0000-0000-0000C2750000}"/>
    <cellStyle name="Название 2 2 2 2 2 2 2 4 2 2 2" xfId="30151" xr:uid="{00000000-0005-0000-0000-0000C3750000}"/>
    <cellStyle name="Название 2 2 2 2 2 2 2 4 2 2 2 2" xfId="30152" xr:uid="{00000000-0005-0000-0000-0000C4750000}"/>
    <cellStyle name="Название 2 2 2 2 2 2 2 4 2 2 2 2 2" xfId="30153" xr:uid="{00000000-0005-0000-0000-0000C5750000}"/>
    <cellStyle name="Название 2 2 2 2 2 2 2 4 2 2 2 2 3" xfId="30154" xr:uid="{00000000-0005-0000-0000-0000C6750000}"/>
    <cellStyle name="Название 2 2 2 2 2 2 2 4 2 2 2 3" xfId="30155" xr:uid="{00000000-0005-0000-0000-0000C7750000}"/>
    <cellStyle name="Название 2 2 2 2 2 2 2 4 2 2 3" xfId="30156" xr:uid="{00000000-0005-0000-0000-0000C8750000}"/>
    <cellStyle name="Название 2 2 2 2 2 2 2 4 2 2 4" xfId="30157" xr:uid="{00000000-0005-0000-0000-0000C9750000}"/>
    <cellStyle name="Название 2 2 2 2 2 2 2 4 2 3" xfId="30158" xr:uid="{00000000-0005-0000-0000-0000CA750000}"/>
    <cellStyle name="Название 2 2 2 2 2 2 2 4 2 4" xfId="30159" xr:uid="{00000000-0005-0000-0000-0000CB750000}"/>
    <cellStyle name="Название 2 2 2 2 2 2 2 4 3" xfId="30160" xr:uid="{00000000-0005-0000-0000-0000CC750000}"/>
    <cellStyle name="Название 2 2 2 2 2 2 2 4 4" xfId="30161" xr:uid="{00000000-0005-0000-0000-0000CD750000}"/>
    <cellStyle name="Название 2 2 2 2 2 2 2 4 5" xfId="30162" xr:uid="{00000000-0005-0000-0000-0000CE750000}"/>
    <cellStyle name="Название 2 2 2 2 2 2 2 5" xfId="30163" xr:uid="{00000000-0005-0000-0000-0000CF750000}"/>
    <cellStyle name="Название 2 2 2 2 2 2 2 6" xfId="30164" xr:uid="{00000000-0005-0000-0000-0000D0750000}"/>
    <cellStyle name="Название 2 2 2 2 2 2 2 6 2" xfId="30165" xr:uid="{00000000-0005-0000-0000-0000D1750000}"/>
    <cellStyle name="Название 2 2 2 2 2 2 2 6 3" xfId="30166" xr:uid="{00000000-0005-0000-0000-0000D2750000}"/>
    <cellStyle name="Название 2 2 2 2 2 2 2 7" xfId="30167" xr:uid="{00000000-0005-0000-0000-0000D3750000}"/>
    <cellStyle name="Название 2 2 2 2 2 2 2 8" xfId="30168" xr:uid="{00000000-0005-0000-0000-0000D4750000}"/>
    <cellStyle name="Название 2 2 2 2 2 2 2 8 2" xfId="30169" xr:uid="{00000000-0005-0000-0000-0000D5750000}"/>
    <cellStyle name="Название 2 2 2 2 2 2 2 9" xfId="30170" xr:uid="{00000000-0005-0000-0000-0000D6750000}"/>
    <cellStyle name="Название 2 2 2 2 2 2 2 9 2" xfId="30171" xr:uid="{00000000-0005-0000-0000-0000D7750000}"/>
    <cellStyle name="Название 2 2 2 2 2 2 2 9 2 2" xfId="30172" xr:uid="{00000000-0005-0000-0000-0000D8750000}"/>
    <cellStyle name="Название 2 2 2 2 2 2 2 9 2 2 2" xfId="30173" xr:uid="{00000000-0005-0000-0000-0000D9750000}"/>
    <cellStyle name="Название 2 2 2 2 2 2 2 9 2 3" xfId="30174" xr:uid="{00000000-0005-0000-0000-0000DA750000}"/>
    <cellStyle name="Название 2 2 2 2 2 2 2 9 2 4" xfId="30175" xr:uid="{00000000-0005-0000-0000-0000DB750000}"/>
    <cellStyle name="Название 2 2 2 2 2 2 2 9 3" xfId="30176" xr:uid="{00000000-0005-0000-0000-0000DC750000}"/>
    <cellStyle name="Название 2 2 2 2 2 2 2 9 3 2" xfId="30177" xr:uid="{00000000-0005-0000-0000-0000DD750000}"/>
    <cellStyle name="Название 2 2 2 2 2 2 2 9 4" xfId="30178" xr:uid="{00000000-0005-0000-0000-0000DE750000}"/>
    <cellStyle name="Название 2 2 2 2 2 2 20" xfId="30179" xr:uid="{00000000-0005-0000-0000-0000DF750000}"/>
    <cellStyle name="Название 2 2 2 2 2 2 21" xfId="30180" xr:uid="{00000000-0005-0000-0000-0000E0750000}"/>
    <cellStyle name="Название 2 2 2 2 2 2 22" xfId="30181" xr:uid="{00000000-0005-0000-0000-0000E1750000}"/>
    <cellStyle name="Название 2 2 2 2 2 2 23" xfId="30182" xr:uid="{00000000-0005-0000-0000-0000E2750000}"/>
    <cellStyle name="Название 2 2 2 2 2 2 24" xfId="30183" xr:uid="{00000000-0005-0000-0000-0000E3750000}"/>
    <cellStyle name="Название 2 2 2 2 2 2 25" xfId="30184" xr:uid="{00000000-0005-0000-0000-0000E4750000}"/>
    <cellStyle name="Название 2 2 2 2 2 2 26" xfId="30185" xr:uid="{00000000-0005-0000-0000-0000E5750000}"/>
    <cellStyle name="Название 2 2 2 2 2 2 27" xfId="30186" xr:uid="{00000000-0005-0000-0000-0000E6750000}"/>
    <cellStyle name="Название 2 2 2 2 2 2 28" xfId="30187" xr:uid="{00000000-0005-0000-0000-0000E7750000}"/>
    <cellStyle name="Название 2 2 2 2 2 2 29" xfId="30188" xr:uid="{00000000-0005-0000-0000-0000E8750000}"/>
    <cellStyle name="Название 2 2 2 2 2 2 3" xfId="30189" xr:uid="{00000000-0005-0000-0000-0000E9750000}"/>
    <cellStyle name="Название 2 2 2 2 2 2 30" xfId="30190" xr:uid="{00000000-0005-0000-0000-0000EA750000}"/>
    <cellStyle name="Название 2 2 2 2 2 2 31" xfId="30191" xr:uid="{00000000-0005-0000-0000-0000EB750000}"/>
    <cellStyle name="Название 2 2 2 2 2 2 32" xfId="30192" xr:uid="{00000000-0005-0000-0000-0000EC750000}"/>
    <cellStyle name="Название 2 2 2 2 2 2 33" xfId="30193" xr:uid="{00000000-0005-0000-0000-0000ED750000}"/>
    <cellStyle name="Название 2 2 2 2 2 2 34" xfId="30194" xr:uid="{00000000-0005-0000-0000-0000EE750000}"/>
    <cellStyle name="Название 2 2 2 2 2 2 35" xfId="30195" xr:uid="{00000000-0005-0000-0000-0000EF750000}"/>
    <cellStyle name="Название 2 2 2 2 2 2 36" xfId="30196" xr:uid="{00000000-0005-0000-0000-0000F0750000}"/>
    <cellStyle name="Название 2 2 2 2 2 2 37" xfId="30197" xr:uid="{00000000-0005-0000-0000-0000F1750000}"/>
    <cellStyle name="Название 2 2 2 2 2 2 38" xfId="30198" xr:uid="{00000000-0005-0000-0000-0000F2750000}"/>
    <cellStyle name="Название 2 2 2 2 2 2 39" xfId="30199" xr:uid="{00000000-0005-0000-0000-0000F3750000}"/>
    <cellStyle name="Название 2 2 2 2 2 2 4" xfId="30200" xr:uid="{00000000-0005-0000-0000-0000F4750000}"/>
    <cellStyle name="Название 2 2 2 2 2 2 5" xfId="30201" xr:uid="{00000000-0005-0000-0000-0000F5750000}"/>
    <cellStyle name="Название 2 2 2 2 2 2 5 2" xfId="30202" xr:uid="{00000000-0005-0000-0000-0000F6750000}"/>
    <cellStyle name="Название 2 2 2 2 2 2 5 2 2" xfId="30203" xr:uid="{00000000-0005-0000-0000-0000F7750000}"/>
    <cellStyle name="Название 2 2 2 2 2 2 5 2 2 2" xfId="30204" xr:uid="{00000000-0005-0000-0000-0000F8750000}"/>
    <cellStyle name="Название 2 2 2 2 2 2 5 2 2 2 2" xfId="30205" xr:uid="{00000000-0005-0000-0000-0000F9750000}"/>
    <cellStyle name="Название 2 2 2 2 2 2 5 2 2 2 2 2" xfId="30206" xr:uid="{00000000-0005-0000-0000-0000FA750000}"/>
    <cellStyle name="Название 2 2 2 2 2 2 5 2 2 2 2 3" xfId="30207" xr:uid="{00000000-0005-0000-0000-0000FB750000}"/>
    <cellStyle name="Название 2 2 2 2 2 2 5 2 2 2 3" xfId="30208" xr:uid="{00000000-0005-0000-0000-0000FC750000}"/>
    <cellStyle name="Название 2 2 2 2 2 2 5 2 2 3" xfId="30209" xr:uid="{00000000-0005-0000-0000-0000FD750000}"/>
    <cellStyle name="Название 2 2 2 2 2 2 5 2 2 4" xfId="30210" xr:uid="{00000000-0005-0000-0000-0000FE750000}"/>
    <cellStyle name="Название 2 2 2 2 2 2 5 2 3" xfId="30211" xr:uid="{00000000-0005-0000-0000-0000FF750000}"/>
    <cellStyle name="Название 2 2 2 2 2 2 5 2 4" xfId="30212" xr:uid="{00000000-0005-0000-0000-000000760000}"/>
    <cellStyle name="Название 2 2 2 2 2 2 5 3" xfId="30213" xr:uid="{00000000-0005-0000-0000-000001760000}"/>
    <cellStyle name="Название 2 2 2 2 2 2 5 4" xfId="30214" xr:uid="{00000000-0005-0000-0000-000002760000}"/>
    <cellStyle name="Название 2 2 2 2 2 2 5 5" xfId="30215" xr:uid="{00000000-0005-0000-0000-000003760000}"/>
    <cellStyle name="Название 2 2 2 2 2 2 6" xfId="30216" xr:uid="{00000000-0005-0000-0000-000004760000}"/>
    <cellStyle name="Название 2 2 2 2 2 2 7" xfId="30217" xr:uid="{00000000-0005-0000-0000-000005760000}"/>
    <cellStyle name="Название 2 2 2 2 2 2 7 2" xfId="30218" xr:uid="{00000000-0005-0000-0000-000006760000}"/>
    <cellStyle name="Название 2 2 2 2 2 2 7 3" xfId="30219" xr:uid="{00000000-0005-0000-0000-000007760000}"/>
    <cellStyle name="Название 2 2 2 2 2 2 8" xfId="30220" xr:uid="{00000000-0005-0000-0000-000008760000}"/>
    <cellStyle name="Название 2 2 2 2 2 2 9" xfId="30221" xr:uid="{00000000-0005-0000-0000-000009760000}"/>
    <cellStyle name="Название 2 2 2 2 2 2 9 2" xfId="30222" xr:uid="{00000000-0005-0000-0000-00000A760000}"/>
    <cellStyle name="Название 2 2 2 2 2 20" xfId="30223" xr:uid="{00000000-0005-0000-0000-00000B760000}"/>
    <cellStyle name="Название 2 2 2 2 2 21" xfId="30224" xr:uid="{00000000-0005-0000-0000-00000C760000}"/>
    <cellStyle name="Название 2 2 2 2 2 22" xfId="30225" xr:uid="{00000000-0005-0000-0000-00000D760000}"/>
    <cellStyle name="Название 2 2 2 2 2 23" xfId="30226" xr:uid="{00000000-0005-0000-0000-00000E760000}"/>
    <cellStyle name="Название 2 2 2 2 2 24" xfId="30227" xr:uid="{00000000-0005-0000-0000-00000F760000}"/>
    <cellStyle name="Название 2 2 2 2 2 25" xfId="30228" xr:uid="{00000000-0005-0000-0000-000010760000}"/>
    <cellStyle name="Название 2 2 2 2 2 26" xfId="30229" xr:uid="{00000000-0005-0000-0000-000011760000}"/>
    <cellStyle name="Название 2 2 2 2 2 27" xfId="30230" xr:uid="{00000000-0005-0000-0000-000012760000}"/>
    <cellStyle name="Название 2 2 2 2 2 28" xfId="30231" xr:uid="{00000000-0005-0000-0000-000013760000}"/>
    <cellStyle name="Название 2 2 2 2 2 29" xfId="30232" xr:uid="{00000000-0005-0000-0000-000014760000}"/>
    <cellStyle name="Название 2 2 2 2 2 3" xfId="30233" xr:uid="{00000000-0005-0000-0000-000015760000}"/>
    <cellStyle name="Название 2 2 2 2 2 3 2" xfId="30234" xr:uid="{00000000-0005-0000-0000-000016760000}"/>
    <cellStyle name="Название 2 2 2 2 2 3 3" xfId="30235" xr:uid="{00000000-0005-0000-0000-000017760000}"/>
    <cellStyle name="Название 2 2 2 2 2 3 4" xfId="30236" xr:uid="{00000000-0005-0000-0000-000018760000}"/>
    <cellStyle name="Название 2 2 2 2 2 3 4 2" xfId="30237" xr:uid="{00000000-0005-0000-0000-000019760000}"/>
    <cellStyle name="Название 2 2 2 2 2 3 4 3" xfId="30238" xr:uid="{00000000-0005-0000-0000-00001A760000}"/>
    <cellStyle name="Название 2 2 2 2 2 3 5" xfId="30239" xr:uid="{00000000-0005-0000-0000-00001B760000}"/>
    <cellStyle name="Название 2 2 2 2 2 30" xfId="30240" xr:uid="{00000000-0005-0000-0000-00001C760000}"/>
    <cellStyle name="Название 2 2 2 2 2 31" xfId="30241" xr:uid="{00000000-0005-0000-0000-00001D760000}"/>
    <cellStyle name="Название 2 2 2 2 2 32" xfId="30242" xr:uid="{00000000-0005-0000-0000-00001E760000}"/>
    <cellStyle name="Название 2 2 2 2 2 33" xfId="30243" xr:uid="{00000000-0005-0000-0000-00001F760000}"/>
    <cellStyle name="Название 2 2 2 2 2 34" xfId="30244" xr:uid="{00000000-0005-0000-0000-000020760000}"/>
    <cellStyle name="Название 2 2 2 2 2 35" xfId="30245" xr:uid="{00000000-0005-0000-0000-000021760000}"/>
    <cellStyle name="Название 2 2 2 2 2 36" xfId="30246" xr:uid="{00000000-0005-0000-0000-000022760000}"/>
    <cellStyle name="Название 2 2 2 2 2 37" xfId="30247" xr:uid="{00000000-0005-0000-0000-000023760000}"/>
    <cellStyle name="Название 2 2 2 2 2 38" xfId="30248" xr:uid="{00000000-0005-0000-0000-000024760000}"/>
    <cellStyle name="Название 2 2 2 2 2 39" xfId="30249" xr:uid="{00000000-0005-0000-0000-000025760000}"/>
    <cellStyle name="Название 2 2 2 2 2 4" xfId="30250" xr:uid="{00000000-0005-0000-0000-000026760000}"/>
    <cellStyle name="Название 2 2 2 2 2 40" xfId="30251" xr:uid="{00000000-0005-0000-0000-000027760000}"/>
    <cellStyle name="Название 2 2 2 2 2 41" xfId="30252" xr:uid="{00000000-0005-0000-0000-000028760000}"/>
    <cellStyle name="Название 2 2 2 2 2 5" xfId="30253" xr:uid="{00000000-0005-0000-0000-000029760000}"/>
    <cellStyle name="Название 2 2 2 2 2 5 2" xfId="30254" xr:uid="{00000000-0005-0000-0000-00002A760000}"/>
    <cellStyle name="Название 2 2 2 2 2 5 2 2" xfId="30255" xr:uid="{00000000-0005-0000-0000-00002B760000}"/>
    <cellStyle name="Название 2 2 2 2 2 5 2 2 2" xfId="30256" xr:uid="{00000000-0005-0000-0000-00002C760000}"/>
    <cellStyle name="Название 2 2 2 2 2 5 2 2 3" xfId="30257" xr:uid="{00000000-0005-0000-0000-00002D760000}"/>
    <cellStyle name="Название 2 2 2 2 2 5 2 3" xfId="30258" xr:uid="{00000000-0005-0000-0000-00002E760000}"/>
    <cellStyle name="Название 2 2 2 2 2 5 3" xfId="30259" xr:uid="{00000000-0005-0000-0000-00002F760000}"/>
    <cellStyle name="Название 2 2 2 2 2 5 4" xfId="30260" xr:uid="{00000000-0005-0000-0000-000030760000}"/>
    <cellStyle name="Название 2 2 2 2 2 6" xfId="30261" xr:uid="{00000000-0005-0000-0000-000031760000}"/>
    <cellStyle name="Название 2 2 2 2 2 6 2" xfId="30262" xr:uid="{00000000-0005-0000-0000-000032760000}"/>
    <cellStyle name="Название 2 2 2 2 2 6 3" xfId="30263" xr:uid="{00000000-0005-0000-0000-000033760000}"/>
    <cellStyle name="Название 2 2 2 2 2 7" xfId="30264" xr:uid="{00000000-0005-0000-0000-000034760000}"/>
    <cellStyle name="Название 2 2 2 2 2 7 2" xfId="30265" xr:uid="{00000000-0005-0000-0000-000035760000}"/>
    <cellStyle name="Название 2 2 2 2 2 7 3" xfId="30266" xr:uid="{00000000-0005-0000-0000-000036760000}"/>
    <cellStyle name="Название 2 2 2 2 2 8" xfId="30267" xr:uid="{00000000-0005-0000-0000-000037760000}"/>
    <cellStyle name="Название 2 2 2 2 2 8 2" xfId="30268" xr:uid="{00000000-0005-0000-0000-000038760000}"/>
    <cellStyle name="Название 2 2 2 2 2 8 3" xfId="30269" xr:uid="{00000000-0005-0000-0000-000039760000}"/>
    <cellStyle name="Название 2 2 2 2 2 9" xfId="30270" xr:uid="{00000000-0005-0000-0000-00003A760000}"/>
    <cellStyle name="Название 2 2 2 2 2 9 2" xfId="30271" xr:uid="{00000000-0005-0000-0000-00003B760000}"/>
    <cellStyle name="Название 2 2 2 2 2_амортизация" xfId="30272" xr:uid="{00000000-0005-0000-0000-00003C760000}"/>
    <cellStyle name="Название 2 2 2 2 20" xfId="30273" xr:uid="{00000000-0005-0000-0000-00003D760000}"/>
    <cellStyle name="Название 2 2 2 2 21" xfId="30274" xr:uid="{00000000-0005-0000-0000-00003E760000}"/>
    <cellStyle name="Название 2 2 2 2 22" xfId="30275" xr:uid="{00000000-0005-0000-0000-00003F760000}"/>
    <cellStyle name="Название 2 2 2 2 23" xfId="30276" xr:uid="{00000000-0005-0000-0000-000040760000}"/>
    <cellStyle name="Название 2 2 2 2 24" xfId="30277" xr:uid="{00000000-0005-0000-0000-000041760000}"/>
    <cellStyle name="Название 2 2 2 2 25" xfId="30278" xr:uid="{00000000-0005-0000-0000-000042760000}"/>
    <cellStyle name="Название 2 2 2 2 26" xfId="30279" xr:uid="{00000000-0005-0000-0000-000043760000}"/>
    <cellStyle name="Название 2 2 2 2 27" xfId="30280" xr:uid="{00000000-0005-0000-0000-000044760000}"/>
    <cellStyle name="Название 2 2 2 2 28" xfId="30281" xr:uid="{00000000-0005-0000-0000-000045760000}"/>
    <cellStyle name="Название 2 2 2 2 29" xfId="30282" xr:uid="{00000000-0005-0000-0000-000046760000}"/>
    <cellStyle name="Название 2 2 2 2 3" xfId="30283" xr:uid="{00000000-0005-0000-0000-000047760000}"/>
    <cellStyle name="Название 2 2 2 2 3 2" xfId="30284" xr:uid="{00000000-0005-0000-0000-000048760000}"/>
    <cellStyle name="Название 2 2 2 2 3 2 2" xfId="30285" xr:uid="{00000000-0005-0000-0000-000049760000}"/>
    <cellStyle name="Название 2 2 2 2 3 3" xfId="30286" xr:uid="{00000000-0005-0000-0000-00004A760000}"/>
    <cellStyle name="Название 2 2 2 2 3 4" xfId="30287" xr:uid="{00000000-0005-0000-0000-00004B760000}"/>
    <cellStyle name="Название 2 2 2 2 3 4 2" xfId="30288" xr:uid="{00000000-0005-0000-0000-00004C760000}"/>
    <cellStyle name="Название 2 2 2 2 3 4 3" xfId="30289" xr:uid="{00000000-0005-0000-0000-00004D760000}"/>
    <cellStyle name="Название 2 2 2 2 3 5" xfId="30290" xr:uid="{00000000-0005-0000-0000-00004E760000}"/>
    <cellStyle name="Название 2 2 2 2 30" xfId="30291" xr:uid="{00000000-0005-0000-0000-00004F760000}"/>
    <cellStyle name="Название 2 2 2 2 31" xfId="30292" xr:uid="{00000000-0005-0000-0000-000050760000}"/>
    <cellStyle name="Название 2 2 2 2 32" xfId="30293" xr:uid="{00000000-0005-0000-0000-000051760000}"/>
    <cellStyle name="Название 2 2 2 2 33" xfId="30294" xr:uid="{00000000-0005-0000-0000-000052760000}"/>
    <cellStyle name="Название 2 2 2 2 34" xfId="30295" xr:uid="{00000000-0005-0000-0000-000053760000}"/>
    <cellStyle name="Название 2 2 2 2 35" xfId="30296" xr:uid="{00000000-0005-0000-0000-000054760000}"/>
    <cellStyle name="Название 2 2 2 2 36" xfId="30297" xr:uid="{00000000-0005-0000-0000-000055760000}"/>
    <cellStyle name="Название 2 2 2 2 37" xfId="30298" xr:uid="{00000000-0005-0000-0000-000056760000}"/>
    <cellStyle name="Название 2 2 2 2 38" xfId="30299" xr:uid="{00000000-0005-0000-0000-000057760000}"/>
    <cellStyle name="Название 2 2 2 2 39" xfId="30300" xr:uid="{00000000-0005-0000-0000-000058760000}"/>
    <cellStyle name="Название 2 2 2 2 4" xfId="30301" xr:uid="{00000000-0005-0000-0000-000059760000}"/>
    <cellStyle name="Название 2 2 2 2 40" xfId="30302" xr:uid="{00000000-0005-0000-0000-00005A760000}"/>
    <cellStyle name="Название 2 2 2 2 41" xfId="30303" xr:uid="{00000000-0005-0000-0000-00005B760000}"/>
    <cellStyle name="Название 2 2 2 2 42" xfId="30304" xr:uid="{00000000-0005-0000-0000-00005C760000}"/>
    <cellStyle name="Название 2 2 2 2 5" xfId="30305" xr:uid="{00000000-0005-0000-0000-00005D760000}"/>
    <cellStyle name="Название 2 2 2 2 6" xfId="30306" xr:uid="{00000000-0005-0000-0000-00005E760000}"/>
    <cellStyle name="Название 2 2 2 2 6 2" xfId="30307" xr:uid="{00000000-0005-0000-0000-00005F760000}"/>
    <cellStyle name="Название 2 2 2 2 6 2 2" xfId="30308" xr:uid="{00000000-0005-0000-0000-000060760000}"/>
    <cellStyle name="Название 2 2 2 2 6 2 2 2" xfId="30309" xr:uid="{00000000-0005-0000-0000-000061760000}"/>
    <cellStyle name="Название 2 2 2 2 6 2 2 3" xfId="30310" xr:uid="{00000000-0005-0000-0000-000062760000}"/>
    <cellStyle name="Название 2 2 2 2 6 2 3" xfId="30311" xr:uid="{00000000-0005-0000-0000-000063760000}"/>
    <cellStyle name="Название 2 2 2 2 6 3" xfId="30312" xr:uid="{00000000-0005-0000-0000-000064760000}"/>
    <cellStyle name="Название 2 2 2 2 6 4" xfId="30313" xr:uid="{00000000-0005-0000-0000-000065760000}"/>
    <cellStyle name="Название 2 2 2 2 7" xfId="30314" xr:uid="{00000000-0005-0000-0000-000066760000}"/>
    <cellStyle name="Название 2 2 2 2 7 2" xfId="30315" xr:uid="{00000000-0005-0000-0000-000067760000}"/>
    <cellStyle name="Название 2 2 2 2 7 3" xfId="30316" xr:uid="{00000000-0005-0000-0000-000068760000}"/>
    <cellStyle name="Название 2 2 2 2 8" xfId="30317" xr:uid="{00000000-0005-0000-0000-000069760000}"/>
    <cellStyle name="Название 2 2 2 2 8 2" xfId="30318" xr:uid="{00000000-0005-0000-0000-00006A760000}"/>
    <cellStyle name="Название 2 2 2 2 8 3" xfId="30319" xr:uid="{00000000-0005-0000-0000-00006B760000}"/>
    <cellStyle name="Название 2 2 2 2 9" xfId="30320" xr:uid="{00000000-0005-0000-0000-00006C760000}"/>
    <cellStyle name="Название 2 2 2 2 9 2" xfId="30321" xr:uid="{00000000-0005-0000-0000-00006D760000}"/>
    <cellStyle name="Название 2 2 2 2 9 3" xfId="30322" xr:uid="{00000000-0005-0000-0000-00006E760000}"/>
    <cellStyle name="Название 2 2 2 2_амортизация" xfId="30323" xr:uid="{00000000-0005-0000-0000-00006F760000}"/>
    <cellStyle name="Название 2 2 2 20" xfId="30324" xr:uid="{00000000-0005-0000-0000-000070760000}"/>
    <cellStyle name="Название 2 2 2 20 2" xfId="30325" xr:uid="{00000000-0005-0000-0000-000071760000}"/>
    <cellStyle name="Название 2 2 2 21" xfId="30326" xr:uid="{00000000-0005-0000-0000-000072760000}"/>
    <cellStyle name="Название 2 2 2 22" xfId="30327" xr:uid="{00000000-0005-0000-0000-000073760000}"/>
    <cellStyle name="Название 2 2 2 23" xfId="30328" xr:uid="{00000000-0005-0000-0000-000074760000}"/>
    <cellStyle name="Название 2 2 2 23 2" xfId="30329" xr:uid="{00000000-0005-0000-0000-000075760000}"/>
    <cellStyle name="Название 2 2 2 24" xfId="30330" xr:uid="{00000000-0005-0000-0000-000076760000}"/>
    <cellStyle name="Название 2 2 2 25" xfId="30331" xr:uid="{00000000-0005-0000-0000-000077760000}"/>
    <cellStyle name="Название 2 2 2 26" xfId="30332" xr:uid="{00000000-0005-0000-0000-000078760000}"/>
    <cellStyle name="Название 2 2 2 27" xfId="30333" xr:uid="{00000000-0005-0000-0000-000079760000}"/>
    <cellStyle name="Название 2 2 2 28" xfId="30334" xr:uid="{00000000-0005-0000-0000-00007A760000}"/>
    <cellStyle name="Название 2 2 2 29" xfId="30335" xr:uid="{00000000-0005-0000-0000-00007B760000}"/>
    <cellStyle name="Название 2 2 2 3" xfId="30336" xr:uid="{00000000-0005-0000-0000-00007C760000}"/>
    <cellStyle name="Название 2 2 2 30" xfId="30337" xr:uid="{00000000-0005-0000-0000-00007D760000}"/>
    <cellStyle name="Название 2 2 2 31" xfId="30338" xr:uid="{00000000-0005-0000-0000-00007E760000}"/>
    <cellStyle name="Название 2 2 2 32" xfId="30339" xr:uid="{00000000-0005-0000-0000-00007F760000}"/>
    <cellStyle name="Название 2 2 2 33" xfId="30340" xr:uid="{00000000-0005-0000-0000-000080760000}"/>
    <cellStyle name="Название 2 2 2 34" xfId="30341" xr:uid="{00000000-0005-0000-0000-000081760000}"/>
    <cellStyle name="Название 2 2 2 35" xfId="30342" xr:uid="{00000000-0005-0000-0000-000082760000}"/>
    <cellStyle name="Название 2 2 2 36" xfId="30343" xr:uid="{00000000-0005-0000-0000-000083760000}"/>
    <cellStyle name="Название 2 2 2 37" xfId="30344" xr:uid="{00000000-0005-0000-0000-000084760000}"/>
    <cellStyle name="Название 2 2 2 38" xfId="30345" xr:uid="{00000000-0005-0000-0000-000085760000}"/>
    <cellStyle name="Название 2 2 2 39" xfId="30346" xr:uid="{00000000-0005-0000-0000-000086760000}"/>
    <cellStyle name="Название 2 2 2 4" xfId="30347" xr:uid="{00000000-0005-0000-0000-000087760000}"/>
    <cellStyle name="Название 2 2 2 4 2" xfId="30348" xr:uid="{00000000-0005-0000-0000-000088760000}"/>
    <cellStyle name="Название 2 2 2 4 3" xfId="30349" xr:uid="{00000000-0005-0000-0000-000089760000}"/>
    <cellStyle name="Название 2 2 2 40" xfId="30350" xr:uid="{00000000-0005-0000-0000-00008A760000}"/>
    <cellStyle name="Название 2 2 2 41" xfId="30351" xr:uid="{00000000-0005-0000-0000-00008B760000}"/>
    <cellStyle name="Название 2 2 2 42" xfId="30352" xr:uid="{00000000-0005-0000-0000-00008C760000}"/>
    <cellStyle name="Название 2 2 2 43" xfId="30353" xr:uid="{00000000-0005-0000-0000-00008D760000}"/>
    <cellStyle name="Название 2 2 2 44" xfId="30354" xr:uid="{00000000-0005-0000-0000-00008E760000}"/>
    <cellStyle name="Название 2 2 2 45" xfId="30355" xr:uid="{00000000-0005-0000-0000-00008F760000}"/>
    <cellStyle name="Название 2 2 2 46" xfId="30356" xr:uid="{00000000-0005-0000-0000-000090760000}"/>
    <cellStyle name="Название 2 2 2 47" xfId="30357" xr:uid="{00000000-0005-0000-0000-000091760000}"/>
    <cellStyle name="Название 2 2 2 48" xfId="30358" xr:uid="{00000000-0005-0000-0000-000092760000}"/>
    <cellStyle name="Название 2 2 2 5" xfId="30359" xr:uid="{00000000-0005-0000-0000-000093760000}"/>
    <cellStyle name="Название 2 2 2 5 2" xfId="30360" xr:uid="{00000000-0005-0000-0000-000094760000}"/>
    <cellStyle name="Название 2 2 2 5 3" xfId="30361" xr:uid="{00000000-0005-0000-0000-000095760000}"/>
    <cellStyle name="Название 2 2 2 6" xfId="30362" xr:uid="{00000000-0005-0000-0000-000096760000}"/>
    <cellStyle name="Название 2 2 2 6 2" xfId="30363" xr:uid="{00000000-0005-0000-0000-000097760000}"/>
    <cellStyle name="Название 2 2 2 6 3" xfId="30364" xr:uid="{00000000-0005-0000-0000-000098760000}"/>
    <cellStyle name="Название 2 2 2 7" xfId="30365" xr:uid="{00000000-0005-0000-0000-000099760000}"/>
    <cellStyle name="Название 2 2 2 7 2" xfId="30366" xr:uid="{00000000-0005-0000-0000-00009A760000}"/>
    <cellStyle name="Название 2 2 2 7 3" xfId="30367" xr:uid="{00000000-0005-0000-0000-00009B760000}"/>
    <cellStyle name="Название 2 2 2 8" xfId="30368" xr:uid="{00000000-0005-0000-0000-00009C760000}"/>
    <cellStyle name="Название 2 2 2 8 2" xfId="30369" xr:uid="{00000000-0005-0000-0000-00009D760000}"/>
    <cellStyle name="Название 2 2 2 8 3" xfId="30370" xr:uid="{00000000-0005-0000-0000-00009E760000}"/>
    <cellStyle name="Название 2 2 2 9" xfId="30371" xr:uid="{00000000-0005-0000-0000-00009F760000}"/>
    <cellStyle name="Название 2 2 2 9 2" xfId="30372" xr:uid="{00000000-0005-0000-0000-0000A0760000}"/>
    <cellStyle name="Название 2 2 2 9 2 2" xfId="30373" xr:uid="{00000000-0005-0000-0000-0000A1760000}"/>
    <cellStyle name="Название 2 2 2 9 3" xfId="30374" xr:uid="{00000000-0005-0000-0000-0000A2760000}"/>
    <cellStyle name="Название 2 2 2 9 4" xfId="30375" xr:uid="{00000000-0005-0000-0000-0000A3760000}"/>
    <cellStyle name="Название 2 2 2 9 4 2" xfId="30376" xr:uid="{00000000-0005-0000-0000-0000A4760000}"/>
    <cellStyle name="Название 2 2 2 9 4 3" xfId="30377" xr:uid="{00000000-0005-0000-0000-0000A5760000}"/>
    <cellStyle name="Название 2 2 2 9 5" xfId="30378" xr:uid="{00000000-0005-0000-0000-0000A6760000}"/>
    <cellStyle name="Название 2 2 2_амортизация" xfId="30379" xr:uid="{00000000-0005-0000-0000-0000A7760000}"/>
    <cellStyle name="Название 2 2 20" xfId="30380" xr:uid="{00000000-0005-0000-0000-0000A8760000}"/>
    <cellStyle name="Название 2 2 20 2" xfId="30381" xr:uid="{00000000-0005-0000-0000-0000A9760000}"/>
    <cellStyle name="Название 2 2 21" xfId="30382" xr:uid="{00000000-0005-0000-0000-0000AA760000}"/>
    <cellStyle name="Название 2 2 22" xfId="30383" xr:uid="{00000000-0005-0000-0000-0000AB760000}"/>
    <cellStyle name="Название 2 2 23" xfId="30384" xr:uid="{00000000-0005-0000-0000-0000AC760000}"/>
    <cellStyle name="Название 2 2 23 2" xfId="30385" xr:uid="{00000000-0005-0000-0000-0000AD760000}"/>
    <cellStyle name="Название 2 2 24" xfId="30386" xr:uid="{00000000-0005-0000-0000-0000AE760000}"/>
    <cellStyle name="Название 2 2 25" xfId="30387" xr:uid="{00000000-0005-0000-0000-0000AF760000}"/>
    <cellStyle name="Название 2 2 26" xfId="30388" xr:uid="{00000000-0005-0000-0000-0000B0760000}"/>
    <cellStyle name="Название 2 2 27" xfId="30389" xr:uid="{00000000-0005-0000-0000-0000B1760000}"/>
    <cellStyle name="Название 2 2 28" xfId="30390" xr:uid="{00000000-0005-0000-0000-0000B2760000}"/>
    <cellStyle name="Название 2 2 29" xfId="30391" xr:uid="{00000000-0005-0000-0000-0000B3760000}"/>
    <cellStyle name="Название 2 2 3" xfId="30392" xr:uid="{00000000-0005-0000-0000-0000B4760000}"/>
    <cellStyle name="Название 2 2 3 10" xfId="30393" xr:uid="{00000000-0005-0000-0000-0000B5760000}"/>
    <cellStyle name="Название 2 2 3 11" xfId="30394" xr:uid="{00000000-0005-0000-0000-0000B6760000}"/>
    <cellStyle name="Название 2 2 3 12" xfId="30395" xr:uid="{00000000-0005-0000-0000-0000B7760000}"/>
    <cellStyle name="Название 2 2 3 2" xfId="30396" xr:uid="{00000000-0005-0000-0000-0000B8760000}"/>
    <cellStyle name="Название 2 2 3 2 10" xfId="30397" xr:uid="{00000000-0005-0000-0000-0000B9760000}"/>
    <cellStyle name="Название 2 2 3 2 11" xfId="30398" xr:uid="{00000000-0005-0000-0000-0000BA760000}"/>
    <cellStyle name="Название 2 2 3 2 12" xfId="30399" xr:uid="{00000000-0005-0000-0000-0000BB760000}"/>
    <cellStyle name="Название 2 2 3 2 2" xfId="30400" xr:uid="{00000000-0005-0000-0000-0000BC760000}"/>
    <cellStyle name="Название 2 2 3 2 3" xfId="30401" xr:uid="{00000000-0005-0000-0000-0000BD760000}"/>
    <cellStyle name="Название 2 2 3 2 4" xfId="30402" xr:uid="{00000000-0005-0000-0000-0000BE760000}"/>
    <cellStyle name="Название 2 2 3 2 5" xfId="30403" xr:uid="{00000000-0005-0000-0000-0000BF760000}"/>
    <cellStyle name="Название 2 2 3 2 6" xfId="30404" xr:uid="{00000000-0005-0000-0000-0000C0760000}"/>
    <cellStyle name="Название 2 2 3 2 6 2" xfId="30405" xr:uid="{00000000-0005-0000-0000-0000C1760000}"/>
    <cellStyle name="Название 2 2 3 2 7" xfId="30406" xr:uid="{00000000-0005-0000-0000-0000C2760000}"/>
    <cellStyle name="Название 2 2 3 2 7 2" xfId="30407" xr:uid="{00000000-0005-0000-0000-0000C3760000}"/>
    <cellStyle name="Название 2 2 3 2 8" xfId="30408" xr:uid="{00000000-0005-0000-0000-0000C4760000}"/>
    <cellStyle name="Название 2 2 3 2 9" xfId="30409" xr:uid="{00000000-0005-0000-0000-0000C5760000}"/>
    <cellStyle name="Название 2 2 3 3" xfId="30410" xr:uid="{00000000-0005-0000-0000-0000C6760000}"/>
    <cellStyle name="Название 2 2 3 4" xfId="30411" xr:uid="{00000000-0005-0000-0000-0000C7760000}"/>
    <cellStyle name="Название 2 2 3 5" xfId="30412" xr:uid="{00000000-0005-0000-0000-0000C8760000}"/>
    <cellStyle name="Название 2 2 3 6" xfId="30413" xr:uid="{00000000-0005-0000-0000-0000C9760000}"/>
    <cellStyle name="Название 2 2 3 6 2" xfId="30414" xr:uid="{00000000-0005-0000-0000-0000CA760000}"/>
    <cellStyle name="Название 2 2 3 7" xfId="30415" xr:uid="{00000000-0005-0000-0000-0000CB760000}"/>
    <cellStyle name="Название 2 2 3 7 2" xfId="30416" xr:uid="{00000000-0005-0000-0000-0000CC760000}"/>
    <cellStyle name="Название 2 2 3 8" xfId="30417" xr:uid="{00000000-0005-0000-0000-0000CD760000}"/>
    <cellStyle name="Название 2 2 3 9" xfId="30418" xr:uid="{00000000-0005-0000-0000-0000CE760000}"/>
    <cellStyle name="Название 2 2 3_амортизация" xfId="30419" xr:uid="{00000000-0005-0000-0000-0000CF760000}"/>
    <cellStyle name="Название 2 2 30" xfId="30420" xr:uid="{00000000-0005-0000-0000-0000D0760000}"/>
    <cellStyle name="Название 2 2 31" xfId="30421" xr:uid="{00000000-0005-0000-0000-0000D1760000}"/>
    <cellStyle name="Название 2 2 32" xfId="30422" xr:uid="{00000000-0005-0000-0000-0000D2760000}"/>
    <cellStyle name="Название 2 2 33" xfId="30423" xr:uid="{00000000-0005-0000-0000-0000D3760000}"/>
    <cellStyle name="Название 2 2 34" xfId="30424" xr:uid="{00000000-0005-0000-0000-0000D4760000}"/>
    <cellStyle name="Название 2 2 35" xfId="30425" xr:uid="{00000000-0005-0000-0000-0000D5760000}"/>
    <cellStyle name="Название 2 2 36" xfId="30426" xr:uid="{00000000-0005-0000-0000-0000D6760000}"/>
    <cellStyle name="Название 2 2 37" xfId="30427" xr:uid="{00000000-0005-0000-0000-0000D7760000}"/>
    <cellStyle name="Название 2 2 38" xfId="30428" xr:uid="{00000000-0005-0000-0000-0000D8760000}"/>
    <cellStyle name="Название 2 2 39" xfId="30429" xr:uid="{00000000-0005-0000-0000-0000D9760000}"/>
    <cellStyle name="Название 2 2 4" xfId="30430" xr:uid="{00000000-0005-0000-0000-0000DA760000}"/>
    <cellStyle name="Название 2 2 4 2" xfId="30431" xr:uid="{00000000-0005-0000-0000-0000DB760000}"/>
    <cellStyle name="Название 2 2 4 3" xfId="30432" xr:uid="{00000000-0005-0000-0000-0000DC760000}"/>
    <cellStyle name="Название 2 2 40" xfId="30433" xr:uid="{00000000-0005-0000-0000-0000DD760000}"/>
    <cellStyle name="Название 2 2 41" xfId="30434" xr:uid="{00000000-0005-0000-0000-0000DE760000}"/>
    <cellStyle name="Название 2 2 42" xfId="30435" xr:uid="{00000000-0005-0000-0000-0000DF760000}"/>
    <cellStyle name="Название 2 2 43" xfId="30436" xr:uid="{00000000-0005-0000-0000-0000E0760000}"/>
    <cellStyle name="Название 2 2 44" xfId="30437" xr:uid="{00000000-0005-0000-0000-0000E1760000}"/>
    <cellStyle name="Название 2 2 45" xfId="30438" xr:uid="{00000000-0005-0000-0000-0000E2760000}"/>
    <cellStyle name="Название 2 2 46" xfId="30439" xr:uid="{00000000-0005-0000-0000-0000E3760000}"/>
    <cellStyle name="Название 2 2 47" xfId="30440" xr:uid="{00000000-0005-0000-0000-0000E4760000}"/>
    <cellStyle name="Название 2 2 48" xfId="30441" xr:uid="{00000000-0005-0000-0000-0000E5760000}"/>
    <cellStyle name="Название 2 2 5" xfId="30442" xr:uid="{00000000-0005-0000-0000-0000E6760000}"/>
    <cellStyle name="Название 2 2 5 2" xfId="30443" xr:uid="{00000000-0005-0000-0000-0000E7760000}"/>
    <cellStyle name="Название 2 2 5 3" xfId="30444" xr:uid="{00000000-0005-0000-0000-0000E8760000}"/>
    <cellStyle name="Название 2 2 6" xfId="30445" xr:uid="{00000000-0005-0000-0000-0000E9760000}"/>
    <cellStyle name="Название 2 2 6 2" xfId="30446" xr:uid="{00000000-0005-0000-0000-0000EA760000}"/>
    <cellStyle name="Название 2 2 6 3" xfId="30447" xr:uid="{00000000-0005-0000-0000-0000EB760000}"/>
    <cellStyle name="Название 2 2 7" xfId="30448" xr:uid="{00000000-0005-0000-0000-0000EC760000}"/>
    <cellStyle name="Название 2 2 7 2" xfId="30449" xr:uid="{00000000-0005-0000-0000-0000ED760000}"/>
    <cellStyle name="Название 2 2 7 3" xfId="30450" xr:uid="{00000000-0005-0000-0000-0000EE760000}"/>
    <cellStyle name="Название 2 2 8" xfId="30451" xr:uid="{00000000-0005-0000-0000-0000EF760000}"/>
    <cellStyle name="Название 2 2 8 2" xfId="30452" xr:uid="{00000000-0005-0000-0000-0000F0760000}"/>
    <cellStyle name="Название 2 2 8 3" xfId="30453" xr:uid="{00000000-0005-0000-0000-0000F1760000}"/>
    <cellStyle name="Название 2 2 9" xfId="30454" xr:uid="{00000000-0005-0000-0000-0000F2760000}"/>
    <cellStyle name="Название 2 2 9 2" xfId="30455" xr:uid="{00000000-0005-0000-0000-0000F3760000}"/>
    <cellStyle name="Название 2 2 9 2 2" xfId="30456" xr:uid="{00000000-0005-0000-0000-0000F4760000}"/>
    <cellStyle name="Название 2 2 9 3" xfId="30457" xr:uid="{00000000-0005-0000-0000-0000F5760000}"/>
    <cellStyle name="Название 2 2 9 4" xfId="30458" xr:uid="{00000000-0005-0000-0000-0000F6760000}"/>
    <cellStyle name="Название 2 2 9 4 2" xfId="30459" xr:uid="{00000000-0005-0000-0000-0000F7760000}"/>
    <cellStyle name="Название 2 2 9 4 3" xfId="30460" xr:uid="{00000000-0005-0000-0000-0000F8760000}"/>
    <cellStyle name="Название 2 2 9 5" xfId="30461" xr:uid="{00000000-0005-0000-0000-0000F9760000}"/>
    <cellStyle name="Название 2 2_амортизация" xfId="30462" xr:uid="{00000000-0005-0000-0000-0000FA760000}"/>
    <cellStyle name="Название 2 20" xfId="30463" xr:uid="{00000000-0005-0000-0000-0000FB760000}"/>
    <cellStyle name="Название 2 21" xfId="30464" xr:uid="{00000000-0005-0000-0000-0000FC760000}"/>
    <cellStyle name="Название 2 22" xfId="30465" xr:uid="{00000000-0005-0000-0000-0000FD760000}"/>
    <cellStyle name="Название 2 23" xfId="30466" xr:uid="{00000000-0005-0000-0000-0000FE760000}"/>
    <cellStyle name="Название 2 24" xfId="30467" xr:uid="{00000000-0005-0000-0000-0000FF760000}"/>
    <cellStyle name="Название 2 25" xfId="30468" xr:uid="{00000000-0005-0000-0000-000000770000}"/>
    <cellStyle name="Название 2 26" xfId="30469" xr:uid="{00000000-0005-0000-0000-000001770000}"/>
    <cellStyle name="Название 2 26 2" xfId="30470" xr:uid="{00000000-0005-0000-0000-000002770000}"/>
    <cellStyle name="Название 2 27" xfId="30471" xr:uid="{00000000-0005-0000-0000-000003770000}"/>
    <cellStyle name="Название 2 28" xfId="30472" xr:uid="{00000000-0005-0000-0000-000004770000}"/>
    <cellStyle name="Название 2 29" xfId="30473" xr:uid="{00000000-0005-0000-0000-000005770000}"/>
    <cellStyle name="Название 2 3" xfId="30474" xr:uid="{00000000-0005-0000-0000-000006770000}"/>
    <cellStyle name="Название 2 30" xfId="30475" xr:uid="{00000000-0005-0000-0000-000007770000}"/>
    <cellStyle name="Название 2 31" xfId="30476" xr:uid="{00000000-0005-0000-0000-000008770000}"/>
    <cellStyle name="Название 2 32" xfId="30477" xr:uid="{00000000-0005-0000-0000-000009770000}"/>
    <cellStyle name="Название 2 33" xfId="30478" xr:uid="{00000000-0005-0000-0000-00000A770000}"/>
    <cellStyle name="Название 2 4" xfId="30479" xr:uid="{00000000-0005-0000-0000-00000B770000}"/>
    <cellStyle name="Название 2 4 10" xfId="30480" xr:uid="{00000000-0005-0000-0000-00000C770000}"/>
    <cellStyle name="Название 2 4 11" xfId="30481" xr:uid="{00000000-0005-0000-0000-00000D770000}"/>
    <cellStyle name="Название 2 4 12" xfId="30482" xr:uid="{00000000-0005-0000-0000-00000E770000}"/>
    <cellStyle name="Название 2 4 2" xfId="30483" xr:uid="{00000000-0005-0000-0000-00000F770000}"/>
    <cellStyle name="Название 2 4 2 10" xfId="30484" xr:uid="{00000000-0005-0000-0000-000010770000}"/>
    <cellStyle name="Название 2 4 2 11" xfId="30485" xr:uid="{00000000-0005-0000-0000-000011770000}"/>
    <cellStyle name="Название 2 4 2 12" xfId="30486" xr:uid="{00000000-0005-0000-0000-000012770000}"/>
    <cellStyle name="Название 2 4 2 2" xfId="30487" xr:uid="{00000000-0005-0000-0000-000013770000}"/>
    <cellStyle name="Название 2 4 2 3" xfId="30488" xr:uid="{00000000-0005-0000-0000-000014770000}"/>
    <cellStyle name="Название 2 4 2 3 2" xfId="30489" xr:uid="{00000000-0005-0000-0000-000015770000}"/>
    <cellStyle name="Название 2 4 2 3 2 2" xfId="30490" xr:uid="{00000000-0005-0000-0000-000016770000}"/>
    <cellStyle name="Название 2 4 2 3 2 3" xfId="30491" xr:uid="{00000000-0005-0000-0000-000017770000}"/>
    <cellStyle name="Название 2 4 2 3 3" xfId="30492" xr:uid="{00000000-0005-0000-0000-000018770000}"/>
    <cellStyle name="Название 2 4 2 4" xfId="30493" xr:uid="{00000000-0005-0000-0000-000019770000}"/>
    <cellStyle name="Название 2 4 2 5" xfId="30494" xr:uid="{00000000-0005-0000-0000-00001A770000}"/>
    <cellStyle name="Название 2 4 2 5 2" xfId="30495" xr:uid="{00000000-0005-0000-0000-00001B770000}"/>
    <cellStyle name="Название 2 4 2 6" xfId="30496" xr:uid="{00000000-0005-0000-0000-00001C770000}"/>
    <cellStyle name="Название 2 4 2 7" xfId="30497" xr:uid="{00000000-0005-0000-0000-00001D770000}"/>
    <cellStyle name="Название 2 4 2 8" xfId="30498" xr:uid="{00000000-0005-0000-0000-00001E770000}"/>
    <cellStyle name="Название 2 4 2 9" xfId="30499" xr:uid="{00000000-0005-0000-0000-00001F770000}"/>
    <cellStyle name="Название 2 4 3" xfId="30500" xr:uid="{00000000-0005-0000-0000-000020770000}"/>
    <cellStyle name="Название 2 4 4" xfId="30501" xr:uid="{00000000-0005-0000-0000-000021770000}"/>
    <cellStyle name="Название 2 4 5" xfId="30502" xr:uid="{00000000-0005-0000-0000-000022770000}"/>
    <cellStyle name="Название 2 4 6" xfId="30503" xr:uid="{00000000-0005-0000-0000-000023770000}"/>
    <cellStyle name="Название 2 4 6 2" xfId="30504" xr:uid="{00000000-0005-0000-0000-000024770000}"/>
    <cellStyle name="Название 2 4 7" xfId="30505" xr:uid="{00000000-0005-0000-0000-000025770000}"/>
    <cellStyle name="Название 2 4 7 2" xfId="30506" xr:uid="{00000000-0005-0000-0000-000026770000}"/>
    <cellStyle name="Название 2 4 8" xfId="30507" xr:uid="{00000000-0005-0000-0000-000027770000}"/>
    <cellStyle name="Название 2 4 9" xfId="30508" xr:uid="{00000000-0005-0000-0000-000028770000}"/>
    <cellStyle name="Название 2 5" xfId="30509" xr:uid="{00000000-0005-0000-0000-000029770000}"/>
    <cellStyle name="Название 2 5 2" xfId="30510" xr:uid="{00000000-0005-0000-0000-00002A770000}"/>
    <cellStyle name="Название 2 6" xfId="30511" xr:uid="{00000000-0005-0000-0000-00002B770000}"/>
    <cellStyle name="Название 2 6 2" xfId="30512" xr:uid="{00000000-0005-0000-0000-00002C770000}"/>
    <cellStyle name="Название 2 6 3" xfId="30513" xr:uid="{00000000-0005-0000-0000-00002D770000}"/>
    <cellStyle name="Название 2 7" xfId="30514" xr:uid="{00000000-0005-0000-0000-00002E770000}"/>
    <cellStyle name="Название 2 7 2" xfId="30515" xr:uid="{00000000-0005-0000-0000-00002F770000}"/>
    <cellStyle name="Название 2 7 3" xfId="30516" xr:uid="{00000000-0005-0000-0000-000030770000}"/>
    <cellStyle name="Название 2 8" xfId="30517" xr:uid="{00000000-0005-0000-0000-000031770000}"/>
    <cellStyle name="Название 2 9" xfId="30518" xr:uid="{00000000-0005-0000-0000-000032770000}"/>
    <cellStyle name="Название 2_амортизация" xfId="30519" xr:uid="{00000000-0005-0000-0000-000033770000}"/>
    <cellStyle name="Название 3" xfId="30520" xr:uid="{00000000-0005-0000-0000-000034770000}"/>
    <cellStyle name="Название 3 2" xfId="30521" xr:uid="{00000000-0005-0000-0000-000035770000}"/>
    <cellStyle name="Название 3 3" xfId="30522" xr:uid="{00000000-0005-0000-0000-000036770000}"/>
    <cellStyle name="Название 3 4" xfId="30523" xr:uid="{00000000-0005-0000-0000-000037770000}"/>
    <cellStyle name="Название 3 4 2" xfId="30524" xr:uid="{00000000-0005-0000-0000-000038770000}"/>
    <cellStyle name="Название 3 4 3" xfId="30525" xr:uid="{00000000-0005-0000-0000-000039770000}"/>
    <cellStyle name="Название 3 5" xfId="30526" xr:uid="{00000000-0005-0000-0000-00003A770000}"/>
    <cellStyle name="Название 4" xfId="30527" xr:uid="{00000000-0005-0000-0000-00003B770000}"/>
    <cellStyle name="Название 4 2" xfId="30528" xr:uid="{00000000-0005-0000-0000-00003C770000}"/>
    <cellStyle name="Название 5" xfId="30529" xr:uid="{00000000-0005-0000-0000-00003D770000}"/>
    <cellStyle name="Название 5 2" xfId="30530" xr:uid="{00000000-0005-0000-0000-00003E770000}"/>
    <cellStyle name="Название 5 3" xfId="30531" xr:uid="{00000000-0005-0000-0000-00003F770000}"/>
    <cellStyle name="Название 6" xfId="30532" xr:uid="{00000000-0005-0000-0000-000040770000}"/>
    <cellStyle name="Название 6 2" xfId="30533" xr:uid="{00000000-0005-0000-0000-000041770000}"/>
    <cellStyle name="Название 7" xfId="30534" xr:uid="{00000000-0005-0000-0000-000042770000}"/>
    <cellStyle name="Название 8" xfId="30535" xr:uid="{00000000-0005-0000-0000-000043770000}"/>
    <cellStyle name="Название 9" xfId="30536" xr:uid="{00000000-0005-0000-0000-000044770000}"/>
    <cellStyle name="Нейтральный 10" xfId="30537" xr:uid="{00000000-0005-0000-0000-000045770000}"/>
    <cellStyle name="Нейтральный 11" xfId="30538" xr:uid="{00000000-0005-0000-0000-000046770000}"/>
    <cellStyle name="Нейтральный 12" xfId="30539" xr:uid="{00000000-0005-0000-0000-000047770000}"/>
    <cellStyle name="Нейтральный 13" xfId="30540" xr:uid="{00000000-0005-0000-0000-000048770000}"/>
    <cellStyle name="Нейтральный 2" xfId="30541" xr:uid="{00000000-0005-0000-0000-000049770000}"/>
    <cellStyle name="Нейтральный 2 10" xfId="30542" xr:uid="{00000000-0005-0000-0000-00004A770000}"/>
    <cellStyle name="Нейтральный 2 11" xfId="30543" xr:uid="{00000000-0005-0000-0000-00004B770000}"/>
    <cellStyle name="Нейтральный 2 12" xfId="30544" xr:uid="{00000000-0005-0000-0000-00004C770000}"/>
    <cellStyle name="Нейтральный 2 13" xfId="30545" xr:uid="{00000000-0005-0000-0000-00004D770000}"/>
    <cellStyle name="Нейтральный 2 14" xfId="30546" xr:uid="{00000000-0005-0000-0000-00004E770000}"/>
    <cellStyle name="Нейтральный 2 15" xfId="30547" xr:uid="{00000000-0005-0000-0000-00004F770000}"/>
    <cellStyle name="Нейтральный 2 16" xfId="30548" xr:uid="{00000000-0005-0000-0000-000050770000}"/>
    <cellStyle name="Нейтральный 2 17" xfId="30549" xr:uid="{00000000-0005-0000-0000-000051770000}"/>
    <cellStyle name="Нейтральный 2 18" xfId="30550" xr:uid="{00000000-0005-0000-0000-000052770000}"/>
    <cellStyle name="Нейтральный 2 19" xfId="30551" xr:uid="{00000000-0005-0000-0000-000053770000}"/>
    <cellStyle name="Нейтральный 2 2" xfId="30552" xr:uid="{00000000-0005-0000-0000-000054770000}"/>
    <cellStyle name="Нейтральный 2 3" xfId="30553" xr:uid="{00000000-0005-0000-0000-000055770000}"/>
    <cellStyle name="Нейтральный 2 4" xfId="30554" xr:uid="{00000000-0005-0000-0000-000056770000}"/>
    <cellStyle name="Нейтральный 2 5" xfId="30555" xr:uid="{00000000-0005-0000-0000-000057770000}"/>
    <cellStyle name="Нейтральный 2 6" xfId="30556" xr:uid="{00000000-0005-0000-0000-000058770000}"/>
    <cellStyle name="Нейтральный 2 7" xfId="30557" xr:uid="{00000000-0005-0000-0000-000059770000}"/>
    <cellStyle name="Нейтральный 2 8" xfId="30558" xr:uid="{00000000-0005-0000-0000-00005A770000}"/>
    <cellStyle name="Нейтральный 2 9" xfId="30559" xr:uid="{00000000-0005-0000-0000-00005B770000}"/>
    <cellStyle name="Нейтральный 2_амортизация" xfId="30560" xr:uid="{00000000-0005-0000-0000-00005C770000}"/>
    <cellStyle name="Нейтральный 3" xfId="30561" xr:uid="{00000000-0005-0000-0000-00005D770000}"/>
    <cellStyle name="Нейтральный 4" xfId="30562" xr:uid="{00000000-0005-0000-0000-00005E770000}"/>
    <cellStyle name="Нейтральный 5" xfId="30563" xr:uid="{00000000-0005-0000-0000-00005F770000}"/>
    <cellStyle name="Нейтральный 5 2" xfId="30564" xr:uid="{00000000-0005-0000-0000-000060770000}"/>
    <cellStyle name="Нейтральный 5 3" xfId="30565" xr:uid="{00000000-0005-0000-0000-000061770000}"/>
    <cellStyle name="Нейтральный 6" xfId="30566" xr:uid="{00000000-0005-0000-0000-000062770000}"/>
    <cellStyle name="Нейтральный 6 2" xfId="30567" xr:uid="{00000000-0005-0000-0000-000063770000}"/>
    <cellStyle name="Нейтральный 7" xfId="30568" xr:uid="{00000000-0005-0000-0000-000064770000}"/>
    <cellStyle name="Нейтральный 8" xfId="30569" xr:uid="{00000000-0005-0000-0000-000065770000}"/>
    <cellStyle name="Нейтральный 9" xfId="30570" xr:uid="{00000000-0005-0000-0000-000066770000}"/>
    <cellStyle name="Нейтральный 9 2" xfId="30571" xr:uid="{00000000-0005-0000-0000-000067770000}"/>
    <cellStyle name="Нейтральный 9 3" xfId="30572" xr:uid="{00000000-0005-0000-0000-000068770000}"/>
    <cellStyle name="Нейтральный 9 4" xfId="30573" xr:uid="{00000000-0005-0000-0000-000069770000}"/>
    <cellStyle name="Обычный" xfId="0" builtinId="0"/>
    <cellStyle name="Обычный 10" xfId="30574" xr:uid="{00000000-0005-0000-0000-00006B770000}"/>
    <cellStyle name="Обычный 10 2" xfId="30575" xr:uid="{00000000-0005-0000-0000-00006C770000}"/>
    <cellStyle name="Обычный 10 3" xfId="30576" xr:uid="{00000000-0005-0000-0000-00006D770000}"/>
    <cellStyle name="Обычный 101 4" xfId="30577" xr:uid="{00000000-0005-0000-0000-00006E770000}"/>
    <cellStyle name="Обычный 11" xfId="30578" xr:uid="{00000000-0005-0000-0000-00006F770000}"/>
    <cellStyle name="Обычный 11 10" xfId="30579" xr:uid="{00000000-0005-0000-0000-000070770000}"/>
    <cellStyle name="Обычный 11 11" xfId="30580" xr:uid="{00000000-0005-0000-0000-000071770000}"/>
    <cellStyle name="Обычный 11 2" xfId="30581" xr:uid="{00000000-0005-0000-0000-000072770000}"/>
    <cellStyle name="Обычный 11 2 2" xfId="30582" xr:uid="{00000000-0005-0000-0000-000073770000}"/>
    <cellStyle name="Обычный 11 3" xfId="30583" xr:uid="{00000000-0005-0000-0000-000074770000}"/>
    <cellStyle name="Обычный 11 3 2" xfId="30584" xr:uid="{00000000-0005-0000-0000-000075770000}"/>
    <cellStyle name="Обычный 11 4" xfId="30585" xr:uid="{00000000-0005-0000-0000-000076770000}"/>
    <cellStyle name="Обычный 11 5" xfId="30586" xr:uid="{00000000-0005-0000-0000-000077770000}"/>
    <cellStyle name="Обычный 11 6" xfId="30587" xr:uid="{00000000-0005-0000-0000-000078770000}"/>
    <cellStyle name="Обычный 11 7" xfId="30588" xr:uid="{00000000-0005-0000-0000-000079770000}"/>
    <cellStyle name="Обычный 11 8" xfId="30589" xr:uid="{00000000-0005-0000-0000-00007A770000}"/>
    <cellStyle name="Обычный 11 9" xfId="30590" xr:uid="{00000000-0005-0000-0000-00007B770000}"/>
    <cellStyle name="Обычный 116" xfId="30591" xr:uid="{00000000-0005-0000-0000-00007C770000}"/>
    <cellStyle name="Обычный 12" xfId="30592" xr:uid="{00000000-0005-0000-0000-00007D770000}"/>
    <cellStyle name="Обычный 12 10" xfId="30593" xr:uid="{00000000-0005-0000-0000-00007E770000}"/>
    <cellStyle name="Обычный 12 11" xfId="30594" xr:uid="{00000000-0005-0000-0000-00007F770000}"/>
    <cellStyle name="Обычный 12 2" xfId="30595" xr:uid="{00000000-0005-0000-0000-000080770000}"/>
    <cellStyle name="Обычный 12 2 2" xfId="30596" xr:uid="{00000000-0005-0000-0000-000081770000}"/>
    <cellStyle name="Обычный 12 3" xfId="30597" xr:uid="{00000000-0005-0000-0000-000082770000}"/>
    <cellStyle name="Обычный 12 3 2" xfId="30598" xr:uid="{00000000-0005-0000-0000-000083770000}"/>
    <cellStyle name="Обычный 12 4" xfId="30599" xr:uid="{00000000-0005-0000-0000-000084770000}"/>
    <cellStyle name="Обычный 12 5" xfId="30600" xr:uid="{00000000-0005-0000-0000-000085770000}"/>
    <cellStyle name="Обычный 12 6" xfId="30601" xr:uid="{00000000-0005-0000-0000-000086770000}"/>
    <cellStyle name="Обычный 12 7" xfId="30602" xr:uid="{00000000-0005-0000-0000-000087770000}"/>
    <cellStyle name="Обычный 12 8" xfId="30603" xr:uid="{00000000-0005-0000-0000-000088770000}"/>
    <cellStyle name="Обычный 12 9" xfId="30604" xr:uid="{00000000-0005-0000-0000-000089770000}"/>
    <cellStyle name="Обычный 121" xfId="48154" xr:uid="{E8DAC0B4-854C-4E97-8E02-945E796DB583}"/>
    <cellStyle name="Обычный 122" xfId="48162" xr:uid="{4A092F15-70E3-4A63-ABD9-B3DF16C14D99}"/>
    <cellStyle name="Обычный 13" xfId="30605" xr:uid="{00000000-0005-0000-0000-00008A770000}"/>
    <cellStyle name="Обычный 13 10" xfId="30606" xr:uid="{00000000-0005-0000-0000-00008B770000}"/>
    <cellStyle name="Обычный 13 10 2" xfId="30607" xr:uid="{00000000-0005-0000-0000-00008C770000}"/>
    <cellStyle name="Обычный 13 10 3" xfId="30608" xr:uid="{00000000-0005-0000-0000-00008D770000}"/>
    <cellStyle name="Обычный 13 10 4" xfId="30609" xr:uid="{00000000-0005-0000-0000-00008E770000}"/>
    <cellStyle name="Обычный 13 11" xfId="30610" xr:uid="{00000000-0005-0000-0000-00008F770000}"/>
    <cellStyle name="Обычный 13 11 2" xfId="30611" xr:uid="{00000000-0005-0000-0000-000090770000}"/>
    <cellStyle name="Обычный 13 11 3" xfId="30612" xr:uid="{00000000-0005-0000-0000-000091770000}"/>
    <cellStyle name="Обычный 13 11 4" xfId="30613" xr:uid="{00000000-0005-0000-0000-000092770000}"/>
    <cellStyle name="Обычный 13 12" xfId="30614" xr:uid="{00000000-0005-0000-0000-000093770000}"/>
    <cellStyle name="Обычный 13 13" xfId="30615" xr:uid="{00000000-0005-0000-0000-000094770000}"/>
    <cellStyle name="Обычный 13 14" xfId="30616" xr:uid="{00000000-0005-0000-0000-000095770000}"/>
    <cellStyle name="Обычный 13 15" xfId="30617" xr:uid="{00000000-0005-0000-0000-000096770000}"/>
    <cellStyle name="Обычный 13 16" xfId="30618" xr:uid="{00000000-0005-0000-0000-000097770000}"/>
    <cellStyle name="Обычный 13 17" xfId="30619" xr:uid="{00000000-0005-0000-0000-000098770000}"/>
    <cellStyle name="Обычный 13 18" xfId="30620" xr:uid="{00000000-0005-0000-0000-000099770000}"/>
    <cellStyle name="Обычный 13 2" xfId="30621" xr:uid="{00000000-0005-0000-0000-00009A770000}"/>
    <cellStyle name="Обычный 13 2 2" xfId="30622" xr:uid="{00000000-0005-0000-0000-00009B770000}"/>
    <cellStyle name="Обычный 13 2 3" xfId="30623" xr:uid="{00000000-0005-0000-0000-00009C770000}"/>
    <cellStyle name="Обычный 13 2 4" xfId="30624" xr:uid="{00000000-0005-0000-0000-00009D770000}"/>
    <cellStyle name="Обычный 13 3" xfId="30625" xr:uid="{00000000-0005-0000-0000-00009E770000}"/>
    <cellStyle name="Обычный 13 3 2" xfId="30626" xr:uid="{00000000-0005-0000-0000-00009F770000}"/>
    <cellStyle name="Обычный 13 3 3" xfId="30627" xr:uid="{00000000-0005-0000-0000-0000A0770000}"/>
    <cellStyle name="Обычный 13 3 4" xfId="30628" xr:uid="{00000000-0005-0000-0000-0000A1770000}"/>
    <cellStyle name="Обычный 13 4" xfId="30629" xr:uid="{00000000-0005-0000-0000-0000A2770000}"/>
    <cellStyle name="Обычный 13 4 2" xfId="30630" xr:uid="{00000000-0005-0000-0000-0000A3770000}"/>
    <cellStyle name="Обычный 13 4 3" xfId="30631" xr:uid="{00000000-0005-0000-0000-0000A4770000}"/>
    <cellStyle name="Обычный 13 4 4" xfId="30632" xr:uid="{00000000-0005-0000-0000-0000A5770000}"/>
    <cellStyle name="Обычный 13 5" xfId="30633" xr:uid="{00000000-0005-0000-0000-0000A6770000}"/>
    <cellStyle name="Обычный 13 5 2" xfId="30634" xr:uid="{00000000-0005-0000-0000-0000A7770000}"/>
    <cellStyle name="Обычный 13 5 3" xfId="30635" xr:uid="{00000000-0005-0000-0000-0000A8770000}"/>
    <cellStyle name="Обычный 13 5 4" xfId="30636" xr:uid="{00000000-0005-0000-0000-0000A9770000}"/>
    <cellStyle name="Обычный 13 6" xfId="30637" xr:uid="{00000000-0005-0000-0000-0000AA770000}"/>
    <cellStyle name="Обычный 13 6 2" xfId="30638" xr:uid="{00000000-0005-0000-0000-0000AB770000}"/>
    <cellStyle name="Обычный 13 6 3" xfId="30639" xr:uid="{00000000-0005-0000-0000-0000AC770000}"/>
    <cellStyle name="Обычный 13 6 4" xfId="30640" xr:uid="{00000000-0005-0000-0000-0000AD770000}"/>
    <cellStyle name="Обычный 13 7" xfId="30641" xr:uid="{00000000-0005-0000-0000-0000AE770000}"/>
    <cellStyle name="Обычный 13 7 2" xfId="30642" xr:uid="{00000000-0005-0000-0000-0000AF770000}"/>
    <cellStyle name="Обычный 13 7 3" xfId="30643" xr:uid="{00000000-0005-0000-0000-0000B0770000}"/>
    <cellStyle name="Обычный 13 7 4" xfId="30644" xr:uid="{00000000-0005-0000-0000-0000B1770000}"/>
    <cellStyle name="Обычный 13 8" xfId="30645" xr:uid="{00000000-0005-0000-0000-0000B2770000}"/>
    <cellStyle name="Обычный 13 8 2" xfId="30646" xr:uid="{00000000-0005-0000-0000-0000B3770000}"/>
    <cellStyle name="Обычный 13 8 3" xfId="30647" xr:uid="{00000000-0005-0000-0000-0000B4770000}"/>
    <cellStyle name="Обычный 13 8 4" xfId="30648" xr:uid="{00000000-0005-0000-0000-0000B5770000}"/>
    <cellStyle name="Обычный 13 9" xfId="30649" xr:uid="{00000000-0005-0000-0000-0000B6770000}"/>
    <cellStyle name="Обычный 13 9 2" xfId="30650" xr:uid="{00000000-0005-0000-0000-0000B7770000}"/>
    <cellStyle name="Обычный 13 9 3" xfId="30651" xr:uid="{00000000-0005-0000-0000-0000B8770000}"/>
    <cellStyle name="Обычный 13 9 4" xfId="30652" xr:uid="{00000000-0005-0000-0000-0000B9770000}"/>
    <cellStyle name="Обычный 13_Бюджет Жарык 2010" xfId="30653" xr:uid="{00000000-0005-0000-0000-0000BA770000}"/>
    <cellStyle name="Обычный 14" xfId="30654" xr:uid="{00000000-0005-0000-0000-0000BB770000}"/>
    <cellStyle name="Обычный 14 10" xfId="30655" xr:uid="{00000000-0005-0000-0000-0000BC770000}"/>
    <cellStyle name="Обычный 14 11" xfId="30656" xr:uid="{00000000-0005-0000-0000-0000BD770000}"/>
    <cellStyle name="Обычный 14 12" xfId="30657" xr:uid="{00000000-0005-0000-0000-0000BE770000}"/>
    <cellStyle name="Обычный 14 12 2" xfId="30658" xr:uid="{00000000-0005-0000-0000-0000BF770000}"/>
    <cellStyle name="Обычный 14 13" xfId="30659" xr:uid="{00000000-0005-0000-0000-0000C0770000}"/>
    <cellStyle name="Обычный 14 14" xfId="30660" xr:uid="{00000000-0005-0000-0000-0000C1770000}"/>
    <cellStyle name="Обычный 14 15" xfId="30661" xr:uid="{00000000-0005-0000-0000-0000C2770000}"/>
    <cellStyle name="Обычный 14 16" xfId="30662" xr:uid="{00000000-0005-0000-0000-0000C3770000}"/>
    <cellStyle name="Обычный 14 17" xfId="30663" xr:uid="{00000000-0005-0000-0000-0000C4770000}"/>
    <cellStyle name="Обычный 14 18" xfId="30664" xr:uid="{00000000-0005-0000-0000-0000C5770000}"/>
    <cellStyle name="Обычный 14 19" xfId="30665" xr:uid="{00000000-0005-0000-0000-0000C6770000}"/>
    <cellStyle name="Обычный 14 2" xfId="30666" xr:uid="{00000000-0005-0000-0000-0000C7770000}"/>
    <cellStyle name="Обычный 14 2 10" xfId="30667" xr:uid="{00000000-0005-0000-0000-0000C8770000}"/>
    <cellStyle name="Обычный 14 2 11" xfId="30668" xr:uid="{00000000-0005-0000-0000-0000C9770000}"/>
    <cellStyle name="Обычный 14 2 12" xfId="30669" xr:uid="{00000000-0005-0000-0000-0000CA770000}"/>
    <cellStyle name="Обычный 14 2 2" xfId="30670" xr:uid="{00000000-0005-0000-0000-0000CB770000}"/>
    <cellStyle name="Обычный 14 2 3" xfId="30671" xr:uid="{00000000-0005-0000-0000-0000CC770000}"/>
    <cellStyle name="Обычный 14 2 4" xfId="30672" xr:uid="{00000000-0005-0000-0000-0000CD770000}"/>
    <cellStyle name="Обычный 14 2 5" xfId="30673" xr:uid="{00000000-0005-0000-0000-0000CE770000}"/>
    <cellStyle name="Обычный 14 2 6" xfId="30674" xr:uid="{00000000-0005-0000-0000-0000CF770000}"/>
    <cellStyle name="Обычный 14 2 6 2" xfId="30675" xr:uid="{00000000-0005-0000-0000-0000D0770000}"/>
    <cellStyle name="Обычный 14 2 7" xfId="30676" xr:uid="{00000000-0005-0000-0000-0000D1770000}"/>
    <cellStyle name="Обычный 14 2 7 2" xfId="30677" xr:uid="{00000000-0005-0000-0000-0000D2770000}"/>
    <cellStyle name="Обычный 14 2 8" xfId="30678" xr:uid="{00000000-0005-0000-0000-0000D3770000}"/>
    <cellStyle name="Обычный 14 2 9" xfId="30679" xr:uid="{00000000-0005-0000-0000-0000D4770000}"/>
    <cellStyle name="Обычный 14 3" xfId="30680" xr:uid="{00000000-0005-0000-0000-0000D5770000}"/>
    <cellStyle name="Обычный 14 3 2" xfId="30681" xr:uid="{00000000-0005-0000-0000-0000D6770000}"/>
    <cellStyle name="Обычный 14 3 3" xfId="30682" xr:uid="{00000000-0005-0000-0000-0000D7770000}"/>
    <cellStyle name="Обычный 14 4" xfId="30683" xr:uid="{00000000-0005-0000-0000-0000D8770000}"/>
    <cellStyle name="Обычный 14 4 2" xfId="30684" xr:uid="{00000000-0005-0000-0000-0000D9770000}"/>
    <cellStyle name="Обычный 14 4 3" xfId="30685" xr:uid="{00000000-0005-0000-0000-0000DA770000}"/>
    <cellStyle name="Обычный 14 5" xfId="30686" xr:uid="{00000000-0005-0000-0000-0000DB770000}"/>
    <cellStyle name="Обычный 14 5 2" xfId="30687" xr:uid="{00000000-0005-0000-0000-0000DC770000}"/>
    <cellStyle name="Обычный 14 5 3" xfId="30688" xr:uid="{00000000-0005-0000-0000-0000DD770000}"/>
    <cellStyle name="Обычный 14 6" xfId="30689" xr:uid="{00000000-0005-0000-0000-0000DE770000}"/>
    <cellStyle name="Обычный 14 7" xfId="30690" xr:uid="{00000000-0005-0000-0000-0000DF770000}"/>
    <cellStyle name="Обычный 14 8" xfId="30691" xr:uid="{00000000-0005-0000-0000-0000E0770000}"/>
    <cellStyle name="Обычный 14 9" xfId="30692" xr:uid="{00000000-0005-0000-0000-0000E1770000}"/>
    <cellStyle name="Обычный 14_амортизация" xfId="30693" xr:uid="{00000000-0005-0000-0000-0000E2770000}"/>
    <cellStyle name="Обычный 15" xfId="30694" xr:uid="{00000000-0005-0000-0000-0000E3770000}"/>
    <cellStyle name="Обычный 15 2" xfId="30695" xr:uid="{00000000-0005-0000-0000-0000E4770000}"/>
    <cellStyle name="Обычный 15 3" xfId="30696" xr:uid="{00000000-0005-0000-0000-0000E5770000}"/>
    <cellStyle name="Обычный 16" xfId="30697" xr:uid="{00000000-0005-0000-0000-0000E6770000}"/>
    <cellStyle name="Обычный 16 10" xfId="30698" xr:uid="{00000000-0005-0000-0000-0000E7770000}"/>
    <cellStyle name="Обычный 16 11" xfId="30699" xr:uid="{00000000-0005-0000-0000-0000E8770000}"/>
    <cellStyle name="Обычный 16 12" xfId="30700" xr:uid="{00000000-0005-0000-0000-0000E9770000}"/>
    <cellStyle name="Обычный 16 12 10" xfId="30701" xr:uid="{00000000-0005-0000-0000-0000EA770000}"/>
    <cellStyle name="Обычный 16 12 11" xfId="30702" xr:uid="{00000000-0005-0000-0000-0000EB770000}"/>
    <cellStyle name="Обычный 16 12 12" xfId="30703" xr:uid="{00000000-0005-0000-0000-0000EC770000}"/>
    <cellStyle name="Обычный 16 12 13" xfId="30704" xr:uid="{00000000-0005-0000-0000-0000ED770000}"/>
    <cellStyle name="Обычный 16 12 14" xfId="30705" xr:uid="{00000000-0005-0000-0000-0000EE770000}"/>
    <cellStyle name="Обычный 16 12 15" xfId="30706" xr:uid="{00000000-0005-0000-0000-0000EF770000}"/>
    <cellStyle name="Обычный 16 12 16" xfId="30707" xr:uid="{00000000-0005-0000-0000-0000F0770000}"/>
    <cellStyle name="Обычный 16 12 17" xfId="30708" xr:uid="{00000000-0005-0000-0000-0000F1770000}"/>
    <cellStyle name="Обычный 16 12 18" xfId="30709" xr:uid="{00000000-0005-0000-0000-0000F2770000}"/>
    <cellStyle name="Обычный 16 12 19" xfId="30710" xr:uid="{00000000-0005-0000-0000-0000F3770000}"/>
    <cellStyle name="Обычный 16 12 2" xfId="30711" xr:uid="{00000000-0005-0000-0000-0000F4770000}"/>
    <cellStyle name="Обычный 16 12 2 10" xfId="30712" xr:uid="{00000000-0005-0000-0000-0000F5770000}"/>
    <cellStyle name="Обычный 16 12 2 11" xfId="30713" xr:uid="{00000000-0005-0000-0000-0000F6770000}"/>
    <cellStyle name="Обычный 16 12 2 12" xfId="30714" xr:uid="{00000000-0005-0000-0000-0000F7770000}"/>
    <cellStyle name="Обычный 16 12 2 13" xfId="30715" xr:uid="{00000000-0005-0000-0000-0000F8770000}"/>
    <cellStyle name="Обычный 16 12 2 14" xfId="30716" xr:uid="{00000000-0005-0000-0000-0000F9770000}"/>
    <cellStyle name="Обычный 16 12 2 15" xfId="30717" xr:uid="{00000000-0005-0000-0000-0000FA770000}"/>
    <cellStyle name="Обычный 16 12 2 16" xfId="30718" xr:uid="{00000000-0005-0000-0000-0000FB770000}"/>
    <cellStyle name="Обычный 16 12 2 17" xfId="30719" xr:uid="{00000000-0005-0000-0000-0000FC770000}"/>
    <cellStyle name="Обычный 16 12 2 18" xfId="30720" xr:uid="{00000000-0005-0000-0000-0000FD770000}"/>
    <cellStyle name="Обычный 16 12 2 19" xfId="30721" xr:uid="{00000000-0005-0000-0000-0000FE770000}"/>
    <cellStyle name="Обычный 16 12 2 2" xfId="30722" xr:uid="{00000000-0005-0000-0000-0000FF770000}"/>
    <cellStyle name="Обычный 16 12 2 2 10" xfId="30723" xr:uid="{00000000-0005-0000-0000-000000780000}"/>
    <cellStyle name="Обычный 16 12 2 2 11" xfId="30724" xr:uid="{00000000-0005-0000-0000-000001780000}"/>
    <cellStyle name="Обычный 16 12 2 2 12" xfId="30725" xr:uid="{00000000-0005-0000-0000-000002780000}"/>
    <cellStyle name="Обычный 16 12 2 2 13" xfId="30726" xr:uid="{00000000-0005-0000-0000-000003780000}"/>
    <cellStyle name="Обычный 16 12 2 2 14" xfId="30727" xr:uid="{00000000-0005-0000-0000-000004780000}"/>
    <cellStyle name="Обычный 16 12 2 2 15" xfId="30728" xr:uid="{00000000-0005-0000-0000-000005780000}"/>
    <cellStyle name="Обычный 16 12 2 2 16" xfId="30729" xr:uid="{00000000-0005-0000-0000-000006780000}"/>
    <cellStyle name="Обычный 16 12 2 2 17" xfId="30730" xr:uid="{00000000-0005-0000-0000-000007780000}"/>
    <cellStyle name="Обычный 16 12 2 2 18" xfId="30731" xr:uid="{00000000-0005-0000-0000-000008780000}"/>
    <cellStyle name="Обычный 16 12 2 2 2" xfId="30732" xr:uid="{00000000-0005-0000-0000-000009780000}"/>
    <cellStyle name="Обычный 16 12 2 2 3" xfId="30733" xr:uid="{00000000-0005-0000-0000-00000A780000}"/>
    <cellStyle name="Обычный 16 12 2 2 4" xfId="30734" xr:uid="{00000000-0005-0000-0000-00000B780000}"/>
    <cellStyle name="Обычный 16 12 2 2 5" xfId="30735" xr:uid="{00000000-0005-0000-0000-00000C780000}"/>
    <cellStyle name="Обычный 16 12 2 2 6" xfId="30736" xr:uid="{00000000-0005-0000-0000-00000D780000}"/>
    <cellStyle name="Обычный 16 12 2 2 7" xfId="30737" xr:uid="{00000000-0005-0000-0000-00000E780000}"/>
    <cellStyle name="Обычный 16 12 2 2 8" xfId="30738" xr:uid="{00000000-0005-0000-0000-00000F780000}"/>
    <cellStyle name="Обычный 16 12 2 2 9" xfId="30739" xr:uid="{00000000-0005-0000-0000-000010780000}"/>
    <cellStyle name="Обычный 16 12 2 20" xfId="30740" xr:uid="{00000000-0005-0000-0000-000011780000}"/>
    <cellStyle name="Обычный 16 12 2 21" xfId="30741" xr:uid="{00000000-0005-0000-0000-000012780000}"/>
    <cellStyle name="Обычный 16 12 2 3" xfId="30742" xr:uid="{00000000-0005-0000-0000-000013780000}"/>
    <cellStyle name="Обычный 16 12 2 3 10" xfId="30743" xr:uid="{00000000-0005-0000-0000-000014780000}"/>
    <cellStyle name="Обычный 16 12 2 3 11" xfId="30744" xr:uid="{00000000-0005-0000-0000-000015780000}"/>
    <cellStyle name="Обычный 16 12 2 3 12" xfId="30745" xr:uid="{00000000-0005-0000-0000-000016780000}"/>
    <cellStyle name="Обычный 16 12 2 3 13" xfId="30746" xr:uid="{00000000-0005-0000-0000-000017780000}"/>
    <cellStyle name="Обычный 16 12 2 3 14" xfId="30747" xr:uid="{00000000-0005-0000-0000-000018780000}"/>
    <cellStyle name="Обычный 16 12 2 3 15" xfId="30748" xr:uid="{00000000-0005-0000-0000-000019780000}"/>
    <cellStyle name="Обычный 16 12 2 3 16" xfId="30749" xr:uid="{00000000-0005-0000-0000-00001A780000}"/>
    <cellStyle name="Обычный 16 12 2 3 17" xfId="30750" xr:uid="{00000000-0005-0000-0000-00001B780000}"/>
    <cellStyle name="Обычный 16 12 2 3 18" xfId="30751" xr:uid="{00000000-0005-0000-0000-00001C780000}"/>
    <cellStyle name="Обычный 16 12 2 3 2" xfId="30752" xr:uid="{00000000-0005-0000-0000-00001D780000}"/>
    <cellStyle name="Обычный 16 12 2 3 3" xfId="30753" xr:uid="{00000000-0005-0000-0000-00001E780000}"/>
    <cellStyle name="Обычный 16 12 2 3 4" xfId="30754" xr:uid="{00000000-0005-0000-0000-00001F780000}"/>
    <cellStyle name="Обычный 16 12 2 3 5" xfId="30755" xr:uid="{00000000-0005-0000-0000-000020780000}"/>
    <cellStyle name="Обычный 16 12 2 3 6" xfId="30756" xr:uid="{00000000-0005-0000-0000-000021780000}"/>
    <cellStyle name="Обычный 16 12 2 3 7" xfId="30757" xr:uid="{00000000-0005-0000-0000-000022780000}"/>
    <cellStyle name="Обычный 16 12 2 3 8" xfId="30758" xr:uid="{00000000-0005-0000-0000-000023780000}"/>
    <cellStyle name="Обычный 16 12 2 3 9" xfId="30759" xr:uid="{00000000-0005-0000-0000-000024780000}"/>
    <cellStyle name="Обычный 16 12 2 4" xfId="30760" xr:uid="{00000000-0005-0000-0000-000025780000}"/>
    <cellStyle name="Обычный 16 12 2 4 10" xfId="30761" xr:uid="{00000000-0005-0000-0000-000026780000}"/>
    <cellStyle name="Обычный 16 12 2 4 11" xfId="30762" xr:uid="{00000000-0005-0000-0000-000027780000}"/>
    <cellStyle name="Обычный 16 12 2 4 12" xfId="30763" xr:uid="{00000000-0005-0000-0000-000028780000}"/>
    <cellStyle name="Обычный 16 12 2 4 13" xfId="30764" xr:uid="{00000000-0005-0000-0000-000029780000}"/>
    <cellStyle name="Обычный 16 12 2 4 14" xfId="30765" xr:uid="{00000000-0005-0000-0000-00002A780000}"/>
    <cellStyle name="Обычный 16 12 2 4 15" xfId="30766" xr:uid="{00000000-0005-0000-0000-00002B780000}"/>
    <cellStyle name="Обычный 16 12 2 4 16" xfId="30767" xr:uid="{00000000-0005-0000-0000-00002C780000}"/>
    <cellStyle name="Обычный 16 12 2 4 17" xfId="30768" xr:uid="{00000000-0005-0000-0000-00002D780000}"/>
    <cellStyle name="Обычный 16 12 2 4 18" xfId="30769" xr:uid="{00000000-0005-0000-0000-00002E780000}"/>
    <cellStyle name="Обычный 16 12 2 4 2" xfId="30770" xr:uid="{00000000-0005-0000-0000-00002F780000}"/>
    <cellStyle name="Обычный 16 12 2 4 3" xfId="30771" xr:uid="{00000000-0005-0000-0000-000030780000}"/>
    <cellStyle name="Обычный 16 12 2 4 4" xfId="30772" xr:uid="{00000000-0005-0000-0000-000031780000}"/>
    <cellStyle name="Обычный 16 12 2 4 5" xfId="30773" xr:uid="{00000000-0005-0000-0000-000032780000}"/>
    <cellStyle name="Обычный 16 12 2 4 6" xfId="30774" xr:uid="{00000000-0005-0000-0000-000033780000}"/>
    <cellStyle name="Обычный 16 12 2 4 7" xfId="30775" xr:uid="{00000000-0005-0000-0000-000034780000}"/>
    <cellStyle name="Обычный 16 12 2 4 8" xfId="30776" xr:uid="{00000000-0005-0000-0000-000035780000}"/>
    <cellStyle name="Обычный 16 12 2 4 9" xfId="30777" xr:uid="{00000000-0005-0000-0000-000036780000}"/>
    <cellStyle name="Обычный 16 12 2 5" xfId="30778" xr:uid="{00000000-0005-0000-0000-000037780000}"/>
    <cellStyle name="Обычный 16 12 2 6" xfId="30779" xr:uid="{00000000-0005-0000-0000-000038780000}"/>
    <cellStyle name="Обычный 16 12 2 7" xfId="30780" xr:uid="{00000000-0005-0000-0000-000039780000}"/>
    <cellStyle name="Обычный 16 12 2 8" xfId="30781" xr:uid="{00000000-0005-0000-0000-00003A780000}"/>
    <cellStyle name="Обычный 16 12 2 9" xfId="30782" xr:uid="{00000000-0005-0000-0000-00003B780000}"/>
    <cellStyle name="Обычный 16 12 20" xfId="30783" xr:uid="{00000000-0005-0000-0000-00003C780000}"/>
    <cellStyle name="Обычный 16 12 21" xfId="30784" xr:uid="{00000000-0005-0000-0000-00003D780000}"/>
    <cellStyle name="Обычный 16 12 22" xfId="30785" xr:uid="{00000000-0005-0000-0000-00003E780000}"/>
    <cellStyle name="Обычный 16 12 3" xfId="30786" xr:uid="{00000000-0005-0000-0000-00003F780000}"/>
    <cellStyle name="Обычный 16 12 3 10" xfId="30787" xr:uid="{00000000-0005-0000-0000-000040780000}"/>
    <cellStyle name="Обычный 16 12 3 11" xfId="30788" xr:uid="{00000000-0005-0000-0000-000041780000}"/>
    <cellStyle name="Обычный 16 12 3 12" xfId="30789" xr:uid="{00000000-0005-0000-0000-000042780000}"/>
    <cellStyle name="Обычный 16 12 3 13" xfId="30790" xr:uid="{00000000-0005-0000-0000-000043780000}"/>
    <cellStyle name="Обычный 16 12 3 14" xfId="30791" xr:uid="{00000000-0005-0000-0000-000044780000}"/>
    <cellStyle name="Обычный 16 12 3 15" xfId="30792" xr:uid="{00000000-0005-0000-0000-000045780000}"/>
    <cellStyle name="Обычный 16 12 3 16" xfId="30793" xr:uid="{00000000-0005-0000-0000-000046780000}"/>
    <cellStyle name="Обычный 16 12 3 17" xfId="30794" xr:uid="{00000000-0005-0000-0000-000047780000}"/>
    <cellStyle name="Обычный 16 12 3 18" xfId="30795" xr:uid="{00000000-0005-0000-0000-000048780000}"/>
    <cellStyle name="Обычный 16 12 3 2" xfId="30796" xr:uid="{00000000-0005-0000-0000-000049780000}"/>
    <cellStyle name="Обычный 16 12 3 3" xfId="30797" xr:uid="{00000000-0005-0000-0000-00004A780000}"/>
    <cellStyle name="Обычный 16 12 3 4" xfId="30798" xr:uid="{00000000-0005-0000-0000-00004B780000}"/>
    <cellStyle name="Обычный 16 12 3 5" xfId="30799" xr:uid="{00000000-0005-0000-0000-00004C780000}"/>
    <cellStyle name="Обычный 16 12 3 6" xfId="30800" xr:uid="{00000000-0005-0000-0000-00004D780000}"/>
    <cellStyle name="Обычный 16 12 3 7" xfId="30801" xr:uid="{00000000-0005-0000-0000-00004E780000}"/>
    <cellStyle name="Обычный 16 12 3 8" xfId="30802" xr:uid="{00000000-0005-0000-0000-00004F780000}"/>
    <cellStyle name="Обычный 16 12 3 9" xfId="30803" xr:uid="{00000000-0005-0000-0000-000050780000}"/>
    <cellStyle name="Обычный 16 12 4" xfId="30804" xr:uid="{00000000-0005-0000-0000-000051780000}"/>
    <cellStyle name="Обычный 16 12 4 10" xfId="30805" xr:uid="{00000000-0005-0000-0000-000052780000}"/>
    <cellStyle name="Обычный 16 12 4 11" xfId="30806" xr:uid="{00000000-0005-0000-0000-000053780000}"/>
    <cellStyle name="Обычный 16 12 4 12" xfId="30807" xr:uid="{00000000-0005-0000-0000-000054780000}"/>
    <cellStyle name="Обычный 16 12 4 13" xfId="30808" xr:uid="{00000000-0005-0000-0000-000055780000}"/>
    <cellStyle name="Обычный 16 12 4 14" xfId="30809" xr:uid="{00000000-0005-0000-0000-000056780000}"/>
    <cellStyle name="Обычный 16 12 4 15" xfId="30810" xr:uid="{00000000-0005-0000-0000-000057780000}"/>
    <cellStyle name="Обычный 16 12 4 16" xfId="30811" xr:uid="{00000000-0005-0000-0000-000058780000}"/>
    <cellStyle name="Обычный 16 12 4 17" xfId="30812" xr:uid="{00000000-0005-0000-0000-000059780000}"/>
    <cellStyle name="Обычный 16 12 4 18" xfId="30813" xr:uid="{00000000-0005-0000-0000-00005A780000}"/>
    <cellStyle name="Обычный 16 12 4 2" xfId="30814" xr:uid="{00000000-0005-0000-0000-00005B780000}"/>
    <cellStyle name="Обычный 16 12 4 3" xfId="30815" xr:uid="{00000000-0005-0000-0000-00005C780000}"/>
    <cellStyle name="Обычный 16 12 4 4" xfId="30816" xr:uid="{00000000-0005-0000-0000-00005D780000}"/>
    <cellStyle name="Обычный 16 12 4 5" xfId="30817" xr:uid="{00000000-0005-0000-0000-00005E780000}"/>
    <cellStyle name="Обычный 16 12 4 6" xfId="30818" xr:uid="{00000000-0005-0000-0000-00005F780000}"/>
    <cellStyle name="Обычный 16 12 4 7" xfId="30819" xr:uid="{00000000-0005-0000-0000-000060780000}"/>
    <cellStyle name="Обычный 16 12 4 8" xfId="30820" xr:uid="{00000000-0005-0000-0000-000061780000}"/>
    <cellStyle name="Обычный 16 12 4 9" xfId="30821" xr:uid="{00000000-0005-0000-0000-000062780000}"/>
    <cellStyle name="Обычный 16 12 5" xfId="30822" xr:uid="{00000000-0005-0000-0000-000063780000}"/>
    <cellStyle name="Обычный 16 12 5 10" xfId="30823" xr:uid="{00000000-0005-0000-0000-000064780000}"/>
    <cellStyle name="Обычный 16 12 5 11" xfId="30824" xr:uid="{00000000-0005-0000-0000-000065780000}"/>
    <cellStyle name="Обычный 16 12 5 12" xfId="30825" xr:uid="{00000000-0005-0000-0000-000066780000}"/>
    <cellStyle name="Обычный 16 12 5 13" xfId="30826" xr:uid="{00000000-0005-0000-0000-000067780000}"/>
    <cellStyle name="Обычный 16 12 5 14" xfId="30827" xr:uid="{00000000-0005-0000-0000-000068780000}"/>
    <cellStyle name="Обычный 16 12 5 15" xfId="30828" xr:uid="{00000000-0005-0000-0000-000069780000}"/>
    <cellStyle name="Обычный 16 12 5 16" xfId="30829" xr:uid="{00000000-0005-0000-0000-00006A780000}"/>
    <cellStyle name="Обычный 16 12 5 17" xfId="30830" xr:uid="{00000000-0005-0000-0000-00006B780000}"/>
    <cellStyle name="Обычный 16 12 5 18" xfId="30831" xr:uid="{00000000-0005-0000-0000-00006C780000}"/>
    <cellStyle name="Обычный 16 12 5 2" xfId="30832" xr:uid="{00000000-0005-0000-0000-00006D780000}"/>
    <cellStyle name="Обычный 16 12 5 3" xfId="30833" xr:uid="{00000000-0005-0000-0000-00006E780000}"/>
    <cellStyle name="Обычный 16 12 5 4" xfId="30834" xr:uid="{00000000-0005-0000-0000-00006F780000}"/>
    <cellStyle name="Обычный 16 12 5 5" xfId="30835" xr:uid="{00000000-0005-0000-0000-000070780000}"/>
    <cellStyle name="Обычный 16 12 5 6" xfId="30836" xr:uid="{00000000-0005-0000-0000-000071780000}"/>
    <cellStyle name="Обычный 16 12 5 7" xfId="30837" xr:uid="{00000000-0005-0000-0000-000072780000}"/>
    <cellStyle name="Обычный 16 12 5 8" xfId="30838" xr:uid="{00000000-0005-0000-0000-000073780000}"/>
    <cellStyle name="Обычный 16 12 5 9" xfId="30839" xr:uid="{00000000-0005-0000-0000-000074780000}"/>
    <cellStyle name="Обычный 16 12 6" xfId="30840" xr:uid="{00000000-0005-0000-0000-000075780000}"/>
    <cellStyle name="Обычный 16 12 7" xfId="30841" xr:uid="{00000000-0005-0000-0000-000076780000}"/>
    <cellStyle name="Обычный 16 12 8" xfId="30842" xr:uid="{00000000-0005-0000-0000-000077780000}"/>
    <cellStyle name="Обычный 16 12 9" xfId="30843" xr:uid="{00000000-0005-0000-0000-000078780000}"/>
    <cellStyle name="Обычный 16 13" xfId="30844" xr:uid="{00000000-0005-0000-0000-000079780000}"/>
    <cellStyle name="Обычный 16 13 10" xfId="30845" xr:uid="{00000000-0005-0000-0000-00007A780000}"/>
    <cellStyle name="Обычный 16 13 11" xfId="30846" xr:uid="{00000000-0005-0000-0000-00007B780000}"/>
    <cellStyle name="Обычный 16 13 12" xfId="30847" xr:uid="{00000000-0005-0000-0000-00007C780000}"/>
    <cellStyle name="Обычный 16 13 13" xfId="30848" xr:uid="{00000000-0005-0000-0000-00007D780000}"/>
    <cellStyle name="Обычный 16 13 14" xfId="30849" xr:uid="{00000000-0005-0000-0000-00007E780000}"/>
    <cellStyle name="Обычный 16 13 15" xfId="30850" xr:uid="{00000000-0005-0000-0000-00007F780000}"/>
    <cellStyle name="Обычный 16 13 16" xfId="30851" xr:uid="{00000000-0005-0000-0000-000080780000}"/>
    <cellStyle name="Обычный 16 13 17" xfId="30852" xr:uid="{00000000-0005-0000-0000-000081780000}"/>
    <cellStyle name="Обычный 16 13 18" xfId="30853" xr:uid="{00000000-0005-0000-0000-000082780000}"/>
    <cellStyle name="Обычный 16 13 19" xfId="30854" xr:uid="{00000000-0005-0000-0000-000083780000}"/>
    <cellStyle name="Обычный 16 13 2" xfId="30855" xr:uid="{00000000-0005-0000-0000-000084780000}"/>
    <cellStyle name="Обычный 16 13 2 10" xfId="30856" xr:uid="{00000000-0005-0000-0000-000085780000}"/>
    <cellStyle name="Обычный 16 13 2 11" xfId="30857" xr:uid="{00000000-0005-0000-0000-000086780000}"/>
    <cellStyle name="Обычный 16 13 2 12" xfId="30858" xr:uid="{00000000-0005-0000-0000-000087780000}"/>
    <cellStyle name="Обычный 16 13 2 13" xfId="30859" xr:uid="{00000000-0005-0000-0000-000088780000}"/>
    <cellStyle name="Обычный 16 13 2 14" xfId="30860" xr:uid="{00000000-0005-0000-0000-000089780000}"/>
    <cellStyle name="Обычный 16 13 2 15" xfId="30861" xr:uid="{00000000-0005-0000-0000-00008A780000}"/>
    <cellStyle name="Обычный 16 13 2 16" xfId="30862" xr:uid="{00000000-0005-0000-0000-00008B780000}"/>
    <cellStyle name="Обычный 16 13 2 17" xfId="30863" xr:uid="{00000000-0005-0000-0000-00008C780000}"/>
    <cellStyle name="Обычный 16 13 2 18" xfId="30864" xr:uid="{00000000-0005-0000-0000-00008D780000}"/>
    <cellStyle name="Обычный 16 13 2 19" xfId="30865" xr:uid="{00000000-0005-0000-0000-00008E780000}"/>
    <cellStyle name="Обычный 16 13 2 2" xfId="30866" xr:uid="{00000000-0005-0000-0000-00008F780000}"/>
    <cellStyle name="Обычный 16 13 2 2 10" xfId="30867" xr:uid="{00000000-0005-0000-0000-000090780000}"/>
    <cellStyle name="Обычный 16 13 2 2 11" xfId="30868" xr:uid="{00000000-0005-0000-0000-000091780000}"/>
    <cellStyle name="Обычный 16 13 2 2 12" xfId="30869" xr:uid="{00000000-0005-0000-0000-000092780000}"/>
    <cellStyle name="Обычный 16 13 2 2 13" xfId="30870" xr:uid="{00000000-0005-0000-0000-000093780000}"/>
    <cellStyle name="Обычный 16 13 2 2 14" xfId="30871" xr:uid="{00000000-0005-0000-0000-000094780000}"/>
    <cellStyle name="Обычный 16 13 2 2 15" xfId="30872" xr:uid="{00000000-0005-0000-0000-000095780000}"/>
    <cellStyle name="Обычный 16 13 2 2 16" xfId="30873" xr:uid="{00000000-0005-0000-0000-000096780000}"/>
    <cellStyle name="Обычный 16 13 2 2 17" xfId="30874" xr:uid="{00000000-0005-0000-0000-000097780000}"/>
    <cellStyle name="Обычный 16 13 2 2 18" xfId="30875" xr:uid="{00000000-0005-0000-0000-000098780000}"/>
    <cellStyle name="Обычный 16 13 2 2 2" xfId="30876" xr:uid="{00000000-0005-0000-0000-000099780000}"/>
    <cellStyle name="Обычный 16 13 2 2 3" xfId="30877" xr:uid="{00000000-0005-0000-0000-00009A780000}"/>
    <cellStyle name="Обычный 16 13 2 2 4" xfId="30878" xr:uid="{00000000-0005-0000-0000-00009B780000}"/>
    <cellStyle name="Обычный 16 13 2 2 5" xfId="30879" xr:uid="{00000000-0005-0000-0000-00009C780000}"/>
    <cellStyle name="Обычный 16 13 2 2 6" xfId="30880" xr:uid="{00000000-0005-0000-0000-00009D780000}"/>
    <cellStyle name="Обычный 16 13 2 2 7" xfId="30881" xr:uid="{00000000-0005-0000-0000-00009E780000}"/>
    <cellStyle name="Обычный 16 13 2 2 8" xfId="30882" xr:uid="{00000000-0005-0000-0000-00009F780000}"/>
    <cellStyle name="Обычный 16 13 2 2 9" xfId="30883" xr:uid="{00000000-0005-0000-0000-0000A0780000}"/>
    <cellStyle name="Обычный 16 13 2 20" xfId="30884" xr:uid="{00000000-0005-0000-0000-0000A1780000}"/>
    <cellStyle name="Обычный 16 13 2 21" xfId="30885" xr:uid="{00000000-0005-0000-0000-0000A2780000}"/>
    <cellStyle name="Обычный 16 13 2 3" xfId="30886" xr:uid="{00000000-0005-0000-0000-0000A3780000}"/>
    <cellStyle name="Обычный 16 13 2 3 10" xfId="30887" xr:uid="{00000000-0005-0000-0000-0000A4780000}"/>
    <cellStyle name="Обычный 16 13 2 3 11" xfId="30888" xr:uid="{00000000-0005-0000-0000-0000A5780000}"/>
    <cellStyle name="Обычный 16 13 2 3 12" xfId="30889" xr:uid="{00000000-0005-0000-0000-0000A6780000}"/>
    <cellStyle name="Обычный 16 13 2 3 13" xfId="30890" xr:uid="{00000000-0005-0000-0000-0000A7780000}"/>
    <cellStyle name="Обычный 16 13 2 3 14" xfId="30891" xr:uid="{00000000-0005-0000-0000-0000A8780000}"/>
    <cellStyle name="Обычный 16 13 2 3 15" xfId="30892" xr:uid="{00000000-0005-0000-0000-0000A9780000}"/>
    <cellStyle name="Обычный 16 13 2 3 16" xfId="30893" xr:uid="{00000000-0005-0000-0000-0000AA780000}"/>
    <cellStyle name="Обычный 16 13 2 3 17" xfId="30894" xr:uid="{00000000-0005-0000-0000-0000AB780000}"/>
    <cellStyle name="Обычный 16 13 2 3 18" xfId="30895" xr:uid="{00000000-0005-0000-0000-0000AC780000}"/>
    <cellStyle name="Обычный 16 13 2 3 2" xfId="30896" xr:uid="{00000000-0005-0000-0000-0000AD780000}"/>
    <cellStyle name="Обычный 16 13 2 3 3" xfId="30897" xr:uid="{00000000-0005-0000-0000-0000AE780000}"/>
    <cellStyle name="Обычный 16 13 2 3 4" xfId="30898" xr:uid="{00000000-0005-0000-0000-0000AF780000}"/>
    <cellStyle name="Обычный 16 13 2 3 5" xfId="30899" xr:uid="{00000000-0005-0000-0000-0000B0780000}"/>
    <cellStyle name="Обычный 16 13 2 3 6" xfId="30900" xr:uid="{00000000-0005-0000-0000-0000B1780000}"/>
    <cellStyle name="Обычный 16 13 2 3 7" xfId="30901" xr:uid="{00000000-0005-0000-0000-0000B2780000}"/>
    <cellStyle name="Обычный 16 13 2 3 8" xfId="30902" xr:uid="{00000000-0005-0000-0000-0000B3780000}"/>
    <cellStyle name="Обычный 16 13 2 3 9" xfId="30903" xr:uid="{00000000-0005-0000-0000-0000B4780000}"/>
    <cellStyle name="Обычный 16 13 2 4" xfId="30904" xr:uid="{00000000-0005-0000-0000-0000B5780000}"/>
    <cellStyle name="Обычный 16 13 2 4 10" xfId="30905" xr:uid="{00000000-0005-0000-0000-0000B6780000}"/>
    <cellStyle name="Обычный 16 13 2 4 11" xfId="30906" xr:uid="{00000000-0005-0000-0000-0000B7780000}"/>
    <cellStyle name="Обычный 16 13 2 4 12" xfId="30907" xr:uid="{00000000-0005-0000-0000-0000B8780000}"/>
    <cellStyle name="Обычный 16 13 2 4 13" xfId="30908" xr:uid="{00000000-0005-0000-0000-0000B9780000}"/>
    <cellStyle name="Обычный 16 13 2 4 14" xfId="30909" xr:uid="{00000000-0005-0000-0000-0000BA780000}"/>
    <cellStyle name="Обычный 16 13 2 4 15" xfId="30910" xr:uid="{00000000-0005-0000-0000-0000BB780000}"/>
    <cellStyle name="Обычный 16 13 2 4 16" xfId="30911" xr:uid="{00000000-0005-0000-0000-0000BC780000}"/>
    <cellStyle name="Обычный 16 13 2 4 17" xfId="30912" xr:uid="{00000000-0005-0000-0000-0000BD780000}"/>
    <cellStyle name="Обычный 16 13 2 4 18" xfId="30913" xr:uid="{00000000-0005-0000-0000-0000BE780000}"/>
    <cellStyle name="Обычный 16 13 2 4 2" xfId="30914" xr:uid="{00000000-0005-0000-0000-0000BF780000}"/>
    <cellStyle name="Обычный 16 13 2 4 3" xfId="30915" xr:uid="{00000000-0005-0000-0000-0000C0780000}"/>
    <cellStyle name="Обычный 16 13 2 4 4" xfId="30916" xr:uid="{00000000-0005-0000-0000-0000C1780000}"/>
    <cellStyle name="Обычный 16 13 2 4 5" xfId="30917" xr:uid="{00000000-0005-0000-0000-0000C2780000}"/>
    <cellStyle name="Обычный 16 13 2 4 6" xfId="30918" xr:uid="{00000000-0005-0000-0000-0000C3780000}"/>
    <cellStyle name="Обычный 16 13 2 4 7" xfId="30919" xr:uid="{00000000-0005-0000-0000-0000C4780000}"/>
    <cellStyle name="Обычный 16 13 2 4 8" xfId="30920" xr:uid="{00000000-0005-0000-0000-0000C5780000}"/>
    <cellStyle name="Обычный 16 13 2 4 9" xfId="30921" xr:uid="{00000000-0005-0000-0000-0000C6780000}"/>
    <cellStyle name="Обычный 16 13 2 5" xfId="30922" xr:uid="{00000000-0005-0000-0000-0000C7780000}"/>
    <cellStyle name="Обычный 16 13 2 6" xfId="30923" xr:uid="{00000000-0005-0000-0000-0000C8780000}"/>
    <cellStyle name="Обычный 16 13 2 7" xfId="30924" xr:uid="{00000000-0005-0000-0000-0000C9780000}"/>
    <cellStyle name="Обычный 16 13 2 8" xfId="30925" xr:uid="{00000000-0005-0000-0000-0000CA780000}"/>
    <cellStyle name="Обычный 16 13 2 9" xfId="30926" xr:uid="{00000000-0005-0000-0000-0000CB780000}"/>
    <cellStyle name="Обычный 16 13 20" xfId="30927" xr:uid="{00000000-0005-0000-0000-0000CC780000}"/>
    <cellStyle name="Обычный 16 13 21" xfId="30928" xr:uid="{00000000-0005-0000-0000-0000CD780000}"/>
    <cellStyle name="Обычный 16 13 22" xfId="30929" xr:uid="{00000000-0005-0000-0000-0000CE780000}"/>
    <cellStyle name="Обычный 16 13 3" xfId="30930" xr:uid="{00000000-0005-0000-0000-0000CF780000}"/>
    <cellStyle name="Обычный 16 13 3 10" xfId="30931" xr:uid="{00000000-0005-0000-0000-0000D0780000}"/>
    <cellStyle name="Обычный 16 13 3 11" xfId="30932" xr:uid="{00000000-0005-0000-0000-0000D1780000}"/>
    <cellStyle name="Обычный 16 13 3 12" xfId="30933" xr:uid="{00000000-0005-0000-0000-0000D2780000}"/>
    <cellStyle name="Обычный 16 13 3 13" xfId="30934" xr:uid="{00000000-0005-0000-0000-0000D3780000}"/>
    <cellStyle name="Обычный 16 13 3 14" xfId="30935" xr:uid="{00000000-0005-0000-0000-0000D4780000}"/>
    <cellStyle name="Обычный 16 13 3 15" xfId="30936" xr:uid="{00000000-0005-0000-0000-0000D5780000}"/>
    <cellStyle name="Обычный 16 13 3 16" xfId="30937" xr:uid="{00000000-0005-0000-0000-0000D6780000}"/>
    <cellStyle name="Обычный 16 13 3 17" xfId="30938" xr:uid="{00000000-0005-0000-0000-0000D7780000}"/>
    <cellStyle name="Обычный 16 13 3 18" xfId="30939" xr:uid="{00000000-0005-0000-0000-0000D8780000}"/>
    <cellStyle name="Обычный 16 13 3 2" xfId="30940" xr:uid="{00000000-0005-0000-0000-0000D9780000}"/>
    <cellStyle name="Обычный 16 13 3 3" xfId="30941" xr:uid="{00000000-0005-0000-0000-0000DA780000}"/>
    <cellStyle name="Обычный 16 13 3 4" xfId="30942" xr:uid="{00000000-0005-0000-0000-0000DB780000}"/>
    <cellStyle name="Обычный 16 13 3 5" xfId="30943" xr:uid="{00000000-0005-0000-0000-0000DC780000}"/>
    <cellStyle name="Обычный 16 13 3 6" xfId="30944" xr:uid="{00000000-0005-0000-0000-0000DD780000}"/>
    <cellStyle name="Обычный 16 13 3 7" xfId="30945" xr:uid="{00000000-0005-0000-0000-0000DE780000}"/>
    <cellStyle name="Обычный 16 13 3 8" xfId="30946" xr:uid="{00000000-0005-0000-0000-0000DF780000}"/>
    <cellStyle name="Обычный 16 13 3 9" xfId="30947" xr:uid="{00000000-0005-0000-0000-0000E0780000}"/>
    <cellStyle name="Обычный 16 13 4" xfId="30948" xr:uid="{00000000-0005-0000-0000-0000E1780000}"/>
    <cellStyle name="Обычный 16 13 4 10" xfId="30949" xr:uid="{00000000-0005-0000-0000-0000E2780000}"/>
    <cellStyle name="Обычный 16 13 4 11" xfId="30950" xr:uid="{00000000-0005-0000-0000-0000E3780000}"/>
    <cellStyle name="Обычный 16 13 4 12" xfId="30951" xr:uid="{00000000-0005-0000-0000-0000E4780000}"/>
    <cellStyle name="Обычный 16 13 4 13" xfId="30952" xr:uid="{00000000-0005-0000-0000-0000E5780000}"/>
    <cellStyle name="Обычный 16 13 4 14" xfId="30953" xr:uid="{00000000-0005-0000-0000-0000E6780000}"/>
    <cellStyle name="Обычный 16 13 4 15" xfId="30954" xr:uid="{00000000-0005-0000-0000-0000E7780000}"/>
    <cellStyle name="Обычный 16 13 4 16" xfId="30955" xr:uid="{00000000-0005-0000-0000-0000E8780000}"/>
    <cellStyle name="Обычный 16 13 4 17" xfId="30956" xr:uid="{00000000-0005-0000-0000-0000E9780000}"/>
    <cellStyle name="Обычный 16 13 4 18" xfId="30957" xr:uid="{00000000-0005-0000-0000-0000EA780000}"/>
    <cellStyle name="Обычный 16 13 4 2" xfId="30958" xr:uid="{00000000-0005-0000-0000-0000EB780000}"/>
    <cellStyle name="Обычный 16 13 4 3" xfId="30959" xr:uid="{00000000-0005-0000-0000-0000EC780000}"/>
    <cellStyle name="Обычный 16 13 4 4" xfId="30960" xr:uid="{00000000-0005-0000-0000-0000ED780000}"/>
    <cellStyle name="Обычный 16 13 4 5" xfId="30961" xr:uid="{00000000-0005-0000-0000-0000EE780000}"/>
    <cellStyle name="Обычный 16 13 4 6" xfId="30962" xr:uid="{00000000-0005-0000-0000-0000EF780000}"/>
    <cellStyle name="Обычный 16 13 4 7" xfId="30963" xr:uid="{00000000-0005-0000-0000-0000F0780000}"/>
    <cellStyle name="Обычный 16 13 4 8" xfId="30964" xr:uid="{00000000-0005-0000-0000-0000F1780000}"/>
    <cellStyle name="Обычный 16 13 4 9" xfId="30965" xr:uid="{00000000-0005-0000-0000-0000F2780000}"/>
    <cellStyle name="Обычный 16 13 5" xfId="30966" xr:uid="{00000000-0005-0000-0000-0000F3780000}"/>
    <cellStyle name="Обычный 16 13 5 10" xfId="30967" xr:uid="{00000000-0005-0000-0000-0000F4780000}"/>
    <cellStyle name="Обычный 16 13 5 11" xfId="30968" xr:uid="{00000000-0005-0000-0000-0000F5780000}"/>
    <cellStyle name="Обычный 16 13 5 12" xfId="30969" xr:uid="{00000000-0005-0000-0000-0000F6780000}"/>
    <cellStyle name="Обычный 16 13 5 13" xfId="30970" xr:uid="{00000000-0005-0000-0000-0000F7780000}"/>
    <cellStyle name="Обычный 16 13 5 14" xfId="30971" xr:uid="{00000000-0005-0000-0000-0000F8780000}"/>
    <cellStyle name="Обычный 16 13 5 15" xfId="30972" xr:uid="{00000000-0005-0000-0000-0000F9780000}"/>
    <cellStyle name="Обычный 16 13 5 16" xfId="30973" xr:uid="{00000000-0005-0000-0000-0000FA780000}"/>
    <cellStyle name="Обычный 16 13 5 17" xfId="30974" xr:uid="{00000000-0005-0000-0000-0000FB780000}"/>
    <cellStyle name="Обычный 16 13 5 18" xfId="30975" xr:uid="{00000000-0005-0000-0000-0000FC780000}"/>
    <cellStyle name="Обычный 16 13 5 2" xfId="30976" xr:uid="{00000000-0005-0000-0000-0000FD780000}"/>
    <cellStyle name="Обычный 16 13 5 3" xfId="30977" xr:uid="{00000000-0005-0000-0000-0000FE780000}"/>
    <cellStyle name="Обычный 16 13 5 4" xfId="30978" xr:uid="{00000000-0005-0000-0000-0000FF780000}"/>
    <cellStyle name="Обычный 16 13 5 5" xfId="30979" xr:uid="{00000000-0005-0000-0000-000000790000}"/>
    <cellStyle name="Обычный 16 13 5 6" xfId="30980" xr:uid="{00000000-0005-0000-0000-000001790000}"/>
    <cellStyle name="Обычный 16 13 5 7" xfId="30981" xr:uid="{00000000-0005-0000-0000-000002790000}"/>
    <cellStyle name="Обычный 16 13 5 8" xfId="30982" xr:uid="{00000000-0005-0000-0000-000003790000}"/>
    <cellStyle name="Обычный 16 13 5 9" xfId="30983" xr:uid="{00000000-0005-0000-0000-000004790000}"/>
    <cellStyle name="Обычный 16 13 6" xfId="30984" xr:uid="{00000000-0005-0000-0000-000005790000}"/>
    <cellStyle name="Обычный 16 13 7" xfId="30985" xr:uid="{00000000-0005-0000-0000-000006790000}"/>
    <cellStyle name="Обычный 16 13 8" xfId="30986" xr:uid="{00000000-0005-0000-0000-000007790000}"/>
    <cellStyle name="Обычный 16 13 9" xfId="30987" xr:uid="{00000000-0005-0000-0000-000008790000}"/>
    <cellStyle name="Обычный 16 14" xfId="30988" xr:uid="{00000000-0005-0000-0000-000009790000}"/>
    <cellStyle name="Обычный 16 14 2" xfId="30989" xr:uid="{00000000-0005-0000-0000-00000A790000}"/>
    <cellStyle name="Обычный 16 15" xfId="30990" xr:uid="{00000000-0005-0000-0000-00000B790000}"/>
    <cellStyle name="Обычный 16 16" xfId="30991" xr:uid="{00000000-0005-0000-0000-00000C790000}"/>
    <cellStyle name="Обычный 16 17" xfId="30992" xr:uid="{00000000-0005-0000-0000-00000D790000}"/>
    <cellStyle name="Обычный 16 17 10" xfId="30993" xr:uid="{00000000-0005-0000-0000-00000E790000}"/>
    <cellStyle name="Обычный 16 17 11" xfId="30994" xr:uid="{00000000-0005-0000-0000-00000F790000}"/>
    <cellStyle name="Обычный 16 17 12" xfId="30995" xr:uid="{00000000-0005-0000-0000-000010790000}"/>
    <cellStyle name="Обычный 16 17 13" xfId="30996" xr:uid="{00000000-0005-0000-0000-000011790000}"/>
    <cellStyle name="Обычный 16 17 14" xfId="30997" xr:uid="{00000000-0005-0000-0000-000012790000}"/>
    <cellStyle name="Обычный 16 17 15" xfId="30998" xr:uid="{00000000-0005-0000-0000-000013790000}"/>
    <cellStyle name="Обычный 16 17 16" xfId="30999" xr:uid="{00000000-0005-0000-0000-000014790000}"/>
    <cellStyle name="Обычный 16 17 17" xfId="31000" xr:uid="{00000000-0005-0000-0000-000015790000}"/>
    <cellStyle name="Обычный 16 17 18" xfId="31001" xr:uid="{00000000-0005-0000-0000-000016790000}"/>
    <cellStyle name="Обычный 16 17 19" xfId="31002" xr:uid="{00000000-0005-0000-0000-000017790000}"/>
    <cellStyle name="Обычный 16 17 2" xfId="31003" xr:uid="{00000000-0005-0000-0000-000018790000}"/>
    <cellStyle name="Обычный 16 17 2 10" xfId="31004" xr:uid="{00000000-0005-0000-0000-000019790000}"/>
    <cellStyle name="Обычный 16 17 2 11" xfId="31005" xr:uid="{00000000-0005-0000-0000-00001A790000}"/>
    <cellStyle name="Обычный 16 17 2 12" xfId="31006" xr:uid="{00000000-0005-0000-0000-00001B790000}"/>
    <cellStyle name="Обычный 16 17 2 13" xfId="31007" xr:uid="{00000000-0005-0000-0000-00001C790000}"/>
    <cellStyle name="Обычный 16 17 2 14" xfId="31008" xr:uid="{00000000-0005-0000-0000-00001D790000}"/>
    <cellStyle name="Обычный 16 17 2 15" xfId="31009" xr:uid="{00000000-0005-0000-0000-00001E790000}"/>
    <cellStyle name="Обычный 16 17 2 16" xfId="31010" xr:uid="{00000000-0005-0000-0000-00001F790000}"/>
    <cellStyle name="Обычный 16 17 2 17" xfId="31011" xr:uid="{00000000-0005-0000-0000-000020790000}"/>
    <cellStyle name="Обычный 16 17 2 18" xfId="31012" xr:uid="{00000000-0005-0000-0000-000021790000}"/>
    <cellStyle name="Обычный 16 17 2 2" xfId="31013" xr:uid="{00000000-0005-0000-0000-000022790000}"/>
    <cellStyle name="Обычный 16 17 2 3" xfId="31014" xr:uid="{00000000-0005-0000-0000-000023790000}"/>
    <cellStyle name="Обычный 16 17 2 4" xfId="31015" xr:uid="{00000000-0005-0000-0000-000024790000}"/>
    <cellStyle name="Обычный 16 17 2 5" xfId="31016" xr:uid="{00000000-0005-0000-0000-000025790000}"/>
    <cellStyle name="Обычный 16 17 2 6" xfId="31017" xr:uid="{00000000-0005-0000-0000-000026790000}"/>
    <cellStyle name="Обычный 16 17 2 7" xfId="31018" xr:uid="{00000000-0005-0000-0000-000027790000}"/>
    <cellStyle name="Обычный 16 17 2 8" xfId="31019" xr:uid="{00000000-0005-0000-0000-000028790000}"/>
    <cellStyle name="Обычный 16 17 2 9" xfId="31020" xr:uid="{00000000-0005-0000-0000-000029790000}"/>
    <cellStyle name="Обычный 16 17 20" xfId="31021" xr:uid="{00000000-0005-0000-0000-00002A790000}"/>
    <cellStyle name="Обычный 16 17 21" xfId="31022" xr:uid="{00000000-0005-0000-0000-00002B790000}"/>
    <cellStyle name="Обычный 16 17 3" xfId="31023" xr:uid="{00000000-0005-0000-0000-00002C790000}"/>
    <cellStyle name="Обычный 16 17 3 10" xfId="31024" xr:uid="{00000000-0005-0000-0000-00002D790000}"/>
    <cellStyle name="Обычный 16 17 3 11" xfId="31025" xr:uid="{00000000-0005-0000-0000-00002E790000}"/>
    <cellStyle name="Обычный 16 17 3 12" xfId="31026" xr:uid="{00000000-0005-0000-0000-00002F790000}"/>
    <cellStyle name="Обычный 16 17 3 13" xfId="31027" xr:uid="{00000000-0005-0000-0000-000030790000}"/>
    <cellStyle name="Обычный 16 17 3 14" xfId="31028" xr:uid="{00000000-0005-0000-0000-000031790000}"/>
    <cellStyle name="Обычный 16 17 3 15" xfId="31029" xr:uid="{00000000-0005-0000-0000-000032790000}"/>
    <cellStyle name="Обычный 16 17 3 16" xfId="31030" xr:uid="{00000000-0005-0000-0000-000033790000}"/>
    <cellStyle name="Обычный 16 17 3 17" xfId="31031" xr:uid="{00000000-0005-0000-0000-000034790000}"/>
    <cellStyle name="Обычный 16 17 3 18" xfId="31032" xr:uid="{00000000-0005-0000-0000-000035790000}"/>
    <cellStyle name="Обычный 16 17 3 2" xfId="31033" xr:uid="{00000000-0005-0000-0000-000036790000}"/>
    <cellStyle name="Обычный 16 17 3 3" xfId="31034" xr:uid="{00000000-0005-0000-0000-000037790000}"/>
    <cellStyle name="Обычный 16 17 3 4" xfId="31035" xr:uid="{00000000-0005-0000-0000-000038790000}"/>
    <cellStyle name="Обычный 16 17 3 5" xfId="31036" xr:uid="{00000000-0005-0000-0000-000039790000}"/>
    <cellStyle name="Обычный 16 17 3 6" xfId="31037" xr:uid="{00000000-0005-0000-0000-00003A790000}"/>
    <cellStyle name="Обычный 16 17 3 7" xfId="31038" xr:uid="{00000000-0005-0000-0000-00003B790000}"/>
    <cellStyle name="Обычный 16 17 3 8" xfId="31039" xr:uid="{00000000-0005-0000-0000-00003C790000}"/>
    <cellStyle name="Обычный 16 17 3 9" xfId="31040" xr:uid="{00000000-0005-0000-0000-00003D790000}"/>
    <cellStyle name="Обычный 16 17 4" xfId="31041" xr:uid="{00000000-0005-0000-0000-00003E790000}"/>
    <cellStyle name="Обычный 16 17 4 10" xfId="31042" xr:uid="{00000000-0005-0000-0000-00003F790000}"/>
    <cellStyle name="Обычный 16 17 4 11" xfId="31043" xr:uid="{00000000-0005-0000-0000-000040790000}"/>
    <cellStyle name="Обычный 16 17 4 12" xfId="31044" xr:uid="{00000000-0005-0000-0000-000041790000}"/>
    <cellStyle name="Обычный 16 17 4 13" xfId="31045" xr:uid="{00000000-0005-0000-0000-000042790000}"/>
    <cellStyle name="Обычный 16 17 4 14" xfId="31046" xr:uid="{00000000-0005-0000-0000-000043790000}"/>
    <cellStyle name="Обычный 16 17 4 15" xfId="31047" xr:uid="{00000000-0005-0000-0000-000044790000}"/>
    <cellStyle name="Обычный 16 17 4 16" xfId="31048" xr:uid="{00000000-0005-0000-0000-000045790000}"/>
    <cellStyle name="Обычный 16 17 4 17" xfId="31049" xr:uid="{00000000-0005-0000-0000-000046790000}"/>
    <cellStyle name="Обычный 16 17 4 18" xfId="31050" xr:uid="{00000000-0005-0000-0000-000047790000}"/>
    <cellStyle name="Обычный 16 17 4 2" xfId="31051" xr:uid="{00000000-0005-0000-0000-000048790000}"/>
    <cellStyle name="Обычный 16 17 4 3" xfId="31052" xr:uid="{00000000-0005-0000-0000-000049790000}"/>
    <cellStyle name="Обычный 16 17 4 4" xfId="31053" xr:uid="{00000000-0005-0000-0000-00004A790000}"/>
    <cellStyle name="Обычный 16 17 4 5" xfId="31054" xr:uid="{00000000-0005-0000-0000-00004B790000}"/>
    <cellStyle name="Обычный 16 17 4 6" xfId="31055" xr:uid="{00000000-0005-0000-0000-00004C790000}"/>
    <cellStyle name="Обычный 16 17 4 7" xfId="31056" xr:uid="{00000000-0005-0000-0000-00004D790000}"/>
    <cellStyle name="Обычный 16 17 4 8" xfId="31057" xr:uid="{00000000-0005-0000-0000-00004E790000}"/>
    <cellStyle name="Обычный 16 17 4 9" xfId="31058" xr:uid="{00000000-0005-0000-0000-00004F790000}"/>
    <cellStyle name="Обычный 16 17 5" xfId="31059" xr:uid="{00000000-0005-0000-0000-000050790000}"/>
    <cellStyle name="Обычный 16 17 6" xfId="31060" xr:uid="{00000000-0005-0000-0000-000051790000}"/>
    <cellStyle name="Обычный 16 17 7" xfId="31061" xr:uid="{00000000-0005-0000-0000-000052790000}"/>
    <cellStyle name="Обычный 16 17 8" xfId="31062" xr:uid="{00000000-0005-0000-0000-000053790000}"/>
    <cellStyle name="Обычный 16 17 9" xfId="31063" xr:uid="{00000000-0005-0000-0000-000054790000}"/>
    <cellStyle name="Обычный 16 18" xfId="31064" xr:uid="{00000000-0005-0000-0000-000055790000}"/>
    <cellStyle name="Обычный 16 18 10" xfId="31065" xr:uid="{00000000-0005-0000-0000-000056790000}"/>
    <cellStyle name="Обычный 16 18 11" xfId="31066" xr:uid="{00000000-0005-0000-0000-000057790000}"/>
    <cellStyle name="Обычный 16 18 12" xfId="31067" xr:uid="{00000000-0005-0000-0000-000058790000}"/>
    <cellStyle name="Обычный 16 18 13" xfId="31068" xr:uid="{00000000-0005-0000-0000-000059790000}"/>
    <cellStyle name="Обычный 16 18 14" xfId="31069" xr:uid="{00000000-0005-0000-0000-00005A790000}"/>
    <cellStyle name="Обычный 16 18 15" xfId="31070" xr:uid="{00000000-0005-0000-0000-00005B790000}"/>
    <cellStyle name="Обычный 16 18 16" xfId="31071" xr:uid="{00000000-0005-0000-0000-00005C790000}"/>
    <cellStyle name="Обычный 16 18 17" xfId="31072" xr:uid="{00000000-0005-0000-0000-00005D790000}"/>
    <cellStyle name="Обычный 16 18 18" xfId="31073" xr:uid="{00000000-0005-0000-0000-00005E790000}"/>
    <cellStyle name="Обычный 16 18 2" xfId="31074" xr:uid="{00000000-0005-0000-0000-00005F790000}"/>
    <cellStyle name="Обычный 16 18 3" xfId="31075" xr:uid="{00000000-0005-0000-0000-000060790000}"/>
    <cellStyle name="Обычный 16 18 4" xfId="31076" xr:uid="{00000000-0005-0000-0000-000061790000}"/>
    <cellStyle name="Обычный 16 18 5" xfId="31077" xr:uid="{00000000-0005-0000-0000-000062790000}"/>
    <cellStyle name="Обычный 16 18 6" xfId="31078" xr:uid="{00000000-0005-0000-0000-000063790000}"/>
    <cellStyle name="Обычный 16 18 7" xfId="31079" xr:uid="{00000000-0005-0000-0000-000064790000}"/>
    <cellStyle name="Обычный 16 18 8" xfId="31080" xr:uid="{00000000-0005-0000-0000-000065790000}"/>
    <cellStyle name="Обычный 16 18 9" xfId="31081" xr:uid="{00000000-0005-0000-0000-000066790000}"/>
    <cellStyle name="Обычный 16 19" xfId="31082" xr:uid="{00000000-0005-0000-0000-000067790000}"/>
    <cellStyle name="Обычный 16 19 10" xfId="31083" xr:uid="{00000000-0005-0000-0000-000068790000}"/>
    <cellStyle name="Обычный 16 19 11" xfId="31084" xr:uid="{00000000-0005-0000-0000-000069790000}"/>
    <cellStyle name="Обычный 16 19 12" xfId="31085" xr:uid="{00000000-0005-0000-0000-00006A790000}"/>
    <cellStyle name="Обычный 16 19 13" xfId="31086" xr:uid="{00000000-0005-0000-0000-00006B790000}"/>
    <cellStyle name="Обычный 16 19 14" xfId="31087" xr:uid="{00000000-0005-0000-0000-00006C790000}"/>
    <cellStyle name="Обычный 16 19 15" xfId="31088" xr:uid="{00000000-0005-0000-0000-00006D790000}"/>
    <cellStyle name="Обычный 16 19 16" xfId="31089" xr:uid="{00000000-0005-0000-0000-00006E790000}"/>
    <cellStyle name="Обычный 16 19 17" xfId="31090" xr:uid="{00000000-0005-0000-0000-00006F790000}"/>
    <cellStyle name="Обычный 16 19 18" xfId="31091" xr:uid="{00000000-0005-0000-0000-000070790000}"/>
    <cellStyle name="Обычный 16 19 2" xfId="31092" xr:uid="{00000000-0005-0000-0000-000071790000}"/>
    <cellStyle name="Обычный 16 19 3" xfId="31093" xr:uid="{00000000-0005-0000-0000-000072790000}"/>
    <cellStyle name="Обычный 16 19 4" xfId="31094" xr:uid="{00000000-0005-0000-0000-000073790000}"/>
    <cellStyle name="Обычный 16 19 5" xfId="31095" xr:uid="{00000000-0005-0000-0000-000074790000}"/>
    <cellStyle name="Обычный 16 19 6" xfId="31096" xr:uid="{00000000-0005-0000-0000-000075790000}"/>
    <cellStyle name="Обычный 16 19 7" xfId="31097" xr:uid="{00000000-0005-0000-0000-000076790000}"/>
    <cellStyle name="Обычный 16 19 8" xfId="31098" xr:uid="{00000000-0005-0000-0000-000077790000}"/>
    <cellStyle name="Обычный 16 19 9" xfId="31099" xr:uid="{00000000-0005-0000-0000-000078790000}"/>
    <cellStyle name="Обычный 16 2" xfId="31100" xr:uid="{00000000-0005-0000-0000-000079790000}"/>
    <cellStyle name="Обычный 16 2 10" xfId="31101" xr:uid="{00000000-0005-0000-0000-00007A790000}"/>
    <cellStyle name="Обычный 16 2 11" xfId="31102" xr:uid="{00000000-0005-0000-0000-00007B790000}"/>
    <cellStyle name="Обычный 16 2 12" xfId="31103" xr:uid="{00000000-0005-0000-0000-00007C790000}"/>
    <cellStyle name="Обычный 16 2 2" xfId="31104" xr:uid="{00000000-0005-0000-0000-00007D790000}"/>
    <cellStyle name="Обычный 16 2 3" xfId="31105" xr:uid="{00000000-0005-0000-0000-00007E790000}"/>
    <cellStyle name="Обычный 16 2 4" xfId="31106" xr:uid="{00000000-0005-0000-0000-00007F790000}"/>
    <cellStyle name="Обычный 16 2 5" xfId="31107" xr:uid="{00000000-0005-0000-0000-000080790000}"/>
    <cellStyle name="Обычный 16 2 6" xfId="31108" xr:uid="{00000000-0005-0000-0000-000081790000}"/>
    <cellStyle name="Обычный 16 2 6 2" xfId="31109" xr:uid="{00000000-0005-0000-0000-000082790000}"/>
    <cellStyle name="Обычный 16 2 7" xfId="31110" xr:uid="{00000000-0005-0000-0000-000083790000}"/>
    <cellStyle name="Обычный 16 2 7 2" xfId="31111" xr:uid="{00000000-0005-0000-0000-000084790000}"/>
    <cellStyle name="Обычный 16 2 8" xfId="31112" xr:uid="{00000000-0005-0000-0000-000085790000}"/>
    <cellStyle name="Обычный 16 2 9" xfId="31113" xr:uid="{00000000-0005-0000-0000-000086790000}"/>
    <cellStyle name="Обычный 16 20" xfId="31114" xr:uid="{00000000-0005-0000-0000-000087790000}"/>
    <cellStyle name="Обычный 16 20 10" xfId="31115" xr:uid="{00000000-0005-0000-0000-000088790000}"/>
    <cellStyle name="Обычный 16 20 11" xfId="31116" xr:uid="{00000000-0005-0000-0000-000089790000}"/>
    <cellStyle name="Обычный 16 20 12" xfId="31117" xr:uid="{00000000-0005-0000-0000-00008A790000}"/>
    <cellStyle name="Обычный 16 20 13" xfId="31118" xr:uid="{00000000-0005-0000-0000-00008B790000}"/>
    <cellStyle name="Обычный 16 20 14" xfId="31119" xr:uid="{00000000-0005-0000-0000-00008C790000}"/>
    <cellStyle name="Обычный 16 20 15" xfId="31120" xr:uid="{00000000-0005-0000-0000-00008D790000}"/>
    <cellStyle name="Обычный 16 20 16" xfId="31121" xr:uid="{00000000-0005-0000-0000-00008E790000}"/>
    <cellStyle name="Обычный 16 20 17" xfId="31122" xr:uid="{00000000-0005-0000-0000-00008F790000}"/>
    <cellStyle name="Обычный 16 20 18" xfId="31123" xr:uid="{00000000-0005-0000-0000-000090790000}"/>
    <cellStyle name="Обычный 16 20 2" xfId="31124" xr:uid="{00000000-0005-0000-0000-000091790000}"/>
    <cellStyle name="Обычный 16 20 3" xfId="31125" xr:uid="{00000000-0005-0000-0000-000092790000}"/>
    <cellStyle name="Обычный 16 20 4" xfId="31126" xr:uid="{00000000-0005-0000-0000-000093790000}"/>
    <cellStyle name="Обычный 16 20 5" xfId="31127" xr:uid="{00000000-0005-0000-0000-000094790000}"/>
    <cellStyle name="Обычный 16 20 6" xfId="31128" xr:uid="{00000000-0005-0000-0000-000095790000}"/>
    <cellStyle name="Обычный 16 20 7" xfId="31129" xr:uid="{00000000-0005-0000-0000-000096790000}"/>
    <cellStyle name="Обычный 16 20 8" xfId="31130" xr:uid="{00000000-0005-0000-0000-000097790000}"/>
    <cellStyle name="Обычный 16 20 9" xfId="31131" xr:uid="{00000000-0005-0000-0000-000098790000}"/>
    <cellStyle name="Обычный 16 21" xfId="31132" xr:uid="{00000000-0005-0000-0000-000099790000}"/>
    <cellStyle name="Обычный 16 22" xfId="31133" xr:uid="{00000000-0005-0000-0000-00009A790000}"/>
    <cellStyle name="Обычный 16 23" xfId="31134" xr:uid="{00000000-0005-0000-0000-00009B790000}"/>
    <cellStyle name="Обычный 16 24" xfId="31135" xr:uid="{00000000-0005-0000-0000-00009C790000}"/>
    <cellStyle name="Обычный 16 25" xfId="31136" xr:uid="{00000000-0005-0000-0000-00009D790000}"/>
    <cellStyle name="Обычный 16 26" xfId="31137" xr:uid="{00000000-0005-0000-0000-00009E790000}"/>
    <cellStyle name="Обычный 16 27" xfId="31138" xr:uid="{00000000-0005-0000-0000-00009F790000}"/>
    <cellStyle name="Обычный 16 28" xfId="31139" xr:uid="{00000000-0005-0000-0000-0000A0790000}"/>
    <cellStyle name="Обычный 16 29" xfId="31140" xr:uid="{00000000-0005-0000-0000-0000A1790000}"/>
    <cellStyle name="Обычный 16 3" xfId="31141" xr:uid="{00000000-0005-0000-0000-0000A2790000}"/>
    <cellStyle name="Обычный 16 3 2" xfId="31142" xr:uid="{00000000-0005-0000-0000-0000A3790000}"/>
    <cellStyle name="Обычный 16 3 3" xfId="31143" xr:uid="{00000000-0005-0000-0000-0000A4790000}"/>
    <cellStyle name="Обычный 16 30" xfId="31144" xr:uid="{00000000-0005-0000-0000-0000A5790000}"/>
    <cellStyle name="Обычный 16 31" xfId="31145" xr:uid="{00000000-0005-0000-0000-0000A6790000}"/>
    <cellStyle name="Обычный 16 32" xfId="31146" xr:uid="{00000000-0005-0000-0000-0000A7790000}"/>
    <cellStyle name="Обычный 16 33" xfId="31147" xr:uid="{00000000-0005-0000-0000-0000A8790000}"/>
    <cellStyle name="Обычный 16 34" xfId="31148" xr:uid="{00000000-0005-0000-0000-0000A9790000}"/>
    <cellStyle name="Обычный 16 35" xfId="31149" xr:uid="{00000000-0005-0000-0000-0000AA790000}"/>
    <cellStyle name="Обычный 16 36" xfId="31150" xr:uid="{00000000-0005-0000-0000-0000AB790000}"/>
    <cellStyle name="Обычный 16 37" xfId="31151" xr:uid="{00000000-0005-0000-0000-0000AC790000}"/>
    <cellStyle name="Обычный 16 38" xfId="31152" xr:uid="{00000000-0005-0000-0000-0000AD790000}"/>
    <cellStyle name="Обычный 16 39" xfId="31153" xr:uid="{00000000-0005-0000-0000-0000AE790000}"/>
    <cellStyle name="Обычный 16 4" xfId="31154" xr:uid="{00000000-0005-0000-0000-0000AF790000}"/>
    <cellStyle name="Обычный 16 4 2" xfId="31155" xr:uid="{00000000-0005-0000-0000-0000B0790000}"/>
    <cellStyle name="Обычный 16 4 3" xfId="31156" xr:uid="{00000000-0005-0000-0000-0000B1790000}"/>
    <cellStyle name="Обычный 16 40" xfId="31157" xr:uid="{00000000-0005-0000-0000-0000B2790000}"/>
    <cellStyle name="Обычный 16 41" xfId="31158" xr:uid="{00000000-0005-0000-0000-0000B3790000}"/>
    <cellStyle name="Обычный 16 42" xfId="31159" xr:uid="{00000000-0005-0000-0000-0000B4790000}"/>
    <cellStyle name="Обычный 16 5" xfId="31160" xr:uid="{00000000-0005-0000-0000-0000B5790000}"/>
    <cellStyle name="Обычный 16 6" xfId="31161" xr:uid="{00000000-0005-0000-0000-0000B6790000}"/>
    <cellStyle name="Обычный 16 7" xfId="31162" xr:uid="{00000000-0005-0000-0000-0000B7790000}"/>
    <cellStyle name="Обычный 16 8" xfId="31163" xr:uid="{00000000-0005-0000-0000-0000B8790000}"/>
    <cellStyle name="Обычный 16 8 2" xfId="31164" xr:uid="{00000000-0005-0000-0000-0000B9790000}"/>
    <cellStyle name="Обычный 16 8 3" xfId="31165" xr:uid="{00000000-0005-0000-0000-0000BA790000}"/>
    <cellStyle name="Обычный 16 9" xfId="31166" xr:uid="{00000000-0005-0000-0000-0000BB790000}"/>
    <cellStyle name="Обычный 16_амортизация" xfId="31167" xr:uid="{00000000-0005-0000-0000-0000BC790000}"/>
    <cellStyle name="Обычный 17" xfId="31168" xr:uid="{00000000-0005-0000-0000-0000BD790000}"/>
    <cellStyle name="Обычный 17 2" xfId="31169" xr:uid="{00000000-0005-0000-0000-0000BE790000}"/>
    <cellStyle name="Обычный 17 3" xfId="31170" xr:uid="{00000000-0005-0000-0000-0000BF790000}"/>
    <cellStyle name="Обычный 17 4" xfId="31171" xr:uid="{00000000-0005-0000-0000-0000C0790000}"/>
    <cellStyle name="Обычный 17 5" xfId="31172" xr:uid="{00000000-0005-0000-0000-0000C1790000}"/>
    <cellStyle name="Обычный 17 6" xfId="31173" xr:uid="{00000000-0005-0000-0000-0000C2790000}"/>
    <cellStyle name="Обычный 17 7" xfId="31174" xr:uid="{00000000-0005-0000-0000-0000C3790000}"/>
    <cellStyle name="Обычный 18" xfId="31175" xr:uid="{00000000-0005-0000-0000-0000C4790000}"/>
    <cellStyle name="Обычный 18 10" xfId="31176" xr:uid="{00000000-0005-0000-0000-0000C5790000}"/>
    <cellStyle name="Обычный 18 11" xfId="31177" xr:uid="{00000000-0005-0000-0000-0000C6790000}"/>
    <cellStyle name="Обычный 18 2" xfId="31178" xr:uid="{00000000-0005-0000-0000-0000C7790000}"/>
    <cellStyle name="Обычный 18 2 2" xfId="31179" xr:uid="{00000000-0005-0000-0000-0000C8790000}"/>
    <cellStyle name="Обычный 18 2 3" xfId="31180" xr:uid="{00000000-0005-0000-0000-0000C9790000}"/>
    <cellStyle name="Обычный 18 2 4" xfId="31181" xr:uid="{00000000-0005-0000-0000-0000CA790000}"/>
    <cellStyle name="Обычный 18 2 5" xfId="31182" xr:uid="{00000000-0005-0000-0000-0000CB790000}"/>
    <cellStyle name="Обычный 18 2 6" xfId="31183" xr:uid="{00000000-0005-0000-0000-0000CC790000}"/>
    <cellStyle name="Обычный 18 3" xfId="31184" xr:uid="{00000000-0005-0000-0000-0000CD790000}"/>
    <cellStyle name="Обычный 18 3 2" xfId="31185" xr:uid="{00000000-0005-0000-0000-0000CE790000}"/>
    <cellStyle name="Обычный 18 3 3" xfId="31186" xr:uid="{00000000-0005-0000-0000-0000CF790000}"/>
    <cellStyle name="Обычный 18 3 4" xfId="31187" xr:uid="{00000000-0005-0000-0000-0000D0790000}"/>
    <cellStyle name="Обычный 18 3 5" xfId="31188" xr:uid="{00000000-0005-0000-0000-0000D1790000}"/>
    <cellStyle name="Обычный 18 3 6" xfId="31189" xr:uid="{00000000-0005-0000-0000-0000D2790000}"/>
    <cellStyle name="Обычный 18 4" xfId="31190" xr:uid="{00000000-0005-0000-0000-0000D3790000}"/>
    <cellStyle name="Обычный 18 4 2" xfId="31191" xr:uid="{00000000-0005-0000-0000-0000D4790000}"/>
    <cellStyle name="Обычный 18 4 3" xfId="31192" xr:uid="{00000000-0005-0000-0000-0000D5790000}"/>
    <cellStyle name="Обычный 18 4 4" xfId="31193" xr:uid="{00000000-0005-0000-0000-0000D6790000}"/>
    <cellStyle name="Обычный 18 4 5" xfId="31194" xr:uid="{00000000-0005-0000-0000-0000D7790000}"/>
    <cellStyle name="Обычный 18 4 6" xfId="31195" xr:uid="{00000000-0005-0000-0000-0000D8790000}"/>
    <cellStyle name="Обычный 18 5" xfId="31196" xr:uid="{00000000-0005-0000-0000-0000D9790000}"/>
    <cellStyle name="Обычный 18 5 2" xfId="31197" xr:uid="{00000000-0005-0000-0000-0000DA790000}"/>
    <cellStyle name="Обычный 18 5 3" xfId="31198" xr:uid="{00000000-0005-0000-0000-0000DB790000}"/>
    <cellStyle name="Обычный 18 5 4" xfId="31199" xr:uid="{00000000-0005-0000-0000-0000DC790000}"/>
    <cellStyle name="Обычный 18 5 5" xfId="31200" xr:uid="{00000000-0005-0000-0000-0000DD790000}"/>
    <cellStyle name="Обычный 18 5 6" xfId="31201" xr:uid="{00000000-0005-0000-0000-0000DE790000}"/>
    <cellStyle name="Обычный 18 6" xfId="31202" xr:uid="{00000000-0005-0000-0000-0000DF790000}"/>
    <cellStyle name="Обычный 18 6 2" xfId="31203" xr:uid="{00000000-0005-0000-0000-0000E0790000}"/>
    <cellStyle name="Обычный 18 6 3" xfId="31204" xr:uid="{00000000-0005-0000-0000-0000E1790000}"/>
    <cellStyle name="Обычный 18 6 4" xfId="31205" xr:uid="{00000000-0005-0000-0000-0000E2790000}"/>
    <cellStyle name="Обычный 18 6 5" xfId="31206" xr:uid="{00000000-0005-0000-0000-0000E3790000}"/>
    <cellStyle name="Обычный 18 6 6" xfId="31207" xr:uid="{00000000-0005-0000-0000-0000E4790000}"/>
    <cellStyle name="Обычный 18 7" xfId="31208" xr:uid="{00000000-0005-0000-0000-0000E5790000}"/>
    <cellStyle name="Обычный 18 8" xfId="31209" xr:uid="{00000000-0005-0000-0000-0000E6790000}"/>
    <cellStyle name="Обычный 18 9" xfId="31210" xr:uid="{00000000-0005-0000-0000-0000E7790000}"/>
    <cellStyle name="Обычный 18_амортизация" xfId="31211" xr:uid="{00000000-0005-0000-0000-0000E8790000}"/>
    <cellStyle name="Обычный 19" xfId="31212" xr:uid="{00000000-0005-0000-0000-0000E9790000}"/>
    <cellStyle name="Обычный 19 2" xfId="31213" xr:uid="{00000000-0005-0000-0000-0000EA790000}"/>
    <cellStyle name="Обычный 19 2 10" xfId="31214" xr:uid="{00000000-0005-0000-0000-0000EB790000}"/>
    <cellStyle name="Обычный 19 2 11" xfId="31215" xr:uid="{00000000-0005-0000-0000-0000EC790000}"/>
    <cellStyle name="Обычный 19 2 12" xfId="31216" xr:uid="{00000000-0005-0000-0000-0000ED790000}"/>
    <cellStyle name="Обычный 19 2 2" xfId="31217" xr:uid="{00000000-0005-0000-0000-0000EE790000}"/>
    <cellStyle name="Обычный 19 2 3" xfId="31218" xr:uid="{00000000-0005-0000-0000-0000EF790000}"/>
    <cellStyle name="Обычный 19 2 4" xfId="31219" xr:uid="{00000000-0005-0000-0000-0000F0790000}"/>
    <cellStyle name="Обычный 19 2 5" xfId="31220" xr:uid="{00000000-0005-0000-0000-0000F1790000}"/>
    <cellStyle name="Обычный 19 2 6" xfId="31221" xr:uid="{00000000-0005-0000-0000-0000F2790000}"/>
    <cellStyle name="Обычный 19 2 6 2" xfId="31222" xr:uid="{00000000-0005-0000-0000-0000F3790000}"/>
    <cellStyle name="Обычный 19 2 7" xfId="31223" xr:uid="{00000000-0005-0000-0000-0000F4790000}"/>
    <cellStyle name="Обычный 19 2 7 2" xfId="31224" xr:uid="{00000000-0005-0000-0000-0000F5790000}"/>
    <cellStyle name="Обычный 19 2 8" xfId="31225" xr:uid="{00000000-0005-0000-0000-0000F6790000}"/>
    <cellStyle name="Обычный 19 2 9" xfId="31226" xr:uid="{00000000-0005-0000-0000-0000F7790000}"/>
    <cellStyle name="Обычный 19 3" xfId="31227" xr:uid="{00000000-0005-0000-0000-0000F8790000}"/>
    <cellStyle name="Обычный 19 3 2" xfId="31228" xr:uid="{00000000-0005-0000-0000-0000F9790000}"/>
    <cellStyle name="Обычный 19 3 3" xfId="31229" xr:uid="{00000000-0005-0000-0000-0000FA790000}"/>
    <cellStyle name="Обычный 19 4" xfId="31230" xr:uid="{00000000-0005-0000-0000-0000FB790000}"/>
    <cellStyle name="Обычный 19 4 2" xfId="31231" xr:uid="{00000000-0005-0000-0000-0000FC790000}"/>
    <cellStyle name="Обычный 19 4 3" xfId="31232" xr:uid="{00000000-0005-0000-0000-0000FD790000}"/>
    <cellStyle name="Обычный 19 5" xfId="31233" xr:uid="{00000000-0005-0000-0000-0000FE790000}"/>
    <cellStyle name="Обычный 19 6" xfId="31234" xr:uid="{00000000-0005-0000-0000-0000FF790000}"/>
    <cellStyle name="Обычный 19 7" xfId="31235" xr:uid="{00000000-0005-0000-0000-0000007A0000}"/>
    <cellStyle name="Обычный 19 8" xfId="31236" xr:uid="{00000000-0005-0000-0000-0000017A0000}"/>
    <cellStyle name="Обычный 19 9" xfId="31237" xr:uid="{00000000-0005-0000-0000-0000027A0000}"/>
    <cellStyle name="Обычный 19_амортизация" xfId="31238" xr:uid="{00000000-0005-0000-0000-0000037A0000}"/>
    <cellStyle name="Обычный 2" xfId="31239" xr:uid="{00000000-0005-0000-0000-0000047A0000}"/>
    <cellStyle name="Обычный 2 10" xfId="31240" xr:uid="{00000000-0005-0000-0000-0000057A0000}"/>
    <cellStyle name="Обычный 2 10 2" xfId="31241" xr:uid="{00000000-0005-0000-0000-0000067A0000}"/>
    <cellStyle name="Обычный 2 10 3" xfId="31242" xr:uid="{00000000-0005-0000-0000-0000077A0000}"/>
    <cellStyle name="Обычный 2 10 4" xfId="31243" xr:uid="{00000000-0005-0000-0000-0000087A0000}"/>
    <cellStyle name="Обычный 2 10 5" xfId="31244" xr:uid="{00000000-0005-0000-0000-0000097A0000}"/>
    <cellStyle name="Обычный 2 10 6" xfId="31245" xr:uid="{00000000-0005-0000-0000-00000A7A0000}"/>
    <cellStyle name="Обычный 2 10 7" xfId="31246" xr:uid="{00000000-0005-0000-0000-00000B7A0000}"/>
    <cellStyle name="Обычный 2 11" xfId="31247" xr:uid="{00000000-0005-0000-0000-00000C7A0000}"/>
    <cellStyle name="Обычный 2 11 10" xfId="31248" xr:uid="{00000000-0005-0000-0000-00000D7A0000}"/>
    <cellStyle name="Обычный 2 11 11" xfId="31249" xr:uid="{00000000-0005-0000-0000-00000E7A0000}"/>
    <cellStyle name="Обычный 2 11 2" xfId="31250" xr:uid="{00000000-0005-0000-0000-00000F7A0000}"/>
    <cellStyle name="Обычный 2 11 2 2" xfId="31251" xr:uid="{00000000-0005-0000-0000-0000107A0000}"/>
    <cellStyle name="Обычный 2 11 2 3" xfId="31252" xr:uid="{00000000-0005-0000-0000-0000117A0000}"/>
    <cellStyle name="Обычный 2 11 2 4" xfId="31253" xr:uid="{00000000-0005-0000-0000-0000127A0000}"/>
    <cellStyle name="Обычный 2 11 2 5" xfId="31254" xr:uid="{00000000-0005-0000-0000-0000137A0000}"/>
    <cellStyle name="Обычный 2 11 2 6" xfId="31255" xr:uid="{00000000-0005-0000-0000-0000147A0000}"/>
    <cellStyle name="Обычный 2 11 3" xfId="31256" xr:uid="{00000000-0005-0000-0000-0000157A0000}"/>
    <cellStyle name="Обычный 2 11 4" xfId="31257" xr:uid="{00000000-0005-0000-0000-0000167A0000}"/>
    <cellStyle name="Обычный 2 11 5" xfId="31258" xr:uid="{00000000-0005-0000-0000-0000177A0000}"/>
    <cellStyle name="Обычный 2 11 6" xfId="31259" xr:uid="{00000000-0005-0000-0000-0000187A0000}"/>
    <cellStyle name="Обычный 2 11 7" xfId="31260" xr:uid="{00000000-0005-0000-0000-0000197A0000}"/>
    <cellStyle name="Обычный 2 11 8" xfId="31261" xr:uid="{00000000-0005-0000-0000-00001A7A0000}"/>
    <cellStyle name="Обычный 2 11 8 2" xfId="31262" xr:uid="{00000000-0005-0000-0000-00001B7A0000}"/>
    <cellStyle name="Обычный 2 11 8 3" xfId="31263" xr:uid="{00000000-0005-0000-0000-00001C7A0000}"/>
    <cellStyle name="Обычный 2 11 9" xfId="31264" xr:uid="{00000000-0005-0000-0000-00001D7A0000}"/>
    <cellStyle name="Обычный 2 11_амортизация" xfId="31265" xr:uid="{00000000-0005-0000-0000-00001E7A0000}"/>
    <cellStyle name="Обычный 2 12" xfId="31266" xr:uid="{00000000-0005-0000-0000-00001F7A0000}"/>
    <cellStyle name="Обычный 2 12 2" xfId="31267" xr:uid="{00000000-0005-0000-0000-0000207A0000}"/>
    <cellStyle name="Обычный 2 12 3" xfId="31268" xr:uid="{00000000-0005-0000-0000-0000217A0000}"/>
    <cellStyle name="Обычный 2 12 4" xfId="31269" xr:uid="{00000000-0005-0000-0000-0000227A0000}"/>
    <cellStyle name="Обычный 2 12 5" xfId="31270" xr:uid="{00000000-0005-0000-0000-0000237A0000}"/>
    <cellStyle name="Обычный 2 12 6" xfId="31271" xr:uid="{00000000-0005-0000-0000-0000247A0000}"/>
    <cellStyle name="Обычный 2 12 7" xfId="31272" xr:uid="{00000000-0005-0000-0000-0000257A0000}"/>
    <cellStyle name="Обычный 2 13" xfId="31273" xr:uid="{00000000-0005-0000-0000-0000267A0000}"/>
    <cellStyle name="Обычный 2 13 2" xfId="31274" xr:uid="{00000000-0005-0000-0000-0000277A0000}"/>
    <cellStyle name="Обычный 2 13 3" xfId="31275" xr:uid="{00000000-0005-0000-0000-0000287A0000}"/>
    <cellStyle name="Обычный 2 13 4" xfId="31276" xr:uid="{00000000-0005-0000-0000-0000297A0000}"/>
    <cellStyle name="Обычный 2 13 5" xfId="31277" xr:uid="{00000000-0005-0000-0000-00002A7A0000}"/>
    <cellStyle name="Обычный 2 13 6" xfId="31278" xr:uid="{00000000-0005-0000-0000-00002B7A0000}"/>
    <cellStyle name="Обычный 2 13 7" xfId="31279" xr:uid="{00000000-0005-0000-0000-00002C7A0000}"/>
    <cellStyle name="Обычный 2 14" xfId="31280" xr:uid="{00000000-0005-0000-0000-00002D7A0000}"/>
    <cellStyle name="Обычный 2 14 2" xfId="31281" xr:uid="{00000000-0005-0000-0000-00002E7A0000}"/>
    <cellStyle name="Обычный 2 14 3" xfId="31282" xr:uid="{00000000-0005-0000-0000-00002F7A0000}"/>
    <cellStyle name="Обычный 2 14 4" xfId="31283" xr:uid="{00000000-0005-0000-0000-0000307A0000}"/>
    <cellStyle name="Обычный 2 14 5" xfId="31284" xr:uid="{00000000-0005-0000-0000-0000317A0000}"/>
    <cellStyle name="Обычный 2 14 6" xfId="31285" xr:uid="{00000000-0005-0000-0000-0000327A0000}"/>
    <cellStyle name="Обычный 2 14 7" xfId="31286" xr:uid="{00000000-0005-0000-0000-0000337A0000}"/>
    <cellStyle name="Обычный 2 15" xfId="31287" xr:uid="{00000000-0005-0000-0000-0000347A0000}"/>
    <cellStyle name="Обычный 2 15 2" xfId="31288" xr:uid="{00000000-0005-0000-0000-0000357A0000}"/>
    <cellStyle name="Обычный 2 15 3" xfId="31289" xr:uid="{00000000-0005-0000-0000-0000367A0000}"/>
    <cellStyle name="Обычный 2 15 4" xfId="31290" xr:uid="{00000000-0005-0000-0000-0000377A0000}"/>
    <cellStyle name="Обычный 2 15 5" xfId="31291" xr:uid="{00000000-0005-0000-0000-0000387A0000}"/>
    <cellStyle name="Обычный 2 15 6" xfId="31292" xr:uid="{00000000-0005-0000-0000-0000397A0000}"/>
    <cellStyle name="Обычный 2 15 7" xfId="31293" xr:uid="{00000000-0005-0000-0000-00003A7A0000}"/>
    <cellStyle name="Обычный 2 16" xfId="31294" xr:uid="{00000000-0005-0000-0000-00003B7A0000}"/>
    <cellStyle name="Обычный 2 16 2" xfId="31295" xr:uid="{00000000-0005-0000-0000-00003C7A0000}"/>
    <cellStyle name="Обычный 2 16 3" xfId="31296" xr:uid="{00000000-0005-0000-0000-00003D7A0000}"/>
    <cellStyle name="Обычный 2 16 4" xfId="31297" xr:uid="{00000000-0005-0000-0000-00003E7A0000}"/>
    <cellStyle name="Обычный 2 16 5" xfId="31298" xr:uid="{00000000-0005-0000-0000-00003F7A0000}"/>
    <cellStyle name="Обычный 2 16 6" xfId="31299" xr:uid="{00000000-0005-0000-0000-0000407A0000}"/>
    <cellStyle name="Обычный 2 16 7" xfId="31300" xr:uid="{00000000-0005-0000-0000-0000417A0000}"/>
    <cellStyle name="Обычный 2 17" xfId="31301" xr:uid="{00000000-0005-0000-0000-0000427A0000}"/>
    <cellStyle name="Обычный 2 17 2" xfId="31302" xr:uid="{00000000-0005-0000-0000-0000437A0000}"/>
    <cellStyle name="Обычный 2 17 3" xfId="31303" xr:uid="{00000000-0005-0000-0000-0000447A0000}"/>
    <cellStyle name="Обычный 2 17 4" xfId="31304" xr:uid="{00000000-0005-0000-0000-0000457A0000}"/>
    <cellStyle name="Обычный 2 17 5" xfId="31305" xr:uid="{00000000-0005-0000-0000-0000467A0000}"/>
    <cellStyle name="Обычный 2 17 6" xfId="31306" xr:uid="{00000000-0005-0000-0000-0000477A0000}"/>
    <cellStyle name="Обычный 2 17 7" xfId="31307" xr:uid="{00000000-0005-0000-0000-0000487A0000}"/>
    <cellStyle name="Обычный 2 18" xfId="31308" xr:uid="{00000000-0005-0000-0000-0000497A0000}"/>
    <cellStyle name="Обычный 2 18 2" xfId="31309" xr:uid="{00000000-0005-0000-0000-00004A7A0000}"/>
    <cellStyle name="Обычный 2 18 3" xfId="31310" xr:uid="{00000000-0005-0000-0000-00004B7A0000}"/>
    <cellStyle name="Обычный 2 18 4" xfId="31311" xr:uid="{00000000-0005-0000-0000-00004C7A0000}"/>
    <cellStyle name="Обычный 2 18 4 2" xfId="31312" xr:uid="{00000000-0005-0000-0000-00004D7A0000}"/>
    <cellStyle name="Обычный 2 18 4 3" xfId="31313" xr:uid="{00000000-0005-0000-0000-00004E7A0000}"/>
    <cellStyle name="Обычный 2 18 5" xfId="31314" xr:uid="{00000000-0005-0000-0000-00004F7A0000}"/>
    <cellStyle name="Обычный 2 18 6" xfId="31315" xr:uid="{00000000-0005-0000-0000-0000507A0000}"/>
    <cellStyle name="Обычный 2 19" xfId="31316" xr:uid="{00000000-0005-0000-0000-0000517A0000}"/>
    <cellStyle name="Обычный 2 19 2" xfId="31317" xr:uid="{00000000-0005-0000-0000-0000527A0000}"/>
    <cellStyle name="Обычный 2 19 3" xfId="31318" xr:uid="{00000000-0005-0000-0000-0000537A0000}"/>
    <cellStyle name="Обычный 2 19 4" xfId="31319" xr:uid="{00000000-0005-0000-0000-0000547A0000}"/>
    <cellStyle name="Обычный 2 19 4 2" xfId="31320" xr:uid="{00000000-0005-0000-0000-0000557A0000}"/>
    <cellStyle name="Обычный 2 19 4 3" xfId="31321" xr:uid="{00000000-0005-0000-0000-0000567A0000}"/>
    <cellStyle name="Обычный 2 19 5" xfId="31322" xr:uid="{00000000-0005-0000-0000-0000577A0000}"/>
    <cellStyle name="Обычный 2 19 6" xfId="31323" xr:uid="{00000000-0005-0000-0000-0000587A0000}"/>
    <cellStyle name="Обычный 2 2" xfId="31324" xr:uid="{00000000-0005-0000-0000-0000597A0000}"/>
    <cellStyle name="Обычный 2 2 10" xfId="31325" xr:uid="{00000000-0005-0000-0000-00005A7A0000}"/>
    <cellStyle name="Обычный 2 2 10 2" xfId="31326" xr:uid="{00000000-0005-0000-0000-00005B7A0000}"/>
    <cellStyle name="Обычный 2 2 10 3" xfId="31327" xr:uid="{00000000-0005-0000-0000-00005C7A0000}"/>
    <cellStyle name="Обычный 2 2 11" xfId="31328" xr:uid="{00000000-0005-0000-0000-00005D7A0000}"/>
    <cellStyle name="Обычный 2 2 11 2" xfId="31329" xr:uid="{00000000-0005-0000-0000-00005E7A0000}"/>
    <cellStyle name="Обычный 2 2 11 3" xfId="31330" xr:uid="{00000000-0005-0000-0000-00005F7A0000}"/>
    <cellStyle name="Обычный 2 2 12" xfId="31331" xr:uid="{00000000-0005-0000-0000-0000607A0000}"/>
    <cellStyle name="Обычный 2 2 12 2" xfId="31332" xr:uid="{00000000-0005-0000-0000-0000617A0000}"/>
    <cellStyle name="Обычный 2 2 12 3" xfId="31333" xr:uid="{00000000-0005-0000-0000-0000627A0000}"/>
    <cellStyle name="Обычный 2 2 12 4" xfId="31334" xr:uid="{00000000-0005-0000-0000-0000637A0000}"/>
    <cellStyle name="Обычный 2 2 12 5" xfId="31335" xr:uid="{00000000-0005-0000-0000-0000647A0000}"/>
    <cellStyle name="Обычный 2 2 12 6" xfId="31336" xr:uid="{00000000-0005-0000-0000-0000657A0000}"/>
    <cellStyle name="Обычный 2 2 13" xfId="31337" xr:uid="{00000000-0005-0000-0000-0000667A0000}"/>
    <cellStyle name="Обычный 2 2 13 2" xfId="31338" xr:uid="{00000000-0005-0000-0000-0000677A0000}"/>
    <cellStyle name="Обычный 2 2 13 3" xfId="31339" xr:uid="{00000000-0005-0000-0000-0000687A0000}"/>
    <cellStyle name="Обычный 2 2 13 4" xfId="31340" xr:uid="{00000000-0005-0000-0000-0000697A0000}"/>
    <cellStyle name="Обычный 2 2 13 5" xfId="31341" xr:uid="{00000000-0005-0000-0000-00006A7A0000}"/>
    <cellStyle name="Обычный 2 2 13 6" xfId="31342" xr:uid="{00000000-0005-0000-0000-00006B7A0000}"/>
    <cellStyle name="Обычный 2 2 14" xfId="31343" xr:uid="{00000000-0005-0000-0000-00006C7A0000}"/>
    <cellStyle name="Обычный 2 2 14 2" xfId="31344" xr:uid="{00000000-0005-0000-0000-00006D7A0000}"/>
    <cellStyle name="Обычный 2 2 14 3" xfId="31345" xr:uid="{00000000-0005-0000-0000-00006E7A0000}"/>
    <cellStyle name="Обычный 2 2 15" xfId="31346" xr:uid="{00000000-0005-0000-0000-00006F7A0000}"/>
    <cellStyle name="Обычный 2 2 15 2" xfId="31347" xr:uid="{00000000-0005-0000-0000-0000707A0000}"/>
    <cellStyle name="Обычный 2 2 15 3" xfId="31348" xr:uid="{00000000-0005-0000-0000-0000717A0000}"/>
    <cellStyle name="Обычный 2 2 16" xfId="31349" xr:uid="{00000000-0005-0000-0000-0000727A0000}"/>
    <cellStyle name="Обычный 2 2 16 2" xfId="31350" xr:uid="{00000000-0005-0000-0000-0000737A0000}"/>
    <cellStyle name="Обычный 2 2 16 3" xfId="31351" xr:uid="{00000000-0005-0000-0000-0000747A0000}"/>
    <cellStyle name="Обычный 2 2 17" xfId="31352" xr:uid="{00000000-0005-0000-0000-0000757A0000}"/>
    <cellStyle name="Обычный 2 2 17 2" xfId="31353" xr:uid="{00000000-0005-0000-0000-0000767A0000}"/>
    <cellStyle name="Обычный 2 2 17 3" xfId="31354" xr:uid="{00000000-0005-0000-0000-0000777A0000}"/>
    <cellStyle name="Обычный 2 2 17 4" xfId="31355" xr:uid="{00000000-0005-0000-0000-0000787A0000}"/>
    <cellStyle name="Обычный 2 2 17 4 2" xfId="31356" xr:uid="{00000000-0005-0000-0000-0000797A0000}"/>
    <cellStyle name="Обычный 2 2 17 4 3" xfId="31357" xr:uid="{00000000-0005-0000-0000-00007A7A0000}"/>
    <cellStyle name="Обычный 2 2 17 5" xfId="31358" xr:uid="{00000000-0005-0000-0000-00007B7A0000}"/>
    <cellStyle name="Обычный 2 2 18" xfId="31359" xr:uid="{00000000-0005-0000-0000-00007C7A0000}"/>
    <cellStyle name="Обычный 2 2 18 2" xfId="31360" xr:uid="{00000000-0005-0000-0000-00007D7A0000}"/>
    <cellStyle name="Обычный 2 2 18 3" xfId="31361" xr:uid="{00000000-0005-0000-0000-00007E7A0000}"/>
    <cellStyle name="Обычный 2 2 18 4" xfId="31362" xr:uid="{00000000-0005-0000-0000-00007F7A0000}"/>
    <cellStyle name="Обычный 2 2 18 4 2" xfId="31363" xr:uid="{00000000-0005-0000-0000-0000807A0000}"/>
    <cellStyle name="Обычный 2 2 18 4 3" xfId="31364" xr:uid="{00000000-0005-0000-0000-0000817A0000}"/>
    <cellStyle name="Обычный 2 2 18 5" xfId="31365" xr:uid="{00000000-0005-0000-0000-0000827A0000}"/>
    <cellStyle name="Обычный 2 2 19" xfId="31366" xr:uid="{00000000-0005-0000-0000-0000837A0000}"/>
    <cellStyle name="Обычный 2 2 2" xfId="31367" xr:uid="{00000000-0005-0000-0000-0000847A0000}"/>
    <cellStyle name="Обычный 2 2 2 10" xfId="31368" xr:uid="{00000000-0005-0000-0000-0000857A0000}"/>
    <cellStyle name="Обычный 2 2 2 10 2" xfId="31369" xr:uid="{00000000-0005-0000-0000-0000867A0000}"/>
    <cellStyle name="Обычный 2 2 2 10 3" xfId="31370" xr:uid="{00000000-0005-0000-0000-0000877A0000}"/>
    <cellStyle name="Обычный 2 2 2 10 4" xfId="31371" xr:uid="{00000000-0005-0000-0000-0000887A0000}"/>
    <cellStyle name="Обычный 2 2 2 10 5" xfId="31372" xr:uid="{00000000-0005-0000-0000-0000897A0000}"/>
    <cellStyle name="Обычный 2 2 2 10 6" xfId="31373" xr:uid="{00000000-0005-0000-0000-00008A7A0000}"/>
    <cellStyle name="Обычный 2 2 2 11" xfId="31374" xr:uid="{00000000-0005-0000-0000-00008B7A0000}"/>
    <cellStyle name="Обычный 2 2 2 11 2" xfId="31375" xr:uid="{00000000-0005-0000-0000-00008C7A0000}"/>
    <cellStyle name="Обычный 2 2 2 11 3" xfId="31376" xr:uid="{00000000-0005-0000-0000-00008D7A0000}"/>
    <cellStyle name="Обычный 2 2 2 11 4" xfId="31377" xr:uid="{00000000-0005-0000-0000-00008E7A0000}"/>
    <cellStyle name="Обычный 2 2 2 11 5" xfId="31378" xr:uid="{00000000-0005-0000-0000-00008F7A0000}"/>
    <cellStyle name="Обычный 2 2 2 11 6" xfId="31379" xr:uid="{00000000-0005-0000-0000-0000907A0000}"/>
    <cellStyle name="Обычный 2 2 2 12" xfId="31380" xr:uid="{00000000-0005-0000-0000-0000917A0000}"/>
    <cellStyle name="Обычный 2 2 2 12 2" xfId="31381" xr:uid="{00000000-0005-0000-0000-0000927A0000}"/>
    <cellStyle name="Обычный 2 2 2 12 3" xfId="31382" xr:uid="{00000000-0005-0000-0000-0000937A0000}"/>
    <cellStyle name="Обычный 2 2 2 13" xfId="31383" xr:uid="{00000000-0005-0000-0000-0000947A0000}"/>
    <cellStyle name="Обычный 2 2 2 13 2" xfId="31384" xr:uid="{00000000-0005-0000-0000-0000957A0000}"/>
    <cellStyle name="Обычный 2 2 2 13 3" xfId="31385" xr:uid="{00000000-0005-0000-0000-0000967A0000}"/>
    <cellStyle name="Обычный 2 2 2 14" xfId="31386" xr:uid="{00000000-0005-0000-0000-0000977A0000}"/>
    <cellStyle name="Обычный 2 2 2 14 2" xfId="31387" xr:uid="{00000000-0005-0000-0000-0000987A0000}"/>
    <cellStyle name="Обычный 2 2 2 14 3" xfId="31388" xr:uid="{00000000-0005-0000-0000-0000997A0000}"/>
    <cellStyle name="Обычный 2 2 2 14 4" xfId="31389" xr:uid="{00000000-0005-0000-0000-00009A7A0000}"/>
    <cellStyle name="Обычный 2 2 2 14 4 2" xfId="31390" xr:uid="{00000000-0005-0000-0000-00009B7A0000}"/>
    <cellStyle name="Обычный 2 2 2 14 4 3" xfId="31391" xr:uid="{00000000-0005-0000-0000-00009C7A0000}"/>
    <cellStyle name="Обычный 2 2 2 14 5" xfId="31392" xr:uid="{00000000-0005-0000-0000-00009D7A0000}"/>
    <cellStyle name="Обычный 2 2 2 15" xfId="31393" xr:uid="{00000000-0005-0000-0000-00009E7A0000}"/>
    <cellStyle name="Обычный 2 2 2 15 2" xfId="31394" xr:uid="{00000000-0005-0000-0000-00009F7A0000}"/>
    <cellStyle name="Обычный 2 2 2 15 3" xfId="31395" xr:uid="{00000000-0005-0000-0000-0000A07A0000}"/>
    <cellStyle name="Обычный 2 2 2 15 4" xfId="31396" xr:uid="{00000000-0005-0000-0000-0000A17A0000}"/>
    <cellStyle name="Обычный 2 2 2 15 4 2" xfId="31397" xr:uid="{00000000-0005-0000-0000-0000A27A0000}"/>
    <cellStyle name="Обычный 2 2 2 15 4 3" xfId="31398" xr:uid="{00000000-0005-0000-0000-0000A37A0000}"/>
    <cellStyle name="Обычный 2 2 2 15 5" xfId="31399" xr:uid="{00000000-0005-0000-0000-0000A47A0000}"/>
    <cellStyle name="Обычный 2 2 2 16" xfId="31400" xr:uid="{00000000-0005-0000-0000-0000A57A0000}"/>
    <cellStyle name="Обычный 2 2 2 16 2" xfId="31401" xr:uid="{00000000-0005-0000-0000-0000A67A0000}"/>
    <cellStyle name="Обычный 2 2 2 16 3" xfId="31402" xr:uid="{00000000-0005-0000-0000-0000A77A0000}"/>
    <cellStyle name="Обычный 2 2 2 16 4" xfId="31403" xr:uid="{00000000-0005-0000-0000-0000A87A0000}"/>
    <cellStyle name="Обычный 2 2 2 16 4 2" xfId="31404" xr:uid="{00000000-0005-0000-0000-0000A97A0000}"/>
    <cellStyle name="Обычный 2 2 2 16 4 3" xfId="31405" xr:uid="{00000000-0005-0000-0000-0000AA7A0000}"/>
    <cellStyle name="Обычный 2 2 2 16 5" xfId="31406" xr:uid="{00000000-0005-0000-0000-0000AB7A0000}"/>
    <cellStyle name="Обычный 2 2 2 17" xfId="31407" xr:uid="{00000000-0005-0000-0000-0000AC7A0000}"/>
    <cellStyle name="Обычный 2 2 2 18" xfId="31408" xr:uid="{00000000-0005-0000-0000-0000AD7A0000}"/>
    <cellStyle name="Обычный 2 2 2 19" xfId="31409" xr:uid="{00000000-0005-0000-0000-0000AE7A0000}"/>
    <cellStyle name="Обычный 2 2 2 2" xfId="31410" xr:uid="{00000000-0005-0000-0000-0000AF7A0000}"/>
    <cellStyle name="Обычный 2 2 2 2 10" xfId="31411" xr:uid="{00000000-0005-0000-0000-0000B07A0000}"/>
    <cellStyle name="Обычный 2 2 2 2 10 2" xfId="31412" xr:uid="{00000000-0005-0000-0000-0000B17A0000}"/>
    <cellStyle name="Обычный 2 2 2 2 10 2 2" xfId="31413" xr:uid="{00000000-0005-0000-0000-0000B27A0000}"/>
    <cellStyle name="Обычный 2 2 2 2 10 3" xfId="31414" xr:uid="{00000000-0005-0000-0000-0000B37A0000}"/>
    <cellStyle name="Обычный 2 2 2 2 10 4" xfId="31415" xr:uid="{00000000-0005-0000-0000-0000B47A0000}"/>
    <cellStyle name="Обычный 2 2 2 2 10 4 2" xfId="31416" xr:uid="{00000000-0005-0000-0000-0000B57A0000}"/>
    <cellStyle name="Обычный 2 2 2 2 10 4 3" xfId="31417" xr:uid="{00000000-0005-0000-0000-0000B67A0000}"/>
    <cellStyle name="Обычный 2 2 2 2 10 5" xfId="31418" xr:uid="{00000000-0005-0000-0000-0000B77A0000}"/>
    <cellStyle name="Обычный 2 2 2 2 11" xfId="31419" xr:uid="{00000000-0005-0000-0000-0000B87A0000}"/>
    <cellStyle name="Обычный 2 2 2 2 11 2" xfId="31420" xr:uid="{00000000-0005-0000-0000-0000B97A0000}"/>
    <cellStyle name="Обычный 2 2 2 2 12" xfId="31421" xr:uid="{00000000-0005-0000-0000-0000BA7A0000}"/>
    <cellStyle name="Обычный 2 2 2 2 12 2" xfId="31422" xr:uid="{00000000-0005-0000-0000-0000BB7A0000}"/>
    <cellStyle name="Обычный 2 2 2 2 12 3" xfId="31423" xr:uid="{00000000-0005-0000-0000-0000BC7A0000}"/>
    <cellStyle name="Обычный 2 2 2 2 12 4" xfId="31424" xr:uid="{00000000-0005-0000-0000-0000BD7A0000}"/>
    <cellStyle name="Обычный 2 2 2 2 12 5" xfId="31425" xr:uid="{00000000-0005-0000-0000-0000BE7A0000}"/>
    <cellStyle name="Обычный 2 2 2 2 12 6" xfId="31426" xr:uid="{00000000-0005-0000-0000-0000BF7A0000}"/>
    <cellStyle name="Обычный 2 2 2 2 13" xfId="31427" xr:uid="{00000000-0005-0000-0000-0000C07A0000}"/>
    <cellStyle name="Обычный 2 2 2 2 13 2" xfId="31428" xr:uid="{00000000-0005-0000-0000-0000C17A0000}"/>
    <cellStyle name="Обычный 2 2 2 2 13 2 2" xfId="31429" xr:uid="{00000000-0005-0000-0000-0000C27A0000}"/>
    <cellStyle name="Обычный 2 2 2 2 13 2 2 2" xfId="31430" xr:uid="{00000000-0005-0000-0000-0000C37A0000}"/>
    <cellStyle name="Обычный 2 2 2 2 13 2 2 3" xfId="31431" xr:uid="{00000000-0005-0000-0000-0000C47A0000}"/>
    <cellStyle name="Обычный 2 2 2 2 13 2 3" xfId="31432" xr:uid="{00000000-0005-0000-0000-0000C57A0000}"/>
    <cellStyle name="Обычный 2 2 2 2 13 3" xfId="31433" xr:uid="{00000000-0005-0000-0000-0000C67A0000}"/>
    <cellStyle name="Обычный 2 2 2 2 13 4" xfId="31434" xr:uid="{00000000-0005-0000-0000-0000C77A0000}"/>
    <cellStyle name="Обычный 2 2 2 2 14" xfId="31435" xr:uid="{00000000-0005-0000-0000-0000C87A0000}"/>
    <cellStyle name="Обычный 2 2 2 2 14 2" xfId="31436" xr:uid="{00000000-0005-0000-0000-0000C97A0000}"/>
    <cellStyle name="Обычный 2 2 2 2 14 3" xfId="31437" xr:uid="{00000000-0005-0000-0000-0000CA7A0000}"/>
    <cellStyle name="Обычный 2 2 2 2 15" xfId="31438" xr:uid="{00000000-0005-0000-0000-0000CB7A0000}"/>
    <cellStyle name="Обычный 2 2 2 2 15 2" xfId="31439" xr:uid="{00000000-0005-0000-0000-0000CC7A0000}"/>
    <cellStyle name="Обычный 2 2 2 2 15 3" xfId="31440" xr:uid="{00000000-0005-0000-0000-0000CD7A0000}"/>
    <cellStyle name="Обычный 2 2 2 2 16" xfId="31441" xr:uid="{00000000-0005-0000-0000-0000CE7A0000}"/>
    <cellStyle name="Обычный 2 2 2 2 16 2" xfId="31442" xr:uid="{00000000-0005-0000-0000-0000CF7A0000}"/>
    <cellStyle name="Обычный 2 2 2 2 16 3" xfId="31443" xr:uid="{00000000-0005-0000-0000-0000D07A0000}"/>
    <cellStyle name="Обычный 2 2 2 2 17" xfId="31444" xr:uid="{00000000-0005-0000-0000-0000D17A0000}"/>
    <cellStyle name="Обычный 2 2 2 2 17 2" xfId="31445" xr:uid="{00000000-0005-0000-0000-0000D27A0000}"/>
    <cellStyle name="Обычный 2 2 2 2 18" xfId="31446" xr:uid="{00000000-0005-0000-0000-0000D37A0000}"/>
    <cellStyle name="Обычный 2 2 2 2 19" xfId="31447" xr:uid="{00000000-0005-0000-0000-0000D47A0000}"/>
    <cellStyle name="Обычный 2 2 2 2 2" xfId="31448" xr:uid="{00000000-0005-0000-0000-0000D57A0000}"/>
    <cellStyle name="Обычный 2 2 2 2 2 10" xfId="31449" xr:uid="{00000000-0005-0000-0000-0000D67A0000}"/>
    <cellStyle name="Обычный 2 2 2 2 2 10 2" xfId="31450" xr:uid="{00000000-0005-0000-0000-0000D77A0000}"/>
    <cellStyle name="Обычный 2 2 2 2 2 10 3" xfId="31451" xr:uid="{00000000-0005-0000-0000-0000D87A0000}"/>
    <cellStyle name="Обычный 2 2 2 2 2 11" xfId="31452" xr:uid="{00000000-0005-0000-0000-0000D97A0000}"/>
    <cellStyle name="Обычный 2 2 2 2 2 11 2" xfId="31453" xr:uid="{00000000-0005-0000-0000-0000DA7A0000}"/>
    <cellStyle name="Обычный 2 2 2 2 2 11 2 2" xfId="31454" xr:uid="{00000000-0005-0000-0000-0000DB7A0000}"/>
    <cellStyle name="Обычный 2 2 2 2 2 11 2 3" xfId="31455" xr:uid="{00000000-0005-0000-0000-0000DC7A0000}"/>
    <cellStyle name="Обычный 2 2 2 2 2 11 3" xfId="31456" xr:uid="{00000000-0005-0000-0000-0000DD7A0000}"/>
    <cellStyle name="Обычный 2 2 2 2 2 11 4" xfId="31457" xr:uid="{00000000-0005-0000-0000-0000DE7A0000}"/>
    <cellStyle name="Обычный 2 2 2 2 2 12" xfId="31458" xr:uid="{00000000-0005-0000-0000-0000DF7A0000}"/>
    <cellStyle name="Обычный 2 2 2 2 2 12 2" xfId="31459" xr:uid="{00000000-0005-0000-0000-0000E07A0000}"/>
    <cellStyle name="Обычный 2 2 2 2 2 12 3" xfId="31460" xr:uid="{00000000-0005-0000-0000-0000E17A0000}"/>
    <cellStyle name="Обычный 2 2 2 2 2 13" xfId="31461" xr:uid="{00000000-0005-0000-0000-0000E27A0000}"/>
    <cellStyle name="Обычный 2 2 2 2 2 13 2" xfId="31462" xr:uid="{00000000-0005-0000-0000-0000E37A0000}"/>
    <cellStyle name="Обычный 2 2 2 2 2 14" xfId="31463" xr:uid="{00000000-0005-0000-0000-0000E47A0000}"/>
    <cellStyle name="Обычный 2 2 2 2 2 15" xfId="31464" xr:uid="{00000000-0005-0000-0000-0000E57A0000}"/>
    <cellStyle name="Обычный 2 2 2 2 2 16" xfId="31465" xr:uid="{00000000-0005-0000-0000-0000E67A0000}"/>
    <cellStyle name="Обычный 2 2 2 2 2 16 2" xfId="31466" xr:uid="{00000000-0005-0000-0000-0000E77A0000}"/>
    <cellStyle name="Обычный 2 2 2 2 2 16 2 2" xfId="31467" xr:uid="{00000000-0005-0000-0000-0000E87A0000}"/>
    <cellStyle name="Обычный 2 2 2 2 2 16 2 2 2" xfId="31468" xr:uid="{00000000-0005-0000-0000-0000E97A0000}"/>
    <cellStyle name="Обычный 2 2 2 2 2 16 2 3" xfId="31469" xr:uid="{00000000-0005-0000-0000-0000EA7A0000}"/>
    <cellStyle name="Обычный 2 2 2 2 2 16 2 4" xfId="31470" xr:uid="{00000000-0005-0000-0000-0000EB7A0000}"/>
    <cellStyle name="Обычный 2 2 2 2 2 16 3" xfId="31471" xr:uid="{00000000-0005-0000-0000-0000EC7A0000}"/>
    <cellStyle name="Обычный 2 2 2 2 2 16 3 2" xfId="31472" xr:uid="{00000000-0005-0000-0000-0000ED7A0000}"/>
    <cellStyle name="Обычный 2 2 2 2 2 16 4" xfId="31473" xr:uid="{00000000-0005-0000-0000-0000EE7A0000}"/>
    <cellStyle name="Обычный 2 2 2 2 2 17" xfId="31474" xr:uid="{00000000-0005-0000-0000-0000EF7A0000}"/>
    <cellStyle name="Обычный 2 2 2 2 2 17 2" xfId="31475" xr:uid="{00000000-0005-0000-0000-0000F07A0000}"/>
    <cellStyle name="Обычный 2 2 2 2 2 18" xfId="31476" xr:uid="{00000000-0005-0000-0000-0000F17A0000}"/>
    <cellStyle name="Обычный 2 2 2 2 2 19" xfId="31477" xr:uid="{00000000-0005-0000-0000-0000F27A0000}"/>
    <cellStyle name="Обычный 2 2 2 2 2 2" xfId="31478" xr:uid="{00000000-0005-0000-0000-0000F37A0000}"/>
    <cellStyle name="Обычный 2 2 2 2 2 2 10" xfId="31479" xr:uid="{00000000-0005-0000-0000-0000F47A0000}"/>
    <cellStyle name="Обычный 2 2 2 2 2 2 11" xfId="31480" xr:uid="{00000000-0005-0000-0000-0000F57A0000}"/>
    <cellStyle name="Обычный 2 2 2 2 2 2 12" xfId="31481" xr:uid="{00000000-0005-0000-0000-0000F67A0000}"/>
    <cellStyle name="Обычный 2 2 2 2 2 2 12 2" xfId="31482" xr:uid="{00000000-0005-0000-0000-0000F77A0000}"/>
    <cellStyle name="Обычный 2 2 2 2 2 2 12 2 2" xfId="31483" xr:uid="{00000000-0005-0000-0000-0000F87A0000}"/>
    <cellStyle name="Обычный 2 2 2 2 2 2 12 2 2 2" xfId="31484" xr:uid="{00000000-0005-0000-0000-0000F97A0000}"/>
    <cellStyle name="Обычный 2 2 2 2 2 2 12 2 3" xfId="31485" xr:uid="{00000000-0005-0000-0000-0000FA7A0000}"/>
    <cellStyle name="Обычный 2 2 2 2 2 2 12 2 4" xfId="31486" xr:uid="{00000000-0005-0000-0000-0000FB7A0000}"/>
    <cellStyle name="Обычный 2 2 2 2 2 2 12 3" xfId="31487" xr:uid="{00000000-0005-0000-0000-0000FC7A0000}"/>
    <cellStyle name="Обычный 2 2 2 2 2 2 12 3 2" xfId="31488" xr:uid="{00000000-0005-0000-0000-0000FD7A0000}"/>
    <cellStyle name="Обычный 2 2 2 2 2 2 12 4" xfId="31489" xr:uid="{00000000-0005-0000-0000-0000FE7A0000}"/>
    <cellStyle name="Обычный 2 2 2 2 2 2 13" xfId="31490" xr:uid="{00000000-0005-0000-0000-0000FF7A0000}"/>
    <cellStyle name="Обычный 2 2 2 2 2 2 13 2" xfId="31491" xr:uid="{00000000-0005-0000-0000-0000007B0000}"/>
    <cellStyle name="Обычный 2 2 2 2 2 2 14" xfId="31492" xr:uid="{00000000-0005-0000-0000-0000017B0000}"/>
    <cellStyle name="Обычный 2 2 2 2 2 2 15" xfId="31493" xr:uid="{00000000-0005-0000-0000-0000027B0000}"/>
    <cellStyle name="Обычный 2 2 2 2 2 2 16" xfId="31494" xr:uid="{00000000-0005-0000-0000-0000037B0000}"/>
    <cellStyle name="Обычный 2 2 2 2 2 2 16 2" xfId="31495" xr:uid="{00000000-0005-0000-0000-0000047B0000}"/>
    <cellStyle name="Обычный 2 2 2 2 2 2 17" xfId="31496" xr:uid="{00000000-0005-0000-0000-0000057B0000}"/>
    <cellStyle name="Обычный 2 2 2 2 2 2 18" xfId="31497" xr:uid="{00000000-0005-0000-0000-0000067B0000}"/>
    <cellStyle name="Обычный 2 2 2 2 2 2 19" xfId="31498" xr:uid="{00000000-0005-0000-0000-0000077B0000}"/>
    <cellStyle name="Обычный 2 2 2 2 2 2 2" xfId="31499" xr:uid="{00000000-0005-0000-0000-0000087B0000}"/>
    <cellStyle name="Обычный 2 2 2 2 2 2 2 10" xfId="31500" xr:uid="{00000000-0005-0000-0000-0000097B0000}"/>
    <cellStyle name="Обычный 2 2 2 2 2 2 2 10 2" xfId="31501" xr:uid="{00000000-0005-0000-0000-00000A7B0000}"/>
    <cellStyle name="Обычный 2 2 2 2 2 2 2 10 2 2" xfId="31502" xr:uid="{00000000-0005-0000-0000-00000B7B0000}"/>
    <cellStyle name="Обычный 2 2 2 2 2 2 2 10 2 2 2" xfId="31503" xr:uid="{00000000-0005-0000-0000-00000C7B0000}"/>
    <cellStyle name="Обычный 2 2 2 2 2 2 2 10 2 3" xfId="31504" xr:uid="{00000000-0005-0000-0000-00000D7B0000}"/>
    <cellStyle name="Обычный 2 2 2 2 2 2 2 10 2 4" xfId="31505" xr:uid="{00000000-0005-0000-0000-00000E7B0000}"/>
    <cellStyle name="Обычный 2 2 2 2 2 2 2 10 3" xfId="31506" xr:uid="{00000000-0005-0000-0000-00000F7B0000}"/>
    <cellStyle name="Обычный 2 2 2 2 2 2 2 10 3 2" xfId="31507" xr:uid="{00000000-0005-0000-0000-0000107B0000}"/>
    <cellStyle name="Обычный 2 2 2 2 2 2 2 10 4" xfId="31508" xr:uid="{00000000-0005-0000-0000-0000117B0000}"/>
    <cellStyle name="Обычный 2 2 2 2 2 2 2 11" xfId="31509" xr:uid="{00000000-0005-0000-0000-0000127B0000}"/>
    <cellStyle name="Обычный 2 2 2 2 2 2 2 11 2" xfId="31510" xr:uid="{00000000-0005-0000-0000-0000137B0000}"/>
    <cellStyle name="Обычный 2 2 2 2 2 2 2 12" xfId="31511" xr:uid="{00000000-0005-0000-0000-0000147B0000}"/>
    <cellStyle name="Обычный 2 2 2 2 2 2 2 13" xfId="31512" xr:uid="{00000000-0005-0000-0000-0000157B0000}"/>
    <cellStyle name="Обычный 2 2 2 2 2 2 2 14" xfId="31513" xr:uid="{00000000-0005-0000-0000-0000167B0000}"/>
    <cellStyle name="Обычный 2 2 2 2 2 2 2 14 2" xfId="31514" xr:uid="{00000000-0005-0000-0000-0000177B0000}"/>
    <cellStyle name="Обычный 2 2 2 2 2 2 2 15" xfId="31515" xr:uid="{00000000-0005-0000-0000-0000187B0000}"/>
    <cellStyle name="Обычный 2 2 2 2 2 2 2 16" xfId="31516" xr:uid="{00000000-0005-0000-0000-0000197B0000}"/>
    <cellStyle name="Обычный 2 2 2 2 2 2 2 17" xfId="31517" xr:uid="{00000000-0005-0000-0000-00001A7B0000}"/>
    <cellStyle name="Обычный 2 2 2 2 2 2 2 18" xfId="31518" xr:uid="{00000000-0005-0000-0000-00001B7B0000}"/>
    <cellStyle name="Обычный 2 2 2 2 2 2 2 19" xfId="31519" xr:uid="{00000000-0005-0000-0000-00001C7B0000}"/>
    <cellStyle name="Обычный 2 2 2 2 2 2 2 2" xfId="31520" xr:uid="{00000000-0005-0000-0000-00001D7B0000}"/>
    <cellStyle name="Обычный 2 2 2 2 2 2 2 2 10" xfId="31521" xr:uid="{00000000-0005-0000-0000-00001E7B0000}"/>
    <cellStyle name="Обычный 2 2 2 2 2 2 2 2 10 2" xfId="31522" xr:uid="{00000000-0005-0000-0000-00001F7B0000}"/>
    <cellStyle name="Обычный 2 2 2 2 2 2 2 2 11" xfId="31523" xr:uid="{00000000-0005-0000-0000-0000207B0000}"/>
    <cellStyle name="Обычный 2 2 2 2 2 2 2 2 12" xfId="31524" xr:uid="{00000000-0005-0000-0000-0000217B0000}"/>
    <cellStyle name="Обычный 2 2 2 2 2 2 2 2 13" xfId="31525" xr:uid="{00000000-0005-0000-0000-0000227B0000}"/>
    <cellStyle name="Обычный 2 2 2 2 2 2 2 2 13 2" xfId="31526" xr:uid="{00000000-0005-0000-0000-0000237B0000}"/>
    <cellStyle name="Обычный 2 2 2 2 2 2 2 2 14" xfId="31527" xr:uid="{00000000-0005-0000-0000-0000247B0000}"/>
    <cellStyle name="Обычный 2 2 2 2 2 2 2 2 15" xfId="31528" xr:uid="{00000000-0005-0000-0000-0000257B0000}"/>
    <cellStyle name="Обычный 2 2 2 2 2 2 2 2 16" xfId="31529" xr:uid="{00000000-0005-0000-0000-0000267B0000}"/>
    <cellStyle name="Обычный 2 2 2 2 2 2 2 2 17" xfId="31530" xr:uid="{00000000-0005-0000-0000-0000277B0000}"/>
    <cellStyle name="Обычный 2 2 2 2 2 2 2 2 18" xfId="31531" xr:uid="{00000000-0005-0000-0000-0000287B0000}"/>
    <cellStyle name="Обычный 2 2 2 2 2 2 2 2 19" xfId="31532" xr:uid="{00000000-0005-0000-0000-0000297B0000}"/>
    <cellStyle name="Обычный 2 2 2 2 2 2 2 2 2" xfId="31533" xr:uid="{00000000-0005-0000-0000-00002A7B0000}"/>
    <cellStyle name="Обычный 2 2 2 2 2 2 2 2 2 10" xfId="31534" xr:uid="{00000000-0005-0000-0000-00002B7B0000}"/>
    <cellStyle name="Обычный 2 2 2 2 2 2 2 2 2 11" xfId="31535" xr:uid="{00000000-0005-0000-0000-00002C7B0000}"/>
    <cellStyle name="Обычный 2 2 2 2 2 2 2 2 2 12" xfId="31536" xr:uid="{00000000-0005-0000-0000-00002D7B0000}"/>
    <cellStyle name="Обычный 2 2 2 2 2 2 2 2 2 13" xfId="31537" xr:uid="{00000000-0005-0000-0000-00002E7B0000}"/>
    <cellStyle name="Обычный 2 2 2 2 2 2 2 2 2 14" xfId="31538" xr:uid="{00000000-0005-0000-0000-00002F7B0000}"/>
    <cellStyle name="Обычный 2 2 2 2 2 2 2 2 2 15" xfId="31539" xr:uid="{00000000-0005-0000-0000-0000307B0000}"/>
    <cellStyle name="Обычный 2 2 2 2 2 2 2 2 2 16" xfId="31540" xr:uid="{00000000-0005-0000-0000-0000317B0000}"/>
    <cellStyle name="Обычный 2 2 2 2 2 2 2 2 2 17" xfId="31541" xr:uid="{00000000-0005-0000-0000-0000327B0000}"/>
    <cellStyle name="Обычный 2 2 2 2 2 2 2 2 2 18" xfId="31542" xr:uid="{00000000-0005-0000-0000-0000337B0000}"/>
    <cellStyle name="Обычный 2 2 2 2 2 2 2 2 2 19" xfId="31543" xr:uid="{00000000-0005-0000-0000-0000347B0000}"/>
    <cellStyle name="Обычный 2 2 2 2 2 2 2 2 2 2" xfId="31544" xr:uid="{00000000-0005-0000-0000-0000357B0000}"/>
    <cellStyle name="Обычный 2 2 2 2 2 2 2 2 2 2 10" xfId="31545" xr:uid="{00000000-0005-0000-0000-0000367B0000}"/>
    <cellStyle name="Обычный 2 2 2 2 2 2 2 2 2 2 11" xfId="31546" xr:uid="{00000000-0005-0000-0000-0000377B0000}"/>
    <cellStyle name="Обычный 2 2 2 2 2 2 2 2 2 2 12" xfId="31547" xr:uid="{00000000-0005-0000-0000-0000387B0000}"/>
    <cellStyle name="Обычный 2 2 2 2 2 2 2 2 2 2 13" xfId="31548" xr:uid="{00000000-0005-0000-0000-0000397B0000}"/>
    <cellStyle name="Обычный 2 2 2 2 2 2 2 2 2 2 14" xfId="31549" xr:uid="{00000000-0005-0000-0000-00003A7B0000}"/>
    <cellStyle name="Обычный 2 2 2 2 2 2 2 2 2 2 15" xfId="31550" xr:uid="{00000000-0005-0000-0000-00003B7B0000}"/>
    <cellStyle name="Обычный 2 2 2 2 2 2 2 2 2 2 16" xfId="31551" xr:uid="{00000000-0005-0000-0000-00003C7B0000}"/>
    <cellStyle name="Обычный 2 2 2 2 2 2 2 2 2 2 17" xfId="31552" xr:uid="{00000000-0005-0000-0000-00003D7B0000}"/>
    <cellStyle name="Обычный 2 2 2 2 2 2 2 2 2 2 18" xfId="31553" xr:uid="{00000000-0005-0000-0000-00003E7B0000}"/>
    <cellStyle name="Обычный 2 2 2 2 2 2 2 2 2 2 19" xfId="31554" xr:uid="{00000000-0005-0000-0000-00003F7B0000}"/>
    <cellStyle name="Обычный 2 2 2 2 2 2 2 2 2 2 2" xfId="31555" xr:uid="{00000000-0005-0000-0000-0000407B0000}"/>
    <cellStyle name="Обычный 2 2 2 2 2 2 2 2 2 2 2 10" xfId="31556" xr:uid="{00000000-0005-0000-0000-0000417B0000}"/>
    <cellStyle name="Обычный 2 2 2 2 2 2 2 2 2 2 2 11" xfId="31557" xr:uid="{00000000-0005-0000-0000-0000427B0000}"/>
    <cellStyle name="Обычный 2 2 2 2 2 2 2 2 2 2 2 12" xfId="31558" xr:uid="{00000000-0005-0000-0000-0000437B0000}"/>
    <cellStyle name="Обычный 2 2 2 2 2 2 2 2 2 2 2 13" xfId="31559" xr:uid="{00000000-0005-0000-0000-0000447B0000}"/>
    <cellStyle name="Обычный 2 2 2 2 2 2 2 2 2 2 2 14" xfId="31560" xr:uid="{00000000-0005-0000-0000-0000457B0000}"/>
    <cellStyle name="Обычный 2 2 2 2 2 2 2 2 2 2 2 15" xfId="31561" xr:uid="{00000000-0005-0000-0000-0000467B0000}"/>
    <cellStyle name="Обычный 2 2 2 2 2 2 2 2 2 2 2 16" xfId="31562" xr:uid="{00000000-0005-0000-0000-0000477B0000}"/>
    <cellStyle name="Обычный 2 2 2 2 2 2 2 2 2 2 2 17" xfId="31563" xr:uid="{00000000-0005-0000-0000-0000487B0000}"/>
    <cellStyle name="Обычный 2 2 2 2 2 2 2 2 2 2 2 18" xfId="31564" xr:uid="{00000000-0005-0000-0000-0000497B0000}"/>
    <cellStyle name="Обычный 2 2 2 2 2 2 2 2 2 2 2 19" xfId="31565" xr:uid="{00000000-0005-0000-0000-00004A7B0000}"/>
    <cellStyle name="Обычный 2 2 2 2 2 2 2 2 2 2 2 2" xfId="31566" xr:uid="{00000000-0005-0000-0000-00004B7B0000}"/>
    <cellStyle name="Обычный 2 2 2 2 2 2 2 2 2 2 2 2 10" xfId="31567" xr:uid="{00000000-0005-0000-0000-00004C7B0000}"/>
    <cellStyle name="Обычный 2 2 2 2 2 2 2 2 2 2 2 2 11" xfId="31568" xr:uid="{00000000-0005-0000-0000-00004D7B0000}"/>
    <cellStyle name="Обычный 2 2 2 2 2 2 2 2 2 2 2 2 12" xfId="31569" xr:uid="{00000000-0005-0000-0000-00004E7B0000}"/>
    <cellStyle name="Обычный 2 2 2 2 2 2 2 2 2 2 2 2 13" xfId="31570" xr:uid="{00000000-0005-0000-0000-00004F7B0000}"/>
    <cellStyle name="Обычный 2 2 2 2 2 2 2 2 2 2 2 2 14" xfId="31571" xr:uid="{00000000-0005-0000-0000-0000507B0000}"/>
    <cellStyle name="Обычный 2 2 2 2 2 2 2 2 2 2 2 2 15" xfId="31572" xr:uid="{00000000-0005-0000-0000-0000517B0000}"/>
    <cellStyle name="Обычный 2 2 2 2 2 2 2 2 2 2 2 2 16" xfId="31573" xr:uid="{00000000-0005-0000-0000-0000527B0000}"/>
    <cellStyle name="Обычный 2 2 2 2 2 2 2 2 2 2 2 2 17" xfId="31574" xr:uid="{00000000-0005-0000-0000-0000537B0000}"/>
    <cellStyle name="Обычный 2 2 2 2 2 2 2 2 2 2 2 2 18" xfId="31575" xr:uid="{00000000-0005-0000-0000-0000547B0000}"/>
    <cellStyle name="Обычный 2 2 2 2 2 2 2 2 2 2 2 2 19" xfId="31576" xr:uid="{00000000-0005-0000-0000-0000557B0000}"/>
    <cellStyle name="Обычный 2 2 2 2 2 2 2 2 2 2 2 2 2" xfId="31577" xr:uid="{00000000-0005-0000-0000-0000567B0000}"/>
    <cellStyle name="Обычный 2 2 2 2 2 2 2 2 2 2 2 2 2 10" xfId="31578" xr:uid="{00000000-0005-0000-0000-0000577B0000}"/>
    <cellStyle name="Обычный 2 2 2 2 2 2 2 2 2 2 2 2 2 11" xfId="31579" xr:uid="{00000000-0005-0000-0000-0000587B0000}"/>
    <cellStyle name="Обычный 2 2 2 2 2 2 2 2 2 2 2 2 2 12" xfId="31580" xr:uid="{00000000-0005-0000-0000-0000597B0000}"/>
    <cellStyle name="Обычный 2 2 2 2 2 2 2 2 2 2 2 2 2 13" xfId="31581" xr:uid="{00000000-0005-0000-0000-00005A7B0000}"/>
    <cellStyle name="Обычный 2 2 2 2 2 2 2 2 2 2 2 2 2 14" xfId="31582" xr:uid="{00000000-0005-0000-0000-00005B7B0000}"/>
    <cellStyle name="Обычный 2 2 2 2 2 2 2 2 2 2 2 2 2 15" xfId="31583" xr:uid="{00000000-0005-0000-0000-00005C7B0000}"/>
    <cellStyle name="Обычный 2 2 2 2 2 2 2 2 2 2 2 2 2 16" xfId="31584" xr:uid="{00000000-0005-0000-0000-00005D7B0000}"/>
    <cellStyle name="Обычный 2 2 2 2 2 2 2 2 2 2 2 2 2 17" xfId="31585" xr:uid="{00000000-0005-0000-0000-00005E7B0000}"/>
    <cellStyle name="Обычный 2 2 2 2 2 2 2 2 2 2 2 2 2 18" xfId="31586" xr:uid="{00000000-0005-0000-0000-00005F7B0000}"/>
    <cellStyle name="Обычный 2 2 2 2 2 2 2 2 2 2 2 2 2 19" xfId="31587" xr:uid="{00000000-0005-0000-0000-0000607B0000}"/>
    <cellStyle name="Обычный 2 2 2 2 2 2 2 2 2 2 2 2 2 2" xfId="31588" xr:uid="{00000000-0005-0000-0000-0000617B0000}"/>
    <cellStyle name="Обычный 2 2 2 2 2 2 2 2 2 2 2 2 2 2 10" xfId="31589" xr:uid="{00000000-0005-0000-0000-0000627B0000}"/>
    <cellStyle name="Обычный 2 2 2 2 2 2 2 2 2 2 2 2 2 2 11" xfId="31590" xr:uid="{00000000-0005-0000-0000-0000637B0000}"/>
    <cellStyle name="Обычный 2 2 2 2 2 2 2 2 2 2 2 2 2 2 12" xfId="31591" xr:uid="{00000000-0005-0000-0000-0000647B0000}"/>
    <cellStyle name="Обычный 2 2 2 2 2 2 2 2 2 2 2 2 2 2 13" xfId="31592" xr:uid="{00000000-0005-0000-0000-0000657B0000}"/>
    <cellStyle name="Обычный 2 2 2 2 2 2 2 2 2 2 2 2 2 2 14" xfId="31593" xr:uid="{00000000-0005-0000-0000-0000667B0000}"/>
    <cellStyle name="Обычный 2 2 2 2 2 2 2 2 2 2 2 2 2 2 15" xfId="31594" xr:uid="{00000000-0005-0000-0000-0000677B0000}"/>
    <cellStyle name="Обычный 2 2 2 2 2 2 2 2 2 2 2 2 2 2 16" xfId="31595" xr:uid="{00000000-0005-0000-0000-0000687B0000}"/>
    <cellStyle name="Обычный 2 2 2 2 2 2 2 2 2 2 2 2 2 2 17" xfId="31596" xr:uid="{00000000-0005-0000-0000-0000697B0000}"/>
    <cellStyle name="Обычный 2 2 2 2 2 2 2 2 2 2 2 2 2 2 18" xfId="31597" xr:uid="{00000000-0005-0000-0000-00006A7B0000}"/>
    <cellStyle name="Обычный 2 2 2 2 2 2 2 2 2 2 2 2 2 2 19" xfId="31598" xr:uid="{00000000-0005-0000-0000-00006B7B0000}"/>
    <cellStyle name="Обычный 2 2 2 2 2 2 2 2 2 2 2 2 2 2 2" xfId="31599" xr:uid="{00000000-0005-0000-0000-00006C7B0000}"/>
    <cellStyle name="Обычный 2 2 2 2 2 2 2 2 2 2 2 2 2 2 2 10" xfId="31600" xr:uid="{00000000-0005-0000-0000-00006D7B0000}"/>
    <cellStyle name="Обычный 2 2 2 2 2 2 2 2 2 2 2 2 2 2 2 11" xfId="31601" xr:uid="{00000000-0005-0000-0000-00006E7B0000}"/>
    <cellStyle name="Обычный 2 2 2 2 2 2 2 2 2 2 2 2 2 2 2 12" xfId="31602" xr:uid="{00000000-0005-0000-0000-00006F7B0000}"/>
    <cellStyle name="Обычный 2 2 2 2 2 2 2 2 2 2 2 2 2 2 2 13" xfId="31603" xr:uid="{00000000-0005-0000-0000-0000707B0000}"/>
    <cellStyle name="Обычный 2 2 2 2 2 2 2 2 2 2 2 2 2 2 2 14" xfId="31604" xr:uid="{00000000-0005-0000-0000-0000717B0000}"/>
    <cellStyle name="Обычный 2 2 2 2 2 2 2 2 2 2 2 2 2 2 2 15" xfId="31605" xr:uid="{00000000-0005-0000-0000-0000727B0000}"/>
    <cellStyle name="Обычный 2 2 2 2 2 2 2 2 2 2 2 2 2 2 2 16" xfId="31606" xr:uid="{00000000-0005-0000-0000-0000737B0000}"/>
    <cellStyle name="Обычный 2 2 2 2 2 2 2 2 2 2 2 2 2 2 2 17" xfId="31607" xr:uid="{00000000-0005-0000-0000-0000747B0000}"/>
    <cellStyle name="Обычный 2 2 2 2 2 2 2 2 2 2 2 2 2 2 2 18" xfId="31608" xr:uid="{00000000-0005-0000-0000-0000757B0000}"/>
    <cellStyle name="Обычный 2 2 2 2 2 2 2 2 2 2 2 2 2 2 2 19" xfId="31609" xr:uid="{00000000-0005-0000-0000-0000767B0000}"/>
    <cellStyle name="Обычный 2 2 2 2 2 2 2 2 2 2 2 2 2 2 2 2" xfId="31610" xr:uid="{00000000-0005-0000-0000-0000777B0000}"/>
    <cellStyle name="Обычный 2 2 2 2 2 2 2 2 2 2 2 2 2 2 2 2 10" xfId="31611" xr:uid="{00000000-0005-0000-0000-0000787B0000}"/>
    <cellStyle name="Обычный 2 2 2 2 2 2 2 2 2 2 2 2 2 2 2 2 11" xfId="31612" xr:uid="{00000000-0005-0000-0000-0000797B0000}"/>
    <cellStyle name="Обычный 2 2 2 2 2 2 2 2 2 2 2 2 2 2 2 2 12" xfId="31613" xr:uid="{00000000-0005-0000-0000-00007A7B0000}"/>
    <cellStyle name="Обычный 2 2 2 2 2 2 2 2 2 2 2 2 2 2 2 2 13" xfId="31614" xr:uid="{00000000-0005-0000-0000-00007B7B0000}"/>
    <cellStyle name="Обычный 2 2 2 2 2 2 2 2 2 2 2 2 2 2 2 2 14" xfId="31615" xr:uid="{00000000-0005-0000-0000-00007C7B0000}"/>
    <cellStyle name="Обычный 2 2 2 2 2 2 2 2 2 2 2 2 2 2 2 2 15" xfId="31616" xr:uid="{00000000-0005-0000-0000-00007D7B0000}"/>
    <cellStyle name="Обычный 2 2 2 2 2 2 2 2 2 2 2 2 2 2 2 2 16" xfId="31617" xr:uid="{00000000-0005-0000-0000-00007E7B0000}"/>
    <cellStyle name="Обычный 2 2 2 2 2 2 2 2 2 2 2 2 2 2 2 2 17" xfId="31618" xr:uid="{00000000-0005-0000-0000-00007F7B0000}"/>
    <cellStyle name="Обычный 2 2 2 2 2 2 2 2 2 2 2 2 2 2 2 2 18" xfId="31619" xr:uid="{00000000-0005-0000-0000-0000807B0000}"/>
    <cellStyle name="Обычный 2 2 2 2 2 2 2 2 2 2 2 2 2 2 2 2 19" xfId="31620" xr:uid="{00000000-0005-0000-0000-0000817B0000}"/>
    <cellStyle name="Обычный 2 2 2 2 2 2 2 2 2 2 2 2 2 2 2 2 2" xfId="31621" xr:uid="{00000000-0005-0000-0000-0000827B0000}"/>
    <cellStyle name="Обычный 2 2 2 2 2 2 2 2 2 2 2 2 2 2 2 2 2 10" xfId="31622" xr:uid="{00000000-0005-0000-0000-0000837B0000}"/>
    <cellStyle name="Обычный 2 2 2 2 2 2 2 2 2 2 2 2 2 2 2 2 2 11" xfId="31623" xr:uid="{00000000-0005-0000-0000-0000847B0000}"/>
    <cellStyle name="Обычный 2 2 2 2 2 2 2 2 2 2 2 2 2 2 2 2 2 12" xfId="31624" xr:uid="{00000000-0005-0000-0000-0000857B0000}"/>
    <cellStyle name="Обычный 2 2 2 2 2 2 2 2 2 2 2 2 2 2 2 2 2 13" xfId="31625" xr:uid="{00000000-0005-0000-0000-0000867B0000}"/>
    <cellStyle name="Обычный 2 2 2 2 2 2 2 2 2 2 2 2 2 2 2 2 2 14" xfId="31626" xr:uid="{00000000-0005-0000-0000-0000877B0000}"/>
    <cellStyle name="Обычный 2 2 2 2 2 2 2 2 2 2 2 2 2 2 2 2 2 15" xfId="31627" xr:uid="{00000000-0005-0000-0000-0000887B0000}"/>
    <cellStyle name="Обычный 2 2 2 2 2 2 2 2 2 2 2 2 2 2 2 2 2 16" xfId="31628" xr:uid="{00000000-0005-0000-0000-0000897B0000}"/>
    <cellStyle name="Обычный 2 2 2 2 2 2 2 2 2 2 2 2 2 2 2 2 2 17" xfId="31629" xr:uid="{00000000-0005-0000-0000-00008A7B0000}"/>
    <cellStyle name="Обычный 2 2 2 2 2 2 2 2 2 2 2 2 2 2 2 2 2 18" xfId="31630" xr:uid="{00000000-0005-0000-0000-00008B7B0000}"/>
    <cellStyle name="Обычный 2 2 2 2 2 2 2 2 2 2 2 2 2 2 2 2 2 19" xfId="31631" xr:uid="{00000000-0005-0000-0000-00008C7B0000}"/>
    <cellStyle name="Обычный 2 2 2 2 2 2 2 2 2 2 2 2 2 2 2 2 2 2" xfId="31632" xr:uid="{00000000-0005-0000-0000-00008D7B0000}"/>
    <cellStyle name="Обычный 2 2 2 2 2 2 2 2 2 2 2 2 2 2 2 2 2 2 10" xfId="31633" xr:uid="{00000000-0005-0000-0000-00008E7B0000}"/>
    <cellStyle name="Обычный 2 2 2 2 2 2 2 2 2 2 2 2 2 2 2 2 2 2 11" xfId="31634" xr:uid="{00000000-0005-0000-0000-00008F7B0000}"/>
    <cellStyle name="Обычный 2 2 2 2 2 2 2 2 2 2 2 2 2 2 2 2 2 2 12" xfId="31635" xr:uid="{00000000-0005-0000-0000-0000907B0000}"/>
    <cellStyle name="Обычный 2 2 2 2 2 2 2 2 2 2 2 2 2 2 2 2 2 2 13" xfId="31636" xr:uid="{00000000-0005-0000-0000-0000917B0000}"/>
    <cellStyle name="Обычный 2 2 2 2 2 2 2 2 2 2 2 2 2 2 2 2 2 2 14" xfId="31637" xr:uid="{00000000-0005-0000-0000-0000927B0000}"/>
    <cellStyle name="Обычный 2 2 2 2 2 2 2 2 2 2 2 2 2 2 2 2 2 2 15" xfId="31638" xr:uid="{00000000-0005-0000-0000-0000937B0000}"/>
    <cellStyle name="Обычный 2 2 2 2 2 2 2 2 2 2 2 2 2 2 2 2 2 2 16" xfId="31639" xr:uid="{00000000-0005-0000-0000-0000947B0000}"/>
    <cellStyle name="Обычный 2 2 2 2 2 2 2 2 2 2 2 2 2 2 2 2 2 2 17" xfId="31640" xr:uid="{00000000-0005-0000-0000-0000957B0000}"/>
    <cellStyle name="Обычный 2 2 2 2 2 2 2 2 2 2 2 2 2 2 2 2 2 2 18" xfId="31641" xr:uid="{00000000-0005-0000-0000-0000967B0000}"/>
    <cellStyle name="Обычный 2 2 2 2 2 2 2 2 2 2 2 2 2 2 2 2 2 2 19" xfId="31642" xr:uid="{00000000-0005-0000-0000-0000977B0000}"/>
    <cellStyle name="Обычный 2 2 2 2 2 2 2 2 2 2 2 2 2 2 2 2 2 2 2" xfId="31643" xr:uid="{00000000-0005-0000-0000-0000987B0000}"/>
    <cellStyle name="Обычный 2 2 2 2 2 2 2 2 2 2 2 2 2 2 2 2 2 2 2 10" xfId="31644" xr:uid="{00000000-0005-0000-0000-0000997B0000}"/>
    <cellStyle name="Обычный 2 2 2 2 2 2 2 2 2 2 2 2 2 2 2 2 2 2 2 11" xfId="31645" xr:uid="{00000000-0005-0000-0000-00009A7B0000}"/>
    <cellStyle name="Обычный 2 2 2 2 2 2 2 2 2 2 2 2 2 2 2 2 2 2 2 12" xfId="31646" xr:uid="{00000000-0005-0000-0000-00009B7B0000}"/>
    <cellStyle name="Обычный 2 2 2 2 2 2 2 2 2 2 2 2 2 2 2 2 2 2 2 13" xfId="31647" xr:uid="{00000000-0005-0000-0000-00009C7B0000}"/>
    <cellStyle name="Обычный 2 2 2 2 2 2 2 2 2 2 2 2 2 2 2 2 2 2 2 14" xfId="31648" xr:uid="{00000000-0005-0000-0000-00009D7B0000}"/>
    <cellStyle name="Обычный 2 2 2 2 2 2 2 2 2 2 2 2 2 2 2 2 2 2 2 15" xfId="31649" xr:uid="{00000000-0005-0000-0000-00009E7B0000}"/>
    <cellStyle name="Обычный 2 2 2 2 2 2 2 2 2 2 2 2 2 2 2 2 2 2 2 16" xfId="31650" xr:uid="{00000000-0005-0000-0000-00009F7B0000}"/>
    <cellStyle name="Обычный 2 2 2 2 2 2 2 2 2 2 2 2 2 2 2 2 2 2 2 17" xfId="31651" xr:uid="{00000000-0005-0000-0000-0000A07B0000}"/>
    <cellStyle name="Обычный 2 2 2 2 2 2 2 2 2 2 2 2 2 2 2 2 2 2 2 18" xfId="31652" xr:uid="{00000000-0005-0000-0000-0000A17B0000}"/>
    <cellStyle name="Обычный 2 2 2 2 2 2 2 2 2 2 2 2 2 2 2 2 2 2 2 19" xfId="31653" xr:uid="{00000000-0005-0000-0000-0000A27B0000}"/>
    <cellStyle name="Обычный 2 2 2 2 2 2 2 2 2 2 2 2 2 2 2 2 2 2 2 2" xfId="31654" xr:uid="{00000000-0005-0000-0000-0000A37B0000}"/>
    <cellStyle name="Обычный 2 2 2 2 2 2 2 2 2 2 2 2 2 2 2 2 2 2 2 2 10" xfId="31655" xr:uid="{00000000-0005-0000-0000-0000A47B0000}"/>
    <cellStyle name="Обычный 2 2 2 2 2 2 2 2 2 2 2 2 2 2 2 2 2 2 2 2 11" xfId="31656" xr:uid="{00000000-0005-0000-0000-0000A57B0000}"/>
    <cellStyle name="Обычный 2 2 2 2 2 2 2 2 2 2 2 2 2 2 2 2 2 2 2 2 12" xfId="31657" xr:uid="{00000000-0005-0000-0000-0000A67B0000}"/>
    <cellStyle name="Обычный 2 2 2 2 2 2 2 2 2 2 2 2 2 2 2 2 2 2 2 2 13" xfId="31658" xr:uid="{00000000-0005-0000-0000-0000A77B0000}"/>
    <cellStyle name="Обычный 2 2 2 2 2 2 2 2 2 2 2 2 2 2 2 2 2 2 2 2 14" xfId="31659" xr:uid="{00000000-0005-0000-0000-0000A87B0000}"/>
    <cellStyle name="Обычный 2 2 2 2 2 2 2 2 2 2 2 2 2 2 2 2 2 2 2 2 15" xfId="31660" xr:uid="{00000000-0005-0000-0000-0000A97B0000}"/>
    <cellStyle name="Обычный 2 2 2 2 2 2 2 2 2 2 2 2 2 2 2 2 2 2 2 2 16" xfId="31661" xr:uid="{00000000-0005-0000-0000-0000AA7B0000}"/>
    <cellStyle name="Обычный 2 2 2 2 2 2 2 2 2 2 2 2 2 2 2 2 2 2 2 2 17" xfId="31662" xr:uid="{00000000-0005-0000-0000-0000AB7B0000}"/>
    <cellStyle name="Обычный 2 2 2 2 2 2 2 2 2 2 2 2 2 2 2 2 2 2 2 2 18" xfId="31663" xr:uid="{00000000-0005-0000-0000-0000AC7B0000}"/>
    <cellStyle name="Обычный 2 2 2 2 2 2 2 2 2 2 2 2 2 2 2 2 2 2 2 2 19" xfId="31664" xr:uid="{00000000-0005-0000-0000-0000AD7B0000}"/>
    <cellStyle name="Обычный 2 2 2 2 2 2 2 2 2 2 2 2 2 2 2 2 2 2 2 2 2" xfId="31665" xr:uid="{00000000-0005-0000-0000-0000AE7B0000}"/>
    <cellStyle name="Обычный 2 2 2 2 2 2 2 2 2 2 2 2 2 2 2 2 2 2 2 2 2 10" xfId="31666" xr:uid="{00000000-0005-0000-0000-0000AF7B0000}"/>
    <cellStyle name="Обычный 2 2 2 2 2 2 2 2 2 2 2 2 2 2 2 2 2 2 2 2 2 11" xfId="31667" xr:uid="{00000000-0005-0000-0000-0000B07B0000}"/>
    <cellStyle name="Обычный 2 2 2 2 2 2 2 2 2 2 2 2 2 2 2 2 2 2 2 2 2 12" xfId="31668" xr:uid="{00000000-0005-0000-0000-0000B17B0000}"/>
    <cellStyle name="Обычный 2 2 2 2 2 2 2 2 2 2 2 2 2 2 2 2 2 2 2 2 2 13" xfId="31669" xr:uid="{00000000-0005-0000-0000-0000B27B0000}"/>
    <cellStyle name="Обычный 2 2 2 2 2 2 2 2 2 2 2 2 2 2 2 2 2 2 2 2 2 14" xfId="31670" xr:uid="{00000000-0005-0000-0000-0000B37B0000}"/>
    <cellStyle name="Обычный 2 2 2 2 2 2 2 2 2 2 2 2 2 2 2 2 2 2 2 2 2 15" xfId="31671" xr:uid="{00000000-0005-0000-0000-0000B47B0000}"/>
    <cellStyle name="Обычный 2 2 2 2 2 2 2 2 2 2 2 2 2 2 2 2 2 2 2 2 2 16" xfId="31672" xr:uid="{00000000-0005-0000-0000-0000B57B0000}"/>
    <cellStyle name="Обычный 2 2 2 2 2 2 2 2 2 2 2 2 2 2 2 2 2 2 2 2 2 17" xfId="31673" xr:uid="{00000000-0005-0000-0000-0000B67B0000}"/>
    <cellStyle name="Обычный 2 2 2 2 2 2 2 2 2 2 2 2 2 2 2 2 2 2 2 2 2 18" xfId="31674" xr:uid="{00000000-0005-0000-0000-0000B77B0000}"/>
    <cellStyle name="Обычный 2 2 2 2 2 2 2 2 2 2 2 2 2 2 2 2 2 2 2 2 2 19" xfId="31675" xr:uid="{00000000-0005-0000-0000-0000B87B0000}"/>
    <cellStyle name="Обычный 2 2 2 2 2 2 2 2 2 2 2 2 2 2 2 2 2 2 2 2 2 2" xfId="31676" xr:uid="{00000000-0005-0000-0000-0000B97B0000}"/>
    <cellStyle name="Обычный 2 2 2 2 2 2 2 2 2 2 2 2 2 2 2 2 2 2 2 2 2 2 10" xfId="31677" xr:uid="{00000000-0005-0000-0000-0000BA7B0000}"/>
    <cellStyle name="Обычный 2 2 2 2 2 2 2 2 2 2 2 2 2 2 2 2 2 2 2 2 2 2 11" xfId="31678" xr:uid="{00000000-0005-0000-0000-0000BB7B0000}"/>
    <cellStyle name="Обычный 2 2 2 2 2 2 2 2 2 2 2 2 2 2 2 2 2 2 2 2 2 2 12" xfId="31679" xr:uid="{00000000-0005-0000-0000-0000BC7B0000}"/>
    <cellStyle name="Обычный 2 2 2 2 2 2 2 2 2 2 2 2 2 2 2 2 2 2 2 2 2 2 13" xfId="31680" xr:uid="{00000000-0005-0000-0000-0000BD7B0000}"/>
    <cellStyle name="Обычный 2 2 2 2 2 2 2 2 2 2 2 2 2 2 2 2 2 2 2 2 2 2 14" xfId="31681" xr:uid="{00000000-0005-0000-0000-0000BE7B0000}"/>
    <cellStyle name="Обычный 2 2 2 2 2 2 2 2 2 2 2 2 2 2 2 2 2 2 2 2 2 2 15" xfId="31682" xr:uid="{00000000-0005-0000-0000-0000BF7B0000}"/>
    <cellStyle name="Обычный 2 2 2 2 2 2 2 2 2 2 2 2 2 2 2 2 2 2 2 2 2 2 16" xfId="31683" xr:uid="{00000000-0005-0000-0000-0000C07B0000}"/>
    <cellStyle name="Обычный 2 2 2 2 2 2 2 2 2 2 2 2 2 2 2 2 2 2 2 2 2 2 17" xfId="31684" xr:uid="{00000000-0005-0000-0000-0000C17B0000}"/>
    <cellStyle name="Обычный 2 2 2 2 2 2 2 2 2 2 2 2 2 2 2 2 2 2 2 2 2 2 18" xfId="31685" xr:uid="{00000000-0005-0000-0000-0000C27B0000}"/>
    <cellStyle name="Обычный 2 2 2 2 2 2 2 2 2 2 2 2 2 2 2 2 2 2 2 2 2 2 19" xfId="31686" xr:uid="{00000000-0005-0000-0000-0000C37B0000}"/>
    <cellStyle name="Обычный 2 2 2 2 2 2 2 2 2 2 2 2 2 2 2 2 2 2 2 2 2 2 2" xfId="31687" xr:uid="{00000000-0005-0000-0000-0000C47B0000}"/>
    <cellStyle name="Обычный 2 2 2 2 2 2 2 2 2 2 2 2 2 2 2 2 2 2 2 2 2 2 2 10" xfId="31688" xr:uid="{00000000-0005-0000-0000-0000C57B0000}"/>
    <cellStyle name="Обычный 2 2 2 2 2 2 2 2 2 2 2 2 2 2 2 2 2 2 2 2 2 2 2 11" xfId="31689" xr:uid="{00000000-0005-0000-0000-0000C67B0000}"/>
    <cellStyle name="Обычный 2 2 2 2 2 2 2 2 2 2 2 2 2 2 2 2 2 2 2 2 2 2 2 12" xfId="31690" xr:uid="{00000000-0005-0000-0000-0000C77B0000}"/>
    <cellStyle name="Обычный 2 2 2 2 2 2 2 2 2 2 2 2 2 2 2 2 2 2 2 2 2 2 2 13" xfId="31691" xr:uid="{00000000-0005-0000-0000-0000C87B0000}"/>
    <cellStyle name="Обычный 2 2 2 2 2 2 2 2 2 2 2 2 2 2 2 2 2 2 2 2 2 2 2 14" xfId="31692" xr:uid="{00000000-0005-0000-0000-0000C97B0000}"/>
    <cellStyle name="Обычный 2 2 2 2 2 2 2 2 2 2 2 2 2 2 2 2 2 2 2 2 2 2 2 15" xfId="31693" xr:uid="{00000000-0005-0000-0000-0000CA7B0000}"/>
    <cellStyle name="Обычный 2 2 2 2 2 2 2 2 2 2 2 2 2 2 2 2 2 2 2 2 2 2 2 16" xfId="31694" xr:uid="{00000000-0005-0000-0000-0000CB7B0000}"/>
    <cellStyle name="Обычный 2 2 2 2 2 2 2 2 2 2 2 2 2 2 2 2 2 2 2 2 2 2 2 17" xfId="31695" xr:uid="{00000000-0005-0000-0000-0000CC7B0000}"/>
    <cellStyle name="Обычный 2 2 2 2 2 2 2 2 2 2 2 2 2 2 2 2 2 2 2 2 2 2 2 18" xfId="31696" xr:uid="{00000000-0005-0000-0000-0000CD7B0000}"/>
    <cellStyle name="Обычный 2 2 2 2 2 2 2 2 2 2 2 2 2 2 2 2 2 2 2 2 2 2 2 19" xfId="31697" xr:uid="{00000000-0005-0000-0000-0000CE7B0000}"/>
    <cellStyle name="Обычный 2 2 2 2 2 2 2 2 2 2 2 2 2 2 2 2 2 2 2 2 2 2 2 2" xfId="31698" xr:uid="{00000000-0005-0000-0000-0000CF7B0000}"/>
    <cellStyle name="Обычный 2 2 2 2 2 2 2 2 2 2 2 2 2 2 2 2 2 2 2 2 2 2 2 2 10" xfId="31699" xr:uid="{00000000-0005-0000-0000-0000D07B0000}"/>
    <cellStyle name="Обычный 2 2 2 2 2 2 2 2 2 2 2 2 2 2 2 2 2 2 2 2 2 2 2 2 11" xfId="31700" xr:uid="{00000000-0005-0000-0000-0000D17B0000}"/>
    <cellStyle name="Обычный 2 2 2 2 2 2 2 2 2 2 2 2 2 2 2 2 2 2 2 2 2 2 2 2 12" xfId="31701" xr:uid="{00000000-0005-0000-0000-0000D27B0000}"/>
    <cellStyle name="Обычный 2 2 2 2 2 2 2 2 2 2 2 2 2 2 2 2 2 2 2 2 2 2 2 2 13" xfId="31702" xr:uid="{00000000-0005-0000-0000-0000D37B0000}"/>
    <cellStyle name="Обычный 2 2 2 2 2 2 2 2 2 2 2 2 2 2 2 2 2 2 2 2 2 2 2 2 14" xfId="31703" xr:uid="{00000000-0005-0000-0000-0000D47B0000}"/>
    <cellStyle name="Обычный 2 2 2 2 2 2 2 2 2 2 2 2 2 2 2 2 2 2 2 2 2 2 2 2 15" xfId="31704" xr:uid="{00000000-0005-0000-0000-0000D57B0000}"/>
    <cellStyle name="Обычный 2 2 2 2 2 2 2 2 2 2 2 2 2 2 2 2 2 2 2 2 2 2 2 2 16" xfId="31705" xr:uid="{00000000-0005-0000-0000-0000D67B0000}"/>
    <cellStyle name="Обычный 2 2 2 2 2 2 2 2 2 2 2 2 2 2 2 2 2 2 2 2 2 2 2 2 17" xfId="31706" xr:uid="{00000000-0005-0000-0000-0000D77B0000}"/>
    <cellStyle name="Обычный 2 2 2 2 2 2 2 2 2 2 2 2 2 2 2 2 2 2 2 2 2 2 2 2 18" xfId="31707" xr:uid="{00000000-0005-0000-0000-0000D87B0000}"/>
    <cellStyle name="Обычный 2 2 2 2 2 2 2 2 2 2 2 2 2 2 2 2 2 2 2 2 2 2 2 2 19" xfId="31708" xr:uid="{00000000-0005-0000-0000-0000D97B0000}"/>
    <cellStyle name="Обычный 2 2 2 2 2 2 2 2 2 2 2 2 2 2 2 2 2 2 2 2 2 2 2 2 2" xfId="31709" xr:uid="{00000000-0005-0000-0000-0000DA7B0000}"/>
    <cellStyle name="Обычный 2 2 2 2 2 2 2 2 2 2 2 2 2 2 2 2 2 2 2 2 2 2 2 2 2 10" xfId="31710" xr:uid="{00000000-0005-0000-0000-0000DB7B0000}"/>
    <cellStyle name="Обычный 2 2 2 2 2 2 2 2 2 2 2 2 2 2 2 2 2 2 2 2 2 2 2 2 2 11" xfId="31711" xr:uid="{00000000-0005-0000-0000-0000DC7B0000}"/>
    <cellStyle name="Обычный 2 2 2 2 2 2 2 2 2 2 2 2 2 2 2 2 2 2 2 2 2 2 2 2 2 12" xfId="31712" xr:uid="{00000000-0005-0000-0000-0000DD7B0000}"/>
    <cellStyle name="Обычный 2 2 2 2 2 2 2 2 2 2 2 2 2 2 2 2 2 2 2 2 2 2 2 2 2 13" xfId="31713" xr:uid="{00000000-0005-0000-0000-0000DE7B0000}"/>
    <cellStyle name="Обычный 2 2 2 2 2 2 2 2 2 2 2 2 2 2 2 2 2 2 2 2 2 2 2 2 2 14" xfId="31714" xr:uid="{00000000-0005-0000-0000-0000DF7B0000}"/>
    <cellStyle name="Обычный 2 2 2 2 2 2 2 2 2 2 2 2 2 2 2 2 2 2 2 2 2 2 2 2 2 15" xfId="31715" xr:uid="{00000000-0005-0000-0000-0000E07B0000}"/>
    <cellStyle name="Обычный 2 2 2 2 2 2 2 2 2 2 2 2 2 2 2 2 2 2 2 2 2 2 2 2 2 16" xfId="31716" xr:uid="{00000000-0005-0000-0000-0000E17B0000}"/>
    <cellStyle name="Обычный 2 2 2 2 2 2 2 2 2 2 2 2 2 2 2 2 2 2 2 2 2 2 2 2 2 17" xfId="31717" xr:uid="{00000000-0005-0000-0000-0000E27B0000}"/>
    <cellStyle name="Обычный 2 2 2 2 2 2 2 2 2 2 2 2 2 2 2 2 2 2 2 2 2 2 2 2 2 18" xfId="31718" xr:uid="{00000000-0005-0000-0000-0000E37B0000}"/>
    <cellStyle name="Обычный 2 2 2 2 2 2 2 2 2 2 2 2 2 2 2 2 2 2 2 2 2 2 2 2 2 2" xfId="31719" xr:uid="{00000000-0005-0000-0000-0000E47B0000}"/>
    <cellStyle name="Обычный 2 2 2 2 2 2 2 2 2 2 2 2 2 2 2 2 2 2 2 2 2 2 2 2 2 2 10" xfId="31720" xr:uid="{00000000-0005-0000-0000-0000E57B0000}"/>
    <cellStyle name="Обычный 2 2 2 2 2 2 2 2 2 2 2 2 2 2 2 2 2 2 2 2 2 2 2 2 2 2 11" xfId="31721" xr:uid="{00000000-0005-0000-0000-0000E67B0000}"/>
    <cellStyle name="Обычный 2 2 2 2 2 2 2 2 2 2 2 2 2 2 2 2 2 2 2 2 2 2 2 2 2 2 12" xfId="31722" xr:uid="{00000000-0005-0000-0000-0000E77B0000}"/>
    <cellStyle name="Обычный 2 2 2 2 2 2 2 2 2 2 2 2 2 2 2 2 2 2 2 2 2 2 2 2 2 2 13" xfId="31723" xr:uid="{00000000-0005-0000-0000-0000E87B0000}"/>
    <cellStyle name="Обычный 2 2 2 2 2 2 2 2 2 2 2 2 2 2 2 2 2 2 2 2 2 2 2 2 2 2 14" xfId="31724" xr:uid="{00000000-0005-0000-0000-0000E97B0000}"/>
    <cellStyle name="Обычный 2 2 2 2 2 2 2 2 2 2 2 2 2 2 2 2 2 2 2 2 2 2 2 2 2 2 15" xfId="31725" xr:uid="{00000000-0005-0000-0000-0000EA7B0000}"/>
    <cellStyle name="Обычный 2 2 2 2 2 2 2 2 2 2 2 2 2 2 2 2 2 2 2 2 2 2 2 2 2 2 16" xfId="31726" xr:uid="{00000000-0005-0000-0000-0000EB7B0000}"/>
    <cellStyle name="Обычный 2 2 2 2 2 2 2 2 2 2 2 2 2 2 2 2 2 2 2 2 2 2 2 2 2 2 17" xfId="31727" xr:uid="{00000000-0005-0000-0000-0000EC7B0000}"/>
    <cellStyle name="Обычный 2 2 2 2 2 2 2 2 2 2 2 2 2 2 2 2 2 2 2 2 2 2 2 2 2 2 18" xfId="31728" xr:uid="{00000000-0005-0000-0000-0000ED7B0000}"/>
    <cellStyle name="Обычный 2 2 2 2 2 2 2 2 2 2 2 2 2 2 2 2 2 2 2 2 2 2 2 2 2 2 2" xfId="31729" xr:uid="{00000000-0005-0000-0000-0000EE7B0000}"/>
    <cellStyle name="Обычный 2 2 2 2 2 2 2 2 2 2 2 2 2 2 2 2 2 2 2 2 2 2 2 2 2 2 3" xfId="31730" xr:uid="{00000000-0005-0000-0000-0000EF7B0000}"/>
    <cellStyle name="Обычный 2 2 2 2 2 2 2 2 2 2 2 2 2 2 2 2 2 2 2 2 2 2 2 2 2 2 4" xfId="31731" xr:uid="{00000000-0005-0000-0000-0000F07B0000}"/>
    <cellStyle name="Обычный 2 2 2 2 2 2 2 2 2 2 2 2 2 2 2 2 2 2 2 2 2 2 2 2 2 2 5" xfId="31732" xr:uid="{00000000-0005-0000-0000-0000F17B0000}"/>
    <cellStyle name="Обычный 2 2 2 2 2 2 2 2 2 2 2 2 2 2 2 2 2 2 2 2 2 2 2 2 2 2 6" xfId="31733" xr:uid="{00000000-0005-0000-0000-0000F27B0000}"/>
    <cellStyle name="Обычный 2 2 2 2 2 2 2 2 2 2 2 2 2 2 2 2 2 2 2 2 2 2 2 2 2 2 7" xfId="31734" xr:uid="{00000000-0005-0000-0000-0000F37B0000}"/>
    <cellStyle name="Обычный 2 2 2 2 2 2 2 2 2 2 2 2 2 2 2 2 2 2 2 2 2 2 2 2 2 2 8" xfId="31735" xr:uid="{00000000-0005-0000-0000-0000F47B0000}"/>
    <cellStyle name="Обычный 2 2 2 2 2 2 2 2 2 2 2 2 2 2 2 2 2 2 2 2 2 2 2 2 2 2 9" xfId="31736" xr:uid="{00000000-0005-0000-0000-0000F57B0000}"/>
    <cellStyle name="Обычный 2 2 2 2 2 2 2 2 2 2 2 2 2 2 2 2 2 2 2 2 2 2 2 2 2 3" xfId="31737" xr:uid="{00000000-0005-0000-0000-0000F67B0000}"/>
    <cellStyle name="Обычный 2 2 2 2 2 2 2 2 2 2 2 2 2 2 2 2 2 2 2 2 2 2 2 2 2 4" xfId="31738" xr:uid="{00000000-0005-0000-0000-0000F77B0000}"/>
    <cellStyle name="Обычный 2 2 2 2 2 2 2 2 2 2 2 2 2 2 2 2 2 2 2 2 2 2 2 2 2 5" xfId="31739" xr:uid="{00000000-0005-0000-0000-0000F87B0000}"/>
    <cellStyle name="Обычный 2 2 2 2 2 2 2 2 2 2 2 2 2 2 2 2 2 2 2 2 2 2 2 2 2 6" xfId="31740" xr:uid="{00000000-0005-0000-0000-0000F97B0000}"/>
    <cellStyle name="Обычный 2 2 2 2 2 2 2 2 2 2 2 2 2 2 2 2 2 2 2 2 2 2 2 2 2 7" xfId="31741" xr:uid="{00000000-0005-0000-0000-0000FA7B0000}"/>
    <cellStyle name="Обычный 2 2 2 2 2 2 2 2 2 2 2 2 2 2 2 2 2 2 2 2 2 2 2 2 2 8" xfId="31742" xr:uid="{00000000-0005-0000-0000-0000FB7B0000}"/>
    <cellStyle name="Обычный 2 2 2 2 2 2 2 2 2 2 2 2 2 2 2 2 2 2 2 2 2 2 2 2 2 9" xfId="31743" xr:uid="{00000000-0005-0000-0000-0000FC7B0000}"/>
    <cellStyle name="Обычный 2 2 2 2 2 2 2 2 2 2 2 2 2 2 2 2 2 2 2 2 2 2 2 2 20" xfId="31744" xr:uid="{00000000-0005-0000-0000-0000FD7B0000}"/>
    <cellStyle name="Обычный 2 2 2 2 2 2 2 2 2 2 2 2 2 2 2 2 2 2 2 2 2 2 2 2 21" xfId="31745" xr:uid="{00000000-0005-0000-0000-0000FE7B0000}"/>
    <cellStyle name="Обычный 2 2 2 2 2 2 2 2 2 2 2 2 2 2 2 2 2 2 2 2 2 2 2 2 3" xfId="31746" xr:uid="{00000000-0005-0000-0000-0000FF7B0000}"/>
    <cellStyle name="Обычный 2 2 2 2 2 2 2 2 2 2 2 2 2 2 2 2 2 2 2 2 2 2 2 2 4" xfId="31747" xr:uid="{00000000-0005-0000-0000-0000007C0000}"/>
    <cellStyle name="Обычный 2 2 2 2 2 2 2 2 2 2 2 2 2 2 2 2 2 2 2 2 2 2 2 2 5" xfId="31748" xr:uid="{00000000-0005-0000-0000-0000017C0000}"/>
    <cellStyle name="Обычный 2 2 2 2 2 2 2 2 2 2 2 2 2 2 2 2 2 2 2 2 2 2 2 2 6" xfId="31749" xr:uid="{00000000-0005-0000-0000-0000027C0000}"/>
    <cellStyle name="Обычный 2 2 2 2 2 2 2 2 2 2 2 2 2 2 2 2 2 2 2 2 2 2 2 2 7" xfId="31750" xr:uid="{00000000-0005-0000-0000-0000037C0000}"/>
    <cellStyle name="Обычный 2 2 2 2 2 2 2 2 2 2 2 2 2 2 2 2 2 2 2 2 2 2 2 2 8" xfId="31751" xr:uid="{00000000-0005-0000-0000-0000047C0000}"/>
    <cellStyle name="Обычный 2 2 2 2 2 2 2 2 2 2 2 2 2 2 2 2 2 2 2 2 2 2 2 2 9" xfId="31752" xr:uid="{00000000-0005-0000-0000-0000057C0000}"/>
    <cellStyle name="Обычный 2 2 2 2 2 2 2 2 2 2 2 2 2 2 2 2 2 2 2 2 2 2 2 20" xfId="31753" xr:uid="{00000000-0005-0000-0000-0000067C0000}"/>
    <cellStyle name="Обычный 2 2 2 2 2 2 2 2 2 2 2 2 2 2 2 2 2 2 2 2 2 2 2 21" xfId="31754" xr:uid="{00000000-0005-0000-0000-0000077C0000}"/>
    <cellStyle name="Обычный 2 2 2 2 2 2 2 2 2 2 2 2 2 2 2 2 2 2 2 2 2 2 2 3" xfId="31755" xr:uid="{00000000-0005-0000-0000-0000087C0000}"/>
    <cellStyle name="Обычный 2 2 2 2 2 2 2 2 2 2 2 2 2 2 2 2 2 2 2 2 2 2 2 4" xfId="31756" xr:uid="{00000000-0005-0000-0000-0000097C0000}"/>
    <cellStyle name="Обычный 2 2 2 2 2 2 2 2 2 2 2 2 2 2 2 2 2 2 2 2 2 2 2 5" xfId="31757" xr:uid="{00000000-0005-0000-0000-00000A7C0000}"/>
    <cellStyle name="Обычный 2 2 2 2 2 2 2 2 2 2 2 2 2 2 2 2 2 2 2 2 2 2 2 6" xfId="31758" xr:uid="{00000000-0005-0000-0000-00000B7C0000}"/>
    <cellStyle name="Обычный 2 2 2 2 2 2 2 2 2 2 2 2 2 2 2 2 2 2 2 2 2 2 2 7" xfId="31759" xr:uid="{00000000-0005-0000-0000-00000C7C0000}"/>
    <cellStyle name="Обычный 2 2 2 2 2 2 2 2 2 2 2 2 2 2 2 2 2 2 2 2 2 2 2 8" xfId="31760" xr:uid="{00000000-0005-0000-0000-00000D7C0000}"/>
    <cellStyle name="Обычный 2 2 2 2 2 2 2 2 2 2 2 2 2 2 2 2 2 2 2 2 2 2 2 9" xfId="31761" xr:uid="{00000000-0005-0000-0000-00000E7C0000}"/>
    <cellStyle name="Обычный 2 2 2 2 2 2 2 2 2 2 2 2 2 2 2 2 2 2 2 2 2 2 20" xfId="31762" xr:uid="{00000000-0005-0000-0000-00000F7C0000}"/>
    <cellStyle name="Обычный 2 2 2 2 2 2 2 2 2 2 2 2 2 2 2 2 2 2 2 2 2 2 21" xfId="31763" xr:uid="{00000000-0005-0000-0000-0000107C0000}"/>
    <cellStyle name="Обычный 2 2 2 2 2 2 2 2 2 2 2 2 2 2 2 2 2 2 2 2 2 2 22" xfId="31764" xr:uid="{00000000-0005-0000-0000-0000117C0000}"/>
    <cellStyle name="Обычный 2 2 2 2 2 2 2 2 2 2 2 2 2 2 2 2 2 2 2 2 2 2 3" xfId="31765" xr:uid="{00000000-0005-0000-0000-0000127C0000}"/>
    <cellStyle name="Обычный 2 2 2 2 2 2 2 2 2 2 2 2 2 2 2 2 2 2 2 2 2 2 4" xfId="31766" xr:uid="{00000000-0005-0000-0000-0000137C0000}"/>
    <cellStyle name="Обычный 2 2 2 2 2 2 2 2 2 2 2 2 2 2 2 2 2 2 2 2 2 2 5" xfId="31767" xr:uid="{00000000-0005-0000-0000-0000147C0000}"/>
    <cellStyle name="Обычный 2 2 2 2 2 2 2 2 2 2 2 2 2 2 2 2 2 2 2 2 2 2 6" xfId="31768" xr:uid="{00000000-0005-0000-0000-0000157C0000}"/>
    <cellStyle name="Обычный 2 2 2 2 2 2 2 2 2 2 2 2 2 2 2 2 2 2 2 2 2 2 7" xfId="31769" xr:uid="{00000000-0005-0000-0000-0000167C0000}"/>
    <cellStyle name="Обычный 2 2 2 2 2 2 2 2 2 2 2 2 2 2 2 2 2 2 2 2 2 2 8" xfId="31770" xr:uid="{00000000-0005-0000-0000-0000177C0000}"/>
    <cellStyle name="Обычный 2 2 2 2 2 2 2 2 2 2 2 2 2 2 2 2 2 2 2 2 2 2 9" xfId="31771" xr:uid="{00000000-0005-0000-0000-0000187C0000}"/>
    <cellStyle name="Обычный 2 2 2 2 2 2 2 2 2 2 2 2 2 2 2 2 2 2 2 2 2 20" xfId="31772" xr:uid="{00000000-0005-0000-0000-0000197C0000}"/>
    <cellStyle name="Обычный 2 2 2 2 2 2 2 2 2 2 2 2 2 2 2 2 2 2 2 2 2 21" xfId="31773" xr:uid="{00000000-0005-0000-0000-00001A7C0000}"/>
    <cellStyle name="Обычный 2 2 2 2 2 2 2 2 2 2 2 2 2 2 2 2 2 2 2 2 2 22" xfId="31774" xr:uid="{00000000-0005-0000-0000-00001B7C0000}"/>
    <cellStyle name="Обычный 2 2 2 2 2 2 2 2 2 2 2 2 2 2 2 2 2 2 2 2 2 3" xfId="31775" xr:uid="{00000000-0005-0000-0000-00001C7C0000}"/>
    <cellStyle name="Обычный 2 2 2 2 2 2 2 2 2 2 2 2 2 2 2 2 2 2 2 2 2 4" xfId="31776" xr:uid="{00000000-0005-0000-0000-00001D7C0000}"/>
    <cellStyle name="Обычный 2 2 2 2 2 2 2 2 2 2 2 2 2 2 2 2 2 2 2 2 2 5" xfId="31777" xr:uid="{00000000-0005-0000-0000-00001E7C0000}"/>
    <cellStyle name="Обычный 2 2 2 2 2 2 2 2 2 2 2 2 2 2 2 2 2 2 2 2 2 6" xfId="31778" xr:uid="{00000000-0005-0000-0000-00001F7C0000}"/>
    <cellStyle name="Обычный 2 2 2 2 2 2 2 2 2 2 2 2 2 2 2 2 2 2 2 2 2 7" xfId="31779" xr:uid="{00000000-0005-0000-0000-0000207C0000}"/>
    <cellStyle name="Обычный 2 2 2 2 2 2 2 2 2 2 2 2 2 2 2 2 2 2 2 2 2 8" xfId="31780" xr:uid="{00000000-0005-0000-0000-0000217C0000}"/>
    <cellStyle name="Обычный 2 2 2 2 2 2 2 2 2 2 2 2 2 2 2 2 2 2 2 2 2 9" xfId="31781" xr:uid="{00000000-0005-0000-0000-0000227C0000}"/>
    <cellStyle name="Обычный 2 2 2 2 2 2 2 2 2 2 2 2 2 2 2 2 2 2 2 2 20" xfId="31782" xr:uid="{00000000-0005-0000-0000-0000237C0000}"/>
    <cellStyle name="Обычный 2 2 2 2 2 2 2 2 2 2 2 2 2 2 2 2 2 2 2 2 21" xfId="31783" xr:uid="{00000000-0005-0000-0000-0000247C0000}"/>
    <cellStyle name="Обычный 2 2 2 2 2 2 2 2 2 2 2 2 2 2 2 2 2 2 2 2 22" xfId="31784" xr:uid="{00000000-0005-0000-0000-0000257C0000}"/>
    <cellStyle name="Обычный 2 2 2 2 2 2 2 2 2 2 2 2 2 2 2 2 2 2 2 2 23" xfId="31785" xr:uid="{00000000-0005-0000-0000-0000267C0000}"/>
    <cellStyle name="Обычный 2 2 2 2 2 2 2 2 2 2 2 2 2 2 2 2 2 2 2 2 3" xfId="31786" xr:uid="{00000000-0005-0000-0000-0000277C0000}"/>
    <cellStyle name="Обычный 2 2 2 2 2 2 2 2 2 2 2 2 2 2 2 2 2 2 2 2 4" xfId="31787" xr:uid="{00000000-0005-0000-0000-0000287C0000}"/>
    <cellStyle name="Обычный 2 2 2 2 2 2 2 2 2 2 2 2 2 2 2 2 2 2 2 2 5" xfId="31788" xr:uid="{00000000-0005-0000-0000-0000297C0000}"/>
    <cellStyle name="Обычный 2 2 2 2 2 2 2 2 2 2 2 2 2 2 2 2 2 2 2 2 6" xfId="31789" xr:uid="{00000000-0005-0000-0000-00002A7C0000}"/>
    <cellStyle name="Обычный 2 2 2 2 2 2 2 2 2 2 2 2 2 2 2 2 2 2 2 2 7" xfId="31790" xr:uid="{00000000-0005-0000-0000-00002B7C0000}"/>
    <cellStyle name="Обычный 2 2 2 2 2 2 2 2 2 2 2 2 2 2 2 2 2 2 2 2 8" xfId="31791" xr:uid="{00000000-0005-0000-0000-00002C7C0000}"/>
    <cellStyle name="Обычный 2 2 2 2 2 2 2 2 2 2 2 2 2 2 2 2 2 2 2 2 9" xfId="31792" xr:uid="{00000000-0005-0000-0000-00002D7C0000}"/>
    <cellStyle name="Обычный 2 2 2 2 2 2 2 2 2 2 2 2 2 2 2 2 2 2 2 20" xfId="31793" xr:uid="{00000000-0005-0000-0000-00002E7C0000}"/>
    <cellStyle name="Обычный 2 2 2 2 2 2 2 2 2 2 2 2 2 2 2 2 2 2 2 21" xfId="31794" xr:uid="{00000000-0005-0000-0000-00002F7C0000}"/>
    <cellStyle name="Обычный 2 2 2 2 2 2 2 2 2 2 2 2 2 2 2 2 2 2 2 22" xfId="31795" xr:uid="{00000000-0005-0000-0000-0000307C0000}"/>
    <cellStyle name="Обычный 2 2 2 2 2 2 2 2 2 2 2 2 2 2 2 2 2 2 2 23" xfId="31796" xr:uid="{00000000-0005-0000-0000-0000317C0000}"/>
    <cellStyle name="Обычный 2 2 2 2 2 2 2 2 2 2 2 2 2 2 2 2 2 2 2 24" xfId="31797" xr:uid="{00000000-0005-0000-0000-0000327C0000}"/>
    <cellStyle name="Обычный 2 2 2 2 2 2 2 2 2 2 2 2 2 2 2 2 2 2 2 25" xfId="31798" xr:uid="{00000000-0005-0000-0000-0000337C0000}"/>
    <cellStyle name="Обычный 2 2 2 2 2 2 2 2 2 2 2 2 2 2 2 2 2 2 2 3" xfId="31799" xr:uid="{00000000-0005-0000-0000-0000347C0000}"/>
    <cellStyle name="Обычный 2 2 2 2 2 2 2 2 2 2 2 2 2 2 2 2 2 2 2 4" xfId="31800" xr:uid="{00000000-0005-0000-0000-0000357C0000}"/>
    <cellStyle name="Обычный 2 2 2 2 2 2 2 2 2 2 2 2 2 2 2 2 2 2 2 5" xfId="31801" xr:uid="{00000000-0005-0000-0000-0000367C0000}"/>
    <cellStyle name="Обычный 2 2 2 2 2 2 2 2 2 2 2 2 2 2 2 2 2 2 2 6" xfId="31802" xr:uid="{00000000-0005-0000-0000-0000377C0000}"/>
    <cellStyle name="Обычный 2 2 2 2 2 2 2 2 2 2 2 2 2 2 2 2 2 2 2 7" xfId="31803" xr:uid="{00000000-0005-0000-0000-0000387C0000}"/>
    <cellStyle name="Обычный 2 2 2 2 2 2 2 2 2 2 2 2 2 2 2 2 2 2 2 8" xfId="31804" xr:uid="{00000000-0005-0000-0000-0000397C0000}"/>
    <cellStyle name="Обычный 2 2 2 2 2 2 2 2 2 2 2 2 2 2 2 2 2 2 2 9" xfId="31805" xr:uid="{00000000-0005-0000-0000-00003A7C0000}"/>
    <cellStyle name="Обычный 2 2 2 2 2 2 2 2 2 2 2 2 2 2 2 2 2 2 20" xfId="31806" xr:uid="{00000000-0005-0000-0000-00003B7C0000}"/>
    <cellStyle name="Обычный 2 2 2 2 2 2 2 2 2 2 2 2 2 2 2 2 2 2 21" xfId="31807" xr:uid="{00000000-0005-0000-0000-00003C7C0000}"/>
    <cellStyle name="Обычный 2 2 2 2 2 2 2 2 2 2 2 2 2 2 2 2 2 2 22" xfId="31808" xr:uid="{00000000-0005-0000-0000-00003D7C0000}"/>
    <cellStyle name="Обычный 2 2 2 2 2 2 2 2 2 2 2 2 2 2 2 2 2 2 23" xfId="31809" xr:uid="{00000000-0005-0000-0000-00003E7C0000}"/>
    <cellStyle name="Обычный 2 2 2 2 2 2 2 2 2 2 2 2 2 2 2 2 2 2 24" xfId="31810" xr:uid="{00000000-0005-0000-0000-00003F7C0000}"/>
    <cellStyle name="Обычный 2 2 2 2 2 2 2 2 2 2 2 2 2 2 2 2 2 2 25" xfId="31811" xr:uid="{00000000-0005-0000-0000-0000407C0000}"/>
    <cellStyle name="Обычный 2 2 2 2 2 2 2 2 2 2 2 2 2 2 2 2 2 2 3" xfId="31812" xr:uid="{00000000-0005-0000-0000-0000417C0000}"/>
    <cellStyle name="Обычный 2 2 2 2 2 2 2 2 2 2 2 2 2 2 2 2 2 2 3 2" xfId="31813" xr:uid="{00000000-0005-0000-0000-0000427C0000}"/>
    <cellStyle name="Обычный 2 2 2 2 2 2 2 2 2 2 2 2 2 2 2 2 2 2 4" xfId="31814" xr:uid="{00000000-0005-0000-0000-0000437C0000}"/>
    <cellStyle name="Обычный 2 2 2 2 2 2 2 2 2 2 2 2 2 2 2 2 2 2 5" xfId="31815" xr:uid="{00000000-0005-0000-0000-0000447C0000}"/>
    <cellStyle name="Обычный 2 2 2 2 2 2 2 2 2 2 2 2 2 2 2 2 2 2 6" xfId="31816" xr:uid="{00000000-0005-0000-0000-0000457C0000}"/>
    <cellStyle name="Обычный 2 2 2 2 2 2 2 2 2 2 2 2 2 2 2 2 2 2 7" xfId="31817" xr:uid="{00000000-0005-0000-0000-0000467C0000}"/>
    <cellStyle name="Обычный 2 2 2 2 2 2 2 2 2 2 2 2 2 2 2 2 2 2 8" xfId="31818" xr:uid="{00000000-0005-0000-0000-0000477C0000}"/>
    <cellStyle name="Обычный 2 2 2 2 2 2 2 2 2 2 2 2 2 2 2 2 2 2 9" xfId="31819" xr:uid="{00000000-0005-0000-0000-0000487C0000}"/>
    <cellStyle name="Обычный 2 2 2 2 2 2 2 2 2 2 2 2 2 2 2 2 2 20" xfId="31820" xr:uid="{00000000-0005-0000-0000-0000497C0000}"/>
    <cellStyle name="Обычный 2 2 2 2 2 2 2 2 2 2 2 2 2 2 2 2 2 21" xfId="31821" xr:uid="{00000000-0005-0000-0000-00004A7C0000}"/>
    <cellStyle name="Обычный 2 2 2 2 2 2 2 2 2 2 2 2 2 2 2 2 2 22" xfId="31822" xr:uid="{00000000-0005-0000-0000-00004B7C0000}"/>
    <cellStyle name="Обычный 2 2 2 2 2 2 2 2 2 2 2 2 2 2 2 2 2 23" xfId="31823" xr:uid="{00000000-0005-0000-0000-00004C7C0000}"/>
    <cellStyle name="Обычный 2 2 2 2 2 2 2 2 2 2 2 2 2 2 2 2 2 24" xfId="31824" xr:uid="{00000000-0005-0000-0000-00004D7C0000}"/>
    <cellStyle name="Обычный 2 2 2 2 2 2 2 2 2 2 2 2 2 2 2 2 2 25" xfId="31825" xr:uid="{00000000-0005-0000-0000-00004E7C0000}"/>
    <cellStyle name="Обычный 2 2 2 2 2 2 2 2 2 2 2 2 2 2 2 2 2 26" xfId="31826" xr:uid="{00000000-0005-0000-0000-00004F7C0000}"/>
    <cellStyle name="Обычный 2 2 2 2 2 2 2 2 2 2 2 2 2 2 2 2 2 27" xfId="31827" xr:uid="{00000000-0005-0000-0000-0000507C0000}"/>
    <cellStyle name="Обычный 2 2 2 2 2 2 2 2 2 2 2 2 2 2 2 2 2 3" xfId="31828" xr:uid="{00000000-0005-0000-0000-0000517C0000}"/>
    <cellStyle name="Обычный 2 2 2 2 2 2 2 2 2 2 2 2 2 2 2 2 2 4" xfId="31829" xr:uid="{00000000-0005-0000-0000-0000527C0000}"/>
    <cellStyle name="Обычный 2 2 2 2 2 2 2 2 2 2 2 2 2 2 2 2 2 4 2" xfId="31830" xr:uid="{00000000-0005-0000-0000-0000537C0000}"/>
    <cellStyle name="Обычный 2 2 2 2 2 2 2 2 2 2 2 2 2 2 2 2 2 5" xfId="31831" xr:uid="{00000000-0005-0000-0000-0000547C0000}"/>
    <cellStyle name="Обычный 2 2 2 2 2 2 2 2 2 2 2 2 2 2 2 2 2 6" xfId="31832" xr:uid="{00000000-0005-0000-0000-0000557C0000}"/>
    <cellStyle name="Обычный 2 2 2 2 2 2 2 2 2 2 2 2 2 2 2 2 2 7" xfId="31833" xr:uid="{00000000-0005-0000-0000-0000567C0000}"/>
    <cellStyle name="Обычный 2 2 2 2 2 2 2 2 2 2 2 2 2 2 2 2 2 8" xfId="31834" xr:uid="{00000000-0005-0000-0000-0000577C0000}"/>
    <cellStyle name="Обычный 2 2 2 2 2 2 2 2 2 2 2 2 2 2 2 2 2 9" xfId="31835" xr:uid="{00000000-0005-0000-0000-0000587C0000}"/>
    <cellStyle name="Обычный 2 2 2 2 2 2 2 2 2 2 2 2 2 2 2 2 20" xfId="31836" xr:uid="{00000000-0005-0000-0000-0000597C0000}"/>
    <cellStyle name="Обычный 2 2 2 2 2 2 2 2 2 2 2 2 2 2 2 2 21" xfId="31837" xr:uid="{00000000-0005-0000-0000-00005A7C0000}"/>
    <cellStyle name="Обычный 2 2 2 2 2 2 2 2 2 2 2 2 2 2 2 2 22" xfId="31838" xr:uid="{00000000-0005-0000-0000-00005B7C0000}"/>
    <cellStyle name="Обычный 2 2 2 2 2 2 2 2 2 2 2 2 2 2 2 2 23" xfId="31839" xr:uid="{00000000-0005-0000-0000-00005C7C0000}"/>
    <cellStyle name="Обычный 2 2 2 2 2 2 2 2 2 2 2 2 2 2 2 2 24" xfId="31840" xr:uid="{00000000-0005-0000-0000-00005D7C0000}"/>
    <cellStyle name="Обычный 2 2 2 2 2 2 2 2 2 2 2 2 2 2 2 2 25" xfId="31841" xr:uid="{00000000-0005-0000-0000-00005E7C0000}"/>
    <cellStyle name="Обычный 2 2 2 2 2 2 2 2 2 2 2 2 2 2 2 2 26" xfId="31842" xr:uid="{00000000-0005-0000-0000-00005F7C0000}"/>
    <cellStyle name="Обычный 2 2 2 2 2 2 2 2 2 2 2 2 2 2 2 2 27" xfId="31843" xr:uid="{00000000-0005-0000-0000-0000607C0000}"/>
    <cellStyle name="Обычный 2 2 2 2 2 2 2 2 2 2 2 2 2 2 2 2 3" xfId="31844" xr:uid="{00000000-0005-0000-0000-0000617C0000}"/>
    <cellStyle name="Обычный 2 2 2 2 2 2 2 2 2 2 2 2 2 2 2 2 3 2" xfId="31845" xr:uid="{00000000-0005-0000-0000-0000627C0000}"/>
    <cellStyle name="Обычный 2 2 2 2 2 2 2 2 2 2 2 2 2 2 2 2 3 2 2" xfId="31846" xr:uid="{00000000-0005-0000-0000-0000637C0000}"/>
    <cellStyle name="Обычный 2 2 2 2 2 2 2 2 2 2 2 2 2 2 2 2 3 2 2 2" xfId="31847" xr:uid="{00000000-0005-0000-0000-0000647C0000}"/>
    <cellStyle name="Обычный 2 2 2 2 2 2 2 2 2 2 2 2 2 2 2 2 3 2 3" xfId="31848" xr:uid="{00000000-0005-0000-0000-0000657C0000}"/>
    <cellStyle name="Обычный 2 2 2 2 2 2 2 2 2 2 2 2 2 2 2 2 3 2 4" xfId="31849" xr:uid="{00000000-0005-0000-0000-0000667C0000}"/>
    <cellStyle name="Обычный 2 2 2 2 2 2 2 2 2 2 2 2 2 2 2 2 3 3" xfId="31850" xr:uid="{00000000-0005-0000-0000-0000677C0000}"/>
    <cellStyle name="Обычный 2 2 2 2 2 2 2 2 2 2 2 2 2 2 2 2 3 3 2" xfId="31851" xr:uid="{00000000-0005-0000-0000-0000687C0000}"/>
    <cellStyle name="Обычный 2 2 2 2 2 2 2 2 2 2 2 2 2 2 2 2 3 4" xfId="31852" xr:uid="{00000000-0005-0000-0000-0000697C0000}"/>
    <cellStyle name="Обычный 2 2 2 2 2 2 2 2 2 2 2 2 2 2 2 2 4" xfId="31853" xr:uid="{00000000-0005-0000-0000-00006A7C0000}"/>
    <cellStyle name="Обычный 2 2 2 2 2 2 2 2 2 2 2 2 2 2 2 2 4 2" xfId="31854" xr:uid="{00000000-0005-0000-0000-00006B7C0000}"/>
    <cellStyle name="Обычный 2 2 2 2 2 2 2 2 2 2 2 2 2 2 2 2 5" xfId="31855" xr:uid="{00000000-0005-0000-0000-00006C7C0000}"/>
    <cellStyle name="Обычный 2 2 2 2 2 2 2 2 2 2 2 2 2 2 2 2 6" xfId="31856" xr:uid="{00000000-0005-0000-0000-00006D7C0000}"/>
    <cellStyle name="Обычный 2 2 2 2 2 2 2 2 2 2 2 2 2 2 2 2 7" xfId="31857" xr:uid="{00000000-0005-0000-0000-00006E7C0000}"/>
    <cellStyle name="Обычный 2 2 2 2 2 2 2 2 2 2 2 2 2 2 2 2 8" xfId="31858" xr:uid="{00000000-0005-0000-0000-00006F7C0000}"/>
    <cellStyle name="Обычный 2 2 2 2 2 2 2 2 2 2 2 2 2 2 2 2 9" xfId="31859" xr:uid="{00000000-0005-0000-0000-0000707C0000}"/>
    <cellStyle name="Обычный 2 2 2 2 2 2 2 2 2 2 2 2 2 2 2 20" xfId="31860" xr:uid="{00000000-0005-0000-0000-0000717C0000}"/>
    <cellStyle name="Обычный 2 2 2 2 2 2 2 2 2 2 2 2 2 2 2 21" xfId="31861" xr:uid="{00000000-0005-0000-0000-0000727C0000}"/>
    <cellStyle name="Обычный 2 2 2 2 2 2 2 2 2 2 2 2 2 2 2 22" xfId="31862" xr:uid="{00000000-0005-0000-0000-0000737C0000}"/>
    <cellStyle name="Обычный 2 2 2 2 2 2 2 2 2 2 2 2 2 2 2 23" xfId="31863" xr:uid="{00000000-0005-0000-0000-0000747C0000}"/>
    <cellStyle name="Обычный 2 2 2 2 2 2 2 2 2 2 2 2 2 2 2 24" xfId="31864" xr:uid="{00000000-0005-0000-0000-0000757C0000}"/>
    <cellStyle name="Обычный 2 2 2 2 2 2 2 2 2 2 2 2 2 2 2 25" xfId="31865" xr:uid="{00000000-0005-0000-0000-0000767C0000}"/>
    <cellStyle name="Обычный 2 2 2 2 2 2 2 2 2 2 2 2 2 2 2 26" xfId="31866" xr:uid="{00000000-0005-0000-0000-0000777C0000}"/>
    <cellStyle name="Обычный 2 2 2 2 2 2 2 2 2 2 2 2 2 2 2 27" xfId="31867" xr:uid="{00000000-0005-0000-0000-0000787C0000}"/>
    <cellStyle name="Обычный 2 2 2 2 2 2 2 2 2 2 2 2 2 2 2 28" xfId="31868" xr:uid="{00000000-0005-0000-0000-0000797C0000}"/>
    <cellStyle name="Обычный 2 2 2 2 2 2 2 2 2 2 2 2 2 2 2 3" xfId="31869" xr:uid="{00000000-0005-0000-0000-00007A7C0000}"/>
    <cellStyle name="Обычный 2 2 2 2 2 2 2 2 2 2 2 2 2 2 2 4" xfId="31870" xr:uid="{00000000-0005-0000-0000-00007B7C0000}"/>
    <cellStyle name="Обычный 2 2 2 2 2 2 2 2 2 2 2 2 2 2 2 4 2" xfId="31871" xr:uid="{00000000-0005-0000-0000-00007C7C0000}"/>
    <cellStyle name="Обычный 2 2 2 2 2 2 2 2 2 2 2 2 2 2 2 4 2 2" xfId="31872" xr:uid="{00000000-0005-0000-0000-00007D7C0000}"/>
    <cellStyle name="Обычный 2 2 2 2 2 2 2 2 2 2 2 2 2 2 2 4 2 2 2" xfId="31873" xr:uid="{00000000-0005-0000-0000-00007E7C0000}"/>
    <cellStyle name="Обычный 2 2 2 2 2 2 2 2 2 2 2 2 2 2 2 4 2 3" xfId="31874" xr:uid="{00000000-0005-0000-0000-00007F7C0000}"/>
    <cellStyle name="Обычный 2 2 2 2 2 2 2 2 2 2 2 2 2 2 2 4 2 4" xfId="31875" xr:uid="{00000000-0005-0000-0000-0000807C0000}"/>
    <cellStyle name="Обычный 2 2 2 2 2 2 2 2 2 2 2 2 2 2 2 4 3" xfId="31876" xr:uid="{00000000-0005-0000-0000-0000817C0000}"/>
    <cellStyle name="Обычный 2 2 2 2 2 2 2 2 2 2 2 2 2 2 2 4 3 2" xfId="31877" xr:uid="{00000000-0005-0000-0000-0000827C0000}"/>
    <cellStyle name="Обычный 2 2 2 2 2 2 2 2 2 2 2 2 2 2 2 4 4" xfId="31878" xr:uid="{00000000-0005-0000-0000-0000837C0000}"/>
    <cellStyle name="Обычный 2 2 2 2 2 2 2 2 2 2 2 2 2 2 2 5" xfId="31879" xr:uid="{00000000-0005-0000-0000-0000847C0000}"/>
    <cellStyle name="Обычный 2 2 2 2 2 2 2 2 2 2 2 2 2 2 2 5 2" xfId="31880" xr:uid="{00000000-0005-0000-0000-0000857C0000}"/>
    <cellStyle name="Обычный 2 2 2 2 2 2 2 2 2 2 2 2 2 2 2 6" xfId="31881" xr:uid="{00000000-0005-0000-0000-0000867C0000}"/>
    <cellStyle name="Обычный 2 2 2 2 2 2 2 2 2 2 2 2 2 2 2 7" xfId="31882" xr:uid="{00000000-0005-0000-0000-0000877C0000}"/>
    <cellStyle name="Обычный 2 2 2 2 2 2 2 2 2 2 2 2 2 2 2 8" xfId="31883" xr:uid="{00000000-0005-0000-0000-0000887C0000}"/>
    <cellStyle name="Обычный 2 2 2 2 2 2 2 2 2 2 2 2 2 2 2 9" xfId="31884" xr:uid="{00000000-0005-0000-0000-0000897C0000}"/>
    <cellStyle name="Обычный 2 2 2 2 2 2 2 2 2 2 2 2 2 2 20" xfId="31885" xr:uid="{00000000-0005-0000-0000-00008A7C0000}"/>
    <cellStyle name="Обычный 2 2 2 2 2 2 2 2 2 2 2 2 2 2 21" xfId="31886" xr:uid="{00000000-0005-0000-0000-00008B7C0000}"/>
    <cellStyle name="Обычный 2 2 2 2 2 2 2 2 2 2 2 2 2 2 22" xfId="31887" xr:uid="{00000000-0005-0000-0000-00008C7C0000}"/>
    <cellStyle name="Обычный 2 2 2 2 2 2 2 2 2 2 2 2 2 2 23" xfId="31888" xr:uid="{00000000-0005-0000-0000-00008D7C0000}"/>
    <cellStyle name="Обычный 2 2 2 2 2 2 2 2 2 2 2 2 2 2 24" xfId="31889" xr:uid="{00000000-0005-0000-0000-00008E7C0000}"/>
    <cellStyle name="Обычный 2 2 2 2 2 2 2 2 2 2 2 2 2 2 25" xfId="31890" xr:uid="{00000000-0005-0000-0000-00008F7C0000}"/>
    <cellStyle name="Обычный 2 2 2 2 2 2 2 2 2 2 2 2 2 2 26" xfId="31891" xr:uid="{00000000-0005-0000-0000-0000907C0000}"/>
    <cellStyle name="Обычный 2 2 2 2 2 2 2 2 2 2 2 2 2 2 27" xfId="31892" xr:uid="{00000000-0005-0000-0000-0000917C0000}"/>
    <cellStyle name="Обычный 2 2 2 2 2 2 2 2 2 2 2 2 2 2 28" xfId="31893" xr:uid="{00000000-0005-0000-0000-0000927C0000}"/>
    <cellStyle name="Обычный 2 2 2 2 2 2 2 2 2 2 2 2 2 2 29" xfId="31894" xr:uid="{00000000-0005-0000-0000-0000937C0000}"/>
    <cellStyle name="Обычный 2 2 2 2 2 2 2 2 2 2 2 2 2 2 3" xfId="31895" xr:uid="{00000000-0005-0000-0000-0000947C0000}"/>
    <cellStyle name="Обычный 2 2 2 2 2 2 2 2 2 2 2 2 2 2 4" xfId="31896" xr:uid="{00000000-0005-0000-0000-0000957C0000}"/>
    <cellStyle name="Обычный 2 2 2 2 2 2 2 2 2 2 2 2 2 2 4 2" xfId="31897" xr:uid="{00000000-0005-0000-0000-0000967C0000}"/>
    <cellStyle name="Обычный 2 2 2 2 2 2 2 2 2 2 2 2 2 2 5" xfId="31898" xr:uid="{00000000-0005-0000-0000-0000977C0000}"/>
    <cellStyle name="Обычный 2 2 2 2 2 2 2 2 2 2 2 2 2 2 5 2" xfId="31899" xr:uid="{00000000-0005-0000-0000-0000987C0000}"/>
    <cellStyle name="Обычный 2 2 2 2 2 2 2 2 2 2 2 2 2 2 5 2 2" xfId="31900" xr:uid="{00000000-0005-0000-0000-0000997C0000}"/>
    <cellStyle name="Обычный 2 2 2 2 2 2 2 2 2 2 2 2 2 2 5 2 2 2" xfId="31901" xr:uid="{00000000-0005-0000-0000-00009A7C0000}"/>
    <cellStyle name="Обычный 2 2 2 2 2 2 2 2 2 2 2 2 2 2 5 2 3" xfId="31902" xr:uid="{00000000-0005-0000-0000-00009B7C0000}"/>
    <cellStyle name="Обычный 2 2 2 2 2 2 2 2 2 2 2 2 2 2 5 2 4" xfId="31903" xr:uid="{00000000-0005-0000-0000-00009C7C0000}"/>
    <cellStyle name="Обычный 2 2 2 2 2 2 2 2 2 2 2 2 2 2 5 3" xfId="31904" xr:uid="{00000000-0005-0000-0000-00009D7C0000}"/>
    <cellStyle name="Обычный 2 2 2 2 2 2 2 2 2 2 2 2 2 2 5 3 2" xfId="31905" xr:uid="{00000000-0005-0000-0000-00009E7C0000}"/>
    <cellStyle name="Обычный 2 2 2 2 2 2 2 2 2 2 2 2 2 2 5 4" xfId="31906" xr:uid="{00000000-0005-0000-0000-00009F7C0000}"/>
    <cellStyle name="Обычный 2 2 2 2 2 2 2 2 2 2 2 2 2 2 6" xfId="31907" xr:uid="{00000000-0005-0000-0000-0000A07C0000}"/>
    <cellStyle name="Обычный 2 2 2 2 2 2 2 2 2 2 2 2 2 2 6 2" xfId="31908" xr:uid="{00000000-0005-0000-0000-0000A17C0000}"/>
    <cellStyle name="Обычный 2 2 2 2 2 2 2 2 2 2 2 2 2 2 7" xfId="31909" xr:uid="{00000000-0005-0000-0000-0000A27C0000}"/>
    <cellStyle name="Обычный 2 2 2 2 2 2 2 2 2 2 2 2 2 2 8" xfId="31910" xr:uid="{00000000-0005-0000-0000-0000A37C0000}"/>
    <cellStyle name="Обычный 2 2 2 2 2 2 2 2 2 2 2 2 2 2 9" xfId="31911" xr:uid="{00000000-0005-0000-0000-0000A47C0000}"/>
    <cellStyle name="Обычный 2 2 2 2 2 2 2 2 2 2 2 2 2 20" xfId="31912" xr:uid="{00000000-0005-0000-0000-0000A57C0000}"/>
    <cellStyle name="Обычный 2 2 2 2 2 2 2 2 2 2 2 2 2 21" xfId="31913" xr:uid="{00000000-0005-0000-0000-0000A67C0000}"/>
    <cellStyle name="Обычный 2 2 2 2 2 2 2 2 2 2 2 2 2 22" xfId="31914" xr:uid="{00000000-0005-0000-0000-0000A77C0000}"/>
    <cellStyle name="Обычный 2 2 2 2 2 2 2 2 2 2 2 2 2 23" xfId="31915" xr:uid="{00000000-0005-0000-0000-0000A87C0000}"/>
    <cellStyle name="Обычный 2 2 2 2 2 2 2 2 2 2 2 2 2 24" xfId="31916" xr:uid="{00000000-0005-0000-0000-0000A97C0000}"/>
    <cellStyle name="Обычный 2 2 2 2 2 2 2 2 2 2 2 2 2 25" xfId="31917" xr:uid="{00000000-0005-0000-0000-0000AA7C0000}"/>
    <cellStyle name="Обычный 2 2 2 2 2 2 2 2 2 2 2 2 2 26" xfId="31918" xr:uid="{00000000-0005-0000-0000-0000AB7C0000}"/>
    <cellStyle name="Обычный 2 2 2 2 2 2 2 2 2 2 2 2 2 27" xfId="31919" xr:uid="{00000000-0005-0000-0000-0000AC7C0000}"/>
    <cellStyle name="Обычный 2 2 2 2 2 2 2 2 2 2 2 2 2 28" xfId="31920" xr:uid="{00000000-0005-0000-0000-0000AD7C0000}"/>
    <cellStyle name="Обычный 2 2 2 2 2 2 2 2 2 2 2 2 2 29" xfId="31921" xr:uid="{00000000-0005-0000-0000-0000AE7C0000}"/>
    <cellStyle name="Обычный 2 2 2 2 2 2 2 2 2 2 2 2 2 3" xfId="31922" xr:uid="{00000000-0005-0000-0000-0000AF7C0000}"/>
    <cellStyle name="Обычный 2 2 2 2 2 2 2 2 2 2 2 2 2 4" xfId="31923" xr:uid="{00000000-0005-0000-0000-0000B07C0000}"/>
    <cellStyle name="Обычный 2 2 2 2 2 2 2 2 2 2 2 2 2 4 2" xfId="31924" xr:uid="{00000000-0005-0000-0000-0000B17C0000}"/>
    <cellStyle name="Обычный 2 2 2 2 2 2 2 2 2 2 2 2 2 5" xfId="31925" xr:uid="{00000000-0005-0000-0000-0000B27C0000}"/>
    <cellStyle name="Обычный 2 2 2 2 2 2 2 2 2 2 2 2 2 5 2" xfId="31926" xr:uid="{00000000-0005-0000-0000-0000B37C0000}"/>
    <cellStyle name="Обычный 2 2 2 2 2 2 2 2 2 2 2 2 2 5 2 2" xfId="31927" xr:uid="{00000000-0005-0000-0000-0000B47C0000}"/>
    <cellStyle name="Обычный 2 2 2 2 2 2 2 2 2 2 2 2 2 5 2 2 2" xfId="31928" xr:uid="{00000000-0005-0000-0000-0000B57C0000}"/>
    <cellStyle name="Обычный 2 2 2 2 2 2 2 2 2 2 2 2 2 5 2 3" xfId="31929" xr:uid="{00000000-0005-0000-0000-0000B67C0000}"/>
    <cellStyle name="Обычный 2 2 2 2 2 2 2 2 2 2 2 2 2 5 2 4" xfId="31930" xr:uid="{00000000-0005-0000-0000-0000B77C0000}"/>
    <cellStyle name="Обычный 2 2 2 2 2 2 2 2 2 2 2 2 2 5 3" xfId="31931" xr:uid="{00000000-0005-0000-0000-0000B87C0000}"/>
    <cellStyle name="Обычный 2 2 2 2 2 2 2 2 2 2 2 2 2 5 3 2" xfId="31932" xr:uid="{00000000-0005-0000-0000-0000B97C0000}"/>
    <cellStyle name="Обычный 2 2 2 2 2 2 2 2 2 2 2 2 2 5 4" xfId="31933" xr:uid="{00000000-0005-0000-0000-0000BA7C0000}"/>
    <cellStyle name="Обычный 2 2 2 2 2 2 2 2 2 2 2 2 2 6" xfId="31934" xr:uid="{00000000-0005-0000-0000-0000BB7C0000}"/>
    <cellStyle name="Обычный 2 2 2 2 2 2 2 2 2 2 2 2 2 6 2" xfId="31935" xr:uid="{00000000-0005-0000-0000-0000BC7C0000}"/>
    <cellStyle name="Обычный 2 2 2 2 2 2 2 2 2 2 2 2 2 7" xfId="31936" xr:uid="{00000000-0005-0000-0000-0000BD7C0000}"/>
    <cellStyle name="Обычный 2 2 2 2 2 2 2 2 2 2 2 2 2 8" xfId="31937" xr:uid="{00000000-0005-0000-0000-0000BE7C0000}"/>
    <cellStyle name="Обычный 2 2 2 2 2 2 2 2 2 2 2 2 2 9" xfId="31938" xr:uid="{00000000-0005-0000-0000-0000BF7C0000}"/>
    <cellStyle name="Обычный 2 2 2 2 2 2 2 2 2 2 2 2 20" xfId="31939" xr:uid="{00000000-0005-0000-0000-0000C07C0000}"/>
    <cellStyle name="Обычный 2 2 2 2 2 2 2 2 2 2 2 2 21" xfId="31940" xr:uid="{00000000-0005-0000-0000-0000C17C0000}"/>
    <cellStyle name="Обычный 2 2 2 2 2 2 2 2 2 2 2 2 22" xfId="31941" xr:uid="{00000000-0005-0000-0000-0000C27C0000}"/>
    <cellStyle name="Обычный 2 2 2 2 2 2 2 2 2 2 2 2 23" xfId="31942" xr:uid="{00000000-0005-0000-0000-0000C37C0000}"/>
    <cellStyle name="Обычный 2 2 2 2 2 2 2 2 2 2 2 2 24" xfId="31943" xr:uid="{00000000-0005-0000-0000-0000C47C0000}"/>
    <cellStyle name="Обычный 2 2 2 2 2 2 2 2 2 2 2 2 25" xfId="31944" xr:uid="{00000000-0005-0000-0000-0000C57C0000}"/>
    <cellStyle name="Обычный 2 2 2 2 2 2 2 2 2 2 2 2 26" xfId="31945" xr:uid="{00000000-0005-0000-0000-0000C67C0000}"/>
    <cellStyle name="Обычный 2 2 2 2 2 2 2 2 2 2 2 2 27" xfId="31946" xr:uid="{00000000-0005-0000-0000-0000C77C0000}"/>
    <cellStyle name="Обычный 2 2 2 2 2 2 2 2 2 2 2 2 28" xfId="31947" xr:uid="{00000000-0005-0000-0000-0000C87C0000}"/>
    <cellStyle name="Обычный 2 2 2 2 2 2 2 2 2 2 2 2 29" xfId="31948" xr:uid="{00000000-0005-0000-0000-0000C97C0000}"/>
    <cellStyle name="Обычный 2 2 2 2 2 2 2 2 2 2 2 2 3" xfId="31949" xr:uid="{00000000-0005-0000-0000-0000CA7C0000}"/>
    <cellStyle name="Обычный 2 2 2 2 2 2 2 2 2 2 2 2 30" xfId="31950" xr:uid="{00000000-0005-0000-0000-0000CB7C0000}"/>
    <cellStyle name="Обычный 2 2 2 2 2 2 2 2 2 2 2 2 4" xfId="31951" xr:uid="{00000000-0005-0000-0000-0000CC7C0000}"/>
    <cellStyle name="Обычный 2 2 2 2 2 2 2 2 2 2 2 2 5" xfId="31952" xr:uid="{00000000-0005-0000-0000-0000CD7C0000}"/>
    <cellStyle name="Обычный 2 2 2 2 2 2 2 2 2 2 2 2 5 2" xfId="31953" xr:uid="{00000000-0005-0000-0000-0000CE7C0000}"/>
    <cellStyle name="Обычный 2 2 2 2 2 2 2 2 2 2 2 2 6" xfId="31954" xr:uid="{00000000-0005-0000-0000-0000CF7C0000}"/>
    <cellStyle name="Обычный 2 2 2 2 2 2 2 2 2 2 2 2 6 2" xfId="31955" xr:uid="{00000000-0005-0000-0000-0000D07C0000}"/>
    <cellStyle name="Обычный 2 2 2 2 2 2 2 2 2 2 2 2 6 2 2" xfId="31956" xr:uid="{00000000-0005-0000-0000-0000D17C0000}"/>
    <cellStyle name="Обычный 2 2 2 2 2 2 2 2 2 2 2 2 6 2 2 2" xfId="31957" xr:uid="{00000000-0005-0000-0000-0000D27C0000}"/>
    <cellStyle name="Обычный 2 2 2 2 2 2 2 2 2 2 2 2 6 2 3" xfId="31958" xr:uid="{00000000-0005-0000-0000-0000D37C0000}"/>
    <cellStyle name="Обычный 2 2 2 2 2 2 2 2 2 2 2 2 6 2 4" xfId="31959" xr:uid="{00000000-0005-0000-0000-0000D47C0000}"/>
    <cellStyle name="Обычный 2 2 2 2 2 2 2 2 2 2 2 2 6 3" xfId="31960" xr:uid="{00000000-0005-0000-0000-0000D57C0000}"/>
    <cellStyle name="Обычный 2 2 2 2 2 2 2 2 2 2 2 2 6 3 2" xfId="31961" xr:uid="{00000000-0005-0000-0000-0000D67C0000}"/>
    <cellStyle name="Обычный 2 2 2 2 2 2 2 2 2 2 2 2 6 4" xfId="31962" xr:uid="{00000000-0005-0000-0000-0000D77C0000}"/>
    <cellStyle name="Обычный 2 2 2 2 2 2 2 2 2 2 2 2 7" xfId="31963" xr:uid="{00000000-0005-0000-0000-0000D87C0000}"/>
    <cellStyle name="Обычный 2 2 2 2 2 2 2 2 2 2 2 2 7 2" xfId="31964" xr:uid="{00000000-0005-0000-0000-0000D97C0000}"/>
    <cellStyle name="Обычный 2 2 2 2 2 2 2 2 2 2 2 2 8" xfId="31965" xr:uid="{00000000-0005-0000-0000-0000DA7C0000}"/>
    <cellStyle name="Обычный 2 2 2 2 2 2 2 2 2 2 2 2 9" xfId="31966" xr:uid="{00000000-0005-0000-0000-0000DB7C0000}"/>
    <cellStyle name="Обычный 2 2 2 2 2 2 2 2 2 2 2 20" xfId="31967" xr:uid="{00000000-0005-0000-0000-0000DC7C0000}"/>
    <cellStyle name="Обычный 2 2 2 2 2 2 2 2 2 2 2 21" xfId="31968" xr:uid="{00000000-0005-0000-0000-0000DD7C0000}"/>
    <cellStyle name="Обычный 2 2 2 2 2 2 2 2 2 2 2 22" xfId="31969" xr:uid="{00000000-0005-0000-0000-0000DE7C0000}"/>
    <cellStyle name="Обычный 2 2 2 2 2 2 2 2 2 2 2 23" xfId="31970" xr:uid="{00000000-0005-0000-0000-0000DF7C0000}"/>
    <cellStyle name="Обычный 2 2 2 2 2 2 2 2 2 2 2 24" xfId="31971" xr:uid="{00000000-0005-0000-0000-0000E07C0000}"/>
    <cellStyle name="Обычный 2 2 2 2 2 2 2 2 2 2 2 25" xfId="31972" xr:uid="{00000000-0005-0000-0000-0000E17C0000}"/>
    <cellStyle name="Обычный 2 2 2 2 2 2 2 2 2 2 2 26" xfId="31973" xr:uid="{00000000-0005-0000-0000-0000E27C0000}"/>
    <cellStyle name="Обычный 2 2 2 2 2 2 2 2 2 2 2 27" xfId="31974" xr:uid="{00000000-0005-0000-0000-0000E37C0000}"/>
    <cellStyle name="Обычный 2 2 2 2 2 2 2 2 2 2 2 28" xfId="31975" xr:uid="{00000000-0005-0000-0000-0000E47C0000}"/>
    <cellStyle name="Обычный 2 2 2 2 2 2 2 2 2 2 2 29" xfId="31976" xr:uid="{00000000-0005-0000-0000-0000E57C0000}"/>
    <cellStyle name="Обычный 2 2 2 2 2 2 2 2 2 2 2 3" xfId="31977" xr:uid="{00000000-0005-0000-0000-0000E67C0000}"/>
    <cellStyle name="Обычный 2 2 2 2 2 2 2 2 2 2 2 30" xfId="31978" xr:uid="{00000000-0005-0000-0000-0000E77C0000}"/>
    <cellStyle name="Обычный 2 2 2 2 2 2 2 2 2 2 2 31" xfId="31979" xr:uid="{00000000-0005-0000-0000-0000E87C0000}"/>
    <cellStyle name="Обычный 2 2 2 2 2 2 2 2 2 2 2 32" xfId="31980" xr:uid="{00000000-0005-0000-0000-0000E97C0000}"/>
    <cellStyle name="Обычный 2 2 2 2 2 2 2 2 2 2 2 4" xfId="31981" xr:uid="{00000000-0005-0000-0000-0000EA7C0000}"/>
    <cellStyle name="Обычный 2 2 2 2 2 2 2 2 2 2 2 5" xfId="31982" xr:uid="{00000000-0005-0000-0000-0000EB7C0000}"/>
    <cellStyle name="Обычный 2 2 2 2 2 2 2 2 2 2 2 5 2" xfId="31983" xr:uid="{00000000-0005-0000-0000-0000EC7C0000}"/>
    <cellStyle name="Обычный 2 2 2 2 2 2 2 2 2 2 2 5 3" xfId="31984" xr:uid="{00000000-0005-0000-0000-0000ED7C0000}"/>
    <cellStyle name="Обычный 2 2 2 2 2 2 2 2 2 2 2 6" xfId="31985" xr:uid="{00000000-0005-0000-0000-0000EE7C0000}"/>
    <cellStyle name="Обычный 2 2 2 2 2 2 2 2 2 2 2 7" xfId="31986" xr:uid="{00000000-0005-0000-0000-0000EF7C0000}"/>
    <cellStyle name="Обычный 2 2 2 2 2 2 2 2 2 2 2 7 2" xfId="31987" xr:uid="{00000000-0005-0000-0000-0000F07C0000}"/>
    <cellStyle name="Обычный 2 2 2 2 2 2 2 2 2 2 2 8" xfId="31988" xr:uid="{00000000-0005-0000-0000-0000F17C0000}"/>
    <cellStyle name="Обычный 2 2 2 2 2 2 2 2 2 2 2 8 2" xfId="31989" xr:uid="{00000000-0005-0000-0000-0000F27C0000}"/>
    <cellStyle name="Обычный 2 2 2 2 2 2 2 2 2 2 2 8 2 2" xfId="31990" xr:uid="{00000000-0005-0000-0000-0000F37C0000}"/>
    <cellStyle name="Обычный 2 2 2 2 2 2 2 2 2 2 2 8 2 2 2" xfId="31991" xr:uid="{00000000-0005-0000-0000-0000F47C0000}"/>
    <cellStyle name="Обычный 2 2 2 2 2 2 2 2 2 2 2 8 2 3" xfId="31992" xr:uid="{00000000-0005-0000-0000-0000F57C0000}"/>
    <cellStyle name="Обычный 2 2 2 2 2 2 2 2 2 2 2 8 2 4" xfId="31993" xr:uid="{00000000-0005-0000-0000-0000F67C0000}"/>
    <cellStyle name="Обычный 2 2 2 2 2 2 2 2 2 2 2 8 3" xfId="31994" xr:uid="{00000000-0005-0000-0000-0000F77C0000}"/>
    <cellStyle name="Обычный 2 2 2 2 2 2 2 2 2 2 2 8 3 2" xfId="31995" xr:uid="{00000000-0005-0000-0000-0000F87C0000}"/>
    <cellStyle name="Обычный 2 2 2 2 2 2 2 2 2 2 2 8 4" xfId="31996" xr:uid="{00000000-0005-0000-0000-0000F97C0000}"/>
    <cellStyle name="Обычный 2 2 2 2 2 2 2 2 2 2 2 9" xfId="31997" xr:uid="{00000000-0005-0000-0000-0000FA7C0000}"/>
    <cellStyle name="Обычный 2 2 2 2 2 2 2 2 2 2 2 9 2" xfId="31998" xr:uid="{00000000-0005-0000-0000-0000FB7C0000}"/>
    <cellStyle name="Обычный 2 2 2 2 2 2 2 2 2 2 20" xfId="31999" xr:uid="{00000000-0005-0000-0000-0000FC7C0000}"/>
    <cellStyle name="Обычный 2 2 2 2 2 2 2 2 2 2 21" xfId="32000" xr:uid="{00000000-0005-0000-0000-0000FD7C0000}"/>
    <cellStyle name="Обычный 2 2 2 2 2 2 2 2 2 2 22" xfId="32001" xr:uid="{00000000-0005-0000-0000-0000FE7C0000}"/>
    <cellStyle name="Обычный 2 2 2 2 2 2 2 2 2 2 23" xfId="32002" xr:uid="{00000000-0005-0000-0000-0000FF7C0000}"/>
    <cellStyle name="Обычный 2 2 2 2 2 2 2 2 2 2 24" xfId="32003" xr:uid="{00000000-0005-0000-0000-0000007D0000}"/>
    <cellStyle name="Обычный 2 2 2 2 2 2 2 2 2 2 25" xfId="32004" xr:uid="{00000000-0005-0000-0000-0000017D0000}"/>
    <cellStyle name="Обычный 2 2 2 2 2 2 2 2 2 2 26" xfId="32005" xr:uid="{00000000-0005-0000-0000-0000027D0000}"/>
    <cellStyle name="Обычный 2 2 2 2 2 2 2 2 2 2 27" xfId="32006" xr:uid="{00000000-0005-0000-0000-0000037D0000}"/>
    <cellStyle name="Обычный 2 2 2 2 2 2 2 2 2 2 28" xfId="32007" xr:uid="{00000000-0005-0000-0000-0000047D0000}"/>
    <cellStyle name="Обычный 2 2 2 2 2 2 2 2 2 2 29" xfId="32008" xr:uid="{00000000-0005-0000-0000-0000057D0000}"/>
    <cellStyle name="Обычный 2 2 2 2 2 2 2 2 2 2 3" xfId="32009" xr:uid="{00000000-0005-0000-0000-0000067D0000}"/>
    <cellStyle name="Обычный 2 2 2 2 2 2 2 2 2 2 3 2" xfId="32010" xr:uid="{00000000-0005-0000-0000-0000077D0000}"/>
    <cellStyle name="Обычный 2 2 2 2 2 2 2 2 2 2 3 2 2" xfId="32011" xr:uid="{00000000-0005-0000-0000-0000087D0000}"/>
    <cellStyle name="Обычный 2 2 2 2 2 2 2 2 2 2 3 2 2 2" xfId="32012" xr:uid="{00000000-0005-0000-0000-0000097D0000}"/>
    <cellStyle name="Обычный 2 2 2 2 2 2 2 2 2 2 3 2 2 3" xfId="32013" xr:uid="{00000000-0005-0000-0000-00000A7D0000}"/>
    <cellStyle name="Обычный 2 2 2 2 2 2 2 2 2 2 3 2 3" xfId="32014" xr:uid="{00000000-0005-0000-0000-00000B7D0000}"/>
    <cellStyle name="Обычный 2 2 2 2 2 2 2 2 2 2 3 3" xfId="32015" xr:uid="{00000000-0005-0000-0000-00000C7D0000}"/>
    <cellStyle name="Обычный 2 2 2 2 2 2 2 2 2 2 3 4" xfId="32016" xr:uid="{00000000-0005-0000-0000-00000D7D0000}"/>
    <cellStyle name="Обычный 2 2 2 2 2 2 2 2 2 2 30" xfId="32017" xr:uid="{00000000-0005-0000-0000-00000E7D0000}"/>
    <cellStyle name="Обычный 2 2 2 2 2 2 2 2 2 2 31" xfId="32018" xr:uid="{00000000-0005-0000-0000-00000F7D0000}"/>
    <cellStyle name="Обычный 2 2 2 2 2 2 2 2 2 2 32" xfId="32019" xr:uid="{00000000-0005-0000-0000-0000107D0000}"/>
    <cellStyle name="Обычный 2 2 2 2 2 2 2 2 2 2 4" xfId="32020" xr:uid="{00000000-0005-0000-0000-0000117D0000}"/>
    <cellStyle name="Обычный 2 2 2 2 2 2 2 2 2 2 5" xfId="32021" xr:uid="{00000000-0005-0000-0000-0000127D0000}"/>
    <cellStyle name="Обычный 2 2 2 2 2 2 2 2 2 2 5 2" xfId="32022" xr:uid="{00000000-0005-0000-0000-0000137D0000}"/>
    <cellStyle name="Обычный 2 2 2 2 2 2 2 2 2 2 5 3" xfId="32023" xr:uid="{00000000-0005-0000-0000-0000147D0000}"/>
    <cellStyle name="Обычный 2 2 2 2 2 2 2 2 2 2 6" xfId="32024" xr:uid="{00000000-0005-0000-0000-0000157D0000}"/>
    <cellStyle name="Обычный 2 2 2 2 2 2 2 2 2 2 7" xfId="32025" xr:uid="{00000000-0005-0000-0000-0000167D0000}"/>
    <cellStyle name="Обычный 2 2 2 2 2 2 2 2 2 2 7 2" xfId="32026" xr:uid="{00000000-0005-0000-0000-0000177D0000}"/>
    <cellStyle name="Обычный 2 2 2 2 2 2 2 2 2 2 8" xfId="32027" xr:uid="{00000000-0005-0000-0000-0000187D0000}"/>
    <cellStyle name="Обычный 2 2 2 2 2 2 2 2 2 2 8 2" xfId="32028" xr:uid="{00000000-0005-0000-0000-0000197D0000}"/>
    <cellStyle name="Обычный 2 2 2 2 2 2 2 2 2 2 8 2 2" xfId="32029" xr:uid="{00000000-0005-0000-0000-00001A7D0000}"/>
    <cellStyle name="Обычный 2 2 2 2 2 2 2 2 2 2 8 2 2 2" xfId="32030" xr:uid="{00000000-0005-0000-0000-00001B7D0000}"/>
    <cellStyle name="Обычный 2 2 2 2 2 2 2 2 2 2 8 2 3" xfId="32031" xr:uid="{00000000-0005-0000-0000-00001C7D0000}"/>
    <cellStyle name="Обычный 2 2 2 2 2 2 2 2 2 2 8 2 4" xfId="32032" xr:uid="{00000000-0005-0000-0000-00001D7D0000}"/>
    <cellStyle name="Обычный 2 2 2 2 2 2 2 2 2 2 8 3" xfId="32033" xr:uid="{00000000-0005-0000-0000-00001E7D0000}"/>
    <cellStyle name="Обычный 2 2 2 2 2 2 2 2 2 2 8 3 2" xfId="32034" xr:uid="{00000000-0005-0000-0000-00001F7D0000}"/>
    <cellStyle name="Обычный 2 2 2 2 2 2 2 2 2 2 8 4" xfId="32035" xr:uid="{00000000-0005-0000-0000-0000207D0000}"/>
    <cellStyle name="Обычный 2 2 2 2 2 2 2 2 2 2 9" xfId="32036" xr:uid="{00000000-0005-0000-0000-0000217D0000}"/>
    <cellStyle name="Обычный 2 2 2 2 2 2 2 2 2 2 9 2" xfId="32037" xr:uid="{00000000-0005-0000-0000-0000227D0000}"/>
    <cellStyle name="Обычный 2 2 2 2 2 2 2 2 2 20" xfId="32038" xr:uid="{00000000-0005-0000-0000-0000237D0000}"/>
    <cellStyle name="Обычный 2 2 2 2 2 2 2 2 2 21" xfId="32039" xr:uid="{00000000-0005-0000-0000-0000247D0000}"/>
    <cellStyle name="Обычный 2 2 2 2 2 2 2 2 2 22" xfId="32040" xr:uid="{00000000-0005-0000-0000-0000257D0000}"/>
    <cellStyle name="Обычный 2 2 2 2 2 2 2 2 2 23" xfId="32041" xr:uid="{00000000-0005-0000-0000-0000267D0000}"/>
    <cellStyle name="Обычный 2 2 2 2 2 2 2 2 2 24" xfId="32042" xr:uid="{00000000-0005-0000-0000-0000277D0000}"/>
    <cellStyle name="Обычный 2 2 2 2 2 2 2 2 2 25" xfId="32043" xr:uid="{00000000-0005-0000-0000-0000287D0000}"/>
    <cellStyle name="Обычный 2 2 2 2 2 2 2 2 2 26" xfId="32044" xr:uid="{00000000-0005-0000-0000-0000297D0000}"/>
    <cellStyle name="Обычный 2 2 2 2 2 2 2 2 2 27" xfId="32045" xr:uid="{00000000-0005-0000-0000-00002A7D0000}"/>
    <cellStyle name="Обычный 2 2 2 2 2 2 2 2 2 28" xfId="32046" xr:uid="{00000000-0005-0000-0000-00002B7D0000}"/>
    <cellStyle name="Обычный 2 2 2 2 2 2 2 2 2 29" xfId="32047" xr:uid="{00000000-0005-0000-0000-00002C7D0000}"/>
    <cellStyle name="Обычный 2 2 2 2 2 2 2 2 2 3" xfId="32048" xr:uid="{00000000-0005-0000-0000-00002D7D0000}"/>
    <cellStyle name="Обычный 2 2 2 2 2 2 2 2 2 3 2" xfId="32049" xr:uid="{00000000-0005-0000-0000-00002E7D0000}"/>
    <cellStyle name="Обычный 2 2 2 2 2 2 2 2 2 3 2 2" xfId="32050" xr:uid="{00000000-0005-0000-0000-00002F7D0000}"/>
    <cellStyle name="Обычный 2 2 2 2 2 2 2 2 2 3 2 2 2" xfId="32051" xr:uid="{00000000-0005-0000-0000-0000307D0000}"/>
    <cellStyle name="Обычный 2 2 2 2 2 2 2 2 2 3 2 2 3" xfId="32052" xr:uid="{00000000-0005-0000-0000-0000317D0000}"/>
    <cellStyle name="Обычный 2 2 2 2 2 2 2 2 2 3 2 3" xfId="32053" xr:uid="{00000000-0005-0000-0000-0000327D0000}"/>
    <cellStyle name="Обычный 2 2 2 2 2 2 2 2 2 3 3" xfId="32054" xr:uid="{00000000-0005-0000-0000-0000337D0000}"/>
    <cellStyle name="Обычный 2 2 2 2 2 2 2 2 2 3 4" xfId="32055" xr:uid="{00000000-0005-0000-0000-0000347D0000}"/>
    <cellStyle name="Обычный 2 2 2 2 2 2 2 2 2 30" xfId="32056" xr:uid="{00000000-0005-0000-0000-0000357D0000}"/>
    <cellStyle name="Обычный 2 2 2 2 2 2 2 2 2 31" xfId="32057" xr:uid="{00000000-0005-0000-0000-0000367D0000}"/>
    <cellStyle name="Обычный 2 2 2 2 2 2 2 2 2 32" xfId="32058" xr:uid="{00000000-0005-0000-0000-0000377D0000}"/>
    <cellStyle name="Обычный 2 2 2 2 2 2 2 2 2 4" xfId="32059" xr:uid="{00000000-0005-0000-0000-0000387D0000}"/>
    <cellStyle name="Обычный 2 2 2 2 2 2 2 2 2 5" xfId="32060" xr:uid="{00000000-0005-0000-0000-0000397D0000}"/>
    <cellStyle name="Обычный 2 2 2 2 2 2 2 2 2 5 2" xfId="32061" xr:uid="{00000000-0005-0000-0000-00003A7D0000}"/>
    <cellStyle name="Обычный 2 2 2 2 2 2 2 2 2 5 3" xfId="32062" xr:uid="{00000000-0005-0000-0000-00003B7D0000}"/>
    <cellStyle name="Обычный 2 2 2 2 2 2 2 2 2 6" xfId="32063" xr:uid="{00000000-0005-0000-0000-00003C7D0000}"/>
    <cellStyle name="Обычный 2 2 2 2 2 2 2 2 2 7" xfId="32064" xr:uid="{00000000-0005-0000-0000-00003D7D0000}"/>
    <cellStyle name="Обычный 2 2 2 2 2 2 2 2 2 7 2" xfId="32065" xr:uid="{00000000-0005-0000-0000-00003E7D0000}"/>
    <cellStyle name="Обычный 2 2 2 2 2 2 2 2 2 8" xfId="32066" xr:uid="{00000000-0005-0000-0000-00003F7D0000}"/>
    <cellStyle name="Обычный 2 2 2 2 2 2 2 2 2 8 2" xfId="32067" xr:uid="{00000000-0005-0000-0000-0000407D0000}"/>
    <cellStyle name="Обычный 2 2 2 2 2 2 2 2 2 8 2 2" xfId="32068" xr:uid="{00000000-0005-0000-0000-0000417D0000}"/>
    <cellStyle name="Обычный 2 2 2 2 2 2 2 2 2 8 2 2 2" xfId="32069" xr:uid="{00000000-0005-0000-0000-0000427D0000}"/>
    <cellStyle name="Обычный 2 2 2 2 2 2 2 2 2 8 2 3" xfId="32070" xr:uid="{00000000-0005-0000-0000-0000437D0000}"/>
    <cellStyle name="Обычный 2 2 2 2 2 2 2 2 2 8 2 4" xfId="32071" xr:uid="{00000000-0005-0000-0000-0000447D0000}"/>
    <cellStyle name="Обычный 2 2 2 2 2 2 2 2 2 8 3" xfId="32072" xr:uid="{00000000-0005-0000-0000-0000457D0000}"/>
    <cellStyle name="Обычный 2 2 2 2 2 2 2 2 2 8 3 2" xfId="32073" xr:uid="{00000000-0005-0000-0000-0000467D0000}"/>
    <cellStyle name="Обычный 2 2 2 2 2 2 2 2 2 8 4" xfId="32074" xr:uid="{00000000-0005-0000-0000-0000477D0000}"/>
    <cellStyle name="Обычный 2 2 2 2 2 2 2 2 2 9" xfId="32075" xr:uid="{00000000-0005-0000-0000-0000487D0000}"/>
    <cellStyle name="Обычный 2 2 2 2 2 2 2 2 2 9 2" xfId="32076" xr:uid="{00000000-0005-0000-0000-0000497D0000}"/>
    <cellStyle name="Обычный 2 2 2 2 2 2 2 2 20" xfId="32077" xr:uid="{00000000-0005-0000-0000-00004A7D0000}"/>
    <cellStyle name="Обычный 2 2 2 2 2 2 2 2 21" xfId="32078" xr:uid="{00000000-0005-0000-0000-00004B7D0000}"/>
    <cellStyle name="Обычный 2 2 2 2 2 2 2 2 22" xfId="32079" xr:uid="{00000000-0005-0000-0000-00004C7D0000}"/>
    <cellStyle name="Обычный 2 2 2 2 2 2 2 2 23" xfId="32080" xr:uid="{00000000-0005-0000-0000-00004D7D0000}"/>
    <cellStyle name="Обычный 2 2 2 2 2 2 2 2 24" xfId="32081" xr:uid="{00000000-0005-0000-0000-00004E7D0000}"/>
    <cellStyle name="Обычный 2 2 2 2 2 2 2 2 25" xfId="32082" xr:uid="{00000000-0005-0000-0000-00004F7D0000}"/>
    <cellStyle name="Обычный 2 2 2 2 2 2 2 2 26" xfId="32083" xr:uid="{00000000-0005-0000-0000-0000507D0000}"/>
    <cellStyle name="Обычный 2 2 2 2 2 2 2 2 27" xfId="32084" xr:uid="{00000000-0005-0000-0000-0000517D0000}"/>
    <cellStyle name="Обычный 2 2 2 2 2 2 2 2 28" xfId="32085" xr:uid="{00000000-0005-0000-0000-0000527D0000}"/>
    <cellStyle name="Обычный 2 2 2 2 2 2 2 2 29" xfId="32086" xr:uid="{00000000-0005-0000-0000-0000537D0000}"/>
    <cellStyle name="Обычный 2 2 2 2 2 2 2 2 3" xfId="32087" xr:uid="{00000000-0005-0000-0000-0000547D0000}"/>
    <cellStyle name="Обычный 2 2 2 2 2 2 2 2 30" xfId="32088" xr:uid="{00000000-0005-0000-0000-0000557D0000}"/>
    <cellStyle name="Обычный 2 2 2 2 2 2 2 2 31" xfId="32089" xr:uid="{00000000-0005-0000-0000-0000567D0000}"/>
    <cellStyle name="Обычный 2 2 2 2 2 2 2 2 32" xfId="32090" xr:uid="{00000000-0005-0000-0000-0000577D0000}"/>
    <cellStyle name="Обычный 2 2 2 2 2 2 2 2 33" xfId="32091" xr:uid="{00000000-0005-0000-0000-0000587D0000}"/>
    <cellStyle name="Обычный 2 2 2 2 2 2 2 2 34" xfId="32092" xr:uid="{00000000-0005-0000-0000-0000597D0000}"/>
    <cellStyle name="Обычный 2 2 2 2 2 2 2 2 35" xfId="32093" xr:uid="{00000000-0005-0000-0000-00005A7D0000}"/>
    <cellStyle name="Обычный 2 2 2 2 2 2 2 2 36" xfId="32094" xr:uid="{00000000-0005-0000-0000-00005B7D0000}"/>
    <cellStyle name="Обычный 2 2 2 2 2 2 2 2 37" xfId="32095" xr:uid="{00000000-0005-0000-0000-00005C7D0000}"/>
    <cellStyle name="Обычный 2 2 2 2 2 2 2 2 38" xfId="32096" xr:uid="{00000000-0005-0000-0000-00005D7D0000}"/>
    <cellStyle name="Обычный 2 2 2 2 2 2 2 2 4" xfId="32097" xr:uid="{00000000-0005-0000-0000-00005E7D0000}"/>
    <cellStyle name="Обычный 2 2 2 2 2 2 2 2 4 2" xfId="32098" xr:uid="{00000000-0005-0000-0000-00005F7D0000}"/>
    <cellStyle name="Обычный 2 2 2 2 2 2 2 2 4 2 2" xfId="32099" xr:uid="{00000000-0005-0000-0000-0000607D0000}"/>
    <cellStyle name="Обычный 2 2 2 2 2 2 2 2 4 2 2 2" xfId="32100" xr:uid="{00000000-0005-0000-0000-0000617D0000}"/>
    <cellStyle name="Обычный 2 2 2 2 2 2 2 2 4 2 2 2 2" xfId="32101" xr:uid="{00000000-0005-0000-0000-0000627D0000}"/>
    <cellStyle name="Обычный 2 2 2 2 2 2 2 2 4 2 2 2 2 2" xfId="32102" xr:uid="{00000000-0005-0000-0000-0000637D0000}"/>
    <cellStyle name="Обычный 2 2 2 2 2 2 2 2 4 2 2 2 2 3" xfId="32103" xr:uid="{00000000-0005-0000-0000-0000647D0000}"/>
    <cellStyle name="Обычный 2 2 2 2 2 2 2 2 4 2 2 2 3" xfId="32104" xr:uid="{00000000-0005-0000-0000-0000657D0000}"/>
    <cellStyle name="Обычный 2 2 2 2 2 2 2 2 4 2 2 3" xfId="32105" xr:uid="{00000000-0005-0000-0000-0000667D0000}"/>
    <cellStyle name="Обычный 2 2 2 2 2 2 2 2 4 2 2 4" xfId="32106" xr:uid="{00000000-0005-0000-0000-0000677D0000}"/>
    <cellStyle name="Обычный 2 2 2 2 2 2 2 2 4 2 3" xfId="32107" xr:uid="{00000000-0005-0000-0000-0000687D0000}"/>
    <cellStyle name="Обычный 2 2 2 2 2 2 2 2 4 2 4" xfId="32108" xr:uid="{00000000-0005-0000-0000-0000697D0000}"/>
    <cellStyle name="Обычный 2 2 2 2 2 2 2 2 4 3" xfId="32109" xr:uid="{00000000-0005-0000-0000-00006A7D0000}"/>
    <cellStyle name="Обычный 2 2 2 2 2 2 2 2 4 4" xfId="32110" xr:uid="{00000000-0005-0000-0000-00006B7D0000}"/>
    <cellStyle name="Обычный 2 2 2 2 2 2 2 2 4 5" xfId="32111" xr:uid="{00000000-0005-0000-0000-00006C7D0000}"/>
    <cellStyle name="Обычный 2 2 2 2 2 2 2 2 5" xfId="32112" xr:uid="{00000000-0005-0000-0000-00006D7D0000}"/>
    <cellStyle name="Обычный 2 2 2 2 2 2 2 2 6" xfId="32113" xr:uid="{00000000-0005-0000-0000-00006E7D0000}"/>
    <cellStyle name="Обычный 2 2 2 2 2 2 2 2 6 2" xfId="32114" xr:uid="{00000000-0005-0000-0000-00006F7D0000}"/>
    <cellStyle name="Обычный 2 2 2 2 2 2 2 2 6 3" xfId="32115" xr:uid="{00000000-0005-0000-0000-0000707D0000}"/>
    <cellStyle name="Обычный 2 2 2 2 2 2 2 2 7" xfId="32116" xr:uid="{00000000-0005-0000-0000-0000717D0000}"/>
    <cellStyle name="Обычный 2 2 2 2 2 2 2 2 8" xfId="32117" xr:uid="{00000000-0005-0000-0000-0000727D0000}"/>
    <cellStyle name="Обычный 2 2 2 2 2 2 2 2 8 2" xfId="32118" xr:uid="{00000000-0005-0000-0000-0000737D0000}"/>
    <cellStyle name="Обычный 2 2 2 2 2 2 2 2 9" xfId="32119" xr:uid="{00000000-0005-0000-0000-0000747D0000}"/>
    <cellStyle name="Обычный 2 2 2 2 2 2 2 2 9 2" xfId="32120" xr:uid="{00000000-0005-0000-0000-0000757D0000}"/>
    <cellStyle name="Обычный 2 2 2 2 2 2 2 2 9 2 2" xfId="32121" xr:uid="{00000000-0005-0000-0000-0000767D0000}"/>
    <cellStyle name="Обычный 2 2 2 2 2 2 2 2 9 2 2 2" xfId="32122" xr:uid="{00000000-0005-0000-0000-0000777D0000}"/>
    <cellStyle name="Обычный 2 2 2 2 2 2 2 2 9 2 3" xfId="32123" xr:uid="{00000000-0005-0000-0000-0000787D0000}"/>
    <cellStyle name="Обычный 2 2 2 2 2 2 2 2 9 2 4" xfId="32124" xr:uid="{00000000-0005-0000-0000-0000797D0000}"/>
    <cellStyle name="Обычный 2 2 2 2 2 2 2 2 9 3" xfId="32125" xr:uid="{00000000-0005-0000-0000-00007A7D0000}"/>
    <cellStyle name="Обычный 2 2 2 2 2 2 2 2 9 3 2" xfId="32126" xr:uid="{00000000-0005-0000-0000-00007B7D0000}"/>
    <cellStyle name="Обычный 2 2 2 2 2 2 2 2 9 4" xfId="32127" xr:uid="{00000000-0005-0000-0000-00007C7D0000}"/>
    <cellStyle name="Обычный 2 2 2 2 2 2 2 20" xfId="32128" xr:uid="{00000000-0005-0000-0000-00007D7D0000}"/>
    <cellStyle name="Обычный 2 2 2 2 2 2 2 21" xfId="32129" xr:uid="{00000000-0005-0000-0000-00007E7D0000}"/>
    <cellStyle name="Обычный 2 2 2 2 2 2 2 22" xfId="32130" xr:uid="{00000000-0005-0000-0000-00007F7D0000}"/>
    <cellStyle name="Обычный 2 2 2 2 2 2 2 23" xfId="32131" xr:uid="{00000000-0005-0000-0000-0000807D0000}"/>
    <cellStyle name="Обычный 2 2 2 2 2 2 2 24" xfId="32132" xr:uid="{00000000-0005-0000-0000-0000817D0000}"/>
    <cellStyle name="Обычный 2 2 2 2 2 2 2 25" xfId="32133" xr:uid="{00000000-0005-0000-0000-0000827D0000}"/>
    <cellStyle name="Обычный 2 2 2 2 2 2 2 26" xfId="32134" xr:uid="{00000000-0005-0000-0000-0000837D0000}"/>
    <cellStyle name="Обычный 2 2 2 2 2 2 2 27" xfId="32135" xr:uid="{00000000-0005-0000-0000-0000847D0000}"/>
    <cellStyle name="Обычный 2 2 2 2 2 2 2 28" xfId="32136" xr:uid="{00000000-0005-0000-0000-0000857D0000}"/>
    <cellStyle name="Обычный 2 2 2 2 2 2 2 29" xfId="32137" xr:uid="{00000000-0005-0000-0000-0000867D0000}"/>
    <cellStyle name="Обычный 2 2 2 2 2 2 2 3" xfId="32138" xr:uid="{00000000-0005-0000-0000-0000877D0000}"/>
    <cellStyle name="Обычный 2 2 2 2 2 2 2 30" xfId="32139" xr:uid="{00000000-0005-0000-0000-0000887D0000}"/>
    <cellStyle name="Обычный 2 2 2 2 2 2 2 31" xfId="32140" xr:uid="{00000000-0005-0000-0000-0000897D0000}"/>
    <cellStyle name="Обычный 2 2 2 2 2 2 2 32" xfId="32141" xr:uid="{00000000-0005-0000-0000-00008A7D0000}"/>
    <cellStyle name="Обычный 2 2 2 2 2 2 2 33" xfId="32142" xr:uid="{00000000-0005-0000-0000-00008B7D0000}"/>
    <cellStyle name="Обычный 2 2 2 2 2 2 2 34" xfId="32143" xr:uid="{00000000-0005-0000-0000-00008C7D0000}"/>
    <cellStyle name="Обычный 2 2 2 2 2 2 2 35" xfId="32144" xr:uid="{00000000-0005-0000-0000-00008D7D0000}"/>
    <cellStyle name="Обычный 2 2 2 2 2 2 2 36" xfId="32145" xr:uid="{00000000-0005-0000-0000-00008E7D0000}"/>
    <cellStyle name="Обычный 2 2 2 2 2 2 2 37" xfId="32146" xr:uid="{00000000-0005-0000-0000-00008F7D0000}"/>
    <cellStyle name="Обычный 2 2 2 2 2 2 2 38" xfId="32147" xr:uid="{00000000-0005-0000-0000-0000907D0000}"/>
    <cellStyle name="Обычный 2 2 2 2 2 2 2 39" xfId="32148" xr:uid="{00000000-0005-0000-0000-0000917D0000}"/>
    <cellStyle name="Обычный 2 2 2 2 2 2 2 4" xfId="32149" xr:uid="{00000000-0005-0000-0000-0000927D0000}"/>
    <cellStyle name="Обычный 2 2 2 2 2 2 2 5" xfId="32150" xr:uid="{00000000-0005-0000-0000-0000937D0000}"/>
    <cellStyle name="Обычный 2 2 2 2 2 2 2 5 2" xfId="32151" xr:uid="{00000000-0005-0000-0000-0000947D0000}"/>
    <cellStyle name="Обычный 2 2 2 2 2 2 2 5 2 2" xfId="32152" xr:uid="{00000000-0005-0000-0000-0000957D0000}"/>
    <cellStyle name="Обычный 2 2 2 2 2 2 2 5 2 2 2" xfId="32153" xr:uid="{00000000-0005-0000-0000-0000967D0000}"/>
    <cellStyle name="Обычный 2 2 2 2 2 2 2 5 2 2 2 2" xfId="32154" xr:uid="{00000000-0005-0000-0000-0000977D0000}"/>
    <cellStyle name="Обычный 2 2 2 2 2 2 2 5 2 2 2 2 2" xfId="32155" xr:uid="{00000000-0005-0000-0000-0000987D0000}"/>
    <cellStyle name="Обычный 2 2 2 2 2 2 2 5 2 2 2 2 3" xfId="32156" xr:uid="{00000000-0005-0000-0000-0000997D0000}"/>
    <cellStyle name="Обычный 2 2 2 2 2 2 2 5 2 2 2 3" xfId="32157" xr:uid="{00000000-0005-0000-0000-00009A7D0000}"/>
    <cellStyle name="Обычный 2 2 2 2 2 2 2 5 2 2 3" xfId="32158" xr:uid="{00000000-0005-0000-0000-00009B7D0000}"/>
    <cellStyle name="Обычный 2 2 2 2 2 2 2 5 2 2 4" xfId="32159" xr:uid="{00000000-0005-0000-0000-00009C7D0000}"/>
    <cellStyle name="Обычный 2 2 2 2 2 2 2 5 2 3" xfId="32160" xr:uid="{00000000-0005-0000-0000-00009D7D0000}"/>
    <cellStyle name="Обычный 2 2 2 2 2 2 2 5 2 4" xfId="32161" xr:uid="{00000000-0005-0000-0000-00009E7D0000}"/>
    <cellStyle name="Обычный 2 2 2 2 2 2 2 5 3" xfId="32162" xr:uid="{00000000-0005-0000-0000-00009F7D0000}"/>
    <cellStyle name="Обычный 2 2 2 2 2 2 2 5 4" xfId="32163" xr:uid="{00000000-0005-0000-0000-0000A07D0000}"/>
    <cellStyle name="Обычный 2 2 2 2 2 2 2 5 5" xfId="32164" xr:uid="{00000000-0005-0000-0000-0000A17D0000}"/>
    <cellStyle name="Обычный 2 2 2 2 2 2 2 6" xfId="32165" xr:uid="{00000000-0005-0000-0000-0000A27D0000}"/>
    <cellStyle name="Обычный 2 2 2 2 2 2 2 7" xfId="32166" xr:uid="{00000000-0005-0000-0000-0000A37D0000}"/>
    <cellStyle name="Обычный 2 2 2 2 2 2 2 7 2" xfId="32167" xr:uid="{00000000-0005-0000-0000-0000A47D0000}"/>
    <cellStyle name="Обычный 2 2 2 2 2 2 2 7 3" xfId="32168" xr:uid="{00000000-0005-0000-0000-0000A57D0000}"/>
    <cellStyle name="Обычный 2 2 2 2 2 2 2 8" xfId="32169" xr:uid="{00000000-0005-0000-0000-0000A67D0000}"/>
    <cellStyle name="Обычный 2 2 2 2 2 2 2 9" xfId="32170" xr:uid="{00000000-0005-0000-0000-0000A77D0000}"/>
    <cellStyle name="Обычный 2 2 2 2 2 2 2 9 2" xfId="32171" xr:uid="{00000000-0005-0000-0000-0000A87D0000}"/>
    <cellStyle name="Обычный 2 2 2 2 2 2 20" xfId="32172" xr:uid="{00000000-0005-0000-0000-0000A97D0000}"/>
    <cellStyle name="Обычный 2 2 2 2 2 2 21" xfId="32173" xr:uid="{00000000-0005-0000-0000-0000AA7D0000}"/>
    <cellStyle name="Обычный 2 2 2 2 2 2 22" xfId="32174" xr:uid="{00000000-0005-0000-0000-0000AB7D0000}"/>
    <cellStyle name="Обычный 2 2 2 2 2 2 23" xfId="32175" xr:uid="{00000000-0005-0000-0000-0000AC7D0000}"/>
    <cellStyle name="Обычный 2 2 2 2 2 2 24" xfId="32176" xr:uid="{00000000-0005-0000-0000-0000AD7D0000}"/>
    <cellStyle name="Обычный 2 2 2 2 2 2 25" xfId="32177" xr:uid="{00000000-0005-0000-0000-0000AE7D0000}"/>
    <cellStyle name="Обычный 2 2 2 2 2 2 26" xfId="32178" xr:uid="{00000000-0005-0000-0000-0000AF7D0000}"/>
    <cellStyle name="Обычный 2 2 2 2 2 2 27" xfId="32179" xr:uid="{00000000-0005-0000-0000-0000B07D0000}"/>
    <cellStyle name="Обычный 2 2 2 2 2 2 28" xfId="32180" xr:uid="{00000000-0005-0000-0000-0000B17D0000}"/>
    <cellStyle name="Обычный 2 2 2 2 2 2 29" xfId="32181" xr:uid="{00000000-0005-0000-0000-0000B27D0000}"/>
    <cellStyle name="Обычный 2 2 2 2 2 2 3" xfId="32182" xr:uid="{00000000-0005-0000-0000-0000B37D0000}"/>
    <cellStyle name="Обычный 2 2 2 2 2 2 3 2" xfId="32183" xr:uid="{00000000-0005-0000-0000-0000B47D0000}"/>
    <cellStyle name="Обычный 2 2 2 2 2 2 3 3" xfId="32184" xr:uid="{00000000-0005-0000-0000-0000B57D0000}"/>
    <cellStyle name="Обычный 2 2 2 2 2 2 3 4" xfId="32185" xr:uid="{00000000-0005-0000-0000-0000B67D0000}"/>
    <cellStyle name="Обычный 2 2 2 2 2 2 3 4 2" xfId="32186" xr:uid="{00000000-0005-0000-0000-0000B77D0000}"/>
    <cellStyle name="Обычный 2 2 2 2 2 2 3 4 3" xfId="32187" xr:uid="{00000000-0005-0000-0000-0000B87D0000}"/>
    <cellStyle name="Обычный 2 2 2 2 2 2 3 5" xfId="32188" xr:uid="{00000000-0005-0000-0000-0000B97D0000}"/>
    <cellStyle name="Обычный 2 2 2 2 2 2 30" xfId="32189" xr:uid="{00000000-0005-0000-0000-0000BA7D0000}"/>
    <cellStyle name="Обычный 2 2 2 2 2 2 31" xfId="32190" xr:uid="{00000000-0005-0000-0000-0000BB7D0000}"/>
    <cellStyle name="Обычный 2 2 2 2 2 2 32" xfId="32191" xr:uid="{00000000-0005-0000-0000-0000BC7D0000}"/>
    <cellStyle name="Обычный 2 2 2 2 2 2 33" xfId="32192" xr:uid="{00000000-0005-0000-0000-0000BD7D0000}"/>
    <cellStyle name="Обычный 2 2 2 2 2 2 34" xfId="32193" xr:uid="{00000000-0005-0000-0000-0000BE7D0000}"/>
    <cellStyle name="Обычный 2 2 2 2 2 2 35" xfId="32194" xr:uid="{00000000-0005-0000-0000-0000BF7D0000}"/>
    <cellStyle name="Обычный 2 2 2 2 2 2 36" xfId="32195" xr:uid="{00000000-0005-0000-0000-0000C07D0000}"/>
    <cellStyle name="Обычный 2 2 2 2 2 2 37" xfId="32196" xr:uid="{00000000-0005-0000-0000-0000C17D0000}"/>
    <cellStyle name="Обычный 2 2 2 2 2 2 38" xfId="32197" xr:uid="{00000000-0005-0000-0000-0000C27D0000}"/>
    <cellStyle name="Обычный 2 2 2 2 2 2 39" xfId="32198" xr:uid="{00000000-0005-0000-0000-0000C37D0000}"/>
    <cellStyle name="Обычный 2 2 2 2 2 2 4" xfId="32199" xr:uid="{00000000-0005-0000-0000-0000C47D0000}"/>
    <cellStyle name="Обычный 2 2 2 2 2 2 4 2" xfId="32200" xr:uid="{00000000-0005-0000-0000-0000C57D0000}"/>
    <cellStyle name="Обычный 2 2 2 2 2 2 4 3" xfId="32201" xr:uid="{00000000-0005-0000-0000-0000C67D0000}"/>
    <cellStyle name="Обычный 2 2 2 2 2 2 4 4" xfId="32202" xr:uid="{00000000-0005-0000-0000-0000C77D0000}"/>
    <cellStyle name="Обычный 2 2 2 2 2 2 4 5" xfId="32203" xr:uid="{00000000-0005-0000-0000-0000C87D0000}"/>
    <cellStyle name="Обычный 2 2 2 2 2 2 4 6" xfId="32204" xr:uid="{00000000-0005-0000-0000-0000C97D0000}"/>
    <cellStyle name="Обычный 2 2 2 2 2 2 40" xfId="32205" xr:uid="{00000000-0005-0000-0000-0000CA7D0000}"/>
    <cellStyle name="Обычный 2 2 2 2 2 2 41" xfId="32206" xr:uid="{00000000-0005-0000-0000-0000CB7D0000}"/>
    <cellStyle name="Обычный 2 2 2 2 2 2 5" xfId="32207" xr:uid="{00000000-0005-0000-0000-0000CC7D0000}"/>
    <cellStyle name="Обычный 2 2 2 2 2 2 5 2" xfId="32208" xr:uid="{00000000-0005-0000-0000-0000CD7D0000}"/>
    <cellStyle name="Обычный 2 2 2 2 2 2 5 2 2" xfId="32209" xr:uid="{00000000-0005-0000-0000-0000CE7D0000}"/>
    <cellStyle name="Обычный 2 2 2 2 2 2 5 2 2 2" xfId="32210" xr:uid="{00000000-0005-0000-0000-0000CF7D0000}"/>
    <cellStyle name="Обычный 2 2 2 2 2 2 5 2 2 2 2" xfId="32211" xr:uid="{00000000-0005-0000-0000-0000D07D0000}"/>
    <cellStyle name="Обычный 2 2 2 2 2 2 5 2 2 2 3" xfId="32212" xr:uid="{00000000-0005-0000-0000-0000D17D0000}"/>
    <cellStyle name="Обычный 2 2 2 2 2 2 5 2 2 3" xfId="32213" xr:uid="{00000000-0005-0000-0000-0000D27D0000}"/>
    <cellStyle name="Обычный 2 2 2 2 2 2 5 2 2 4" xfId="32214" xr:uid="{00000000-0005-0000-0000-0000D37D0000}"/>
    <cellStyle name="Обычный 2 2 2 2 2 2 5 2 3" xfId="32215" xr:uid="{00000000-0005-0000-0000-0000D47D0000}"/>
    <cellStyle name="Обычный 2 2 2 2 2 2 5 2 3 2" xfId="32216" xr:uid="{00000000-0005-0000-0000-0000D57D0000}"/>
    <cellStyle name="Обычный 2 2 2 2 2 2 5 2 3 3" xfId="32217" xr:uid="{00000000-0005-0000-0000-0000D67D0000}"/>
    <cellStyle name="Обычный 2 2 2 2 2 2 5 2 4" xfId="32218" xr:uid="{00000000-0005-0000-0000-0000D77D0000}"/>
    <cellStyle name="Обычный 2 2 2 2 2 2 5 2 5" xfId="32219" xr:uid="{00000000-0005-0000-0000-0000D87D0000}"/>
    <cellStyle name="Обычный 2 2 2 2 2 2 5 3" xfId="32220" xr:uid="{00000000-0005-0000-0000-0000D97D0000}"/>
    <cellStyle name="Обычный 2 2 2 2 2 2 5 4" xfId="32221" xr:uid="{00000000-0005-0000-0000-0000DA7D0000}"/>
    <cellStyle name="Обычный 2 2 2 2 2 2 5 4 2" xfId="32222" xr:uid="{00000000-0005-0000-0000-0000DB7D0000}"/>
    <cellStyle name="Обычный 2 2 2 2 2 2 5 4 3" xfId="32223" xr:uid="{00000000-0005-0000-0000-0000DC7D0000}"/>
    <cellStyle name="Обычный 2 2 2 2 2 2 5 5" xfId="32224" xr:uid="{00000000-0005-0000-0000-0000DD7D0000}"/>
    <cellStyle name="Обычный 2 2 2 2 2 2 5 6" xfId="32225" xr:uid="{00000000-0005-0000-0000-0000DE7D0000}"/>
    <cellStyle name="Обычный 2 2 2 2 2 2 6" xfId="32226" xr:uid="{00000000-0005-0000-0000-0000DF7D0000}"/>
    <cellStyle name="Обычный 2 2 2 2 2 2 6 2" xfId="32227" xr:uid="{00000000-0005-0000-0000-0000E07D0000}"/>
    <cellStyle name="Обычный 2 2 2 2 2 2 6 3" xfId="32228" xr:uid="{00000000-0005-0000-0000-0000E17D0000}"/>
    <cellStyle name="Обычный 2 2 2 2 2 2 7" xfId="32229" xr:uid="{00000000-0005-0000-0000-0000E27D0000}"/>
    <cellStyle name="Обычный 2 2 2 2 2 2 7 2" xfId="32230" xr:uid="{00000000-0005-0000-0000-0000E37D0000}"/>
    <cellStyle name="Обычный 2 2 2 2 2 2 7 3" xfId="32231" xr:uid="{00000000-0005-0000-0000-0000E47D0000}"/>
    <cellStyle name="Обычный 2 2 2 2 2 2 8" xfId="32232" xr:uid="{00000000-0005-0000-0000-0000E57D0000}"/>
    <cellStyle name="Обычный 2 2 2 2 2 2 8 2" xfId="32233" xr:uid="{00000000-0005-0000-0000-0000E67D0000}"/>
    <cellStyle name="Обычный 2 2 2 2 2 2 8 3" xfId="32234" xr:uid="{00000000-0005-0000-0000-0000E77D0000}"/>
    <cellStyle name="Обычный 2 2 2 2 2 2 9" xfId="32235" xr:uid="{00000000-0005-0000-0000-0000E87D0000}"/>
    <cellStyle name="Обычный 2 2 2 2 2 2 9 2" xfId="32236" xr:uid="{00000000-0005-0000-0000-0000E97D0000}"/>
    <cellStyle name="Обычный 2 2 2 2 2 2_амортизация" xfId="32237" xr:uid="{00000000-0005-0000-0000-0000EA7D0000}"/>
    <cellStyle name="Обычный 2 2 2 2 2 20" xfId="32238" xr:uid="{00000000-0005-0000-0000-0000EB7D0000}"/>
    <cellStyle name="Обычный 2 2 2 2 2 20 2" xfId="32239" xr:uid="{00000000-0005-0000-0000-0000EC7D0000}"/>
    <cellStyle name="Обычный 2 2 2 2 2 21" xfId="32240" xr:uid="{00000000-0005-0000-0000-0000ED7D0000}"/>
    <cellStyle name="Обычный 2 2 2 2 2 22" xfId="32241" xr:uid="{00000000-0005-0000-0000-0000EE7D0000}"/>
    <cellStyle name="Обычный 2 2 2 2 2 23" xfId="32242" xr:uid="{00000000-0005-0000-0000-0000EF7D0000}"/>
    <cellStyle name="Обычный 2 2 2 2 2 24" xfId="32243" xr:uid="{00000000-0005-0000-0000-0000F07D0000}"/>
    <cellStyle name="Обычный 2 2 2 2 2 25" xfId="32244" xr:uid="{00000000-0005-0000-0000-0000F17D0000}"/>
    <cellStyle name="Обычный 2 2 2 2 2 26" xfId="32245" xr:uid="{00000000-0005-0000-0000-0000F27D0000}"/>
    <cellStyle name="Обычный 2 2 2 2 2 27" xfId="32246" xr:uid="{00000000-0005-0000-0000-0000F37D0000}"/>
    <cellStyle name="Обычный 2 2 2 2 2 28" xfId="32247" xr:uid="{00000000-0005-0000-0000-0000F47D0000}"/>
    <cellStyle name="Обычный 2 2 2 2 2 29" xfId="32248" xr:uid="{00000000-0005-0000-0000-0000F57D0000}"/>
    <cellStyle name="Обычный 2 2 2 2 2 3" xfId="32249" xr:uid="{00000000-0005-0000-0000-0000F67D0000}"/>
    <cellStyle name="Обычный 2 2 2 2 2 3 2" xfId="32250" xr:uid="{00000000-0005-0000-0000-0000F77D0000}"/>
    <cellStyle name="Обычный 2 2 2 2 2 3 3" xfId="32251" xr:uid="{00000000-0005-0000-0000-0000F87D0000}"/>
    <cellStyle name="Обычный 2 2 2 2 2 30" xfId="32252" xr:uid="{00000000-0005-0000-0000-0000F97D0000}"/>
    <cellStyle name="Обычный 2 2 2 2 2 31" xfId="32253" xr:uid="{00000000-0005-0000-0000-0000FA7D0000}"/>
    <cellStyle name="Обычный 2 2 2 2 2 32" xfId="32254" xr:uid="{00000000-0005-0000-0000-0000FB7D0000}"/>
    <cellStyle name="Обычный 2 2 2 2 2 33" xfId="32255" xr:uid="{00000000-0005-0000-0000-0000FC7D0000}"/>
    <cellStyle name="Обычный 2 2 2 2 2 34" xfId="32256" xr:uid="{00000000-0005-0000-0000-0000FD7D0000}"/>
    <cellStyle name="Обычный 2 2 2 2 2 35" xfId="32257" xr:uid="{00000000-0005-0000-0000-0000FE7D0000}"/>
    <cellStyle name="Обычный 2 2 2 2 2 36" xfId="32258" xr:uid="{00000000-0005-0000-0000-0000FF7D0000}"/>
    <cellStyle name="Обычный 2 2 2 2 2 37" xfId="32259" xr:uid="{00000000-0005-0000-0000-0000007E0000}"/>
    <cellStyle name="Обычный 2 2 2 2 2 38" xfId="32260" xr:uid="{00000000-0005-0000-0000-0000017E0000}"/>
    <cellStyle name="Обычный 2 2 2 2 2 39" xfId="32261" xr:uid="{00000000-0005-0000-0000-0000027E0000}"/>
    <cellStyle name="Обычный 2 2 2 2 2 4" xfId="32262" xr:uid="{00000000-0005-0000-0000-0000037E0000}"/>
    <cellStyle name="Обычный 2 2 2 2 2 4 2" xfId="32263" xr:uid="{00000000-0005-0000-0000-0000047E0000}"/>
    <cellStyle name="Обычный 2 2 2 2 2 4 3" xfId="32264" xr:uid="{00000000-0005-0000-0000-0000057E0000}"/>
    <cellStyle name="Обычный 2 2 2 2 2 40" xfId="32265" xr:uid="{00000000-0005-0000-0000-0000067E0000}"/>
    <cellStyle name="Обычный 2 2 2 2 2 41" xfId="32266" xr:uid="{00000000-0005-0000-0000-0000077E0000}"/>
    <cellStyle name="Обычный 2 2 2 2 2 42" xfId="32267" xr:uid="{00000000-0005-0000-0000-0000087E0000}"/>
    <cellStyle name="Обычный 2 2 2 2 2 43" xfId="32268" xr:uid="{00000000-0005-0000-0000-0000097E0000}"/>
    <cellStyle name="Обычный 2 2 2 2 2 44" xfId="32269" xr:uid="{00000000-0005-0000-0000-00000A7E0000}"/>
    <cellStyle name="Обычный 2 2 2 2 2 45" xfId="32270" xr:uid="{00000000-0005-0000-0000-00000B7E0000}"/>
    <cellStyle name="Обычный 2 2 2 2 2 5" xfId="32271" xr:uid="{00000000-0005-0000-0000-00000C7E0000}"/>
    <cellStyle name="Обычный 2 2 2 2 2 6" xfId="32272" xr:uid="{00000000-0005-0000-0000-00000D7E0000}"/>
    <cellStyle name="Обычный 2 2 2 2 2 7" xfId="32273" xr:uid="{00000000-0005-0000-0000-00000E7E0000}"/>
    <cellStyle name="Обычный 2 2 2 2 2 8" xfId="32274" xr:uid="{00000000-0005-0000-0000-00000F7E0000}"/>
    <cellStyle name="Обычный 2 2 2 2 2 9" xfId="32275" xr:uid="{00000000-0005-0000-0000-0000107E0000}"/>
    <cellStyle name="Обычный 2 2 2 2 2 9 2" xfId="32276" xr:uid="{00000000-0005-0000-0000-0000117E0000}"/>
    <cellStyle name="Обычный 2 2 2 2 2 9 2 2" xfId="32277" xr:uid="{00000000-0005-0000-0000-0000127E0000}"/>
    <cellStyle name="Обычный 2 2 2 2 2 9 2 2 2" xfId="32278" xr:uid="{00000000-0005-0000-0000-0000137E0000}"/>
    <cellStyle name="Обычный 2 2 2 2 2 9 2 2 2 2" xfId="32279" xr:uid="{00000000-0005-0000-0000-0000147E0000}"/>
    <cellStyle name="Обычный 2 2 2 2 2 9 2 2 2 3" xfId="32280" xr:uid="{00000000-0005-0000-0000-0000157E0000}"/>
    <cellStyle name="Обычный 2 2 2 2 2 9 2 2 3" xfId="32281" xr:uid="{00000000-0005-0000-0000-0000167E0000}"/>
    <cellStyle name="Обычный 2 2 2 2 2 9 2 2 4" xfId="32282" xr:uid="{00000000-0005-0000-0000-0000177E0000}"/>
    <cellStyle name="Обычный 2 2 2 2 2 9 2 3" xfId="32283" xr:uid="{00000000-0005-0000-0000-0000187E0000}"/>
    <cellStyle name="Обычный 2 2 2 2 2 9 2 4" xfId="32284" xr:uid="{00000000-0005-0000-0000-0000197E0000}"/>
    <cellStyle name="Обычный 2 2 2 2 2 9 3" xfId="32285" xr:uid="{00000000-0005-0000-0000-00001A7E0000}"/>
    <cellStyle name="Обычный 2 2 2 2 2 9 4" xfId="32286" xr:uid="{00000000-0005-0000-0000-00001B7E0000}"/>
    <cellStyle name="Обычный 2 2 2 2 2 9 5" xfId="32287" xr:uid="{00000000-0005-0000-0000-00001C7E0000}"/>
    <cellStyle name="Обычный 2 2 2 2 2_амортизация" xfId="32288" xr:uid="{00000000-0005-0000-0000-00001D7E0000}"/>
    <cellStyle name="Обычный 2 2 2 2 20" xfId="32289" xr:uid="{00000000-0005-0000-0000-00001E7E0000}"/>
    <cellStyle name="Обычный 2 2 2 2 20 2" xfId="32290" xr:uid="{00000000-0005-0000-0000-00001F7E0000}"/>
    <cellStyle name="Обычный 2 2 2 2 20 2 2" xfId="32291" xr:uid="{00000000-0005-0000-0000-0000207E0000}"/>
    <cellStyle name="Обычный 2 2 2 2 20 2 2 2" xfId="32292" xr:uid="{00000000-0005-0000-0000-0000217E0000}"/>
    <cellStyle name="Обычный 2 2 2 2 20 2 3" xfId="32293" xr:uid="{00000000-0005-0000-0000-0000227E0000}"/>
    <cellStyle name="Обычный 2 2 2 2 20 2 4" xfId="32294" xr:uid="{00000000-0005-0000-0000-0000237E0000}"/>
    <cellStyle name="Обычный 2 2 2 2 20 3" xfId="32295" xr:uid="{00000000-0005-0000-0000-0000247E0000}"/>
    <cellStyle name="Обычный 2 2 2 2 20 3 2" xfId="32296" xr:uid="{00000000-0005-0000-0000-0000257E0000}"/>
    <cellStyle name="Обычный 2 2 2 2 20 4" xfId="32297" xr:uid="{00000000-0005-0000-0000-0000267E0000}"/>
    <cellStyle name="Обычный 2 2 2 2 21" xfId="32298" xr:uid="{00000000-0005-0000-0000-0000277E0000}"/>
    <cellStyle name="Обычный 2 2 2 2 21 2" xfId="32299" xr:uid="{00000000-0005-0000-0000-0000287E0000}"/>
    <cellStyle name="Обычный 2 2 2 2 22" xfId="32300" xr:uid="{00000000-0005-0000-0000-0000297E0000}"/>
    <cellStyle name="Обычный 2 2 2 2 23" xfId="32301" xr:uid="{00000000-0005-0000-0000-00002A7E0000}"/>
    <cellStyle name="Обычный 2 2 2 2 24" xfId="32302" xr:uid="{00000000-0005-0000-0000-00002B7E0000}"/>
    <cellStyle name="Обычный 2 2 2 2 24 2" xfId="32303" xr:uid="{00000000-0005-0000-0000-00002C7E0000}"/>
    <cellStyle name="Обычный 2 2 2 2 25" xfId="32304" xr:uid="{00000000-0005-0000-0000-00002D7E0000}"/>
    <cellStyle name="Обычный 2 2 2 2 26" xfId="32305" xr:uid="{00000000-0005-0000-0000-00002E7E0000}"/>
    <cellStyle name="Обычный 2 2 2 2 27" xfId="32306" xr:uid="{00000000-0005-0000-0000-00002F7E0000}"/>
    <cellStyle name="Обычный 2 2 2 2 28" xfId="32307" xr:uid="{00000000-0005-0000-0000-0000307E0000}"/>
    <cellStyle name="Обычный 2 2 2 2 29" xfId="32308" xr:uid="{00000000-0005-0000-0000-0000317E0000}"/>
    <cellStyle name="Обычный 2 2 2 2 3" xfId="32309" xr:uid="{00000000-0005-0000-0000-0000327E0000}"/>
    <cellStyle name="Обычный 2 2 2 2 3 2" xfId="32310" xr:uid="{00000000-0005-0000-0000-0000337E0000}"/>
    <cellStyle name="Обычный 2 2 2 2 3 3" xfId="32311" xr:uid="{00000000-0005-0000-0000-0000347E0000}"/>
    <cellStyle name="Обычный 2 2 2 2 30" xfId="32312" xr:uid="{00000000-0005-0000-0000-0000357E0000}"/>
    <cellStyle name="Обычный 2 2 2 2 31" xfId="32313" xr:uid="{00000000-0005-0000-0000-0000367E0000}"/>
    <cellStyle name="Обычный 2 2 2 2 32" xfId="32314" xr:uid="{00000000-0005-0000-0000-0000377E0000}"/>
    <cellStyle name="Обычный 2 2 2 2 33" xfId="32315" xr:uid="{00000000-0005-0000-0000-0000387E0000}"/>
    <cellStyle name="Обычный 2 2 2 2 34" xfId="32316" xr:uid="{00000000-0005-0000-0000-0000397E0000}"/>
    <cellStyle name="Обычный 2 2 2 2 35" xfId="32317" xr:uid="{00000000-0005-0000-0000-00003A7E0000}"/>
    <cellStyle name="Обычный 2 2 2 2 36" xfId="32318" xr:uid="{00000000-0005-0000-0000-00003B7E0000}"/>
    <cellStyle name="Обычный 2 2 2 2 37" xfId="32319" xr:uid="{00000000-0005-0000-0000-00003C7E0000}"/>
    <cellStyle name="Обычный 2 2 2 2 38" xfId="32320" xr:uid="{00000000-0005-0000-0000-00003D7E0000}"/>
    <cellStyle name="Обычный 2 2 2 2 39" xfId="32321" xr:uid="{00000000-0005-0000-0000-00003E7E0000}"/>
    <cellStyle name="Обычный 2 2 2 2 4" xfId="32322" xr:uid="{00000000-0005-0000-0000-00003F7E0000}"/>
    <cellStyle name="Обычный 2 2 2 2 4 10" xfId="32323" xr:uid="{00000000-0005-0000-0000-0000407E0000}"/>
    <cellStyle name="Обычный 2 2 2 2 4 11" xfId="32324" xr:uid="{00000000-0005-0000-0000-0000417E0000}"/>
    <cellStyle name="Обычный 2 2 2 2 4 12" xfId="32325" xr:uid="{00000000-0005-0000-0000-0000427E0000}"/>
    <cellStyle name="Обычный 2 2 2 2 4 2" xfId="32326" xr:uid="{00000000-0005-0000-0000-0000437E0000}"/>
    <cellStyle name="Обычный 2 2 2 2 4 3" xfId="32327" xr:uid="{00000000-0005-0000-0000-0000447E0000}"/>
    <cellStyle name="Обычный 2 2 2 2 4 4" xfId="32328" xr:uid="{00000000-0005-0000-0000-0000457E0000}"/>
    <cellStyle name="Обычный 2 2 2 2 4 5" xfId="32329" xr:uid="{00000000-0005-0000-0000-0000467E0000}"/>
    <cellStyle name="Обычный 2 2 2 2 4 6" xfId="32330" xr:uid="{00000000-0005-0000-0000-0000477E0000}"/>
    <cellStyle name="Обычный 2 2 2 2 4 6 2" xfId="32331" xr:uid="{00000000-0005-0000-0000-0000487E0000}"/>
    <cellStyle name="Обычный 2 2 2 2 4 7" xfId="32332" xr:uid="{00000000-0005-0000-0000-0000497E0000}"/>
    <cellStyle name="Обычный 2 2 2 2 4 7 2" xfId="32333" xr:uid="{00000000-0005-0000-0000-00004A7E0000}"/>
    <cellStyle name="Обычный 2 2 2 2 4 8" xfId="32334" xr:uid="{00000000-0005-0000-0000-00004B7E0000}"/>
    <cellStyle name="Обычный 2 2 2 2 4 9" xfId="32335" xr:uid="{00000000-0005-0000-0000-00004C7E0000}"/>
    <cellStyle name="Обычный 2 2 2 2 40" xfId="32336" xr:uid="{00000000-0005-0000-0000-00004D7E0000}"/>
    <cellStyle name="Обычный 2 2 2 2 41" xfId="32337" xr:uid="{00000000-0005-0000-0000-00004E7E0000}"/>
    <cellStyle name="Обычный 2 2 2 2 42" xfId="32338" xr:uid="{00000000-0005-0000-0000-00004F7E0000}"/>
    <cellStyle name="Обычный 2 2 2 2 43" xfId="32339" xr:uid="{00000000-0005-0000-0000-0000507E0000}"/>
    <cellStyle name="Обычный 2 2 2 2 44" xfId="32340" xr:uid="{00000000-0005-0000-0000-0000517E0000}"/>
    <cellStyle name="Обычный 2 2 2 2 45" xfId="32341" xr:uid="{00000000-0005-0000-0000-0000527E0000}"/>
    <cellStyle name="Обычный 2 2 2 2 46" xfId="32342" xr:uid="{00000000-0005-0000-0000-0000537E0000}"/>
    <cellStyle name="Обычный 2 2 2 2 47" xfId="32343" xr:uid="{00000000-0005-0000-0000-0000547E0000}"/>
    <cellStyle name="Обычный 2 2 2 2 48" xfId="32344" xr:uid="{00000000-0005-0000-0000-0000557E0000}"/>
    <cellStyle name="Обычный 2 2 2 2 49" xfId="32345" xr:uid="{00000000-0005-0000-0000-0000567E0000}"/>
    <cellStyle name="Обычный 2 2 2 2 5" xfId="32346" xr:uid="{00000000-0005-0000-0000-0000577E0000}"/>
    <cellStyle name="Обычный 2 2 2 2 5 2" xfId="32347" xr:uid="{00000000-0005-0000-0000-0000587E0000}"/>
    <cellStyle name="Обычный 2 2 2 2 5 3" xfId="32348" xr:uid="{00000000-0005-0000-0000-0000597E0000}"/>
    <cellStyle name="Обычный 2 2 2 2 50" xfId="32349" xr:uid="{00000000-0005-0000-0000-00005A7E0000}"/>
    <cellStyle name="Обычный 2 2 2 2 51" xfId="32350" xr:uid="{00000000-0005-0000-0000-00005B7E0000}"/>
    <cellStyle name="Обычный 2 2 2 2 52" xfId="32351" xr:uid="{00000000-0005-0000-0000-00005C7E0000}"/>
    <cellStyle name="Обычный 2 2 2 2 6" xfId="32352" xr:uid="{00000000-0005-0000-0000-00005D7E0000}"/>
    <cellStyle name="Обычный 2 2 2 2 6 2" xfId="32353" xr:uid="{00000000-0005-0000-0000-00005E7E0000}"/>
    <cellStyle name="Обычный 2 2 2 2 6 3" xfId="32354" xr:uid="{00000000-0005-0000-0000-00005F7E0000}"/>
    <cellStyle name="Обычный 2 2 2 2 7" xfId="32355" xr:uid="{00000000-0005-0000-0000-0000607E0000}"/>
    <cellStyle name="Обычный 2 2 2 2 7 2" xfId="32356" xr:uid="{00000000-0005-0000-0000-0000617E0000}"/>
    <cellStyle name="Обычный 2 2 2 2 7 3" xfId="32357" xr:uid="{00000000-0005-0000-0000-0000627E0000}"/>
    <cellStyle name="Обычный 2 2 2 2 8" xfId="32358" xr:uid="{00000000-0005-0000-0000-0000637E0000}"/>
    <cellStyle name="Обычный 2 2 2 2 8 2" xfId="32359" xr:uid="{00000000-0005-0000-0000-0000647E0000}"/>
    <cellStyle name="Обычный 2 2 2 2 8 3" xfId="32360" xr:uid="{00000000-0005-0000-0000-0000657E0000}"/>
    <cellStyle name="Обычный 2 2 2 2 8 4" xfId="32361" xr:uid="{00000000-0005-0000-0000-0000667E0000}"/>
    <cellStyle name="Обычный 2 2 2 2 8 5" xfId="32362" xr:uid="{00000000-0005-0000-0000-0000677E0000}"/>
    <cellStyle name="Обычный 2 2 2 2 8 6" xfId="32363" xr:uid="{00000000-0005-0000-0000-0000687E0000}"/>
    <cellStyle name="Обычный 2 2 2 2 9" xfId="32364" xr:uid="{00000000-0005-0000-0000-0000697E0000}"/>
    <cellStyle name="Обычный 2 2 2 2 9 2" xfId="32365" xr:uid="{00000000-0005-0000-0000-00006A7E0000}"/>
    <cellStyle name="Обычный 2 2 2 2 9 3" xfId="32366" xr:uid="{00000000-0005-0000-0000-00006B7E0000}"/>
    <cellStyle name="Обычный 2 2 2 2 9 4" xfId="32367" xr:uid="{00000000-0005-0000-0000-00006C7E0000}"/>
    <cellStyle name="Обычный 2 2 2 2 9 5" xfId="32368" xr:uid="{00000000-0005-0000-0000-00006D7E0000}"/>
    <cellStyle name="Обычный 2 2 2 2 9 6" xfId="32369" xr:uid="{00000000-0005-0000-0000-00006E7E0000}"/>
    <cellStyle name="Обычный 2 2 2 2_амортизация" xfId="32370" xr:uid="{00000000-0005-0000-0000-00006F7E0000}"/>
    <cellStyle name="Обычный 2 2 2 20" xfId="32371" xr:uid="{00000000-0005-0000-0000-0000707E0000}"/>
    <cellStyle name="Обычный 2 2 2 20 2" xfId="32372" xr:uid="{00000000-0005-0000-0000-0000717E0000}"/>
    <cellStyle name="Обычный 2 2 2 20 2 2" xfId="32373" xr:uid="{00000000-0005-0000-0000-0000727E0000}"/>
    <cellStyle name="Обычный 2 2 2 20 2 2 2" xfId="32374" xr:uid="{00000000-0005-0000-0000-0000737E0000}"/>
    <cellStyle name="Обычный 2 2 2 20 2 2 2 2" xfId="32375" xr:uid="{00000000-0005-0000-0000-0000747E0000}"/>
    <cellStyle name="Обычный 2 2 2 20 2 2 2 3" xfId="32376" xr:uid="{00000000-0005-0000-0000-0000757E0000}"/>
    <cellStyle name="Обычный 2 2 2 20 2 2 3" xfId="32377" xr:uid="{00000000-0005-0000-0000-0000767E0000}"/>
    <cellStyle name="Обычный 2 2 2 20 2 2 4" xfId="32378" xr:uid="{00000000-0005-0000-0000-0000777E0000}"/>
    <cellStyle name="Обычный 2 2 2 20 2 3" xfId="32379" xr:uid="{00000000-0005-0000-0000-0000787E0000}"/>
    <cellStyle name="Обычный 2 2 2 20 2 4" xfId="32380" xr:uid="{00000000-0005-0000-0000-0000797E0000}"/>
    <cellStyle name="Обычный 2 2 2 20 3" xfId="32381" xr:uid="{00000000-0005-0000-0000-00007A7E0000}"/>
    <cellStyle name="Обычный 2 2 2 20 4" xfId="32382" xr:uid="{00000000-0005-0000-0000-00007B7E0000}"/>
    <cellStyle name="Обычный 2 2 2 20 5" xfId="32383" xr:uid="{00000000-0005-0000-0000-00007C7E0000}"/>
    <cellStyle name="Обычный 2 2 2 21" xfId="32384" xr:uid="{00000000-0005-0000-0000-00007D7E0000}"/>
    <cellStyle name="Обычный 2 2 2 21 2" xfId="32385" xr:uid="{00000000-0005-0000-0000-00007E7E0000}"/>
    <cellStyle name="Обычный 2 2 2 21 3" xfId="32386" xr:uid="{00000000-0005-0000-0000-00007F7E0000}"/>
    <cellStyle name="Обычный 2 2 2 22" xfId="32387" xr:uid="{00000000-0005-0000-0000-0000807E0000}"/>
    <cellStyle name="Обычный 2 2 2 22 2" xfId="32388" xr:uid="{00000000-0005-0000-0000-0000817E0000}"/>
    <cellStyle name="Обычный 2 2 2 22 2 2" xfId="32389" xr:uid="{00000000-0005-0000-0000-0000827E0000}"/>
    <cellStyle name="Обычный 2 2 2 22 2 3" xfId="32390" xr:uid="{00000000-0005-0000-0000-0000837E0000}"/>
    <cellStyle name="Обычный 2 2 2 22 3" xfId="32391" xr:uid="{00000000-0005-0000-0000-0000847E0000}"/>
    <cellStyle name="Обычный 2 2 2 22 4" xfId="32392" xr:uid="{00000000-0005-0000-0000-0000857E0000}"/>
    <cellStyle name="Обычный 2 2 2 23" xfId="32393" xr:uid="{00000000-0005-0000-0000-0000867E0000}"/>
    <cellStyle name="Обычный 2 2 2 23 2" xfId="32394" xr:uid="{00000000-0005-0000-0000-0000877E0000}"/>
    <cellStyle name="Обычный 2 2 2 23 3" xfId="32395" xr:uid="{00000000-0005-0000-0000-0000887E0000}"/>
    <cellStyle name="Обычный 2 2 2 24" xfId="32396" xr:uid="{00000000-0005-0000-0000-0000897E0000}"/>
    <cellStyle name="Обычный 2 2 2 24 2" xfId="32397" xr:uid="{00000000-0005-0000-0000-00008A7E0000}"/>
    <cellStyle name="Обычный 2 2 2 25" xfId="32398" xr:uid="{00000000-0005-0000-0000-00008B7E0000}"/>
    <cellStyle name="Обычный 2 2 2 26" xfId="32399" xr:uid="{00000000-0005-0000-0000-00008C7E0000}"/>
    <cellStyle name="Обычный 2 2 2 27" xfId="32400" xr:uid="{00000000-0005-0000-0000-00008D7E0000}"/>
    <cellStyle name="Обычный 2 2 2 27 2" xfId="32401" xr:uid="{00000000-0005-0000-0000-00008E7E0000}"/>
    <cellStyle name="Обычный 2 2 2 27 2 2" xfId="32402" xr:uid="{00000000-0005-0000-0000-00008F7E0000}"/>
    <cellStyle name="Обычный 2 2 2 27 2 2 2" xfId="32403" xr:uid="{00000000-0005-0000-0000-0000907E0000}"/>
    <cellStyle name="Обычный 2 2 2 27 2 3" xfId="32404" xr:uid="{00000000-0005-0000-0000-0000917E0000}"/>
    <cellStyle name="Обычный 2 2 2 27 2 4" xfId="32405" xr:uid="{00000000-0005-0000-0000-0000927E0000}"/>
    <cellStyle name="Обычный 2 2 2 27 3" xfId="32406" xr:uid="{00000000-0005-0000-0000-0000937E0000}"/>
    <cellStyle name="Обычный 2 2 2 27 3 2" xfId="32407" xr:uid="{00000000-0005-0000-0000-0000947E0000}"/>
    <cellStyle name="Обычный 2 2 2 27 4" xfId="32408" xr:uid="{00000000-0005-0000-0000-0000957E0000}"/>
    <cellStyle name="Обычный 2 2 2 28" xfId="32409" xr:uid="{00000000-0005-0000-0000-0000967E0000}"/>
    <cellStyle name="Обычный 2 2 2 28 2" xfId="32410" xr:uid="{00000000-0005-0000-0000-0000977E0000}"/>
    <cellStyle name="Обычный 2 2 2 29" xfId="32411" xr:uid="{00000000-0005-0000-0000-0000987E0000}"/>
    <cellStyle name="Обычный 2 2 2 3" xfId="32412" xr:uid="{00000000-0005-0000-0000-0000997E0000}"/>
    <cellStyle name="Обычный 2 2 2 3 10" xfId="32413" xr:uid="{00000000-0005-0000-0000-00009A7E0000}"/>
    <cellStyle name="Обычный 2 2 2 3 11" xfId="32414" xr:uid="{00000000-0005-0000-0000-00009B7E0000}"/>
    <cellStyle name="Обычный 2 2 2 3 12" xfId="32415" xr:uid="{00000000-0005-0000-0000-00009C7E0000}"/>
    <cellStyle name="Обычный 2 2 2 3 2" xfId="32416" xr:uid="{00000000-0005-0000-0000-00009D7E0000}"/>
    <cellStyle name="Обычный 2 2 2 3 3" xfId="32417" xr:uid="{00000000-0005-0000-0000-00009E7E0000}"/>
    <cellStyle name="Обычный 2 2 2 3 4" xfId="32418" xr:uid="{00000000-0005-0000-0000-00009F7E0000}"/>
    <cellStyle name="Обычный 2 2 2 3 5" xfId="32419" xr:uid="{00000000-0005-0000-0000-0000A07E0000}"/>
    <cellStyle name="Обычный 2 2 2 3 6" xfId="32420" xr:uid="{00000000-0005-0000-0000-0000A17E0000}"/>
    <cellStyle name="Обычный 2 2 2 3 6 2" xfId="32421" xr:uid="{00000000-0005-0000-0000-0000A27E0000}"/>
    <cellStyle name="Обычный 2 2 2 3 7" xfId="32422" xr:uid="{00000000-0005-0000-0000-0000A37E0000}"/>
    <cellStyle name="Обычный 2 2 2 3 7 2" xfId="32423" xr:uid="{00000000-0005-0000-0000-0000A47E0000}"/>
    <cellStyle name="Обычный 2 2 2 3 8" xfId="32424" xr:uid="{00000000-0005-0000-0000-0000A57E0000}"/>
    <cellStyle name="Обычный 2 2 2 3 9" xfId="32425" xr:uid="{00000000-0005-0000-0000-0000A67E0000}"/>
    <cellStyle name="Обычный 2 2 2 30" xfId="32426" xr:uid="{00000000-0005-0000-0000-0000A77E0000}"/>
    <cellStyle name="Обычный 2 2 2 31" xfId="32427" xr:uid="{00000000-0005-0000-0000-0000A87E0000}"/>
    <cellStyle name="Обычный 2 2 2 31 2" xfId="32428" xr:uid="{00000000-0005-0000-0000-0000A97E0000}"/>
    <cellStyle name="Обычный 2 2 2 32" xfId="32429" xr:uid="{00000000-0005-0000-0000-0000AA7E0000}"/>
    <cellStyle name="Обычный 2 2 2 33" xfId="32430" xr:uid="{00000000-0005-0000-0000-0000AB7E0000}"/>
    <cellStyle name="Обычный 2 2 2 34" xfId="32431" xr:uid="{00000000-0005-0000-0000-0000AC7E0000}"/>
    <cellStyle name="Обычный 2 2 2 35" xfId="32432" xr:uid="{00000000-0005-0000-0000-0000AD7E0000}"/>
    <cellStyle name="Обычный 2 2 2 36" xfId="32433" xr:uid="{00000000-0005-0000-0000-0000AE7E0000}"/>
    <cellStyle name="Обычный 2 2 2 37" xfId="32434" xr:uid="{00000000-0005-0000-0000-0000AF7E0000}"/>
    <cellStyle name="Обычный 2 2 2 38" xfId="32435" xr:uid="{00000000-0005-0000-0000-0000B07E0000}"/>
    <cellStyle name="Обычный 2 2 2 39" xfId="32436" xr:uid="{00000000-0005-0000-0000-0000B17E0000}"/>
    <cellStyle name="Обычный 2 2 2 4" xfId="32437" xr:uid="{00000000-0005-0000-0000-0000B27E0000}"/>
    <cellStyle name="Обычный 2 2 2 4 2" xfId="32438" xr:uid="{00000000-0005-0000-0000-0000B37E0000}"/>
    <cellStyle name="Обычный 2 2 2 4 3" xfId="32439" xr:uid="{00000000-0005-0000-0000-0000B47E0000}"/>
    <cellStyle name="Обычный 2 2 2 40" xfId="32440" xr:uid="{00000000-0005-0000-0000-0000B57E0000}"/>
    <cellStyle name="Обычный 2 2 2 41" xfId="32441" xr:uid="{00000000-0005-0000-0000-0000B67E0000}"/>
    <cellStyle name="Обычный 2 2 2 42" xfId="32442" xr:uid="{00000000-0005-0000-0000-0000B77E0000}"/>
    <cellStyle name="Обычный 2 2 2 43" xfId="32443" xr:uid="{00000000-0005-0000-0000-0000B87E0000}"/>
    <cellStyle name="Обычный 2 2 2 44" xfId="32444" xr:uid="{00000000-0005-0000-0000-0000B97E0000}"/>
    <cellStyle name="Обычный 2 2 2 45" xfId="32445" xr:uid="{00000000-0005-0000-0000-0000BA7E0000}"/>
    <cellStyle name="Обычный 2 2 2 46" xfId="32446" xr:uid="{00000000-0005-0000-0000-0000BB7E0000}"/>
    <cellStyle name="Обычный 2 2 2 47" xfId="32447" xr:uid="{00000000-0005-0000-0000-0000BC7E0000}"/>
    <cellStyle name="Обычный 2 2 2 48" xfId="32448" xr:uid="{00000000-0005-0000-0000-0000BD7E0000}"/>
    <cellStyle name="Обычный 2 2 2 49" xfId="32449" xr:uid="{00000000-0005-0000-0000-0000BE7E0000}"/>
    <cellStyle name="Обычный 2 2 2 5" xfId="32450" xr:uid="{00000000-0005-0000-0000-0000BF7E0000}"/>
    <cellStyle name="Обычный 2 2 2 5 2" xfId="32451" xr:uid="{00000000-0005-0000-0000-0000C07E0000}"/>
    <cellStyle name="Обычный 2 2 2 5 3" xfId="32452" xr:uid="{00000000-0005-0000-0000-0000C17E0000}"/>
    <cellStyle name="Обычный 2 2 2 50" xfId="32453" xr:uid="{00000000-0005-0000-0000-0000C27E0000}"/>
    <cellStyle name="Обычный 2 2 2 51" xfId="32454" xr:uid="{00000000-0005-0000-0000-0000C37E0000}"/>
    <cellStyle name="Обычный 2 2 2 52" xfId="32455" xr:uid="{00000000-0005-0000-0000-0000C47E0000}"/>
    <cellStyle name="Обычный 2 2 2 53" xfId="32456" xr:uid="{00000000-0005-0000-0000-0000C57E0000}"/>
    <cellStyle name="Обычный 2 2 2 54" xfId="32457" xr:uid="{00000000-0005-0000-0000-0000C67E0000}"/>
    <cellStyle name="Обычный 2 2 2 55" xfId="32458" xr:uid="{00000000-0005-0000-0000-0000C77E0000}"/>
    <cellStyle name="Обычный 2 2 2 56" xfId="32459" xr:uid="{00000000-0005-0000-0000-0000C87E0000}"/>
    <cellStyle name="Обычный 2 2 2 6" xfId="32460" xr:uid="{00000000-0005-0000-0000-0000C97E0000}"/>
    <cellStyle name="Обычный 2 2 2 6 2" xfId="32461" xr:uid="{00000000-0005-0000-0000-0000CA7E0000}"/>
    <cellStyle name="Обычный 2 2 2 6 3" xfId="32462" xr:uid="{00000000-0005-0000-0000-0000CB7E0000}"/>
    <cellStyle name="Обычный 2 2 2 7" xfId="32463" xr:uid="{00000000-0005-0000-0000-0000CC7E0000}"/>
    <cellStyle name="Обычный 2 2 2 7 2" xfId="32464" xr:uid="{00000000-0005-0000-0000-0000CD7E0000}"/>
    <cellStyle name="Обычный 2 2 2 7 2 2" xfId="32465" xr:uid="{00000000-0005-0000-0000-0000CE7E0000}"/>
    <cellStyle name="Обычный 2 2 2 7 2 3" xfId="32466" xr:uid="{00000000-0005-0000-0000-0000CF7E0000}"/>
    <cellStyle name="Обычный 2 2 2 7 2 4" xfId="32467" xr:uid="{00000000-0005-0000-0000-0000D07E0000}"/>
    <cellStyle name="Обычный 2 2 2 7 2 5" xfId="32468" xr:uid="{00000000-0005-0000-0000-0000D17E0000}"/>
    <cellStyle name="Обычный 2 2 2 7 2 6" xfId="32469" xr:uid="{00000000-0005-0000-0000-0000D27E0000}"/>
    <cellStyle name="Обычный 2 2 2 7 3" xfId="32470" xr:uid="{00000000-0005-0000-0000-0000D37E0000}"/>
    <cellStyle name="Обычный 2 2 2 7 3 2" xfId="32471" xr:uid="{00000000-0005-0000-0000-0000D47E0000}"/>
    <cellStyle name="Обычный 2 2 2 7 3 3" xfId="32472" xr:uid="{00000000-0005-0000-0000-0000D57E0000}"/>
    <cellStyle name="Обычный 2 2 2 7 3 4" xfId="32473" xr:uid="{00000000-0005-0000-0000-0000D67E0000}"/>
    <cellStyle name="Обычный 2 2 2 7 3 5" xfId="32474" xr:uid="{00000000-0005-0000-0000-0000D77E0000}"/>
    <cellStyle name="Обычный 2 2 2 7 3 6" xfId="32475" xr:uid="{00000000-0005-0000-0000-0000D87E0000}"/>
    <cellStyle name="Обычный 2 2 2 7 4" xfId="32476" xr:uid="{00000000-0005-0000-0000-0000D97E0000}"/>
    <cellStyle name="Обычный 2 2 2 7 4 2" xfId="32477" xr:uid="{00000000-0005-0000-0000-0000DA7E0000}"/>
    <cellStyle name="Обычный 2 2 2 7 4 3" xfId="32478" xr:uid="{00000000-0005-0000-0000-0000DB7E0000}"/>
    <cellStyle name="Обычный 2 2 2 7 4 4" xfId="32479" xr:uid="{00000000-0005-0000-0000-0000DC7E0000}"/>
    <cellStyle name="Обычный 2 2 2 7 4 5" xfId="32480" xr:uid="{00000000-0005-0000-0000-0000DD7E0000}"/>
    <cellStyle name="Обычный 2 2 2 7 4 6" xfId="32481" xr:uid="{00000000-0005-0000-0000-0000DE7E0000}"/>
    <cellStyle name="Обычный 2 2 2 7 5" xfId="32482" xr:uid="{00000000-0005-0000-0000-0000DF7E0000}"/>
    <cellStyle name="Обычный 2 2 2 7 6" xfId="32483" xr:uid="{00000000-0005-0000-0000-0000E07E0000}"/>
    <cellStyle name="Обычный 2 2 2 8" xfId="32484" xr:uid="{00000000-0005-0000-0000-0000E17E0000}"/>
    <cellStyle name="Обычный 2 2 2 8 2" xfId="32485" xr:uid="{00000000-0005-0000-0000-0000E27E0000}"/>
    <cellStyle name="Обычный 2 2 2 8 3" xfId="32486" xr:uid="{00000000-0005-0000-0000-0000E37E0000}"/>
    <cellStyle name="Обычный 2 2 2 8 4" xfId="32487" xr:uid="{00000000-0005-0000-0000-0000E47E0000}"/>
    <cellStyle name="Обычный 2 2 2 8 5" xfId="32488" xr:uid="{00000000-0005-0000-0000-0000E57E0000}"/>
    <cellStyle name="Обычный 2 2 2 8 6" xfId="32489" xr:uid="{00000000-0005-0000-0000-0000E67E0000}"/>
    <cellStyle name="Обычный 2 2 2 9" xfId="32490" xr:uid="{00000000-0005-0000-0000-0000E77E0000}"/>
    <cellStyle name="Обычный 2 2 2 9 2" xfId="32491" xr:uid="{00000000-0005-0000-0000-0000E87E0000}"/>
    <cellStyle name="Обычный 2 2 2 9 3" xfId="32492" xr:uid="{00000000-0005-0000-0000-0000E97E0000}"/>
    <cellStyle name="Обычный 2 2 2 9 4" xfId="32493" xr:uid="{00000000-0005-0000-0000-0000EA7E0000}"/>
    <cellStyle name="Обычный 2 2 2 9 5" xfId="32494" xr:uid="{00000000-0005-0000-0000-0000EB7E0000}"/>
    <cellStyle name="Обычный 2 2 2 9 6" xfId="32495" xr:uid="{00000000-0005-0000-0000-0000EC7E0000}"/>
    <cellStyle name="Обычный 2 2 2_амортизация" xfId="32496" xr:uid="{00000000-0005-0000-0000-0000ED7E0000}"/>
    <cellStyle name="Обычный 2 2 20" xfId="32497" xr:uid="{00000000-0005-0000-0000-0000EE7E0000}"/>
    <cellStyle name="Обычный 2 2 21" xfId="32498" xr:uid="{00000000-0005-0000-0000-0000EF7E0000}"/>
    <cellStyle name="Обычный 2 2 22" xfId="32499" xr:uid="{00000000-0005-0000-0000-0000F07E0000}"/>
    <cellStyle name="Обычный 2 2 22 2" xfId="32500" xr:uid="{00000000-0005-0000-0000-0000F17E0000}"/>
    <cellStyle name="Обычный 2 2 22 2 2" xfId="32501" xr:uid="{00000000-0005-0000-0000-0000F27E0000}"/>
    <cellStyle name="Обычный 2 2 22 2 2 2" xfId="32502" xr:uid="{00000000-0005-0000-0000-0000F37E0000}"/>
    <cellStyle name="Обычный 2 2 22 2 2 3" xfId="32503" xr:uid="{00000000-0005-0000-0000-0000F47E0000}"/>
    <cellStyle name="Обычный 2 2 22 2 3" xfId="32504" xr:uid="{00000000-0005-0000-0000-0000F57E0000}"/>
    <cellStyle name="Обычный 2 2 22 3" xfId="32505" xr:uid="{00000000-0005-0000-0000-0000F67E0000}"/>
    <cellStyle name="Обычный 2 2 22 4" xfId="32506" xr:uid="{00000000-0005-0000-0000-0000F77E0000}"/>
    <cellStyle name="Обычный 2 2 23" xfId="32507" xr:uid="{00000000-0005-0000-0000-0000F87E0000}"/>
    <cellStyle name="Обычный 2 2 23 2" xfId="32508" xr:uid="{00000000-0005-0000-0000-0000F97E0000}"/>
    <cellStyle name="Обычный 2 2 23 3" xfId="32509" xr:uid="{00000000-0005-0000-0000-0000FA7E0000}"/>
    <cellStyle name="Обычный 2 2 24" xfId="32510" xr:uid="{00000000-0005-0000-0000-0000FB7E0000}"/>
    <cellStyle name="Обычный 2 2 24 2" xfId="32511" xr:uid="{00000000-0005-0000-0000-0000FC7E0000}"/>
    <cellStyle name="Обычный 2 2 24 3" xfId="32512" xr:uid="{00000000-0005-0000-0000-0000FD7E0000}"/>
    <cellStyle name="Обычный 2 2 25" xfId="32513" xr:uid="{00000000-0005-0000-0000-0000FE7E0000}"/>
    <cellStyle name="Обычный 2 2 25 2" xfId="32514" xr:uid="{00000000-0005-0000-0000-0000FF7E0000}"/>
    <cellStyle name="Обычный 2 2 25 3" xfId="32515" xr:uid="{00000000-0005-0000-0000-0000007F0000}"/>
    <cellStyle name="Обычный 2 2 26" xfId="32516" xr:uid="{00000000-0005-0000-0000-0000017F0000}"/>
    <cellStyle name="Обычный 2 2 26 2" xfId="32517" xr:uid="{00000000-0005-0000-0000-0000027F0000}"/>
    <cellStyle name="Обычный 2 2 27" xfId="32518" xr:uid="{00000000-0005-0000-0000-0000037F0000}"/>
    <cellStyle name="Обычный 2 2 28" xfId="32519" xr:uid="{00000000-0005-0000-0000-0000047F0000}"/>
    <cellStyle name="Обычный 2 2 29" xfId="32520" xr:uid="{00000000-0005-0000-0000-0000057F0000}"/>
    <cellStyle name="Обычный 2 2 29 2" xfId="32521" xr:uid="{00000000-0005-0000-0000-0000067F0000}"/>
    <cellStyle name="Обычный 2 2 29 2 2" xfId="32522" xr:uid="{00000000-0005-0000-0000-0000077F0000}"/>
    <cellStyle name="Обычный 2 2 29 2 2 2" xfId="32523" xr:uid="{00000000-0005-0000-0000-0000087F0000}"/>
    <cellStyle name="Обычный 2 2 29 2 3" xfId="32524" xr:uid="{00000000-0005-0000-0000-0000097F0000}"/>
    <cellStyle name="Обычный 2 2 29 2 4" xfId="32525" xr:uid="{00000000-0005-0000-0000-00000A7F0000}"/>
    <cellStyle name="Обычный 2 2 29 3" xfId="32526" xr:uid="{00000000-0005-0000-0000-00000B7F0000}"/>
    <cellStyle name="Обычный 2 2 29 3 2" xfId="32527" xr:uid="{00000000-0005-0000-0000-00000C7F0000}"/>
    <cellStyle name="Обычный 2 2 29 4" xfId="32528" xr:uid="{00000000-0005-0000-0000-00000D7F0000}"/>
    <cellStyle name="Обычный 2 2 3" xfId="32529" xr:uid="{00000000-0005-0000-0000-00000E7F0000}"/>
    <cellStyle name="Обычный 2 2 3 10" xfId="32530" xr:uid="{00000000-0005-0000-0000-00000F7F0000}"/>
    <cellStyle name="Обычный 2 2 3 10 2" xfId="32531" xr:uid="{00000000-0005-0000-0000-0000107F0000}"/>
    <cellStyle name="Обычный 2 2 3 11" xfId="32532" xr:uid="{00000000-0005-0000-0000-0000117F0000}"/>
    <cellStyle name="Обычный 2 2 3 12" xfId="32533" xr:uid="{00000000-0005-0000-0000-0000127F0000}"/>
    <cellStyle name="Обычный 2 2 3 13" xfId="32534" xr:uid="{00000000-0005-0000-0000-0000137F0000}"/>
    <cellStyle name="Обычный 2 2 3 14" xfId="32535" xr:uid="{00000000-0005-0000-0000-0000147F0000}"/>
    <cellStyle name="Обычный 2 2 3 15" xfId="32536" xr:uid="{00000000-0005-0000-0000-0000157F0000}"/>
    <cellStyle name="Обычный 2 2 3 2" xfId="32537" xr:uid="{00000000-0005-0000-0000-0000167F0000}"/>
    <cellStyle name="Обычный 2 2 3 2 10" xfId="32538" xr:uid="{00000000-0005-0000-0000-0000177F0000}"/>
    <cellStyle name="Обычный 2 2 3 2 11" xfId="32539" xr:uid="{00000000-0005-0000-0000-0000187F0000}"/>
    <cellStyle name="Обычный 2 2 3 2 12" xfId="32540" xr:uid="{00000000-0005-0000-0000-0000197F0000}"/>
    <cellStyle name="Обычный 2 2 3 2 2" xfId="32541" xr:uid="{00000000-0005-0000-0000-00001A7F0000}"/>
    <cellStyle name="Обычный 2 2 3 2 3" xfId="32542" xr:uid="{00000000-0005-0000-0000-00001B7F0000}"/>
    <cellStyle name="Обычный 2 2 3 2 3 2" xfId="32543" xr:uid="{00000000-0005-0000-0000-00001C7F0000}"/>
    <cellStyle name="Обычный 2 2 3 2 3 2 2" xfId="32544" xr:uid="{00000000-0005-0000-0000-00001D7F0000}"/>
    <cellStyle name="Обычный 2 2 3 2 3 2 3" xfId="32545" xr:uid="{00000000-0005-0000-0000-00001E7F0000}"/>
    <cellStyle name="Обычный 2 2 3 2 3 3" xfId="32546" xr:uid="{00000000-0005-0000-0000-00001F7F0000}"/>
    <cellStyle name="Обычный 2 2 3 2 4" xfId="32547" xr:uid="{00000000-0005-0000-0000-0000207F0000}"/>
    <cellStyle name="Обычный 2 2 3 2 5" xfId="32548" xr:uid="{00000000-0005-0000-0000-0000217F0000}"/>
    <cellStyle name="Обычный 2 2 3 2 5 2" xfId="32549" xr:uid="{00000000-0005-0000-0000-0000227F0000}"/>
    <cellStyle name="Обычный 2 2 3 2 6" xfId="32550" xr:uid="{00000000-0005-0000-0000-0000237F0000}"/>
    <cellStyle name="Обычный 2 2 3 2 7" xfId="32551" xr:uid="{00000000-0005-0000-0000-0000247F0000}"/>
    <cellStyle name="Обычный 2 2 3 2 8" xfId="32552" xr:uid="{00000000-0005-0000-0000-0000257F0000}"/>
    <cellStyle name="Обычный 2 2 3 2 9" xfId="32553" xr:uid="{00000000-0005-0000-0000-0000267F0000}"/>
    <cellStyle name="Обычный 2 2 3 3" xfId="32554" xr:uid="{00000000-0005-0000-0000-0000277F0000}"/>
    <cellStyle name="Обычный 2 2 3 4" xfId="32555" xr:uid="{00000000-0005-0000-0000-0000287F0000}"/>
    <cellStyle name="Обычный 2 2 3 5" xfId="32556" xr:uid="{00000000-0005-0000-0000-0000297F0000}"/>
    <cellStyle name="Обычный 2 2 3 6" xfId="32557" xr:uid="{00000000-0005-0000-0000-00002A7F0000}"/>
    <cellStyle name="Обычный 2 2 3 7" xfId="32558" xr:uid="{00000000-0005-0000-0000-00002B7F0000}"/>
    <cellStyle name="Обычный 2 2 3 8" xfId="32559" xr:uid="{00000000-0005-0000-0000-00002C7F0000}"/>
    <cellStyle name="Обычный 2 2 3 9" xfId="32560" xr:uid="{00000000-0005-0000-0000-00002D7F0000}"/>
    <cellStyle name="Обычный 2 2 3 9 2" xfId="32561" xr:uid="{00000000-0005-0000-0000-00002E7F0000}"/>
    <cellStyle name="Обычный 2 2 3_Бюджет Жарык 2010" xfId="32562" xr:uid="{00000000-0005-0000-0000-00002F7F0000}"/>
    <cellStyle name="Обычный 2 2 30" xfId="32563" xr:uid="{00000000-0005-0000-0000-0000307F0000}"/>
    <cellStyle name="Обычный 2 2 30 2" xfId="32564" xr:uid="{00000000-0005-0000-0000-0000317F0000}"/>
    <cellStyle name="Обычный 2 2 31" xfId="32565" xr:uid="{00000000-0005-0000-0000-0000327F0000}"/>
    <cellStyle name="Обычный 2 2 32" xfId="32566" xr:uid="{00000000-0005-0000-0000-0000337F0000}"/>
    <cellStyle name="Обычный 2 2 33" xfId="32567" xr:uid="{00000000-0005-0000-0000-0000347F0000}"/>
    <cellStyle name="Обычный 2 2 33 2" xfId="32568" xr:uid="{00000000-0005-0000-0000-0000357F0000}"/>
    <cellStyle name="Обычный 2 2 34" xfId="32569" xr:uid="{00000000-0005-0000-0000-0000367F0000}"/>
    <cellStyle name="Обычный 2 2 35" xfId="32570" xr:uid="{00000000-0005-0000-0000-0000377F0000}"/>
    <cellStyle name="Обычный 2 2 36" xfId="32571" xr:uid="{00000000-0005-0000-0000-0000387F0000}"/>
    <cellStyle name="Обычный 2 2 37" xfId="32572" xr:uid="{00000000-0005-0000-0000-0000397F0000}"/>
    <cellStyle name="Обычный 2 2 38" xfId="32573" xr:uid="{00000000-0005-0000-0000-00003A7F0000}"/>
    <cellStyle name="Обычный 2 2 39" xfId="32574" xr:uid="{00000000-0005-0000-0000-00003B7F0000}"/>
    <cellStyle name="Обычный 2 2 4" xfId="32575" xr:uid="{00000000-0005-0000-0000-00003C7F0000}"/>
    <cellStyle name="Обычный 2 2 4 10" xfId="32576" xr:uid="{00000000-0005-0000-0000-00003D7F0000}"/>
    <cellStyle name="Обычный 2 2 4 10 2" xfId="32577" xr:uid="{00000000-0005-0000-0000-00003E7F0000}"/>
    <cellStyle name="Обычный 2 2 4 11" xfId="32578" xr:uid="{00000000-0005-0000-0000-00003F7F0000}"/>
    <cellStyle name="Обычный 2 2 4 12" xfId="32579" xr:uid="{00000000-0005-0000-0000-0000407F0000}"/>
    <cellStyle name="Обычный 2 2 4 13" xfId="32580" xr:uid="{00000000-0005-0000-0000-0000417F0000}"/>
    <cellStyle name="Обычный 2 2 4 14" xfId="32581" xr:uid="{00000000-0005-0000-0000-0000427F0000}"/>
    <cellStyle name="Обычный 2 2 4 15" xfId="32582" xr:uid="{00000000-0005-0000-0000-0000437F0000}"/>
    <cellStyle name="Обычный 2 2 4 2" xfId="32583" xr:uid="{00000000-0005-0000-0000-0000447F0000}"/>
    <cellStyle name="Обычный 2 2 4 2 10" xfId="32584" xr:uid="{00000000-0005-0000-0000-0000457F0000}"/>
    <cellStyle name="Обычный 2 2 4 2 11" xfId="32585" xr:uid="{00000000-0005-0000-0000-0000467F0000}"/>
    <cellStyle name="Обычный 2 2 4 2 12" xfId="32586" xr:uid="{00000000-0005-0000-0000-0000477F0000}"/>
    <cellStyle name="Обычный 2 2 4 2 2" xfId="32587" xr:uid="{00000000-0005-0000-0000-0000487F0000}"/>
    <cellStyle name="Обычный 2 2 4 2 3" xfId="32588" xr:uid="{00000000-0005-0000-0000-0000497F0000}"/>
    <cellStyle name="Обычный 2 2 4 2 3 2" xfId="32589" xr:uid="{00000000-0005-0000-0000-00004A7F0000}"/>
    <cellStyle name="Обычный 2 2 4 2 3 2 2" xfId="32590" xr:uid="{00000000-0005-0000-0000-00004B7F0000}"/>
    <cellStyle name="Обычный 2 2 4 2 3 2 3" xfId="32591" xr:uid="{00000000-0005-0000-0000-00004C7F0000}"/>
    <cellStyle name="Обычный 2 2 4 2 3 3" xfId="32592" xr:uid="{00000000-0005-0000-0000-00004D7F0000}"/>
    <cellStyle name="Обычный 2 2 4 2 4" xfId="32593" xr:uid="{00000000-0005-0000-0000-00004E7F0000}"/>
    <cellStyle name="Обычный 2 2 4 2 5" xfId="32594" xr:uid="{00000000-0005-0000-0000-00004F7F0000}"/>
    <cellStyle name="Обычный 2 2 4 2 5 2" xfId="32595" xr:uid="{00000000-0005-0000-0000-0000507F0000}"/>
    <cellStyle name="Обычный 2 2 4 2 6" xfId="32596" xr:uid="{00000000-0005-0000-0000-0000517F0000}"/>
    <cellStyle name="Обычный 2 2 4 2 7" xfId="32597" xr:uid="{00000000-0005-0000-0000-0000527F0000}"/>
    <cellStyle name="Обычный 2 2 4 2 8" xfId="32598" xr:uid="{00000000-0005-0000-0000-0000537F0000}"/>
    <cellStyle name="Обычный 2 2 4 2 9" xfId="32599" xr:uid="{00000000-0005-0000-0000-0000547F0000}"/>
    <cellStyle name="Обычный 2 2 4 3" xfId="32600" xr:uid="{00000000-0005-0000-0000-0000557F0000}"/>
    <cellStyle name="Обычный 2 2 4 4" xfId="32601" xr:uid="{00000000-0005-0000-0000-0000567F0000}"/>
    <cellStyle name="Обычный 2 2 4 5" xfId="32602" xr:uid="{00000000-0005-0000-0000-0000577F0000}"/>
    <cellStyle name="Обычный 2 2 4 6" xfId="32603" xr:uid="{00000000-0005-0000-0000-0000587F0000}"/>
    <cellStyle name="Обычный 2 2 4 7" xfId="32604" xr:uid="{00000000-0005-0000-0000-0000597F0000}"/>
    <cellStyle name="Обычный 2 2 4 8" xfId="32605" xr:uid="{00000000-0005-0000-0000-00005A7F0000}"/>
    <cellStyle name="Обычный 2 2 4 9" xfId="32606" xr:uid="{00000000-0005-0000-0000-00005B7F0000}"/>
    <cellStyle name="Обычный 2 2 4 9 2" xfId="32607" xr:uid="{00000000-0005-0000-0000-00005C7F0000}"/>
    <cellStyle name="Обычный 2 2 4_Бюджет Жарык 2010" xfId="32608" xr:uid="{00000000-0005-0000-0000-00005D7F0000}"/>
    <cellStyle name="Обычный 2 2 40" xfId="32609" xr:uid="{00000000-0005-0000-0000-00005E7F0000}"/>
    <cellStyle name="Обычный 2 2 41" xfId="32610" xr:uid="{00000000-0005-0000-0000-00005F7F0000}"/>
    <cellStyle name="Обычный 2 2 42" xfId="32611" xr:uid="{00000000-0005-0000-0000-0000607F0000}"/>
    <cellStyle name="Обычный 2 2 43" xfId="32612" xr:uid="{00000000-0005-0000-0000-0000617F0000}"/>
    <cellStyle name="Обычный 2 2 44" xfId="32613" xr:uid="{00000000-0005-0000-0000-0000627F0000}"/>
    <cellStyle name="Обычный 2 2 45" xfId="32614" xr:uid="{00000000-0005-0000-0000-0000637F0000}"/>
    <cellStyle name="Обычный 2 2 46" xfId="32615" xr:uid="{00000000-0005-0000-0000-0000647F0000}"/>
    <cellStyle name="Обычный 2 2 47" xfId="32616" xr:uid="{00000000-0005-0000-0000-0000657F0000}"/>
    <cellStyle name="Обычный 2 2 48" xfId="32617" xr:uid="{00000000-0005-0000-0000-0000667F0000}"/>
    <cellStyle name="Обычный 2 2 49" xfId="32618" xr:uid="{00000000-0005-0000-0000-0000677F0000}"/>
    <cellStyle name="Обычный 2 2 5" xfId="32619" xr:uid="{00000000-0005-0000-0000-0000687F0000}"/>
    <cellStyle name="Обычный 2 2 5 2" xfId="32620" xr:uid="{00000000-0005-0000-0000-0000697F0000}"/>
    <cellStyle name="Обычный 2 2 5 3" xfId="32621" xr:uid="{00000000-0005-0000-0000-00006A7F0000}"/>
    <cellStyle name="Обычный 2 2 5 4" xfId="32622" xr:uid="{00000000-0005-0000-0000-00006B7F0000}"/>
    <cellStyle name="Обычный 2 2 5 5" xfId="32623" xr:uid="{00000000-0005-0000-0000-00006C7F0000}"/>
    <cellStyle name="Обычный 2 2 5 6" xfId="32624" xr:uid="{00000000-0005-0000-0000-00006D7F0000}"/>
    <cellStyle name="Обычный 2 2 50" xfId="32625" xr:uid="{00000000-0005-0000-0000-00006E7F0000}"/>
    <cellStyle name="Обычный 2 2 51" xfId="32626" xr:uid="{00000000-0005-0000-0000-00006F7F0000}"/>
    <cellStyle name="Обычный 2 2 52" xfId="32627" xr:uid="{00000000-0005-0000-0000-0000707F0000}"/>
    <cellStyle name="Обычный 2 2 53" xfId="32628" xr:uid="{00000000-0005-0000-0000-0000717F0000}"/>
    <cellStyle name="Обычный 2 2 54" xfId="32629" xr:uid="{00000000-0005-0000-0000-0000727F0000}"/>
    <cellStyle name="Обычный 2 2 55" xfId="32630" xr:uid="{00000000-0005-0000-0000-0000737F0000}"/>
    <cellStyle name="Обычный 2 2 56" xfId="32631" xr:uid="{00000000-0005-0000-0000-0000747F0000}"/>
    <cellStyle name="Обычный 2 2 57" xfId="32632" xr:uid="{00000000-0005-0000-0000-0000757F0000}"/>
    <cellStyle name="Обычный 2 2 58" xfId="32633" xr:uid="{00000000-0005-0000-0000-0000767F0000}"/>
    <cellStyle name="Обычный 2 2 59" xfId="32634" xr:uid="{00000000-0005-0000-0000-0000777F0000}"/>
    <cellStyle name="Обычный 2 2 6" xfId="32635" xr:uid="{00000000-0005-0000-0000-0000787F0000}"/>
    <cellStyle name="Обычный 2 2 6 2" xfId="32636" xr:uid="{00000000-0005-0000-0000-0000797F0000}"/>
    <cellStyle name="Обычный 2 2 6 3" xfId="32637" xr:uid="{00000000-0005-0000-0000-00007A7F0000}"/>
    <cellStyle name="Обычный 2 2 6 4" xfId="32638" xr:uid="{00000000-0005-0000-0000-00007B7F0000}"/>
    <cellStyle name="Обычный 2 2 6 5" xfId="32639" xr:uid="{00000000-0005-0000-0000-00007C7F0000}"/>
    <cellStyle name="Обычный 2 2 6 6" xfId="32640" xr:uid="{00000000-0005-0000-0000-00007D7F0000}"/>
    <cellStyle name="Обычный 2 2 60" xfId="32641" xr:uid="{00000000-0005-0000-0000-00007E7F0000}"/>
    <cellStyle name="Обычный 2 2 61" xfId="32642" xr:uid="{00000000-0005-0000-0000-00007F7F0000}"/>
    <cellStyle name="Обычный 2 2 62" xfId="32643" xr:uid="{00000000-0005-0000-0000-0000807F0000}"/>
    <cellStyle name="Обычный 2 2 63" xfId="32644" xr:uid="{00000000-0005-0000-0000-0000817F0000}"/>
    <cellStyle name="Обычный 2 2 64" xfId="32645" xr:uid="{00000000-0005-0000-0000-0000827F0000}"/>
    <cellStyle name="Обычный 2 2 65" xfId="32646" xr:uid="{00000000-0005-0000-0000-0000837F0000}"/>
    <cellStyle name="Обычный 2 2 66" xfId="32647" xr:uid="{00000000-0005-0000-0000-0000847F0000}"/>
    <cellStyle name="Обычный 2 2 7" xfId="32648" xr:uid="{00000000-0005-0000-0000-0000857F0000}"/>
    <cellStyle name="Обычный 2 2 7 2" xfId="32649" xr:uid="{00000000-0005-0000-0000-0000867F0000}"/>
    <cellStyle name="Обычный 2 2 7 2 2" xfId="32650" xr:uid="{00000000-0005-0000-0000-0000877F0000}"/>
    <cellStyle name="Обычный 2 2 7 2 3" xfId="32651" xr:uid="{00000000-0005-0000-0000-0000887F0000}"/>
    <cellStyle name="Обычный 2 2 7 3" xfId="32652" xr:uid="{00000000-0005-0000-0000-0000897F0000}"/>
    <cellStyle name="Обычный 2 2 7 3 2" xfId="32653" xr:uid="{00000000-0005-0000-0000-00008A7F0000}"/>
    <cellStyle name="Обычный 2 2 7 3 3" xfId="32654" xr:uid="{00000000-0005-0000-0000-00008B7F0000}"/>
    <cellStyle name="Обычный 2 2 7 4" xfId="32655" xr:uid="{00000000-0005-0000-0000-00008C7F0000}"/>
    <cellStyle name="Обычный 2 2 7 4 2" xfId="32656" xr:uid="{00000000-0005-0000-0000-00008D7F0000}"/>
    <cellStyle name="Обычный 2 2 7 4 3" xfId="32657" xr:uid="{00000000-0005-0000-0000-00008E7F0000}"/>
    <cellStyle name="Обычный 2 2 7 5" xfId="32658" xr:uid="{00000000-0005-0000-0000-00008F7F0000}"/>
    <cellStyle name="Обычный 2 2 7 6" xfId="32659" xr:uid="{00000000-0005-0000-0000-0000907F0000}"/>
    <cellStyle name="Обычный 2 2 7 7" xfId="32660" xr:uid="{00000000-0005-0000-0000-0000917F0000}"/>
    <cellStyle name="Обычный 2 2 7 8" xfId="32661" xr:uid="{00000000-0005-0000-0000-0000927F0000}"/>
    <cellStyle name="Обычный 2 2 7 9" xfId="32662" xr:uid="{00000000-0005-0000-0000-0000937F0000}"/>
    <cellStyle name="Обычный 2 2 7_амортизация" xfId="32663" xr:uid="{00000000-0005-0000-0000-0000947F0000}"/>
    <cellStyle name="Обычный 2 2 8" xfId="32664" xr:uid="{00000000-0005-0000-0000-0000957F0000}"/>
    <cellStyle name="Обычный 2 2 8 2" xfId="32665" xr:uid="{00000000-0005-0000-0000-0000967F0000}"/>
    <cellStyle name="Обычный 2 2 8 3" xfId="32666" xr:uid="{00000000-0005-0000-0000-0000977F0000}"/>
    <cellStyle name="Обычный 2 2 9" xfId="32667" xr:uid="{00000000-0005-0000-0000-0000987F0000}"/>
    <cellStyle name="Обычный 2 2 9 2" xfId="32668" xr:uid="{00000000-0005-0000-0000-0000997F0000}"/>
    <cellStyle name="Обычный 2 2 9 3" xfId="32669" xr:uid="{00000000-0005-0000-0000-00009A7F0000}"/>
    <cellStyle name="Обычный 2 2_амортизация" xfId="32670" xr:uid="{00000000-0005-0000-0000-00009B7F0000}"/>
    <cellStyle name="Обычный 2 20" xfId="32671" xr:uid="{00000000-0005-0000-0000-00009C7F0000}"/>
    <cellStyle name="Обычный 2 20 2" xfId="32672" xr:uid="{00000000-0005-0000-0000-00009D7F0000}"/>
    <cellStyle name="Обычный 2 21" xfId="32673" xr:uid="{00000000-0005-0000-0000-00009E7F0000}"/>
    <cellStyle name="Обычный 2 21 2" xfId="32674" xr:uid="{00000000-0005-0000-0000-00009F7F0000}"/>
    <cellStyle name="Обычный 2 22" xfId="32675" xr:uid="{00000000-0005-0000-0000-0000A07F0000}"/>
    <cellStyle name="Обычный 2 22 2" xfId="32676" xr:uid="{00000000-0005-0000-0000-0000A17F0000}"/>
    <cellStyle name="Обычный 2 23" xfId="32677" xr:uid="{00000000-0005-0000-0000-0000A27F0000}"/>
    <cellStyle name="Обычный 2 23 2" xfId="32678" xr:uid="{00000000-0005-0000-0000-0000A37F0000}"/>
    <cellStyle name="Обычный 2 23 3" xfId="32679" xr:uid="{00000000-0005-0000-0000-0000A47F0000}"/>
    <cellStyle name="Обычный 2 24" xfId="32680" xr:uid="{00000000-0005-0000-0000-0000A57F0000}"/>
    <cellStyle name="Обычный 2 24 2" xfId="32681" xr:uid="{00000000-0005-0000-0000-0000A67F0000}"/>
    <cellStyle name="Обычный 2 24 3" xfId="32682" xr:uid="{00000000-0005-0000-0000-0000A77F0000}"/>
    <cellStyle name="Обычный 2 25" xfId="32683" xr:uid="{00000000-0005-0000-0000-0000A87F0000}"/>
    <cellStyle name="Обычный 2 25 2" xfId="32684" xr:uid="{00000000-0005-0000-0000-0000A97F0000}"/>
    <cellStyle name="Обычный 2 25 3" xfId="32685" xr:uid="{00000000-0005-0000-0000-0000AA7F0000}"/>
    <cellStyle name="Обычный 2 26" xfId="32686" xr:uid="{00000000-0005-0000-0000-0000AB7F0000}"/>
    <cellStyle name="Обычный 2 27" xfId="32687" xr:uid="{00000000-0005-0000-0000-0000AC7F0000}"/>
    <cellStyle name="Обычный 2 28" xfId="32688" xr:uid="{00000000-0005-0000-0000-0000AD7F0000}"/>
    <cellStyle name="Обычный 2 29" xfId="32689" xr:uid="{00000000-0005-0000-0000-0000AE7F0000}"/>
    <cellStyle name="Обычный 2 3" xfId="32690" xr:uid="{00000000-0005-0000-0000-0000AF7F0000}"/>
    <cellStyle name="Обычный 2 3 10" xfId="32691" xr:uid="{00000000-0005-0000-0000-0000B07F0000}"/>
    <cellStyle name="Обычный 2 3 10 10" xfId="32692" xr:uid="{00000000-0005-0000-0000-0000B17F0000}"/>
    <cellStyle name="Обычный 2 3 10 11" xfId="32693" xr:uid="{00000000-0005-0000-0000-0000B27F0000}"/>
    <cellStyle name="Обычный 2 3 10 12" xfId="32694" xr:uid="{00000000-0005-0000-0000-0000B37F0000}"/>
    <cellStyle name="Обычный 2 3 10 13" xfId="32695" xr:uid="{00000000-0005-0000-0000-0000B47F0000}"/>
    <cellStyle name="Обычный 2 3 10 2" xfId="32696" xr:uid="{00000000-0005-0000-0000-0000B57F0000}"/>
    <cellStyle name="Обычный 2 3 10 2 10" xfId="32697" xr:uid="{00000000-0005-0000-0000-0000B67F0000}"/>
    <cellStyle name="Обычный 2 3 10 2 11" xfId="32698" xr:uid="{00000000-0005-0000-0000-0000B77F0000}"/>
    <cellStyle name="Обычный 2 3 10 2 12" xfId="32699" xr:uid="{00000000-0005-0000-0000-0000B87F0000}"/>
    <cellStyle name="Обычный 2 3 10 2 13" xfId="32700" xr:uid="{00000000-0005-0000-0000-0000B97F0000}"/>
    <cellStyle name="Обычный 2 3 10 2 14" xfId="32701" xr:uid="{00000000-0005-0000-0000-0000BA7F0000}"/>
    <cellStyle name="Обычный 2 3 10 2 15" xfId="32702" xr:uid="{00000000-0005-0000-0000-0000BB7F0000}"/>
    <cellStyle name="Обычный 2 3 10 2 16" xfId="32703" xr:uid="{00000000-0005-0000-0000-0000BC7F0000}"/>
    <cellStyle name="Обычный 2 3 10 2 17" xfId="32704" xr:uid="{00000000-0005-0000-0000-0000BD7F0000}"/>
    <cellStyle name="Обычный 2 3 10 2 2" xfId="32705" xr:uid="{00000000-0005-0000-0000-0000BE7F0000}"/>
    <cellStyle name="Обычный 2 3 10 2 2 2" xfId="32706" xr:uid="{00000000-0005-0000-0000-0000BF7F0000}"/>
    <cellStyle name="Обычный 2 3 10 2 2 2 2" xfId="32707" xr:uid="{00000000-0005-0000-0000-0000C07F0000}"/>
    <cellStyle name="Обычный 2 3 10 2 2 2 3" xfId="32708" xr:uid="{00000000-0005-0000-0000-0000C17F0000}"/>
    <cellStyle name="Обычный 2 3 10 2 2 3" xfId="32709" xr:uid="{00000000-0005-0000-0000-0000C27F0000}"/>
    <cellStyle name="Обычный 2 3 10 2 2 4" xfId="32710" xr:uid="{00000000-0005-0000-0000-0000C37F0000}"/>
    <cellStyle name="Обычный 2 3 10 2 2 5" xfId="32711" xr:uid="{00000000-0005-0000-0000-0000C47F0000}"/>
    <cellStyle name="Обычный 2 3 10 2 2 6" xfId="32712" xr:uid="{00000000-0005-0000-0000-0000C57F0000}"/>
    <cellStyle name="Обычный 2 3 10 2 2 7" xfId="32713" xr:uid="{00000000-0005-0000-0000-0000C67F0000}"/>
    <cellStyle name="Обычный 2 3 10 2 2_амортизация" xfId="32714" xr:uid="{00000000-0005-0000-0000-0000C77F0000}"/>
    <cellStyle name="Обычный 2 3 10 2 3" xfId="32715" xr:uid="{00000000-0005-0000-0000-0000C87F0000}"/>
    <cellStyle name="Обычный 2 3 10 2 3 2" xfId="32716" xr:uid="{00000000-0005-0000-0000-0000C97F0000}"/>
    <cellStyle name="Обычный 2 3 10 2 3 3" xfId="32717" xr:uid="{00000000-0005-0000-0000-0000CA7F0000}"/>
    <cellStyle name="Обычный 2 3 10 2 4" xfId="32718" xr:uid="{00000000-0005-0000-0000-0000CB7F0000}"/>
    <cellStyle name="Обычный 2 3 10 2 4 2" xfId="32719" xr:uid="{00000000-0005-0000-0000-0000CC7F0000}"/>
    <cellStyle name="Обычный 2 3 10 2 4 3" xfId="32720" xr:uid="{00000000-0005-0000-0000-0000CD7F0000}"/>
    <cellStyle name="Обычный 2 3 10 2 5" xfId="32721" xr:uid="{00000000-0005-0000-0000-0000CE7F0000}"/>
    <cellStyle name="Обычный 2 3 10 2 5 2" xfId="32722" xr:uid="{00000000-0005-0000-0000-0000CF7F0000}"/>
    <cellStyle name="Обычный 2 3 10 2 5 3" xfId="32723" xr:uid="{00000000-0005-0000-0000-0000D07F0000}"/>
    <cellStyle name="Обычный 2 3 10 2 6" xfId="32724" xr:uid="{00000000-0005-0000-0000-0000D17F0000}"/>
    <cellStyle name="Обычный 2 3 10 2 6 2" xfId="32725" xr:uid="{00000000-0005-0000-0000-0000D27F0000}"/>
    <cellStyle name="Обычный 2 3 10 2 6 3" xfId="32726" xr:uid="{00000000-0005-0000-0000-0000D37F0000}"/>
    <cellStyle name="Обычный 2 3 10 2 7" xfId="32727" xr:uid="{00000000-0005-0000-0000-0000D47F0000}"/>
    <cellStyle name="Обычный 2 3 10 2 7 2" xfId="32728" xr:uid="{00000000-0005-0000-0000-0000D57F0000}"/>
    <cellStyle name="Обычный 2 3 10 2 7 3" xfId="32729" xr:uid="{00000000-0005-0000-0000-0000D67F0000}"/>
    <cellStyle name="Обычный 2 3 10 2 8" xfId="32730" xr:uid="{00000000-0005-0000-0000-0000D77F0000}"/>
    <cellStyle name="Обычный 2 3 10 2 8 2" xfId="32731" xr:uid="{00000000-0005-0000-0000-0000D87F0000}"/>
    <cellStyle name="Обычный 2 3 10 2 8 3" xfId="32732" xr:uid="{00000000-0005-0000-0000-0000D97F0000}"/>
    <cellStyle name="Обычный 2 3 10 2 9" xfId="32733" xr:uid="{00000000-0005-0000-0000-0000DA7F0000}"/>
    <cellStyle name="Обычный 2 3 10 3" xfId="32734" xr:uid="{00000000-0005-0000-0000-0000DB7F0000}"/>
    <cellStyle name="Обычный 2 3 10 3 2" xfId="32735" xr:uid="{00000000-0005-0000-0000-0000DC7F0000}"/>
    <cellStyle name="Обычный 2 3 10 3 2 2" xfId="32736" xr:uid="{00000000-0005-0000-0000-0000DD7F0000}"/>
    <cellStyle name="Обычный 2 3 10 3 2 3" xfId="32737" xr:uid="{00000000-0005-0000-0000-0000DE7F0000}"/>
    <cellStyle name="Обычный 2 3 10 3 2 4" xfId="32738" xr:uid="{00000000-0005-0000-0000-0000DF7F0000}"/>
    <cellStyle name="Обычный 2 3 10 3 2 5" xfId="32739" xr:uid="{00000000-0005-0000-0000-0000E07F0000}"/>
    <cellStyle name="Обычный 2 3 10 3 2 6" xfId="32740" xr:uid="{00000000-0005-0000-0000-0000E17F0000}"/>
    <cellStyle name="Обычный 2 3 10 3 3" xfId="32741" xr:uid="{00000000-0005-0000-0000-0000E27F0000}"/>
    <cellStyle name="Обычный 2 3 10 3 4" xfId="32742" xr:uid="{00000000-0005-0000-0000-0000E37F0000}"/>
    <cellStyle name="Обычный 2 3 10 4" xfId="32743" xr:uid="{00000000-0005-0000-0000-0000E47F0000}"/>
    <cellStyle name="Обычный 2 3 10 4 2" xfId="32744" xr:uid="{00000000-0005-0000-0000-0000E57F0000}"/>
    <cellStyle name="Обычный 2 3 10 4 3" xfId="32745" xr:uid="{00000000-0005-0000-0000-0000E67F0000}"/>
    <cellStyle name="Обычный 2 3 10 4 4" xfId="32746" xr:uid="{00000000-0005-0000-0000-0000E77F0000}"/>
    <cellStyle name="Обычный 2 3 10 4 5" xfId="32747" xr:uid="{00000000-0005-0000-0000-0000E87F0000}"/>
    <cellStyle name="Обычный 2 3 10 4 6" xfId="32748" xr:uid="{00000000-0005-0000-0000-0000E97F0000}"/>
    <cellStyle name="Обычный 2 3 10 5" xfId="32749" xr:uid="{00000000-0005-0000-0000-0000EA7F0000}"/>
    <cellStyle name="Обычный 2 3 10 5 2" xfId="32750" xr:uid="{00000000-0005-0000-0000-0000EB7F0000}"/>
    <cellStyle name="Обычный 2 3 10 5 3" xfId="32751" xr:uid="{00000000-0005-0000-0000-0000EC7F0000}"/>
    <cellStyle name="Обычный 2 3 10 5 4" xfId="32752" xr:uid="{00000000-0005-0000-0000-0000ED7F0000}"/>
    <cellStyle name="Обычный 2 3 10 5 5" xfId="32753" xr:uid="{00000000-0005-0000-0000-0000EE7F0000}"/>
    <cellStyle name="Обычный 2 3 10 5 6" xfId="32754" xr:uid="{00000000-0005-0000-0000-0000EF7F0000}"/>
    <cellStyle name="Обычный 2 3 10 6" xfId="32755" xr:uid="{00000000-0005-0000-0000-0000F07F0000}"/>
    <cellStyle name="Обычный 2 3 10 6 2" xfId="32756" xr:uid="{00000000-0005-0000-0000-0000F17F0000}"/>
    <cellStyle name="Обычный 2 3 10 6 3" xfId="32757" xr:uid="{00000000-0005-0000-0000-0000F27F0000}"/>
    <cellStyle name="Обычный 2 3 10 6 4" xfId="32758" xr:uid="{00000000-0005-0000-0000-0000F37F0000}"/>
    <cellStyle name="Обычный 2 3 10 6 5" xfId="32759" xr:uid="{00000000-0005-0000-0000-0000F47F0000}"/>
    <cellStyle name="Обычный 2 3 10 6 6" xfId="32760" xr:uid="{00000000-0005-0000-0000-0000F57F0000}"/>
    <cellStyle name="Обычный 2 3 10 7" xfId="32761" xr:uid="{00000000-0005-0000-0000-0000F67F0000}"/>
    <cellStyle name="Обычный 2 3 10 7 2" xfId="32762" xr:uid="{00000000-0005-0000-0000-0000F77F0000}"/>
    <cellStyle name="Обычный 2 3 10 7 3" xfId="32763" xr:uid="{00000000-0005-0000-0000-0000F87F0000}"/>
    <cellStyle name="Обычный 2 3 10 7 4" xfId="32764" xr:uid="{00000000-0005-0000-0000-0000F97F0000}"/>
    <cellStyle name="Обычный 2 3 10 7 5" xfId="32765" xr:uid="{00000000-0005-0000-0000-0000FA7F0000}"/>
    <cellStyle name="Обычный 2 3 10 7 6" xfId="32766" xr:uid="{00000000-0005-0000-0000-0000FB7F0000}"/>
    <cellStyle name="Обычный 2 3 10 8" xfId="32767" xr:uid="{00000000-0005-0000-0000-0000FC7F0000}"/>
    <cellStyle name="Обычный 2 3 10 8 2" xfId="32768" xr:uid="{00000000-0005-0000-0000-0000FD7F0000}"/>
    <cellStyle name="Обычный 2 3 10 8 3" xfId="32769" xr:uid="{00000000-0005-0000-0000-0000FE7F0000}"/>
    <cellStyle name="Обычный 2 3 10 8 4" xfId="32770" xr:uid="{00000000-0005-0000-0000-0000FF7F0000}"/>
    <cellStyle name="Обычный 2 3 10 8 5" xfId="32771" xr:uid="{00000000-0005-0000-0000-000000800000}"/>
    <cellStyle name="Обычный 2 3 10 8 6" xfId="32772" xr:uid="{00000000-0005-0000-0000-000001800000}"/>
    <cellStyle name="Обычный 2 3 10 9" xfId="32773" xr:uid="{00000000-0005-0000-0000-000002800000}"/>
    <cellStyle name="Обычный 2 3 10_амортизация" xfId="32774" xr:uid="{00000000-0005-0000-0000-000003800000}"/>
    <cellStyle name="Обычный 2 3 11" xfId="32775" xr:uid="{00000000-0005-0000-0000-000004800000}"/>
    <cellStyle name="Обычный 2 3 11 2" xfId="32776" xr:uid="{00000000-0005-0000-0000-000005800000}"/>
    <cellStyle name="Обычный 2 3 11 3" xfId="32777" xr:uid="{00000000-0005-0000-0000-000006800000}"/>
    <cellStyle name="Обычный 2 3 12" xfId="32778" xr:uid="{00000000-0005-0000-0000-000007800000}"/>
    <cellStyle name="Обычный 2 3 12 2" xfId="32779" xr:uid="{00000000-0005-0000-0000-000008800000}"/>
    <cellStyle name="Обычный 2 3 12 2 2" xfId="32780" xr:uid="{00000000-0005-0000-0000-000009800000}"/>
    <cellStyle name="Обычный 2 3 12 2 3" xfId="32781" xr:uid="{00000000-0005-0000-0000-00000A800000}"/>
    <cellStyle name="Обычный 2 3 12 3" xfId="32782" xr:uid="{00000000-0005-0000-0000-00000B800000}"/>
    <cellStyle name="Обычный 2 3 12 4" xfId="32783" xr:uid="{00000000-0005-0000-0000-00000C800000}"/>
    <cellStyle name="Обычный 2 3 12 5" xfId="32784" xr:uid="{00000000-0005-0000-0000-00000D800000}"/>
    <cellStyle name="Обычный 2 3 12 6" xfId="32785" xr:uid="{00000000-0005-0000-0000-00000E800000}"/>
    <cellStyle name="Обычный 2 3 12 7" xfId="32786" xr:uid="{00000000-0005-0000-0000-00000F800000}"/>
    <cellStyle name="Обычный 2 3 12_амортизация" xfId="32787" xr:uid="{00000000-0005-0000-0000-000010800000}"/>
    <cellStyle name="Обычный 2 3 13" xfId="32788" xr:uid="{00000000-0005-0000-0000-000011800000}"/>
    <cellStyle name="Обычный 2 3 13 2" xfId="32789" xr:uid="{00000000-0005-0000-0000-000012800000}"/>
    <cellStyle name="Обычный 2 3 13 3" xfId="32790" xr:uid="{00000000-0005-0000-0000-000013800000}"/>
    <cellStyle name="Обычный 2 3 14" xfId="32791" xr:uid="{00000000-0005-0000-0000-000014800000}"/>
    <cellStyle name="Обычный 2 3 14 2" xfId="32792" xr:uid="{00000000-0005-0000-0000-000015800000}"/>
    <cellStyle name="Обычный 2 3 14 3" xfId="32793" xr:uid="{00000000-0005-0000-0000-000016800000}"/>
    <cellStyle name="Обычный 2 3 15" xfId="32794" xr:uid="{00000000-0005-0000-0000-000017800000}"/>
    <cellStyle name="Обычный 2 3 15 2" xfId="32795" xr:uid="{00000000-0005-0000-0000-000018800000}"/>
    <cellStyle name="Обычный 2 3 15 3" xfId="32796" xr:uid="{00000000-0005-0000-0000-000019800000}"/>
    <cellStyle name="Обычный 2 3 16" xfId="32797" xr:uid="{00000000-0005-0000-0000-00001A800000}"/>
    <cellStyle name="Обычный 2 3 16 2" xfId="32798" xr:uid="{00000000-0005-0000-0000-00001B800000}"/>
    <cellStyle name="Обычный 2 3 16 3" xfId="32799" xr:uid="{00000000-0005-0000-0000-00001C800000}"/>
    <cellStyle name="Обычный 2 3 17" xfId="32800" xr:uid="{00000000-0005-0000-0000-00001D800000}"/>
    <cellStyle name="Обычный 2 3 17 2" xfId="32801" xr:uid="{00000000-0005-0000-0000-00001E800000}"/>
    <cellStyle name="Обычный 2 3 17 3" xfId="32802" xr:uid="{00000000-0005-0000-0000-00001F800000}"/>
    <cellStyle name="Обычный 2 3 18" xfId="32803" xr:uid="{00000000-0005-0000-0000-000020800000}"/>
    <cellStyle name="Обычный 2 3 18 2" xfId="32804" xr:uid="{00000000-0005-0000-0000-000021800000}"/>
    <cellStyle name="Обычный 2 3 18 3" xfId="32805" xr:uid="{00000000-0005-0000-0000-000022800000}"/>
    <cellStyle name="Обычный 2 3 19" xfId="32806" xr:uid="{00000000-0005-0000-0000-000023800000}"/>
    <cellStyle name="Обычный 2 3 19 2" xfId="32807" xr:uid="{00000000-0005-0000-0000-000024800000}"/>
    <cellStyle name="Обычный 2 3 2" xfId="32808" xr:uid="{00000000-0005-0000-0000-000025800000}"/>
    <cellStyle name="Обычный 2 3 2 2" xfId="32809" xr:uid="{00000000-0005-0000-0000-000026800000}"/>
    <cellStyle name="Обычный 2 3 2 3" xfId="32810" xr:uid="{00000000-0005-0000-0000-000027800000}"/>
    <cellStyle name="Обычный 2 3 20" xfId="32811" xr:uid="{00000000-0005-0000-0000-000028800000}"/>
    <cellStyle name="Обычный 2 3 20 2" xfId="32812" xr:uid="{00000000-0005-0000-0000-000029800000}"/>
    <cellStyle name="Обычный 2 3 21" xfId="32813" xr:uid="{00000000-0005-0000-0000-00002A800000}"/>
    <cellStyle name="Обычный 2 3 22" xfId="32814" xr:uid="{00000000-0005-0000-0000-00002B800000}"/>
    <cellStyle name="Обычный 2 3 23" xfId="32815" xr:uid="{00000000-0005-0000-0000-00002C800000}"/>
    <cellStyle name="Обычный 2 3 24" xfId="32816" xr:uid="{00000000-0005-0000-0000-00002D800000}"/>
    <cellStyle name="Обычный 2 3 25" xfId="32817" xr:uid="{00000000-0005-0000-0000-00002E800000}"/>
    <cellStyle name="Обычный 2 3 26" xfId="32818" xr:uid="{00000000-0005-0000-0000-00002F800000}"/>
    <cellStyle name="Обычный 2 3 27" xfId="32819" xr:uid="{00000000-0005-0000-0000-000030800000}"/>
    <cellStyle name="Обычный 2 3 27 2" xfId="32820" xr:uid="{00000000-0005-0000-0000-000031800000}"/>
    <cellStyle name="Обычный 2 3 28" xfId="32821" xr:uid="{00000000-0005-0000-0000-000032800000}"/>
    <cellStyle name="Обычный 2 3 28 2" xfId="32822" xr:uid="{00000000-0005-0000-0000-000033800000}"/>
    <cellStyle name="Обычный 2 3 29" xfId="32823" xr:uid="{00000000-0005-0000-0000-000034800000}"/>
    <cellStyle name="Обычный 2 3 3" xfId="32824" xr:uid="{00000000-0005-0000-0000-000035800000}"/>
    <cellStyle name="Обычный 2 3 3 10" xfId="32825" xr:uid="{00000000-0005-0000-0000-000036800000}"/>
    <cellStyle name="Обычный 2 3 3 2" xfId="32826" xr:uid="{00000000-0005-0000-0000-000037800000}"/>
    <cellStyle name="Обычный 2 3 3 3" xfId="32827" xr:uid="{00000000-0005-0000-0000-000038800000}"/>
    <cellStyle name="Обычный 2 3 3 4" xfId="32828" xr:uid="{00000000-0005-0000-0000-000039800000}"/>
    <cellStyle name="Обычный 2 3 3 5" xfId="32829" xr:uid="{00000000-0005-0000-0000-00003A800000}"/>
    <cellStyle name="Обычный 2 3 3 6" xfId="32830" xr:uid="{00000000-0005-0000-0000-00003B800000}"/>
    <cellStyle name="Обычный 2 3 3 7" xfId="32831" xr:uid="{00000000-0005-0000-0000-00003C800000}"/>
    <cellStyle name="Обычный 2 3 3 8" xfId="32832" xr:uid="{00000000-0005-0000-0000-00003D800000}"/>
    <cellStyle name="Обычный 2 3 3 9" xfId="32833" xr:uid="{00000000-0005-0000-0000-00003E800000}"/>
    <cellStyle name="Обычный 2 3 30" xfId="32834" xr:uid="{00000000-0005-0000-0000-00003F800000}"/>
    <cellStyle name="Обычный 2 3 31" xfId="32835" xr:uid="{00000000-0005-0000-0000-000040800000}"/>
    <cellStyle name="Обычный 2 3 32" xfId="32836" xr:uid="{00000000-0005-0000-0000-000041800000}"/>
    <cellStyle name="Обычный 2 3 33" xfId="32837" xr:uid="{00000000-0005-0000-0000-000042800000}"/>
    <cellStyle name="Обычный 2 3 34" xfId="32838" xr:uid="{00000000-0005-0000-0000-000043800000}"/>
    <cellStyle name="Обычный 2 3 35" xfId="32839" xr:uid="{00000000-0005-0000-0000-000044800000}"/>
    <cellStyle name="Обычный 2 3 36" xfId="32840" xr:uid="{00000000-0005-0000-0000-000045800000}"/>
    <cellStyle name="Обычный 2 3 37" xfId="32841" xr:uid="{00000000-0005-0000-0000-000046800000}"/>
    <cellStyle name="Обычный 2 3 38" xfId="32842" xr:uid="{00000000-0005-0000-0000-000047800000}"/>
    <cellStyle name="Обычный 2 3 4" xfId="32843" xr:uid="{00000000-0005-0000-0000-000048800000}"/>
    <cellStyle name="Обычный 2 3 4 2" xfId="32844" xr:uid="{00000000-0005-0000-0000-000049800000}"/>
    <cellStyle name="Обычный 2 3 4 3" xfId="32845" xr:uid="{00000000-0005-0000-0000-00004A800000}"/>
    <cellStyle name="Обычный 2 3 5" xfId="32846" xr:uid="{00000000-0005-0000-0000-00004B800000}"/>
    <cellStyle name="Обычный 2 3 5 2" xfId="32847" xr:uid="{00000000-0005-0000-0000-00004C800000}"/>
    <cellStyle name="Обычный 2 3 5 3" xfId="32848" xr:uid="{00000000-0005-0000-0000-00004D800000}"/>
    <cellStyle name="Обычный 2 3 6" xfId="32849" xr:uid="{00000000-0005-0000-0000-00004E800000}"/>
    <cellStyle name="Обычный 2 3 6 2" xfId="32850" xr:uid="{00000000-0005-0000-0000-00004F800000}"/>
    <cellStyle name="Обычный 2 3 6 3" xfId="32851" xr:uid="{00000000-0005-0000-0000-000050800000}"/>
    <cellStyle name="Обычный 2 3 7" xfId="32852" xr:uid="{00000000-0005-0000-0000-000051800000}"/>
    <cellStyle name="Обычный 2 3 7 2" xfId="32853" xr:uid="{00000000-0005-0000-0000-000052800000}"/>
    <cellStyle name="Обычный 2 3 7 3" xfId="32854" xr:uid="{00000000-0005-0000-0000-000053800000}"/>
    <cellStyle name="Обычный 2 3 8" xfId="32855" xr:uid="{00000000-0005-0000-0000-000054800000}"/>
    <cellStyle name="Обычный 2 3 8 2" xfId="32856" xr:uid="{00000000-0005-0000-0000-000055800000}"/>
    <cellStyle name="Обычный 2 3 8 3" xfId="32857" xr:uid="{00000000-0005-0000-0000-000056800000}"/>
    <cellStyle name="Обычный 2 3 9" xfId="32858" xr:uid="{00000000-0005-0000-0000-000057800000}"/>
    <cellStyle name="Обычный 2 3 9 2" xfId="32859" xr:uid="{00000000-0005-0000-0000-000058800000}"/>
    <cellStyle name="Обычный 2 3 9 3" xfId="32860" xr:uid="{00000000-0005-0000-0000-000059800000}"/>
    <cellStyle name="Обычный 2 3_Бюджет Жарык 2010" xfId="32861" xr:uid="{00000000-0005-0000-0000-00005A800000}"/>
    <cellStyle name="Обычный 2 30" xfId="32862" xr:uid="{00000000-0005-0000-0000-00005B800000}"/>
    <cellStyle name="Обычный 2 31" xfId="32863" xr:uid="{00000000-0005-0000-0000-00005C800000}"/>
    <cellStyle name="Обычный 2 32" xfId="32864" xr:uid="{00000000-0005-0000-0000-00005D800000}"/>
    <cellStyle name="Обычный 2 33" xfId="32865" xr:uid="{00000000-0005-0000-0000-00005E800000}"/>
    <cellStyle name="Обычный 2 33 2" xfId="32866" xr:uid="{00000000-0005-0000-0000-00005F800000}"/>
    <cellStyle name="Обычный 2 34" xfId="32867" xr:uid="{00000000-0005-0000-0000-000060800000}"/>
    <cellStyle name="Обычный 2 35" xfId="32868" xr:uid="{00000000-0005-0000-0000-000061800000}"/>
    <cellStyle name="Обычный 2 36" xfId="32869" xr:uid="{00000000-0005-0000-0000-000062800000}"/>
    <cellStyle name="Обычный 2 37" xfId="32870" xr:uid="{00000000-0005-0000-0000-000063800000}"/>
    <cellStyle name="Обычный 2 38" xfId="32871" xr:uid="{00000000-0005-0000-0000-000064800000}"/>
    <cellStyle name="Обычный 2 39" xfId="32872" xr:uid="{00000000-0005-0000-0000-000065800000}"/>
    <cellStyle name="Обычный 2 4" xfId="32873" xr:uid="{00000000-0005-0000-0000-000066800000}"/>
    <cellStyle name="Обычный 2 4 2" xfId="32874" xr:uid="{00000000-0005-0000-0000-000067800000}"/>
    <cellStyle name="Обычный 2 4 3" xfId="32875" xr:uid="{00000000-0005-0000-0000-000068800000}"/>
    <cellStyle name="Обычный 2 4 4" xfId="32876" xr:uid="{00000000-0005-0000-0000-000069800000}"/>
    <cellStyle name="Обычный 2 4 5" xfId="32877" xr:uid="{00000000-0005-0000-0000-00006A800000}"/>
    <cellStyle name="Обычный 2 4 6" xfId="32878" xr:uid="{00000000-0005-0000-0000-00006B800000}"/>
    <cellStyle name="Обычный 2 4 7" xfId="32879" xr:uid="{00000000-0005-0000-0000-00006C800000}"/>
    <cellStyle name="Обычный 2 4 8" xfId="32880" xr:uid="{00000000-0005-0000-0000-00006D800000}"/>
    <cellStyle name="Обычный 2 4 9" xfId="32881" xr:uid="{00000000-0005-0000-0000-00006E800000}"/>
    <cellStyle name="Обычный 2 4_Бюджет Жарык 2010" xfId="32882" xr:uid="{00000000-0005-0000-0000-00006F800000}"/>
    <cellStyle name="Обычный 2 40" xfId="32883" xr:uid="{00000000-0005-0000-0000-000070800000}"/>
    <cellStyle name="Обычный 2 41" xfId="32884" xr:uid="{00000000-0005-0000-0000-000071800000}"/>
    <cellStyle name="Обычный 2 42" xfId="32885" xr:uid="{00000000-0005-0000-0000-000072800000}"/>
    <cellStyle name="Обычный 2 43" xfId="32886" xr:uid="{00000000-0005-0000-0000-000073800000}"/>
    <cellStyle name="Обычный 2 44" xfId="32887" xr:uid="{00000000-0005-0000-0000-000074800000}"/>
    <cellStyle name="Обычный 2 45" xfId="32888" xr:uid="{00000000-0005-0000-0000-000075800000}"/>
    <cellStyle name="Обычный 2 46" xfId="32889" xr:uid="{00000000-0005-0000-0000-000076800000}"/>
    <cellStyle name="Обычный 2 47" xfId="32890" xr:uid="{00000000-0005-0000-0000-000077800000}"/>
    <cellStyle name="Обычный 2 48" xfId="32891" xr:uid="{00000000-0005-0000-0000-000078800000}"/>
    <cellStyle name="Обычный 2 49" xfId="32892" xr:uid="{00000000-0005-0000-0000-000079800000}"/>
    <cellStyle name="Обычный 2 5" xfId="32893" xr:uid="{00000000-0005-0000-0000-00007A800000}"/>
    <cellStyle name="Обычный 2 5 10" xfId="32894" xr:uid="{00000000-0005-0000-0000-00007B800000}"/>
    <cellStyle name="Обычный 2 5 10 2" xfId="32895" xr:uid="{00000000-0005-0000-0000-00007C800000}"/>
    <cellStyle name="Обычный 2 5 11" xfId="32896" xr:uid="{00000000-0005-0000-0000-00007D800000}"/>
    <cellStyle name="Обычный 2 5 12" xfId="32897" xr:uid="{00000000-0005-0000-0000-00007E800000}"/>
    <cellStyle name="Обычный 2 5 13" xfId="32898" xr:uid="{00000000-0005-0000-0000-00007F800000}"/>
    <cellStyle name="Обычный 2 5 14" xfId="32899" xr:uid="{00000000-0005-0000-0000-000080800000}"/>
    <cellStyle name="Обычный 2 5 15" xfId="32900" xr:uid="{00000000-0005-0000-0000-000081800000}"/>
    <cellStyle name="Обычный 2 5 16" xfId="32901" xr:uid="{00000000-0005-0000-0000-000082800000}"/>
    <cellStyle name="Обычный 2 5 2" xfId="32902" xr:uid="{00000000-0005-0000-0000-000083800000}"/>
    <cellStyle name="Обычный 2 5 2 10" xfId="32903" xr:uid="{00000000-0005-0000-0000-000084800000}"/>
    <cellStyle name="Обычный 2 5 2 11" xfId="32904" xr:uid="{00000000-0005-0000-0000-000085800000}"/>
    <cellStyle name="Обычный 2 5 2 12" xfId="32905" xr:uid="{00000000-0005-0000-0000-000086800000}"/>
    <cellStyle name="Обычный 2 5 2 2" xfId="32906" xr:uid="{00000000-0005-0000-0000-000087800000}"/>
    <cellStyle name="Обычный 2 5 2 3" xfId="32907" xr:uid="{00000000-0005-0000-0000-000088800000}"/>
    <cellStyle name="Обычный 2 5 2 3 2" xfId="32908" xr:uid="{00000000-0005-0000-0000-000089800000}"/>
    <cellStyle name="Обычный 2 5 2 3 2 2" xfId="32909" xr:uid="{00000000-0005-0000-0000-00008A800000}"/>
    <cellStyle name="Обычный 2 5 2 3 2 3" xfId="32910" xr:uid="{00000000-0005-0000-0000-00008B800000}"/>
    <cellStyle name="Обычный 2 5 2 3 3" xfId="32911" xr:uid="{00000000-0005-0000-0000-00008C800000}"/>
    <cellStyle name="Обычный 2 5 2 4" xfId="32912" xr:uid="{00000000-0005-0000-0000-00008D800000}"/>
    <cellStyle name="Обычный 2 5 2 5" xfId="32913" xr:uid="{00000000-0005-0000-0000-00008E800000}"/>
    <cellStyle name="Обычный 2 5 2 5 2" xfId="32914" xr:uid="{00000000-0005-0000-0000-00008F800000}"/>
    <cellStyle name="Обычный 2 5 2 6" xfId="32915" xr:uid="{00000000-0005-0000-0000-000090800000}"/>
    <cellStyle name="Обычный 2 5 2 7" xfId="32916" xr:uid="{00000000-0005-0000-0000-000091800000}"/>
    <cellStyle name="Обычный 2 5 2 8" xfId="32917" xr:uid="{00000000-0005-0000-0000-000092800000}"/>
    <cellStyle name="Обычный 2 5 2 9" xfId="32918" xr:uid="{00000000-0005-0000-0000-000093800000}"/>
    <cellStyle name="Обычный 2 5 3" xfId="32919" xr:uid="{00000000-0005-0000-0000-000094800000}"/>
    <cellStyle name="Обычный 2 5 4" xfId="32920" xr:uid="{00000000-0005-0000-0000-000095800000}"/>
    <cellStyle name="Обычный 2 5 5" xfId="32921" xr:uid="{00000000-0005-0000-0000-000096800000}"/>
    <cellStyle name="Обычный 2 5 6" xfId="32922" xr:uid="{00000000-0005-0000-0000-000097800000}"/>
    <cellStyle name="Обычный 2 5 7" xfId="32923" xr:uid="{00000000-0005-0000-0000-000098800000}"/>
    <cellStyle name="Обычный 2 5 8" xfId="32924" xr:uid="{00000000-0005-0000-0000-000099800000}"/>
    <cellStyle name="Обычный 2 5 9" xfId="32925" xr:uid="{00000000-0005-0000-0000-00009A800000}"/>
    <cellStyle name="Обычный 2 5 9 2" xfId="32926" xr:uid="{00000000-0005-0000-0000-00009B800000}"/>
    <cellStyle name="Обычный 2 5_Бюджет Жарык 2010" xfId="32927" xr:uid="{00000000-0005-0000-0000-00009C800000}"/>
    <cellStyle name="Обычный 2 50" xfId="32928" xr:uid="{00000000-0005-0000-0000-00009D800000}"/>
    <cellStyle name="Обычный 2 51" xfId="32929" xr:uid="{00000000-0005-0000-0000-00009E800000}"/>
    <cellStyle name="Обычный 2 52" xfId="32930" xr:uid="{00000000-0005-0000-0000-00009F800000}"/>
    <cellStyle name="Обычный 2 53" xfId="32931" xr:uid="{00000000-0005-0000-0000-0000A0800000}"/>
    <cellStyle name="Обычный 2 54" xfId="32932" xr:uid="{00000000-0005-0000-0000-0000A1800000}"/>
    <cellStyle name="Обычный 2 55" xfId="32933" xr:uid="{00000000-0005-0000-0000-0000A2800000}"/>
    <cellStyle name="Обычный 2 6" xfId="32934" xr:uid="{00000000-0005-0000-0000-0000A3800000}"/>
    <cellStyle name="Обычный 2 6 10" xfId="32935" xr:uid="{00000000-0005-0000-0000-0000A4800000}"/>
    <cellStyle name="Обычный 2 6 10 2" xfId="32936" xr:uid="{00000000-0005-0000-0000-0000A5800000}"/>
    <cellStyle name="Обычный 2 6 11" xfId="32937" xr:uid="{00000000-0005-0000-0000-0000A6800000}"/>
    <cellStyle name="Обычный 2 6 12" xfId="32938" xr:uid="{00000000-0005-0000-0000-0000A7800000}"/>
    <cellStyle name="Обычный 2 6 13" xfId="32939" xr:uid="{00000000-0005-0000-0000-0000A8800000}"/>
    <cellStyle name="Обычный 2 6 14" xfId="32940" xr:uid="{00000000-0005-0000-0000-0000A9800000}"/>
    <cellStyle name="Обычный 2 6 15" xfId="32941" xr:uid="{00000000-0005-0000-0000-0000AA800000}"/>
    <cellStyle name="Обычный 2 6 16" xfId="32942" xr:uid="{00000000-0005-0000-0000-0000AB800000}"/>
    <cellStyle name="Обычный 2 6 2" xfId="32943" xr:uid="{00000000-0005-0000-0000-0000AC800000}"/>
    <cellStyle name="Обычный 2 6 2 10" xfId="32944" xr:uid="{00000000-0005-0000-0000-0000AD800000}"/>
    <cellStyle name="Обычный 2 6 2 11" xfId="32945" xr:uid="{00000000-0005-0000-0000-0000AE800000}"/>
    <cellStyle name="Обычный 2 6 2 12" xfId="32946" xr:uid="{00000000-0005-0000-0000-0000AF800000}"/>
    <cellStyle name="Обычный 2 6 2 2" xfId="32947" xr:uid="{00000000-0005-0000-0000-0000B0800000}"/>
    <cellStyle name="Обычный 2 6 2 3" xfId="32948" xr:uid="{00000000-0005-0000-0000-0000B1800000}"/>
    <cellStyle name="Обычный 2 6 2 3 2" xfId="32949" xr:uid="{00000000-0005-0000-0000-0000B2800000}"/>
    <cellStyle name="Обычный 2 6 2 3 2 2" xfId="32950" xr:uid="{00000000-0005-0000-0000-0000B3800000}"/>
    <cellStyle name="Обычный 2 6 2 3 2 3" xfId="32951" xr:uid="{00000000-0005-0000-0000-0000B4800000}"/>
    <cellStyle name="Обычный 2 6 2 3 3" xfId="32952" xr:uid="{00000000-0005-0000-0000-0000B5800000}"/>
    <cellStyle name="Обычный 2 6 2 4" xfId="32953" xr:uid="{00000000-0005-0000-0000-0000B6800000}"/>
    <cellStyle name="Обычный 2 6 2 5" xfId="32954" xr:uid="{00000000-0005-0000-0000-0000B7800000}"/>
    <cellStyle name="Обычный 2 6 2 5 2" xfId="32955" xr:uid="{00000000-0005-0000-0000-0000B8800000}"/>
    <cellStyle name="Обычный 2 6 2 6" xfId="32956" xr:uid="{00000000-0005-0000-0000-0000B9800000}"/>
    <cellStyle name="Обычный 2 6 2 7" xfId="32957" xr:uid="{00000000-0005-0000-0000-0000BA800000}"/>
    <cellStyle name="Обычный 2 6 2 8" xfId="32958" xr:uid="{00000000-0005-0000-0000-0000BB800000}"/>
    <cellStyle name="Обычный 2 6 2 9" xfId="32959" xr:uid="{00000000-0005-0000-0000-0000BC800000}"/>
    <cellStyle name="Обычный 2 6 3" xfId="32960" xr:uid="{00000000-0005-0000-0000-0000BD800000}"/>
    <cellStyle name="Обычный 2 6 4" xfId="32961" xr:uid="{00000000-0005-0000-0000-0000BE800000}"/>
    <cellStyle name="Обычный 2 6 5" xfId="32962" xr:uid="{00000000-0005-0000-0000-0000BF800000}"/>
    <cellStyle name="Обычный 2 6 6" xfId="32963" xr:uid="{00000000-0005-0000-0000-0000C0800000}"/>
    <cellStyle name="Обычный 2 6 7" xfId="32964" xr:uid="{00000000-0005-0000-0000-0000C1800000}"/>
    <cellStyle name="Обычный 2 6 8" xfId="32965" xr:uid="{00000000-0005-0000-0000-0000C2800000}"/>
    <cellStyle name="Обычный 2 6 9" xfId="32966" xr:uid="{00000000-0005-0000-0000-0000C3800000}"/>
    <cellStyle name="Обычный 2 6 9 2" xfId="32967" xr:uid="{00000000-0005-0000-0000-0000C4800000}"/>
    <cellStyle name="Обычный 2 6_Бюджет Жарык 2010" xfId="32968" xr:uid="{00000000-0005-0000-0000-0000C5800000}"/>
    <cellStyle name="Обычный 2 7" xfId="32969" xr:uid="{00000000-0005-0000-0000-0000C6800000}"/>
    <cellStyle name="Обычный 2 7 2" xfId="32970" xr:uid="{00000000-0005-0000-0000-0000C7800000}"/>
    <cellStyle name="Обычный 2 7 3" xfId="32971" xr:uid="{00000000-0005-0000-0000-0000C8800000}"/>
    <cellStyle name="Обычный 2 7 4" xfId="32972" xr:uid="{00000000-0005-0000-0000-0000C9800000}"/>
    <cellStyle name="Обычный 2 7 5" xfId="32973" xr:uid="{00000000-0005-0000-0000-0000CA800000}"/>
    <cellStyle name="Обычный 2 7 6" xfId="32974" xr:uid="{00000000-0005-0000-0000-0000CB800000}"/>
    <cellStyle name="Обычный 2 7 7" xfId="32975" xr:uid="{00000000-0005-0000-0000-0000CC800000}"/>
    <cellStyle name="Обычный 2 8" xfId="32976" xr:uid="{00000000-0005-0000-0000-0000CD800000}"/>
    <cellStyle name="Обычный 2 8 2" xfId="32977" xr:uid="{00000000-0005-0000-0000-0000CE800000}"/>
    <cellStyle name="Обычный 2 8 3" xfId="32978" xr:uid="{00000000-0005-0000-0000-0000CF800000}"/>
    <cellStyle name="Обычный 2 8 4" xfId="32979" xr:uid="{00000000-0005-0000-0000-0000D0800000}"/>
    <cellStyle name="Обычный 2 8 5" xfId="32980" xr:uid="{00000000-0005-0000-0000-0000D1800000}"/>
    <cellStyle name="Обычный 2 8 6" xfId="32981" xr:uid="{00000000-0005-0000-0000-0000D2800000}"/>
    <cellStyle name="Обычный 2 8 7" xfId="32982" xr:uid="{00000000-0005-0000-0000-0000D3800000}"/>
    <cellStyle name="Обычный 2 9" xfId="32983" xr:uid="{00000000-0005-0000-0000-0000D4800000}"/>
    <cellStyle name="Обычный 2 9 10" xfId="32984" xr:uid="{00000000-0005-0000-0000-0000D5800000}"/>
    <cellStyle name="Обычный 2 9 11" xfId="32985" xr:uid="{00000000-0005-0000-0000-0000D6800000}"/>
    <cellStyle name="Обычный 2 9 12" xfId="32986" xr:uid="{00000000-0005-0000-0000-0000D7800000}"/>
    <cellStyle name="Обычный 2 9 13" xfId="32987" xr:uid="{00000000-0005-0000-0000-0000D8800000}"/>
    <cellStyle name="Обычный 2 9 14" xfId="32988" xr:uid="{00000000-0005-0000-0000-0000D9800000}"/>
    <cellStyle name="Обычный 2 9 14 2" xfId="32989" xr:uid="{00000000-0005-0000-0000-0000DA800000}"/>
    <cellStyle name="Обычный 2 9 14 3" xfId="32990" xr:uid="{00000000-0005-0000-0000-0000DB800000}"/>
    <cellStyle name="Обычный 2 9 15" xfId="32991" xr:uid="{00000000-0005-0000-0000-0000DC800000}"/>
    <cellStyle name="Обычный 2 9 16" xfId="32992" xr:uid="{00000000-0005-0000-0000-0000DD800000}"/>
    <cellStyle name="Обычный 2 9 17" xfId="32993" xr:uid="{00000000-0005-0000-0000-0000DE800000}"/>
    <cellStyle name="Обычный 2 9 2" xfId="32994" xr:uid="{00000000-0005-0000-0000-0000DF800000}"/>
    <cellStyle name="Обычный 2 9 2 10" xfId="32995" xr:uid="{00000000-0005-0000-0000-0000E0800000}"/>
    <cellStyle name="Обычный 2 9 2 11" xfId="32996" xr:uid="{00000000-0005-0000-0000-0000E1800000}"/>
    <cellStyle name="Обычный 2 9 2 12" xfId="32997" xr:uid="{00000000-0005-0000-0000-0000E2800000}"/>
    <cellStyle name="Обычный 2 9 2 13" xfId="32998" xr:uid="{00000000-0005-0000-0000-0000E3800000}"/>
    <cellStyle name="Обычный 2 9 2 2" xfId="32999" xr:uid="{00000000-0005-0000-0000-0000E4800000}"/>
    <cellStyle name="Обычный 2 9 2 2 10" xfId="33000" xr:uid="{00000000-0005-0000-0000-0000E5800000}"/>
    <cellStyle name="Обычный 2 9 2 2 2" xfId="33001" xr:uid="{00000000-0005-0000-0000-0000E6800000}"/>
    <cellStyle name="Обычный 2 9 2 2 2 2" xfId="33002" xr:uid="{00000000-0005-0000-0000-0000E7800000}"/>
    <cellStyle name="Обычный 2 9 2 2 2 3" xfId="33003" xr:uid="{00000000-0005-0000-0000-0000E8800000}"/>
    <cellStyle name="Обычный 2 9 2 2 2 4" xfId="33004" xr:uid="{00000000-0005-0000-0000-0000E9800000}"/>
    <cellStyle name="Обычный 2 9 2 2 2 5" xfId="33005" xr:uid="{00000000-0005-0000-0000-0000EA800000}"/>
    <cellStyle name="Обычный 2 9 2 2 2 6" xfId="33006" xr:uid="{00000000-0005-0000-0000-0000EB800000}"/>
    <cellStyle name="Обычный 2 9 2 2 3" xfId="33007" xr:uid="{00000000-0005-0000-0000-0000EC800000}"/>
    <cellStyle name="Обычный 2 9 2 2 4" xfId="33008" xr:uid="{00000000-0005-0000-0000-0000ED800000}"/>
    <cellStyle name="Обычный 2 9 2 2 5" xfId="33009" xr:uid="{00000000-0005-0000-0000-0000EE800000}"/>
    <cellStyle name="Обычный 2 9 2 2 6" xfId="33010" xr:uid="{00000000-0005-0000-0000-0000EF800000}"/>
    <cellStyle name="Обычный 2 9 2 2 7" xfId="33011" xr:uid="{00000000-0005-0000-0000-0000F0800000}"/>
    <cellStyle name="Обычный 2 9 2 2 8" xfId="33012" xr:uid="{00000000-0005-0000-0000-0000F1800000}"/>
    <cellStyle name="Обычный 2 9 2 2 8 2" xfId="33013" xr:uid="{00000000-0005-0000-0000-0000F2800000}"/>
    <cellStyle name="Обычный 2 9 2 2 8 3" xfId="33014" xr:uid="{00000000-0005-0000-0000-0000F3800000}"/>
    <cellStyle name="Обычный 2 9 2 2 9" xfId="33015" xr:uid="{00000000-0005-0000-0000-0000F4800000}"/>
    <cellStyle name="Обычный 2 9 2 2_амортизация" xfId="33016" xr:uid="{00000000-0005-0000-0000-0000F5800000}"/>
    <cellStyle name="Обычный 2 9 2 3" xfId="33017" xr:uid="{00000000-0005-0000-0000-0000F6800000}"/>
    <cellStyle name="Обычный 2 9 2 3 2" xfId="33018" xr:uid="{00000000-0005-0000-0000-0000F7800000}"/>
    <cellStyle name="Обычный 2 9 2 3 3" xfId="33019" xr:uid="{00000000-0005-0000-0000-0000F8800000}"/>
    <cellStyle name="Обычный 2 9 2 3 4" xfId="33020" xr:uid="{00000000-0005-0000-0000-0000F9800000}"/>
    <cellStyle name="Обычный 2 9 2 3 5" xfId="33021" xr:uid="{00000000-0005-0000-0000-0000FA800000}"/>
    <cellStyle name="Обычный 2 9 2 3 6" xfId="33022" xr:uid="{00000000-0005-0000-0000-0000FB800000}"/>
    <cellStyle name="Обычный 2 9 2 4" xfId="33023" xr:uid="{00000000-0005-0000-0000-0000FC800000}"/>
    <cellStyle name="Обычный 2 9 2 4 2" xfId="33024" xr:uid="{00000000-0005-0000-0000-0000FD800000}"/>
    <cellStyle name="Обычный 2 9 2 4 3" xfId="33025" xr:uid="{00000000-0005-0000-0000-0000FE800000}"/>
    <cellStyle name="Обычный 2 9 2 4 4" xfId="33026" xr:uid="{00000000-0005-0000-0000-0000FF800000}"/>
    <cellStyle name="Обычный 2 9 2 4 5" xfId="33027" xr:uid="{00000000-0005-0000-0000-000000810000}"/>
    <cellStyle name="Обычный 2 9 2 4 6" xfId="33028" xr:uid="{00000000-0005-0000-0000-000001810000}"/>
    <cellStyle name="Обычный 2 9 2 5" xfId="33029" xr:uid="{00000000-0005-0000-0000-000002810000}"/>
    <cellStyle name="Обычный 2 9 2 5 2" xfId="33030" xr:uid="{00000000-0005-0000-0000-000003810000}"/>
    <cellStyle name="Обычный 2 9 2 5 3" xfId="33031" xr:uid="{00000000-0005-0000-0000-000004810000}"/>
    <cellStyle name="Обычный 2 9 2 5 4" xfId="33032" xr:uid="{00000000-0005-0000-0000-000005810000}"/>
    <cellStyle name="Обычный 2 9 2 5 5" xfId="33033" xr:uid="{00000000-0005-0000-0000-000006810000}"/>
    <cellStyle name="Обычный 2 9 2 5 6" xfId="33034" xr:uid="{00000000-0005-0000-0000-000007810000}"/>
    <cellStyle name="Обычный 2 9 2 6" xfId="33035" xr:uid="{00000000-0005-0000-0000-000008810000}"/>
    <cellStyle name="Обычный 2 9 2 6 2" xfId="33036" xr:uid="{00000000-0005-0000-0000-000009810000}"/>
    <cellStyle name="Обычный 2 9 2 6 3" xfId="33037" xr:uid="{00000000-0005-0000-0000-00000A810000}"/>
    <cellStyle name="Обычный 2 9 2 6 4" xfId="33038" xr:uid="{00000000-0005-0000-0000-00000B810000}"/>
    <cellStyle name="Обычный 2 9 2 6 5" xfId="33039" xr:uid="{00000000-0005-0000-0000-00000C810000}"/>
    <cellStyle name="Обычный 2 9 2 6 6" xfId="33040" xr:uid="{00000000-0005-0000-0000-00000D810000}"/>
    <cellStyle name="Обычный 2 9 2 7" xfId="33041" xr:uid="{00000000-0005-0000-0000-00000E810000}"/>
    <cellStyle name="Обычный 2 9 2 7 2" xfId="33042" xr:uid="{00000000-0005-0000-0000-00000F810000}"/>
    <cellStyle name="Обычный 2 9 2 7 3" xfId="33043" xr:uid="{00000000-0005-0000-0000-000010810000}"/>
    <cellStyle name="Обычный 2 9 2 7 4" xfId="33044" xr:uid="{00000000-0005-0000-0000-000011810000}"/>
    <cellStyle name="Обычный 2 9 2 7 5" xfId="33045" xr:uid="{00000000-0005-0000-0000-000012810000}"/>
    <cellStyle name="Обычный 2 9 2 7 6" xfId="33046" xr:uid="{00000000-0005-0000-0000-000013810000}"/>
    <cellStyle name="Обычный 2 9 2 8" xfId="33047" xr:uid="{00000000-0005-0000-0000-000014810000}"/>
    <cellStyle name="Обычный 2 9 2 8 2" xfId="33048" xr:uid="{00000000-0005-0000-0000-000015810000}"/>
    <cellStyle name="Обычный 2 9 2 8 3" xfId="33049" xr:uid="{00000000-0005-0000-0000-000016810000}"/>
    <cellStyle name="Обычный 2 9 2 8 4" xfId="33050" xr:uid="{00000000-0005-0000-0000-000017810000}"/>
    <cellStyle name="Обычный 2 9 2 8 5" xfId="33051" xr:uid="{00000000-0005-0000-0000-000018810000}"/>
    <cellStyle name="Обычный 2 9 2 8 6" xfId="33052" xr:uid="{00000000-0005-0000-0000-000019810000}"/>
    <cellStyle name="Обычный 2 9 2 9" xfId="33053" xr:uid="{00000000-0005-0000-0000-00001A810000}"/>
    <cellStyle name="Обычный 2 9 2_амортизация" xfId="33054" xr:uid="{00000000-0005-0000-0000-00001B810000}"/>
    <cellStyle name="Обычный 2 9 3" xfId="33055" xr:uid="{00000000-0005-0000-0000-00001C810000}"/>
    <cellStyle name="Обычный 2 9 3 2" xfId="33056" xr:uid="{00000000-0005-0000-0000-00001D810000}"/>
    <cellStyle name="Обычный 2 9 3 2 2" xfId="33057" xr:uid="{00000000-0005-0000-0000-00001E810000}"/>
    <cellStyle name="Обычный 2 9 3 2 3" xfId="33058" xr:uid="{00000000-0005-0000-0000-00001F810000}"/>
    <cellStyle name="Обычный 2 9 3 2 4" xfId="33059" xr:uid="{00000000-0005-0000-0000-000020810000}"/>
    <cellStyle name="Обычный 2 9 3 2 5" xfId="33060" xr:uid="{00000000-0005-0000-0000-000021810000}"/>
    <cellStyle name="Обычный 2 9 3 2 6" xfId="33061" xr:uid="{00000000-0005-0000-0000-000022810000}"/>
    <cellStyle name="Обычный 2 9 3 2 7" xfId="33062" xr:uid="{00000000-0005-0000-0000-000023810000}"/>
    <cellStyle name="Обычный 2 9 3 2 7 2" xfId="33063" xr:uid="{00000000-0005-0000-0000-000024810000}"/>
    <cellStyle name="Обычный 2 9 3 2 7 3" xfId="33064" xr:uid="{00000000-0005-0000-0000-000025810000}"/>
    <cellStyle name="Обычный 2 9 3 2 8" xfId="33065" xr:uid="{00000000-0005-0000-0000-000026810000}"/>
    <cellStyle name="Обычный 2 9 3 2 9" xfId="33066" xr:uid="{00000000-0005-0000-0000-000027810000}"/>
    <cellStyle name="Обычный 2 9 3 3" xfId="33067" xr:uid="{00000000-0005-0000-0000-000028810000}"/>
    <cellStyle name="Обычный 2 9 3 4" xfId="33068" xr:uid="{00000000-0005-0000-0000-000029810000}"/>
    <cellStyle name="Обычный 2 9 3 5" xfId="33069" xr:uid="{00000000-0005-0000-0000-00002A810000}"/>
    <cellStyle name="Обычный 2 9 3 6" xfId="33070" xr:uid="{00000000-0005-0000-0000-00002B810000}"/>
    <cellStyle name="Обычный 2 9 3 7" xfId="33071" xr:uid="{00000000-0005-0000-0000-00002C810000}"/>
    <cellStyle name="Обычный 2 9 3_амортизация" xfId="33072" xr:uid="{00000000-0005-0000-0000-00002D810000}"/>
    <cellStyle name="Обычный 2 9 4" xfId="33073" xr:uid="{00000000-0005-0000-0000-00002E810000}"/>
    <cellStyle name="Обычный 2 9 4 2" xfId="33074" xr:uid="{00000000-0005-0000-0000-00002F810000}"/>
    <cellStyle name="Обычный 2 9 4 3" xfId="33075" xr:uid="{00000000-0005-0000-0000-000030810000}"/>
    <cellStyle name="Обычный 2 9 4 4" xfId="33076" xr:uid="{00000000-0005-0000-0000-000031810000}"/>
    <cellStyle name="Обычный 2 9 4 5" xfId="33077" xr:uid="{00000000-0005-0000-0000-000032810000}"/>
    <cellStyle name="Обычный 2 9 4 6" xfId="33078" xr:uid="{00000000-0005-0000-0000-000033810000}"/>
    <cellStyle name="Обычный 2 9 4 7" xfId="33079" xr:uid="{00000000-0005-0000-0000-000034810000}"/>
    <cellStyle name="Обычный 2 9 4 7 2" xfId="33080" xr:uid="{00000000-0005-0000-0000-000035810000}"/>
    <cellStyle name="Обычный 2 9 4 7 3" xfId="33081" xr:uid="{00000000-0005-0000-0000-000036810000}"/>
    <cellStyle name="Обычный 2 9 4 8" xfId="33082" xr:uid="{00000000-0005-0000-0000-000037810000}"/>
    <cellStyle name="Обычный 2 9 4 9" xfId="33083" xr:uid="{00000000-0005-0000-0000-000038810000}"/>
    <cellStyle name="Обычный 2 9 5" xfId="33084" xr:uid="{00000000-0005-0000-0000-000039810000}"/>
    <cellStyle name="Обычный 2 9 5 2" xfId="33085" xr:uid="{00000000-0005-0000-0000-00003A810000}"/>
    <cellStyle name="Обычный 2 9 5 3" xfId="33086" xr:uid="{00000000-0005-0000-0000-00003B810000}"/>
    <cellStyle name="Обычный 2 9 5 4" xfId="33087" xr:uid="{00000000-0005-0000-0000-00003C810000}"/>
    <cellStyle name="Обычный 2 9 5 5" xfId="33088" xr:uid="{00000000-0005-0000-0000-00003D810000}"/>
    <cellStyle name="Обычный 2 9 5 6" xfId="33089" xr:uid="{00000000-0005-0000-0000-00003E810000}"/>
    <cellStyle name="Обычный 2 9 5 7" xfId="33090" xr:uid="{00000000-0005-0000-0000-00003F810000}"/>
    <cellStyle name="Обычный 2 9 5 7 2" xfId="33091" xr:uid="{00000000-0005-0000-0000-000040810000}"/>
    <cellStyle name="Обычный 2 9 5 7 3" xfId="33092" xr:uid="{00000000-0005-0000-0000-000041810000}"/>
    <cellStyle name="Обычный 2 9 5 8" xfId="33093" xr:uid="{00000000-0005-0000-0000-000042810000}"/>
    <cellStyle name="Обычный 2 9 5 9" xfId="33094" xr:uid="{00000000-0005-0000-0000-000043810000}"/>
    <cellStyle name="Обычный 2 9 6" xfId="33095" xr:uid="{00000000-0005-0000-0000-000044810000}"/>
    <cellStyle name="Обычный 2 9 6 2" xfId="33096" xr:uid="{00000000-0005-0000-0000-000045810000}"/>
    <cellStyle name="Обычный 2 9 6 3" xfId="33097" xr:uid="{00000000-0005-0000-0000-000046810000}"/>
    <cellStyle name="Обычный 2 9 6 4" xfId="33098" xr:uid="{00000000-0005-0000-0000-000047810000}"/>
    <cellStyle name="Обычный 2 9 6 5" xfId="33099" xr:uid="{00000000-0005-0000-0000-000048810000}"/>
    <cellStyle name="Обычный 2 9 6 6" xfId="33100" xr:uid="{00000000-0005-0000-0000-000049810000}"/>
    <cellStyle name="Обычный 2 9 6 7" xfId="33101" xr:uid="{00000000-0005-0000-0000-00004A810000}"/>
    <cellStyle name="Обычный 2 9 6 7 2" xfId="33102" xr:uid="{00000000-0005-0000-0000-00004B810000}"/>
    <cellStyle name="Обычный 2 9 6 7 3" xfId="33103" xr:uid="{00000000-0005-0000-0000-00004C810000}"/>
    <cellStyle name="Обычный 2 9 6 8" xfId="33104" xr:uid="{00000000-0005-0000-0000-00004D810000}"/>
    <cellStyle name="Обычный 2 9 6 9" xfId="33105" xr:uid="{00000000-0005-0000-0000-00004E810000}"/>
    <cellStyle name="Обычный 2 9 7" xfId="33106" xr:uid="{00000000-0005-0000-0000-00004F810000}"/>
    <cellStyle name="Обычный 2 9 7 2" xfId="33107" xr:uid="{00000000-0005-0000-0000-000050810000}"/>
    <cellStyle name="Обычный 2 9 7 3" xfId="33108" xr:uid="{00000000-0005-0000-0000-000051810000}"/>
    <cellStyle name="Обычный 2 9 7 4" xfId="33109" xr:uid="{00000000-0005-0000-0000-000052810000}"/>
    <cellStyle name="Обычный 2 9 7 5" xfId="33110" xr:uid="{00000000-0005-0000-0000-000053810000}"/>
    <cellStyle name="Обычный 2 9 7 6" xfId="33111" xr:uid="{00000000-0005-0000-0000-000054810000}"/>
    <cellStyle name="Обычный 2 9 7 7" xfId="33112" xr:uid="{00000000-0005-0000-0000-000055810000}"/>
    <cellStyle name="Обычный 2 9 7 7 2" xfId="33113" xr:uid="{00000000-0005-0000-0000-000056810000}"/>
    <cellStyle name="Обычный 2 9 7 7 3" xfId="33114" xr:uid="{00000000-0005-0000-0000-000057810000}"/>
    <cellStyle name="Обычный 2 9 7 8" xfId="33115" xr:uid="{00000000-0005-0000-0000-000058810000}"/>
    <cellStyle name="Обычный 2 9 7 9" xfId="33116" xr:uid="{00000000-0005-0000-0000-000059810000}"/>
    <cellStyle name="Обычный 2 9 8" xfId="33117" xr:uid="{00000000-0005-0000-0000-00005A810000}"/>
    <cellStyle name="Обычный 2 9 8 2" xfId="33118" xr:uid="{00000000-0005-0000-0000-00005B810000}"/>
    <cellStyle name="Обычный 2 9 8 3" xfId="33119" xr:uid="{00000000-0005-0000-0000-00005C810000}"/>
    <cellStyle name="Обычный 2 9 8 4" xfId="33120" xr:uid="{00000000-0005-0000-0000-00005D810000}"/>
    <cellStyle name="Обычный 2 9 8 5" xfId="33121" xr:uid="{00000000-0005-0000-0000-00005E810000}"/>
    <cellStyle name="Обычный 2 9 8 6" xfId="33122" xr:uid="{00000000-0005-0000-0000-00005F810000}"/>
    <cellStyle name="Обычный 2 9 8 7" xfId="33123" xr:uid="{00000000-0005-0000-0000-000060810000}"/>
    <cellStyle name="Обычный 2 9 8 7 2" xfId="33124" xr:uid="{00000000-0005-0000-0000-000061810000}"/>
    <cellStyle name="Обычный 2 9 8 7 3" xfId="33125" xr:uid="{00000000-0005-0000-0000-000062810000}"/>
    <cellStyle name="Обычный 2 9 8 8" xfId="33126" xr:uid="{00000000-0005-0000-0000-000063810000}"/>
    <cellStyle name="Обычный 2 9 8 9" xfId="33127" xr:uid="{00000000-0005-0000-0000-000064810000}"/>
    <cellStyle name="Обычный 2 9 9" xfId="33128" xr:uid="{00000000-0005-0000-0000-000065810000}"/>
    <cellStyle name="Обычный 2 9_амортизация" xfId="33129" xr:uid="{00000000-0005-0000-0000-000066810000}"/>
    <cellStyle name="Обычный 2_амортизация" xfId="33130" xr:uid="{00000000-0005-0000-0000-000067810000}"/>
    <cellStyle name="Обычный 20" xfId="33131" xr:uid="{00000000-0005-0000-0000-000068810000}"/>
    <cellStyle name="Обычный 20 2" xfId="33132" xr:uid="{00000000-0005-0000-0000-000069810000}"/>
    <cellStyle name="Обычный 20 2 2" xfId="33133" xr:uid="{00000000-0005-0000-0000-00006A810000}"/>
    <cellStyle name="Обычный 20 3" xfId="33134" xr:uid="{00000000-0005-0000-0000-00006B810000}"/>
    <cellStyle name="Обычный 20 4" xfId="33135" xr:uid="{00000000-0005-0000-0000-00006C810000}"/>
    <cellStyle name="Обычный 20 5" xfId="33136" xr:uid="{00000000-0005-0000-0000-00006D810000}"/>
    <cellStyle name="Обычный 20 6" xfId="33137" xr:uid="{00000000-0005-0000-0000-00006E810000}"/>
    <cellStyle name="Обычный 21" xfId="33138" xr:uid="{00000000-0005-0000-0000-00006F810000}"/>
    <cellStyle name="Обычный 21 2" xfId="33139" xr:uid="{00000000-0005-0000-0000-000070810000}"/>
    <cellStyle name="Обычный 21 3" xfId="33140" xr:uid="{00000000-0005-0000-0000-000071810000}"/>
    <cellStyle name="Обычный 21 4" xfId="33141" xr:uid="{00000000-0005-0000-0000-000072810000}"/>
    <cellStyle name="Обычный 21 5" xfId="33142" xr:uid="{00000000-0005-0000-0000-000073810000}"/>
    <cellStyle name="Обычный 21 6" xfId="33143" xr:uid="{00000000-0005-0000-0000-000074810000}"/>
    <cellStyle name="Обычный 22" xfId="33144" xr:uid="{00000000-0005-0000-0000-000075810000}"/>
    <cellStyle name="Обычный 22 2" xfId="33145" xr:uid="{00000000-0005-0000-0000-000076810000}"/>
    <cellStyle name="Обычный 22 2 10" xfId="33146" xr:uid="{00000000-0005-0000-0000-000077810000}"/>
    <cellStyle name="Обычный 22 2 11" xfId="33147" xr:uid="{00000000-0005-0000-0000-000078810000}"/>
    <cellStyle name="Обычный 22 2 12" xfId="33148" xr:uid="{00000000-0005-0000-0000-000079810000}"/>
    <cellStyle name="Обычный 22 2 2" xfId="33149" xr:uid="{00000000-0005-0000-0000-00007A810000}"/>
    <cellStyle name="Обычный 22 2 3" xfId="33150" xr:uid="{00000000-0005-0000-0000-00007B810000}"/>
    <cellStyle name="Обычный 22 2 4" xfId="33151" xr:uid="{00000000-0005-0000-0000-00007C810000}"/>
    <cellStyle name="Обычный 22 2 5" xfId="33152" xr:uid="{00000000-0005-0000-0000-00007D810000}"/>
    <cellStyle name="Обычный 22 2 6" xfId="33153" xr:uid="{00000000-0005-0000-0000-00007E810000}"/>
    <cellStyle name="Обычный 22 2 6 2" xfId="33154" xr:uid="{00000000-0005-0000-0000-00007F810000}"/>
    <cellStyle name="Обычный 22 2 7" xfId="33155" xr:uid="{00000000-0005-0000-0000-000080810000}"/>
    <cellStyle name="Обычный 22 2 7 2" xfId="33156" xr:uid="{00000000-0005-0000-0000-000081810000}"/>
    <cellStyle name="Обычный 22 2 8" xfId="33157" xr:uid="{00000000-0005-0000-0000-000082810000}"/>
    <cellStyle name="Обычный 22 2 9" xfId="33158" xr:uid="{00000000-0005-0000-0000-000083810000}"/>
    <cellStyle name="Обычный 22 3" xfId="33159" xr:uid="{00000000-0005-0000-0000-000084810000}"/>
    <cellStyle name="Обычный 22 4" xfId="33160" xr:uid="{00000000-0005-0000-0000-000085810000}"/>
    <cellStyle name="Обычный 22 5" xfId="33161" xr:uid="{00000000-0005-0000-0000-000086810000}"/>
    <cellStyle name="Обычный 22 6" xfId="33162" xr:uid="{00000000-0005-0000-0000-000087810000}"/>
    <cellStyle name="Обычный 22 7" xfId="33163" xr:uid="{00000000-0005-0000-0000-000088810000}"/>
    <cellStyle name="Обычный 22_амортизация" xfId="33164" xr:uid="{00000000-0005-0000-0000-000089810000}"/>
    <cellStyle name="Обычный 23" xfId="33165" xr:uid="{00000000-0005-0000-0000-00008A810000}"/>
    <cellStyle name="Обычный 23 2" xfId="33166" xr:uid="{00000000-0005-0000-0000-00008B810000}"/>
    <cellStyle name="Обычный 23 2 10" xfId="33167" xr:uid="{00000000-0005-0000-0000-00008C810000}"/>
    <cellStyle name="Обычный 23 2 11" xfId="33168" xr:uid="{00000000-0005-0000-0000-00008D810000}"/>
    <cellStyle name="Обычный 23 2 12" xfId="33169" xr:uid="{00000000-0005-0000-0000-00008E810000}"/>
    <cellStyle name="Обычный 23 2 2" xfId="33170" xr:uid="{00000000-0005-0000-0000-00008F810000}"/>
    <cellStyle name="Обычный 23 2 3" xfId="33171" xr:uid="{00000000-0005-0000-0000-000090810000}"/>
    <cellStyle name="Обычный 23 2 4" xfId="33172" xr:uid="{00000000-0005-0000-0000-000091810000}"/>
    <cellStyle name="Обычный 23 2 5" xfId="33173" xr:uid="{00000000-0005-0000-0000-000092810000}"/>
    <cellStyle name="Обычный 23 2 6" xfId="33174" xr:uid="{00000000-0005-0000-0000-000093810000}"/>
    <cellStyle name="Обычный 23 2 6 2" xfId="33175" xr:uid="{00000000-0005-0000-0000-000094810000}"/>
    <cellStyle name="Обычный 23 2 7" xfId="33176" xr:uid="{00000000-0005-0000-0000-000095810000}"/>
    <cellStyle name="Обычный 23 2 7 2" xfId="33177" xr:uid="{00000000-0005-0000-0000-000096810000}"/>
    <cellStyle name="Обычный 23 2 8" xfId="33178" xr:uid="{00000000-0005-0000-0000-000097810000}"/>
    <cellStyle name="Обычный 23 2 9" xfId="33179" xr:uid="{00000000-0005-0000-0000-000098810000}"/>
    <cellStyle name="Обычный 23 3" xfId="33180" xr:uid="{00000000-0005-0000-0000-000099810000}"/>
    <cellStyle name="Обычный 23 4" xfId="33181" xr:uid="{00000000-0005-0000-0000-00009A810000}"/>
    <cellStyle name="Обычный 23 5" xfId="33182" xr:uid="{00000000-0005-0000-0000-00009B810000}"/>
    <cellStyle name="Обычный 23 6" xfId="33183" xr:uid="{00000000-0005-0000-0000-00009C810000}"/>
    <cellStyle name="Обычный 23 7" xfId="33184" xr:uid="{00000000-0005-0000-0000-00009D810000}"/>
    <cellStyle name="Обычный 23_амортизация" xfId="33185" xr:uid="{00000000-0005-0000-0000-00009E810000}"/>
    <cellStyle name="Обычный 24" xfId="33186" xr:uid="{00000000-0005-0000-0000-00009F810000}"/>
    <cellStyle name="Обычный 24 2" xfId="33187" xr:uid="{00000000-0005-0000-0000-0000A0810000}"/>
    <cellStyle name="Обычный 24 3" xfId="33188" xr:uid="{00000000-0005-0000-0000-0000A1810000}"/>
    <cellStyle name="Обычный 24 4" xfId="33189" xr:uid="{00000000-0005-0000-0000-0000A2810000}"/>
    <cellStyle name="Обычный 24 5" xfId="33190" xr:uid="{00000000-0005-0000-0000-0000A3810000}"/>
    <cellStyle name="Обычный 24 6" xfId="33191" xr:uid="{00000000-0005-0000-0000-0000A4810000}"/>
    <cellStyle name="Обычный 25" xfId="33192" xr:uid="{00000000-0005-0000-0000-0000A5810000}"/>
    <cellStyle name="Обычный 25 10" xfId="33193" xr:uid="{00000000-0005-0000-0000-0000A6810000}"/>
    <cellStyle name="Обычный 25 10 10" xfId="33194" xr:uid="{00000000-0005-0000-0000-0000A7810000}"/>
    <cellStyle name="Обычный 25 10 11" xfId="33195" xr:uid="{00000000-0005-0000-0000-0000A8810000}"/>
    <cellStyle name="Обычный 25 10 12" xfId="33196" xr:uid="{00000000-0005-0000-0000-0000A9810000}"/>
    <cellStyle name="Обычный 25 10 13" xfId="33197" xr:uid="{00000000-0005-0000-0000-0000AA810000}"/>
    <cellStyle name="Обычный 25 10 14" xfId="33198" xr:uid="{00000000-0005-0000-0000-0000AB810000}"/>
    <cellStyle name="Обычный 25 10 15" xfId="33199" xr:uid="{00000000-0005-0000-0000-0000AC810000}"/>
    <cellStyle name="Обычный 25 10 16" xfId="33200" xr:uid="{00000000-0005-0000-0000-0000AD810000}"/>
    <cellStyle name="Обычный 25 10 17" xfId="33201" xr:uid="{00000000-0005-0000-0000-0000AE810000}"/>
    <cellStyle name="Обычный 25 10 18" xfId="33202" xr:uid="{00000000-0005-0000-0000-0000AF810000}"/>
    <cellStyle name="Обычный 25 10 2" xfId="33203" xr:uid="{00000000-0005-0000-0000-0000B0810000}"/>
    <cellStyle name="Обычный 25 10 3" xfId="33204" xr:uid="{00000000-0005-0000-0000-0000B1810000}"/>
    <cellStyle name="Обычный 25 10 4" xfId="33205" xr:uid="{00000000-0005-0000-0000-0000B2810000}"/>
    <cellStyle name="Обычный 25 10 5" xfId="33206" xr:uid="{00000000-0005-0000-0000-0000B3810000}"/>
    <cellStyle name="Обычный 25 10 6" xfId="33207" xr:uid="{00000000-0005-0000-0000-0000B4810000}"/>
    <cellStyle name="Обычный 25 10 7" xfId="33208" xr:uid="{00000000-0005-0000-0000-0000B5810000}"/>
    <cellStyle name="Обычный 25 10 8" xfId="33209" xr:uid="{00000000-0005-0000-0000-0000B6810000}"/>
    <cellStyle name="Обычный 25 10 9" xfId="33210" xr:uid="{00000000-0005-0000-0000-0000B7810000}"/>
    <cellStyle name="Обычный 25 11" xfId="33211" xr:uid="{00000000-0005-0000-0000-0000B8810000}"/>
    <cellStyle name="Обычный 25 11 10" xfId="33212" xr:uid="{00000000-0005-0000-0000-0000B9810000}"/>
    <cellStyle name="Обычный 25 11 11" xfId="33213" xr:uid="{00000000-0005-0000-0000-0000BA810000}"/>
    <cellStyle name="Обычный 25 11 12" xfId="33214" xr:uid="{00000000-0005-0000-0000-0000BB810000}"/>
    <cellStyle name="Обычный 25 11 13" xfId="33215" xr:uid="{00000000-0005-0000-0000-0000BC810000}"/>
    <cellStyle name="Обычный 25 11 14" xfId="33216" xr:uid="{00000000-0005-0000-0000-0000BD810000}"/>
    <cellStyle name="Обычный 25 11 15" xfId="33217" xr:uid="{00000000-0005-0000-0000-0000BE810000}"/>
    <cellStyle name="Обычный 25 11 16" xfId="33218" xr:uid="{00000000-0005-0000-0000-0000BF810000}"/>
    <cellStyle name="Обычный 25 11 17" xfId="33219" xr:uid="{00000000-0005-0000-0000-0000C0810000}"/>
    <cellStyle name="Обычный 25 11 18" xfId="33220" xr:uid="{00000000-0005-0000-0000-0000C1810000}"/>
    <cellStyle name="Обычный 25 11 2" xfId="33221" xr:uid="{00000000-0005-0000-0000-0000C2810000}"/>
    <cellStyle name="Обычный 25 11 3" xfId="33222" xr:uid="{00000000-0005-0000-0000-0000C3810000}"/>
    <cellStyle name="Обычный 25 11 4" xfId="33223" xr:uid="{00000000-0005-0000-0000-0000C4810000}"/>
    <cellStyle name="Обычный 25 11 5" xfId="33224" xr:uid="{00000000-0005-0000-0000-0000C5810000}"/>
    <cellStyle name="Обычный 25 11 6" xfId="33225" xr:uid="{00000000-0005-0000-0000-0000C6810000}"/>
    <cellStyle name="Обычный 25 11 7" xfId="33226" xr:uid="{00000000-0005-0000-0000-0000C7810000}"/>
    <cellStyle name="Обычный 25 11 8" xfId="33227" xr:uid="{00000000-0005-0000-0000-0000C8810000}"/>
    <cellStyle name="Обычный 25 11 9" xfId="33228" xr:uid="{00000000-0005-0000-0000-0000C9810000}"/>
    <cellStyle name="Обычный 25 12" xfId="33229" xr:uid="{00000000-0005-0000-0000-0000CA810000}"/>
    <cellStyle name="Обычный 25 13" xfId="33230" xr:uid="{00000000-0005-0000-0000-0000CB810000}"/>
    <cellStyle name="Обычный 25 14" xfId="33231" xr:uid="{00000000-0005-0000-0000-0000CC810000}"/>
    <cellStyle name="Обычный 25 15" xfId="33232" xr:uid="{00000000-0005-0000-0000-0000CD810000}"/>
    <cellStyle name="Обычный 25 16" xfId="33233" xr:uid="{00000000-0005-0000-0000-0000CE810000}"/>
    <cellStyle name="Обычный 25 17" xfId="33234" xr:uid="{00000000-0005-0000-0000-0000CF810000}"/>
    <cellStyle name="Обычный 25 18" xfId="33235" xr:uid="{00000000-0005-0000-0000-0000D0810000}"/>
    <cellStyle name="Обычный 25 19" xfId="33236" xr:uid="{00000000-0005-0000-0000-0000D1810000}"/>
    <cellStyle name="Обычный 25 2" xfId="33237" xr:uid="{00000000-0005-0000-0000-0000D2810000}"/>
    <cellStyle name="Обычный 25 2 10" xfId="33238" xr:uid="{00000000-0005-0000-0000-0000D3810000}"/>
    <cellStyle name="Обычный 25 2 11" xfId="33239" xr:uid="{00000000-0005-0000-0000-0000D4810000}"/>
    <cellStyle name="Обычный 25 2 12" xfId="33240" xr:uid="{00000000-0005-0000-0000-0000D5810000}"/>
    <cellStyle name="Обычный 25 2 13" xfId="33241" xr:uid="{00000000-0005-0000-0000-0000D6810000}"/>
    <cellStyle name="Обычный 25 2 14" xfId="33242" xr:uid="{00000000-0005-0000-0000-0000D7810000}"/>
    <cellStyle name="Обычный 25 2 15" xfId="33243" xr:uid="{00000000-0005-0000-0000-0000D8810000}"/>
    <cellStyle name="Обычный 25 2 16" xfId="33244" xr:uid="{00000000-0005-0000-0000-0000D9810000}"/>
    <cellStyle name="Обычный 25 2 17" xfId="33245" xr:uid="{00000000-0005-0000-0000-0000DA810000}"/>
    <cellStyle name="Обычный 25 2 18" xfId="33246" xr:uid="{00000000-0005-0000-0000-0000DB810000}"/>
    <cellStyle name="Обычный 25 2 19" xfId="33247" xr:uid="{00000000-0005-0000-0000-0000DC810000}"/>
    <cellStyle name="Обычный 25 2 2" xfId="33248" xr:uid="{00000000-0005-0000-0000-0000DD810000}"/>
    <cellStyle name="Обычный 25 2 2 10" xfId="33249" xr:uid="{00000000-0005-0000-0000-0000DE810000}"/>
    <cellStyle name="Обычный 25 2 2 11" xfId="33250" xr:uid="{00000000-0005-0000-0000-0000DF810000}"/>
    <cellStyle name="Обычный 25 2 2 12" xfId="33251" xr:uid="{00000000-0005-0000-0000-0000E0810000}"/>
    <cellStyle name="Обычный 25 2 2 13" xfId="33252" xr:uid="{00000000-0005-0000-0000-0000E1810000}"/>
    <cellStyle name="Обычный 25 2 2 14" xfId="33253" xr:uid="{00000000-0005-0000-0000-0000E2810000}"/>
    <cellStyle name="Обычный 25 2 2 15" xfId="33254" xr:uid="{00000000-0005-0000-0000-0000E3810000}"/>
    <cellStyle name="Обычный 25 2 2 16" xfId="33255" xr:uid="{00000000-0005-0000-0000-0000E4810000}"/>
    <cellStyle name="Обычный 25 2 2 17" xfId="33256" xr:uid="{00000000-0005-0000-0000-0000E5810000}"/>
    <cellStyle name="Обычный 25 2 2 18" xfId="33257" xr:uid="{00000000-0005-0000-0000-0000E6810000}"/>
    <cellStyle name="Обычный 25 2 2 19" xfId="33258" xr:uid="{00000000-0005-0000-0000-0000E7810000}"/>
    <cellStyle name="Обычный 25 2 2 2" xfId="33259" xr:uid="{00000000-0005-0000-0000-0000E8810000}"/>
    <cellStyle name="Обычный 25 2 2 2 10" xfId="33260" xr:uid="{00000000-0005-0000-0000-0000E9810000}"/>
    <cellStyle name="Обычный 25 2 2 2 11" xfId="33261" xr:uid="{00000000-0005-0000-0000-0000EA810000}"/>
    <cellStyle name="Обычный 25 2 2 2 12" xfId="33262" xr:uid="{00000000-0005-0000-0000-0000EB810000}"/>
    <cellStyle name="Обычный 25 2 2 2 13" xfId="33263" xr:uid="{00000000-0005-0000-0000-0000EC810000}"/>
    <cellStyle name="Обычный 25 2 2 2 14" xfId="33264" xr:uid="{00000000-0005-0000-0000-0000ED810000}"/>
    <cellStyle name="Обычный 25 2 2 2 15" xfId="33265" xr:uid="{00000000-0005-0000-0000-0000EE810000}"/>
    <cellStyle name="Обычный 25 2 2 2 16" xfId="33266" xr:uid="{00000000-0005-0000-0000-0000EF810000}"/>
    <cellStyle name="Обычный 25 2 2 2 17" xfId="33267" xr:uid="{00000000-0005-0000-0000-0000F0810000}"/>
    <cellStyle name="Обычный 25 2 2 2 18" xfId="33268" xr:uid="{00000000-0005-0000-0000-0000F1810000}"/>
    <cellStyle name="Обычный 25 2 2 2 19" xfId="33269" xr:uid="{00000000-0005-0000-0000-0000F2810000}"/>
    <cellStyle name="Обычный 25 2 2 2 2" xfId="33270" xr:uid="{00000000-0005-0000-0000-0000F3810000}"/>
    <cellStyle name="Обычный 25 2 2 2 2 10" xfId="33271" xr:uid="{00000000-0005-0000-0000-0000F4810000}"/>
    <cellStyle name="Обычный 25 2 2 2 2 11" xfId="33272" xr:uid="{00000000-0005-0000-0000-0000F5810000}"/>
    <cellStyle name="Обычный 25 2 2 2 2 12" xfId="33273" xr:uid="{00000000-0005-0000-0000-0000F6810000}"/>
    <cellStyle name="Обычный 25 2 2 2 2 13" xfId="33274" xr:uid="{00000000-0005-0000-0000-0000F7810000}"/>
    <cellStyle name="Обычный 25 2 2 2 2 14" xfId="33275" xr:uid="{00000000-0005-0000-0000-0000F8810000}"/>
    <cellStyle name="Обычный 25 2 2 2 2 15" xfId="33276" xr:uid="{00000000-0005-0000-0000-0000F9810000}"/>
    <cellStyle name="Обычный 25 2 2 2 2 16" xfId="33277" xr:uid="{00000000-0005-0000-0000-0000FA810000}"/>
    <cellStyle name="Обычный 25 2 2 2 2 17" xfId="33278" xr:uid="{00000000-0005-0000-0000-0000FB810000}"/>
    <cellStyle name="Обычный 25 2 2 2 2 18" xfId="33279" xr:uid="{00000000-0005-0000-0000-0000FC810000}"/>
    <cellStyle name="Обычный 25 2 2 2 2 2" xfId="33280" xr:uid="{00000000-0005-0000-0000-0000FD810000}"/>
    <cellStyle name="Обычный 25 2 2 2 2 3" xfId="33281" xr:uid="{00000000-0005-0000-0000-0000FE810000}"/>
    <cellStyle name="Обычный 25 2 2 2 2 4" xfId="33282" xr:uid="{00000000-0005-0000-0000-0000FF810000}"/>
    <cellStyle name="Обычный 25 2 2 2 2 5" xfId="33283" xr:uid="{00000000-0005-0000-0000-000000820000}"/>
    <cellStyle name="Обычный 25 2 2 2 2 6" xfId="33284" xr:uid="{00000000-0005-0000-0000-000001820000}"/>
    <cellStyle name="Обычный 25 2 2 2 2 7" xfId="33285" xr:uid="{00000000-0005-0000-0000-000002820000}"/>
    <cellStyle name="Обычный 25 2 2 2 2 8" xfId="33286" xr:uid="{00000000-0005-0000-0000-000003820000}"/>
    <cellStyle name="Обычный 25 2 2 2 2 9" xfId="33287" xr:uid="{00000000-0005-0000-0000-000004820000}"/>
    <cellStyle name="Обычный 25 2 2 2 20" xfId="33288" xr:uid="{00000000-0005-0000-0000-000005820000}"/>
    <cellStyle name="Обычный 25 2 2 2 21" xfId="33289" xr:uid="{00000000-0005-0000-0000-000006820000}"/>
    <cellStyle name="Обычный 25 2 2 2 3" xfId="33290" xr:uid="{00000000-0005-0000-0000-000007820000}"/>
    <cellStyle name="Обычный 25 2 2 2 3 10" xfId="33291" xr:uid="{00000000-0005-0000-0000-000008820000}"/>
    <cellStyle name="Обычный 25 2 2 2 3 11" xfId="33292" xr:uid="{00000000-0005-0000-0000-000009820000}"/>
    <cellStyle name="Обычный 25 2 2 2 3 12" xfId="33293" xr:uid="{00000000-0005-0000-0000-00000A820000}"/>
    <cellStyle name="Обычный 25 2 2 2 3 13" xfId="33294" xr:uid="{00000000-0005-0000-0000-00000B820000}"/>
    <cellStyle name="Обычный 25 2 2 2 3 14" xfId="33295" xr:uid="{00000000-0005-0000-0000-00000C820000}"/>
    <cellStyle name="Обычный 25 2 2 2 3 15" xfId="33296" xr:uid="{00000000-0005-0000-0000-00000D820000}"/>
    <cellStyle name="Обычный 25 2 2 2 3 16" xfId="33297" xr:uid="{00000000-0005-0000-0000-00000E820000}"/>
    <cellStyle name="Обычный 25 2 2 2 3 17" xfId="33298" xr:uid="{00000000-0005-0000-0000-00000F820000}"/>
    <cellStyle name="Обычный 25 2 2 2 3 18" xfId="33299" xr:uid="{00000000-0005-0000-0000-000010820000}"/>
    <cellStyle name="Обычный 25 2 2 2 3 2" xfId="33300" xr:uid="{00000000-0005-0000-0000-000011820000}"/>
    <cellStyle name="Обычный 25 2 2 2 3 3" xfId="33301" xr:uid="{00000000-0005-0000-0000-000012820000}"/>
    <cellStyle name="Обычный 25 2 2 2 3 4" xfId="33302" xr:uid="{00000000-0005-0000-0000-000013820000}"/>
    <cellStyle name="Обычный 25 2 2 2 3 5" xfId="33303" xr:uid="{00000000-0005-0000-0000-000014820000}"/>
    <cellStyle name="Обычный 25 2 2 2 3 6" xfId="33304" xr:uid="{00000000-0005-0000-0000-000015820000}"/>
    <cellStyle name="Обычный 25 2 2 2 3 7" xfId="33305" xr:uid="{00000000-0005-0000-0000-000016820000}"/>
    <cellStyle name="Обычный 25 2 2 2 3 8" xfId="33306" xr:uid="{00000000-0005-0000-0000-000017820000}"/>
    <cellStyle name="Обычный 25 2 2 2 3 9" xfId="33307" xr:uid="{00000000-0005-0000-0000-000018820000}"/>
    <cellStyle name="Обычный 25 2 2 2 4" xfId="33308" xr:uid="{00000000-0005-0000-0000-000019820000}"/>
    <cellStyle name="Обычный 25 2 2 2 4 10" xfId="33309" xr:uid="{00000000-0005-0000-0000-00001A820000}"/>
    <cellStyle name="Обычный 25 2 2 2 4 11" xfId="33310" xr:uid="{00000000-0005-0000-0000-00001B820000}"/>
    <cellStyle name="Обычный 25 2 2 2 4 12" xfId="33311" xr:uid="{00000000-0005-0000-0000-00001C820000}"/>
    <cellStyle name="Обычный 25 2 2 2 4 13" xfId="33312" xr:uid="{00000000-0005-0000-0000-00001D820000}"/>
    <cellStyle name="Обычный 25 2 2 2 4 14" xfId="33313" xr:uid="{00000000-0005-0000-0000-00001E820000}"/>
    <cellStyle name="Обычный 25 2 2 2 4 15" xfId="33314" xr:uid="{00000000-0005-0000-0000-00001F820000}"/>
    <cellStyle name="Обычный 25 2 2 2 4 16" xfId="33315" xr:uid="{00000000-0005-0000-0000-000020820000}"/>
    <cellStyle name="Обычный 25 2 2 2 4 17" xfId="33316" xr:uid="{00000000-0005-0000-0000-000021820000}"/>
    <cellStyle name="Обычный 25 2 2 2 4 18" xfId="33317" xr:uid="{00000000-0005-0000-0000-000022820000}"/>
    <cellStyle name="Обычный 25 2 2 2 4 2" xfId="33318" xr:uid="{00000000-0005-0000-0000-000023820000}"/>
    <cellStyle name="Обычный 25 2 2 2 4 3" xfId="33319" xr:uid="{00000000-0005-0000-0000-000024820000}"/>
    <cellStyle name="Обычный 25 2 2 2 4 4" xfId="33320" xr:uid="{00000000-0005-0000-0000-000025820000}"/>
    <cellStyle name="Обычный 25 2 2 2 4 5" xfId="33321" xr:uid="{00000000-0005-0000-0000-000026820000}"/>
    <cellStyle name="Обычный 25 2 2 2 4 6" xfId="33322" xr:uid="{00000000-0005-0000-0000-000027820000}"/>
    <cellStyle name="Обычный 25 2 2 2 4 7" xfId="33323" xr:uid="{00000000-0005-0000-0000-000028820000}"/>
    <cellStyle name="Обычный 25 2 2 2 4 8" xfId="33324" xr:uid="{00000000-0005-0000-0000-000029820000}"/>
    <cellStyle name="Обычный 25 2 2 2 4 9" xfId="33325" xr:uid="{00000000-0005-0000-0000-00002A820000}"/>
    <cellStyle name="Обычный 25 2 2 2 5" xfId="33326" xr:uid="{00000000-0005-0000-0000-00002B820000}"/>
    <cellStyle name="Обычный 25 2 2 2 6" xfId="33327" xr:uid="{00000000-0005-0000-0000-00002C820000}"/>
    <cellStyle name="Обычный 25 2 2 2 7" xfId="33328" xr:uid="{00000000-0005-0000-0000-00002D820000}"/>
    <cellStyle name="Обычный 25 2 2 2 8" xfId="33329" xr:uid="{00000000-0005-0000-0000-00002E820000}"/>
    <cellStyle name="Обычный 25 2 2 2 9" xfId="33330" xr:uid="{00000000-0005-0000-0000-00002F820000}"/>
    <cellStyle name="Обычный 25 2 2 20" xfId="33331" xr:uid="{00000000-0005-0000-0000-000030820000}"/>
    <cellStyle name="Обычный 25 2 2 21" xfId="33332" xr:uid="{00000000-0005-0000-0000-000031820000}"/>
    <cellStyle name="Обычный 25 2 2 22" xfId="33333" xr:uid="{00000000-0005-0000-0000-000032820000}"/>
    <cellStyle name="Обычный 25 2 2 3" xfId="33334" xr:uid="{00000000-0005-0000-0000-000033820000}"/>
    <cellStyle name="Обычный 25 2 2 3 10" xfId="33335" xr:uid="{00000000-0005-0000-0000-000034820000}"/>
    <cellStyle name="Обычный 25 2 2 3 11" xfId="33336" xr:uid="{00000000-0005-0000-0000-000035820000}"/>
    <cellStyle name="Обычный 25 2 2 3 12" xfId="33337" xr:uid="{00000000-0005-0000-0000-000036820000}"/>
    <cellStyle name="Обычный 25 2 2 3 13" xfId="33338" xr:uid="{00000000-0005-0000-0000-000037820000}"/>
    <cellStyle name="Обычный 25 2 2 3 14" xfId="33339" xr:uid="{00000000-0005-0000-0000-000038820000}"/>
    <cellStyle name="Обычный 25 2 2 3 15" xfId="33340" xr:uid="{00000000-0005-0000-0000-000039820000}"/>
    <cellStyle name="Обычный 25 2 2 3 16" xfId="33341" xr:uid="{00000000-0005-0000-0000-00003A820000}"/>
    <cellStyle name="Обычный 25 2 2 3 17" xfId="33342" xr:uid="{00000000-0005-0000-0000-00003B820000}"/>
    <cellStyle name="Обычный 25 2 2 3 18" xfId="33343" xr:uid="{00000000-0005-0000-0000-00003C820000}"/>
    <cellStyle name="Обычный 25 2 2 3 2" xfId="33344" xr:uid="{00000000-0005-0000-0000-00003D820000}"/>
    <cellStyle name="Обычный 25 2 2 3 2 2" xfId="33345" xr:uid="{00000000-0005-0000-0000-00003E820000}"/>
    <cellStyle name="Обычный 25 2 2 3 3" xfId="33346" xr:uid="{00000000-0005-0000-0000-00003F820000}"/>
    <cellStyle name="Обычный 25 2 2 3 4" xfId="33347" xr:uid="{00000000-0005-0000-0000-000040820000}"/>
    <cellStyle name="Обычный 25 2 2 3 5" xfId="33348" xr:uid="{00000000-0005-0000-0000-000041820000}"/>
    <cellStyle name="Обычный 25 2 2 3 6" xfId="33349" xr:uid="{00000000-0005-0000-0000-000042820000}"/>
    <cellStyle name="Обычный 25 2 2 3 7" xfId="33350" xr:uid="{00000000-0005-0000-0000-000043820000}"/>
    <cellStyle name="Обычный 25 2 2 3 8" xfId="33351" xr:uid="{00000000-0005-0000-0000-000044820000}"/>
    <cellStyle name="Обычный 25 2 2 3 9" xfId="33352" xr:uid="{00000000-0005-0000-0000-000045820000}"/>
    <cellStyle name="Обычный 25 2 2 4" xfId="33353" xr:uid="{00000000-0005-0000-0000-000046820000}"/>
    <cellStyle name="Обычный 25 2 2 4 10" xfId="33354" xr:uid="{00000000-0005-0000-0000-000047820000}"/>
    <cellStyle name="Обычный 25 2 2 4 11" xfId="33355" xr:uid="{00000000-0005-0000-0000-000048820000}"/>
    <cellStyle name="Обычный 25 2 2 4 12" xfId="33356" xr:uid="{00000000-0005-0000-0000-000049820000}"/>
    <cellStyle name="Обычный 25 2 2 4 13" xfId="33357" xr:uid="{00000000-0005-0000-0000-00004A820000}"/>
    <cellStyle name="Обычный 25 2 2 4 14" xfId="33358" xr:uid="{00000000-0005-0000-0000-00004B820000}"/>
    <cellStyle name="Обычный 25 2 2 4 15" xfId="33359" xr:uid="{00000000-0005-0000-0000-00004C820000}"/>
    <cellStyle name="Обычный 25 2 2 4 16" xfId="33360" xr:uid="{00000000-0005-0000-0000-00004D820000}"/>
    <cellStyle name="Обычный 25 2 2 4 17" xfId="33361" xr:uid="{00000000-0005-0000-0000-00004E820000}"/>
    <cellStyle name="Обычный 25 2 2 4 18" xfId="33362" xr:uid="{00000000-0005-0000-0000-00004F820000}"/>
    <cellStyle name="Обычный 25 2 2 4 2" xfId="33363" xr:uid="{00000000-0005-0000-0000-000050820000}"/>
    <cellStyle name="Обычный 25 2 2 4 3" xfId="33364" xr:uid="{00000000-0005-0000-0000-000051820000}"/>
    <cellStyle name="Обычный 25 2 2 4 4" xfId="33365" xr:uid="{00000000-0005-0000-0000-000052820000}"/>
    <cellStyle name="Обычный 25 2 2 4 5" xfId="33366" xr:uid="{00000000-0005-0000-0000-000053820000}"/>
    <cellStyle name="Обычный 25 2 2 4 6" xfId="33367" xr:uid="{00000000-0005-0000-0000-000054820000}"/>
    <cellStyle name="Обычный 25 2 2 4 7" xfId="33368" xr:uid="{00000000-0005-0000-0000-000055820000}"/>
    <cellStyle name="Обычный 25 2 2 4 8" xfId="33369" xr:uid="{00000000-0005-0000-0000-000056820000}"/>
    <cellStyle name="Обычный 25 2 2 4 9" xfId="33370" xr:uid="{00000000-0005-0000-0000-000057820000}"/>
    <cellStyle name="Обычный 25 2 2 5" xfId="33371" xr:uid="{00000000-0005-0000-0000-000058820000}"/>
    <cellStyle name="Обычный 25 2 2 5 10" xfId="33372" xr:uid="{00000000-0005-0000-0000-000059820000}"/>
    <cellStyle name="Обычный 25 2 2 5 11" xfId="33373" xr:uid="{00000000-0005-0000-0000-00005A820000}"/>
    <cellStyle name="Обычный 25 2 2 5 12" xfId="33374" xr:uid="{00000000-0005-0000-0000-00005B820000}"/>
    <cellStyle name="Обычный 25 2 2 5 13" xfId="33375" xr:uid="{00000000-0005-0000-0000-00005C820000}"/>
    <cellStyle name="Обычный 25 2 2 5 14" xfId="33376" xr:uid="{00000000-0005-0000-0000-00005D820000}"/>
    <cellStyle name="Обычный 25 2 2 5 15" xfId="33377" xr:uid="{00000000-0005-0000-0000-00005E820000}"/>
    <cellStyle name="Обычный 25 2 2 5 16" xfId="33378" xr:uid="{00000000-0005-0000-0000-00005F820000}"/>
    <cellStyle name="Обычный 25 2 2 5 17" xfId="33379" xr:uid="{00000000-0005-0000-0000-000060820000}"/>
    <cellStyle name="Обычный 25 2 2 5 18" xfId="33380" xr:uid="{00000000-0005-0000-0000-000061820000}"/>
    <cellStyle name="Обычный 25 2 2 5 2" xfId="33381" xr:uid="{00000000-0005-0000-0000-000062820000}"/>
    <cellStyle name="Обычный 25 2 2 5 3" xfId="33382" xr:uid="{00000000-0005-0000-0000-000063820000}"/>
    <cellStyle name="Обычный 25 2 2 5 4" xfId="33383" xr:uid="{00000000-0005-0000-0000-000064820000}"/>
    <cellStyle name="Обычный 25 2 2 5 5" xfId="33384" xr:uid="{00000000-0005-0000-0000-000065820000}"/>
    <cellStyle name="Обычный 25 2 2 5 6" xfId="33385" xr:uid="{00000000-0005-0000-0000-000066820000}"/>
    <cellStyle name="Обычный 25 2 2 5 7" xfId="33386" xr:uid="{00000000-0005-0000-0000-000067820000}"/>
    <cellStyle name="Обычный 25 2 2 5 8" xfId="33387" xr:uid="{00000000-0005-0000-0000-000068820000}"/>
    <cellStyle name="Обычный 25 2 2 5 9" xfId="33388" xr:uid="{00000000-0005-0000-0000-000069820000}"/>
    <cellStyle name="Обычный 25 2 2 6" xfId="33389" xr:uid="{00000000-0005-0000-0000-00006A820000}"/>
    <cellStyle name="Обычный 25 2 2 7" xfId="33390" xr:uid="{00000000-0005-0000-0000-00006B820000}"/>
    <cellStyle name="Обычный 25 2 2 8" xfId="33391" xr:uid="{00000000-0005-0000-0000-00006C820000}"/>
    <cellStyle name="Обычный 25 2 2 9" xfId="33392" xr:uid="{00000000-0005-0000-0000-00006D820000}"/>
    <cellStyle name="Обычный 25 2 20" xfId="33393" xr:uid="{00000000-0005-0000-0000-00006E820000}"/>
    <cellStyle name="Обычный 25 2 21" xfId="33394" xr:uid="{00000000-0005-0000-0000-00006F820000}"/>
    <cellStyle name="Обычный 25 2 22" xfId="33395" xr:uid="{00000000-0005-0000-0000-000070820000}"/>
    <cellStyle name="Обычный 25 2 23" xfId="33396" xr:uid="{00000000-0005-0000-0000-000071820000}"/>
    <cellStyle name="Обычный 25 2 24" xfId="33397" xr:uid="{00000000-0005-0000-0000-000072820000}"/>
    <cellStyle name="Обычный 25 2 25" xfId="33398" xr:uid="{00000000-0005-0000-0000-000073820000}"/>
    <cellStyle name="Обычный 25 2 26" xfId="33399" xr:uid="{00000000-0005-0000-0000-000074820000}"/>
    <cellStyle name="Обычный 25 2 27" xfId="33400" xr:uid="{00000000-0005-0000-0000-000075820000}"/>
    <cellStyle name="Обычный 25 2 28" xfId="33401" xr:uid="{00000000-0005-0000-0000-000076820000}"/>
    <cellStyle name="Обычный 25 2 29" xfId="33402" xr:uid="{00000000-0005-0000-0000-000077820000}"/>
    <cellStyle name="Обычный 25 2 3" xfId="33403" xr:uid="{00000000-0005-0000-0000-000078820000}"/>
    <cellStyle name="Обычный 25 2 3 10" xfId="33404" xr:uid="{00000000-0005-0000-0000-000079820000}"/>
    <cellStyle name="Обычный 25 2 3 11" xfId="33405" xr:uid="{00000000-0005-0000-0000-00007A820000}"/>
    <cellStyle name="Обычный 25 2 3 12" xfId="33406" xr:uid="{00000000-0005-0000-0000-00007B820000}"/>
    <cellStyle name="Обычный 25 2 3 13" xfId="33407" xr:uid="{00000000-0005-0000-0000-00007C820000}"/>
    <cellStyle name="Обычный 25 2 3 14" xfId="33408" xr:uid="{00000000-0005-0000-0000-00007D820000}"/>
    <cellStyle name="Обычный 25 2 3 15" xfId="33409" xr:uid="{00000000-0005-0000-0000-00007E820000}"/>
    <cellStyle name="Обычный 25 2 3 16" xfId="33410" xr:uid="{00000000-0005-0000-0000-00007F820000}"/>
    <cellStyle name="Обычный 25 2 3 17" xfId="33411" xr:uid="{00000000-0005-0000-0000-000080820000}"/>
    <cellStyle name="Обычный 25 2 3 18" xfId="33412" xr:uid="{00000000-0005-0000-0000-000081820000}"/>
    <cellStyle name="Обычный 25 2 3 19" xfId="33413" xr:uid="{00000000-0005-0000-0000-000082820000}"/>
    <cellStyle name="Обычный 25 2 3 2" xfId="33414" xr:uid="{00000000-0005-0000-0000-000083820000}"/>
    <cellStyle name="Обычный 25 2 3 2 10" xfId="33415" xr:uid="{00000000-0005-0000-0000-000084820000}"/>
    <cellStyle name="Обычный 25 2 3 2 11" xfId="33416" xr:uid="{00000000-0005-0000-0000-000085820000}"/>
    <cellStyle name="Обычный 25 2 3 2 12" xfId="33417" xr:uid="{00000000-0005-0000-0000-000086820000}"/>
    <cellStyle name="Обычный 25 2 3 2 13" xfId="33418" xr:uid="{00000000-0005-0000-0000-000087820000}"/>
    <cellStyle name="Обычный 25 2 3 2 14" xfId="33419" xr:uid="{00000000-0005-0000-0000-000088820000}"/>
    <cellStyle name="Обычный 25 2 3 2 15" xfId="33420" xr:uid="{00000000-0005-0000-0000-000089820000}"/>
    <cellStyle name="Обычный 25 2 3 2 16" xfId="33421" xr:uid="{00000000-0005-0000-0000-00008A820000}"/>
    <cellStyle name="Обычный 25 2 3 2 17" xfId="33422" xr:uid="{00000000-0005-0000-0000-00008B820000}"/>
    <cellStyle name="Обычный 25 2 3 2 18" xfId="33423" xr:uid="{00000000-0005-0000-0000-00008C820000}"/>
    <cellStyle name="Обычный 25 2 3 2 19" xfId="33424" xr:uid="{00000000-0005-0000-0000-00008D820000}"/>
    <cellStyle name="Обычный 25 2 3 2 2" xfId="33425" xr:uid="{00000000-0005-0000-0000-00008E820000}"/>
    <cellStyle name="Обычный 25 2 3 2 2 10" xfId="33426" xr:uid="{00000000-0005-0000-0000-00008F820000}"/>
    <cellStyle name="Обычный 25 2 3 2 2 11" xfId="33427" xr:uid="{00000000-0005-0000-0000-000090820000}"/>
    <cellStyle name="Обычный 25 2 3 2 2 12" xfId="33428" xr:uid="{00000000-0005-0000-0000-000091820000}"/>
    <cellStyle name="Обычный 25 2 3 2 2 13" xfId="33429" xr:uid="{00000000-0005-0000-0000-000092820000}"/>
    <cellStyle name="Обычный 25 2 3 2 2 14" xfId="33430" xr:uid="{00000000-0005-0000-0000-000093820000}"/>
    <cellStyle name="Обычный 25 2 3 2 2 15" xfId="33431" xr:uid="{00000000-0005-0000-0000-000094820000}"/>
    <cellStyle name="Обычный 25 2 3 2 2 16" xfId="33432" xr:uid="{00000000-0005-0000-0000-000095820000}"/>
    <cellStyle name="Обычный 25 2 3 2 2 17" xfId="33433" xr:uid="{00000000-0005-0000-0000-000096820000}"/>
    <cellStyle name="Обычный 25 2 3 2 2 18" xfId="33434" xr:uid="{00000000-0005-0000-0000-000097820000}"/>
    <cellStyle name="Обычный 25 2 3 2 2 2" xfId="33435" xr:uid="{00000000-0005-0000-0000-000098820000}"/>
    <cellStyle name="Обычный 25 2 3 2 2 3" xfId="33436" xr:uid="{00000000-0005-0000-0000-000099820000}"/>
    <cellStyle name="Обычный 25 2 3 2 2 4" xfId="33437" xr:uid="{00000000-0005-0000-0000-00009A820000}"/>
    <cellStyle name="Обычный 25 2 3 2 2 5" xfId="33438" xr:uid="{00000000-0005-0000-0000-00009B820000}"/>
    <cellStyle name="Обычный 25 2 3 2 2 6" xfId="33439" xr:uid="{00000000-0005-0000-0000-00009C820000}"/>
    <cellStyle name="Обычный 25 2 3 2 2 7" xfId="33440" xr:uid="{00000000-0005-0000-0000-00009D820000}"/>
    <cellStyle name="Обычный 25 2 3 2 2 8" xfId="33441" xr:uid="{00000000-0005-0000-0000-00009E820000}"/>
    <cellStyle name="Обычный 25 2 3 2 2 9" xfId="33442" xr:uid="{00000000-0005-0000-0000-00009F820000}"/>
    <cellStyle name="Обычный 25 2 3 2 20" xfId="33443" xr:uid="{00000000-0005-0000-0000-0000A0820000}"/>
    <cellStyle name="Обычный 25 2 3 2 21" xfId="33444" xr:uid="{00000000-0005-0000-0000-0000A1820000}"/>
    <cellStyle name="Обычный 25 2 3 2 3" xfId="33445" xr:uid="{00000000-0005-0000-0000-0000A2820000}"/>
    <cellStyle name="Обычный 25 2 3 2 3 10" xfId="33446" xr:uid="{00000000-0005-0000-0000-0000A3820000}"/>
    <cellStyle name="Обычный 25 2 3 2 3 11" xfId="33447" xr:uid="{00000000-0005-0000-0000-0000A4820000}"/>
    <cellStyle name="Обычный 25 2 3 2 3 12" xfId="33448" xr:uid="{00000000-0005-0000-0000-0000A5820000}"/>
    <cellStyle name="Обычный 25 2 3 2 3 13" xfId="33449" xr:uid="{00000000-0005-0000-0000-0000A6820000}"/>
    <cellStyle name="Обычный 25 2 3 2 3 14" xfId="33450" xr:uid="{00000000-0005-0000-0000-0000A7820000}"/>
    <cellStyle name="Обычный 25 2 3 2 3 15" xfId="33451" xr:uid="{00000000-0005-0000-0000-0000A8820000}"/>
    <cellStyle name="Обычный 25 2 3 2 3 16" xfId="33452" xr:uid="{00000000-0005-0000-0000-0000A9820000}"/>
    <cellStyle name="Обычный 25 2 3 2 3 17" xfId="33453" xr:uid="{00000000-0005-0000-0000-0000AA820000}"/>
    <cellStyle name="Обычный 25 2 3 2 3 18" xfId="33454" xr:uid="{00000000-0005-0000-0000-0000AB820000}"/>
    <cellStyle name="Обычный 25 2 3 2 3 2" xfId="33455" xr:uid="{00000000-0005-0000-0000-0000AC820000}"/>
    <cellStyle name="Обычный 25 2 3 2 3 3" xfId="33456" xr:uid="{00000000-0005-0000-0000-0000AD820000}"/>
    <cellStyle name="Обычный 25 2 3 2 3 4" xfId="33457" xr:uid="{00000000-0005-0000-0000-0000AE820000}"/>
    <cellStyle name="Обычный 25 2 3 2 3 5" xfId="33458" xr:uid="{00000000-0005-0000-0000-0000AF820000}"/>
    <cellStyle name="Обычный 25 2 3 2 3 6" xfId="33459" xr:uid="{00000000-0005-0000-0000-0000B0820000}"/>
    <cellStyle name="Обычный 25 2 3 2 3 7" xfId="33460" xr:uid="{00000000-0005-0000-0000-0000B1820000}"/>
    <cellStyle name="Обычный 25 2 3 2 3 8" xfId="33461" xr:uid="{00000000-0005-0000-0000-0000B2820000}"/>
    <cellStyle name="Обычный 25 2 3 2 3 9" xfId="33462" xr:uid="{00000000-0005-0000-0000-0000B3820000}"/>
    <cellStyle name="Обычный 25 2 3 2 4" xfId="33463" xr:uid="{00000000-0005-0000-0000-0000B4820000}"/>
    <cellStyle name="Обычный 25 2 3 2 4 10" xfId="33464" xr:uid="{00000000-0005-0000-0000-0000B5820000}"/>
    <cellStyle name="Обычный 25 2 3 2 4 11" xfId="33465" xr:uid="{00000000-0005-0000-0000-0000B6820000}"/>
    <cellStyle name="Обычный 25 2 3 2 4 12" xfId="33466" xr:uid="{00000000-0005-0000-0000-0000B7820000}"/>
    <cellStyle name="Обычный 25 2 3 2 4 13" xfId="33467" xr:uid="{00000000-0005-0000-0000-0000B8820000}"/>
    <cellStyle name="Обычный 25 2 3 2 4 14" xfId="33468" xr:uid="{00000000-0005-0000-0000-0000B9820000}"/>
    <cellStyle name="Обычный 25 2 3 2 4 15" xfId="33469" xr:uid="{00000000-0005-0000-0000-0000BA820000}"/>
    <cellStyle name="Обычный 25 2 3 2 4 16" xfId="33470" xr:uid="{00000000-0005-0000-0000-0000BB820000}"/>
    <cellStyle name="Обычный 25 2 3 2 4 17" xfId="33471" xr:uid="{00000000-0005-0000-0000-0000BC820000}"/>
    <cellStyle name="Обычный 25 2 3 2 4 18" xfId="33472" xr:uid="{00000000-0005-0000-0000-0000BD820000}"/>
    <cellStyle name="Обычный 25 2 3 2 4 2" xfId="33473" xr:uid="{00000000-0005-0000-0000-0000BE820000}"/>
    <cellStyle name="Обычный 25 2 3 2 4 3" xfId="33474" xr:uid="{00000000-0005-0000-0000-0000BF820000}"/>
    <cellStyle name="Обычный 25 2 3 2 4 4" xfId="33475" xr:uid="{00000000-0005-0000-0000-0000C0820000}"/>
    <cellStyle name="Обычный 25 2 3 2 4 5" xfId="33476" xr:uid="{00000000-0005-0000-0000-0000C1820000}"/>
    <cellStyle name="Обычный 25 2 3 2 4 6" xfId="33477" xr:uid="{00000000-0005-0000-0000-0000C2820000}"/>
    <cellStyle name="Обычный 25 2 3 2 4 7" xfId="33478" xr:uid="{00000000-0005-0000-0000-0000C3820000}"/>
    <cellStyle name="Обычный 25 2 3 2 4 8" xfId="33479" xr:uid="{00000000-0005-0000-0000-0000C4820000}"/>
    <cellStyle name="Обычный 25 2 3 2 4 9" xfId="33480" xr:uid="{00000000-0005-0000-0000-0000C5820000}"/>
    <cellStyle name="Обычный 25 2 3 2 5" xfId="33481" xr:uid="{00000000-0005-0000-0000-0000C6820000}"/>
    <cellStyle name="Обычный 25 2 3 2 6" xfId="33482" xr:uid="{00000000-0005-0000-0000-0000C7820000}"/>
    <cellStyle name="Обычный 25 2 3 2 7" xfId="33483" xr:uid="{00000000-0005-0000-0000-0000C8820000}"/>
    <cellStyle name="Обычный 25 2 3 2 8" xfId="33484" xr:uid="{00000000-0005-0000-0000-0000C9820000}"/>
    <cellStyle name="Обычный 25 2 3 2 9" xfId="33485" xr:uid="{00000000-0005-0000-0000-0000CA820000}"/>
    <cellStyle name="Обычный 25 2 3 20" xfId="33486" xr:uid="{00000000-0005-0000-0000-0000CB820000}"/>
    <cellStyle name="Обычный 25 2 3 21" xfId="33487" xr:uid="{00000000-0005-0000-0000-0000CC820000}"/>
    <cellStyle name="Обычный 25 2 3 22" xfId="33488" xr:uid="{00000000-0005-0000-0000-0000CD820000}"/>
    <cellStyle name="Обычный 25 2 3 3" xfId="33489" xr:uid="{00000000-0005-0000-0000-0000CE820000}"/>
    <cellStyle name="Обычный 25 2 3 3 10" xfId="33490" xr:uid="{00000000-0005-0000-0000-0000CF820000}"/>
    <cellStyle name="Обычный 25 2 3 3 11" xfId="33491" xr:uid="{00000000-0005-0000-0000-0000D0820000}"/>
    <cellStyle name="Обычный 25 2 3 3 12" xfId="33492" xr:uid="{00000000-0005-0000-0000-0000D1820000}"/>
    <cellStyle name="Обычный 25 2 3 3 13" xfId="33493" xr:uid="{00000000-0005-0000-0000-0000D2820000}"/>
    <cellStyle name="Обычный 25 2 3 3 14" xfId="33494" xr:uid="{00000000-0005-0000-0000-0000D3820000}"/>
    <cellStyle name="Обычный 25 2 3 3 15" xfId="33495" xr:uid="{00000000-0005-0000-0000-0000D4820000}"/>
    <cellStyle name="Обычный 25 2 3 3 16" xfId="33496" xr:uid="{00000000-0005-0000-0000-0000D5820000}"/>
    <cellStyle name="Обычный 25 2 3 3 17" xfId="33497" xr:uid="{00000000-0005-0000-0000-0000D6820000}"/>
    <cellStyle name="Обычный 25 2 3 3 18" xfId="33498" xr:uid="{00000000-0005-0000-0000-0000D7820000}"/>
    <cellStyle name="Обычный 25 2 3 3 2" xfId="33499" xr:uid="{00000000-0005-0000-0000-0000D8820000}"/>
    <cellStyle name="Обычный 25 2 3 3 3" xfId="33500" xr:uid="{00000000-0005-0000-0000-0000D9820000}"/>
    <cellStyle name="Обычный 25 2 3 3 4" xfId="33501" xr:uid="{00000000-0005-0000-0000-0000DA820000}"/>
    <cellStyle name="Обычный 25 2 3 3 5" xfId="33502" xr:uid="{00000000-0005-0000-0000-0000DB820000}"/>
    <cellStyle name="Обычный 25 2 3 3 6" xfId="33503" xr:uid="{00000000-0005-0000-0000-0000DC820000}"/>
    <cellStyle name="Обычный 25 2 3 3 7" xfId="33504" xr:uid="{00000000-0005-0000-0000-0000DD820000}"/>
    <cellStyle name="Обычный 25 2 3 3 8" xfId="33505" xr:uid="{00000000-0005-0000-0000-0000DE820000}"/>
    <cellStyle name="Обычный 25 2 3 3 9" xfId="33506" xr:uid="{00000000-0005-0000-0000-0000DF820000}"/>
    <cellStyle name="Обычный 25 2 3 4" xfId="33507" xr:uid="{00000000-0005-0000-0000-0000E0820000}"/>
    <cellStyle name="Обычный 25 2 3 4 10" xfId="33508" xr:uid="{00000000-0005-0000-0000-0000E1820000}"/>
    <cellStyle name="Обычный 25 2 3 4 11" xfId="33509" xr:uid="{00000000-0005-0000-0000-0000E2820000}"/>
    <cellStyle name="Обычный 25 2 3 4 12" xfId="33510" xr:uid="{00000000-0005-0000-0000-0000E3820000}"/>
    <cellStyle name="Обычный 25 2 3 4 13" xfId="33511" xr:uid="{00000000-0005-0000-0000-0000E4820000}"/>
    <cellStyle name="Обычный 25 2 3 4 14" xfId="33512" xr:uid="{00000000-0005-0000-0000-0000E5820000}"/>
    <cellStyle name="Обычный 25 2 3 4 15" xfId="33513" xr:uid="{00000000-0005-0000-0000-0000E6820000}"/>
    <cellStyle name="Обычный 25 2 3 4 16" xfId="33514" xr:uid="{00000000-0005-0000-0000-0000E7820000}"/>
    <cellStyle name="Обычный 25 2 3 4 17" xfId="33515" xr:uid="{00000000-0005-0000-0000-0000E8820000}"/>
    <cellStyle name="Обычный 25 2 3 4 18" xfId="33516" xr:uid="{00000000-0005-0000-0000-0000E9820000}"/>
    <cellStyle name="Обычный 25 2 3 4 2" xfId="33517" xr:uid="{00000000-0005-0000-0000-0000EA820000}"/>
    <cellStyle name="Обычный 25 2 3 4 3" xfId="33518" xr:uid="{00000000-0005-0000-0000-0000EB820000}"/>
    <cellStyle name="Обычный 25 2 3 4 4" xfId="33519" xr:uid="{00000000-0005-0000-0000-0000EC820000}"/>
    <cellStyle name="Обычный 25 2 3 4 5" xfId="33520" xr:uid="{00000000-0005-0000-0000-0000ED820000}"/>
    <cellStyle name="Обычный 25 2 3 4 6" xfId="33521" xr:uid="{00000000-0005-0000-0000-0000EE820000}"/>
    <cellStyle name="Обычный 25 2 3 4 7" xfId="33522" xr:uid="{00000000-0005-0000-0000-0000EF820000}"/>
    <cellStyle name="Обычный 25 2 3 4 8" xfId="33523" xr:uid="{00000000-0005-0000-0000-0000F0820000}"/>
    <cellStyle name="Обычный 25 2 3 4 9" xfId="33524" xr:uid="{00000000-0005-0000-0000-0000F1820000}"/>
    <cellStyle name="Обычный 25 2 3 5" xfId="33525" xr:uid="{00000000-0005-0000-0000-0000F2820000}"/>
    <cellStyle name="Обычный 25 2 3 5 10" xfId="33526" xr:uid="{00000000-0005-0000-0000-0000F3820000}"/>
    <cellStyle name="Обычный 25 2 3 5 11" xfId="33527" xr:uid="{00000000-0005-0000-0000-0000F4820000}"/>
    <cellStyle name="Обычный 25 2 3 5 12" xfId="33528" xr:uid="{00000000-0005-0000-0000-0000F5820000}"/>
    <cellStyle name="Обычный 25 2 3 5 13" xfId="33529" xr:uid="{00000000-0005-0000-0000-0000F6820000}"/>
    <cellStyle name="Обычный 25 2 3 5 14" xfId="33530" xr:uid="{00000000-0005-0000-0000-0000F7820000}"/>
    <cellStyle name="Обычный 25 2 3 5 15" xfId="33531" xr:uid="{00000000-0005-0000-0000-0000F8820000}"/>
    <cellStyle name="Обычный 25 2 3 5 16" xfId="33532" xr:uid="{00000000-0005-0000-0000-0000F9820000}"/>
    <cellStyle name="Обычный 25 2 3 5 17" xfId="33533" xr:uid="{00000000-0005-0000-0000-0000FA820000}"/>
    <cellStyle name="Обычный 25 2 3 5 18" xfId="33534" xr:uid="{00000000-0005-0000-0000-0000FB820000}"/>
    <cellStyle name="Обычный 25 2 3 5 2" xfId="33535" xr:uid="{00000000-0005-0000-0000-0000FC820000}"/>
    <cellStyle name="Обычный 25 2 3 5 3" xfId="33536" xr:uid="{00000000-0005-0000-0000-0000FD820000}"/>
    <cellStyle name="Обычный 25 2 3 5 4" xfId="33537" xr:uid="{00000000-0005-0000-0000-0000FE820000}"/>
    <cellStyle name="Обычный 25 2 3 5 5" xfId="33538" xr:uid="{00000000-0005-0000-0000-0000FF820000}"/>
    <cellStyle name="Обычный 25 2 3 5 6" xfId="33539" xr:uid="{00000000-0005-0000-0000-000000830000}"/>
    <cellStyle name="Обычный 25 2 3 5 7" xfId="33540" xr:uid="{00000000-0005-0000-0000-000001830000}"/>
    <cellStyle name="Обычный 25 2 3 5 8" xfId="33541" xr:uid="{00000000-0005-0000-0000-000002830000}"/>
    <cellStyle name="Обычный 25 2 3 5 9" xfId="33542" xr:uid="{00000000-0005-0000-0000-000003830000}"/>
    <cellStyle name="Обычный 25 2 3 6" xfId="33543" xr:uid="{00000000-0005-0000-0000-000004830000}"/>
    <cellStyle name="Обычный 25 2 3 7" xfId="33544" xr:uid="{00000000-0005-0000-0000-000005830000}"/>
    <cellStyle name="Обычный 25 2 3 8" xfId="33545" xr:uid="{00000000-0005-0000-0000-000006830000}"/>
    <cellStyle name="Обычный 25 2 3 9" xfId="33546" xr:uid="{00000000-0005-0000-0000-000007830000}"/>
    <cellStyle name="Обычный 25 2 30" xfId="33547" xr:uid="{00000000-0005-0000-0000-000008830000}"/>
    <cellStyle name="Обычный 25 2 4" xfId="33548" xr:uid="{00000000-0005-0000-0000-000009830000}"/>
    <cellStyle name="Обычный 25 2 4 10" xfId="33549" xr:uid="{00000000-0005-0000-0000-00000A830000}"/>
    <cellStyle name="Обычный 25 2 4 11" xfId="33550" xr:uid="{00000000-0005-0000-0000-00000B830000}"/>
    <cellStyle name="Обычный 25 2 4 12" xfId="33551" xr:uid="{00000000-0005-0000-0000-00000C830000}"/>
    <cellStyle name="Обычный 25 2 4 13" xfId="33552" xr:uid="{00000000-0005-0000-0000-00000D830000}"/>
    <cellStyle name="Обычный 25 2 4 14" xfId="33553" xr:uid="{00000000-0005-0000-0000-00000E830000}"/>
    <cellStyle name="Обычный 25 2 4 15" xfId="33554" xr:uid="{00000000-0005-0000-0000-00000F830000}"/>
    <cellStyle name="Обычный 25 2 4 16" xfId="33555" xr:uid="{00000000-0005-0000-0000-000010830000}"/>
    <cellStyle name="Обычный 25 2 4 17" xfId="33556" xr:uid="{00000000-0005-0000-0000-000011830000}"/>
    <cellStyle name="Обычный 25 2 4 18" xfId="33557" xr:uid="{00000000-0005-0000-0000-000012830000}"/>
    <cellStyle name="Обычный 25 2 4 19" xfId="33558" xr:uid="{00000000-0005-0000-0000-000013830000}"/>
    <cellStyle name="Обычный 25 2 4 2" xfId="33559" xr:uid="{00000000-0005-0000-0000-000014830000}"/>
    <cellStyle name="Обычный 25 2 4 2 10" xfId="33560" xr:uid="{00000000-0005-0000-0000-000015830000}"/>
    <cellStyle name="Обычный 25 2 4 2 11" xfId="33561" xr:uid="{00000000-0005-0000-0000-000016830000}"/>
    <cellStyle name="Обычный 25 2 4 2 12" xfId="33562" xr:uid="{00000000-0005-0000-0000-000017830000}"/>
    <cellStyle name="Обычный 25 2 4 2 13" xfId="33563" xr:uid="{00000000-0005-0000-0000-000018830000}"/>
    <cellStyle name="Обычный 25 2 4 2 14" xfId="33564" xr:uid="{00000000-0005-0000-0000-000019830000}"/>
    <cellStyle name="Обычный 25 2 4 2 15" xfId="33565" xr:uid="{00000000-0005-0000-0000-00001A830000}"/>
    <cellStyle name="Обычный 25 2 4 2 16" xfId="33566" xr:uid="{00000000-0005-0000-0000-00001B830000}"/>
    <cellStyle name="Обычный 25 2 4 2 17" xfId="33567" xr:uid="{00000000-0005-0000-0000-00001C830000}"/>
    <cellStyle name="Обычный 25 2 4 2 18" xfId="33568" xr:uid="{00000000-0005-0000-0000-00001D830000}"/>
    <cellStyle name="Обычный 25 2 4 2 2" xfId="33569" xr:uid="{00000000-0005-0000-0000-00001E830000}"/>
    <cellStyle name="Обычный 25 2 4 2 3" xfId="33570" xr:uid="{00000000-0005-0000-0000-00001F830000}"/>
    <cellStyle name="Обычный 25 2 4 2 4" xfId="33571" xr:uid="{00000000-0005-0000-0000-000020830000}"/>
    <cellStyle name="Обычный 25 2 4 2 5" xfId="33572" xr:uid="{00000000-0005-0000-0000-000021830000}"/>
    <cellStyle name="Обычный 25 2 4 2 6" xfId="33573" xr:uid="{00000000-0005-0000-0000-000022830000}"/>
    <cellStyle name="Обычный 25 2 4 2 7" xfId="33574" xr:uid="{00000000-0005-0000-0000-000023830000}"/>
    <cellStyle name="Обычный 25 2 4 2 8" xfId="33575" xr:uid="{00000000-0005-0000-0000-000024830000}"/>
    <cellStyle name="Обычный 25 2 4 2 9" xfId="33576" xr:uid="{00000000-0005-0000-0000-000025830000}"/>
    <cellStyle name="Обычный 25 2 4 20" xfId="33577" xr:uid="{00000000-0005-0000-0000-000026830000}"/>
    <cellStyle name="Обычный 25 2 4 21" xfId="33578" xr:uid="{00000000-0005-0000-0000-000027830000}"/>
    <cellStyle name="Обычный 25 2 4 3" xfId="33579" xr:uid="{00000000-0005-0000-0000-000028830000}"/>
    <cellStyle name="Обычный 25 2 4 3 10" xfId="33580" xr:uid="{00000000-0005-0000-0000-000029830000}"/>
    <cellStyle name="Обычный 25 2 4 3 11" xfId="33581" xr:uid="{00000000-0005-0000-0000-00002A830000}"/>
    <cellStyle name="Обычный 25 2 4 3 12" xfId="33582" xr:uid="{00000000-0005-0000-0000-00002B830000}"/>
    <cellStyle name="Обычный 25 2 4 3 13" xfId="33583" xr:uid="{00000000-0005-0000-0000-00002C830000}"/>
    <cellStyle name="Обычный 25 2 4 3 14" xfId="33584" xr:uid="{00000000-0005-0000-0000-00002D830000}"/>
    <cellStyle name="Обычный 25 2 4 3 15" xfId="33585" xr:uid="{00000000-0005-0000-0000-00002E830000}"/>
    <cellStyle name="Обычный 25 2 4 3 16" xfId="33586" xr:uid="{00000000-0005-0000-0000-00002F830000}"/>
    <cellStyle name="Обычный 25 2 4 3 17" xfId="33587" xr:uid="{00000000-0005-0000-0000-000030830000}"/>
    <cellStyle name="Обычный 25 2 4 3 18" xfId="33588" xr:uid="{00000000-0005-0000-0000-000031830000}"/>
    <cellStyle name="Обычный 25 2 4 3 2" xfId="33589" xr:uid="{00000000-0005-0000-0000-000032830000}"/>
    <cellStyle name="Обычный 25 2 4 3 3" xfId="33590" xr:uid="{00000000-0005-0000-0000-000033830000}"/>
    <cellStyle name="Обычный 25 2 4 3 4" xfId="33591" xr:uid="{00000000-0005-0000-0000-000034830000}"/>
    <cellStyle name="Обычный 25 2 4 3 5" xfId="33592" xr:uid="{00000000-0005-0000-0000-000035830000}"/>
    <cellStyle name="Обычный 25 2 4 3 6" xfId="33593" xr:uid="{00000000-0005-0000-0000-000036830000}"/>
    <cellStyle name="Обычный 25 2 4 3 7" xfId="33594" xr:uid="{00000000-0005-0000-0000-000037830000}"/>
    <cellStyle name="Обычный 25 2 4 3 8" xfId="33595" xr:uid="{00000000-0005-0000-0000-000038830000}"/>
    <cellStyle name="Обычный 25 2 4 3 9" xfId="33596" xr:uid="{00000000-0005-0000-0000-000039830000}"/>
    <cellStyle name="Обычный 25 2 4 4" xfId="33597" xr:uid="{00000000-0005-0000-0000-00003A830000}"/>
    <cellStyle name="Обычный 25 2 4 4 10" xfId="33598" xr:uid="{00000000-0005-0000-0000-00003B830000}"/>
    <cellStyle name="Обычный 25 2 4 4 11" xfId="33599" xr:uid="{00000000-0005-0000-0000-00003C830000}"/>
    <cellStyle name="Обычный 25 2 4 4 12" xfId="33600" xr:uid="{00000000-0005-0000-0000-00003D830000}"/>
    <cellStyle name="Обычный 25 2 4 4 13" xfId="33601" xr:uid="{00000000-0005-0000-0000-00003E830000}"/>
    <cellStyle name="Обычный 25 2 4 4 14" xfId="33602" xr:uid="{00000000-0005-0000-0000-00003F830000}"/>
    <cellStyle name="Обычный 25 2 4 4 15" xfId="33603" xr:uid="{00000000-0005-0000-0000-000040830000}"/>
    <cellStyle name="Обычный 25 2 4 4 16" xfId="33604" xr:uid="{00000000-0005-0000-0000-000041830000}"/>
    <cellStyle name="Обычный 25 2 4 4 17" xfId="33605" xr:uid="{00000000-0005-0000-0000-000042830000}"/>
    <cellStyle name="Обычный 25 2 4 4 18" xfId="33606" xr:uid="{00000000-0005-0000-0000-000043830000}"/>
    <cellStyle name="Обычный 25 2 4 4 2" xfId="33607" xr:uid="{00000000-0005-0000-0000-000044830000}"/>
    <cellStyle name="Обычный 25 2 4 4 3" xfId="33608" xr:uid="{00000000-0005-0000-0000-000045830000}"/>
    <cellStyle name="Обычный 25 2 4 4 4" xfId="33609" xr:uid="{00000000-0005-0000-0000-000046830000}"/>
    <cellStyle name="Обычный 25 2 4 4 5" xfId="33610" xr:uid="{00000000-0005-0000-0000-000047830000}"/>
    <cellStyle name="Обычный 25 2 4 4 6" xfId="33611" xr:uid="{00000000-0005-0000-0000-000048830000}"/>
    <cellStyle name="Обычный 25 2 4 4 7" xfId="33612" xr:uid="{00000000-0005-0000-0000-000049830000}"/>
    <cellStyle name="Обычный 25 2 4 4 8" xfId="33613" xr:uid="{00000000-0005-0000-0000-00004A830000}"/>
    <cellStyle name="Обычный 25 2 4 4 9" xfId="33614" xr:uid="{00000000-0005-0000-0000-00004B830000}"/>
    <cellStyle name="Обычный 25 2 4 5" xfId="33615" xr:uid="{00000000-0005-0000-0000-00004C830000}"/>
    <cellStyle name="Обычный 25 2 4 6" xfId="33616" xr:uid="{00000000-0005-0000-0000-00004D830000}"/>
    <cellStyle name="Обычный 25 2 4 7" xfId="33617" xr:uid="{00000000-0005-0000-0000-00004E830000}"/>
    <cellStyle name="Обычный 25 2 4 8" xfId="33618" xr:uid="{00000000-0005-0000-0000-00004F830000}"/>
    <cellStyle name="Обычный 25 2 4 9" xfId="33619" xr:uid="{00000000-0005-0000-0000-000050830000}"/>
    <cellStyle name="Обычный 25 2 5" xfId="33620" xr:uid="{00000000-0005-0000-0000-000051830000}"/>
    <cellStyle name="Обычный 25 2 5 10" xfId="33621" xr:uid="{00000000-0005-0000-0000-000052830000}"/>
    <cellStyle name="Обычный 25 2 5 11" xfId="33622" xr:uid="{00000000-0005-0000-0000-000053830000}"/>
    <cellStyle name="Обычный 25 2 5 12" xfId="33623" xr:uid="{00000000-0005-0000-0000-000054830000}"/>
    <cellStyle name="Обычный 25 2 5 13" xfId="33624" xr:uid="{00000000-0005-0000-0000-000055830000}"/>
    <cellStyle name="Обычный 25 2 5 14" xfId="33625" xr:uid="{00000000-0005-0000-0000-000056830000}"/>
    <cellStyle name="Обычный 25 2 5 15" xfId="33626" xr:uid="{00000000-0005-0000-0000-000057830000}"/>
    <cellStyle name="Обычный 25 2 5 16" xfId="33627" xr:uid="{00000000-0005-0000-0000-000058830000}"/>
    <cellStyle name="Обычный 25 2 5 17" xfId="33628" xr:uid="{00000000-0005-0000-0000-000059830000}"/>
    <cellStyle name="Обычный 25 2 5 18" xfId="33629" xr:uid="{00000000-0005-0000-0000-00005A830000}"/>
    <cellStyle name="Обычный 25 2 5 2" xfId="33630" xr:uid="{00000000-0005-0000-0000-00005B830000}"/>
    <cellStyle name="Обычный 25 2 5 3" xfId="33631" xr:uid="{00000000-0005-0000-0000-00005C830000}"/>
    <cellStyle name="Обычный 25 2 5 4" xfId="33632" xr:uid="{00000000-0005-0000-0000-00005D830000}"/>
    <cellStyle name="Обычный 25 2 5 5" xfId="33633" xr:uid="{00000000-0005-0000-0000-00005E830000}"/>
    <cellStyle name="Обычный 25 2 5 6" xfId="33634" xr:uid="{00000000-0005-0000-0000-00005F830000}"/>
    <cellStyle name="Обычный 25 2 5 7" xfId="33635" xr:uid="{00000000-0005-0000-0000-000060830000}"/>
    <cellStyle name="Обычный 25 2 5 8" xfId="33636" xr:uid="{00000000-0005-0000-0000-000061830000}"/>
    <cellStyle name="Обычный 25 2 5 9" xfId="33637" xr:uid="{00000000-0005-0000-0000-000062830000}"/>
    <cellStyle name="Обычный 25 2 6" xfId="33638" xr:uid="{00000000-0005-0000-0000-000063830000}"/>
    <cellStyle name="Обычный 25 2 6 10" xfId="33639" xr:uid="{00000000-0005-0000-0000-000064830000}"/>
    <cellStyle name="Обычный 25 2 6 11" xfId="33640" xr:uid="{00000000-0005-0000-0000-000065830000}"/>
    <cellStyle name="Обычный 25 2 6 12" xfId="33641" xr:uid="{00000000-0005-0000-0000-000066830000}"/>
    <cellStyle name="Обычный 25 2 6 13" xfId="33642" xr:uid="{00000000-0005-0000-0000-000067830000}"/>
    <cellStyle name="Обычный 25 2 6 14" xfId="33643" xr:uid="{00000000-0005-0000-0000-000068830000}"/>
    <cellStyle name="Обычный 25 2 6 15" xfId="33644" xr:uid="{00000000-0005-0000-0000-000069830000}"/>
    <cellStyle name="Обычный 25 2 6 16" xfId="33645" xr:uid="{00000000-0005-0000-0000-00006A830000}"/>
    <cellStyle name="Обычный 25 2 6 17" xfId="33646" xr:uid="{00000000-0005-0000-0000-00006B830000}"/>
    <cellStyle name="Обычный 25 2 6 18" xfId="33647" xr:uid="{00000000-0005-0000-0000-00006C830000}"/>
    <cellStyle name="Обычный 25 2 6 2" xfId="33648" xr:uid="{00000000-0005-0000-0000-00006D830000}"/>
    <cellStyle name="Обычный 25 2 6 3" xfId="33649" xr:uid="{00000000-0005-0000-0000-00006E830000}"/>
    <cellStyle name="Обычный 25 2 6 4" xfId="33650" xr:uid="{00000000-0005-0000-0000-00006F830000}"/>
    <cellStyle name="Обычный 25 2 6 5" xfId="33651" xr:uid="{00000000-0005-0000-0000-000070830000}"/>
    <cellStyle name="Обычный 25 2 6 6" xfId="33652" xr:uid="{00000000-0005-0000-0000-000071830000}"/>
    <cellStyle name="Обычный 25 2 6 7" xfId="33653" xr:uid="{00000000-0005-0000-0000-000072830000}"/>
    <cellStyle name="Обычный 25 2 6 8" xfId="33654" xr:uid="{00000000-0005-0000-0000-000073830000}"/>
    <cellStyle name="Обычный 25 2 6 9" xfId="33655" xr:uid="{00000000-0005-0000-0000-000074830000}"/>
    <cellStyle name="Обычный 25 2 7" xfId="33656" xr:uid="{00000000-0005-0000-0000-000075830000}"/>
    <cellStyle name="Обычный 25 2 7 10" xfId="33657" xr:uid="{00000000-0005-0000-0000-000076830000}"/>
    <cellStyle name="Обычный 25 2 7 11" xfId="33658" xr:uid="{00000000-0005-0000-0000-000077830000}"/>
    <cellStyle name="Обычный 25 2 7 12" xfId="33659" xr:uid="{00000000-0005-0000-0000-000078830000}"/>
    <cellStyle name="Обычный 25 2 7 13" xfId="33660" xr:uid="{00000000-0005-0000-0000-000079830000}"/>
    <cellStyle name="Обычный 25 2 7 14" xfId="33661" xr:uid="{00000000-0005-0000-0000-00007A830000}"/>
    <cellStyle name="Обычный 25 2 7 15" xfId="33662" xr:uid="{00000000-0005-0000-0000-00007B830000}"/>
    <cellStyle name="Обычный 25 2 7 16" xfId="33663" xr:uid="{00000000-0005-0000-0000-00007C830000}"/>
    <cellStyle name="Обычный 25 2 7 17" xfId="33664" xr:uid="{00000000-0005-0000-0000-00007D830000}"/>
    <cellStyle name="Обычный 25 2 7 18" xfId="33665" xr:uid="{00000000-0005-0000-0000-00007E830000}"/>
    <cellStyle name="Обычный 25 2 7 2" xfId="33666" xr:uid="{00000000-0005-0000-0000-00007F830000}"/>
    <cellStyle name="Обычный 25 2 7 3" xfId="33667" xr:uid="{00000000-0005-0000-0000-000080830000}"/>
    <cellStyle name="Обычный 25 2 7 4" xfId="33668" xr:uid="{00000000-0005-0000-0000-000081830000}"/>
    <cellStyle name="Обычный 25 2 7 5" xfId="33669" xr:uid="{00000000-0005-0000-0000-000082830000}"/>
    <cellStyle name="Обычный 25 2 7 6" xfId="33670" xr:uid="{00000000-0005-0000-0000-000083830000}"/>
    <cellStyle name="Обычный 25 2 7 7" xfId="33671" xr:uid="{00000000-0005-0000-0000-000084830000}"/>
    <cellStyle name="Обычный 25 2 7 8" xfId="33672" xr:uid="{00000000-0005-0000-0000-000085830000}"/>
    <cellStyle name="Обычный 25 2 7 9" xfId="33673" xr:uid="{00000000-0005-0000-0000-000086830000}"/>
    <cellStyle name="Обычный 25 2 8" xfId="33674" xr:uid="{00000000-0005-0000-0000-000087830000}"/>
    <cellStyle name="Обычный 25 2 9" xfId="33675" xr:uid="{00000000-0005-0000-0000-000088830000}"/>
    <cellStyle name="Обычный 25 20" xfId="33676" xr:uid="{00000000-0005-0000-0000-000089830000}"/>
    <cellStyle name="Обычный 25 21" xfId="33677" xr:uid="{00000000-0005-0000-0000-00008A830000}"/>
    <cellStyle name="Обычный 25 22" xfId="33678" xr:uid="{00000000-0005-0000-0000-00008B830000}"/>
    <cellStyle name="Обычный 25 23" xfId="33679" xr:uid="{00000000-0005-0000-0000-00008C830000}"/>
    <cellStyle name="Обычный 25 24" xfId="33680" xr:uid="{00000000-0005-0000-0000-00008D830000}"/>
    <cellStyle name="Обычный 25 25" xfId="33681" xr:uid="{00000000-0005-0000-0000-00008E830000}"/>
    <cellStyle name="Обычный 25 26" xfId="33682" xr:uid="{00000000-0005-0000-0000-00008F830000}"/>
    <cellStyle name="Обычный 25 27" xfId="33683" xr:uid="{00000000-0005-0000-0000-000090830000}"/>
    <cellStyle name="Обычный 25 28" xfId="33684" xr:uid="{00000000-0005-0000-0000-000091830000}"/>
    <cellStyle name="Обычный 25 29" xfId="33685" xr:uid="{00000000-0005-0000-0000-000092830000}"/>
    <cellStyle name="Обычный 25 3" xfId="33686" xr:uid="{00000000-0005-0000-0000-000093830000}"/>
    <cellStyle name="Обычный 25 3 10" xfId="33687" xr:uid="{00000000-0005-0000-0000-000094830000}"/>
    <cellStyle name="Обычный 25 3 11" xfId="33688" xr:uid="{00000000-0005-0000-0000-000095830000}"/>
    <cellStyle name="Обычный 25 3 12" xfId="33689" xr:uid="{00000000-0005-0000-0000-000096830000}"/>
    <cellStyle name="Обычный 25 3 13" xfId="33690" xr:uid="{00000000-0005-0000-0000-000097830000}"/>
    <cellStyle name="Обычный 25 3 14" xfId="33691" xr:uid="{00000000-0005-0000-0000-000098830000}"/>
    <cellStyle name="Обычный 25 3 15" xfId="33692" xr:uid="{00000000-0005-0000-0000-000099830000}"/>
    <cellStyle name="Обычный 25 3 16" xfId="33693" xr:uid="{00000000-0005-0000-0000-00009A830000}"/>
    <cellStyle name="Обычный 25 3 17" xfId="33694" xr:uid="{00000000-0005-0000-0000-00009B830000}"/>
    <cellStyle name="Обычный 25 3 18" xfId="33695" xr:uid="{00000000-0005-0000-0000-00009C830000}"/>
    <cellStyle name="Обычный 25 3 19" xfId="33696" xr:uid="{00000000-0005-0000-0000-00009D830000}"/>
    <cellStyle name="Обычный 25 3 2" xfId="33697" xr:uid="{00000000-0005-0000-0000-00009E830000}"/>
    <cellStyle name="Обычный 25 3 2 10" xfId="33698" xr:uid="{00000000-0005-0000-0000-00009F830000}"/>
    <cellStyle name="Обычный 25 3 2 11" xfId="33699" xr:uid="{00000000-0005-0000-0000-0000A0830000}"/>
    <cellStyle name="Обычный 25 3 2 12" xfId="33700" xr:uid="{00000000-0005-0000-0000-0000A1830000}"/>
    <cellStyle name="Обычный 25 3 2 13" xfId="33701" xr:uid="{00000000-0005-0000-0000-0000A2830000}"/>
    <cellStyle name="Обычный 25 3 2 14" xfId="33702" xr:uid="{00000000-0005-0000-0000-0000A3830000}"/>
    <cellStyle name="Обычный 25 3 2 15" xfId="33703" xr:uid="{00000000-0005-0000-0000-0000A4830000}"/>
    <cellStyle name="Обычный 25 3 2 16" xfId="33704" xr:uid="{00000000-0005-0000-0000-0000A5830000}"/>
    <cellStyle name="Обычный 25 3 2 17" xfId="33705" xr:uid="{00000000-0005-0000-0000-0000A6830000}"/>
    <cellStyle name="Обычный 25 3 2 18" xfId="33706" xr:uid="{00000000-0005-0000-0000-0000A7830000}"/>
    <cellStyle name="Обычный 25 3 2 19" xfId="33707" xr:uid="{00000000-0005-0000-0000-0000A8830000}"/>
    <cellStyle name="Обычный 25 3 2 2" xfId="33708" xr:uid="{00000000-0005-0000-0000-0000A9830000}"/>
    <cellStyle name="Обычный 25 3 2 2 10" xfId="33709" xr:uid="{00000000-0005-0000-0000-0000AA830000}"/>
    <cellStyle name="Обычный 25 3 2 2 11" xfId="33710" xr:uid="{00000000-0005-0000-0000-0000AB830000}"/>
    <cellStyle name="Обычный 25 3 2 2 12" xfId="33711" xr:uid="{00000000-0005-0000-0000-0000AC830000}"/>
    <cellStyle name="Обычный 25 3 2 2 13" xfId="33712" xr:uid="{00000000-0005-0000-0000-0000AD830000}"/>
    <cellStyle name="Обычный 25 3 2 2 14" xfId="33713" xr:uid="{00000000-0005-0000-0000-0000AE830000}"/>
    <cellStyle name="Обычный 25 3 2 2 15" xfId="33714" xr:uid="{00000000-0005-0000-0000-0000AF830000}"/>
    <cellStyle name="Обычный 25 3 2 2 16" xfId="33715" xr:uid="{00000000-0005-0000-0000-0000B0830000}"/>
    <cellStyle name="Обычный 25 3 2 2 17" xfId="33716" xr:uid="{00000000-0005-0000-0000-0000B1830000}"/>
    <cellStyle name="Обычный 25 3 2 2 18" xfId="33717" xr:uid="{00000000-0005-0000-0000-0000B2830000}"/>
    <cellStyle name="Обычный 25 3 2 2 19" xfId="33718" xr:uid="{00000000-0005-0000-0000-0000B3830000}"/>
    <cellStyle name="Обычный 25 3 2 2 2" xfId="33719" xr:uid="{00000000-0005-0000-0000-0000B4830000}"/>
    <cellStyle name="Обычный 25 3 2 2 2 10" xfId="33720" xr:uid="{00000000-0005-0000-0000-0000B5830000}"/>
    <cellStyle name="Обычный 25 3 2 2 2 11" xfId="33721" xr:uid="{00000000-0005-0000-0000-0000B6830000}"/>
    <cellStyle name="Обычный 25 3 2 2 2 12" xfId="33722" xr:uid="{00000000-0005-0000-0000-0000B7830000}"/>
    <cellStyle name="Обычный 25 3 2 2 2 13" xfId="33723" xr:uid="{00000000-0005-0000-0000-0000B8830000}"/>
    <cellStyle name="Обычный 25 3 2 2 2 14" xfId="33724" xr:uid="{00000000-0005-0000-0000-0000B9830000}"/>
    <cellStyle name="Обычный 25 3 2 2 2 15" xfId="33725" xr:uid="{00000000-0005-0000-0000-0000BA830000}"/>
    <cellStyle name="Обычный 25 3 2 2 2 16" xfId="33726" xr:uid="{00000000-0005-0000-0000-0000BB830000}"/>
    <cellStyle name="Обычный 25 3 2 2 2 17" xfId="33727" xr:uid="{00000000-0005-0000-0000-0000BC830000}"/>
    <cellStyle name="Обычный 25 3 2 2 2 18" xfId="33728" xr:uid="{00000000-0005-0000-0000-0000BD830000}"/>
    <cellStyle name="Обычный 25 3 2 2 2 2" xfId="33729" xr:uid="{00000000-0005-0000-0000-0000BE830000}"/>
    <cellStyle name="Обычный 25 3 2 2 2 3" xfId="33730" xr:uid="{00000000-0005-0000-0000-0000BF830000}"/>
    <cellStyle name="Обычный 25 3 2 2 2 4" xfId="33731" xr:uid="{00000000-0005-0000-0000-0000C0830000}"/>
    <cellStyle name="Обычный 25 3 2 2 2 5" xfId="33732" xr:uid="{00000000-0005-0000-0000-0000C1830000}"/>
    <cellStyle name="Обычный 25 3 2 2 2 6" xfId="33733" xr:uid="{00000000-0005-0000-0000-0000C2830000}"/>
    <cellStyle name="Обычный 25 3 2 2 2 7" xfId="33734" xr:uid="{00000000-0005-0000-0000-0000C3830000}"/>
    <cellStyle name="Обычный 25 3 2 2 2 8" xfId="33735" xr:uid="{00000000-0005-0000-0000-0000C4830000}"/>
    <cellStyle name="Обычный 25 3 2 2 2 9" xfId="33736" xr:uid="{00000000-0005-0000-0000-0000C5830000}"/>
    <cellStyle name="Обычный 25 3 2 2 20" xfId="33737" xr:uid="{00000000-0005-0000-0000-0000C6830000}"/>
    <cellStyle name="Обычный 25 3 2 2 21" xfId="33738" xr:uid="{00000000-0005-0000-0000-0000C7830000}"/>
    <cellStyle name="Обычный 25 3 2 2 3" xfId="33739" xr:uid="{00000000-0005-0000-0000-0000C8830000}"/>
    <cellStyle name="Обычный 25 3 2 2 3 10" xfId="33740" xr:uid="{00000000-0005-0000-0000-0000C9830000}"/>
    <cellStyle name="Обычный 25 3 2 2 3 11" xfId="33741" xr:uid="{00000000-0005-0000-0000-0000CA830000}"/>
    <cellStyle name="Обычный 25 3 2 2 3 12" xfId="33742" xr:uid="{00000000-0005-0000-0000-0000CB830000}"/>
    <cellStyle name="Обычный 25 3 2 2 3 13" xfId="33743" xr:uid="{00000000-0005-0000-0000-0000CC830000}"/>
    <cellStyle name="Обычный 25 3 2 2 3 14" xfId="33744" xr:uid="{00000000-0005-0000-0000-0000CD830000}"/>
    <cellStyle name="Обычный 25 3 2 2 3 15" xfId="33745" xr:uid="{00000000-0005-0000-0000-0000CE830000}"/>
    <cellStyle name="Обычный 25 3 2 2 3 16" xfId="33746" xr:uid="{00000000-0005-0000-0000-0000CF830000}"/>
    <cellStyle name="Обычный 25 3 2 2 3 17" xfId="33747" xr:uid="{00000000-0005-0000-0000-0000D0830000}"/>
    <cellStyle name="Обычный 25 3 2 2 3 18" xfId="33748" xr:uid="{00000000-0005-0000-0000-0000D1830000}"/>
    <cellStyle name="Обычный 25 3 2 2 3 2" xfId="33749" xr:uid="{00000000-0005-0000-0000-0000D2830000}"/>
    <cellStyle name="Обычный 25 3 2 2 3 3" xfId="33750" xr:uid="{00000000-0005-0000-0000-0000D3830000}"/>
    <cellStyle name="Обычный 25 3 2 2 3 4" xfId="33751" xr:uid="{00000000-0005-0000-0000-0000D4830000}"/>
    <cellStyle name="Обычный 25 3 2 2 3 5" xfId="33752" xr:uid="{00000000-0005-0000-0000-0000D5830000}"/>
    <cellStyle name="Обычный 25 3 2 2 3 6" xfId="33753" xr:uid="{00000000-0005-0000-0000-0000D6830000}"/>
    <cellStyle name="Обычный 25 3 2 2 3 7" xfId="33754" xr:uid="{00000000-0005-0000-0000-0000D7830000}"/>
    <cellStyle name="Обычный 25 3 2 2 3 8" xfId="33755" xr:uid="{00000000-0005-0000-0000-0000D8830000}"/>
    <cellStyle name="Обычный 25 3 2 2 3 9" xfId="33756" xr:uid="{00000000-0005-0000-0000-0000D9830000}"/>
    <cellStyle name="Обычный 25 3 2 2 4" xfId="33757" xr:uid="{00000000-0005-0000-0000-0000DA830000}"/>
    <cellStyle name="Обычный 25 3 2 2 4 10" xfId="33758" xr:uid="{00000000-0005-0000-0000-0000DB830000}"/>
    <cellStyle name="Обычный 25 3 2 2 4 11" xfId="33759" xr:uid="{00000000-0005-0000-0000-0000DC830000}"/>
    <cellStyle name="Обычный 25 3 2 2 4 12" xfId="33760" xr:uid="{00000000-0005-0000-0000-0000DD830000}"/>
    <cellStyle name="Обычный 25 3 2 2 4 13" xfId="33761" xr:uid="{00000000-0005-0000-0000-0000DE830000}"/>
    <cellStyle name="Обычный 25 3 2 2 4 14" xfId="33762" xr:uid="{00000000-0005-0000-0000-0000DF830000}"/>
    <cellStyle name="Обычный 25 3 2 2 4 15" xfId="33763" xr:uid="{00000000-0005-0000-0000-0000E0830000}"/>
    <cellStyle name="Обычный 25 3 2 2 4 16" xfId="33764" xr:uid="{00000000-0005-0000-0000-0000E1830000}"/>
    <cellStyle name="Обычный 25 3 2 2 4 17" xfId="33765" xr:uid="{00000000-0005-0000-0000-0000E2830000}"/>
    <cellStyle name="Обычный 25 3 2 2 4 18" xfId="33766" xr:uid="{00000000-0005-0000-0000-0000E3830000}"/>
    <cellStyle name="Обычный 25 3 2 2 4 2" xfId="33767" xr:uid="{00000000-0005-0000-0000-0000E4830000}"/>
    <cellStyle name="Обычный 25 3 2 2 4 3" xfId="33768" xr:uid="{00000000-0005-0000-0000-0000E5830000}"/>
    <cellStyle name="Обычный 25 3 2 2 4 4" xfId="33769" xr:uid="{00000000-0005-0000-0000-0000E6830000}"/>
    <cellStyle name="Обычный 25 3 2 2 4 5" xfId="33770" xr:uid="{00000000-0005-0000-0000-0000E7830000}"/>
    <cellStyle name="Обычный 25 3 2 2 4 6" xfId="33771" xr:uid="{00000000-0005-0000-0000-0000E8830000}"/>
    <cellStyle name="Обычный 25 3 2 2 4 7" xfId="33772" xr:uid="{00000000-0005-0000-0000-0000E9830000}"/>
    <cellStyle name="Обычный 25 3 2 2 4 8" xfId="33773" xr:uid="{00000000-0005-0000-0000-0000EA830000}"/>
    <cellStyle name="Обычный 25 3 2 2 4 9" xfId="33774" xr:uid="{00000000-0005-0000-0000-0000EB830000}"/>
    <cellStyle name="Обычный 25 3 2 2 5" xfId="33775" xr:uid="{00000000-0005-0000-0000-0000EC830000}"/>
    <cellStyle name="Обычный 25 3 2 2 6" xfId="33776" xr:uid="{00000000-0005-0000-0000-0000ED830000}"/>
    <cellStyle name="Обычный 25 3 2 2 7" xfId="33777" xr:uid="{00000000-0005-0000-0000-0000EE830000}"/>
    <cellStyle name="Обычный 25 3 2 2 8" xfId="33778" xr:uid="{00000000-0005-0000-0000-0000EF830000}"/>
    <cellStyle name="Обычный 25 3 2 2 9" xfId="33779" xr:uid="{00000000-0005-0000-0000-0000F0830000}"/>
    <cellStyle name="Обычный 25 3 2 20" xfId="33780" xr:uid="{00000000-0005-0000-0000-0000F1830000}"/>
    <cellStyle name="Обычный 25 3 2 21" xfId="33781" xr:uid="{00000000-0005-0000-0000-0000F2830000}"/>
    <cellStyle name="Обычный 25 3 2 22" xfId="33782" xr:uid="{00000000-0005-0000-0000-0000F3830000}"/>
    <cellStyle name="Обычный 25 3 2 3" xfId="33783" xr:uid="{00000000-0005-0000-0000-0000F4830000}"/>
    <cellStyle name="Обычный 25 3 2 3 10" xfId="33784" xr:uid="{00000000-0005-0000-0000-0000F5830000}"/>
    <cellStyle name="Обычный 25 3 2 3 11" xfId="33785" xr:uid="{00000000-0005-0000-0000-0000F6830000}"/>
    <cellStyle name="Обычный 25 3 2 3 12" xfId="33786" xr:uid="{00000000-0005-0000-0000-0000F7830000}"/>
    <cellStyle name="Обычный 25 3 2 3 13" xfId="33787" xr:uid="{00000000-0005-0000-0000-0000F8830000}"/>
    <cellStyle name="Обычный 25 3 2 3 14" xfId="33788" xr:uid="{00000000-0005-0000-0000-0000F9830000}"/>
    <cellStyle name="Обычный 25 3 2 3 15" xfId="33789" xr:uid="{00000000-0005-0000-0000-0000FA830000}"/>
    <cellStyle name="Обычный 25 3 2 3 16" xfId="33790" xr:uid="{00000000-0005-0000-0000-0000FB830000}"/>
    <cellStyle name="Обычный 25 3 2 3 17" xfId="33791" xr:uid="{00000000-0005-0000-0000-0000FC830000}"/>
    <cellStyle name="Обычный 25 3 2 3 18" xfId="33792" xr:uid="{00000000-0005-0000-0000-0000FD830000}"/>
    <cellStyle name="Обычный 25 3 2 3 2" xfId="33793" xr:uid="{00000000-0005-0000-0000-0000FE830000}"/>
    <cellStyle name="Обычный 25 3 2 3 3" xfId="33794" xr:uid="{00000000-0005-0000-0000-0000FF830000}"/>
    <cellStyle name="Обычный 25 3 2 3 4" xfId="33795" xr:uid="{00000000-0005-0000-0000-000000840000}"/>
    <cellStyle name="Обычный 25 3 2 3 5" xfId="33796" xr:uid="{00000000-0005-0000-0000-000001840000}"/>
    <cellStyle name="Обычный 25 3 2 3 6" xfId="33797" xr:uid="{00000000-0005-0000-0000-000002840000}"/>
    <cellStyle name="Обычный 25 3 2 3 7" xfId="33798" xr:uid="{00000000-0005-0000-0000-000003840000}"/>
    <cellStyle name="Обычный 25 3 2 3 8" xfId="33799" xr:uid="{00000000-0005-0000-0000-000004840000}"/>
    <cellStyle name="Обычный 25 3 2 3 9" xfId="33800" xr:uid="{00000000-0005-0000-0000-000005840000}"/>
    <cellStyle name="Обычный 25 3 2 4" xfId="33801" xr:uid="{00000000-0005-0000-0000-000006840000}"/>
    <cellStyle name="Обычный 25 3 2 4 10" xfId="33802" xr:uid="{00000000-0005-0000-0000-000007840000}"/>
    <cellStyle name="Обычный 25 3 2 4 11" xfId="33803" xr:uid="{00000000-0005-0000-0000-000008840000}"/>
    <cellStyle name="Обычный 25 3 2 4 12" xfId="33804" xr:uid="{00000000-0005-0000-0000-000009840000}"/>
    <cellStyle name="Обычный 25 3 2 4 13" xfId="33805" xr:uid="{00000000-0005-0000-0000-00000A840000}"/>
    <cellStyle name="Обычный 25 3 2 4 14" xfId="33806" xr:uid="{00000000-0005-0000-0000-00000B840000}"/>
    <cellStyle name="Обычный 25 3 2 4 15" xfId="33807" xr:uid="{00000000-0005-0000-0000-00000C840000}"/>
    <cellStyle name="Обычный 25 3 2 4 16" xfId="33808" xr:uid="{00000000-0005-0000-0000-00000D840000}"/>
    <cellStyle name="Обычный 25 3 2 4 17" xfId="33809" xr:uid="{00000000-0005-0000-0000-00000E840000}"/>
    <cellStyle name="Обычный 25 3 2 4 18" xfId="33810" xr:uid="{00000000-0005-0000-0000-00000F840000}"/>
    <cellStyle name="Обычный 25 3 2 4 2" xfId="33811" xr:uid="{00000000-0005-0000-0000-000010840000}"/>
    <cellStyle name="Обычный 25 3 2 4 3" xfId="33812" xr:uid="{00000000-0005-0000-0000-000011840000}"/>
    <cellStyle name="Обычный 25 3 2 4 4" xfId="33813" xr:uid="{00000000-0005-0000-0000-000012840000}"/>
    <cellStyle name="Обычный 25 3 2 4 5" xfId="33814" xr:uid="{00000000-0005-0000-0000-000013840000}"/>
    <cellStyle name="Обычный 25 3 2 4 6" xfId="33815" xr:uid="{00000000-0005-0000-0000-000014840000}"/>
    <cellStyle name="Обычный 25 3 2 4 7" xfId="33816" xr:uid="{00000000-0005-0000-0000-000015840000}"/>
    <cellStyle name="Обычный 25 3 2 4 8" xfId="33817" xr:uid="{00000000-0005-0000-0000-000016840000}"/>
    <cellStyle name="Обычный 25 3 2 4 9" xfId="33818" xr:uid="{00000000-0005-0000-0000-000017840000}"/>
    <cellStyle name="Обычный 25 3 2 5" xfId="33819" xr:uid="{00000000-0005-0000-0000-000018840000}"/>
    <cellStyle name="Обычный 25 3 2 5 10" xfId="33820" xr:uid="{00000000-0005-0000-0000-000019840000}"/>
    <cellStyle name="Обычный 25 3 2 5 11" xfId="33821" xr:uid="{00000000-0005-0000-0000-00001A840000}"/>
    <cellStyle name="Обычный 25 3 2 5 12" xfId="33822" xr:uid="{00000000-0005-0000-0000-00001B840000}"/>
    <cellStyle name="Обычный 25 3 2 5 13" xfId="33823" xr:uid="{00000000-0005-0000-0000-00001C840000}"/>
    <cellStyle name="Обычный 25 3 2 5 14" xfId="33824" xr:uid="{00000000-0005-0000-0000-00001D840000}"/>
    <cellStyle name="Обычный 25 3 2 5 15" xfId="33825" xr:uid="{00000000-0005-0000-0000-00001E840000}"/>
    <cellStyle name="Обычный 25 3 2 5 16" xfId="33826" xr:uid="{00000000-0005-0000-0000-00001F840000}"/>
    <cellStyle name="Обычный 25 3 2 5 17" xfId="33827" xr:uid="{00000000-0005-0000-0000-000020840000}"/>
    <cellStyle name="Обычный 25 3 2 5 18" xfId="33828" xr:uid="{00000000-0005-0000-0000-000021840000}"/>
    <cellStyle name="Обычный 25 3 2 5 2" xfId="33829" xr:uid="{00000000-0005-0000-0000-000022840000}"/>
    <cellStyle name="Обычный 25 3 2 5 3" xfId="33830" xr:uid="{00000000-0005-0000-0000-000023840000}"/>
    <cellStyle name="Обычный 25 3 2 5 4" xfId="33831" xr:uid="{00000000-0005-0000-0000-000024840000}"/>
    <cellStyle name="Обычный 25 3 2 5 5" xfId="33832" xr:uid="{00000000-0005-0000-0000-000025840000}"/>
    <cellStyle name="Обычный 25 3 2 5 6" xfId="33833" xr:uid="{00000000-0005-0000-0000-000026840000}"/>
    <cellStyle name="Обычный 25 3 2 5 7" xfId="33834" xr:uid="{00000000-0005-0000-0000-000027840000}"/>
    <cellStyle name="Обычный 25 3 2 5 8" xfId="33835" xr:uid="{00000000-0005-0000-0000-000028840000}"/>
    <cellStyle name="Обычный 25 3 2 5 9" xfId="33836" xr:uid="{00000000-0005-0000-0000-000029840000}"/>
    <cellStyle name="Обычный 25 3 2 6" xfId="33837" xr:uid="{00000000-0005-0000-0000-00002A840000}"/>
    <cellStyle name="Обычный 25 3 2 7" xfId="33838" xr:uid="{00000000-0005-0000-0000-00002B840000}"/>
    <cellStyle name="Обычный 25 3 2 8" xfId="33839" xr:uid="{00000000-0005-0000-0000-00002C840000}"/>
    <cellStyle name="Обычный 25 3 2 9" xfId="33840" xr:uid="{00000000-0005-0000-0000-00002D840000}"/>
    <cellStyle name="Обычный 25 3 20" xfId="33841" xr:uid="{00000000-0005-0000-0000-00002E840000}"/>
    <cellStyle name="Обычный 25 3 21" xfId="33842" xr:uid="{00000000-0005-0000-0000-00002F840000}"/>
    <cellStyle name="Обычный 25 3 22" xfId="33843" xr:uid="{00000000-0005-0000-0000-000030840000}"/>
    <cellStyle name="Обычный 25 3 23" xfId="33844" xr:uid="{00000000-0005-0000-0000-000031840000}"/>
    <cellStyle name="Обычный 25 3 24" xfId="33845" xr:uid="{00000000-0005-0000-0000-000032840000}"/>
    <cellStyle name="Обычный 25 3 3" xfId="33846" xr:uid="{00000000-0005-0000-0000-000033840000}"/>
    <cellStyle name="Обычный 25 3 3 10" xfId="33847" xr:uid="{00000000-0005-0000-0000-000034840000}"/>
    <cellStyle name="Обычный 25 3 3 11" xfId="33848" xr:uid="{00000000-0005-0000-0000-000035840000}"/>
    <cellStyle name="Обычный 25 3 3 12" xfId="33849" xr:uid="{00000000-0005-0000-0000-000036840000}"/>
    <cellStyle name="Обычный 25 3 3 13" xfId="33850" xr:uid="{00000000-0005-0000-0000-000037840000}"/>
    <cellStyle name="Обычный 25 3 3 14" xfId="33851" xr:uid="{00000000-0005-0000-0000-000038840000}"/>
    <cellStyle name="Обычный 25 3 3 15" xfId="33852" xr:uid="{00000000-0005-0000-0000-000039840000}"/>
    <cellStyle name="Обычный 25 3 3 16" xfId="33853" xr:uid="{00000000-0005-0000-0000-00003A840000}"/>
    <cellStyle name="Обычный 25 3 3 17" xfId="33854" xr:uid="{00000000-0005-0000-0000-00003B840000}"/>
    <cellStyle name="Обычный 25 3 3 18" xfId="33855" xr:uid="{00000000-0005-0000-0000-00003C840000}"/>
    <cellStyle name="Обычный 25 3 3 19" xfId="33856" xr:uid="{00000000-0005-0000-0000-00003D840000}"/>
    <cellStyle name="Обычный 25 3 3 2" xfId="33857" xr:uid="{00000000-0005-0000-0000-00003E840000}"/>
    <cellStyle name="Обычный 25 3 3 2 10" xfId="33858" xr:uid="{00000000-0005-0000-0000-00003F840000}"/>
    <cellStyle name="Обычный 25 3 3 2 11" xfId="33859" xr:uid="{00000000-0005-0000-0000-000040840000}"/>
    <cellStyle name="Обычный 25 3 3 2 12" xfId="33860" xr:uid="{00000000-0005-0000-0000-000041840000}"/>
    <cellStyle name="Обычный 25 3 3 2 13" xfId="33861" xr:uid="{00000000-0005-0000-0000-000042840000}"/>
    <cellStyle name="Обычный 25 3 3 2 14" xfId="33862" xr:uid="{00000000-0005-0000-0000-000043840000}"/>
    <cellStyle name="Обычный 25 3 3 2 15" xfId="33863" xr:uid="{00000000-0005-0000-0000-000044840000}"/>
    <cellStyle name="Обычный 25 3 3 2 16" xfId="33864" xr:uid="{00000000-0005-0000-0000-000045840000}"/>
    <cellStyle name="Обычный 25 3 3 2 17" xfId="33865" xr:uid="{00000000-0005-0000-0000-000046840000}"/>
    <cellStyle name="Обычный 25 3 3 2 18" xfId="33866" xr:uid="{00000000-0005-0000-0000-000047840000}"/>
    <cellStyle name="Обычный 25 3 3 2 19" xfId="33867" xr:uid="{00000000-0005-0000-0000-000048840000}"/>
    <cellStyle name="Обычный 25 3 3 2 2" xfId="33868" xr:uid="{00000000-0005-0000-0000-000049840000}"/>
    <cellStyle name="Обычный 25 3 3 2 2 10" xfId="33869" xr:uid="{00000000-0005-0000-0000-00004A840000}"/>
    <cellStyle name="Обычный 25 3 3 2 2 11" xfId="33870" xr:uid="{00000000-0005-0000-0000-00004B840000}"/>
    <cellStyle name="Обычный 25 3 3 2 2 12" xfId="33871" xr:uid="{00000000-0005-0000-0000-00004C840000}"/>
    <cellStyle name="Обычный 25 3 3 2 2 13" xfId="33872" xr:uid="{00000000-0005-0000-0000-00004D840000}"/>
    <cellStyle name="Обычный 25 3 3 2 2 14" xfId="33873" xr:uid="{00000000-0005-0000-0000-00004E840000}"/>
    <cellStyle name="Обычный 25 3 3 2 2 15" xfId="33874" xr:uid="{00000000-0005-0000-0000-00004F840000}"/>
    <cellStyle name="Обычный 25 3 3 2 2 16" xfId="33875" xr:uid="{00000000-0005-0000-0000-000050840000}"/>
    <cellStyle name="Обычный 25 3 3 2 2 17" xfId="33876" xr:uid="{00000000-0005-0000-0000-000051840000}"/>
    <cellStyle name="Обычный 25 3 3 2 2 18" xfId="33877" xr:uid="{00000000-0005-0000-0000-000052840000}"/>
    <cellStyle name="Обычный 25 3 3 2 2 2" xfId="33878" xr:uid="{00000000-0005-0000-0000-000053840000}"/>
    <cellStyle name="Обычный 25 3 3 2 2 3" xfId="33879" xr:uid="{00000000-0005-0000-0000-000054840000}"/>
    <cellStyle name="Обычный 25 3 3 2 2 4" xfId="33880" xr:uid="{00000000-0005-0000-0000-000055840000}"/>
    <cellStyle name="Обычный 25 3 3 2 2 5" xfId="33881" xr:uid="{00000000-0005-0000-0000-000056840000}"/>
    <cellStyle name="Обычный 25 3 3 2 2 6" xfId="33882" xr:uid="{00000000-0005-0000-0000-000057840000}"/>
    <cellStyle name="Обычный 25 3 3 2 2 7" xfId="33883" xr:uid="{00000000-0005-0000-0000-000058840000}"/>
    <cellStyle name="Обычный 25 3 3 2 2 8" xfId="33884" xr:uid="{00000000-0005-0000-0000-000059840000}"/>
    <cellStyle name="Обычный 25 3 3 2 2 9" xfId="33885" xr:uid="{00000000-0005-0000-0000-00005A840000}"/>
    <cellStyle name="Обычный 25 3 3 2 20" xfId="33886" xr:uid="{00000000-0005-0000-0000-00005B840000}"/>
    <cellStyle name="Обычный 25 3 3 2 21" xfId="33887" xr:uid="{00000000-0005-0000-0000-00005C840000}"/>
    <cellStyle name="Обычный 25 3 3 2 3" xfId="33888" xr:uid="{00000000-0005-0000-0000-00005D840000}"/>
    <cellStyle name="Обычный 25 3 3 2 3 10" xfId="33889" xr:uid="{00000000-0005-0000-0000-00005E840000}"/>
    <cellStyle name="Обычный 25 3 3 2 3 11" xfId="33890" xr:uid="{00000000-0005-0000-0000-00005F840000}"/>
    <cellStyle name="Обычный 25 3 3 2 3 12" xfId="33891" xr:uid="{00000000-0005-0000-0000-000060840000}"/>
    <cellStyle name="Обычный 25 3 3 2 3 13" xfId="33892" xr:uid="{00000000-0005-0000-0000-000061840000}"/>
    <cellStyle name="Обычный 25 3 3 2 3 14" xfId="33893" xr:uid="{00000000-0005-0000-0000-000062840000}"/>
    <cellStyle name="Обычный 25 3 3 2 3 15" xfId="33894" xr:uid="{00000000-0005-0000-0000-000063840000}"/>
    <cellStyle name="Обычный 25 3 3 2 3 16" xfId="33895" xr:uid="{00000000-0005-0000-0000-000064840000}"/>
    <cellStyle name="Обычный 25 3 3 2 3 17" xfId="33896" xr:uid="{00000000-0005-0000-0000-000065840000}"/>
    <cellStyle name="Обычный 25 3 3 2 3 18" xfId="33897" xr:uid="{00000000-0005-0000-0000-000066840000}"/>
    <cellStyle name="Обычный 25 3 3 2 3 2" xfId="33898" xr:uid="{00000000-0005-0000-0000-000067840000}"/>
    <cellStyle name="Обычный 25 3 3 2 3 3" xfId="33899" xr:uid="{00000000-0005-0000-0000-000068840000}"/>
    <cellStyle name="Обычный 25 3 3 2 3 4" xfId="33900" xr:uid="{00000000-0005-0000-0000-000069840000}"/>
    <cellStyle name="Обычный 25 3 3 2 3 5" xfId="33901" xr:uid="{00000000-0005-0000-0000-00006A840000}"/>
    <cellStyle name="Обычный 25 3 3 2 3 6" xfId="33902" xr:uid="{00000000-0005-0000-0000-00006B840000}"/>
    <cellStyle name="Обычный 25 3 3 2 3 7" xfId="33903" xr:uid="{00000000-0005-0000-0000-00006C840000}"/>
    <cellStyle name="Обычный 25 3 3 2 3 8" xfId="33904" xr:uid="{00000000-0005-0000-0000-00006D840000}"/>
    <cellStyle name="Обычный 25 3 3 2 3 9" xfId="33905" xr:uid="{00000000-0005-0000-0000-00006E840000}"/>
    <cellStyle name="Обычный 25 3 3 2 4" xfId="33906" xr:uid="{00000000-0005-0000-0000-00006F840000}"/>
    <cellStyle name="Обычный 25 3 3 2 4 10" xfId="33907" xr:uid="{00000000-0005-0000-0000-000070840000}"/>
    <cellStyle name="Обычный 25 3 3 2 4 11" xfId="33908" xr:uid="{00000000-0005-0000-0000-000071840000}"/>
    <cellStyle name="Обычный 25 3 3 2 4 12" xfId="33909" xr:uid="{00000000-0005-0000-0000-000072840000}"/>
    <cellStyle name="Обычный 25 3 3 2 4 13" xfId="33910" xr:uid="{00000000-0005-0000-0000-000073840000}"/>
    <cellStyle name="Обычный 25 3 3 2 4 14" xfId="33911" xr:uid="{00000000-0005-0000-0000-000074840000}"/>
    <cellStyle name="Обычный 25 3 3 2 4 15" xfId="33912" xr:uid="{00000000-0005-0000-0000-000075840000}"/>
    <cellStyle name="Обычный 25 3 3 2 4 16" xfId="33913" xr:uid="{00000000-0005-0000-0000-000076840000}"/>
    <cellStyle name="Обычный 25 3 3 2 4 17" xfId="33914" xr:uid="{00000000-0005-0000-0000-000077840000}"/>
    <cellStyle name="Обычный 25 3 3 2 4 18" xfId="33915" xr:uid="{00000000-0005-0000-0000-000078840000}"/>
    <cellStyle name="Обычный 25 3 3 2 4 2" xfId="33916" xr:uid="{00000000-0005-0000-0000-000079840000}"/>
    <cellStyle name="Обычный 25 3 3 2 4 3" xfId="33917" xr:uid="{00000000-0005-0000-0000-00007A840000}"/>
    <cellStyle name="Обычный 25 3 3 2 4 4" xfId="33918" xr:uid="{00000000-0005-0000-0000-00007B840000}"/>
    <cellStyle name="Обычный 25 3 3 2 4 5" xfId="33919" xr:uid="{00000000-0005-0000-0000-00007C840000}"/>
    <cellStyle name="Обычный 25 3 3 2 4 6" xfId="33920" xr:uid="{00000000-0005-0000-0000-00007D840000}"/>
    <cellStyle name="Обычный 25 3 3 2 4 7" xfId="33921" xr:uid="{00000000-0005-0000-0000-00007E840000}"/>
    <cellStyle name="Обычный 25 3 3 2 4 8" xfId="33922" xr:uid="{00000000-0005-0000-0000-00007F840000}"/>
    <cellStyle name="Обычный 25 3 3 2 4 9" xfId="33923" xr:uid="{00000000-0005-0000-0000-000080840000}"/>
    <cellStyle name="Обычный 25 3 3 2 5" xfId="33924" xr:uid="{00000000-0005-0000-0000-000081840000}"/>
    <cellStyle name="Обычный 25 3 3 2 6" xfId="33925" xr:uid="{00000000-0005-0000-0000-000082840000}"/>
    <cellStyle name="Обычный 25 3 3 2 7" xfId="33926" xr:uid="{00000000-0005-0000-0000-000083840000}"/>
    <cellStyle name="Обычный 25 3 3 2 8" xfId="33927" xr:uid="{00000000-0005-0000-0000-000084840000}"/>
    <cellStyle name="Обычный 25 3 3 2 9" xfId="33928" xr:uid="{00000000-0005-0000-0000-000085840000}"/>
    <cellStyle name="Обычный 25 3 3 20" xfId="33929" xr:uid="{00000000-0005-0000-0000-000086840000}"/>
    <cellStyle name="Обычный 25 3 3 21" xfId="33930" xr:uid="{00000000-0005-0000-0000-000087840000}"/>
    <cellStyle name="Обычный 25 3 3 22" xfId="33931" xr:uid="{00000000-0005-0000-0000-000088840000}"/>
    <cellStyle name="Обычный 25 3 3 3" xfId="33932" xr:uid="{00000000-0005-0000-0000-000089840000}"/>
    <cellStyle name="Обычный 25 3 3 3 10" xfId="33933" xr:uid="{00000000-0005-0000-0000-00008A840000}"/>
    <cellStyle name="Обычный 25 3 3 3 11" xfId="33934" xr:uid="{00000000-0005-0000-0000-00008B840000}"/>
    <cellStyle name="Обычный 25 3 3 3 12" xfId="33935" xr:uid="{00000000-0005-0000-0000-00008C840000}"/>
    <cellStyle name="Обычный 25 3 3 3 13" xfId="33936" xr:uid="{00000000-0005-0000-0000-00008D840000}"/>
    <cellStyle name="Обычный 25 3 3 3 14" xfId="33937" xr:uid="{00000000-0005-0000-0000-00008E840000}"/>
    <cellStyle name="Обычный 25 3 3 3 15" xfId="33938" xr:uid="{00000000-0005-0000-0000-00008F840000}"/>
    <cellStyle name="Обычный 25 3 3 3 16" xfId="33939" xr:uid="{00000000-0005-0000-0000-000090840000}"/>
    <cellStyle name="Обычный 25 3 3 3 17" xfId="33940" xr:uid="{00000000-0005-0000-0000-000091840000}"/>
    <cellStyle name="Обычный 25 3 3 3 18" xfId="33941" xr:uid="{00000000-0005-0000-0000-000092840000}"/>
    <cellStyle name="Обычный 25 3 3 3 2" xfId="33942" xr:uid="{00000000-0005-0000-0000-000093840000}"/>
    <cellStyle name="Обычный 25 3 3 3 3" xfId="33943" xr:uid="{00000000-0005-0000-0000-000094840000}"/>
    <cellStyle name="Обычный 25 3 3 3 4" xfId="33944" xr:uid="{00000000-0005-0000-0000-000095840000}"/>
    <cellStyle name="Обычный 25 3 3 3 5" xfId="33945" xr:uid="{00000000-0005-0000-0000-000096840000}"/>
    <cellStyle name="Обычный 25 3 3 3 6" xfId="33946" xr:uid="{00000000-0005-0000-0000-000097840000}"/>
    <cellStyle name="Обычный 25 3 3 3 7" xfId="33947" xr:uid="{00000000-0005-0000-0000-000098840000}"/>
    <cellStyle name="Обычный 25 3 3 3 8" xfId="33948" xr:uid="{00000000-0005-0000-0000-000099840000}"/>
    <cellStyle name="Обычный 25 3 3 3 9" xfId="33949" xr:uid="{00000000-0005-0000-0000-00009A840000}"/>
    <cellStyle name="Обычный 25 3 3 4" xfId="33950" xr:uid="{00000000-0005-0000-0000-00009B840000}"/>
    <cellStyle name="Обычный 25 3 3 4 10" xfId="33951" xr:uid="{00000000-0005-0000-0000-00009C840000}"/>
    <cellStyle name="Обычный 25 3 3 4 11" xfId="33952" xr:uid="{00000000-0005-0000-0000-00009D840000}"/>
    <cellStyle name="Обычный 25 3 3 4 12" xfId="33953" xr:uid="{00000000-0005-0000-0000-00009E840000}"/>
    <cellStyle name="Обычный 25 3 3 4 13" xfId="33954" xr:uid="{00000000-0005-0000-0000-00009F840000}"/>
    <cellStyle name="Обычный 25 3 3 4 14" xfId="33955" xr:uid="{00000000-0005-0000-0000-0000A0840000}"/>
    <cellStyle name="Обычный 25 3 3 4 15" xfId="33956" xr:uid="{00000000-0005-0000-0000-0000A1840000}"/>
    <cellStyle name="Обычный 25 3 3 4 16" xfId="33957" xr:uid="{00000000-0005-0000-0000-0000A2840000}"/>
    <cellStyle name="Обычный 25 3 3 4 17" xfId="33958" xr:uid="{00000000-0005-0000-0000-0000A3840000}"/>
    <cellStyle name="Обычный 25 3 3 4 18" xfId="33959" xr:uid="{00000000-0005-0000-0000-0000A4840000}"/>
    <cellStyle name="Обычный 25 3 3 4 2" xfId="33960" xr:uid="{00000000-0005-0000-0000-0000A5840000}"/>
    <cellStyle name="Обычный 25 3 3 4 3" xfId="33961" xr:uid="{00000000-0005-0000-0000-0000A6840000}"/>
    <cellStyle name="Обычный 25 3 3 4 4" xfId="33962" xr:uid="{00000000-0005-0000-0000-0000A7840000}"/>
    <cellStyle name="Обычный 25 3 3 4 5" xfId="33963" xr:uid="{00000000-0005-0000-0000-0000A8840000}"/>
    <cellStyle name="Обычный 25 3 3 4 6" xfId="33964" xr:uid="{00000000-0005-0000-0000-0000A9840000}"/>
    <cellStyle name="Обычный 25 3 3 4 7" xfId="33965" xr:uid="{00000000-0005-0000-0000-0000AA840000}"/>
    <cellStyle name="Обычный 25 3 3 4 8" xfId="33966" xr:uid="{00000000-0005-0000-0000-0000AB840000}"/>
    <cellStyle name="Обычный 25 3 3 4 9" xfId="33967" xr:uid="{00000000-0005-0000-0000-0000AC840000}"/>
    <cellStyle name="Обычный 25 3 3 5" xfId="33968" xr:uid="{00000000-0005-0000-0000-0000AD840000}"/>
    <cellStyle name="Обычный 25 3 3 5 10" xfId="33969" xr:uid="{00000000-0005-0000-0000-0000AE840000}"/>
    <cellStyle name="Обычный 25 3 3 5 11" xfId="33970" xr:uid="{00000000-0005-0000-0000-0000AF840000}"/>
    <cellStyle name="Обычный 25 3 3 5 12" xfId="33971" xr:uid="{00000000-0005-0000-0000-0000B0840000}"/>
    <cellStyle name="Обычный 25 3 3 5 13" xfId="33972" xr:uid="{00000000-0005-0000-0000-0000B1840000}"/>
    <cellStyle name="Обычный 25 3 3 5 14" xfId="33973" xr:uid="{00000000-0005-0000-0000-0000B2840000}"/>
    <cellStyle name="Обычный 25 3 3 5 15" xfId="33974" xr:uid="{00000000-0005-0000-0000-0000B3840000}"/>
    <cellStyle name="Обычный 25 3 3 5 16" xfId="33975" xr:uid="{00000000-0005-0000-0000-0000B4840000}"/>
    <cellStyle name="Обычный 25 3 3 5 17" xfId="33976" xr:uid="{00000000-0005-0000-0000-0000B5840000}"/>
    <cellStyle name="Обычный 25 3 3 5 18" xfId="33977" xr:uid="{00000000-0005-0000-0000-0000B6840000}"/>
    <cellStyle name="Обычный 25 3 3 5 2" xfId="33978" xr:uid="{00000000-0005-0000-0000-0000B7840000}"/>
    <cellStyle name="Обычный 25 3 3 5 3" xfId="33979" xr:uid="{00000000-0005-0000-0000-0000B8840000}"/>
    <cellStyle name="Обычный 25 3 3 5 4" xfId="33980" xr:uid="{00000000-0005-0000-0000-0000B9840000}"/>
    <cellStyle name="Обычный 25 3 3 5 5" xfId="33981" xr:uid="{00000000-0005-0000-0000-0000BA840000}"/>
    <cellStyle name="Обычный 25 3 3 5 6" xfId="33982" xr:uid="{00000000-0005-0000-0000-0000BB840000}"/>
    <cellStyle name="Обычный 25 3 3 5 7" xfId="33983" xr:uid="{00000000-0005-0000-0000-0000BC840000}"/>
    <cellStyle name="Обычный 25 3 3 5 8" xfId="33984" xr:uid="{00000000-0005-0000-0000-0000BD840000}"/>
    <cellStyle name="Обычный 25 3 3 5 9" xfId="33985" xr:uid="{00000000-0005-0000-0000-0000BE840000}"/>
    <cellStyle name="Обычный 25 3 3 6" xfId="33986" xr:uid="{00000000-0005-0000-0000-0000BF840000}"/>
    <cellStyle name="Обычный 25 3 3 7" xfId="33987" xr:uid="{00000000-0005-0000-0000-0000C0840000}"/>
    <cellStyle name="Обычный 25 3 3 8" xfId="33988" xr:uid="{00000000-0005-0000-0000-0000C1840000}"/>
    <cellStyle name="Обычный 25 3 3 9" xfId="33989" xr:uid="{00000000-0005-0000-0000-0000C2840000}"/>
    <cellStyle name="Обычный 25 3 4" xfId="33990" xr:uid="{00000000-0005-0000-0000-0000C3840000}"/>
    <cellStyle name="Обычный 25 3 4 10" xfId="33991" xr:uid="{00000000-0005-0000-0000-0000C4840000}"/>
    <cellStyle name="Обычный 25 3 4 11" xfId="33992" xr:uid="{00000000-0005-0000-0000-0000C5840000}"/>
    <cellStyle name="Обычный 25 3 4 12" xfId="33993" xr:uid="{00000000-0005-0000-0000-0000C6840000}"/>
    <cellStyle name="Обычный 25 3 4 13" xfId="33994" xr:uid="{00000000-0005-0000-0000-0000C7840000}"/>
    <cellStyle name="Обычный 25 3 4 14" xfId="33995" xr:uid="{00000000-0005-0000-0000-0000C8840000}"/>
    <cellStyle name="Обычный 25 3 4 15" xfId="33996" xr:uid="{00000000-0005-0000-0000-0000C9840000}"/>
    <cellStyle name="Обычный 25 3 4 16" xfId="33997" xr:uid="{00000000-0005-0000-0000-0000CA840000}"/>
    <cellStyle name="Обычный 25 3 4 17" xfId="33998" xr:uid="{00000000-0005-0000-0000-0000CB840000}"/>
    <cellStyle name="Обычный 25 3 4 18" xfId="33999" xr:uid="{00000000-0005-0000-0000-0000CC840000}"/>
    <cellStyle name="Обычный 25 3 4 19" xfId="34000" xr:uid="{00000000-0005-0000-0000-0000CD840000}"/>
    <cellStyle name="Обычный 25 3 4 2" xfId="34001" xr:uid="{00000000-0005-0000-0000-0000CE840000}"/>
    <cellStyle name="Обычный 25 3 4 2 10" xfId="34002" xr:uid="{00000000-0005-0000-0000-0000CF840000}"/>
    <cellStyle name="Обычный 25 3 4 2 11" xfId="34003" xr:uid="{00000000-0005-0000-0000-0000D0840000}"/>
    <cellStyle name="Обычный 25 3 4 2 12" xfId="34004" xr:uid="{00000000-0005-0000-0000-0000D1840000}"/>
    <cellStyle name="Обычный 25 3 4 2 13" xfId="34005" xr:uid="{00000000-0005-0000-0000-0000D2840000}"/>
    <cellStyle name="Обычный 25 3 4 2 14" xfId="34006" xr:uid="{00000000-0005-0000-0000-0000D3840000}"/>
    <cellStyle name="Обычный 25 3 4 2 15" xfId="34007" xr:uid="{00000000-0005-0000-0000-0000D4840000}"/>
    <cellStyle name="Обычный 25 3 4 2 16" xfId="34008" xr:uid="{00000000-0005-0000-0000-0000D5840000}"/>
    <cellStyle name="Обычный 25 3 4 2 17" xfId="34009" xr:uid="{00000000-0005-0000-0000-0000D6840000}"/>
    <cellStyle name="Обычный 25 3 4 2 18" xfId="34010" xr:uid="{00000000-0005-0000-0000-0000D7840000}"/>
    <cellStyle name="Обычный 25 3 4 2 2" xfId="34011" xr:uid="{00000000-0005-0000-0000-0000D8840000}"/>
    <cellStyle name="Обычный 25 3 4 2 3" xfId="34012" xr:uid="{00000000-0005-0000-0000-0000D9840000}"/>
    <cellStyle name="Обычный 25 3 4 2 4" xfId="34013" xr:uid="{00000000-0005-0000-0000-0000DA840000}"/>
    <cellStyle name="Обычный 25 3 4 2 5" xfId="34014" xr:uid="{00000000-0005-0000-0000-0000DB840000}"/>
    <cellStyle name="Обычный 25 3 4 2 6" xfId="34015" xr:uid="{00000000-0005-0000-0000-0000DC840000}"/>
    <cellStyle name="Обычный 25 3 4 2 7" xfId="34016" xr:uid="{00000000-0005-0000-0000-0000DD840000}"/>
    <cellStyle name="Обычный 25 3 4 2 8" xfId="34017" xr:uid="{00000000-0005-0000-0000-0000DE840000}"/>
    <cellStyle name="Обычный 25 3 4 2 9" xfId="34018" xr:uid="{00000000-0005-0000-0000-0000DF840000}"/>
    <cellStyle name="Обычный 25 3 4 20" xfId="34019" xr:uid="{00000000-0005-0000-0000-0000E0840000}"/>
    <cellStyle name="Обычный 25 3 4 21" xfId="34020" xr:uid="{00000000-0005-0000-0000-0000E1840000}"/>
    <cellStyle name="Обычный 25 3 4 3" xfId="34021" xr:uid="{00000000-0005-0000-0000-0000E2840000}"/>
    <cellStyle name="Обычный 25 3 4 3 10" xfId="34022" xr:uid="{00000000-0005-0000-0000-0000E3840000}"/>
    <cellStyle name="Обычный 25 3 4 3 11" xfId="34023" xr:uid="{00000000-0005-0000-0000-0000E4840000}"/>
    <cellStyle name="Обычный 25 3 4 3 12" xfId="34024" xr:uid="{00000000-0005-0000-0000-0000E5840000}"/>
    <cellStyle name="Обычный 25 3 4 3 13" xfId="34025" xr:uid="{00000000-0005-0000-0000-0000E6840000}"/>
    <cellStyle name="Обычный 25 3 4 3 14" xfId="34026" xr:uid="{00000000-0005-0000-0000-0000E7840000}"/>
    <cellStyle name="Обычный 25 3 4 3 15" xfId="34027" xr:uid="{00000000-0005-0000-0000-0000E8840000}"/>
    <cellStyle name="Обычный 25 3 4 3 16" xfId="34028" xr:uid="{00000000-0005-0000-0000-0000E9840000}"/>
    <cellStyle name="Обычный 25 3 4 3 17" xfId="34029" xr:uid="{00000000-0005-0000-0000-0000EA840000}"/>
    <cellStyle name="Обычный 25 3 4 3 18" xfId="34030" xr:uid="{00000000-0005-0000-0000-0000EB840000}"/>
    <cellStyle name="Обычный 25 3 4 3 2" xfId="34031" xr:uid="{00000000-0005-0000-0000-0000EC840000}"/>
    <cellStyle name="Обычный 25 3 4 3 3" xfId="34032" xr:uid="{00000000-0005-0000-0000-0000ED840000}"/>
    <cellStyle name="Обычный 25 3 4 3 4" xfId="34033" xr:uid="{00000000-0005-0000-0000-0000EE840000}"/>
    <cellStyle name="Обычный 25 3 4 3 5" xfId="34034" xr:uid="{00000000-0005-0000-0000-0000EF840000}"/>
    <cellStyle name="Обычный 25 3 4 3 6" xfId="34035" xr:uid="{00000000-0005-0000-0000-0000F0840000}"/>
    <cellStyle name="Обычный 25 3 4 3 7" xfId="34036" xr:uid="{00000000-0005-0000-0000-0000F1840000}"/>
    <cellStyle name="Обычный 25 3 4 3 8" xfId="34037" xr:uid="{00000000-0005-0000-0000-0000F2840000}"/>
    <cellStyle name="Обычный 25 3 4 3 9" xfId="34038" xr:uid="{00000000-0005-0000-0000-0000F3840000}"/>
    <cellStyle name="Обычный 25 3 4 4" xfId="34039" xr:uid="{00000000-0005-0000-0000-0000F4840000}"/>
    <cellStyle name="Обычный 25 3 4 4 10" xfId="34040" xr:uid="{00000000-0005-0000-0000-0000F5840000}"/>
    <cellStyle name="Обычный 25 3 4 4 11" xfId="34041" xr:uid="{00000000-0005-0000-0000-0000F6840000}"/>
    <cellStyle name="Обычный 25 3 4 4 12" xfId="34042" xr:uid="{00000000-0005-0000-0000-0000F7840000}"/>
    <cellStyle name="Обычный 25 3 4 4 13" xfId="34043" xr:uid="{00000000-0005-0000-0000-0000F8840000}"/>
    <cellStyle name="Обычный 25 3 4 4 14" xfId="34044" xr:uid="{00000000-0005-0000-0000-0000F9840000}"/>
    <cellStyle name="Обычный 25 3 4 4 15" xfId="34045" xr:uid="{00000000-0005-0000-0000-0000FA840000}"/>
    <cellStyle name="Обычный 25 3 4 4 16" xfId="34046" xr:uid="{00000000-0005-0000-0000-0000FB840000}"/>
    <cellStyle name="Обычный 25 3 4 4 17" xfId="34047" xr:uid="{00000000-0005-0000-0000-0000FC840000}"/>
    <cellStyle name="Обычный 25 3 4 4 18" xfId="34048" xr:uid="{00000000-0005-0000-0000-0000FD840000}"/>
    <cellStyle name="Обычный 25 3 4 4 2" xfId="34049" xr:uid="{00000000-0005-0000-0000-0000FE840000}"/>
    <cellStyle name="Обычный 25 3 4 4 3" xfId="34050" xr:uid="{00000000-0005-0000-0000-0000FF840000}"/>
    <cellStyle name="Обычный 25 3 4 4 4" xfId="34051" xr:uid="{00000000-0005-0000-0000-000000850000}"/>
    <cellStyle name="Обычный 25 3 4 4 5" xfId="34052" xr:uid="{00000000-0005-0000-0000-000001850000}"/>
    <cellStyle name="Обычный 25 3 4 4 6" xfId="34053" xr:uid="{00000000-0005-0000-0000-000002850000}"/>
    <cellStyle name="Обычный 25 3 4 4 7" xfId="34054" xr:uid="{00000000-0005-0000-0000-000003850000}"/>
    <cellStyle name="Обычный 25 3 4 4 8" xfId="34055" xr:uid="{00000000-0005-0000-0000-000004850000}"/>
    <cellStyle name="Обычный 25 3 4 4 9" xfId="34056" xr:uid="{00000000-0005-0000-0000-000005850000}"/>
    <cellStyle name="Обычный 25 3 4 5" xfId="34057" xr:uid="{00000000-0005-0000-0000-000006850000}"/>
    <cellStyle name="Обычный 25 3 4 6" xfId="34058" xr:uid="{00000000-0005-0000-0000-000007850000}"/>
    <cellStyle name="Обычный 25 3 4 7" xfId="34059" xr:uid="{00000000-0005-0000-0000-000008850000}"/>
    <cellStyle name="Обычный 25 3 4 8" xfId="34060" xr:uid="{00000000-0005-0000-0000-000009850000}"/>
    <cellStyle name="Обычный 25 3 4 9" xfId="34061" xr:uid="{00000000-0005-0000-0000-00000A850000}"/>
    <cellStyle name="Обычный 25 3 5" xfId="34062" xr:uid="{00000000-0005-0000-0000-00000B850000}"/>
    <cellStyle name="Обычный 25 3 5 10" xfId="34063" xr:uid="{00000000-0005-0000-0000-00000C850000}"/>
    <cellStyle name="Обычный 25 3 5 11" xfId="34064" xr:uid="{00000000-0005-0000-0000-00000D850000}"/>
    <cellStyle name="Обычный 25 3 5 12" xfId="34065" xr:uid="{00000000-0005-0000-0000-00000E850000}"/>
    <cellStyle name="Обычный 25 3 5 13" xfId="34066" xr:uid="{00000000-0005-0000-0000-00000F850000}"/>
    <cellStyle name="Обычный 25 3 5 14" xfId="34067" xr:uid="{00000000-0005-0000-0000-000010850000}"/>
    <cellStyle name="Обычный 25 3 5 15" xfId="34068" xr:uid="{00000000-0005-0000-0000-000011850000}"/>
    <cellStyle name="Обычный 25 3 5 16" xfId="34069" xr:uid="{00000000-0005-0000-0000-000012850000}"/>
    <cellStyle name="Обычный 25 3 5 17" xfId="34070" xr:uid="{00000000-0005-0000-0000-000013850000}"/>
    <cellStyle name="Обычный 25 3 5 18" xfId="34071" xr:uid="{00000000-0005-0000-0000-000014850000}"/>
    <cellStyle name="Обычный 25 3 5 2" xfId="34072" xr:uid="{00000000-0005-0000-0000-000015850000}"/>
    <cellStyle name="Обычный 25 3 5 3" xfId="34073" xr:uid="{00000000-0005-0000-0000-000016850000}"/>
    <cellStyle name="Обычный 25 3 5 4" xfId="34074" xr:uid="{00000000-0005-0000-0000-000017850000}"/>
    <cellStyle name="Обычный 25 3 5 5" xfId="34075" xr:uid="{00000000-0005-0000-0000-000018850000}"/>
    <cellStyle name="Обычный 25 3 5 6" xfId="34076" xr:uid="{00000000-0005-0000-0000-000019850000}"/>
    <cellStyle name="Обычный 25 3 5 7" xfId="34077" xr:uid="{00000000-0005-0000-0000-00001A850000}"/>
    <cellStyle name="Обычный 25 3 5 8" xfId="34078" xr:uid="{00000000-0005-0000-0000-00001B850000}"/>
    <cellStyle name="Обычный 25 3 5 9" xfId="34079" xr:uid="{00000000-0005-0000-0000-00001C850000}"/>
    <cellStyle name="Обычный 25 3 6" xfId="34080" xr:uid="{00000000-0005-0000-0000-00001D850000}"/>
    <cellStyle name="Обычный 25 3 6 10" xfId="34081" xr:uid="{00000000-0005-0000-0000-00001E850000}"/>
    <cellStyle name="Обычный 25 3 6 11" xfId="34082" xr:uid="{00000000-0005-0000-0000-00001F850000}"/>
    <cellStyle name="Обычный 25 3 6 12" xfId="34083" xr:uid="{00000000-0005-0000-0000-000020850000}"/>
    <cellStyle name="Обычный 25 3 6 13" xfId="34084" xr:uid="{00000000-0005-0000-0000-000021850000}"/>
    <cellStyle name="Обычный 25 3 6 14" xfId="34085" xr:uid="{00000000-0005-0000-0000-000022850000}"/>
    <cellStyle name="Обычный 25 3 6 15" xfId="34086" xr:uid="{00000000-0005-0000-0000-000023850000}"/>
    <cellStyle name="Обычный 25 3 6 16" xfId="34087" xr:uid="{00000000-0005-0000-0000-000024850000}"/>
    <cellStyle name="Обычный 25 3 6 17" xfId="34088" xr:uid="{00000000-0005-0000-0000-000025850000}"/>
    <cellStyle name="Обычный 25 3 6 18" xfId="34089" xr:uid="{00000000-0005-0000-0000-000026850000}"/>
    <cellStyle name="Обычный 25 3 6 2" xfId="34090" xr:uid="{00000000-0005-0000-0000-000027850000}"/>
    <cellStyle name="Обычный 25 3 6 3" xfId="34091" xr:uid="{00000000-0005-0000-0000-000028850000}"/>
    <cellStyle name="Обычный 25 3 6 4" xfId="34092" xr:uid="{00000000-0005-0000-0000-000029850000}"/>
    <cellStyle name="Обычный 25 3 6 5" xfId="34093" xr:uid="{00000000-0005-0000-0000-00002A850000}"/>
    <cellStyle name="Обычный 25 3 6 6" xfId="34094" xr:uid="{00000000-0005-0000-0000-00002B850000}"/>
    <cellStyle name="Обычный 25 3 6 7" xfId="34095" xr:uid="{00000000-0005-0000-0000-00002C850000}"/>
    <cellStyle name="Обычный 25 3 6 8" xfId="34096" xr:uid="{00000000-0005-0000-0000-00002D850000}"/>
    <cellStyle name="Обычный 25 3 6 9" xfId="34097" xr:uid="{00000000-0005-0000-0000-00002E850000}"/>
    <cellStyle name="Обычный 25 3 7" xfId="34098" xr:uid="{00000000-0005-0000-0000-00002F850000}"/>
    <cellStyle name="Обычный 25 3 7 10" xfId="34099" xr:uid="{00000000-0005-0000-0000-000030850000}"/>
    <cellStyle name="Обычный 25 3 7 11" xfId="34100" xr:uid="{00000000-0005-0000-0000-000031850000}"/>
    <cellStyle name="Обычный 25 3 7 12" xfId="34101" xr:uid="{00000000-0005-0000-0000-000032850000}"/>
    <cellStyle name="Обычный 25 3 7 13" xfId="34102" xr:uid="{00000000-0005-0000-0000-000033850000}"/>
    <cellStyle name="Обычный 25 3 7 14" xfId="34103" xr:uid="{00000000-0005-0000-0000-000034850000}"/>
    <cellStyle name="Обычный 25 3 7 15" xfId="34104" xr:uid="{00000000-0005-0000-0000-000035850000}"/>
    <cellStyle name="Обычный 25 3 7 16" xfId="34105" xr:uid="{00000000-0005-0000-0000-000036850000}"/>
    <cellStyle name="Обычный 25 3 7 17" xfId="34106" xr:uid="{00000000-0005-0000-0000-000037850000}"/>
    <cellStyle name="Обычный 25 3 7 18" xfId="34107" xr:uid="{00000000-0005-0000-0000-000038850000}"/>
    <cellStyle name="Обычный 25 3 7 2" xfId="34108" xr:uid="{00000000-0005-0000-0000-000039850000}"/>
    <cellStyle name="Обычный 25 3 7 3" xfId="34109" xr:uid="{00000000-0005-0000-0000-00003A850000}"/>
    <cellStyle name="Обычный 25 3 7 4" xfId="34110" xr:uid="{00000000-0005-0000-0000-00003B850000}"/>
    <cellStyle name="Обычный 25 3 7 5" xfId="34111" xr:uid="{00000000-0005-0000-0000-00003C850000}"/>
    <cellStyle name="Обычный 25 3 7 6" xfId="34112" xr:uid="{00000000-0005-0000-0000-00003D850000}"/>
    <cellStyle name="Обычный 25 3 7 7" xfId="34113" xr:uid="{00000000-0005-0000-0000-00003E850000}"/>
    <cellStyle name="Обычный 25 3 7 8" xfId="34114" xr:uid="{00000000-0005-0000-0000-00003F850000}"/>
    <cellStyle name="Обычный 25 3 7 9" xfId="34115" xr:uid="{00000000-0005-0000-0000-000040850000}"/>
    <cellStyle name="Обычный 25 3 8" xfId="34116" xr:uid="{00000000-0005-0000-0000-000041850000}"/>
    <cellStyle name="Обычный 25 3 9" xfId="34117" xr:uid="{00000000-0005-0000-0000-000042850000}"/>
    <cellStyle name="Обычный 25 30" xfId="34118" xr:uid="{00000000-0005-0000-0000-000043850000}"/>
    <cellStyle name="Обычный 25 31" xfId="34119" xr:uid="{00000000-0005-0000-0000-000044850000}"/>
    <cellStyle name="Обычный 25 32" xfId="34120" xr:uid="{00000000-0005-0000-0000-000045850000}"/>
    <cellStyle name="Обычный 25 33" xfId="34121" xr:uid="{00000000-0005-0000-0000-000046850000}"/>
    <cellStyle name="Обычный 25 4" xfId="34122" xr:uid="{00000000-0005-0000-0000-000047850000}"/>
    <cellStyle name="Обычный 25 4 10" xfId="34123" xr:uid="{00000000-0005-0000-0000-000048850000}"/>
    <cellStyle name="Обычный 25 4 11" xfId="34124" xr:uid="{00000000-0005-0000-0000-000049850000}"/>
    <cellStyle name="Обычный 25 4 12" xfId="34125" xr:uid="{00000000-0005-0000-0000-00004A850000}"/>
    <cellStyle name="Обычный 25 4 13" xfId="34126" xr:uid="{00000000-0005-0000-0000-00004B850000}"/>
    <cellStyle name="Обычный 25 4 14" xfId="34127" xr:uid="{00000000-0005-0000-0000-00004C850000}"/>
    <cellStyle name="Обычный 25 4 15" xfId="34128" xr:uid="{00000000-0005-0000-0000-00004D850000}"/>
    <cellStyle name="Обычный 25 4 16" xfId="34129" xr:uid="{00000000-0005-0000-0000-00004E850000}"/>
    <cellStyle name="Обычный 25 4 17" xfId="34130" xr:uid="{00000000-0005-0000-0000-00004F850000}"/>
    <cellStyle name="Обычный 25 4 18" xfId="34131" xr:uid="{00000000-0005-0000-0000-000050850000}"/>
    <cellStyle name="Обычный 25 4 19" xfId="34132" xr:uid="{00000000-0005-0000-0000-000051850000}"/>
    <cellStyle name="Обычный 25 4 2" xfId="34133" xr:uid="{00000000-0005-0000-0000-000052850000}"/>
    <cellStyle name="Обычный 25 4 2 10" xfId="34134" xr:uid="{00000000-0005-0000-0000-000053850000}"/>
    <cellStyle name="Обычный 25 4 2 11" xfId="34135" xr:uid="{00000000-0005-0000-0000-000054850000}"/>
    <cellStyle name="Обычный 25 4 2 12" xfId="34136" xr:uid="{00000000-0005-0000-0000-000055850000}"/>
    <cellStyle name="Обычный 25 4 2 13" xfId="34137" xr:uid="{00000000-0005-0000-0000-000056850000}"/>
    <cellStyle name="Обычный 25 4 2 14" xfId="34138" xr:uid="{00000000-0005-0000-0000-000057850000}"/>
    <cellStyle name="Обычный 25 4 2 15" xfId="34139" xr:uid="{00000000-0005-0000-0000-000058850000}"/>
    <cellStyle name="Обычный 25 4 2 16" xfId="34140" xr:uid="{00000000-0005-0000-0000-000059850000}"/>
    <cellStyle name="Обычный 25 4 2 17" xfId="34141" xr:uid="{00000000-0005-0000-0000-00005A850000}"/>
    <cellStyle name="Обычный 25 4 2 18" xfId="34142" xr:uid="{00000000-0005-0000-0000-00005B850000}"/>
    <cellStyle name="Обычный 25 4 2 19" xfId="34143" xr:uid="{00000000-0005-0000-0000-00005C850000}"/>
    <cellStyle name="Обычный 25 4 2 2" xfId="34144" xr:uid="{00000000-0005-0000-0000-00005D850000}"/>
    <cellStyle name="Обычный 25 4 2 2 10" xfId="34145" xr:uid="{00000000-0005-0000-0000-00005E850000}"/>
    <cellStyle name="Обычный 25 4 2 2 11" xfId="34146" xr:uid="{00000000-0005-0000-0000-00005F850000}"/>
    <cellStyle name="Обычный 25 4 2 2 12" xfId="34147" xr:uid="{00000000-0005-0000-0000-000060850000}"/>
    <cellStyle name="Обычный 25 4 2 2 13" xfId="34148" xr:uid="{00000000-0005-0000-0000-000061850000}"/>
    <cellStyle name="Обычный 25 4 2 2 14" xfId="34149" xr:uid="{00000000-0005-0000-0000-000062850000}"/>
    <cellStyle name="Обычный 25 4 2 2 15" xfId="34150" xr:uid="{00000000-0005-0000-0000-000063850000}"/>
    <cellStyle name="Обычный 25 4 2 2 16" xfId="34151" xr:uid="{00000000-0005-0000-0000-000064850000}"/>
    <cellStyle name="Обычный 25 4 2 2 17" xfId="34152" xr:uid="{00000000-0005-0000-0000-000065850000}"/>
    <cellStyle name="Обычный 25 4 2 2 18" xfId="34153" xr:uid="{00000000-0005-0000-0000-000066850000}"/>
    <cellStyle name="Обычный 25 4 2 2 19" xfId="34154" xr:uid="{00000000-0005-0000-0000-000067850000}"/>
    <cellStyle name="Обычный 25 4 2 2 2" xfId="34155" xr:uid="{00000000-0005-0000-0000-000068850000}"/>
    <cellStyle name="Обычный 25 4 2 2 2 10" xfId="34156" xr:uid="{00000000-0005-0000-0000-000069850000}"/>
    <cellStyle name="Обычный 25 4 2 2 2 11" xfId="34157" xr:uid="{00000000-0005-0000-0000-00006A850000}"/>
    <cellStyle name="Обычный 25 4 2 2 2 12" xfId="34158" xr:uid="{00000000-0005-0000-0000-00006B850000}"/>
    <cellStyle name="Обычный 25 4 2 2 2 13" xfId="34159" xr:uid="{00000000-0005-0000-0000-00006C850000}"/>
    <cellStyle name="Обычный 25 4 2 2 2 14" xfId="34160" xr:uid="{00000000-0005-0000-0000-00006D850000}"/>
    <cellStyle name="Обычный 25 4 2 2 2 15" xfId="34161" xr:uid="{00000000-0005-0000-0000-00006E850000}"/>
    <cellStyle name="Обычный 25 4 2 2 2 16" xfId="34162" xr:uid="{00000000-0005-0000-0000-00006F850000}"/>
    <cellStyle name="Обычный 25 4 2 2 2 17" xfId="34163" xr:uid="{00000000-0005-0000-0000-000070850000}"/>
    <cellStyle name="Обычный 25 4 2 2 2 18" xfId="34164" xr:uid="{00000000-0005-0000-0000-000071850000}"/>
    <cellStyle name="Обычный 25 4 2 2 2 2" xfId="34165" xr:uid="{00000000-0005-0000-0000-000072850000}"/>
    <cellStyle name="Обычный 25 4 2 2 2 3" xfId="34166" xr:uid="{00000000-0005-0000-0000-000073850000}"/>
    <cellStyle name="Обычный 25 4 2 2 2 4" xfId="34167" xr:uid="{00000000-0005-0000-0000-000074850000}"/>
    <cellStyle name="Обычный 25 4 2 2 2 5" xfId="34168" xr:uid="{00000000-0005-0000-0000-000075850000}"/>
    <cellStyle name="Обычный 25 4 2 2 2 6" xfId="34169" xr:uid="{00000000-0005-0000-0000-000076850000}"/>
    <cellStyle name="Обычный 25 4 2 2 2 7" xfId="34170" xr:uid="{00000000-0005-0000-0000-000077850000}"/>
    <cellStyle name="Обычный 25 4 2 2 2 8" xfId="34171" xr:uid="{00000000-0005-0000-0000-000078850000}"/>
    <cellStyle name="Обычный 25 4 2 2 2 9" xfId="34172" xr:uid="{00000000-0005-0000-0000-000079850000}"/>
    <cellStyle name="Обычный 25 4 2 2 20" xfId="34173" xr:uid="{00000000-0005-0000-0000-00007A850000}"/>
    <cellStyle name="Обычный 25 4 2 2 21" xfId="34174" xr:uid="{00000000-0005-0000-0000-00007B850000}"/>
    <cellStyle name="Обычный 25 4 2 2 3" xfId="34175" xr:uid="{00000000-0005-0000-0000-00007C850000}"/>
    <cellStyle name="Обычный 25 4 2 2 3 10" xfId="34176" xr:uid="{00000000-0005-0000-0000-00007D850000}"/>
    <cellStyle name="Обычный 25 4 2 2 3 11" xfId="34177" xr:uid="{00000000-0005-0000-0000-00007E850000}"/>
    <cellStyle name="Обычный 25 4 2 2 3 12" xfId="34178" xr:uid="{00000000-0005-0000-0000-00007F850000}"/>
    <cellStyle name="Обычный 25 4 2 2 3 13" xfId="34179" xr:uid="{00000000-0005-0000-0000-000080850000}"/>
    <cellStyle name="Обычный 25 4 2 2 3 14" xfId="34180" xr:uid="{00000000-0005-0000-0000-000081850000}"/>
    <cellStyle name="Обычный 25 4 2 2 3 15" xfId="34181" xr:uid="{00000000-0005-0000-0000-000082850000}"/>
    <cellStyle name="Обычный 25 4 2 2 3 16" xfId="34182" xr:uid="{00000000-0005-0000-0000-000083850000}"/>
    <cellStyle name="Обычный 25 4 2 2 3 17" xfId="34183" xr:uid="{00000000-0005-0000-0000-000084850000}"/>
    <cellStyle name="Обычный 25 4 2 2 3 18" xfId="34184" xr:uid="{00000000-0005-0000-0000-000085850000}"/>
    <cellStyle name="Обычный 25 4 2 2 3 2" xfId="34185" xr:uid="{00000000-0005-0000-0000-000086850000}"/>
    <cellStyle name="Обычный 25 4 2 2 3 3" xfId="34186" xr:uid="{00000000-0005-0000-0000-000087850000}"/>
    <cellStyle name="Обычный 25 4 2 2 3 4" xfId="34187" xr:uid="{00000000-0005-0000-0000-000088850000}"/>
    <cellStyle name="Обычный 25 4 2 2 3 5" xfId="34188" xr:uid="{00000000-0005-0000-0000-000089850000}"/>
    <cellStyle name="Обычный 25 4 2 2 3 6" xfId="34189" xr:uid="{00000000-0005-0000-0000-00008A850000}"/>
    <cellStyle name="Обычный 25 4 2 2 3 7" xfId="34190" xr:uid="{00000000-0005-0000-0000-00008B850000}"/>
    <cellStyle name="Обычный 25 4 2 2 3 8" xfId="34191" xr:uid="{00000000-0005-0000-0000-00008C850000}"/>
    <cellStyle name="Обычный 25 4 2 2 3 9" xfId="34192" xr:uid="{00000000-0005-0000-0000-00008D850000}"/>
    <cellStyle name="Обычный 25 4 2 2 4" xfId="34193" xr:uid="{00000000-0005-0000-0000-00008E850000}"/>
    <cellStyle name="Обычный 25 4 2 2 4 10" xfId="34194" xr:uid="{00000000-0005-0000-0000-00008F850000}"/>
    <cellStyle name="Обычный 25 4 2 2 4 11" xfId="34195" xr:uid="{00000000-0005-0000-0000-000090850000}"/>
    <cellStyle name="Обычный 25 4 2 2 4 12" xfId="34196" xr:uid="{00000000-0005-0000-0000-000091850000}"/>
    <cellStyle name="Обычный 25 4 2 2 4 13" xfId="34197" xr:uid="{00000000-0005-0000-0000-000092850000}"/>
    <cellStyle name="Обычный 25 4 2 2 4 14" xfId="34198" xr:uid="{00000000-0005-0000-0000-000093850000}"/>
    <cellStyle name="Обычный 25 4 2 2 4 15" xfId="34199" xr:uid="{00000000-0005-0000-0000-000094850000}"/>
    <cellStyle name="Обычный 25 4 2 2 4 16" xfId="34200" xr:uid="{00000000-0005-0000-0000-000095850000}"/>
    <cellStyle name="Обычный 25 4 2 2 4 17" xfId="34201" xr:uid="{00000000-0005-0000-0000-000096850000}"/>
    <cellStyle name="Обычный 25 4 2 2 4 18" xfId="34202" xr:uid="{00000000-0005-0000-0000-000097850000}"/>
    <cellStyle name="Обычный 25 4 2 2 4 2" xfId="34203" xr:uid="{00000000-0005-0000-0000-000098850000}"/>
    <cellStyle name="Обычный 25 4 2 2 4 3" xfId="34204" xr:uid="{00000000-0005-0000-0000-000099850000}"/>
    <cellStyle name="Обычный 25 4 2 2 4 4" xfId="34205" xr:uid="{00000000-0005-0000-0000-00009A850000}"/>
    <cellStyle name="Обычный 25 4 2 2 4 5" xfId="34206" xr:uid="{00000000-0005-0000-0000-00009B850000}"/>
    <cellStyle name="Обычный 25 4 2 2 4 6" xfId="34207" xr:uid="{00000000-0005-0000-0000-00009C850000}"/>
    <cellStyle name="Обычный 25 4 2 2 4 7" xfId="34208" xr:uid="{00000000-0005-0000-0000-00009D850000}"/>
    <cellStyle name="Обычный 25 4 2 2 4 8" xfId="34209" xr:uid="{00000000-0005-0000-0000-00009E850000}"/>
    <cellStyle name="Обычный 25 4 2 2 4 9" xfId="34210" xr:uid="{00000000-0005-0000-0000-00009F850000}"/>
    <cellStyle name="Обычный 25 4 2 2 5" xfId="34211" xr:uid="{00000000-0005-0000-0000-0000A0850000}"/>
    <cellStyle name="Обычный 25 4 2 2 6" xfId="34212" xr:uid="{00000000-0005-0000-0000-0000A1850000}"/>
    <cellStyle name="Обычный 25 4 2 2 7" xfId="34213" xr:uid="{00000000-0005-0000-0000-0000A2850000}"/>
    <cellStyle name="Обычный 25 4 2 2 8" xfId="34214" xr:uid="{00000000-0005-0000-0000-0000A3850000}"/>
    <cellStyle name="Обычный 25 4 2 2 9" xfId="34215" xr:uid="{00000000-0005-0000-0000-0000A4850000}"/>
    <cellStyle name="Обычный 25 4 2 20" xfId="34216" xr:uid="{00000000-0005-0000-0000-0000A5850000}"/>
    <cellStyle name="Обычный 25 4 2 21" xfId="34217" xr:uid="{00000000-0005-0000-0000-0000A6850000}"/>
    <cellStyle name="Обычный 25 4 2 22" xfId="34218" xr:uid="{00000000-0005-0000-0000-0000A7850000}"/>
    <cellStyle name="Обычный 25 4 2 3" xfId="34219" xr:uid="{00000000-0005-0000-0000-0000A8850000}"/>
    <cellStyle name="Обычный 25 4 2 3 10" xfId="34220" xr:uid="{00000000-0005-0000-0000-0000A9850000}"/>
    <cellStyle name="Обычный 25 4 2 3 11" xfId="34221" xr:uid="{00000000-0005-0000-0000-0000AA850000}"/>
    <cellStyle name="Обычный 25 4 2 3 12" xfId="34222" xr:uid="{00000000-0005-0000-0000-0000AB850000}"/>
    <cellStyle name="Обычный 25 4 2 3 13" xfId="34223" xr:uid="{00000000-0005-0000-0000-0000AC850000}"/>
    <cellStyle name="Обычный 25 4 2 3 14" xfId="34224" xr:uid="{00000000-0005-0000-0000-0000AD850000}"/>
    <cellStyle name="Обычный 25 4 2 3 15" xfId="34225" xr:uid="{00000000-0005-0000-0000-0000AE850000}"/>
    <cellStyle name="Обычный 25 4 2 3 16" xfId="34226" xr:uid="{00000000-0005-0000-0000-0000AF850000}"/>
    <cellStyle name="Обычный 25 4 2 3 17" xfId="34227" xr:uid="{00000000-0005-0000-0000-0000B0850000}"/>
    <cellStyle name="Обычный 25 4 2 3 18" xfId="34228" xr:uid="{00000000-0005-0000-0000-0000B1850000}"/>
    <cellStyle name="Обычный 25 4 2 3 2" xfId="34229" xr:uid="{00000000-0005-0000-0000-0000B2850000}"/>
    <cellStyle name="Обычный 25 4 2 3 3" xfId="34230" xr:uid="{00000000-0005-0000-0000-0000B3850000}"/>
    <cellStyle name="Обычный 25 4 2 3 4" xfId="34231" xr:uid="{00000000-0005-0000-0000-0000B4850000}"/>
    <cellStyle name="Обычный 25 4 2 3 5" xfId="34232" xr:uid="{00000000-0005-0000-0000-0000B5850000}"/>
    <cellStyle name="Обычный 25 4 2 3 6" xfId="34233" xr:uid="{00000000-0005-0000-0000-0000B6850000}"/>
    <cellStyle name="Обычный 25 4 2 3 7" xfId="34234" xr:uid="{00000000-0005-0000-0000-0000B7850000}"/>
    <cellStyle name="Обычный 25 4 2 3 8" xfId="34235" xr:uid="{00000000-0005-0000-0000-0000B8850000}"/>
    <cellStyle name="Обычный 25 4 2 3 9" xfId="34236" xr:uid="{00000000-0005-0000-0000-0000B9850000}"/>
    <cellStyle name="Обычный 25 4 2 4" xfId="34237" xr:uid="{00000000-0005-0000-0000-0000BA850000}"/>
    <cellStyle name="Обычный 25 4 2 4 10" xfId="34238" xr:uid="{00000000-0005-0000-0000-0000BB850000}"/>
    <cellStyle name="Обычный 25 4 2 4 11" xfId="34239" xr:uid="{00000000-0005-0000-0000-0000BC850000}"/>
    <cellStyle name="Обычный 25 4 2 4 12" xfId="34240" xr:uid="{00000000-0005-0000-0000-0000BD850000}"/>
    <cellStyle name="Обычный 25 4 2 4 13" xfId="34241" xr:uid="{00000000-0005-0000-0000-0000BE850000}"/>
    <cellStyle name="Обычный 25 4 2 4 14" xfId="34242" xr:uid="{00000000-0005-0000-0000-0000BF850000}"/>
    <cellStyle name="Обычный 25 4 2 4 15" xfId="34243" xr:uid="{00000000-0005-0000-0000-0000C0850000}"/>
    <cellStyle name="Обычный 25 4 2 4 16" xfId="34244" xr:uid="{00000000-0005-0000-0000-0000C1850000}"/>
    <cellStyle name="Обычный 25 4 2 4 17" xfId="34245" xr:uid="{00000000-0005-0000-0000-0000C2850000}"/>
    <cellStyle name="Обычный 25 4 2 4 18" xfId="34246" xr:uid="{00000000-0005-0000-0000-0000C3850000}"/>
    <cellStyle name="Обычный 25 4 2 4 2" xfId="34247" xr:uid="{00000000-0005-0000-0000-0000C4850000}"/>
    <cellStyle name="Обычный 25 4 2 4 3" xfId="34248" xr:uid="{00000000-0005-0000-0000-0000C5850000}"/>
    <cellStyle name="Обычный 25 4 2 4 4" xfId="34249" xr:uid="{00000000-0005-0000-0000-0000C6850000}"/>
    <cellStyle name="Обычный 25 4 2 4 5" xfId="34250" xr:uid="{00000000-0005-0000-0000-0000C7850000}"/>
    <cellStyle name="Обычный 25 4 2 4 6" xfId="34251" xr:uid="{00000000-0005-0000-0000-0000C8850000}"/>
    <cellStyle name="Обычный 25 4 2 4 7" xfId="34252" xr:uid="{00000000-0005-0000-0000-0000C9850000}"/>
    <cellStyle name="Обычный 25 4 2 4 8" xfId="34253" xr:uid="{00000000-0005-0000-0000-0000CA850000}"/>
    <cellStyle name="Обычный 25 4 2 4 9" xfId="34254" xr:uid="{00000000-0005-0000-0000-0000CB850000}"/>
    <cellStyle name="Обычный 25 4 2 5" xfId="34255" xr:uid="{00000000-0005-0000-0000-0000CC850000}"/>
    <cellStyle name="Обычный 25 4 2 5 10" xfId="34256" xr:uid="{00000000-0005-0000-0000-0000CD850000}"/>
    <cellStyle name="Обычный 25 4 2 5 11" xfId="34257" xr:uid="{00000000-0005-0000-0000-0000CE850000}"/>
    <cellStyle name="Обычный 25 4 2 5 12" xfId="34258" xr:uid="{00000000-0005-0000-0000-0000CF850000}"/>
    <cellStyle name="Обычный 25 4 2 5 13" xfId="34259" xr:uid="{00000000-0005-0000-0000-0000D0850000}"/>
    <cellStyle name="Обычный 25 4 2 5 14" xfId="34260" xr:uid="{00000000-0005-0000-0000-0000D1850000}"/>
    <cellStyle name="Обычный 25 4 2 5 15" xfId="34261" xr:uid="{00000000-0005-0000-0000-0000D2850000}"/>
    <cellStyle name="Обычный 25 4 2 5 16" xfId="34262" xr:uid="{00000000-0005-0000-0000-0000D3850000}"/>
    <cellStyle name="Обычный 25 4 2 5 17" xfId="34263" xr:uid="{00000000-0005-0000-0000-0000D4850000}"/>
    <cellStyle name="Обычный 25 4 2 5 18" xfId="34264" xr:uid="{00000000-0005-0000-0000-0000D5850000}"/>
    <cellStyle name="Обычный 25 4 2 5 2" xfId="34265" xr:uid="{00000000-0005-0000-0000-0000D6850000}"/>
    <cellStyle name="Обычный 25 4 2 5 3" xfId="34266" xr:uid="{00000000-0005-0000-0000-0000D7850000}"/>
    <cellStyle name="Обычный 25 4 2 5 4" xfId="34267" xr:uid="{00000000-0005-0000-0000-0000D8850000}"/>
    <cellStyle name="Обычный 25 4 2 5 5" xfId="34268" xr:uid="{00000000-0005-0000-0000-0000D9850000}"/>
    <cellStyle name="Обычный 25 4 2 5 6" xfId="34269" xr:uid="{00000000-0005-0000-0000-0000DA850000}"/>
    <cellStyle name="Обычный 25 4 2 5 7" xfId="34270" xr:uid="{00000000-0005-0000-0000-0000DB850000}"/>
    <cellStyle name="Обычный 25 4 2 5 8" xfId="34271" xr:uid="{00000000-0005-0000-0000-0000DC850000}"/>
    <cellStyle name="Обычный 25 4 2 5 9" xfId="34272" xr:uid="{00000000-0005-0000-0000-0000DD850000}"/>
    <cellStyle name="Обычный 25 4 2 6" xfId="34273" xr:uid="{00000000-0005-0000-0000-0000DE850000}"/>
    <cellStyle name="Обычный 25 4 2 7" xfId="34274" xr:uid="{00000000-0005-0000-0000-0000DF850000}"/>
    <cellStyle name="Обычный 25 4 2 8" xfId="34275" xr:uid="{00000000-0005-0000-0000-0000E0850000}"/>
    <cellStyle name="Обычный 25 4 2 9" xfId="34276" xr:uid="{00000000-0005-0000-0000-0000E1850000}"/>
    <cellStyle name="Обычный 25 4 20" xfId="34277" xr:uid="{00000000-0005-0000-0000-0000E2850000}"/>
    <cellStyle name="Обычный 25 4 21" xfId="34278" xr:uid="{00000000-0005-0000-0000-0000E3850000}"/>
    <cellStyle name="Обычный 25 4 22" xfId="34279" xr:uid="{00000000-0005-0000-0000-0000E4850000}"/>
    <cellStyle name="Обычный 25 4 23" xfId="34280" xr:uid="{00000000-0005-0000-0000-0000E5850000}"/>
    <cellStyle name="Обычный 25 4 24" xfId="34281" xr:uid="{00000000-0005-0000-0000-0000E6850000}"/>
    <cellStyle name="Обычный 25 4 3" xfId="34282" xr:uid="{00000000-0005-0000-0000-0000E7850000}"/>
    <cellStyle name="Обычный 25 4 3 10" xfId="34283" xr:uid="{00000000-0005-0000-0000-0000E8850000}"/>
    <cellStyle name="Обычный 25 4 3 11" xfId="34284" xr:uid="{00000000-0005-0000-0000-0000E9850000}"/>
    <cellStyle name="Обычный 25 4 3 12" xfId="34285" xr:uid="{00000000-0005-0000-0000-0000EA850000}"/>
    <cellStyle name="Обычный 25 4 3 13" xfId="34286" xr:uid="{00000000-0005-0000-0000-0000EB850000}"/>
    <cellStyle name="Обычный 25 4 3 14" xfId="34287" xr:uid="{00000000-0005-0000-0000-0000EC850000}"/>
    <cellStyle name="Обычный 25 4 3 15" xfId="34288" xr:uid="{00000000-0005-0000-0000-0000ED850000}"/>
    <cellStyle name="Обычный 25 4 3 16" xfId="34289" xr:uid="{00000000-0005-0000-0000-0000EE850000}"/>
    <cellStyle name="Обычный 25 4 3 17" xfId="34290" xr:uid="{00000000-0005-0000-0000-0000EF850000}"/>
    <cellStyle name="Обычный 25 4 3 18" xfId="34291" xr:uid="{00000000-0005-0000-0000-0000F0850000}"/>
    <cellStyle name="Обычный 25 4 3 19" xfId="34292" xr:uid="{00000000-0005-0000-0000-0000F1850000}"/>
    <cellStyle name="Обычный 25 4 3 2" xfId="34293" xr:uid="{00000000-0005-0000-0000-0000F2850000}"/>
    <cellStyle name="Обычный 25 4 3 2 10" xfId="34294" xr:uid="{00000000-0005-0000-0000-0000F3850000}"/>
    <cellStyle name="Обычный 25 4 3 2 11" xfId="34295" xr:uid="{00000000-0005-0000-0000-0000F4850000}"/>
    <cellStyle name="Обычный 25 4 3 2 12" xfId="34296" xr:uid="{00000000-0005-0000-0000-0000F5850000}"/>
    <cellStyle name="Обычный 25 4 3 2 13" xfId="34297" xr:uid="{00000000-0005-0000-0000-0000F6850000}"/>
    <cellStyle name="Обычный 25 4 3 2 14" xfId="34298" xr:uid="{00000000-0005-0000-0000-0000F7850000}"/>
    <cellStyle name="Обычный 25 4 3 2 15" xfId="34299" xr:uid="{00000000-0005-0000-0000-0000F8850000}"/>
    <cellStyle name="Обычный 25 4 3 2 16" xfId="34300" xr:uid="{00000000-0005-0000-0000-0000F9850000}"/>
    <cellStyle name="Обычный 25 4 3 2 17" xfId="34301" xr:uid="{00000000-0005-0000-0000-0000FA850000}"/>
    <cellStyle name="Обычный 25 4 3 2 18" xfId="34302" xr:uid="{00000000-0005-0000-0000-0000FB850000}"/>
    <cellStyle name="Обычный 25 4 3 2 19" xfId="34303" xr:uid="{00000000-0005-0000-0000-0000FC850000}"/>
    <cellStyle name="Обычный 25 4 3 2 2" xfId="34304" xr:uid="{00000000-0005-0000-0000-0000FD850000}"/>
    <cellStyle name="Обычный 25 4 3 2 2 10" xfId="34305" xr:uid="{00000000-0005-0000-0000-0000FE850000}"/>
    <cellStyle name="Обычный 25 4 3 2 2 11" xfId="34306" xr:uid="{00000000-0005-0000-0000-0000FF850000}"/>
    <cellStyle name="Обычный 25 4 3 2 2 12" xfId="34307" xr:uid="{00000000-0005-0000-0000-000000860000}"/>
    <cellStyle name="Обычный 25 4 3 2 2 13" xfId="34308" xr:uid="{00000000-0005-0000-0000-000001860000}"/>
    <cellStyle name="Обычный 25 4 3 2 2 14" xfId="34309" xr:uid="{00000000-0005-0000-0000-000002860000}"/>
    <cellStyle name="Обычный 25 4 3 2 2 15" xfId="34310" xr:uid="{00000000-0005-0000-0000-000003860000}"/>
    <cellStyle name="Обычный 25 4 3 2 2 16" xfId="34311" xr:uid="{00000000-0005-0000-0000-000004860000}"/>
    <cellStyle name="Обычный 25 4 3 2 2 17" xfId="34312" xr:uid="{00000000-0005-0000-0000-000005860000}"/>
    <cellStyle name="Обычный 25 4 3 2 2 18" xfId="34313" xr:uid="{00000000-0005-0000-0000-000006860000}"/>
    <cellStyle name="Обычный 25 4 3 2 2 2" xfId="34314" xr:uid="{00000000-0005-0000-0000-000007860000}"/>
    <cellStyle name="Обычный 25 4 3 2 2 3" xfId="34315" xr:uid="{00000000-0005-0000-0000-000008860000}"/>
    <cellStyle name="Обычный 25 4 3 2 2 4" xfId="34316" xr:uid="{00000000-0005-0000-0000-000009860000}"/>
    <cellStyle name="Обычный 25 4 3 2 2 5" xfId="34317" xr:uid="{00000000-0005-0000-0000-00000A860000}"/>
    <cellStyle name="Обычный 25 4 3 2 2 6" xfId="34318" xr:uid="{00000000-0005-0000-0000-00000B860000}"/>
    <cellStyle name="Обычный 25 4 3 2 2 7" xfId="34319" xr:uid="{00000000-0005-0000-0000-00000C860000}"/>
    <cellStyle name="Обычный 25 4 3 2 2 8" xfId="34320" xr:uid="{00000000-0005-0000-0000-00000D860000}"/>
    <cellStyle name="Обычный 25 4 3 2 2 9" xfId="34321" xr:uid="{00000000-0005-0000-0000-00000E860000}"/>
    <cellStyle name="Обычный 25 4 3 2 20" xfId="34322" xr:uid="{00000000-0005-0000-0000-00000F860000}"/>
    <cellStyle name="Обычный 25 4 3 2 21" xfId="34323" xr:uid="{00000000-0005-0000-0000-000010860000}"/>
    <cellStyle name="Обычный 25 4 3 2 3" xfId="34324" xr:uid="{00000000-0005-0000-0000-000011860000}"/>
    <cellStyle name="Обычный 25 4 3 2 3 10" xfId="34325" xr:uid="{00000000-0005-0000-0000-000012860000}"/>
    <cellStyle name="Обычный 25 4 3 2 3 11" xfId="34326" xr:uid="{00000000-0005-0000-0000-000013860000}"/>
    <cellStyle name="Обычный 25 4 3 2 3 12" xfId="34327" xr:uid="{00000000-0005-0000-0000-000014860000}"/>
    <cellStyle name="Обычный 25 4 3 2 3 13" xfId="34328" xr:uid="{00000000-0005-0000-0000-000015860000}"/>
    <cellStyle name="Обычный 25 4 3 2 3 14" xfId="34329" xr:uid="{00000000-0005-0000-0000-000016860000}"/>
    <cellStyle name="Обычный 25 4 3 2 3 15" xfId="34330" xr:uid="{00000000-0005-0000-0000-000017860000}"/>
    <cellStyle name="Обычный 25 4 3 2 3 16" xfId="34331" xr:uid="{00000000-0005-0000-0000-000018860000}"/>
    <cellStyle name="Обычный 25 4 3 2 3 17" xfId="34332" xr:uid="{00000000-0005-0000-0000-000019860000}"/>
    <cellStyle name="Обычный 25 4 3 2 3 18" xfId="34333" xr:uid="{00000000-0005-0000-0000-00001A860000}"/>
    <cellStyle name="Обычный 25 4 3 2 3 2" xfId="34334" xr:uid="{00000000-0005-0000-0000-00001B860000}"/>
    <cellStyle name="Обычный 25 4 3 2 3 3" xfId="34335" xr:uid="{00000000-0005-0000-0000-00001C860000}"/>
    <cellStyle name="Обычный 25 4 3 2 3 4" xfId="34336" xr:uid="{00000000-0005-0000-0000-00001D860000}"/>
    <cellStyle name="Обычный 25 4 3 2 3 5" xfId="34337" xr:uid="{00000000-0005-0000-0000-00001E860000}"/>
    <cellStyle name="Обычный 25 4 3 2 3 6" xfId="34338" xr:uid="{00000000-0005-0000-0000-00001F860000}"/>
    <cellStyle name="Обычный 25 4 3 2 3 7" xfId="34339" xr:uid="{00000000-0005-0000-0000-000020860000}"/>
    <cellStyle name="Обычный 25 4 3 2 3 8" xfId="34340" xr:uid="{00000000-0005-0000-0000-000021860000}"/>
    <cellStyle name="Обычный 25 4 3 2 3 9" xfId="34341" xr:uid="{00000000-0005-0000-0000-000022860000}"/>
    <cellStyle name="Обычный 25 4 3 2 4" xfId="34342" xr:uid="{00000000-0005-0000-0000-000023860000}"/>
    <cellStyle name="Обычный 25 4 3 2 4 10" xfId="34343" xr:uid="{00000000-0005-0000-0000-000024860000}"/>
    <cellStyle name="Обычный 25 4 3 2 4 11" xfId="34344" xr:uid="{00000000-0005-0000-0000-000025860000}"/>
    <cellStyle name="Обычный 25 4 3 2 4 12" xfId="34345" xr:uid="{00000000-0005-0000-0000-000026860000}"/>
    <cellStyle name="Обычный 25 4 3 2 4 13" xfId="34346" xr:uid="{00000000-0005-0000-0000-000027860000}"/>
    <cellStyle name="Обычный 25 4 3 2 4 14" xfId="34347" xr:uid="{00000000-0005-0000-0000-000028860000}"/>
    <cellStyle name="Обычный 25 4 3 2 4 15" xfId="34348" xr:uid="{00000000-0005-0000-0000-000029860000}"/>
    <cellStyle name="Обычный 25 4 3 2 4 16" xfId="34349" xr:uid="{00000000-0005-0000-0000-00002A860000}"/>
    <cellStyle name="Обычный 25 4 3 2 4 17" xfId="34350" xr:uid="{00000000-0005-0000-0000-00002B860000}"/>
    <cellStyle name="Обычный 25 4 3 2 4 18" xfId="34351" xr:uid="{00000000-0005-0000-0000-00002C860000}"/>
    <cellStyle name="Обычный 25 4 3 2 4 2" xfId="34352" xr:uid="{00000000-0005-0000-0000-00002D860000}"/>
    <cellStyle name="Обычный 25 4 3 2 4 3" xfId="34353" xr:uid="{00000000-0005-0000-0000-00002E860000}"/>
    <cellStyle name="Обычный 25 4 3 2 4 4" xfId="34354" xr:uid="{00000000-0005-0000-0000-00002F860000}"/>
    <cellStyle name="Обычный 25 4 3 2 4 5" xfId="34355" xr:uid="{00000000-0005-0000-0000-000030860000}"/>
    <cellStyle name="Обычный 25 4 3 2 4 6" xfId="34356" xr:uid="{00000000-0005-0000-0000-000031860000}"/>
    <cellStyle name="Обычный 25 4 3 2 4 7" xfId="34357" xr:uid="{00000000-0005-0000-0000-000032860000}"/>
    <cellStyle name="Обычный 25 4 3 2 4 8" xfId="34358" xr:uid="{00000000-0005-0000-0000-000033860000}"/>
    <cellStyle name="Обычный 25 4 3 2 4 9" xfId="34359" xr:uid="{00000000-0005-0000-0000-000034860000}"/>
    <cellStyle name="Обычный 25 4 3 2 5" xfId="34360" xr:uid="{00000000-0005-0000-0000-000035860000}"/>
    <cellStyle name="Обычный 25 4 3 2 6" xfId="34361" xr:uid="{00000000-0005-0000-0000-000036860000}"/>
    <cellStyle name="Обычный 25 4 3 2 7" xfId="34362" xr:uid="{00000000-0005-0000-0000-000037860000}"/>
    <cellStyle name="Обычный 25 4 3 2 8" xfId="34363" xr:uid="{00000000-0005-0000-0000-000038860000}"/>
    <cellStyle name="Обычный 25 4 3 2 9" xfId="34364" xr:uid="{00000000-0005-0000-0000-000039860000}"/>
    <cellStyle name="Обычный 25 4 3 20" xfId="34365" xr:uid="{00000000-0005-0000-0000-00003A860000}"/>
    <cellStyle name="Обычный 25 4 3 21" xfId="34366" xr:uid="{00000000-0005-0000-0000-00003B860000}"/>
    <cellStyle name="Обычный 25 4 3 22" xfId="34367" xr:uid="{00000000-0005-0000-0000-00003C860000}"/>
    <cellStyle name="Обычный 25 4 3 3" xfId="34368" xr:uid="{00000000-0005-0000-0000-00003D860000}"/>
    <cellStyle name="Обычный 25 4 3 3 10" xfId="34369" xr:uid="{00000000-0005-0000-0000-00003E860000}"/>
    <cellStyle name="Обычный 25 4 3 3 11" xfId="34370" xr:uid="{00000000-0005-0000-0000-00003F860000}"/>
    <cellStyle name="Обычный 25 4 3 3 12" xfId="34371" xr:uid="{00000000-0005-0000-0000-000040860000}"/>
    <cellStyle name="Обычный 25 4 3 3 13" xfId="34372" xr:uid="{00000000-0005-0000-0000-000041860000}"/>
    <cellStyle name="Обычный 25 4 3 3 14" xfId="34373" xr:uid="{00000000-0005-0000-0000-000042860000}"/>
    <cellStyle name="Обычный 25 4 3 3 15" xfId="34374" xr:uid="{00000000-0005-0000-0000-000043860000}"/>
    <cellStyle name="Обычный 25 4 3 3 16" xfId="34375" xr:uid="{00000000-0005-0000-0000-000044860000}"/>
    <cellStyle name="Обычный 25 4 3 3 17" xfId="34376" xr:uid="{00000000-0005-0000-0000-000045860000}"/>
    <cellStyle name="Обычный 25 4 3 3 18" xfId="34377" xr:uid="{00000000-0005-0000-0000-000046860000}"/>
    <cellStyle name="Обычный 25 4 3 3 2" xfId="34378" xr:uid="{00000000-0005-0000-0000-000047860000}"/>
    <cellStyle name="Обычный 25 4 3 3 3" xfId="34379" xr:uid="{00000000-0005-0000-0000-000048860000}"/>
    <cellStyle name="Обычный 25 4 3 3 4" xfId="34380" xr:uid="{00000000-0005-0000-0000-000049860000}"/>
    <cellStyle name="Обычный 25 4 3 3 5" xfId="34381" xr:uid="{00000000-0005-0000-0000-00004A860000}"/>
    <cellStyle name="Обычный 25 4 3 3 6" xfId="34382" xr:uid="{00000000-0005-0000-0000-00004B860000}"/>
    <cellStyle name="Обычный 25 4 3 3 7" xfId="34383" xr:uid="{00000000-0005-0000-0000-00004C860000}"/>
    <cellStyle name="Обычный 25 4 3 3 8" xfId="34384" xr:uid="{00000000-0005-0000-0000-00004D860000}"/>
    <cellStyle name="Обычный 25 4 3 3 9" xfId="34385" xr:uid="{00000000-0005-0000-0000-00004E860000}"/>
    <cellStyle name="Обычный 25 4 3 4" xfId="34386" xr:uid="{00000000-0005-0000-0000-00004F860000}"/>
    <cellStyle name="Обычный 25 4 3 4 10" xfId="34387" xr:uid="{00000000-0005-0000-0000-000050860000}"/>
    <cellStyle name="Обычный 25 4 3 4 11" xfId="34388" xr:uid="{00000000-0005-0000-0000-000051860000}"/>
    <cellStyle name="Обычный 25 4 3 4 12" xfId="34389" xr:uid="{00000000-0005-0000-0000-000052860000}"/>
    <cellStyle name="Обычный 25 4 3 4 13" xfId="34390" xr:uid="{00000000-0005-0000-0000-000053860000}"/>
    <cellStyle name="Обычный 25 4 3 4 14" xfId="34391" xr:uid="{00000000-0005-0000-0000-000054860000}"/>
    <cellStyle name="Обычный 25 4 3 4 15" xfId="34392" xr:uid="{00000000-0005-0000-0000-000055860000}"/>
    <cellStyle name="Обычный 25 4 3 4 16" xfId="34393" xr:uid="{00000000-0005-0000-0000-000056860000}"/>
    <cellStyle name="Обычный 25 4 3 4 17" xfId="34394" xr:uid="{00000000-0005-0000-0000-000057860000}"/>
    <cellStyle name="Обычный 25 4 3 4 18" xfId="34395" xr:uid="{00000000-0005-0000-0000-000058860000}"/>
    <cellStyle name="Обычный 25 4 3 4 2" xfId="34396" xr:uid="{00000000-0005-0000-0000-000059860000}"/>
    <cellStyle name="Обычный 25 4 3 4 3" xfId="34397" xr:uid="{00000000-0005-0000-0000-00005A860000}"/>
    <cellStyle name="Обычный 25 4 3 4 4" xfId="34398" xr:uid="{00000000-0005-0000-0000-00005B860000}"/>
    <cellStyle name="Обычный 25 4 3 4 5" xfId="34399" xr:uid="{00000000-0005-0000-0000-00005C860000}"/>
    <cellStyle name="Обычный 25 4 3 4 6" xfId="34400" xr:uid="{00000000-0005-0000-0000-00005D860000}"/>
    <cellStyle name="Обычный 25 4 3 4 7" xfId="34401" xr:uid="{00000000-0005-0000-0000-00005E860000}"/>
    <cellStyle name="Обычный 25 4 3 4 8" xfId="34402" xr:uid="{00000000-0005-0000-0000-00005F860000}"/>
    <cellStyle name="Обычный 25 4 3 4 9" xfId="34403" xr:uid="{00000000-0005-0000-0000-000060860000}"/>
    <cellStyle name="Обычный 25 4 3 5" xfId="34404" xr:uid="{00000000-0005-0000-0000-000061860000}"/>
    <cellStyle name="Обычный 25 4 3 5 10" xfId="34405" xr:uid="{00000000-0005-0000-0000-000062860000}"/>
    <cellStyle name="Обычный 25 4 3 5 11" xfId="34406" xr:uid="{00000000-0005-0000-0000-000063860000}"/>
    <cellStyle name="Обычный 25 4 3 5 12" xfId="34407" xr:uid="{00000000-0005-0000-0000-000064860000}"/>
    <cellStyle name="Обычный 25 4 3 5 13" xfId="34408" xr:uid="{00000000-0005-0000-0000-000065860000}"/>
    <cellStyle name="Обычный 25 4 3 5 14" xfId="34409" xr:uid="{00000000-0005-0000-0000-000066860000}"/>
    <cellStyle name="Обычный 25 4 3 5 15" xfId="34410" xr:uid="{00000000-0005-0000-0000-000067860000}"/>
    <cellStyle name="Обычный 25 4 3 5 16" xfId="34411" xr:uid="{00000000-0005-0000-0000-000068860000}"/>
    <cellStyle name="Обычный 25 4 3 5 17" xfId="34412" xr:uid="{00000000-0005-0000-0000-000069860000}"/>
    <cellStyle name="Обычный 25 4 3 5 18" xfId="34413" xr:uid="{00000000-0005-0000-0000-00006A860000}"/>
    <cellStyle name="Обычный 25 4 3 5 2" xfId="34414" xr:uid="{00000000-0005-0000-0000-00006B860000}"/>
    <cellStyle name="Обычный 25 4 3 5 3" xfId="34415" xr:uid="{00000000-0005-0000-0000-00006C860000}"/>
    <cellStyle name="Обычный 25 4 3 5 4" xfId="34416" xr:uid="{00000000-0005-0000-0000-00006D860000}"/>
    <cellStyle name="Обычный 25 4 3 5 5" xfId="34417" xr:uid="{00000000-0005-0000-0000-00006E860000}"/>
    <cellStyle name="Обычный 25 4 3 5 6" xfId="34418" xr:uid="{00000000-0005-0000-0000-00006F860000}"/>
    <cellStyle name="Обычный 25 4 3 5 7" xfId="34419" xr:uid="{00000000-0005-0000-0000-000070860000}"/>
    <cellStyle name="Обычный 25 4 3 5 8" xfId="34420" xr:uid="{00000000-0005-0000-0000-000071860000}"/>
    <cellStyle name="Обычный 25 4 3 5 9" xfId="34421" xr:uid="{00000000-0005-0000-0000-000072860000}"/>
    <cellStyle name="Обычный 25 4 3 6" xfId="34422" xr:uid="{00000000-0005-0000-0000-000073860000}"/>
    <cellStyle name="Обычный 25 4 3 7" xfId="34423" xr:uid="{00000000-0005-0000-0000-000074860000}"/>
    <cellStyle name="Обычный 25 4 3 8" xfId="34424" xr:uid="{00000000-0005-0000-0000-000075860000}"/>
    <cellStyle name="Обычный 25 4 3 9" xfId="34425" xr:uid="{00000000-0005-0000-0000-000076860000}"/>
    <cellStyle name="Обычный 25 4 4" xfId="34426" xr:uid="{00000000-0005-0000-0000-000077860000}"/>
    <cellStyle name="Обычный 25 4 4 10" xfId="34427" xr:uid="{00000000-0005-0000-0000-000078860000}"/>
    <cellStyle name="Обычный 25 4 4 11" xfId="34428" xr:uid="{00000000-0005-0000-0000-000079860000}"/>
    <cellStyle name="Обычный 25 4 4 12" xfId="34429" xr:uid="{00000000-0005-0000-0000-00007A860000}"/>
    <cellStyle name="Обычный 25 4 4 13" xfId="34430" xr:uid="{00000000-0005-0000-0000-00007B860000}"/>
    <cellStyle name="Обычный 25 4 4 14" xfId="34431" xr:uid="{00000000-0005-0000-0000-00007C860000}"/>
    <cellStyle name="Обычный 25 4 4 15" xfId="34432" xr:uid="{00000000-0005-0000-0000-00007D860000}"/>
    <cellStyle name="Обычный 25 4 4 16" xfId="34433" xr:uid="{00000000-0005-0000-0000-00007E860000}"/>
    <cellStyle name="Обычный 25 4 4 17" xfId="34434" xr:uid="{00000000-0005-0000-0000-00007F860000}"/>
    <cellStyle name="Обычный 25 4 4 18" xfId="34435" xr:uid="{00000000-0005-0000-0000-000080860000}"/>
    <cellStyle name="Обычный 25 4 4 19" xfId="34436" xr:uid="{00000000-0005-0000-0000-000081860000}"/>
    <cellStyle name="Обычный 25 4 4 2" xfId="34437" xr:uid="{00000000-0005-0000-0000-000082860000}"/>
    <cellStyle name="Обычный 25 4 4 2 10" xfId="34438" xr:uid="{00000000-0005-0000-0000-000083860000}"/>
    <cellStyle name="Обычный 25 4 4 2 11" xfId="34439" xr:uid="{00000000-0005-0000-0000-000084860000}"/>
    <cellStyle name="Обычный 25 4 4 2 12" xfId="34440" xr:uid="{00000000-0005-0000-0000-000085860000}"/>
    <cellStyle name="Обычный 25 4 4 2 13" xfId="34441" xr:uid="{00000000-0005-0000-0000-000086860000}"/>
    <cellStyle name="Обычный 25 4 4 2 14" xfId="34442" xr:uid="{00000000-0005-0000-0000-000087860000}"/>
    <cellStyle name="Обычный 25 4 4 2 15" xfId="34443" xr:uid="{00000000-0005-0000-0000-000088860000}"/>
    <cellStyle name="Обычный 25 4 4 2 16" xfId="34444" xr:uid="{00000000-0005-0000-0000-000089860000}"/>
    <cellStyle name="Обычный 25 4 4 2 17" xfId="34445" xr:uid="{00000000-0005-0000-0000-00008A860000}"/>
    <cellStyle name="Обычный 25 4 4 2 18" xfId="34446" xr:uid="{00000000-0005-0000-0000-00008B860000}"/>
    <cellStyle name="Обычный 25 4 4 2 2" xfId="34447" xr:uid="{00000000-0005-0000-0000-00008C860000}"/>
    <cellStyle name="Обычный 25 4 4 2 3" xfId="34448" xr:uid="{00000000-0005-0000-0000-00008D860000}"/>
    <cellStyle name="Обычный 25 4 4 2 4" xfId="34449" xr:uid="{00000000-0005-0000-0000-00008E860000}"/>
    <cellStyle name="Обычный 25 4 4 2 5" xfId="34450" xr:uid="{00000000-0005-0000-0000-00008F860000}"/>
    <cellStyle name="Обычный 25 4 4 2 6" xfId="34451" xr:uid="{00000000-0005-0000-0000-000090860000}"/>
    <cellStyle name="Обычный 25 4 4 2 7" xfId="34452" xr:uid="{00000000-0005-0000-0000-000091860000}"/>
    <cellStyle name="Обычный 25 4 4 2 8" xfId="34453" xr:uid="{00000000-0005-0000-0000-000092860000}"/>
    <cellStyle name="Обычный 25 4 4 2 9" xfId="34454" xr:uid="{00000000-0005-0000-0000-000093860000}"/>
    <cellStyle name="Обычный 25 4 4 20" xfId="34455" xr:uid="{00000000-0005-0000-0000-000094860000}"/>
    <cellStyle name="Обычный 25 4 4 21" xfId="34456" xr:uid="{00000000-0005-0000-0000-000095860000}"/>
    <cellStyle name="Обычный 25 4 4 3" xfId="34457" xr:uid="{00000000-0005-0000-0000-000096860000}"/>
    <cellStyle name="Обычный 25 4 4 3 10" xfId="34458" xr:uid="{00000000-0005-0000-0000-000097860000}"/>
    <cellStyle name="Обычный 25 4 4 3 11" xfId="34459" xr:uid="{00000000-0005-0000-0000-000098860000}"/>
    <cellStyle name="Обычный 25 4 4 3 12" xfId="34460" xr:uid="{00000000-0005-0000-0000-000099860000}"/>
    <cellStyle name="Обычный 25 4 4 3 13" xfId="34461" xr:uid="{00000000-0005-0000-0000-00009A860000}"/>
    <cellStyle name="Обычный 25 4 4 3 14" xfId="34462" xr:uid="{00000000-0005-0000-0000-00009B860000}"/>
    <cellStyle name="Обычный 25 4 4 3 15" xfId="34463" xr:uid="{00000000-0005-0000-0000-00009C860000}"/>
    <cellStyle name="Обычный 25 4 4 3 16" xfId="34464" xr:uid="{00000000-0005-0000-0000-00009D860000}"/>
    <cellStyle name="Обычный 25 4 4 3 17" xfId="34465" xr:uid="{00000000-0005-0000-0000-00009E860000}"/>
    <cellStyle name="Обычный 25 4 4 3 18" xfId="34466" xr:uid="{00000000-0005-0000-0000-00009F860000}"/>
    <cellStyle name="Обычный 25 4 4 3 2" xfId="34467" xr:uid="{00000000-0005-0000-0000-0000A0860000}"/>
    <cellStyle name="Обычный 25 4 4 3 3" xfId="34468" xr:uid="{00000000-0005-0000-0000-0000A1860000}"/>
    <cellStyle name="Обычный 25 4 4 3 4" xfId="34469" xr:uid="{00000000-0005-0000-0000-0000A2860000}"/>
    <cellStyle name="Обычный 25 4 4 3 5" xfId="34470" xr:uid="{00000000-0005-0000-0000-0000A3860000}"/>
    <cellStyle name="Обычный 25 4 4 3 6" xfId="34471" xr:uid="{00000000-0005-0000-0000-0000A4860000}"/>
    <cellStyle name="Обычный 25 4 4 3 7" xfId="34472" xr:uid="{00000000-0005-0000-0000-0000A5860000}"/>
    <cellStyle name="Обычный 25 4 4 3 8" xfId="34473" xr:uid="{00000000-0005-0000-0000-0000A6860000}"/>
    <cellStyle name="Обычный 25 4 4 3 9" xfId="34474" xr:uid="{00000000-0005-0000-0000-0000A7860000}"/>
    <cellStyle name="Обычный 25 4 4 4" xfId="34475" xr:uid="{00000000-0005-0000-0000-0000A8860000}"/>
    <cellStyle name="Обычный 25 4 4 4 10" xfId="34476" xr:uid="{00000000-0005-0000-0000-0000A9860000}"/>
    <cellStyle name="Обычный 25 4 4 4 11" xfId="34477" xr:uid="{00000000-0005-0000-0000-0000AA860000}"/>
    <cellStyle name="Обычный 25 4 4 4 12" xfId="34478" xr:uid="{00000000-0005-0000-0000-0000AB860000}"/>
    <cellStyle name="Обычный 25 4 4 4 13" xfId="34479" xr:uid="{00000000-0005-0000-0000-0000AC860000}"/>
    <cellStyle name="Обычный 25 4 4 4 14" xfId="34480" xr:uid="{00000000-0005-0000-0000-0000AD860000}"/>
    <cellStyle name="Обычный 25 4 4 4 15" xfId="34481" xr:uid="{00000000-0005-0000-0000-0000AE860000}"/>
    <cellStyle name="Обычный 25 4 4 4 16" xfId="34482" xr:uid="{00000000-0005-0000-0000-0000AF860000}"/>
    <cellStyle name="Обычный 25 4 4 4 17" xfId="34483" xr:uid="{00000000-0005-0000-0000-0000B0860000}"/>
    <cellStyle name="Обычный 25 4 4 4 18" xfId="34484" xr:uid="{00000000-0005-0000-0000-0000B1860000}"/>
    <cellStyle name="Обычный 25 4 4 4 2" xfId="34485" xr:uid="{00000000-0005-0000-0000-0000B2860000}"/>
    <cellStyle name="Обычный 25 4 4 4 3" xfId="34486" xr:uid="{00000000-0005-0000-0000-0000B3860000}"/>
    <cellStyle name="Обычный 25 4 4 4 4" xfId="34487" xr:uid="{00000000-0005-0000-0000-0000B4860000}"/>
    <cellStyle name="Обычный 25 4 4 4 5" xfId="34488" xr:uid="{00000000-0005-0000-0000-0000B5860000}"/>
    <cellStyle name="Обычный 25 4 4 4 6" xfId="34489" xr:uid="{00000000-0005-0000-0000-0000B6860000}"/>
    <cellStyle name="Обычный 25 4 4 4 7" xfId="34490" xr:uid="{00000000-0005-0000-0000-0000B7860000}"/>
    <cellStyle name="Обычный 25 4 4 4 8" xfId="34491" xr:uid="{00000000-0005-0000-0000-0000B8860000}"/>
    <cellStyle name="Обычный 25 4 4 4 9" xfId="34492" xr:uid="{00000000-0005-0000-0000-0000B9860000}"/>
    <cellStyle name="Обычный 25 4 4 5" xfId="34493" xr:uid="{00000000-0005-0000-0000-0000BA860000}"/>
    <cellStyle name="Обычный 25 4 4 6" xfId="34494" xr:uid="{00000000-0005-0000-0000-0000BB860000}"/>
    <cellStyle name="Обычный 25 4 4 7" xfId="34495" xr:uid="{00000000-0005-0000-0000-0000BC860000}"/>
    <cellStyle name="Обычный 25 4 4 8" xfId="34496" xr:uid="{00000000-0005-0000-0000-0000BD860000}"/>
    <cellStyle name="Обычный 25 4 4 9" xfId="34497" xr:uid="{00000000-0005-0000-0000-0000BE860000}"/>
    <cellStyle name="Обычный 25 4 5" xfId="34498" xr:uid="{00000000-0005-0000-0000-0000BF860000}"/>
    <cellStyle name="Обычный 25 4 5 10" xfId="34499" xr:uid="{00000000-0005-0000-0000-0000C0860000}"/>
    <cellStyle name="Обычный 25 4 5 11" xfId="34500" xr:uid="{00000000-0005-0000-0000-0000C1860000}"/>
    <cellStyle name="Обычный 25 4 5 12" xfId="34501" xr:uid="{00000000-0005-0000-0000-0000C2860000}"/>
    <cellStyle name="Обычный 25 4 5 13" xfId="34502" xr:uid="{00000000-0005-0000-0000-0000C3860000}"/>
    <cellStyle name="Обычный 25 4 5 14" xfId="34503" xr:uid="{00000000-0005-0000-0000-0000C4860000}"/>
    <cellStyle name="Обычный 25 4 5 15" xfId="34504" xr:uid="{00000000-0005-0000-0000-0000C5860000}"/>
    <cellStyle name="Обычный 25 4 5 16" xfId="34505" xr:uid="{00000000-0005-0000-0000-0000C6860000}"/>
    <cellStyle name="Обычный 25 4 5 17" xfId="34506" xr:uid="{00000000-0005-0000-0000-0000C7860000}"/>
    <cellStyle name="Обычный 25 4 5 18" xfId="34507" xr:uid="{00000000-0005-0000-0000-0000C8860000}"/>
    <cellStyle name="Обычный 25 4 5 2" xfId="34508" xr:uid="{00000000-0005-0000-0000-0000C9860000}"/>
    <cellStyle name="Обычный 25 4 5 3" xfId="34509" xr:uid="{00000000-0005-0000-0000-0000CA860000}"/>
    <cellStyle name="Обычный 25 4 5 4" xfId="34510" xr:uid="{00000000-0005-0000-0000-0000CB860000}"/>
    <cellStyle name="Обычный 25 4 5 5" xfId="34511" xr:uid="{00000000-0005-0000-0000-0000CC860000}"/>
    <cellStyle name="Обычный 25 4 5 6" xfId="34512" xr:uid="{00000000-0005-0000-0000-0000CD860000}"/>
    <cellStyle name="Обычный 25 4 5 7" xfId="34513" xr:uid="{00000000-0005-0000-0000-0000CE860000}"/>
    <cellStyle name="Обычный 25 4 5 8" xfId="34514" xr:uid="{00000000-0005-0000-0000-0000CF860000}"/>
    <cellStyle name="Обычный 25 4 5 9" xfId="34515" xr:uid="{00000000-0005-0000-0000-0000D0860000}"/>
    <cellStyle name="Обычный 25 4 6" xfId="34516" xr:uid="{00000000-0005-0000-0000-0000D1860000}"/>
    <cellStyle name="Обычный 25 4 6 10" xfId="34517" xr:uid="{00000000-0005-0000-0000-0000D2860000}"/>
    <cellStyle name="Обычный 25 4 6 11" xfId="34518" xr:uid="{00000000-0005-0000-0000-0000D3860000}"/>
    <cellStyle name="Обычный 25 4 6 12" xfId="34519" xr:uid="{00000000-0005-0000-0000-0000D4860000}"/>
    <cellStyle name="Обычный 25 4 6 13" xfId="34520" xr:uid="{00000000-0005-0000-0000-0000D5860000}"/>
    <cellStyle name="Обычный 25 4 6 14" xfId="34521" xr:uid="{00000000-0005-0000-0000-0000D6860000}"/>
    <cellStyle name="Обычный 25 4 6 15" xfId="34522" xr:uid="{00000000-0005-0000-0000-0000D7860000}"/>
    <cellStyle name="Обычный 25 4 6 16" xfId="34523" xr:uid="{00000000-0005-0000-0000-0000D8860000}"/>
    <cellStyle name="Обычный 25 4 6 17" xfId="34524" xr:uid="{00000000-0005-0000-0000-0000D9860000}"/>
    <cellStyle name="Обычный 25 4 6 18" xfId="34525" xr:uid="{00000000-0005-0000-0000-0000DA860000}"/>
    <cellStyle name="Обычный 25 4 6 2" xfId="34526" xr:uid="{00000000-0005-0000-0000-0000DB860000}"/>
    <cellStyle name="Обычный 25 4 6 3" xfId="34527" xr:uid="{00000000-0005-0000-0000-0000DC860000}"/>
    <cellStyle name="Обычный 25 4 6 4" xfId="34528" xr:uid="{00000000-0005-0000-0000-0000DD860000}"/>
    <cellStyle name="Обычный 25 4 6 5" xfId="34529" xr:uid="{00000000-0005-0000-0000-0000DE860000}"/>
    <cellStyle name="Обычный 25 4 6 6" xfId="34530" xr:uid="{00000000-0005-0000-0000-0000DF860000}"/>
    <cellStyle name="Обычный 25 4 6 7" xfId="34531" xr:uid="{00000000-0005-0000-0000-0000E0860000}"/>
    <cellStyle name="Обычный 25 4 6 8" xfId="34532" xr:uid="{00000000-0005-0000-0000-0000E1860000}"/>
    <cellStyle name="Обычный 25 4 6 9" xfId="34533" xr:uid="{00000000-0005-0000-0000-0000E2860000}"/>
    <cellStyle name="Обычный 25 4 7" xfId="34534" xr:uid="{00000000-0005-0000-0000-0000E3860000}"/>
    <cellStyle name="Обычный 25 4 7 10" xfId="34535" xr:uid="{00000000-0005-0000-0000-0000E4860000}"/>
    <cellStyle name="Обычный 25 4 7 11" xfId="34536" xr:uid="{00000000-0005-0000-0000-0000E5860000}"/>
    <cellStyle name="Обычный 25 4 7 12" xfId="34537" xr:uid="{00000000-0005-0000-0000-0000E6860000}"/>
    <cellStyle name="Обычный 25 4 7 13" xfId="34538" xr:uid="{00000000-0005-0000-0000-0000E7860000}"/>
    <cellStyle name="Обычный 25 4 7 14" xfId="34539" xr:uid="{00000000-0005-0000-0000-0000E8860000}"/>
    <cellStyle name="Обычный 25 4 7 15" xfId="34540" xr:uid="{00000000-0005-0000-0000-0000E9860000}"/>
    <cellStyle name="Обычный 25 4 7 16" xfId="34541" xr:uid="{00000000-0005-0000-0000-0000EA860000}"/>
    <cellStyle name="Обычный 25 4 7 17" xfId="34542" xr:uid="{00000000-0005-0000-0000-0000EB860000}"/>
    <cellStyle name="Обычный 25 4 7 18" xfId="34543" xr:uid="{00000000-0005-0000-0000-0000EC860000}"/>
    <cellStyle name="Обычный 25 4 7 2" xfId="34544" xr:uid="{00000000-0005-0000-0000-0000ED860000}"/>
    <cellStyle name="Обычный 25 4 7 3" xfId="34545" xr:uid="{00000000-0005-0000-0000-0000EE860000}"/>
    <cellStyle name="Обычный 25 4 7 4" xfId="34546" xr:uid="{00000000-0005-0000-0000-0000EF860000}"/>
    <cellStyle name="Обычный 25 4 7 5" xfId="34547" xr:uid="{00000000-0005-0000-0000-0000F0860000}"/>
    <cellStyle name="Обычный 25 4 7 6" xfId="34548" xr:uid="{00000000-0005-0000-0000-0000F1860000}"/>
    <cellStyle name="Обычный 25 4 7 7" xfId="34549" xr:uid="{00000000-0005-0000-0000-0000F2860000}"/>
    <cellStyle name="Обычный 25 4 7 8" xfId="34550" xr:uid="{00000000-0005-0000-0000-0000F3860000}"/>
    <cellStyle name="Обычный 25 4 7 9" xfId="34551" xr:uid="{00000000-0005-0000-0000-0000F4860000}"/>
    <cellStyle name="Обычный 25 4 8" xfId="34552" xr:uid="{00000000-0005-0000-0000-0000F5860000}"/>
    <cellStyle name="Обычный 25 4 9" xfId="34553" xr:uid="{00000000-0005-0000-0000-0000F6860000}"/>
    <cellStyle name="Обычный 25 5" xfId="34554" xr:uid="{00000000-0005-0000-0000-0000F7860000}"/>
    <cellStyle name="Обычный 25 5 10" xfId="34555" xr:uid="{00000000-0005-0000-0000-0000F8860000}"/>
    <cellStyle name="Обычный 25 5 11" xfId="34556" xr:uid="{00000000-0005-0000-0000-0000F9860000}"/>
    <cellStyle name="Обычный 25 5 12" xfId="34557" xr:uid="{00000000-0005-0000-0000-0000FA860000}"/>
    <cellStyle name="Обычный 25 5 13" xfId="34558" xr:uid="{00000000-0005-0000-0000-0000FB860000}"/>
    <cellStyle name="Обычный 25 5 14" xfId="34559" xr:uid="{00000000-0005-0000-0000-0000FC860000}"/>
    <cellStyle name="Обычный 25 5 15" xfId="34560" xr:uid="{00000000-0005-0000-0000-0000FD860000}"/>
    <cellStyle name="Обычный 25 5 16" xfId="34561" xr:uid="{00000000-0005-0000-0000-0000FE860000}"/>
    <cellStyle name="Обычный 25 5 17" xfId="34562" xr:uid="{00000000-0005-0000-0000-0000FF860000}"/>
    <cellStyle name="Обычный 25 5 18" xfId="34563" xr:uid="{00000000-0005-0000-0000-000000870000}"/>
    <cellStyle name="Обычный 25 5 19" xfId="34564" xr:uid="{00000000-0005-0000-0000-000001870000}"/>
    <cellStyle name="Обычный 25 5 2" xfId="34565" xr:uid="{00000000-0005-0000-0000-000002870000}"/>
    <cellStyle name="Обычный 25 5 2 10" xfId="34566" xr:uid="{00000000-0005-0000-0000-000003870000}"/>
    <cellStyle name="Обычный 25 5 2 11" xfId="34567" xr:uid="{00000000-0005-0000-0000-000004870000}"/>
    <cellStyle name="Обычный 25 5 2 12" xfId="34568" xr:uid="{00000000-0005-0000-0000-000005870000}"/>
    <cellStyle name="Обычный 25 5 2 13" xfId="34569" xr:uid="{00000000-0005-0000-0000-000006870000}"/>
    <cellStyle name="Обычный 25 5 2 14" xfId="34570" xr:uid="{00000000-0005-0000-0000-000007870000}"/>
    <cellStyle name="Обычный 25 5 2 15" xfId="34571" xr:uid="{00000000-0005-0000-0000-000008870000}"/>
    <cellStyle name="Обычный 25 5 2 16" xfId="34572" xr:uid="{00000000-0005-0000-0000-000009870000}"/>
    <cellStyle name="Обычный 25 5 2 17" xfId="34573" xr:uid="{00000000-0005-0000-0000-00000A870000}"/>
    <cellStyle name="Обычный 25 5 2 18" xfId="34574" xr:uid="{00000000-0005-0000-0000-00000B870000}"/>
    <cellStyle name="Обычный 25 5 2 19" xfId="34575" xr:uid="{00000000-0005-0000-0000-00000C870000}"/>
    <cellStyle name="Обычный 25 5 2 2" xfId="34576" xr:uid="{00000000-0005-0000-0000-00000D870000}"/>
    <cellStyle name="Обычный 25 5 2 2 10" xfId="34577" xr:uid="{00000000-0005-0000-0000-00000E870000}"/>
    <cellStyle name="Обычный 25 5 2 2 11" xfId="34578" xr:uid="{00000000-0005-0000-0000-00000F870000}"/>
    <cellStyle name="Обычный 25 5 2 2 12" xfId="34579" xr:uid="{00000000-0005-0000-0000-000010870000}"/>
    <cellStyle name="Обычный 25 5 2 2 13" xfId="34580" xr:uid="{00000000-0005-0000-0000-000011870000}"/>
    <cellStyle name="Обычный 25 5 2 2 14" xfId="34581" xr:uid="{00000000-0005-0000-0000-000012870000}"/>
    <cellStyle name="Обычный 25 5 2 2 15" xfId="34582" xr:uid="{00000000-0005-0000-0000-000013870000}"/>
    <cellStyle name="Обычный 25 5 2 2 16" xfId="34583" xr:uid="{00000000-0005-0000-0000-000014870000}"/>
    <cellStyle name="Обычный 25 5 2 2 17" xfId="34584" xr:uid="{00000000-0005-0000-0000-000015870000}"/>
    <cellStyle name="Обычный 25 5 2 2 18" xfId="34585" xr:uid="{00000000-0005-0000-0000-000016870000}"/>
    <cellStyle name="Обычный 25 5 2 2 19" xfId="34586" xr:uid="{00000000-0005-0000-0000-000017870000}"/>
    <cellStyle name="Обычный 25 5 2 2 2" xfId="34587" xr:uid="{00000000-0005-0000-0000-000018870000}"/>
    <cellStyle name="Обычный 25 5 2 2 2 10" xfId="34588" xr:uid="{00000000-0005-0000-0000-000019870000}"/>
    <cellStyle name="Обычный 25 5 2 2 2 11" xfId="34589" xr:uid="{00000000-0005-0000-0000-00001A870000}"/>
    <cellStyle name="Обычный 25 5 2 2 2 12" xfId="34590" xr:uid="{00000000-0005-0000-0000-00001B870000}"/>
    <cellStyle name="Обычный 25 5 2 2 2 13" xfId="34591" xr:uid="{00000000-0005-0000-0000-00001C870000}"/>
    <cellStyle name="Обычный 25 5 2 2 2 14" xfId="34592" xr:uid="{00000000-0005-0000-0000-00001D870000}"/>
    <cellStyle name="Обычный 25 5 2 2 2 15" xfId="34593" xr:uid="{00000000-0005-0000-0000-00001E870000}"/>
    <cellStyle name="Обычный 25 5 2 2 2 16" xfId="34594" xr:uid="{00000000-0005-0000-0000-00001F870000}"/>
    <cellStyle name="Обычный 25 5 2 2 2 17" xfId="34595" xr:uid="{00000000-0005-0000-0000-000020870000}"/>
    <cellStyle name="Обычный 25 5 2 2 2 18" xfId="34596" xr:uid="{00000000-0005-0000-0000-000021870000}"/>
    <cellStyle name="Обычный 25 5 2 2 2 2" xfId="34597" xr:uid="{00000000-0005-0000-0000-000022870000}"/>
    <cellStyle name="Обычный 25 5 2 2 2 3" xfId="34598" xr:uid="{00000000-0005-0000-0000-000023870000}"/>
    <cellStyle name="Обычный 25 5 2 2 2 4" xfId="34599" xr:uid="{00000000-0005-0000-0000-000024870000}"/>
    <cellStyle name="Обычный 25 5 2 2 2 5" xfId="34600" xr:uid="{00000000-0005-0000-0000-000025870000}"/>
    <cellStyle name="Обычный 25 5 2 2 2 6" xfId="34601" xr:uid="{00000000-0005-0000-0000-000026870000}"/>
    <cellStyle name="Обычный 25 5 2 2 2 7" xfId="34602" xr:uid="{00000000-0005-0000-0000-000027870000}"/>
    <cellStyle name="Обычный 25 5 2 2 2 8" xfId="34603" xr:uid="{00000000-0005-0000-0000-000028870000}"/>
    <cellStyle name="Обычный 25 5 2 2 2 9" xfId="34604" xr:uid="{00000000-0005-0000-0000-000029870000}"/>
    <cellStyle name="Обычный 25 5 2 2 20" xfId="34605" xr:uid="{00000000-0005-0000-0000-00002A870000}"/>
    <cellStyle name="Обычный 25 5 2 2 21" xfId="34606" xr:uid="{00000000-0005-0000-0000-00002B870000}"/>
    <cellStyle name="Обычный 25 5 2 2 3" xfId="34607" xr:uid="{00000000-0005-0000-0000-00002C870000}"/>
    <cellStyle name="Обычный 25 5 2 2 3 10" xfId="34608" xr:uid="{00000000-0005-0000-0000-00002D870000}"/>
    <cellStyle name="Обычный 25 5 2 2 3 11" xfId="34609" xr:uid="{00000000-0005-0000-0000-00002E870000}"/>
    <cellStyle name="Обычный 25 5 2 2 3 12" xfId="34610" xr:uid="{00000000-0005-0000-0000-00002F870000}"/>
    <cellStyle name="Обычный 25 5 2 2 3 13" xfId="34611" xr:uid="{00000000-0005-0000-0000-000030870000}"/>
    <cellStyle name="Обычный 25 5 2 2 3 14" xfId="34612" xr:uid="{00000000-0005-0000-0000-000031870000}"/>
    <cellStyle name="Обычный 25 5 2 2 3 15" xfId="34613" xr:uid="{00000000-0005-0000-0000-000032870000}"/>
    <cellStyle name="Обычный 25 5 2 2 3 16" xfId="34614" xr:uid="{00000000-0005-0000-0000-000033870000}"/>
    <cellStyle name="Обычный 25 5 2 2 3 17" xfId="34615" xr:uid="{00000000-0005-0000-0000-000034870000}"/>
    <cellStyle name="Обычный 25 5 2 2 3 18" xfId="34616" xr:uid="{00000000-0005-0000-0000-000035870000}"/>
    <cellStyle name="Обычный 25 5 2 2 3 2" xfId="34617" xr:uid="{00000000-0005-0000-0000-000036870000}"/>
    <cellStyle name="Обычный 25 5 2 2 3 3" xfId="34618" xr:uid="{00000000-0005-0000-0000-000037870000}"/>
    <cellStyle name="Обычный 25 5 2 2 3 4" xfId="34619" xr:uid="{00000000-0005-0000-0000-000038870000}"/>
    <cellStyle name="Обычный 25 5 2 2 3 5" xfId="34620" xr:uid="{00000000-0005-0000-0000-000039870000}"/>
    <cellStyle name="Обычный 25 5 2 2 3 6" xfId="34621" xr:uid="{00000000-0005-0000-0000-00003A870000}"/>
    <cellStyle name="Обычный 25 5 2 2 3 7" xfId="34622" xr:uid="{00000000-0005-0000-0000-00003B870000}"/>
    <cellStyle name="Обычный 25 5 2 2 3 8" xfId="34623" xr:uid="{00000000-0005-0000-0000-00003C870000}"/>
    <cellStyle name="Обычный 25 5 2 2 3 9" xfId="34624" xr:uid="{00000000-0005-0000-0000-00003D870000}"/>
    <cellStyle name="Обычный 25 5 2 2 4" xfId="34625" xr:uid="{00000000-0005-0000-0000-00003E870000}"/>
    <cellStyle name="Обычный 25 5 2 2 4 10" xfId="34626" xr:uid="{00000000-0005-0000-0000-00003F870000}"/>
    <cellStyle name="Обычный 25 5 2 2 4 11" xfId="34627" xr:uid="{00000000-0005-0000-0000-000040870000}"/>
    <cellStyle name="Обычный 25 5 2 2 4 12" xfId="34628" xr:uid="{00000000-0005-0000-0000-000041870000}"/>
    <cellStyle name="Обычный 25 5 2 2 4 13" xfId="34629" xr:uid="{00000000-0005-0000-0000-000042870000}"/>
    <cellStyle name="Обычный 25 5 2 2 4 14" xfId="34630" xr:uid="{00000000-0005-0000-0000-000043870000}"/>
    <cellStyle name="Обычный 25 5 2 2 4 15" xfId="34631" xr:uid="{00000000-0005-0000-0000-000044870000}"/>
    <cellStyle name="Обычный 25 5 2 2 4 16" xfId="34632" xr:uid="{00000000-0005-0000-0000-000045870000}"/>
    <cellStyle name="Обычный 25 5 2 2 4 17" xfId="34633" xr:uid="{00000000-0005-0000-0000-000046870000}"/>
    <cellStyle name="Обычный 25 5 2 2 4 18" xfId="34634" xr:uid="{00000000-0005-0000-0000-000047870000}"/>
    <cellStyle name="Обычный 25 5 2 2 4 2" xfId="34635" xr:uid="{00000000-0005-0000-0000-000048870000}"/>
    <cellStyle name="Обычный 25 5 2 2 4 3" xfId="34636" xr:uid="{00000000-0005-0000-0000-000049870000}"/>
    <cellStyle name="Обычный 25 5 2 2 4 4" xfId="34637" xr:uid="{00000000-0005-0000-0000-00004A870000}"/>
    <cellStyle name="Обычный 25 5 2 2 4 5" xfId="34638" xr:uid="{00000000-0005-0000-0000-00004B870000}"/>
    <cellStyle name="Обычный 25 5 2 2 4 6" xfId="34639" xr:uid="{00000000-0005-0000-0000-00004C870000}"/>
    <cellStyle name="Обычный 25 5 2 2 4 7" xfId="34640" xr:uid="{00000000-0005-0000-0000-00004D870000}"/>
    <cellStyle name="Обычный 25 5 2 2 4 8" xfId="34641" xr:uid="{00000000-0005-0000-0000-00004E870000}"/>
    <cellStyle name="Обычный 25 5 2 2 4 9" xfId="34642" xr:uid="{00000000-0005-0000-0000-00004F870000}"/>
    <cellStyle name="Обычный 25 5 2 2 5" xfId="34643" xr:uid="{00000000-0005-0000-0000-000050870000}"/>
    <cellStyle name="Обычный 25 5 2 2 6" xfId="34644" xr:uid="{00000000-0005-0000-0000-000051870000}"/>
    <cellStyle name="Обычный 25 5 2 2 7" xfId="34645" xr:uid="{00000000-0005-0000-0000-000052870000}"/>
    <cellStyle name="Обычный 25 5 2 2 8" xfId="34646" xr:uid="{00000000-0005-0000-0000-000053870000}"/>
    <cellStyle name="Обычный 25 5 2 2 9" xfId="34647" xr:uid="{00000000-0005-0000-0000-000054870000}"/>
    <cellStyle name="Обычный 25 5 2 20" xfId="34648" xr:uid="{00000000-0005-0000-0000-000055870000}"/>
    <cellStyle name="Обычный 25 5 2 21" xfId="34649" xr:uid="{00000000-0005-0000-0000-000056870000}"/>
    <cellStyle name="Обычный 25 5 2 22" xfId="34650" xr:uid="{00000000-0005-0000-0000-000057870000}"/>
    <cellStyle name="Обычный 25 5 2 3" xfId="34651" xr:uid="{00000000-0005-0000-0000-000058870000}"/>
    <cellStyle name="Обычный 25 5 2 3 10" xfId="34652" xr:uid="{00000000-0005-0000-0000-000059870000}"/>
    <cellStyle name="Обычный 25 5 2 3 11" xfId="34653" xr:uid="{00000000-0005-0000-0000-00005A870000}"/>
    <cellStyle name="Обычный 25 5 2 3 12" xfId="34654" xr:uid="{00000000-0005-0000-0000-00005B870000}"/>
    <cellStyle name="Обычный 25 5 2 3 13" xfId="34655" xr:uid="{00000000-0005-0000-0000-00005C870000}"/>
    <cellStyle name="Обычный 25 5 2 3 14" xfId="34656" xr:uid="{00000000-0005-0000-0000-00005D870000}"/>
    <cellStyle name="Обычный 25 5 2 3 15" xfId="34657" xr:uid="{00000000-0005-0000-0000-00005E870000}"/>
    <cellStyle name="Обычный 25 5 2 3 16" xfId="34658" xr:uid="{00000000-0005-0000-0000-00005F870000}"/>
    <cellStyle name="Обычный 25 5 2 3 17" xfId="34659" xr:uid="{00000000-0005-0000-0000-000060870000}"/>
    <cellStyle name="Обычный 25 5 2 3 18" xfId="34660" xr:uid="{00000000-0005-0000-0000-000061870000}"/>
    <cellStyle name="Обычный 25 5 2 3 2" xfId="34661" xr:uid="{00000000-0005-0000-0000-000062870000}"/>
    <cellStyle name="Обычный 25 5 2 3 3" xfId="34662" xr:uid="{00000000-0005-0000-0000-000063870000}"/>
    <cellStyle name="Обычный 25 5 2 3 4" xfId="34663" xr:uid="{00000000-0005-0000-0000-000064870000}"/>
    <cellStyle name="Обычный 25 5 2 3 5" xfId="34664" xr:uid="{00000000-0005-0000-0000-000065870000}"/>
    <cellStyle name="Обычный 25 5 2 3 6" xfId="34665" xr:uid="{00000000-0005-0000-0000-000066870000}"/>
    <cellStyle name="Обычный 25 5 2 3 7" xfId="34666" xr:uid="{00000000-0005-0000-0000-000067870000}"/>
    <cellStyle name="Обычный 25 5 2 3 8" xfId="34667" xr:uid="{00000000-0005-0000-0000-000068870000}"/>
    <cellStyle name="Обычный 25 5 2 3 9" xfId="34668" xr:uid="{00000000-0005-0000-0000-000069870000}"/>
    <cellStyle name="Обычный 25 5 2 4" xfId="34669" xr:uid="{00000000-0005-0000-0000-00006A870000}"/>
    <cellStyle name="Обычный 25 5 2 4 10" xfId="34670" xr:uid="{00000000-0005-0000-0000-00006B870000}"/>
    <cellStyle name="Обычный 25 5 2 4 11" xfId="34671" xr:uid="{00000000-0005-0000-0000-00006C870000}"/>
    <cellStyle name="Обычный 25 5 2 4 12" xfId="34672" xr:uid="{00000000-0005-0000-0000-00006D870000}"/>
    <cellStyle name="Обычный 25 5 2 4 13" xfId="34673" xr:uid="{00000000-0005-0000-0000-00006E870000}"/>
    <cellStyle name="Обычный 25 5 2 4 14" xfId="34674" xr:uid="{00000000-0005-0000-0000-00006F870000}"/>
    <cellStyle name="Обычный 25 5 2 4 15" xfId="34675" xr:uid="{00000000-0005-0000-0000-000070870000}"/>
    <cellStyle name="Обычный 25 5 2 4 16" xfId="34676" xr:uid="{00000000-0005-0000-0000-000071870000}"/>
    <cellStyle name="Обычный 25 5 2 4 17" xfId="34677" xr:uid="{00000000-0005-0000-0000-000072870000}"/>
    <cellStyle name="Обычный 25 5 2 4 18" xfId="34678" xr:uid="{00000000-0005-0000-0000-000073870000}"/>
    <cellStyle name="Обычный 25 5 2 4 2" xfId="34679" xr:uid="{00000000-0005-0000-0000-000074870000}"/>
    <cellStyle name="Обычный 25 5 2 4 3" xfId="34680" xr:uid="{00000000-0005-0000-0000-000075870000}"/>
    <cellStyle name="Обычный 25 5 2 4 4" xfId="34681" xr:uid="{00000000-0005-0000-0000-000076870000}"/>
    <cellStyle name="Обычный 25 5 2 4 5" xfId="34682" xr:uid="{00000000-0005-0000-0000-000077870000}"/>
    <cellStyle name="Обычный 25 5 2 4 6" xfId="34683" xr:uid="{00000000-0005-0000-0000-000078870000}"/>
    <cellStyle name="Обычный 25 5 2 4 7" xfId="34684" xr:uid="{00000000-0005-0000-0000-000079870000}"/>
    <cellStyle name="Обычный 25 5 2 4 8" xfId="34685" xr:uid="{00000000-0005-0000-0000-00007A870000}"/>
    <cellStyle name="Обычный 25 5 2 4 9" xfId="34686" xr:uid="{00000000-0005-0000-0000-00007B870000}"/>
    <cellStyle name="Обычный 25 5 2 5" xfId="34687" xr:uid="{00000000-0005-0000-0000-00007C870000}"/>
    <cellStyle name="Обычный 25 5 2 5 10" xfId="34688" xr:uid="{00000000-0005-0000-0000-00007D870000}"/>
    <cellStyle name="Обычный 25 5 2 5 11" xfId="34689" xr:uid="{00000000-0005-0000-0000-00007E870000}"/>
    <cellStyle name="Обычный 25 5 2 5 12" xfId="34690" xr:uid="{00000000-0005-0000-0000-00007F870000}"/>
    <cellStyle name="Обычный 25 5 2 5 13" xfId="34691" xr:uid="{00000000-0005-0000-0000-000080870000}"/>
    <cellStyle name="Обычный 25 5 2 5 14" xfId="34692" xr:uid="{00000000-0005-0000-0000-000081870000}"/>
    <cellStyle name="Обычный 25 5 2 5 15" xfId="34693" xr:uid="{00000000-0005-0000-0000-000082870000}"/>
    <cellStyle name="Обычный 25 5 2 5 16" xfId="34694" xr:uid="{00000000-0005-0000-0000-000083870000}"/>
    <cellStyle name="Обычный 25 5 2 5 17" xfId="34695" xr:uid="{00000000-0005-0000-0000-000084870000}"/>
    <cellStyle name="Обычный 25 5 2 5 18" xfId="34696" xr:uid="{00000000-0005-0000-0000-000085870000}"/>
    <cellStyle name="Обычный 25 5 2 5 2" xfId="34697" xr:uid="{00000000-0005-0000-0000-000086870000}"/>
    <cellStyle name="Обычный 25 5 2 5 3" xfId="34698" xr:uid="{00000000-0005-0000-0000-000087870000}"/>
    <cellStyle name="Обычный 25 5 2 5 4" xfId="34699" xr:uid="{00000000-0005-0000-0000-000088870000}"/>
    <cellStyle name="Обычный 25 5 2 5 5" xfId="34700" xr:uid="{00000000-0005-0000-0000-000089870000}"/>
    <cellStyle name="Обычный 25 5 2 5 6" xfId="34701" xr:uid="{00000000-0005-0000-0000-00008A870000}"/>
    <cellStyle name="Обычный 25 5 2 5 7" xfId="34702" xr:uid="{00000000-0005-0000-0000-00008B870000}"/>
    <cellStyle name="Обычный 25 5 2 5 8" xfId="34703" xr:uid="{00000000-0005-0000-0000-00008C870000}"/>
    <cellStyle name="Обычный 25 5 2 5 9" xfId="34704" xr:uid="{00000000-0005-0000-0000-00008D870000}"/>
    <cellStyle name="Обычный 25 5 2 6" xfId="34705" xr:uid="{00000000-0005-0000-0000-00008E870000}"/>
    <cellStyle name="Обычный 25 5 2 7" xfId="34706" xr:uid="{00000000-0005-0000-0000-00008F870000}"/>
    <cellStyle name="Обычный 25 5 2 8" xfId="34707" xr:uid="{00000000-0005-0000-0000-000090870000}"/>
    <cellStyle name="Обычный 25 5 2 9" xfId="34708" xr:uid="{00000000-0005-0000-0000-000091870000}"/>
    <cellStyle name="Обычный 25 5 20" xfId="34709" xr:uid="{00000000-0005-0000-0000-000092870000}"/>
    <cellStyle name="Обычный 25 5 21" xfId="34710" xr:uid="{00000000-0005-0000-0000-000093870000}"/>
    <cellStyle name="Обычный 25 5 22" xfId="34711" xr:uid="{00000000-0005-0000-0000-000094870000}"/>
    <cellStyle name="Обычный 25 5 23" xfId="34712" xr:uid="{00000000-0005-0000-0000-000095870000}"/>
    <cellStyle name="Обычный 25 5 24" xfId="34713" xr:uid="{00000000-0005-0000-0000-000096870000}"/>
    <cellStyle name="Обычный 25 5 3" xfId="34714" xr:uid="{00000000-0005-0000-0000-000097870000}"/>
    <cellStyle name="Обычный 25 5 3 10" xfId="34715" xr:uid="{00000000-0005-0000-0000-000098870000}"/>
    <cellStyle name="Обычный 25 5 3 11" xfId="34716" xr:uid="{00000000-0005-0000-0000-000099870000}"/>
    <cellStyle name="Обычный 25 5 3 12" xfId="34717" xr:uid="{00000000-0005-0000-0000-00009A870000}"/>
    <cellStyle name="Обычный 25 5 3 13" xfId="34718" xr:uid="{00000000-0005-0000-0000-00009B870000}"/>
    <cellStyle name="Обычный 25 5 3 14" xfId="34719" xr:uid="{00000000-0005-0000-0000-00009C870000}"/>
    <cellStyle name="Обычный 25 5 3 15" xfId="34720" xr:uid="{00000000-0005-0000-0000-00009D870000}"/>
    <cellStyle name="Обычный 25 5 3 16" xfId="34721" xr:uid="{00000000-0005-0000-0000-00009E870000}"/>
    <cellStyle name="Обычный 25 5 3 17" xfId="34722" xr:uid="{00000000-0005-0000-0000-00009F870000}"/>
    <cellStyle name="Обычный 25 5 3 18" xfId="34723" xr:uid="{00000000-0005-0000-0000-0000A0870000}"/>
    <cellStyle name="Обычный 25 5 3 19" xfId="34724" xr:uid="{00000000-0005-0000-0000-0000A1870000}"/>
    <cellStyle name="Обычный 25 5 3 2" xfId="34725" xr:uid="{00000000-0005-0000-0000-0000A2870000}"/>
    <cellStyle name="Обычный 25 5 3 2 10" xfId="34726" xr:uid="{00000000-0005-0000-0000-0000A3870000}"/>
    <cellStyle name="Обычный 25 5 3 2 11" xfId="34727" xr:uid="{00000000-0005-0000-0000-0000A4870000}"/>
    <cellStyle name="Обычный 25 5 3 2 12" xfId="34728" xr:uid="{00000000-0005-0000-0000-0000A5870000}"/>
    <cellStyle name="Обычный 25 5 3 2 13" xfId="34729" xr:uid="{00000000-0005-0000-0000-0000A6870000}"/>
    <cellStyle name="Обычный 25 5 3 2 14" xfId="34730" xr:uid="{00000000-0005-0000-0000-0000A7870000}"/>
    <cellStyle name="Обычный 25 5 3 2 15" xfId="34731" xr:uid="{00000000-0005-0000-0000-0000A8870000}"/>
    <cellStyle name="Обычный 25 5 3 2 16" xfId="34732" xr:uid="{00000000-0005-0000-0000-0000A9870000}"/>
    <cellStyle name="Обычный 25 5 3 2 17" xfId="34733" xr:uid="{00000000-0005-0000-0000-0000AA870000}"/>
    <cellStyle name="Обычный 25 5 3 2 18" xfId="34734" xr:uid="{00000000-0005-0000-0000-0000AB870000}"/>
    <cellStyle name="Обычный 25 5 3 2 19" xfId="34735" xr:uid="{00000000-0005-0000-0000-0000AC870000}"/>
    <cellStyle name="Обычный 25 5 3 2 2" xfId="34736" xr:uid="{00000000-0005-0000-0000-0000AD870000}"/>
    <cellStyle name="Обычный 25 5 3 2 2 10" xfId="34737" xr:uid="{00000000-0005-0000-0000-0000AE870000}"/>
    <cellStyle name="Обычный 25 5 3 2 2 11" xfId="34738" xr:uid="{00000000-0005-0000-0000-0000AF870000}"/>
    <cellStyle name="Обычный 25 5 3 2 2 12" xfId="34739" xr:uid="{00000000-0005-0000-0000-0000B0870000}"/>
    <cellStyle name="Обычный 25 5 3 2 2 13" xfId="34740" xr:uid="{00000000-0005-0000-0000-0000B1870000}"/>
    <cellStyle name="Обычный 25 5 3 2 2 14" xfId="34741" xr:uid="{00000000-0005-0000-0000-0000B2870000}"/>
    <cellStyle name="Обычный 25 5 3 2 2 15" xfId="34742" xr:uid="{00000000-0005-0000-0000-0000B3870000}"/>
    <cellStyle name="Обычный 25 5 3 2 2 16" xfId="34743" xr:uid="{00000000-0005-0000-0000-0000B4870000}"/>
    <cellStyle name="Обычный 25 5 3 2 2 17" xfId="34744" xr:uid="{00000000-0005-0000-0000-0000B5870000}"/>
    <cellStyle name="Обычный 25 5 3 2 2 18" xfId="34745" xr:uid="{00000000-0005-0000-0000-0000B6870000}"/>
    <cellStyle name="Обычный 25 5 3 2 2 2" xfId="34746" xr:uid="{00000000-0005-0000-0000-0000B7870000}"/>
    <cellStyle name="Обычный 25 5 3 2 2 3" xfId="34747" xr:uid="{00000000-0005-0000-0000-0000B8870000}"/>
    <cellStyle name="Обычный 25 5 3 2 2 4" xfId="34748" xr:uid="{00000000-0005-0000-0000-0000B9870000}"/>
    <cellStyle name="Обычный 25 5 3 2 2 5" xfId="34749" xr:uid="{00000000-0005-0000-0000-0000BA870000}"/>
    <cellStyle name="Обычный 25 5 3 2 2 6" xfId="34750" xr:uid="{00000000-0005-0000-0000-0000BB870000}"/>
    <cellStyle name="Обычный 25 5 3 2 2 7" xfId="34751" xr:uid="{00000000-0005-0000-0000-0000BC870000}"/>
    <cellStyle name="Обычный 25 5 3 2 2 8" xfId="34752" xr:uid="{00000000-0005-0000-0000-0000BD870000}"/>
    <cellStyle name="Обычный 25 5 3 2 2 9" xfId="34753" xr:uid="{00000000-0005-0000-0000-0000BE870000}"/>
    <cellStyle name="Обычный 25 5 3 2 20" xfId="34754" xr:uid="{00000000-0005-0000-0000-0000BF870000}"/>
    <cellStyle name="Обычный 25 5 3 2 21" xfId="34755" xr:uid="{00000000-0005-0000-0000-0000C0870000}"/>
    <cellStyle name="Обычный 25 5 3 2 3" xfId="34756" xr:uid="{00000000-0005-0000-0000-0000C1870000}"/>
    <cellStyle name="Обычный 25 5 3 2 3 10" xfId="34757" xr:uid="{00000000-0005-0000-0000-0000C2870000}"/>
    <cellStyle name="Обычный 25 5 3 2 3 11" xfId="34758" xr:uid="{00000000-0005-0000-0000-0000C3870000}"/>
    <cellStyle name="Обычный 25 5 3 2 3 12" xfId="34759" xr:uid="{00000000-0005-0000-0000-0000C4870000}"/>
    <cellStyle name="Обычный 25 5 3 2 3 13" xfId="34760" xr:uid="{00000000-0005-0000-0000-0000C5870000}"/>
    <cellStyle name="Обычный 25 5 3 2 3 14" xfId="34761" xr:uid="{00000000-0005-0000-0000-0000C6870000}"/>
    <cellStyle name="Обычный 25 5 3 2 3 15" xfId="34762" xr:uid="{00000000-0005-0000-0000-0000C7870000}"/>
    <cellStyle name="Обычный 25 5 3 2 3 16" xfId="34763" xr:uid="{00000000-0005-0000-0000-0000C8870000}"/>
    <cellStyle name="Обычный 25 5 3 2 3 17" xfId="34764" xr:uid="{00000000-0005-0000-0000-0000C9870000}"/>
    <cellStyle name="Обычный 25 5 3 2 3 18" xfId="34765" xr:uid="{00000000-0005-0000-0000-0000CA870000}"/>
    <cellStyle name="Обычный 25 5 3 2 3 2" xfId="34766" xr:uid="{00000000-0005-0000-0000-0000CB870000}"/>
    <cellStyle name="Обычный 25 5 3 2 3 3" xfId="34767" xr:uid="{00000000-0005-0000-0000-0000CC870000}"/>
    <cellStyle name="Обычный 25 5 3 2 3 4" xfId="34768" xr:uid="{00000000-0005-0000-0000-0000CD870000}"/>
    <cellStyle name="Обычный 25 5 3 2 3 5" xfId="34769" xr:uid="{00000000-0005-0000-0000-0000CE870000}"/>
    <cellStyle name="Обычный 25 5 3 2 3 6" xfId="34770" xr:uid="{00000000-0005-0000-0000-0000CF870000}"/>
    <cellStyle name="Обычный 25 5 3 2 3 7" xfId="34771" xr:uid="{00000000-0005-0000-0000-0000D0870000}"/>
    <cellStyle name="Обычный 25 5 3 2 3 8" xfId="34772" xr:uid="{00000000-0005-0000-0000-0000D1870000}"/>
    <cellStyle name="Обычный 25 5 3 2 3 9" xfId="34773" xr:uid="{00000000-0005-0000-0000-0000D2870000}"/>
    <cellStyle name="Обычный 25 5 3 2 4" xfId="34774" xr:uid="{00000000-0005-0000-0000-0000D3870000}"/>
    <cellStyle name="Обычный 25 5 3 2 4 10" xfId="34775" xr:uid="{00000000-0005-0000-0000-0000D4870000}"/>
    <cellStyle name="Обычный 25 5 3 2 4 11" xfId="34776" xr:uid="{00000000-0005-0000-0000-0000D5870000}"/>
    <cellStyle name="Обычный 25 5 3 2 4 12" xfId="34777" xr:uid="{00000000-0005-0000-0000-0000D6870000}"/>
    <cellStyle name="Обычный 25 5 3 2 4 13" xfId="34778" xr:uid="{00000000-0005-0000-0000-0000D7870000}"/>
    <cellStyle name="Обычный 25 5 3 2 4 14" xfId="34779" xr:uid="{00000000-0005-0000-0000-0000D8870000}"/>
    <cellStyle name="Обычный 25 5 3 2 4 15" xfId="34780" xr:uid="{00000000-0005-0000-0000-0000D9870000}"/>
    <cellStyle name="Обычный 25 5 3 2 4 16" xfId="34781" xr:uid="{00000000-0005-0000-0000-0000DA870000}"/>
    <cellStyle name="Обычный 25 5 3 2 4 17" xfId="34782" xr:uid="{00000000-0005-0000-0000-0000DB870000}"/>
    <cellStyle name="Обычный 25 5 3 2 4 18" xfId="34783" xr:uid="{00000000-0005-0000-0000-0000DC870000}"/>
    <cellStyle name="Обычный 25 5 3 2 4 2" xfId="34784" xr:uid="{00000000-0005-0000-0000-0000DD870000}"/>
    <cellStyle name="Обычный 25 5 3 2 4 3" xfId="34785" xr:uid="{00000000-0005-0000-0000-0000DE870000}"/>
    <cellStyle name="Обычный 25 5 3 2 4 4" xfId="34786" xr:uid="{00000000-0005-0000-0000-0000DF870000}"/>
    <cellStyle name="Обычный 25 5 3 2 4 5" xfId="34787" xr:uid="{00000000-0005-0000-0000-0000E0870000}"/>
    <cellStyle name="Обычный 25 5 3 2 4 6" xfId="34788" xr:uid="{00000000-0005-0000-0000-0000E1870000}"/>
    <cellStyle name="Обычный 25 5 3 2 4 7" xfId="34789" xr:uid="{00000000-0005-0000-0000-0000E2870000}"/>
    <cellStyle name="Обычный 25 5 3 2 4 8" xfId="34790" xr:uid="{00000000-0005-0000-0000-0000E3870000}"/>
    <cellStyle name="Обычный 25 5 3 2 4 9" xfId="34791" xr:uid="{00000000-0005-0000-0000-0000E4870000}"/>
    <cellStyle name="Обычный 25 5 3 2 5" xfId="34792" xr:uid="{00000000-0005-0000-0000-0000E5870000}"/>
    <cellStyle name="Обычный 25 5 3 2 6" xfId="34793" xr:uid="{00000000-0005-0000-0000-0000E6870000}"/>
    <cellStyle name="Обычный 25 5 3 2 7" xfId="34794" xr:uid="{00000000-0005-0000-0000-0000E7870000}"/>
    <cellStyle name="Обычный 25 5 3 2 8" xfId="34795" xr:uid="{00000000-0005-0000-0000-0000E8870000}"/>
    <cellStyle name="Обычный 25 5 3 2 9" xfId="34796" xr:uid="{00000000-0005-0000-0000-0000E9870000}"/>
    <cellStyle name="Обычный 25 5 3 20" xfId="34797" xr:uid="{00000000-0005-0000-0000-0000EA870000}"/>
    <cellStyle name="Обычный 25 5 3 21" xfId="34798" xr:uid="{00000000-0005-0000-0000-0000EB870000}"/>
    <cellStyle name="Обычный 25 5 3 22" xfId="34799" xr:uid="{00000000-0005-0000-0000-0000EC870000}"/>
    <cellStyle name="Обычный 25 5 3 3" xfId="34800" xr:uid="{00000000-0005-0000-0000-0000ED870000}"/>
    <cellStyle name="Обычный 25 5 3 3 10" xfId="34801" xr:uid="{00000000-0005-0000-0000-0000EE870000}"/>
    <cellStyle name="Обычный 25 5 3 3 11" xfId="34802" xr:uid="{00000000-0005-0000-0000-0000EF870000}"/>
    <cellStyle name="Обычный 25 5 3 3 12" xfId="34803" xr:uid="{00000000-0005-0000-0000-0000F0870000}"/>
    <cellStyle name="Обычный 25 5 3 3 13" xfId="34804" xr:uid="{00000000-0005-0000-0000-0000F1870000}"/>
    <cellStyle name="Обычный 25 5 3 3 14" xfId="34805" xr:uid="{00000000-0005-0000-0000-0000F2870000}"/>
    <cellStyle name="Обычный 25 5 3 3 15" xfId="34806" xr:uid="{00000000-0005-0000-0000-0000F3870000}"/>
    <cellStyle name="Обычный 25 5 3 3 16" xfId="34807" xr:uid="{00000000-0005-0000-0000-0000F4870000}"/>
    <cellStyle name="Обычный 25 5 3 3 17" xfId="34808" xr:uid="{00000000-0005-0000-0000-0000F5870000}"/>
    <cellStyle name="Обычный 25 5 3 3 18" xfId="34809" xr:uid="{00000000-0005-0000-0000-0000F6870000}"/>
    <cellStyle name="Обычный 25 5 3 3 2" xfId="34810" xr:uid="{00000000-0005-0000-0000-0000F7870000}"/>
    <cellStyle name="Обычный 25 5 3 3 3" xfId="34811" xr:uid="{00000000-0005-0000-0000-0000F8870000}"/>
    <cellStyle name="Обычный 25 5 3 3 4" xfId="34812" xr:uid="{00000000-0005-0000-0000-0000F9870000}"/>
    <cellStyle name="Обычный 25 5 3 3 5" xfId="34813" xr:uid="{00000000-0005-0000-0000-0000FA870000}"/>
    <cellStyle name="Обычный 25 5 3 3 6" xfId="34814" xr:uid="{00000000-0005-0000-0000-0000FB870000}"/>
    <cellStyle name="Обычный 25 5 3 3 7" xfId="34815" xr:uid="{00000000-0005-0000-0000-0000FC870000}"/>
    <cellStyle name="Обычный 25 5 3 3 8" xfId="34816" xr:uid="{00000000-0005-0000-0000-0000FD870000}"/>
    <cellStyle name="Обычный 25 5 3 3 9" xfId="34817" xr:uid="{00000000-0005-0000-0000-0000FE870000}"/>
    <cellStyle name="Обычный 25 5 3 4" xfId="34818" xr:uid="{00000000-0005-0000-0000-0000FF870000}"/>
    <cellStyle name="Обычный 25 5 3 4 10" xfId="34819" xr:uid="{00000000-0005-0000-0000-000000880000}"/>
    <cellStyle name="Обычный 25 5 3 4 11" xfId="34820" xr:uid="{00000000-0005-0000-0000-000001880000}"/>
    <cellStyle name="Обычный 25 5 3 4 12" xfId="34821" xr:uid="{00000000-0005-0000-0000-000002880000}"/>
    <cellStyle name="Обычный 25 5 3 4 13" xfId="34822" xr:uid="{00000000-0005-0000-0000-000003880000}"/>
    <cellStyle name="Обычный 25 5 3 4 14" xfId="34823" xr:uid="{00000000-0005-0000-0000-000004880000}"/>
    <cellStyle name="Обычный 25 5 3 4 15" xfId="34824" xr:uid="{00000000-0005-0000-0000-000005880000}"/>
    <cellStyle name="Обычный 25 5 3 4 16" xfId="34825" xr:uid="{00000000-0005-0000-0000-000006880000}"/>
    <cellStyle name="Обычный 25 5 3 4 17" xfId="34826" xr:uid="{00000000-0005-0000-0000-000007880000}"/>
    <cellStyle name="Обычный 25 5 3 4 18" xfId="34827" xr:uid="{00000000-0005-0000-0000-000008880000}"/>
    <cellStyle name="Обычный 25 5 3 4 2" xfId="34828" xr:uid="{00000000-0005-0000-0000-000009880000}"/>
    <cellStyle name="Обычный 25 5 3 4 3" xfId="34829" xr:uid="{00000000-0005-0000-0000-00000A880000}"/>
    <cellStyle name="Обычный 25 5 3 4 4" xfId="34830" xr:uid="{00000000-0005-0000-0000-00000B880000}"/>
    <cellStyle name="Обычный 25 5 3 4 5" xfId="34831" xr:uid="{00000000-0005-0000-0000-00000C880000}"/>
    <cellStyle name="Обычный 25 5 3 4 6" xfId="34832" xr:uid="{00000000-0005-0000-0000-00000D880000}"/>
    <cellStyle name="Обычный 25 5 3 4 7" xfId="34833" xr:uid="{00000000-0005-0000-0000-00000E880000}"/>
    <cellStyle name="Обычный 25 5 3 4 8" xfId="34834" xr:uid="{00000000-0005-0000-0000-00000F880000}"/>
    <cellStyle name="Обычный 25 5 3 4 9" xfId="34835" xr:uid="{00000000-0005-0000-0000-000010880000}"/>
    <cellStyle name="Обычный 25 5 3 5" xfId="34836" xr:uid="{00000000-0005-0000-0000-000011880000}"/>
    <cellStyle name="Обычный 25 5 3 5 10" xfId="34837" xr:uid="{00000000-0005-0000-0000-000012880000}"/>
    <cellStyle name="Обычный 25 5 3 5 11" xfId="34838" xr:uid="{00000000-0005-0000-0000-000013880000}"/>
    <cellStyle name="Обычный 25 5 3 5 12" xfId="34839" xr:uid="{00000000-0005-0000-0000-000014880000}"/>
    <cellStyle name="Обычный 25 5 3 5 13" xfId="34840" xr:uid="{00000000-0005-0000-0000-000015880000}"/>
    <cellStyle name="Обычный 25 5 3 5 14" xfId="34841" xr:uid="{00000000-0005-0000-0000-000016880000}"/>
    <cellStyle name="Обычный 25 5 3 5 15" xfId="34842" xr:uid="{00000000-0005-0000-0000-000017880000}"/>
    <cellStyle name="Обычный 25 5 3 5 16" xfId="34843" xr:uid="{00000000-0005-0000-0000-000018880000}"/>
    <cellStyle name="Обычный 25 5 3 5 17" xfId="34844" xr:uid="{00000000-0005-0000-0000-000019880000}"/>
    <cellStyle name="Обычный 25 5 3 5 18" xfId="34845" xr:uid="{00000000-0005-0000-0000-00001A880000}"/>
    <cellStyle name="Обычный 25 5 3 5 2" xfId="34846" xr:uid="{00000000-0005-0000-0000-00001B880000}"/>
    <cellStyle name="Обычный 25 5 3 5 3" xfId="34847" xr:uid="{00000000-0005-0000-0000-00001C880000}"/>
    <cellStyle name="Обычный 25 5 3 5 4" xfId="34848" xr:uid="{00000000-0005-0000-0000-00001D880000}"/>
    <cellStyle name="Обычный 25 5 3 5 5" xfId="34849" xr:uid="{00000000-0005-0000-0000-00001E880000}"/>
    <cellStyle name="Обычный 25 5 3 5 6" xfId="34850" xr:uid="{00000000-0005-0000-0000-00001F880000}"/>
    <cellStyle name="Обычный 25 5 3 5 7" xfId="34851" xr:uid="{00000000-0005-0000-0000-000020880000}"/>
    <cellStyle name="Обычный 25 5 3 5 8" xfId="34852" xr:uid="{00000000-0005-0000-0000-000021880000}"/>
    <cellStyle name="Обычный 25 5 3 5 9" xfId="34853" xr:uid="{00000000-0005-0000-0000-000022880000}"/>
    <cellStyle name="Обычный 25 5 3 6" xfId="34854" xr:uid="{00000000-0005-0000-0000-000023880000}"/>
    <cellStyle name="Обычный 25 5 3 7" xfId="34855" xr:uid="{00000000-0005-0000-0000-000024880000}"/>
    <cellStyle name="Обычный 25 5 3 8" xfId="34856" xr:uid="{00000000-0005-0000-0000-000025880000}"/>
    <cellStyle name="Обычный 25 5 3 9" xfId="34857" xr:uid="{00000000-0005-0000-0000-000026880000}"/>
    <cellStyle name="Обычный 25 5 4" xfId="34858" xr:uid="{00000000-0005-0000-0000-000027880000}"/>
    <cellStyle name="Обычный 25 5 4 10" xfId="34859" xr:uid="{00000000-0005-0000-0000-000028880000}"/>
    <cellStyle name="Обычный 25 5 4 11" xfId="34860" xr:uid="{00000000-0005-0000-0000-000029880000}"/>
    <cellStyle name="Обычный 25 5 4 12" xfId="34861" xr:uid="{00000000-0005-0000-0000-00002A880000}"/>
    <cellStyle name="Обычный 25 5 4 13" xfId="34862" xr:uid="{00000000-0005-0000-0000-00002B880000}"/>
    <cellStyle name="Обычный 25 5 4 14" xfId="34863" xr:uid="{00000000-0005-0000-0000-00002C880000}"/>
    <cellStyle name="Обычный 25 5 4 15" xfId="34864" xr:uid="{00000000-0005-0000-0000-00002D880000}"/>
    <cellStyle name="Обычный 25 5 4 16" xfId="34865" xr:uid="{00000000-0005-0000-0000-00002E880000}"/>
    <cellStyle name="Обычный 25 5 4 17" xfId="34866" xr:uid="{00000000-0005-0000-0000-00002F880000}"/>
    <cellStyle name="Обычный 25 5 4 18" xfId="34867" xr:uid="{00000000-0005-0000-0000-000030880000}"/>
    <cellStyle name="Обычный 25 5 4 19" xfId="34868" xr:uid="{00000000-0005-0000-0000-000031880000}"/>
    <cellStyle name="Обычный 25 5 4 2" xfId="34869" xr:uid="{00000000-0005-0000-0000-000032880000}"/>
    <cellStyle name="Обычный 25 5 4 2 10" xfId="34870" xr:uid="{00000000-0005-0000-0000-000033880000}"/>
    <cellStyle name="Обычный 25 5 4 2 11" xfId="34871" xr:uid="{00000000-0005-0000-0000-000034880000}"/>
    <cellStyle name="Обычный 25 5 4 2 12" xfId="34872" xr:uid="{00000000-0005-0000-0000-000035880000}"/>
    <cellStyle name="Обычный 25 5 4 2 13" xfId="34873" xr:uid="{00000000-0005-0000-0000-000036880000}"/>
    <cellStyle name="Обычный 25 5 4 2 14" xfId="34874" xr:uid="{00000000-0005-0000-0000-000037880000}"/>
    <cellStyle name="Обычный 25 5 4 2 15" xfId="34875" xr:uid="{00000000-0005-0000-0000-000038880000}"/>
    <cellStyle name="Обычный 25 5 4 2 16" xfId="34876" xr:uid="{00000000-0005-0000-0000-000039880000}"/>
    <cellStyle name="Обычный 25 5 4 2 17" xfId="34877" xr:uid="{00000000-0005-0000-0000-00003A880000}"/>
    <cellStyle name="Обычный 25 5 4 2 18" xfId="34878" xr:uid="{00000000-0005-0000-0000-00003B880000}"/>
    <cellStyle name="Обычный 25 5 4 2 2" xfId="34879" xr:uid="{00000000-0005-0000-0000-00003C880000}"/>
    <cellStyle name="Обычный 25 5 4 2 3" xfId="34880" xr:uid="{00000000-0005-0000-0000-00003D880000}"/>
    <cellStyle name="Обычный 25 5 4 2 4" xfId="34881" xr:uid="{00000000-0005-0000-0000-00003E880000}"/>
    <cellStyle name="Обычный 25 5 4 2 5" xfId="34882" xr:uid="{00000000-0005-0000-0000-00003F880000}"/>
    <cellStyle name="Обычный 25 5 4 2 6" xfId="34883" xr:uid="{00000000-0005-0000-0000-000040880000}"/>
    <cellStyle name="Обычный 25 5 4 2 7" xfId="34884" xr:uid="{00000000-0005-0000-0000-000041880000}"/>
    <cellStyle name="Обычный 25 5 4 2 8" xfId="34885" xr:uid="{00000000-0005-0000-0000-000042880000}"/>
    <cellStyle name="Обычный 25 5 4 2 9" xfId="34886" xr:uid="{00000000-0005-0000-0000-000043880000}"/>
    <cellStyle name="Обычный 25 5 4 20" xfId="34887" xr:uid="{00000000-0005-0000-0000-000044880000}"/>
    <cellStyle name="Обычный 25 5 4 21" xfId="34888" xr:uid="{00000000-0005-0000-0000-000045880000}"/>
    <cellStyle name="Обычный 25 5 4 3" xfId="34889" xr:uid="{00000000-0005-0000-0000-000046880000}"/>
    <cellStyle name="Обычный 25 5 4 3 10" xfId="34890" xr:uid="{00000000-0005-0000-0000-000047880000}"/>
    <cellStyle name="Обычный 25 5 4 3 11" xfId="34891" xr:uid="{00000000-0005-0000-0000-000048880000}"/>
    <cellStyle name="Обычный 25 5 4 3 12" xfId="34892" xr:uid="{00000000-0005-0000-0000-000049880000}"/>
    <cellStyle name="Обычный 25 5 4 3 13" xfId="34893" xr:uid="{00000000-0005-0000-0000-00004A880000}"/>
    <cellStyle name="Обычный 25 5 4 3 14" xfId="34894" xr:uid="{00000000-0005-0000-0000-00004B880000}"/>
    <cellStyle name="Обычный 25 5 4 3 15" xfId="34895" xr:uid="{00000000-0005-0000-0000-00004C880000}"/>
    <cellStyle name="Обычный 25 5 4 3 16" xfId="34896" xr:uid="{00000000-0005-0000-0000-00004D880000}"/>
    <cellStyle name="Обычный 25 5 4 3 17" xfId="34897" xr:uid="{00000000-0005-0000-0000-00004E880000}"/>
    <cellStyle name="Обычный 25 5 4 3 18" xfId="34898" xr:uid="{00000000-0005-0000-0000-00004F880000}"/>
    <cellStyle name="Обычный 25 5 4 3 2" xfId="34899" xr:uid="{00000000-0005-0000-0000-000050880000}"/>
    <cellStyle name="Обычный 25 5 4 3 3" xfId="34900" xr:uid="{00000000-0005-0000-0000-000051880000}"/>
    <cellStyle name="Обычный 25 5 4 3 4" xfId="34901" xr:uid="{00000000-0005-0000-0000-000052880000}"/>
    <cellStyle name="Обычный 25 5 4 3 5" xfId="34902" xr:uid="{00000000-0005-0000-0000-000053880000}"/>
    <cellStyle name="Обычный 25 5 4 3 6" xfId="34903" xr:uid="{00000000-0005-0000-0000-000054880000}"/>
    <cellStyle name="Обычный 25 5 4 3 7" xfId="34904" xr:uid="{00000000-0005-0000-0000-000055880000}"/>
    <cellStyle name="Обычный 25 5 4 3 8" xfId="34905" xr:uid="{00000000-0005-0000-0000-000056880000}"/>
    <cellStyle name="Обычный 25 5 4 3 9" xfId="34906" xr:uid="{00000000-0005-0000-0000-000057880000}"/>
    <cellStyle name="Обычный 25 5 4 4" xfId="34907" xr:uid="{00000000-0005-0000-0000-000058880000}"/>
    <cellStyle name="Обычный 25 5 4 4 10" xfId="34908" xr:uid="{00000000-0005-0000-0000-000059880000}"/>
    <cellStyle name="Обычный 25 5 4 4 11" xfId="34909" xr:uid="{00000000-0005-0000-0000-00005A880000}"/>
    <cellStyle name="Обычный 25 5 4 4 12" xfId="34910" xr:uid="{00000000-0005-0000-0000-00005B880000}"/>
    <cellStyle name="Обычный 25 5 4 4 13" xfId="34911" xr:uid="{00000000-0005-0000-0000-00005C880000}"/>
    <cellStyle name="Обычный 25 5 4 4 14" xfId="34912" xr:uid="{00000000-0005-0000-0000-00005D880000}"/>
    <cellStyle name="Обычный 25 5 4 4 15" xfId="34913" xr:uid="{00000000-0005-0000-0000-00005E880000}"/>
    <cellStyle name="Обычный 25 5 4 4 16" xfId="34914" xr:uid="{00000000-0005-0000-0000-00005F880000}"/>
    <cellStyle name="Обычный 25 5 4 4 17" xfId="34915" xr:uid="{00000000-0005-0000-0000-000060880000}"/>
    <cellStyle name="Обычный 25 5 4 4 18" xfId="34916" xr:uid="{00000000-0005-0000-0000-000061880000}"/>
    <cellStyle name="Обычный 25 5 4 4 2" xfId="34917" xr:uid="{00000000-0005-0000-0000-000062880000}"/>
    <cellStyle name="Обычный 25 5 4 4 3" xfId="34918" xr:uid="{00000000-0005-0000-0000-000063880000}"/>
    <cellStyle name="Обычный 25 5 4 4 4" xfId="34919" xr:uid="{00000000-0005-0000-0000-000064880000}"/>
    <cellStyle name="Обычный 25 5 4 4 5" xfId="34920" xr:uid="{00000000-0005-0000-0000-000065880000}"/>
    <cellStyle name="Обычный 25 5 4 4 6" xfId="34921" xr:uid="{00000000-0005-0000-0000-000066880000}"/>
    <cellStyle name="Обычный 25 5 4 4 7" xfId="34922" xr:uid="{00000000-0005-0000-0000-000067880000}"/>
    <cellStyle name="Обычный 25 5 4 4 8" xfId="34923" xr:uid="{00000000-0005-0000-0000-000068880000}"/>
    <cellStyle name="Обычный 25 5 4 4 9" xfId="34924" xr:uid="{00000000-0005-0000-0000-000069880000}"/>
    <cellStyle name="Обычный 25 5 4 5" xfId="34925" xr:uid="{00000000-0005-0000-0000-00006A880000}"/>
    <cellStyle name="Обычный 25 5 4 6" xfId="34926" xr:uid="{00000000-0005-0000-0000-00006B880000}"/>
    <cellStyle name="Обычный 25 5 4 7" xfId="34927" xr:uid="{00000000-0005-0000-0000-00006C880000}"/>
    <cellStyle name="Обычный 25 5 4 8" xfId="34928" xr:uid="{00000000-0005-0000-0000-00006D880000}"/>
    <cellStyle name="Обычный 25 5 4 9" xfId="34929" xr:uid="{00000000-0005-0000-0000-00006E880000}"/>
    <cellStyle name="Обычный 25 5 5" xfId="34930" xr:uid="{00000000-0005-0000-0000-00006F880000}"/>
    <cellStyle name="Обычный 25 5 5 10" xfId="34931" xr:uid="{00000000-0005-0000-0000-000070880000}"/>
    <cellStyle name="Обычный 25 5 5 11" xfId="34932" xr:uid="{00000000-0005-0000-0000-000071880000}"/>
    <cellStyle name="Обычный 25 5 5 12" xfId="34933" xr:uid="{00000000-0005-0000-0000-000072880000}"/>
    <cellStyle name="Обычный 25 5 5 13" xfId="34934" xr:uid="{00000000-0005-0000-0000-000073880000}"/>
    <cellStyle name="Обычный 25 5 5 14" xfId="34935" xr:uid="{00000000-0005-0000-0000-000074880000}"/>
    <cellStyle name="Обычный 25 5 5 15" xfId="34936" xr:uid="{00000000-0005-0000-0000-000075880000}"/>
    <cellStyle name="Обычный 25 5 5 16" xfId="34937" xr:uid="{00000000-0005-0000-0000-000076880000}"/>
    <cellStyle name="Обычный 25 5 5 17" xfId="34938" xr:uid="{00000000-0005-0000-0000-000077880000}"/>
    <cellStyle name="Обычный 25 5 5 18" xfId="34939" xr:uid="{00000000-0005-0000-0000-000078880000}"/>
    <cellStyle name="Обычный 25 5 5 2" xfId="34940" xr:uid="{00000000-0005-0000-0000-000079880000}"/>
    <cellStyle name="Обычный 25 5 5 3" xfId="34941" xr:uid="{00000000-0005-0000-0000-00007A880000}"/>
    <cellStyle name="Обычный 25 5 5 4" xfId="34942" xr:uid="{00000000-0005-0000-0000-00007B880000}"/>
    <cellStyle name="Обычный 25 5 5 5" xfId="34943" xr:uid="{00000000-0005-0000-0000-00007C880000}"/>
    <cellStyle name="Обычный 25 5 5 6" xfId="34944" xr:uid="{00000000-0005-0000-0000-00007D880000}"/>
    <cellStyle name="Обычный 25 5 5 7" xfId="34945" xr:uid="{00000000-0005-0000-0000-00007E880000}"/>
    <cellStyle name="Обычный 25 5 5 8" xfId="34946" xr:uid="{00000000-0005-0000-0000-00007F880000}"/>
    <cellStyle name="Обычный 25 5 5 9" xfId="34947" xr:uid="{00000000-0005-0000-0000-000080880000}"/>
    <cellStyle name="Обычный 25 5 6" xfId="34948" xr:uid="{00000000-0005-0000-0000-000081880000}"/>
    <cellStyle name="Обычный 25 5 6 10" xfId="34949" xr:uid="{00000000-0005-0000-0000-000082880000}"/>
    <cellStyle name="Обычный 25 5 6 11" xfId="34950" xr:uid="{00000000-0005-0000-0000-000083880000}"/>
    <cellStyle name="Обычный 25 5 6 12" xfId="34951" xr:uid="{00000000-0005-0000-0000-000084880000}"/>
    <cellStyle name="Обычный 25 5 6 13" xfId="34952" xr:uid="{00000000-0005-0000-0000-000085880000}"/>
    <cellStyle name="Обычный 25 5 6 14" xfId="34953" xr:uid="{00000000-0005-0000-0000-000086880000}"/>
    <cellStyle name="Обычный 25 5 6 15" xfId="34954" xr:uid="{00000000-0005-0000-0000-000087880000}"/>
    <cellStyle name="Обычный 25 5 6 16" xfId="34955" xr:uid="{00000000-0005-0000-0000-000088880000}"/>
    <cellStyle name="Обычный 25 5 6 17" xfId="34956" xr:uid="{00000000-0005-0000-0000-000089880000}"/>
    <cellStyle name="Обычный 25 5 6 18" xfId="34957" xr:uid="{00000000-0005-0000-0000-00008A880000}"/>
    <cellStyle name="Обычный 25 5 6 2" xfId="34958" xr:uid="{00000000-0005-0000-0000-00008B880000}"/>
    <cellStyle name="Обычный 25 5 6 3" xfId="34959" xr:uid="{00000000-0005-0000-0000-00008C880000}"/>
    <cellStyle name="Обычный 25 5 6 4" xfId="34960" xr:uid="{00000000-0005-0000-0000-00008D880000}"/>
    <cellStyle name="Обычный 25 5 6 5" xfId="34961" xr:uid="{00000000-0005-0000-0000-00008E880000}"/>
    <cellStyle name="Обычный 25 5 6 6" xfId="34962" xr:uid="{00000000-0005-0000-0000-00008F880000}"/>
    <cellStyle name="Обычный 25 5 6 7" xfId="34963" xr:uid="{00000000-0005-0000-0000-000090880000}"/>
    <cellStyle name="Обычный 25 5 6 8" xfId="34964" xr:uid="{00000000-0005-0000-0000-000091880000}"/>
    <cellStyle name="Обычный 25 5 6 9" xfId="34965" xr:uid="{00000000-0005-0000-0000-000092880000}"/>
    <cellStyle name="Обычный 25 5 7" xfId="34966" xr:uid="{00000000-0005-0000-0000-000093880000}"/>
    <cellStyle name="Обычный 25 5 7 10" xfId="34967" xr:uid="{00000000-0005-0000-0000-000094880000}"/>
    <cellStyle name="Обычный 25 5 7 11" xfId="34968" xr:uid="{00000000-0005-0000-0000-000095880000}"/>
    <cellStyle name="Обычный 25 5 7 12" xfId="34969" xr:uid="{00000000-0005-0000-0000-000096880000}"/>
    <cellStyle name="Обычный 25 5 7 13" xfId="34970" xr:uid="{00000000-0005-0000-0000-000097880000}"/>
    <cellStyle name="Обычный 25 5 7 14" xfId="34971" xr:uid="{00000000-0005-0000-0000-000098880000}"/>
    <cellStyle name="Обычный 25 5 7 15" xfId="34972" xr:uid="{00000000-0005-0000-0000-000099880000}"/>
    <cellStyle name="Обычный 25 5 7 16" xfId="34973" xr:uid="{00000000-0005-0000-0000-00009A880000}"/>
    <cellStyle name="Обычный 25 5 7 17" xfId="34974" xr:uid="{00000000-0005-0000-0000-00009B880000}"/>
    <cellStyle name="Обычный 25 5 7 18" xfId="34975" xr:uid="{00000000-0005-0000-0000-00009C880000}"/>
    <cellStyle name="Обычный 25 5 7 2" xfId="34976" xr:uid="{00000000-0005-0000-0000-00009D880000}"/>
    <cellStyle name="Обычный 25 5 7 3" xfId="34977" xr:uid="{00000000-0005-0000-0000-00009E880000}"/>
    <cellStyle name="Обычный 25 5 7 4" xfId="34978" xr:uid="{00000000-0005-0000-0000-00009F880000}"/>
    <cellStyle name="Обычный 25 5 7 5" xfId="34979" xr:uid="{00000000-0005-0000-0000-0000A0880000}"/>
    <cellStyle name="Обычный 25 5 7 6" xfId="34980" xr:uid="{00000000-0005-0000-0000-0000A1880000}"/>
    <cellStyle name="Обычный 25 5 7 7" xfId="34981" xr:uid="{00000000-0005-0000-0000-0000A2880000}"/>
    <cellStyle name="Обычный 25 5 7 8" xfId="34982" xr:uid="{00000000-0005-0000-0000-0000A3880000}"/>
    <cellStyle name="Обычный 25 5 7 9" xfId="34983" xr:uid="{00000000-0005-0000-0000-0000A4880000}"/>
    <cellStyle name="Обычный 25 5 8" xfId="34984" xr:uid="{00000000-0005-0000-0000-0000A5880000}"/>
    <cellStyle name="Обычный 25 5 9" xfId="34985" xr:uid="{00000000-0005-0000-0000-0000A6880000}"/>
    <cellStyle name="Обычный 25 6" xfId="34986" xr:uid="{00000000-0005-0000-0000-0000A7880000}"/>
    <cellStyle name="Обычный 25 6 10" xfId="34987" xr:uid="{00000000-0005-0000-0000-0000A8880000}"/>
    <cellStyle name="Обычный 25 6 11" xfId="34988" xr:uid="{00000000-0005-0000-0000-0000A9880000}"/>
    <cellStyle name="Обычный 25 6 12" xfId="34989" xr:uid="{00000000-0005-0000-0000-0000AA880000}"/>
    <cellStyle name="Обычный 25 6 13" xfId="34990" xr:uid="{00000000-0005-0000-0000-0000AB880000}"/>
    <cellStyle name="Обычный 25 6 14" xfId="34991" xr:uid="{00000000-0005-0000-0000-0000AC880000}"/>
    <cellStyle name="Обычный 25 6 15" xfId="34992" xr:uid="{00000000-0005-0000-0000-0000AD880000}"/>
    <cellStyle name="Обычный 25 6 16" xfId="34993" xr:uid="{00000000-0005-0000-0000-0000AE880000}"/>
    <cellStyle name="Обычный 25 6 17" xfId="34994" xr:uid="{00000000-0005-0000-0000-0000AF880000}"/>
    <cellStyle name="Обычный 25 6 18" xfId="34995" xr:uid="{00000000-0005-0000-0000-0000B0880000}"/>
    <cellStyle name="Обычный 25 6 19" xfId="34996" xr:uid="{00000000-0005-0000-0000-0000B1880000}"/>
    <cellStyle name="Обычный 25 6 2" xfId="34997" xr:uid="{00000000-0005-0000-0000-0000B2880000}"/>
    <cellStyle name="Обычный 25 6 2 10" xfId="34998" xr:uid="{00000000-0005-0000-0000-0000B3880000}"/>
    <cellStyle name="Обычный 25 6 2 11" xfId="34999" xr:uid="{00000000-0005-0000-0000-0000B4880000}"/>
    <cellStyle name="Обычный 25 6 2 12" xfId="35000" xr:uid="{00000000-0005-0000-0000-0000B5880000}"/>
    <cellStyle name="Обычный 25 6 2 13" xfId="35001" xr:uid="{00000000-0005-0000-0000-0000B6880000}"/>
    <cellStyle name="Обычный 25 6 2 14" xfId="35002" xr:uid="{00000000-0005-0000-0000-0000B7880000}"/>
    <cellStyle name="Обычный 25 6 2 15" xfId="35003" xr:uid="{00000000-0005-0000-0000-0000B8880000}"/>
    <cellStyle name="Обычный 25 6 2 16" xfId="35004" xr:uid="{00000000-0005-0000-0000-0000B9880000}"/>
    <cellStyle name="Обычный 25 6 2 17" xfId="35005" xr:uid="{00000000-0005-0000-0000-0000BA880000}"/>
    <cellStyle name="Обычный 25 6 2 18" xfId="35006" xr:uid="{00000000-0005-0000-0000-0000BB880000}"/>
    <cellStyle name="Обычный 25 6 2 19" xfId="35007" xr:uid="{00000000-0005-0000-0000-0000BC880000}"/>
    <cellStyle name="Обычный 25 6 2 2" xfId="35008" xr:uid="{00000000-0005-0000-0000-0000BD880000}"/>
    <cellStyle name="Обычный 25 6 2 2 10" xfId="35009" xr:uid="{00000000-0005-0000-0000-0000BE880000}"/>
    <cellStyle name="Обычный 25 6 2 2 11" xfId="35010" xr:uid="{00000000-0005-0000-0000-0000BF880000}"/>
    <cellStyle name="Обычный 25 6 2 2 12" xfId="35011" xr:uid="{00000000-0005-0000-0000-0000C0880000}"/>
    <cellStyle name="Обычный 25 6 2 2 13" xfId="35012" xr:uid="{00000000-0005-0000-0000-0000C1880000}"/>
    <cellStyle name="Обычный 25 6 2 2 14" xfId="35013" xr:uid="{00000000-0005-0000-0000-0000C2880000}"/>
    <cellStyle name="Обычный 25 6 2 2 15" xfId="35014" xr:uid="{00000000-0005-0000-0000-0000C3880000}"/>
    <cellStyle name="Обычный 25 6 2 2 16" xfId="35015" xr:uid="{00000000-0005-0000-0000-0000C4880000}"/>
    <cellStyle name="Обычный 25 6 2 2 17" xfId="35016" xr:uid="{00000000-0005-0000-0000-0000C5880000}"/>
    <cellStyle name="Обычный 25 6 2 2 18" xfId="35017" xr:uid="{00000000-0005-0000-0000-0000C6880000}"/>
    <cellStyle name="Обычный 25 6 2 2 2" xfId="35018" xr:uid="{00000000-0005-0000-0000-0000C7880000}"/>
    <cellStyle name="Обычный 25 6 2 2 3" xfId="35019" xr:uid="{00000000-0005-0000-0000-0000C8880000}"/>
    <cellStyle name="Обычный 25 6 2 2 4" xfId="35020" xr:uid="{00000000-0005-0000-0000-0000C9880000}"/>
    <cellStyle name="Обычный 25 6 2 2 5" xfId="35021" xr:uid="{00000000-0005-0000-0000-0000CA880000}"/>
    <cellStyle name="Обычный 25 6 2 2 6" xfId="35022" xr:uid="{00000000-0005-0000-0000-0000CB880000}"/>
    <cellStyle name="Обычный 25 6 2 2 7" xfId="35023" xr:uid="{00000000-0005-0000-0000-0000CC880000}"/>
    <cellStyle name="Обычный 25 6 2 2 8" xfId="35024" xr:uid="{00000000-0005-0000-0000-0000CD880000}"/>
    <cellStyle name="Обычный 25 6 2 2 9" xfId="35025" xr:uid="{00000000-0005-0000-0000-0000CE880000}"/>
    <cellStyle name="Обычный 25 6 2 20" xfId="35026" xr:uid="{00000000-0005-0000-0000-0000CF880000}"/>
    <cellStyle name="Обычный 25 6 2 21" xfId="35027" xr:uid="{00000000-0005-0000-0000-0000D0880000}"/>
    <cellStyle name="Обычный 25 6 2 3" xfId="35028" xr:uid="{00000000-0005-0000-0000-0000D1880000}"/>
    <cellStyle name="Обычный 25 6 2 3 10" xfId="35029" xr:uid="{00000000-0005-0000-0000-0000D2880000}"/>
    <cellStyle name="Обычный 25 6 2 3 11" xfId="35030" xr:uid="{00000000-0005-0000-0000-0000D3880000}"/>
    <cellStyle name="Обычный 25 6 2 3 12" xfId="35031" xr:uid="{00000000-0005-0000-0000-0000D4880000}"/>
    <cellStyle name="Обычный 25 6 2 3 13" xfId="35032" xr:uid="{00000000-0005-0000-0000-0000D5880000}"/>
    <cellStyle name="Обычный 25 6 2 3 14" xfId="35033" xr:uid="{00000000-0005-0000-0000-0000D6880000}"/>
    <cellStyle name="Обычный 25 6 2 3 15" xfId="35034" xr:uid="{00000000-0005-0000-0000-0000D7880000}"/>
    <cellStyle name="Обычный 25 6 2 3 16" xfId="35035" xr:uid="{00000000-0005-0000-0000-0000D8880000}"/>
    <cellStyle name="Обычный 25 6 2 3 17" xfId="35036" xr:uid="{00000000-0005-0000-0000-0000D9880000}"/>
    <cellStyle name="Обычный 25 6 2 3 18" xfId="35037" xr:uid="{00000000-0005-0000-0000-0000DA880000}"/>
    <cellStyle name="Обычный 25 6 2 3 2" xfId="35038" xr:uid="{00000000-0005-0000-0000-0000DB880000}"/>
    <cellStyle name="Обычный 25 6 2 3 3" xfId="35039" xr:uid="{00000000-0005-0000-0000-0000DC880000}"/>
    <cellStyle name="Обычный 25 6 2 3 4" xfId="35040" xr:uid="{00000000-0005-0000-0000-0000DD880000}"/>
    <cellStyle name="Обычный 25 6 2 3 5" xfId="35041" xr:uid="{00000000-0005-0000-0000-0000DE880000}"/>
    <cellStyle name="Обычный 25 6 2 3 6" xfId="35042" xr:uid="{00000000-0005-0000-0000-0000DF880000}"/>
    <cellStyle name="Обычный 25 6 2 3 7" xfId="35043" xr:uid="{00000000-0005-0000-0000-0000E0880000}"/>
    <cellStyle name="Обычный 25 6 2 3 8" xfId="35044" xr:uid="{00000000-0005-0000-0000-0000E1880000}"/>
    <cellStyle name="Обычный 25 6 2 3 9" xfId="35045" xr:uid="{00000000-0005-0000-0000-0000E2880000}"/>
    <cellStyle name="Обычный 25 6 2 4" xfId="35046" xr:uid="{00000000-0005-0000-0000-0000E3880000}"/>
    <cellStyle name="Обычный 25 6 2 4 10" xfId="35047" xr:uid="{00000000-0005-0000-0000-0000E4880000}"/>
    <cellStyle name="Обычный 25 6 2 4 11" xfId="35048" xr:uid="{00000000-0005-0000-0000-0000E5880000}"/>
    <cellStyle name="Обычный 25 6 2 4 12" xfId="35049" xr:uid="{00000000-0005-0000-0000-0000E6880000}"/>
    <cellStyle name="Обычный 25 6 2 4 13" xfId="35050" xr:uid="{00000000-0005-0000-0000-0000E7880000}"/>
    <cellStyle name="Обычный 25 6 2 4 14" xfId="35051" xr:uid="{00000000-0005-0000-0000-0000E8880000}"/>
    <cellStyle name="Обычный 25 6 2 4 15" xfId="35052" xr:uid="{00000000-0005-0000-0000-0000E9880000}"/>
    <cellStyle name="Обычный 25 6 2 4 16" xfId="35053" xr:uid="{00000000-0005-0000-0000-0000EA880000}"/>
    <cellStyle name="Обычный 25 6 2 4 17" xfId="35054" xr:uid="{00000000-0005-0000-0000-0000EB880000}"/>
    <cellStyle name="Обычный 25 6 2 4 18" xfId="35055" xr:uid="{00000000-0005-0000-0000-0000EC880000}"/>
    <cellStyle name="Обычный 25 6 2 4 2" xfId="35056" xr:uid="{00000000-0005-0000-0000-0000ED880000}"/>
    <cellStyle name="Обычный 25 6 2 4 3" xfId="35057" xr:uid="{00000000-0005-0000-0000-0000EE880000}"/>
    <cellStyle name="Обычный 25 6 2 4 4" xfId="35058" xr:uid="{00000000-0005-0000-0000-0000EF880000}"/>
    <cellStyle name="Обычный 25 6 2 4 5" xfId="35059" xr:uid="{00000000-0005-0000-0000-0000F0880000}"/>
    <cellStyle name="Обычный 25 6 2 4 6" xfId="35060" xr:uid="{00000000-0005-0000-0000-0000F1880000}"/>
    <cellStyle name="Обычный 25 6 2 4 7" xfId="35061" xr:uid="{00000000-0005-0000-0000-0000F2880000}"/>
    <cellStyle name="Обычный 25 6 2 4 8" xfId="35062" xr:uid="{00000000-0005-0000-0000-0000F3880000}"/>
    <cellStyle name="Обычный 25 6 2 4 9" xfId="35063" xr:uid="{00000000-0005-0000-0000-0000F4880000}"/>
    <cellStyle name="Обычный 25 6 2 5" xfId="35064" xr:uid="{00000000-0005-0000-0000-0000F5880000}"/>
    <cellStyle name="Обычный 25 6 2 6" xfId="35065" xr:uid="{00000000-0005-0000-0000-0000F6880000}"/>
    <cellStyle name="Обычный 25 6 2 7" xfId="35066" xr:uid="{00000000-0005-0000-0000-0000F7880000}"/>
    <cellStyle name="Обычный 25 6 2 8" xfId="35067" xr:uid="{00000000-0005-0000-0000-0000F8880000}"/>
    <cellStyle name="Обычный 25 6 2 9" xfId="35068" xr:uid="{00000000-0005-0000-0000-0000F9880000}"/>
    <cellStyle name="Обычный 25 6 20" xfId="35069" xr:uid="{00000000-0005-0000-0000-0000FA880000}"/>
    <cellStyle name="Обычный 25 6 21" xfId="35070" xr:uid="{00000000-0005-0000-0000-0000FB880000}"/>
    <cellStyle name="Обычный 25 6 22" xfId="35071" xr:uid="{00000000-0005-0000-0000-0000FC880000}"/>
    <cellStyle name="Обычный 25 6 3" xfId="35072" xr:uid="{00000000-0005-0000-0000-0000FD880000}"/>
    <cellStyle name="Обычный 25 6 3 10" xfId="35073" xr:uid="{00000000-0005-0000-0000-0000FE880000}"/>
    <cellStyle name="Обычный 25 6 3 11" xfId="35074" xr:uid="{00000000-0005-0000-0000-0000FF880000}"/>
    <cellStyle name="Обычный 25 6 3 12" xfId="35075" xr:uid="{00000000-0005-0000-0000-000000890000}"/>
    <cellStyle name="Обычный 25 6 3 13" xfId="35076" xr:uid="{00000000-0005-0000-0000-000001890000}"/>
    <cellStyle name="Обычный 25 6 3 14" xfId="35077" xr:uid="{00000000-0005-0000-0000-000002890000}"/>
    <cellStyle name="Обычный 25 6 3 15" xfId="35078" xr:uid="{00000000-0005-0000-0000-000003890000}"/>
    <cellStyle name="Обычный 25 6 3 16" xfId="35079" xr:uid="{00000000-0005-0000-0000-000004890000}"/>
    <cellStyle name="Обычный 25 6 3 17" xfId="35080" xr:uid="{00000000-0005-0000-0000-000005890000}"/>
    <cellStyle name="Обычный 25 6 3 18" xfId="35081" xr:uid="{00000000-0005-0000-0000-000006890000}"/>
    <cellStyle name="Обычный 25 6 3 2" xfId="35082" xr:uid="{00000000-0005-0000-0000-000007890000}"/>
    <cellStyle name="Обычный 25 6 3 3" xfId="35083" xr:uid="{00000000-0005-0000-0000-000008890000}"/>
    <cellStyle name="Обычный 25 6 3 4" xfId="35084" xr:uid="{00000000-0005-0000-0000-000009890000}"/>
    <cellStyle name="Обычный 25 6 3 5" xfId="35085" xr:uid="{00000000-0005-0000-0000-00000A890000}"/>
    <cellStyle name="Обычный 25 6 3 6" xfId="35086" xr:uid="{00000000-0005-0000-0000-00000B890000}"/>
    <cellStyle name="Обычный 25 6 3 7" xfId="35087" xr:uid="{00000000-0005-0000-0000-00000C890000}"/>
    <cellStyle name="Обычный 25 6 3 8" xfId="35088" xr:uid="{00000000-0005-0000-0000-00000D890000}"/>
    <cellStyle name="Обычный 25 6 3 9" xfId="35089" xr:uid="{00000000-0005-0000-0000-00000E890000}"/>
    <cellStyle name="Обычный 25 6 4" xfId="35090" xr:uid="{00000000-0005-0000-0000-00000F890000}"/>
    <cellStyle name="Обычный 25 6 4 10" xfId="35091" xr:uid="{00000000-0005-0000-0000-000010890000}"/>
    <cellStyle name="Обычный 25 6 4 11" xfId="35092" xr:uid="{00000000-0005-0000-0000-000011890000}"/>
    <cellStyle name="Обычный 25 6 4 12" xfId="35093" xr:uid="{00000000-0005-0000-0000-000012890000}"/>
    <cellStyle name="Обычный 25 6 4 13" xfId="35094" xr:uid="{00000000-0005-0000-0000-000013890000}"/>
    <cellStyle name="Обычный 25 6 4 14" xfId="35095" xr:uid="{00000000-0005-0000-0000-000014890000}"/>
    <cellStyle name="Обычный 25 6 4 15" xfId="35096" xr:uid="{00000000-0005-0000-0000-000015890000}"/>
    <cellStyle name="Обычный 25 6 4 16" xfId="35097" xr:uid="{00000000-0005-0000-0000-000016890000}"/>
    <cellStyle name="Обычный 25 6 4 17" xfId="35098" xr:uid="{00000000-0005-0000-0000-000017890000}"/>
    <cellStyle name="Обычный 25 6 4 18" xfId="35099" xr:uid="{00000000-0005-0000-0000-000018890000}"/>
    <cellStyle name="Обычный 25 6 4 2" xfId="35100" xr:uid="{00000000-0005-0000-0000-000019890000}"/>
    <cellStyle name="Обычный 25 6 4 3" xfId="35101" xr:uid="{00000000-0005-0000-0000-00001A890000}"/>
    <cellStyle name="Обычный 25 6 4 4" xfId="35102" xr:uid="{00000000-0005-0000-0000-00001B890000}"/>
    <cellStyle name="Обычный 25 6 4 5" xfId="35103" xr:uid="{00000000-0005-0000-0000-00001C890000}"/>
    <cellStyle name="Обычный 25 6 4 6" xfId="35104" xr:uid="{00000000-0005-0000-0000-00001D890000}"/>
    <cellStyle name="Обычный 25 6 4 7" xfId="35105" xr:uid="{00000000-0005-0000-0000-00001E890000}"/>
    <cellStyle name="Обычный 25 6 4 8" xfId="35106" xr:uid="{00000000-0005-0000-0000-00001F890000}"/>
    <cellStyle name="Обычный 25 6 4 9" xfId="35107" xr:uid="{00000000-0005-0000-0000-000020890000}"/>
    <cellStyle name="Обычный 25 6 5" xfId="35108" xr:uid="{00000000-0005-0000-0000-000021890000}"/>
    <cellStyle name="Обычный 25 6 5 10" xfId="35109" xr:uid="{00000000-0005-0000-0000-000022890000}"/>
    <cellStyle name="Обычный 25 6 5 11" xfId="35110" xr:uid="{00000000-0005-0000-0000-000023890000}"/>
    <cellStyle name="Обычный 25 6 5 12" xfId="35111" xr:uid="{00000000-0005-0000-0000-000024890000}"/>
    <cellStyle name="Обычный 25 6 5 13" xfId="35112" xr:uid="{00000000-0005-0000-0000-000025890000}"/>
    <cellStyle name="Обычный 25 6 5 14" xfId="35113" xr:uid="{00000000-0005-0000-0000-000026890000}"/>
    <cellStyle name="Обычный 25 6 5 15" xfId="35114" xr:uid="{00000000-0005-0000-0000-000027890000}"/>
    <cellStyle name="Обычный 25 6 5 16" xfId="35115" xr:uid="{00000000-0005-0000-0000-000028890000}"/>
    <cellStyle name="Обычный 25 6 5 17" xfId="35116" xr:uid="{00000000-0005-0000-0000-000029890000}"/>
    <cellStyle name="Обычный 25 6 5 18" xfId="35117" xr:uid="{00000000-0005-0000-0000-00002A890000}"/>
    <cellStyle name="Обычный 25 6 5 2" xfId="35118" xr:uid="{00000000-0005-0000-0000-00002B890000}"/>
    <cellStyle name="Обычный 25 6 5 3" xfId="35119" xr:uid="{00000000-0005-0000-0000-00002C890000}"/>
    <cellStyle name="Обычный 25 6 5 4" xfId="35120" xr:uid="{00000000-0005-0000-0000-00002D890000}"/>
    <cellStyle name="Обычный 25 6 5 5" xfId="35121" xr:uid="{00000000-0005-0000-0000-00002E890000}"/>
    <cellStyle name="Обычный 25 6 5 6" xfId="35122" xr:uid="{00000000-0005-0000-0000-00002F890000}"/>
    <cellStyle name="Обычный 25 6 5 7" xfId="35123" xr:uid="{00000000-0005-0000-0000-000030890000}"/>
    <cellStyle name="Обычный 25 6 5 8" xfId="35124" xr:uid="{00000000-0005-0000-0000-000031890000}"/>
    <cellStyle name="Обычный 25 6 5 9" xfId="35125" xr:uid="{00000000-0005-0000-0000-000032890000}"/>
    <cellStyle name="Обычный 25 6 6" xfId="35126" xr:uid="{00000000-0005-0000-0000-000033890000}"/>
    <cellStyle name="Обычный 25 6 7" xfId="35127" xr:uid="{00000000-0005-0000-0000-000034890000}"/>
    <cellStyle name="Обычный 25 6 8" xfId="35128" xr:uid="{00000000-0005-0000-0000-000035890000}"/>
    <cellStyle name="Обычный 25 6 9" xfId="35129" xr:uid="{00000000-0005-0000-0000-000036890000}"/>
    <cellStyle name="Обычный 25 7" xfId="35130" xr:uid="{00000000-0005-0000-0000-000037890000}"/>
    <cellStyle name="Обычный 25 7 10" xfId="35131" xr:uid="{00000000-0005-0000-0000-000038890000}"/>
    <cellStyle name="Обычный 25 7 11" xfId="35132" xr:uid="{00000000-0005-0000-0000-000039890000}"/>
    <cellStyle name="Обычный 25 7 12" xfId="35133" xr:uid="{00000000-0005-0000-0000-00003A890000}"/>
    <cellStyle name="Обычный 25 7 13" xfId="35134" xr:uid="{00000000-0005-0000-0000-00003B890000}"/>
    <cellStyle name="Обычный 25 7 14" xfId="35135" xr:uid="{00000000-0005-0000-0000-00003C890000}"/>
    <cellStyle name="Обычный 25 7 15" xfId="35136" xr:uid="{00000000-0005-0000-0000-00003D890000}"/>
    <cellStyle name="Обычный 25 7 16" xfId="35137" xr:uid="{00000000-0005-0000-0000-00003E890000}"/>
    <cellStyle name="Обычный 25 7 17" xfId="35138" xr:uid="{00000000-0005-0000-0000-00003F890000}"/>
    <cellStyle name="Обычный 25 7 18" xfId="35139" xr:uid="{00000000-0005-0000-0000-000040890000}"/>
    <cellStyle name="Обычный 25 7 19" xfId="35140" xr:uid="{00000000-0005-0000-0000-000041890000}"/>
    <cellStyle name="Обычный 25 7 2" xfId="35141" xr:uid="{00000000-0005-0000-0000-000042890000}"/>
    <cellStyle name="Обычный 25 7 2 10" xfId="35142" xr:uid="{00000000-0005-0000-0000-000043890000}"/>
    <cellStyle name="Обычный 25 7 2 11" xfId="35143" xr:uid="{00000000-0005-0000-0000-000044890000}"/>
    <cellStyle name="Обычный 25 7 2 12" xfId="35144" xr:uid="{00000000-0005-0000-0000-000045890000}"/>
    <cellStyle name="Обычный 25 7 2 13" xfId="35145" xr:uid="{00000000-0005-0000-0000-000046890000}"/>
    <cellStyle name="Обычный 25 7 2 14" xfId="35146" xr:uid="{00000000-0005-0000-0000-000047890000}"/>
    <cellStyle name="Обычный 25 7 2 15" xfId="35147" xr:uid="{00000000-0005-0000-0000-000048890000}"/>
    <cellStyle name="Обычный 25 7 2 16" xfId="35148" xr:uid="{00000000-0005-0000-0000-000049890000}"/>
    <cellStyle name="Обычный 25 7 2 17" xfId="35149" xr:uid="{00000000-0005-0000-0000-00004A890000}"/>
    <cellStyle name="Обычный 25 7 2 18" xfId="35150" xr:uid="{00000000-0005-0000-0000-00004B890000}"/>
    <cellStyle name="Обычный 25 7 2 19" xfId="35151" xr:uid="{00000000-0005-0000-0000-00004C890000}"/>
    <cellStyle name="Обычный 25 7 2 2" xfId="35152" xr:uid="{00000000-0005-0000-0000-00004D890000}"/>
    <cellStyle name="Обычный 25 7 2 2 10" xfId="35153" xr:uid="{00000000-0005-0000-0000-00004E890000}"/>
    <cellStyle name="Обычный 25 7 2 2 11" xfId="35154" xr:uid="{00000000-0005-0000-0000-00004F890000}"/>
    <cellStyle name="Обычный 25 7 2 2 12" xfId="35155" xr:uid="{00000000-0005-0000-0000-000050890000}"/>
    <cellStyle name="Обычный 25 7 2 2 13" xfId="35156" xr:uid="{00000000-0005-0000-0000-000051890000}"/>
    <cellStyle name="Обычный 25 7 2 2 14" xfId="35157" xr:uid="{00000000-0005-0000-0000-000052890000}"/>
    <cellStyle name="Обычный 25 7 2 2 15" xfId="35158" xr:uid="{00000000-0005-0000-0000-000053890000}"/>
    <cellStyle name="Обычный 25 7 2 2 16" xfId="35159" xr:uid="{00000000-0005-0000-0000-000054890000}"/>
    <cellStyle name="Обычный 25 7 2 2 17" xfId="35160" xr:uid="{00000000-0005-0000-0000-000055890000}"/>
    <cellStyle name="Обычный 25 7 2 2 18" xfId="35161" xr:uid="{00000000-0005-0000-0000-000056890000}"/>
    <cellStyle name="Обычный 25 7 2 2 2" xfId="35162" xr:uid="{00000000-0005-0000-0000-000057890000}"/>
    <cellStyle name="Обычный 25 7 2 2 3" xfId="35163" xr:uid="{00000000-0005-0000-0000-000058890000}"/>
    <cellStyle name="Обычный 25 7 2 2 4" xfId="35164" xr:uid="{00000000-0005-0000-0000-000059890000}"/>
    <cellStyle name="Обычный 25 7 2 2 5" xfId="35165" xr:uid="{00000000-0005-0000-0000-00005A890000}"/>
    <cellStyle name="Обычный 25 7 2 2 6" xfId="35166" xr:uid="{00000000-0005-0000-0000-00005B890000}"/>
    <cellStyle name="Обычный 25 7 2 2 7" xfId="35167" xr:uid="{00000000-0005-0000-0000-00005C890000}"/>
    <cellStyle name="Обычный 25 7 2 2 8" xfId="35168" xr:uid="{00000000-0005-0000-0000-00005D890000}"/>
    <cellStyle name="Обычный 25 7 2 2 9" xfId="35169" xr:uid="{00000000-0005-0000-0000-00005E890000}"/>
    <cellStyle name="Обычный 25 7 2 20" xfId="35170" xr:uid="{00000000-0005-0000-0000-00005F890000}"/>
    <cellStyle name="Обычный 25 7 2 21" xfId="35171" xr:uid="{00000000-0005-0000-0000-000060890000}"/>
    <cellStyle name="Обычный 25 7 2 3" xfId="35172" xr:uid="{00000000-0005-0000-0000-000061890000}"/>
    <cellStyle name="Обычный 25 7 2 3 10" xfId="35173" xr:uid="{00000000-0005-0000-0000-000062890000}"/>
    <cellStyle name="Обычный 25 7 2 3 11" xfId="35174" xr:uid="{00000000-0005-0000-0000-000063890000}"/>
    <cellStyle name="Обычный 25 7 2 3 12" xfId="35175" xr:uid="{00000000-0005-0000-0000-000064890000}"/>
    <cellStyle name="Обычный 25 7 2 3 13" xfId="35176" xr:uid="{00000000-0005-0000-0000-000065890000}"/>
    <cellStyle name="Обычный 25 7 2 3 14" xfId="35177" xr:uid="{00000000-0005-0000-0000-000066890000}"/>
    <cellStyle name="Обычный 25 7 2 3 15" xfId="35178" xr:uid="{00000000-0005-0000-0000-000067890000}"/>
    <cellStyle name="Обычный 25 7 2 3 16" xfId="35179" xr:uid="{00000000-0005-0000-0000-000068890000}"/>
    <cellStyle name="Обычный 25 7 2 3 17" xfId="35180" xr:uid="{00000000-0005-0000-0000-000069890000}"/>
    <cellStyle name="Обычный 25 7 2 3 18" xfId="35181" xr:uid="{00000000-0005-0000-0000-00006A890000}"/>
    <cellStyle name="Обычный 25 7 2 3 2" xfId="35182" xr:uid="{00000000-0005-0000-0000-00006B890000}"/>
    <cellStyle name="Обычный 25 7 2 3 3" xfId="35183" xr:uid="{00000000-0005-0000-0000-00006C890000}"/>
    <cellStyle name="Обычный 25 7 2 3 4" xfId="35184" xr:uid="{00000000-0005-0000-0000-00006D890000}"/>
    <cellStyle name="Обычный 25 7 2 3 5" xfId="35185" xr:uid="{00000000-0005-0000-0000-00006E890000}"/>
    <cellStyle name="Обычный 25 7 2 3 6" xfId="35186" xr:uid="{00000000-0005-0000-0000-00006F890000}"/>
    <cellStyle name="Обычный 25 7 2 3 7" xfId="35187" xr:uid="{00000000-0005-0000-0000-000070890000}"/>
    <cellStyle name="Обычный 25 7 2 3 8" xfId="35188" xr:uid="{00000000-0005-0000-0000-000071890000}"/>
    <cellStyle name="Обычный 25 7 2 3 9" xfId="35189" xr:uid="{00000000-0005-0000-0000-000072890000}"/>
    <cellStyle name="Обычный 25 7 2 4" xfId="35190" xr:uid="{00000000-0005-0000-0000-000073890000}"/>
    <cellStyle name="Обычный 25 7 2 4 10" xfId="35191" xr:uid="{00000000-0005-0000-0000-000074890000}"/>
    <cellStyle name="Обычный 25 7 2 4 11" xfId="35192" xr:uid="{00000000-0005-0000-0000-000075890000}"/>
    <cellStyle name="Обычный 25 7 2 4 12" xfId="35193" xr:uid="{00000000-0005-0000-0000-000076890000}"/>
    <cellStyle name="Обычный 25 7 2 4 13" xfId="35194" xr:uid="{00000000-0005-0000-0000-000077890000}"/>
    <cellStyle name="Обычный 25 7 2 4 14" xfId="35195" xr:uid="{00000000-0005-0000-0000-000078890000}"/>
    <cellStyle name="Обычный 25 7 2 4 15" xfId="35196" xr:uid="{00000000-0005-0000-0000-000079890000}"/>
    <cellStyle name="Обычный 25 7 2 4 16" xfId="35197" xr:uid="{00000000-0005-0000-0000-00007A890000}"/>
    <cellStyle name="Обычный 25 7 2 4 17" xfId="35198" xr:uid="{00000000-0005-0000-0000-00007B890000}"/>
    <cellStyle name="Обычный 25 7 2 4 18" xfId="35199" xr:uid="{00000000-0005-0000-0000-00007C890000}"/>
    <cellStyle name="Обычный 25 7 2 4 2" xfId="35200" xr:uid="{00000000-0005-0000-0000-00007D890000}"/>
    <cellStyle name="Обычный 25 7 2 4 3" xfId="35201" xr:uid="{00000000-0005-0000-0000-00007E890000}"/>
    <cellStyle name="Обычный 25 7 2 4 4" xfId="35202" xr:uid="{00000000-0005-0000-0000-00007F890000}"/>
    <cellStyle name="Обычный 25 7 2 4 5" xfId="35203" xr:uid="{00000000-0005-0000-0000-000080890000}"/>
    <cellStyle name="Обычный 25 7 2 4 6" xfId="35204" xr:uid="{00000000-0005-0000-0000-000081890000}"/>
    <cellStyle name="Обычный 25 7 2 4 7" xfId="35205" xr:uid="{00000000-0005-0000-0000-000082890000}"/>
    <cellStyle name="Обычный 25 7 2 4 8" xfId="35206" xr:uid="{00000000-0005-0000-0000-000083890000}"/>
    <cellStyle name="Обычный 25 7 2 4 9" xfId="35207" xr:uid="{00000000-0005-0000-0000-000084890000}"/>
    <cellStyle name="Обычный 25 7 2 5" xfId="35208" xr:uid="{00000000-0005-0000-0000-000085890000}"/>
    <cellStyle name="Обычный 25 7 2 6" xfId="35209" xr:uid="{00000000-0005-0000-0000-000086890000}"/>
    <cellStyle name="Обычный 25 7 2 7" xfId="35210" xr:uid="{00000000-0005-0000-0000-000087890000}"/>
    <cellStyle name="Обычный 25 7 2 8" xfId="35211" xr:uid="{00000000-0005-0000-0000-000088890000}"/>
    <cellStyle name="Обычный 25 7 2 9" xfId="35212" xr:uid="{00000000-0005-0000-0000-000089890000}"/>
    <cellStyle name="Обычный 25 7 20" xfId="35213" xr:uid="{00000000-0005-0000-0000-00008A890000}"/>
    <cellStyle name="Обычный 25 7 21" xfId="35214" xr:uid="{00000000-0005-0000-0000-00008B890000}"/>
    <cellStyle name="Обычный 25 7 22" xfId="35215" xr:uid="{00000000-0005-0000-0000-00008C890000}"/>
    <cellStyle name="Обычный 25 7 3" xfId="35216" xr:uid="{00000000-0005-0000-0000-00008D890000}"/>
    <cellStyle name="Обычный 25 7 3 10" xfId="35217" xr:uid="{00000000-0005-0000-0000-00008E890000}"/>
    <cellStyle name="Обычный 25 7 3 11" xfId="35218" xr:uid="{00000000-0005-0000-0000-00008F890000}"/>
    <cellStyle name="Обычный 25 7 3 12" xfId="35219" xr:uid="{00000000-0005-0000-0000-000090890000}"/>
    <cellStyle name="Обычный 25 7 3 13" xfId="35220" xr:uid="{00000000-0005-0000-0000-000091890000}"/>
    <cellStyle name="Обычный 25 7 3 14" xfId="35221" xr:uid="{00000000-0005-0000-0000-000092890000}"/>
    <cellStyle name="Обычный 25 7 3 15" xfId="35222" xr:uid="{00000000-0005-0000-0000-000093890000}"/>
    <cellStyle name="Обычный 25 7 3 16" xfId="35223" xr:uid="{00000000-0005-0000-0000-000094890000}"/>
    <cellStyle name="Обычный 25 7 3 17" xfId="35224" xr:uid="{00000000-0005-0000-0000-000095890000}"/>
    <cellStyle name="Обычный 25 7 3 18" xfId="35225" xr:uid="{00000000-0005-0000-0000-000096890000}"/>
    <cellStyle name="Обычный 25 7 3 2" xfId="35226" xr:uid="{00000000-0005-0000-0000-000097890000}"/>
    <cellStyle name="Обычный 25 7 3 3" xfId="35227" xr:uid="{00000000-0005-0000-0000-000098890000}"/>
    <cellStyle name="Обычный 25 7 3 4" xfId="35228" xr:uid="{00000000-0005-0000-0000-000099890000}"/>
    <cellStyle name="Обычный 25 7 3 5" xfId="35229" xr:uid="{00000000-0005-0000-0000-00009A890000}"/>
    <cellStyle name="Обычный 25 7 3 6" xfId="35230" xr:uid="{00000000-0005-0000-0000-00009B890000}"/>
    <cellStyle name="Обычный 25 7 3 7" xfId="35231" xr:uid="{00000000-0005-0000-0000-00009C890000}"/>
    <cellStyle name="Обычный 25 7 3 8" xfId="35232" xr:uid="{00000000-0005-0000-0000-00009D890000}"/>
    <cellStyle name="Обычный 25 7 3 9" xfId="35233" xr:uid="{00000000-0005-0000-0000-00009E890000}"/>
    <cellStyle name="Обычный 25 7 4" xfId="35234" xr:uid="{00000000-0005-0000-0000-00009F890000}"/>
    <cellStyle name="Обычный 25 7 4 10" xfId="35235" xr:uid="{00000000-0005-0000-0000-0000A0890000}"/>
    <cellStyle name="Обычный 25 7 4 11" xfId="35236" xr:uid="{00000000-0005-0000-0000-0000A1890000}"/>
    <cellStyle name="Обычный 25 7 4 12" xfId="35237" xr:uid="{00000000-0005-0000-0000-0000A2890000}"/>
    <cellStyle name="Обычный 25 7 4 13" xfId="35238" xr:uid="{00000000-0005-0000-0000-0000A3890000}"/>
    <cellStyle name="Обычный 25 7 4 14" xfId="35239" xr:uid="{00000000-0005-0000-0000-0000A4890000}"/>
    <cellStyle name="Обычный 25 7 4 15" xfId="35240" xr:uid="{00000000-0005-0000-0000-0000A5890000}"/>
    <cellStyle name="Обычный 25 7 4 16" xfId="35241" xr:uid="{00000000-0005-0000-0000-0000A6890000}"/>
    <cellStyle name="Обычный 25 7 4 17" xfId="35242" xr:uid="{00000000-0005-0000-0000-0000A7890000}"/>
    <cellStyle name="Обычный 25 7 4 18" xfId="35243" xr:uid="{00000000-0005-0000-0000-0000A8890000}"/>
    <cellStyle name="Обычный 25 7 4 2" xfId="35244" xr:uid="{00000000-0005-0000-0000-0000A9890000}"/>
    <cellStyle name="Обычный 25 7 4 3" xfId="35245" xr:uid="{00000000-0005-0000-0000-0000AA890000}"/>
    <cellStyle name="Обычный 25 7 4 4" xfId="35246" xr:uid="{00000000-0005-0000-0000-0000AB890000}"/>
    <cellStyle name="Обычный 25 7 4 5" xfId="35247" xr:uid="{00000000-0005-0000-0000-0000AC890000}"/>
    <cellStyle name="Обычный 25 7 4 6" xfId="35248" xr:uid="{00000000-0005-0000-0000-0000AD890000}"/>
    <cellStyle name="Обычный 25 7 4 7" xfId="35249" xr:uid="{00000000-0005-0000-0000-0000AE890000}"/>
    <cellStyle name="Обычный 25 7 4 8" xfId="35250" xr:uid="{00000000-0005-0000-0000-0000AF890000}"/>
    <cellStyle name="Обычный 25 7 4 9" xfId="35251" xr:uid="{00000000-0005-0000-0000-0000B0890000}"/>
    <cellStyle name="Обычный 25 7 5" xfId="35252" xr:uid="{00000000-0005-0000-0000-0000B1890000}"/>
    <cellStyle name="Обычный 25 7 5 10" xfId="35253" xr:uid="{00000000-0005-0000-0000-0000B2890000}"/>
    <cellStyle name="Обычный 25 7 5 11" xfId="35254" xr:uid="{00000000-0005-0000-0000-0000B3890000}"/>
    <cellStyle name="Обычный 25 7 5 12" xfId="35255" xr:uid="{00000000-0005-0000-0000-0000B4890000}"/>
    <cellStyle name="Обычный 25 7 5 13" xfId="35256" xr:uid="{00000000-0005-0000-0000-0000B5890000}"/>
    <cellStyle name="Обычный 25 7 5 14" xfId="35257" xr:uid="{00000000-0005-0000-0000-0000B6890000}"/>
    <cellStyle name="Обычный 25 7 5 15" xfId="35258" xr:uid="{00000000-0005-0000-0000-0000B7890000}"/>
    <cellStyle name="Обычный 25 7 5 16" xfId="35259" xr:uid="{00000000-0005-0000-0000-0000B8890000}"/>
    <cellStyle name="Обычный 25 7 5 17" xfId="35260" xr:uid="{00000000-0005-0000-0000-0000B9890000}"/>
    <cellStyle name="Обычный 25 7 5 18" xfId="35261" xr:uid="{00000000-0005-0000-0000-0000BA890000}"/>
    <cellStyle name="Обычный 25 7 5 2" xfId="35262" xr:uid="{00000000-0005-0000-0000-0000BB890000}"/>
    <cellStyle name="Обычный 25 7 5 3" xfId="35263" xr:uid="{00000000-0005-0000-0000-0000BC890000}"/>
    <cellStyle name="Обычный 25 7 5 4" xfId="35264" xr:uid="{00000000-0005-0000-0000-0000BD890000}"/>
    <cellStyle name="Обычный 25 7 5 5" xfId="35265" xr:uid="{00000000-0005-0000-0000-0000BE890000}"/>
    <cellStyle name="Обычный 25 7 5 6" xfId="35266" xr:uid="{00000000-0005-0000-0000-0000BF890000}"/>
    <cellStyle name="Обычный 25 7 5 7" xfId="35267" xr:uid="{00000000-0005-0000-0000-0000C0890000}"/>
    <cellStyle name="Обычный 25 7 5 8" xfId="35268" xr:uid="{00000000-0005-0000-0000-0000C1890000}"/>
    <cellStyle name="Обычный 25 7 5 9" xfId="35269" xr:uid="{00000000-0005-0000-0000-0000C2890000}"/>
    <cellStyle name="Обычный 25 7 6" xfId="35270" xr:uid="{00000000-0005-0000-0000-0000C3890000}"/>
    <cellStyle name="Обычный 25 7 7" xfId="35271" xr:uid="{00000000-0005-0000-0000-0000C4890000}"/>
    <cellStyle name="Обычный 25 7 8" xfId="35272" xr:uid="{00000000-0005-0000-0000-0000C5890000}"/>
    <cellStyle name="Обычный 25 7 9" xfId="35273" xr:uid="{00000000-0005-0000-0000-0000C6890000}"/>
    <cellStyle name="Обычный 25 8" xfId="35274" xr:uid="{00000000-0005-0000-0000-0000C7890000}"/>
    <cellStyle name="Обычный 25 8 10" xfId="35275" xr:uid="{00000000-0005-0000-0000-0000C8890000}"/>
    <cellStyle name="Обычный 25 8 11" xfId="35276" xr:uid="{00000000-0005-0000-0000-0000C9890000}"/>
    <cellStyle name="Обычный 25 8 12" xfId="35277" xr:uid="{00000000-0005-0000-0000-0000CA890000}"/>
    <cellStyle name="Обычный 25 8 13" xfId="35278" xr:uid="{00000000-0005-0000-0000-0000CB890000}"/>
    <cellStyle name="Обычный 25 8 14" xfId="35279" xr:uid="{00000000-0005-0000-0000-0000CC890000}"/>
    <cellStyle name="Обычный 25 8 15" xfId="35280" xr:uid="{00000000-0005-0000-0000-0000CD890000}"/>
    <cellStyle name="Обычный 25 8 16" xfId="35281" xr:uid="{00000000-0005-0000-0000-0000CE890000}"/>
    <cellStyle name="Обычный 25 8 17" xfId="35282" xr:uid="{00000000-0005-0000-0000-0000CF890000}"/>
    <cellStyle name="Обычный 25 8 18" xfId="35283" xr:uid="{00000000-0005-0000-0000-0000D0890000}"/>
    <cellStyle name="Обычный 25 8 19" xfId="35284" xr:uid="{00000000-0005-0000-0000-0000D1890000}"/>
    <cellStyle name="Обычный 25 8 2" xfId="35285" xr:uid="{00000000-0005-0000-0000-0000D2890000}"/>
    <cellStyle name="Обычный 25 8 2 10" xfId="35286" xr:uid="{00000000-0005-0000-0000-0000D3890000}"/>
    <cellStyle name="Обычный 25 8 2 11" xfId="35287" xr:uid="{00000000-0005-0000-0000-0000D4890000}"/>
    <cellStyle name="Обычный 25 8 2 12" xfId="35288" xr:uid="{00000000-0005-0000-0000-0000D5890000}"/>
    <cellStyle name="Обычный 25 8 2 13" xfId="35289" xr:uid="{00000000-0005-0000-0000-0000D6890000}"/>
    <cellStyle name="Обычный 25 8 2 14" xfId="35290" xr:uid="{00000000-0005-0000-0000-0000D7890000}"/>
    <cellStyle name="Обычный 25 8 2 15" xfId="35291" xr:uid="{00000000-0005-0000-0000-0000D8890000}"/>
    <cellStyle name="Обычный 25 8 2 16" xfId="35292" xr:uid="{00000000-0005-0000-0000-0000D9890000}"/>
    <cellStyle name="Обычный 25 8 2 17" xfId="35293" xr:uid="{00000000-0005-0000-0000-0000DA890000}"/>
    <cellStyle name="Обычный 25 8 2 18" xfId="35294" xr:uid="{00000000-0005-0000-0000-0000DB890000}"/>
    <cellStyle name="Обычный 25 8 2 2" xfId="35295" xr:uid="{00000000-0005-0000-0000-0000DC890000}"/>
    <cellStyle name="Обычный 25 8 2 3" xfId="35296" xr:uid="{00000000-0005-0000-0000-0000DD890000}"/>
    <cellStyle name="Обычный 25 8 2 4" xfId="35297" xr:uid="{00000000-0005-0000-0000-0000DE890000}"/>
    <cellStyle name="Обычный 25 8 2 5" xfId="35298" xr:uid="{00000000-0005-0000-0000-0000DF890000}"/>
    <cellStyle name="Обычный 25 8 2 6" xfId="35299" xr:uid="{00000000-0005-0000-0000-0000E0890000}"/>
    <cellStyle name="Обычный 25 8 2 7" xfId="35300" xr:uid="{00000000-0005-0000-0000-0000E1890000}"/>
    <cellStyle name="Обычный 25 8 2 8" xfId="35301" xr:uid="{00000000-0005-0000-0000-0000E2890000}"/>
    <cellStyle name="Обычный 25 8 2 9" xfId="35302" xr:uid="{00000000-0005-0000-0000-0000E3890000}"/>
    <cellStyle name="Обычный 25 8 20" xfId="35303" xr:uid="{00000000-0005-0000-0000-0000E4890000}"/>
    <cellStyle name="Обычный 25 8 21" xfId="35304" xr:uid="{00000000-0005-0000-0000-0000E5890000}"/>
    <cellStyle name="Обычный 25 8 3" xfId="35305" xr:uid="{00000000-0005-0000-0000-0000E6890000}"/>
    <cellStyle name="Обычный 25 8 3 10" xfId="35306" xr:uid="{00000000-0005-0000-0000-0000E7890000}"/>
    <cellStyle name="Обычный 25 8 3 11" xfId="35307" xr:uid="{00000000-0005-0000-0000-0000E8890000}"/>
    <cellStyle name="Обычный 25 8 3 12" xfId="35308" xr:uid="{00000000-0005-0000-0000-0000E9890000}"/>
    <cellStyle name="Обычный 25 8 3 13" xfId="35309" xr:uid="{00000000-0005-0000-0000-0000EA890000}"/>
    <cellStyle name="Обычный 25 8 3 14" xfId="35310" xr:uid="{00000000-0005-0000-0000-0000EB890000}"/>
    <cellStyle name="Обычный 25 8 3 15" xfId="35311" xr:uid="{00000000-0005-0000-0000-0000EC890000}"/>
    <cellStyle name="Обычный 25 8 3 16" xfId="35312" xr:uid="{00000000-0005-0000-0000-0000ED890000}"/>
    <cellStyle name="Обычный 25 8 3 17" xfId="35313" xr:uid="{00000000-0005-0000-0000-0000EE890000}"/>
    <cellStyle name="Обычный 25 8 3 18" xfId="35314" xr:uid="{00000000-0005-0000-0000-0000EF890000}"/>
    <cellStyle name="Обычный 25 8 3 2" xfId="35315" xr:uid="{00000000-0005-0000-0000-0000F0890000}"/>
    <cellStyle name="Обычный 25 8 3 3" xfId="35316" xr:uid="{00000000-0005-0000-0000-0000F1890000}"/>
    <cellStyle name="Обычный 25 8 3 4" xfId="35317" xr:uid="{00000000-0005-0000-0000-0000F2890000}"/>
    <cellStyle name="Обычный 25 8 3 5" xfId="35318" xr:uid="{00000000-0005-0000-0000-0000F3890000}"/>
    <cellStyle name="Обычный 25 8 3 6" xfId="35319" xr:uid="{00000000-0005-0000-0000-0000F4890000}"/>
    <cellStyle name="Обычный 25 8 3 7" xfId="35320" xr:uid="{00000000-0005-0000-0000-0000F5890000}"/>
    <cellStyle name="Обычный 25 8 3 8" xfId="35321" xr:uid="{00000000-0005-0000-0000-0000F6890000}"/>
    <cellStyle name="Обычный 25 8 3 9" xfId="35322" xr:uid="{00000000-0005-0000-0000-0000F7890000}"/>
    <cellStyle name="Обычный 25 8 4" xfId="35323" xr:uid="{00000000-0005-0000-0000-0000F8890000}"/>
    <cellStyle name="Обычный 25 8 4 10" xfId="35324" xr:uid="{00000000-0005-0000-0000-0000F9890000}"/>
    <cellStyle name="Обычный 25 8 4 11" xfId="35325" xr:uid="{00000000-0005-0000-0000-0000FA890000}"/>
    <cellStyle name="Обычный 25 8 4 12" xfId="35326" xr:uid="{00000000-0005-0000-0000-0000FB890000}"/>
    <cellStyle name="Обычный 25 8 4 13" xfId="35327" xr:uid="{00000000-0005-0000-0000-0000FC890000}"/>
    <cellStyle name="Обычный 25 8 4 14" xfId="35328" xr:uid="{00000000-0005-0000-0000-0000FD890000}"/>
    <cellStyle name="Обычный 25 8 4 15" xfId="35329" xr:uid="{00000000-0005-0000-0000-0000FE890000}"/>
    <cellStyle name="Обычный 25 8 4 16" xfId="35330" xr:uid="{00000000-0005-0000-0000-0000FF890000}"/>
    <cellStyle name="Обычный 25 8 4 17" xfId="35331" xr:uid="{00000000-0005-0000-0000-0000008A0000}"/>
    <cellStyle name="Обычный 25 8 4 18" xfId="35332" xr:uid="{00000000-0005-0000-0000-0000018A0000}"/>
    <cellStyle name="Обычный 25 8 4 2" xfId="35333" xr:uid="{00000000-0005-0000-0000-0000028A0000}"/>
    <cellStyle name="Обычный 25 8 4 3" xfId="35334" xr:uid="{00000000-0005-0000-0000-0000038A0000}"/>
    <cellStyle name="Обычный 25 8 4 4" xfId="35335" xr:uid="{00000000-0005-0000-0000-0000048A0000}"/>
    <cellStyle name="Обычный 25 8 4 5" xfId="35336" xr:uid="{00000000-0005-0000-0000-0000058A0000}"/>
    <cellStyle name="Обычный 25 8 4 6" xfId="35337" xr:uid="{00000000-0005-0000-0000-0000068A0000}"/>
    <cellStyle name="Обычный 25 8 4 7" xfId="35338" xr:uid="{00000000-0005-0000-0000-0000078A0000}"/>
    <cellStyle name="Обычный 25 8 4 8" xfId="35339" xr:uid="{00000000-0005-0000-0000-0000088A0000}"/>
    <cellStyle name="Обычный 25 8 4 9" xfId="35340" xr:uid="{00000000-0005-0000-0000-0000098A0000}"/>
    <cellStyle name="Обычный 25 8 5" xfId="35341" xr:uid="{00000000-0005-0000-0000-00000A8A0000}"/>
    <cellStyle name="Обычный 25 8 6" xfId="35342" xr:uid="{00000000-0005-0000-0000-00000B8A0000}"/>
    <cellStyle name="Обычный 25 8 7" xfId="35343" xr:uid="{00000000-0005-0000-0000-00000C8A0000}"/>
    <cellStyle name="Обычный 25 8 8" xfId="35344" xr:uid="{00000000-0005-0000-0000-00000D8A0000}"/>
    <cellStyle name="Обычный 25 8 9" xfId="35345" xr:uid="{00000000-0005-0000-0000-00000E8A0000}"/>
    <cellStyle name="Обычный 25 9" xfId="35346" xr:uid="{00000000-0005-0000-0000-00000F8A0000}"/>
    <cellStyle name="Обычный 25 9 10" xfId="35347" xr:uid="{00000000-0005-0000-0000-0000108A0000}"/>
    <cellStyle name="Обычный 25 9 11" xfId="35348" xr:uid="{00000000-0005-0000-0000-0000118A0000}"/>
    <cellStyle name="Обычный 25 9 12" xfId="35349" xr:uid="{00000000-0005-0000-0000-0000128A0000}"/>
    <cellStyle name="Обычный 25 9 13" xfId="35350" xr:uid="{00000000-0005-0000-0000-0000138A0000}"/>
    <cellStyle name="Обычный 25 9 14" xfId="35351" xr:uid="{00000000-0005-0000-0000-0000148A0000}"/>
    <cellStyle name="Обычный 25 9 15" xfId="35352" xr:uid="{00000000-0005-0000-0000-0000158A0000}"/>
    <cellStyle name="Обычный 25 9 16" xfId="35353" xr:uid="{00000000-0005-0000-0000-0000168A0000}"/>
    <cellStyle name="Обычный 25 9 17" xfId="35354" xr:uid="{00000000-0005-0000-0000-0000178A0000}"/>
    <cellStyle name="Обычный 25 9 18" xfId="35355" xr:uid="{00000000-0005-0000-0000-0000188A0000}"/>
    <cellStyle name="Обычный 25 9 2" xfId="35356" xr:uid="{00000000-0005-0000-0000-0000198A0000}"/>
    <cellStyle name="Обычный 25 9 3" xfId="35357" xr:uid="{00000000-0005-0000-0000-00001A8A0000}"/>
    <cellStyle name="Обычный 25 9 4" xfId="35358" xr:uid="{00000000-0005-0000-0000-00001B8A0000}"/>
    <cellStyle name="Обычный 25 9 5" xfId="35359" xr:uid="{00000000-0005-0000-0000-00001C8A0000}"/>
    <cellStyle name="Обычный 25 9 6" xfId="35360" xr:uid="{00000000-0005-0000-0000-00001D8A0000}"/>
    <cellStyle name="Обычный 25 9 7" xfId="35361" xr:uid="{00000000-0005-0000-0000-00001E8A0000}"/>
    <cellStyle name="Обычный 25 9 8" xfId="35362" xr:uid="{00000000-0005-0000-0000-00001F8A0000}"/>
    <cellStyle name="Обычный 25 9 9" xfId="35363" xr:uid="{00000000-0005-0000-0000-0000208A0000}"/>
    <cellStyle name="Обычный 26" xfId="35364" xr:uid="{00000000-0005-0000-0000-0000218A0000}"/>
    <cellStyle name="Обычный 26 2" xfId="35365" xr:uid="{00000000-0005-0000-0000-0000228A0000}"/>
    <cellStyle name="Обычный 26 2 10" xfId="35366" xr:uid="{00000000-0005-0000-0000-0000238A0000}"/>
    <cellStyle name="Обычный 26 2 10 10" xfId="35367" xr:uid="{00000000-0005-0000-0000-0000248A0000}"/>
    <cellStyle name="Обычный 26 2 10 11" xfId="35368" xr:uid="{00000000-0005-0000-0000-0000258A0000}"/>
    <cellStyle name="Обычный 26 2 10 12" xfId="35369" xr:uid="{00000000-0005-0000-0000-0000268A0000}"/>
    <cellStyle name="Обычный 26 2 10 13" xfId="35370" xr:uid="{00000000-0005-0000-0000-0000278A0000}"/>
    <cellStyle name="Обычный 26 2 10 14" xfId="35371" xr:uid="{00000000-0005-0000-0000-0000288A0000}"/>
    <cellStyle name="Обычный 26 2 10 15" xfId="35372" xr:uid="{00000000-0005-0000-0000-0000298A0000}"/>
    <cellStyle name="Обычный 26 2 10 16" xfId="35373" xr:uid="{00000000-0005-0000-0000-00002A8A0000}"/>
    <cellStyle name="Обычный 26 2 10 17" xfId="35374" xr:uid="{00000000-0005-0000-0000-00002B8A0000}"/>
    <cellStyle name="Обычный 26 2 10 18" xfId="35375" xr:uid="{00000000-0005-0000-0000-00002C8A0000}"/>
    <cellStyle name="Обычный 26 2 10 2" xfId="35376" xr:uid="{00000000-0005-0000-0000-00002D8A0000}"/>
    <cellStyle name="Обычный 26 2 10 3" xfId="35377" xr:uid="{00000000-0005-0000-0000-00002E8A0000}"/>
    <cellStyle name="Обычный 26 2 10 4" xfId="35378" xr:uid="{00000000-0005-0000-0000-00002F8A0000}"/>
    <cellStyle name="Обычный 26 2 10 5" xfId="35379" xr:uid="{00000000-0005-0000-0000-0000308A0000}"/>
    <cellStyle name="Обычный 26 2 10 6" xfId="35380" xr:uid="{00000000-0005-0000-0000-0000318A0000}"/>
    <cellStyle name="Обычный 26 2 10 7" xfId="35381" xr:uid="{00000000-0005-0000-0000-0000328A0000}"/>
    <cellStyle name="Обычный 26 2 10 8" xfId="35382" xr:uid="{00000000-0005-0000-0000-0000338A0000}"/>
    <cellStyle name="Обычный 26 2 10 9" xfId="35383" xr:uid="{00000000-0005-0000-0000-0000348A0000}"/>
    <cellStyle name="Обычный 26 2 11" xfId="35384" xr:uid="{00000000-0005-0000-0000-0000358A0000}"/>
    <cellStyle name="Обычный 26 2 11 10" xfId="35385" xr:uid="{00000000-0005-0000-0000-0000368A0000}"/>
    <cellStyle name="Обычный 26 2 11 11" xfId="35386" xr:uid="{00000000-0005-0000-0000-0000378A0000}"/>
    <cellStyle name="Обычный 26 2 11 12" xfId="35387" xr:uid="{00000000-0005-0000-0000-0000388A0000}"/>
    <cellStyle name="Обычный 26 2 11 13" xfId="35388" xr:uid="{00000000-0005-0000-0000-0000398A0000}"/>
    <cellStyle name="Обычный 26 2 11 14" xfId="35389" xr:uid="{00000000-0005-0000-0000-00003A8A0000}"/>
    <cellStyle name="Обычный 26 2 11 15" xfId="35390" xr:uid="{00000000-0005-0000-0000-00003B8A0000}"/>
    <cellStyle name="Обычный 26 2 11 16" xfId="35391" xr:uid="{00000000-0005-0000-0000-00003C8A0000}"/>
    <cellStyle name="Обычный 26 2 11 17" xfId="35392" xr:uid="{00000000-0005-0000-0000-00003D8A0000}"/>
    <cellStyle name="Обычный 26 2 11 18" xfId="35393" xr:uid="{00000000-0005-0000-0000-00003E8A0000}"/>
    <cellStyle name="Обычный 26 2 11 2" xfId="35394" xr:uid="{00000000-0005-0000-0000-00003F8A0000}"/>
    <cellStyle name="Обычный 26 2 11 3" xfId="35395" xr:uid="{00000000-0005-0000-0000-0000408A0000}"/>
    <cellStyle name="Обычный 26 2 11 4" xfId="35396" xr:uid="{00000000-0005-0000-0000-0000418A0000}"/>
    <cellStyle name="Обычный 26 2 11 5" xfId="35397" xr:uid="{00000000-0005-0000-0000-0000428A0000}"/>
    <cellStyle name="Обычный 26 2 11 6" xfId="35398" xr:uid="{00000000-0005-0000-0000-0000438A0000}"/>
    <cellStyle name="Обычный 26 2 11 7" xfId="35399" xr:uid="{00000000-0005-0000-0000-0000448A0000}"/>
    <cellStyle name="Обычный 26 2 11 8" xfId="35400" xr:uid="{00000000-0005-0000-0000-0000458A0000}"/>
    <cellStyle name="Обычный 26 2 11 9" xfId="35401" xr:uid="{00000000-0005-0000-0000-0000468A0000}"/>
    <cellStyle name="Обычный 26 2 12" xfId="35402" xr:uid="{00000000-0005-0000-0000-0000478A0000}"/>
    <cellStyle name="Обычный 26 2 13" xfId="35403" xr:uid="{00000000-0005-0000-0000-0000488A0000}"/>
    <cellStyle name="Обычный 26 2 14" xfId="35404" xr:uid="{00000000-0005-0000-0000-0000498A0000}"/>
    <cellStyle name="Обычный 26 2 15" xfId="35405" xr:uid="{00000000-0005-0000-0000-00004A8A0000}"/>
    <cellStyle name="Обычный 26 2 16" xfId="35406" xr:uid="{00000000-0005-0000-0000-00004B8A0000}"/>
    <cellStyle name="Обычный 26 2 17" xfId="35407" xr:uid="{00000000-0005-0000-0000-00004C8A0000}"/>
    <cellStyle name="Обычный 26 2 18" xfId="35408" xr:uid="{00000000-0005-0000-0000-00004D8A0000}"/>
    <cellStyle name="Обычный 26 2 19" xfId="35409" xr:uid="{00000000-0005-0000-0000-00004E8A0000}"/>
    <cellStyle name="Обычный 26 2 2" xfId="35410" xr:uid="{00000000-0005-0000-0000-00004F8A0000}"/>
    <cellStyle name="Обычный 26 2 2 10" xfId="35411" xr:uid="{00000000-0005-0000-0000-0000508A0000}"/>
    <cellStyle name="Обычный 26 2 2 11" xfId="35412" xr:uid="{00000000-0005-0000-0000-0000518A0000}"/>
    <cellStyle name="Обычный 26 2 2 12" xfId="35413" xr:uid="{00000000-0005-0000-0000-0000528A0000}"/>
    <cellStyle name="Обычный 26 2 2 13" xfId="35414" xr:uid="{00000000-0005-0000-0000-0000538A0000}"/>
    <cellStyle name="Обычный 26 2 2 14" xfId="35415" xr:uid="{00000000-0005-0000-0000-0000548A0000}"/>
    <cellStyle name="Обычный 26 2 2 15" xfId="35416" xr:uid="{00000000-0005-0000-0000-0000558A0000}"/>
    <cellStyle name="Обычный 26 2 2 16" xfId="35417" xr:uid="{00000000-0005-0000-0000-0000568A0000}"/>
    <cellStyle name="Обычный 26 2 2 17" xfId="35418" xr:uid="{00000000-0005-0000-0000-0000578A0000}"/>
    <cellStyle name="Обычный 26 2 2 18" xfId="35419" xr:uid="{00000000-0005-0000-0000-0000588A0000}"/>
    <cellStyle name="Обычный 26 2 2 19" xfId="35420" xr:uid="{00000000-0005-0000-0000-0000598A0000}"/>
    <cellStyle name="Обычный 26 2 2 2" xfId="35421" xr:uid="{00000000-0005-0000-0000-00005A8A0000}"/>
    <cellStyle name="Обычный 26 2 2 2 10" xfId="35422" xr:uid="{00000000-0005-0000-0000-00005B8A0000}"/>
    <cellStyle name="Обычный 26 2 2 2 11" xfId="35423" xr:uid="{00000000-0005-0000-0000-00005C8A0000}"/>
    <cellStyle name="Обычный 26 2 2 2 12" xfId="35424" xr:uid="{00000000-0005-0000-0000-00005D8A0000}"/>
    <cellStyle name="Обычный 26 2 2 2 13" xfId="35425" xr:uid="{00000000-0005-0000-0000-00005E8A0000}"/>
    <cellStyle name="Обычный 26 2 2 2 14" xfId="35426" xr:uid="{00000000-0005-0000-0000-00005F8A0000}"/>
    <cellStyle name="Обычный 26 2 2 2 15" xfId="35427" xr:uid="{00000000-0005-0000-0000-0000608A0000}"/>
    <cellStyle name="Обычный 26 2 2 2 16" xfId="35428" xr:uid="{00000000-0005-0000-0000-0000618A0000}"/>
    <cellStyle name="Обычный 26 2 2 2 17" xfId="35429" xr:uid="{00000000-0005-0000-0000-0000628A0000}"/>
    <cellStyle name="Обычный 26 2 2 2 18" xfId="35430" xr:uid="{00000000-0005-0000-0000-0000638A0000}"/>
    <cellStyle name="Обычный 26 2 2 2 19" xfId="35431" xr:uid="{00000000-0005-0000-0000-0000648A0000}"/>
    <cellStyle name="Обычный 26 2 2 2 2" xfId="35432" xr:uid="{00000000-0005-0000-0000-0000658A0000}"/>
    <cellStyle name="Обычный 26 2 2 2 2 10" xfId="35433" xr:uid="{00000000-0005-0000-0000-0000668A0000}"/>
    <cellStyle name="Обычный 26 2 2 2 2 11" xfId="35434" xr:uid="{00000000-0005-0000-0000-0000678A0000}"/>
    <cellStyle name="Обычный 26 2 2 2 2 12" xfId="35435" xr:uid="{00000000-0005-0000-0000-0000688A0000}"/>
    <cellStyle name="Обычный 26 2 2 2 2 13" xfId="35436" xr:uid="{00000000-0005-0000-0000-0000698A0000}"/>
    <cellStyle name="Обычный 26 2 2 2 2 14" xfId="35437" xr:uid="{00000000-0005-0000-0000-00006A8A0000}"/>
    <cellStyle name="Обычный 26 2 2 2 2 15" xfId="35438" xr:uid="{00000000-0005-0000-0000-00006B8A0000}"/>
    <cellStyle name="Обычный 26 2 2 2 2 16" xfId="35439" xr:uid="{00000000-0005-0000-0000-00006C8A0000}"/>
    <cellStyle name="Обычный 26 2 2 2 2 17" xfId="35440" xr:uid="{00000000-0005-0000-0000-00006D8A0000}"/>
    <cellStyle name="Обычный 26 2 2 2 2 18" xfId="35441" xr:uid="{00000000-0005-0000-0000-00006E8A0000}"/>
    <cellStyle name="Обычный 26 2 2 2 2 19" xfId="35442" xr:uid="{00000000-0005-0000-0000-00006F8A0000}"/>
    <cellStyle name="Обычный 26 2 2 2 2 2" xfId="35443" xr:uid="{00000000-0005-0000-0000-0000708A0000}"/>
    <cellStyle name="Обычный 26 2 2 2 2 2 10" xfId="35444" xr:uid="{00000000-0005-0000-0000-0000718A0000}"/>
    <cellStyle name="Обычный 26 2 2 2 2 2 11" xfId="35445" xr:uid="{00000000-0005-0000-0000-0000728A0000}"/>
    <cellStyle name="Обычный 26 2 2 2 2 2 12" xfId="35446" xr:uid="{00000000-0005-0000-0000-0000738A0000}"/>
    <cellStyle name="Обычный 26 2 2 2 2 2 13" xfId="35447" xr:uid="{00000000-0005-0000-0000-0000748A0000}"/>
    <cellStyle name="Обычный 26 2 2 2 2 2 14" xfId="35448" xr:uid="{00000000-0005-0000-0000-0000758A0000}"/>
    <cellStyle name="Обычный 26 2 2 2 2 2 15" xfId="35449" xr:uid="{00000000-0005-0000-0000-0000768A0000}"/>
    <cellStyle name="Обычный 26 2 2 2 2 2 16" xfId="35450" xr:uid="{00000000-0005-0000-0000-0000778A0000}"/>
    <cellStyle name="Обычный 26 2 2 2 2 2 17" xfId="35451" xr:uid="{00000000-0005-0000-0000-0000788A0000}"/>
    <cellStyle name="Обычный 26 2 2 2 2 2 18" xfId="35452" xr:uid="{00000000-0005-0000-0000-0000798A0000}"/>
    <cellStyle name="Обычный 26 2 2 2 2 2 2" xfId="35453" xr:uid="{00000000-0005-0000-0000-00007A8A0000}"/>
    <cellStyle name="Обычный 26 2 2 2 2 2 3" xfId="35454" xr:uid="{00000000-0005-0000-0000-00007B8A0000}"/>
    <cellStyle name="Обычный 26 2 2 2 2 2 4" xfId="35455" xr:uid="{00000000-0005-0000-0000-00007C8A0000}"/>
    <cellStyle name="Обычный 26 2 2 2 2 2 5" xfId="35456" xr:uid="{00000000-0005-0000-0000-00007D8A0000}"/>
    <cellStyle name="Обычный 26 2 2 2 2 2 6" xfId="35457" xr:uid="{00000000-0005-0000-0000-00007E8A0000}"/>
    <cellStyle name="Обычный 26 2 2 2 2 2 7" xfId="35458" xr:uid="{00000000-0005-0000-0000-00007F8A0000}"/>
    <cellStyle name="Обычный 26 2 2 2 2 2 8" xfId="35459" xr:uid="{00000000-0005-0000-0000-0000808A0000}"/>
    <cellStyle name="Обычный 26 2 2 2 2 2 9" xfId="35460" xr:uid="{00000000-0005-0000-0000-0000818A0000}"/>
    <cellStyle name="Обычный 26 2 2 2 2 20" xfId="35461" xr:uid="{00000000-0005-0000-0000-0000828A0000}"/>
    <cellStyle name="Обычный 26 2 2 2 2 21" xfId="35462" xr:uid="{00000000-0005-0000-0000-0000838A0000}"/>
    <cellStyle name="Обычный 26 2 2 2 2 3" xfId="35463" xr:uid="{00000000-0005-0000-0000-0000848A0000}"/>
    <cellStyle name="Обычный 26 2 2 2 2 3 10" xfId="35464" xr:uid="{00000000-0005-0000-0000-0000858A0000}"/>
    <cellStyle name="Обычный 26 2 2 2 2 3 11" xfId="35465" xr:uid="{00000000-0005-0000-0000-0000868A0000}"/>
    <cellStyle name="Обычный 26 2 2 2 2 3 12" xfId="35466" xr:uid="{00000000-0005-0000-0000-0000878A0000}"/>
    <cellStyle name="Обычный 26 2 2 2 2 3 13" xfId="35467" xr:uid="{00000000-0005-0000-0000-0000888A0000}"/>
    <cellStyle name="Обычный 26 2 2 2 2 3 14" xfId="35468" xr:uid="{00000000-0005-0000-0000-0000898A0000}"/>
    <cellStyle name="Обычный 26 2 2 2 2 3 15" xfId="35469" xr:uid="{00000000-0005-0000-0000-00008A8A0000}"/>
    <cellStyle name="Обычный 26 2 2 2 2 3 16" xfId="35470" xr:uid="{00000000-0005-0000-0000-00008B8A0000}"/>
    <cellStyle name="Обычный 26 2 2 2 2 3 17" xfId="35471" xr:uid="{00000000-0005-0000-0000-00008C8A0000}"/>
    <cellStyle name="Обычный 26 2 2 2 2 3 18" xfId="35472" xr:uid="{00000000-0005-0000-0000-00008D8A0000}"/>
    <cellStyle name="Обычный 26 2 2 2 2 3 2" xfId="35473" xr:uid="{00000000-0005-0000-0000-00008E8A0000}"/>
    <cellStyle name="Обычный 26 2 2 2 2 3 3" xfId="35474" xr:uid="{00000000-0005-0000-0000-00008F8A0000}"/>
    <cellStyle name="Обычный 26 2 2 2 2 3 4" xfId="35475" xr:uid="{00000000-0005-0000-0000-0000908A0000}"/>
    <cellStyle name="Обычный 26 2 2 2 2 3 5" xfId="35476" xr:uid="{00000000-0005-0000-0000-0000918A0000}"/>
    <cellStyle name="Обычный 26 2 2 2 2 3 6" xfId="35477" xr:uid="{00000000-0005-0000-0000-0000928A0000}"/>
    <cellStyle name="Обычный 26 2 2 2 2 3 7" xfId="35478" xr:uid="{00000000-0005-0000-0000-0000938A0000}"/>
    <cellStyle name="Обычный 26 2 2 2 2 3 8" xfId="35479" xr:uid="{00000000-0005-0000-0000-0000948A0000}"/>
    <cellStyle name="Обычный 26 2 2 2 2 3 9" xfId="35480" xr:uid="{00000000-0005-0000-0000-0000958A0000}"/>
    <cellStyle name="Обычный 26 2 2 2 2 4" xfId="35481" xr:uid="{00000000-0005-0000-0000-0000968A0000}"/>
    <cellStyle name="Обычный 26 2 2 2 2 4 10" xfId="35482" xr:uid="{00000000-0005-0000-0000-0000978A0000}"/>
    <cellStyle name="Обычный 26 2 2 2 2 4 11" xfId="35483" xr:uid="{00000000-0005-0000-0000-0000988A0000}"/>
    <cellStyle name="Обычный 26 2 2 2 2 4 12" xfId="35484" xr:uid="{00000000-0005-0000-0000-0000998A0000}"/>
    <cellStyle name="Обычный 26 2 2 2 2 4 13" xfId="35485" xr:uid="{00000000-0005-0000-0000-00009A8A0000}"/>
    <cellStyle name="Обычный 26 2 2 2 2 4 14" xfId="35486" xr:uid="{00000000-0005-0000-0000-00009B8A0000}"/>
    <cellStyle name="Обычный 26 2 2 2 2 4 15" xfId="35487" xr:uid="{00000000-0005-0000-0000-00009C8A0000}"/>
    <cellStyle name="Обычный 26 2 2 2 2 4 16" xfId="35488" xr:uid="{00000000-0005-0000-0000-00009D8A0000}"/>
    <cellStyle name="Обычный 26 2 2 2 2 4 17" xfId="35489" xr:uid="{00000000-0005-0000-0000-00009E8A0000}"/>
    <cellStyle name="Обычный 26 2 2 2 2 4 18" xfId="35490" xr:uid="{00000000-0005-0000-0000-00009F8A0000}"/>
    <cellStyle name="Обычный 26 2 2 2 2 4 2" xfId="35491" xr:uid="{00000000-0005-0000-0000-0000A08A0000}"/>
    <cellStyle name="Обычный 26 2 2 2 2 4 3" xfId="35492" xr:uid="{00000000-0005-0000-0000-0000A18A0000}"/>
    <cellStyle name="Обычный 26 2 2 2 2 4 4" xfId="35493" xr:uid="{00000000-0005-0000-0000-0000A28A0000}"/>
    <cellStyle name="Обычный 26 2 2 2 2 4 5" xfId="35494" xr:uid="{00000000-0005-0000-0000-0000A38A0000}"/>
    <cellStyle name="Обычный 26 2 2 2 2 4 6" xfId="35495" xr:uid="{00000000-0005-0000-0000-0000A48A0000}"/>
    <cellStyle name="Обычный 26 2 2 2 2 4 7" xfId="35496" xr:uid="{00000000-0005-0000-0000-0000A58A0000}"/>
    <cellStyle name="Обычный 26 2 2 2 2 4 8" xfId="35497" xr:uid="{00000000-0005-0000-0000-0000A68A0000}"/>
    <cellStyle name="Обычный 26 2 2 2 2 4 9" xfId="35498" xr:uid="{00000000-0005-0000-0000-0000A78A0000}"/>
    <cellStyle name="Обычный 26 2 2 2 2 5" xfId="35499" xr:uid="{00000000-0005-0000-0000-0000A88A0000}"/>
    <cellStyle name="Обычный 26 2 2 2 2 6" xfId="35500" xr:uid="{00000000-0005-0000-0000-0000A98A0000}"/>
    <cellStyle name="Обычный 26 2 2 2 2 7" xfId="35501" xr:uid="{00000000-0005-0000-0000-0000AA8A0000}"/>
    <cellStyle name="Обычный 26 2 2 2 2 8" xfId="35502" xr:uid="{00000000-0005-0000-0000-0000AB8A0000}"/>
    <cellStyle name="Обычный 26 2 2 2 2 9" xfId="35503" xr:uid="{00000000-0005-0000-0000-0000AC8A0000}"/>
    <cellStyle name="Обычный 26 2 2 2 20" xfId="35504" xr:uid="{00000000-0005-0000-0000-0000AD8A0000}"/>
    <cellStyle name="Обычный 26 2 2 2 21" xfId="35505" xr:uid="{00000000-0005-0000-0000-0000AE8A0000}"/>
    <cellStyle name="Обычный 26 2 2 2 22" xfId="35506" xr:uid="{00000000-0005-0000-0000-0000AF8A0000}"/>
    <cellStyle name="Обычный 26 2 2 2 3" xfId="35507" xr:uid="{00000000-0005-0000-0000-0000B08A0000}"/>
    <cellStyle name="Обычный 26 2 2 2 3 10" xfId="35508" xr:uid="{00000000-0005-0000-0000-0000B18A0000}"/>
    <cellStyle name="Обычный 26 2 2 2 3 11" xfId="35509" xr:uid="{00000000-0005-0000-0000-0000B28A0000}"/>
    <cellStyle name="Обычный 26 2 2 2 3 12" xfId="35510" xr:uid="{00000000-0005-0000-0000-0000B38A0000}"/>
    <cellStyle name="Обычный 26 2 2 2 3 13" xfId="35511" xr:uid="{00000000-0005-0000-0000-0000B48A0000}"/>
    <cellStyle name="Обычный 26 2 2 2 3 14" xfId="35512" xr:uid="{00000000-0005-0000-0000-0000B58A0000}"/>
    <cellStyle name="Обычный 26 2 2 2 3 15" xfId="35513" xr:uid="{00000000-0005-0000-0000-0000B68A0000}"/>
    <cellStyle name="Обычный 26 2 2 2 3 16" xfId="35514" xr:uid="{00000000-0005-0000-0000-0000B78A0000}"/>
    <cellStyle name="Обычный 26 2 2 2 3 17" xfId="35515" xr:uid="{00000000-0005-0000-0000-0000B88A0000}"/>
    <cellStyle name="Обычный 26 2 2 2 3 18" xfId="35516" xr:uid="{00000000-0005-0000-0000-0000B98A0000}"/>
    <cellStyle name="Обычный 26 2 2 2 3 2" xfId="35517" xr:uid="{00000000-0005-0000-0000-0000BA8A0000}"/>
    <cellStyle name="Обычный 26 2 2 2 3 3" xfId="35518" xr:uid="{00000000-0005-0000-0000-0000BB8A0000}"/>
    <cellStyle name="Обычный 26 2 2 2 3 4" xfId="35519" xr:uid="{00000000-0005-0000-0000-0000BC8A0000}"/>
    <cellStyle name="Обычный 26 2 2 2 3 5" xfId="35520" xr:uid="{00000000-0005-0000-0000-0000BD8A0000}"/>
    <cellStyle name="Обычный 26 2 2 2 3 6" xfId="35521" xr:uid="{00000000-0005-0000-0000-0000BE8A0000}"/>
    <cellStyle name="Обычный 26 2 2 2 3 7" xfId="35522" xr:uid="{00000000-0005-0000-0000-0000BF8A0000}"/>
    <cellStyle name="Обычный 26 2 2 2 3 8" xfId="35523" xr:uid="{00000000-0005-0000-0000-0000C08A0000}"/>
    <cellStyle name="Обычный 26 2 2 2 3 9" xfId="35524" xr:uid="{00000000-0005-0000-0000-0000C18A0000}"/>
    <cellStyle name="Обычный 26 2 2 2 4" xfId="35525" xr:uid="{00000000-0005-0000-0000-0000C28A0000}"/>
    <cellStyle name="Обычный 26 2 2 2 4 10" xfId="35526" xr:uid="{00000000-0005-0000-0000-0000C38A0000}"/>
    <cellStyle name="Обычный 26 2 2 2 4 11" xfId="35527" xr:uid="{00000000-0005-0000-0000-0000C48A0000}"/>
    <cellStyle name="Обычный 26 2 2 2 4 12" xfId="35528" xr:uid="{00000000-0005-0000-0000-0000C58A0000}"/>
    <cellStyle name="Обычный 26 2 2 2 4 13" xfId="35529" xr:uid="{00000000-0005-0000-0000-0000C68A0000}"/>
    <cellStyle name="Обычный 26 2 2 2 4 14" xfId="35530" xr:uid="{00000000-0005-0000-0000-0000C78A0000}"/>
    <cellStyle name="Обычный 26 2 2 2 4 15" xfId="35531" xr:uid="{00000000-0005-0000-0000-0000C88A0000}"/>
    <cellStyle name="Обычный 26 2 2 2 4 16" xfId="35532" xr:uid="{00000000-0005-0000-0000-0000C98A0000}"/>
    <cellStyle name="Обычный 26 2 2 2 4 17" xfId="35533" xr:uid="{00000000-0005-0000-0000-0000CA8A0000}"/>
    <cellStyle name="Обычный 26 2 2 2 4 18" xfId="35534" xr:uid="{00000000-0005-0000-0000-0000CB8A0000}"/>
    <cellStyle name="Обычный 26 2 2 2 4 2" xfId="35535" xr:uid="{00000000-0005-0000-0000-0000CC8A0000}"/>
    <cellStyle name="Обычный 26 2 2 2 4 3" xfId="35536" xr:uid="{00000000-0005-0000-0000-0000CD8A0000}"/>
    <cellStyle name="Обычный 26 2 2 2 4 4" xfId="35537" xr:uid="{00000000-0005-0000-0000-0000CE8A0000}"/>
    <cellStyle name="Обычный 26 2 2 2 4 5" xfId="35538" xr:uid="{00000000-0005-0000-0000-0000CF8A0000}"/>
    <cellStyle name="Обычный 26 2 2 2 4 6" xfId="35539" xr:uid="{00000000-0005-0000-0000-0000D08A0000}"/>
    <cellStyle name="Обычный 26 2 2 2 4 7" xfId="35540" xr:uid="{00000000-0005-0000-0000-0000D18A0000}"/>
    <cellStyle name="Обычный 26 2 2 2 4 8" xfId="35541" xr:uid="{00000000-0005-0000-0000-0000D28A0000}"/>
    <cellStyle name="Обычный 26 2 2 2 4 9" xfId="35542" xr:uid="{00000000-0005-0000-0000-0000D38A0000}"/>
    <cellStyle name="Обычный 26 2 2 2 5" xfId="35543" xr:uid="{00000000-0005-0000-0000-0000D48A0000}"/>
    <cellStyle name="Обычный 26 2 2 2 5 10" xfId="35544" xr:uid="{00000000-0005-0000-0000-0000D58A0000}"/>
    <cellStyle name="Обычный 26 2 2 2 5 11" xfId="35545" xr:uid="{00000000-0005-0000-0000-0000D68A0000}"/>
    <cellStyle name="Обычный 26 2 2 2 5 12" xfId="35546" xr:uid="{00000000-0005-0000-0000-0000D78A0000}"/>
    <cellStyle name="Обычный 26 2 2 2 5 13" xfId="35547" xr:uid="{00000000-0005-0000-0000-0000D88A0000}"/>
    <cellStyle name="Обычный 26 2 2 2 5 14" xfId="35548" xr:uid="{00000000-0005-0000-0000-0000D98A0000}"/>
    <cellStyle name="Обычный 26 2 2 2 5 15" xfId="35549" xr:uid="{00000000-0005-0000-0000-0000DA8A0000}"/>
    <cellStyle name="Обычный 26 2 2 2 5 16" xfId="35550" xr:uid="{00000000-0005-0000-0000-0000DB8A0000}"/>
    <cellStyle name="Обычный 26 2 2 2 5 17" xfId="35551" xr:uid="{00000000-0005-0000-0000-0000DC8A0000}"/>
    <cellStyle name="Обычный 26 2 2 2 5 18" xfId="35552" xr:uid="{00000000-0005-0000-0000-0000DD8A0000}"/>
    <cellStyle name="Обычный 26 2 2 2 5 2" xfId="35553" xr:uid="{00000000-0005-0000-0000-0000DE8A0000}"/>
    <cellStyle name="Обычный 26 2 2 2 5 3" xfId="35554" xr:uid="{00000000-0005-0000-0000-0000DF8A0000}"/>
    <cellStyle name="Обычный 26 2 2 2 5 4" xfId="35555" xr:uid="{00000000-0005-0000-0000-0000E08A0000}"/>
    <cellStyle name="Обычный 26 2 2 2 5 5" xfId="35556" xr:uid="{00000000-0005-0000-0000-0000E18A0000}"/>
    <cellStyle name="Обычный 26 2 2 2 5 6" xfId="35557" xr:uid="{00000000-0005-0000-0000-0000E28A0000}"/>
    <cellStyle name="Обычный 26 2 2 2 5 7" xfId="35558" xr:uid="{00000000-0005-0000-0000-0000E38A0000}"/>
    <cellStyle name="Обычный 26 2 2 2 5 8" xfId="35559" xr:uid="{00000000-0005-0000-0000-0000E48A0000}"/>
    <cellStyle name="Обычный 26 2 2 2 5 9" xfId="35560" xr:uid="{00000000-0005-0000-0000-0000E58A0000}"/>
    <cellStyle name="Обычный 26 2 2 2 6" xfId="35561" xr:uid="{00000000-0005-0000-0000-0000E68A0000}"/>
    <cellStyle name="Обычный 26 2 2 2 7" xfId="35562" xr:uid="{00000000-0005-0000-0000-0000E78A0000}"/>
    <cellStyle name="Обычный 26 2 2 2 8" xfId="35563" xr:uid="{00000000-0005-0000-0000-0000E88A0000}"/>
    <cellStyle name="Обычный 26 2 2 2 9" xfId="35564" xr:uid="{00000000-0005-0000-0000-0000E98A0000}"/>
    <cellStyle name="Обычный 26 2 2 20" xfId="35565" xr:uid="{00000000-0005-0000-0000-0000EA8A0000}"/>
    <cellStyle name="Обычный 26 2 2 21" xfId="35566" xr:uid="{00000000-0005-0000-0000-0000EB8A0000}"/>
    <cellStyle name="Обычный 26 2 2 22" xfId="35567" xr:uid="{00000000-0005-0000-0000-0000EC8A0000}"/>
    <cellStyle name="Обычный 26 2 2 23" xfId="35568" xr:uid="{00000000-0005-0000-0000-0000ED8A0000}"/>
    <cellStyle name="Обычный 26 2 2 24" xfId="35569" xr:uid="{00000000-0005-0000-0000-0000EE8A0000}"/>
    <cellStyle name="Обычный 26 2 2 3" xfId="35570" xr:uid="{00000000-0005-0000-0000-0000EF8A0000}"/>
    <cellStyle name="Обычный 26 2 2 3 10" xfId="35571" xr:uid="{00000000-0005-0000-0000-0000F08A0000}"/>
    <cellStyle name="Обычный 26 2 2 3 11" xfId="35572" xr:uid="{00000000-0005-0000-0000-0000F18A0000}"/>
    <cellStyle name="Обычный 26 2 2 3 12" xfId="35573" xr:uid="{00000000-0005-0000-0000-0000F28A0000}"/>
    <cellStyle name="Обычный 26 2 2 3 13" xfId="35574" xr:uid="{00000000-0005-0000-0000-0000F38A0000}"/>
    <cellStyle name="Обычный 26 2 2 3 14" xfId="35575" xr:uid="{00000000-0005-0000-0000-0000F48A0000}"/>
    <cellStyle name="Обычный 26 2 2 3 15" xfId="35576" xr:uid="{00000000-0005-0000-0000-0000F58A0000}"/>
    <cellStyle name="Обычный 26 2 2 3 16" xfId="35577" xr:uid="{00000000-0005-0000-0000-0000F68A0000}"/>
    <cellStyle name="Обычный 26 2 2 3 17" xfId="35578" xr:uid="{00000000-0005-0000-0000-0000F78A0000}"/>
    <cellStyle name="Обычный 26 2 2 3 18" xfId="35579" xr:uid="{00000000-0005-0000-0000-0000F88A0000}"/>
    <cellStyle name="Обычный 26 2 2 3 19" xfId="35580" xr:uid="{00000000-0005-0000-0000-0000F98A0000}"/>
    <cellStyle name="Обычный 26 2 2 3 2" xfId="35581" xr:uid="{00000000-0005-0000-0000-0000FA8A0000}"/>
    <cellStyle name="Обычный 26 2 2 3 2 10" xfId="35582" xr:uid="{00000000-0005-0000-0000-0000FB8A0000}"/>
    <cellStyle name="Обычный 26 2 2 3 2 11" xfId="35583" xr:uid="{00000000-0005-0000-0000-0000FC8A0000}"/>
    <cellStyle name="Обычный 26 2 2 3 2 12" xfId="35584" xr:uid="{00000000-0005-0000-0000-0000FD8A0000}"/>
    <cellStyle name="Обычный 26 2 2 3 2 13" xfId="35585" xr:uid="{00000000-0005-0000-0000-0000FE8A0000}"/>
    <cellStyle name="Обычный 26 2 2 3 2 14" xfId="35586" xr:uid="{00000000-0005-0000-0000-0000FF8A0000}"/>
    <cellStyle name="Обычный 26 2 2 3 2 15" xfId="35587" xr:uid="{00000000-0005-0000-0000-0000008B0000}"/>
    <cellStyle name="Обычный 26 2 2 3 2 16" xfId="35588" xr:uid="{00000000-0005-0000-0000-0000018B0000}"/>
    <cellStyle name="Обычный 26 2 2 3 2 17" xfId="35589" xr:uid="{00000000-0005-0000-0000-0000028B0000}"/>
    <cellStyle name="Обычный 26 2 2 3 2 18" xfId="35590" xr:uid="{00000000-0005-0000-0000-0000038B0000}"/>
    <cellStyle name="Обычный 26 2 2 3 2 19" xfId="35591" xr:uid="{00000000-0005-0000-0000-0000048B0000}"/>
    <cellStyle name="Обычный 26 2 2 3 2 2" xfId="35592" xr:uid="{00000000-0005-0000-0000-0000058B0000}"/>
    <cellStyle name="Обычный 26 2 2 3 2 2 10" xfId="35593" xr:uid="{00000000-0005-0000-0000-0000068B0000}"/>
    <cellStyle name="Обычный 26 2 2 3 2 2 11" xfId="35594" xr:uid="{00000000-0005-0000-0000-0000078B0000}"/>
    <cellStyle name="Обычный 26 2 2 3 2 2 12" xfId="35595" xr:uid="{00000000-0005-0000-0000-0000088B0000}"/>
    <cellStyle name="Обычный 26 2 2 3 2 2 13" xfId="35596" xr:uid="{00000000-0005-0000-0000-0000098B0000}"/>
    <cellStyle name="Обычный 26 2 2 3 2 2 14" xfId="35597" xr:uid="{00000000-0005-0000-0000-00000A8B0000}"/>
    <cellStyle name="Обычный 26 2 2 3 2 2 15" xfId="35598" xr:uid="{00000000-0005-0000-0000-00000B8B0000}"/>
    <cellStyle name="Обычный 26 2 2 3 2 2 16" xfId="35599" xr:uid="{00000000-0005-0000-0000-00000C8B0000}"/>
    <cellStyle name="Обычный 26 2 2 3 2 2 17" xfId="35600" xr:uid="{00000000-0005-0000-0000-00000D8B0000}"/>
    <cellStyle name="Обычный 26 2 2 3 2 2 18" xfId="35601" xr:uid="{00000000-0005-0000-0000-00000E8B0000}"/>
    <cellStyle name="Обычный 26 2 2 3 2 2 2" xfId="35602" xr:uid="{00000000-0005-0000-0000-00000F8B0000}"/>
    <cellStyle name="Обычный 26 2 2 3 2 2 3" xfId="35603" xr:uid="{00000000-0005-0000-0000-0000108B0000}"/>
    <cellStyle name="Обычный 26 2 2 3 2 2 4" xfId="35604" xr:uid="{00000000-0005-0000-0000-0000118B0000}"/>
    <cellStyle name="Обычный 26 2 2 3 2 2 5" xfId="35605" xr:uid="{00000000-0005-0000-0000-0000128B0000}"/>
    <cellStyle name="Обычный 26 2 2 3 2 2 6" xfId="35606" xr:uid="{00000000-0005-0000-0000-0000138B0000}"/>
    <cellStyle name="Обычный 26 2 2 3 2 2 7" xfId="35607" xr:uid="{00000000-0005-0000-0000-0000148B0000}"/>
    <cellStyle name="Обычный 26 2 2 3 2 2 8" xfId="35608" xr:uid="{00000000-0005-0000-0000-0000158B0000}"/>
    <cellStyle name="Обычный 26 2 2 3 2 2 9" xfId="35609" xr:uid="{00000000-0005-0000-0000-0000168B0000}"/>
    <cellStyle name="Обычный 26 2 2 3 2 20" xfId="35610" xr:uid="{00000000-0005-0000-0000-0000178B0000}"/>
    <cellStyle name="Обычный 26 2 2 3 2 21" xfId="35611" xr:uid="{00000000-0005-0000-0000-0000188B0000}"/>
    <cellStyle name="Обычный 26 2 2 3 2 3" xfId="35612" xr:uid="{00000000-0005-0000-0000-0000198B0000}"/>
    <cellStyle name="Обычный 26 2 2 3 2 3 10" xfId="35613" xr:uid="{00000000-0005-0000-0000-00001A8B0000}"/>
    <cellStyle name="Обычный 26 2 2 3 2 3 11" xfId="35614" xr:uid="{00000000-0005-0000-0000-00001B8B0000}"/>
    <cellStyle name="Обычный 26 2 2 3 2 3 12" xfId="35615" xr:uid="{00000000-0005-0000-0000-00001C8B0000}"/>
    <cellStyle name="Обычный 26 2 2 3 2 3 13" xfId="35616" xr:uid="{00000000-0005-0000-0000-00001D8B0000}"/>
    <cellStyle name="Обычный 26 2 2 3 2 3 14" xfId="35617" xr:uid="{00000000-0005-0000-0000-00001E8B0000}"/>
    <cellStyle name="Обычный 26 2 2 3 2 3 15" xfId="35618" xr:uid="{00000000-0005-0000-0000-00001F8B0000}"/>
    <cellStyle name="Обычный 26 2 2 3 2 3 16" xfId="35619" xr:uid="{00000000-0005-0000-0000-0000208B0000}"/>
    <cellStyle name="Обычный 26 2 2 3 2 3 17" xfId="35620" xr:uid="{00000000-0005-0000-0000-0000218B0000}"/>
    <cellStyle name="Обычный 26 2 2 3 2 3 18" xfId="35621" xr:uid="{00000000-0005-0000-0000-0000228B0000}"/>
    <cellStyle name="Обычный 26 2 2 3 2 3 2" xfId="35622" xr:uid="{00000000-0005-0000-0000-0000238B0000}"/>
    <cellStyle name="Обычный 26 2 2 3 2 3 3" xfId="35623" xr:uid="{00000000-0005-0000-0000-0000248B0000}"/>
    <cellStyle name="Обычный 26 2 2 3 2 3 4" xfId="35624" xr:uid="{00000000-0005-0000-0000-0000258B0000}"/>
    <cellStyle name="Обычный 26 2 2 3 2 3 5" xfId="35625" xr:uid="{00000000-0005-0000-0000-0000268B0000}"/>
    <cellStyle name="Обычный 26 2 2 3 2 3 6" xfId="35626" xr:uid="{00000000-0005-0000-0000-0000278B0000}"/>
    <cellStyle name="Обычный 26 2 2 3 2 3 7" xfId="35627" xr:uid="{00000000-0005-0000-0000-0000288B0000}"/>
    <cellStyle name="Обычный 26 2 2 3 2 3 8" xfId="35628" xr:uid="{00000000-0005-0000-0000-0000298B0000}"/>
    <cellStyle name="Обычный 26 2 2 3 2 3 9" xfId="35629" xr:uid="{00000000-0005-0000-0000-00002A8B0000}"/>
    <cellStyle name="Обычный 26 2 2 3 2 4" xfId="35630" xr:uid="{00000000-0005-0000-0000-00002B8B0000}"/>
    <cellStyle name="Обычный 26 2 2 3 2 4 10" xfId="35631" xr:uid="{00000000-0005-0000-0000-00002C8B0000}"/>
    <cellStyle name="Обычный 26 2 2 3 2 4 11" xfId="35632" xr:uid="{00000000-0005-0000-0000-00002D8B0000}"/>
    <cellStyle name="Обычный 26 2 2 3 2 4 12" xfId="35633" xr:uid="{00000000-0005-0000-0000-00002E8B0000}"/>
    <cellStyle name="Обычный 26 2 2 3 2 4 13" xfId="35634" xr:uid="{00000000-0005-0000-0000-00002F8B0000}"/>
    <cellStyle name="Обычный 26 2 2 3 2 4 14" xfId="35635" xr:uid="{00000000-0005-0000-0000-0000308B0000}"/>
    <cellStyle name="Обычный 26 2 2 3 2 4 15" xfId="35636" xr:uid="{00000000-0005-0000-0000-0000318B0000}"/>
    <cellStyle name="Обычный 26 2 2 3 2 4 16" xfId="35637" xr:uid="{00000000-0005-0000-0000-0000328B0000}"/>
    <cellStyle name="Обычный 26 2 2 3 2 4 17" xfId="35638" xr:uid="{00000000-0005-0000-0000-0000338B0000}"/>
    <cellStyle name="Обычный 26 2 2 3 2 4 18" xfId="35639" xr:uid="{00000000-0005-0000-0000-0000348B0000}"/>
    <cellStyle name="Обычный 26 2 2 3 2 4 2" xfId="35640" xr:uid="{00000000-0005-0000-0000-0000358B0000}"/>
    <cellStyle name="Обычный 26 2 2 3 2 4 3" xfId="35641" xr:uid="{00000000-0005-0000-0000-0000368B0000}"/>
    <cellStyle name="Обычный 26 2 2 3 2 4 4" xfId="35642" xr:uid="{00000000-0005-0000-0000-0000378B0000}"/>
    <cellStyle name="Обычный 26 2 2 3 2 4 5" xfId="35643" xr:uid="{00000000-0005-0000-0000-0000388B0000}"/>
    <cellStyle name="Обычный 26 2 2 3 2 4 6" xfId="35644" xr:uid="{00000000-0005-0000-0000-0000398B0000}"/>
    <cellStyle name="Обычный 26 2 2 3 2 4 7" xfId="35645" xr:uid="{00000000-0005-0000-0000-00003A8B0000}"/>
    <cellStyle name="Обычный 26 2 2 3 2 4 8" xfId="35646" xr:uid="{00000000-0005-0000-0000-00003B8B0000}"/>
    <cellStyle name="Обычный 26 2 2 3 2 4 9" xfId="35647" xr:uid="{00000000-0005-0000-0000-00003C8B0000}"/>
    <cellStyle name="Обычный 26 2 2 3 2 5" xfId="35648" xr:uid="{00000000-0005-0000-0000-00003D8B0000}"/>
    <cellStyle name="Обычный 26 2 2 3 2 6" xfId="35649" xr:uid="{00000000-0005-0000-0000-00003E8B0000}"/>
    <cellStyle name="Обычный 26 2 2 3 2 7" xfId="35650" xr:uid="{00000000-0005-0000-0000-00003F8B0000}"/>
    <cellStyle name="Обычный 26 2 2 3 2 8" xfId="35651" xr:uid="{00000000-0005-0000-0000-0000408B0000}"/>
    <cellStyle name="Обычный 26 2 2 3 2 9" xfId="35652" xr:uid="{00000000-0005-0000-0000-0000418B0000}"/>
    <cellStyle name="Обычный 26 2 2 3 20" xfId="35653" xr:uid="{00000000-0005-0000-0000-0000428B0000}"/>
    <cellStyle name="Обычный 26 2 2 3 21" xfId="35654" xr:uid="{00000000-0005-0000-0000-0000438B0000}"/>
    <cellStyle name="Обычный 26 2 2 3 22" xfId="35655" xr:uid="{00000000-0005-0000-0000-0000448B0000}"/>
    <cellStyle name="Обычный 26 2 2 3 3" xfId="35656" xr:uid="{00000000-0005-0000-0000-0000458B0000}"/>
    <cellStyle name="Обычный 26 2 2 3 3 10" xfId="35657" xr:uid="{00000000-0005-0000-0000-0000468B0000}"/>
    <cellStyle name="Обычный 26 2 2 3 3 11" xfId="35658" xr:uid="{00000000-0005-0000-0000-0000478B0000}"/>
    <cellStyle name="Обычный 26 2 2 3 3 12" xfId="35659" xr:uid="{00000000-0005-0000-0000-0000488B0000}"/>
    <cellStyle name="Обычный 26 2 2 3 3 13" xfId="35660" xr:uid="{00000000-0005-0000-0000-0000498B0000}"/>
    <cellStyle name="Обычный 26 2 2 3 3 14" xfId="35661" xr:uid="{00000000-0005-0000-0000-00004A8B0000}"/>
    <cellStyle name="Обычный 26 2 2 3 3 15" xfId="35662" xr:uid="{00000000-0005-0000-0000-00004B8B0000}"/>
    <cellStyle name="Обычный 26 2 2 3 3 16" xfId="35663" xr:uid="{00000000-0005-0000-0000-00004C8B0000}"/>
    <cellStyle name="Обычный 26 2 2 3 3 17" xfId="35664" xr:uid="{00000000-0005-0000-0000-00004D8B0000}"/>
    <cellStyle name="Обычный 26 2 2 3 3 18" xfId="35665" xr:uid="{00000000-0005-0000-0000-00004E8B0000}"/>
    <cellStyle name="Обычный 26 2 2 3 3 2" xfId="35666" xr:uid="{00000000-0005-0000-0000-00004F8B0000}"/>
    <cellStyle name="Обычный 26 2 2 3 3 3" xfId="35667" xr:uid="{00000000-0005-0000-0000-0000508B0000}"/>
    <cellStyle name="Обычный 26 2 2 3 3 4" xfId="35668" xr:uid="{00000000-0005-0000-0000-0000518B0000}"/>
    <cellStyle name="Обычный 26 2 2 3 3 5" xfId="35669" xr:uid="{00000000-0005-0000-0000-0000528B0000}"/>
    <cellStyle name="Обычный 26 2 2 3 3 6" xfId="35670" xr:uid="{00000000-0005-0000-0000-0000538B0000}"/>
    <cellStyle name="Обычный 26 2 2 3 3 7" xfId="35671" xr:uid="{00000000-0005-0000-0000-0000548B0000}"/>
    <cellStyle name="Обычный 26 2 2 3 3 8" xfId="35672" xr:uid="{00000000-0005-0000-0000-0000558B0000}"/>
    <cellStyle name="Обычный 26 2 2 3 3 9" xfId="35673" xr:uid="{00000000-0005-0000-0000-0000568B0000}"/>
    <cellStyle name="Обычный 26 2 2 3 4" xfId="35674" xr:uid="{00000000-0005-0000-0000-0000578B0000}"/>
    <cellStyle name="Обычный 26 2 2 3 4 10" xfId="35675" xr:uid="{00000000-0005-0000-0000-0000588B0000}"/>
    <cellStyle name="Обычный 26 2 2 3 4 11" xfId="35676" xr:uid="{00000000-0005-0000-0000-0000598B0000}"/>
    <cellStyle name="Обычный 26 2 2 3 4 12" xfId="35677" xr:uid="{00000000-0005-0000-0000-00005A8B0000}"/>
    <cellStyle name="Обычный 26 2 2 3 4 13" xfId="35678" xr:uid="{00000000-0005-0000-0000-00005B8B0000}"/>
    <cellStyle name="Обычный 26 2 2 3 4 14" xfId="35679" xr:uid="{00000000-0005-0000-0000-00005C8B0000}"/>
    <cellStyle name="Обычный 26 2 2 3 4 15" xfId="35680" xr:uid="{00000000-0005-0000-0000-00005D8B0000}"/>
    <cellStyle name="Обычный 26 2 2 3 4 16" xfId="35681" xr:uid="{00000000-0005-0000-0000-00005E8B0000}"/>
    <cellStyle name="Обычный 26 2 2 3 4 17" xfId="35682" xr:uid="{00000000-0005-0000-0000-00005F8B0000}"/>
    <cellStyle name="Обычный 26 2 2 3 4 18" xfId="35683" xr:uid="{00000000-0005-0000-0000-0000608B0000}"/>
    <cellStyle name="Обычный 26 2 2 3 4 2" xfId="35684" xr:uid="{00000000-0005-0000-0000-0000618B0000}"/>
    <cellStyle name="Обычный 26 2 2 3 4 3" xfId="35685" xr:uid="{00000000-0005-0000-0000-0000628B0000}"/>
    <cellStyle name="Обычный 26 2 2 3 4 4" xfId="35686" xr:uid="{00000000-0005-0000-0000-0000638B0000}"/>
    <cellStyle name="Обычный 26 2 2 3 4 5" xfId="35687" xr:uid="{00000000-0005-0000-0000-0000648B0000}"/>
    <cellStyle name="Обычный 26 2 2 3 4 6" xfId="35688" xr:uid="{00000000-0005-0000-0000-0000658B0000}"/>
    <cellStyle name="Обычный 26 2 2 3 4 7" xfId="35689" xr:uid="{00000000-0005-0000-0000-0000668B0000}"/>
    <cellStyle name="Обычный 26 2 2 3 4 8" xfId="35690" xr:uid="{00000000-0005-0000-0000-0000678B0000}"/>
    <cellStyle name="Обычный 26 2 2 3 4 9" xfId="35691" xr:uid="{00000000-0005-0000-0000-0000688B0000}"/>
    <cellStyle name="Обычный 26 2 2 3 5" xfId="35692" xr:uid="{00000000-0005-0000-0000-0000698B0000}"/>
    <cellStyle name="Обычный 26 2 2 3 5 10" xfId="35693" xr:uid="{00000000-0005-0000-0000-00006A8B0000}"/>
    <cellStyle name="Обычный 26 2 2 3 5 11" xfId="35694" xr:uid="{00000000-0005-0000-0000-00006B8B0000}"/>
    <cellStyle name="Обычный 26 2 2 3 5 12" xfId="35695" xr:uid="{00000000-0005-0000-0000-00006C8B0000}"/>
    <cellStyle name="Обычный 26 2 2 3 5 13" xfId="35696" xr:uid="{00000000-0005-0000-0000-00006D8B0000}"/>
    <cellStyle name="Обычный 26 2 2 3 5 14" xfId="35697" xr:uid="{00000000-0005-0000-0000-00006E8B0000}"/>
    <cellStyle name="Обычный 26 2 2 3 5 15" xfId="35698" xr:uid="{00000000-0005-0000-0000-00006F8B0000}"/>
    <cellStyle name="Обычный 26 2 2 3 5 16" xfId="35699" xr:uid="{00000000-0005-0000-0000-0000708B0000}"/>
    <cellStyle name="Обычный 26 2 2 3 5 17" xfId="35700" xr:uid="{00000000-0005-0000-0000-0000718B0000}"/>
    <cellStyle name="Обычный 26 2 2 3 5 18" xfId="35701" xr:uid="{00000000-0005-0000-0000-0000728B0000}"/>
    <cellStyle name="Обычный 26 2 2 3 5 2" xfId="35702" xr:uid="{00000000-0005-0000-0000-0000738B0000}"/>
    <cellStyle name="Обычный 26 2 2 3 5 3" xfId="35703" xr:uid="{00000000-0005-0000-0000-0000748B0000}"/>
    <cellStyle name="Обычный 26 2 2 3 5 4" xfId="35704" xr:uid="{00000000-0005-0000-0000-0000758B0000}"/>
    <cellStyle name="Обычный 26 2 2 3 5 5" xfId="35705" xr:uid="{00000000-0005-0000-0000-0000768B0000}"/>
    <cellStyle name="Обычный 26 2 2 3 5 6" xfId="35706" xr:uid="{00000000-0005-0000-0000-0000778B0000}"/>
    <cellStyle name="Обычный 26 2 2 3 5 7" xfId="35707" xr:uid="{00000000-0005-0000-0000-0000788B0000}"/>
    <cellStyle name="Обычный 26 2 2 3 5 8" xfId="35708" xr:uid="{00000000-0005-0000-0000-0000798B0000}"/>
    <cellStyle name="Обычный 26 2 2 3 5 9" xfId="35709" xr:uid="{00000000-0005-0000-0000-00007A8B0000}"/>
    <cellStyle name="Обычный 26 2 2 3 6" xfId="35710" xr:uid="{00000000-0005-0000-0000-00007B8B0000}"/>
    <cellStyle name="Обычный 26 2 2 3 7" xfId="35711" xr:uid="{00000000-0005-0000-0000-00007C8B0000}"/>
    <cellStyle name="Обычный 26 2 2 3 8" xfId="35712" xr:uid="{00000000-0005-0000-0000-00007D8B0000}"/>
    <cellStyle name="Обычный 26 2 2 3 9" xfId="35713" xr:uid="{00000000-0005-0000-0000-00007E8B0000}"/>
    <cellStyle name="Обычный 26 2 2 4" xfId="35714" xr:uid="{00000000-0005-0000-0000-00007F8B0000}"/>
    <cellStyle name="Обычный 26 2 2 4 10" xfId="35715" xr:uid="{00000000-0005-0000-0000-0000808B0000}"/>
    <cellStyle name="Обычный 26 2 2 4 11" xfId="35716" xr:uid="{00000000-0005-0000-0000-0000818B0000}"/>
    <cellStyle name="Обычный 26 2 2 4 12" xfId="35717" xr:uid="{00000000-0005-0000-0000-0000828B0000}"/>
    <cellStyle name="Обычный 26 2 2 4 13" xfId="35718" xr:uid="{00000000-0005-0000-0000-0000838B0000}"/>
    <cellStyle name="Обычный 26 2 2 4 14" xfId="35719" xr:uid="{00000000-0005-0000-0000-0000848B0000}"/>
    <cellStyle name="Обычный 26 2 2 4 15" xfId="35720" xr:uid="{00000000-0005-0000-0000-0000858B0000}"/>
    <cellStyle name="Обычный 26 2 2 4 16" xfId="35721" xr:uid="{00000000-0005-0000-0000-0000868B0000}"/>
    <cellStyle name="Обычный 26 2 2 4 17" xfId="35722" xr:uid="{00000000-0005-0000-0000-0000878B0000}"/>
    <cellStyle name="Обычный 26 2 2 4 18" xfId="35723" xr:uid="{00000000-0005-0000-0000-0000888B0000}"/>
    <cellStyle name="Обычный 26 2 2 4 19" xfId="35724" xr:uid="{00000000-0005-0000-0000-0000898B0000}"/>
    <cellStyle name="Обычный 26 2 2 4 2" xfId="35725" xr:uid="{00000000-0005-0000-0000-00008A8B0000}"/>
    <cellStyle name="Обычный 26 2 2 4 2 10" xfId="35726" xr:uid="{00000000-0005-0000-0000-00008B8B0000}"/>
    <cellStyle name="Обычный 26 2 2 4 2 11" xfId="35727" xr:uid="{00000000-0005-0000-0000-00008C8B0000}"/>
    <cellStyle name="Обычный 26 2 2 4 2 12" xfId="35728" xr:uid="{00000000-0005-0000-0000-00008D8B0000}"/>
    <cellStyle name="Обычный 26 2 2 4 2 13" xfId="35729" xr:uid="{00000000-0005-0000-0000-00008E8B0000}"/>
    <cellStyle name="Обычный 26 2 2 4 2 14" xfId="35730" xr:uid="{00000000-0005-0000-0000-00008F8B0000}"/>
    <cellStyle name="Обычный 26 2 2 4 2 15" xfId="35731" xr:uid="{00000000-0005-0000-0000-0000908B0000}"/>
    <cellStyle name="Обычный 26 2 2 4 2 16" xfId="35732" xr:uid="{00000000-0005-0000-0000-0000918B0000}"/>
    <cellStyle name="Обычный 26 2 2 4 2 17" xfId="35733" xr:uid="{00000000-0005-0000-0000-0000928B0000}"/>
    <cellStyle name="Обычный 26 2 2 4 2 18" xfId="35734" xr:uid="{00000000-0005-0000-0000-0000938B0000}"/>
    <cellStyle name="Обычный 26 2 2 4 2 2" xfId="35735" xr:uid="{00000000-0005-0000-0000-0000948B0000}"/>
    <cellStyle name="Обычный 26 2 2 4 2 3" xfId="35736" xr:uid="{00000000-0005-0000-0000-0000958B0000}"/>
    <cellStyle name="Обычный 26 2 2 4 2 4" xfId="35737" xr:uid="{00000000-0005-0000-0000-0000968B0000}"/>
    <cellStyle name="Обычный 26 2 2 4 2 5" xfId="35738" xr:uid="{00000000-0005-0000-0000-0000978B0000}"/>
    <cellStyle name="Обычный 26 2 2 4 2 6" xfId="35739" xr:uid="{00000000-0005-0000-0000-0000988B0000}"/>
    <cellStyle name="Обычный 26 2 2 4 2 7" xfId="35740" xr:uid="{00000000-0005-0000-0000-0000998B0000}"/>
    <cellStyle name="Обычный 26 2 2 4 2 8" xfId="35741" xr:uid="{00000000-0005-0000-0000-00009A8B0000}"/>
    <cellStyle name="Обычный 26 2 2 4 2 9" xfId="35742" xr:uid="{00000000-0005-0000-0000-00009B8B0000}"/>
    <cellStyle name="Обычный 26 2 2 4 20" xfId="35743" xr:uid="{00000000-0005-0000-0000-00009C8B0000}"/>
    <cellStyle name="Обычный 26 2 2 4 21" xfId="35744" xr:uid="{00000000-0005-0000-0000-00009D8B0000}"/>
    <cellStyle name="Обычный 26 2 2 4 3" xfId="35745" xr:uid="{00000000-0005-0000-0000-00009E8B0000}"/>
    <cellStyle name="Обычный 26 2 2 4 3 10" xfId="35746" xr:uid="{00000000-0005-0000-0000-00009F8B0000}"/>
    <cellStyle name="Обычный 26 2 2 4 3 11" xfId="35747" xr:uid="{00000000-0005-0000-0000-0000A08B0000}"/>
    <cellStyle name="Обычный 26 2 2 4 3 12" xfId="35748" xr:uid="{00000000-0005-0000-0000-0000A18B0000}"/>
    <cellStyle name="Обычный 26 2 2 4 3 13" xfId="35749" xr:uid="{00000000-0005-0000-0000-0000A28B0000}"/>
    <cellStyle name="Обычный 26 2 2 4 3 14" xfId="35750" xr:uid="{00000000-0005-0000-0000-0000A38B0000}"/>
    <cellStyle name="Обычный 26 2 2 4 3 15" xfId="35751" xr:uid="{00000000-0005-0000-0000-0000A48B0000}"/>
    <cellStyle name="Обычный 26 2 2 4 3 16" xfId="35752" xr:uid="{00000000-0005-0000-0000-0000A58B0000}"/>
    <cellStyle name="Обычный 26 2 2 4 3 17" xfId="35753" xr:uid="{00000000-0005-0000-0000-0000A68B0000}"/>
    <cellStyle name="Обычный 26 2 2 4 3 18" xfId="35754" xr:uid="{00000000-0005-0000-0000-0000A78B0000}"/>
    <cellStyle name="Обычный 26 2 2 4 3 2" xfId="35755" xr:uid="{00000000-0005-0000-0000-0000A88B0000}"/>
    <cellStyle name="Обычный 26 2 2 4 3 3" xfId="35756" xr:uid="{00000000-0005-0000-0000-0000A98B0000}"/>
    <cellStyle name="Обычный 26 2 2 4 3 4" xfId="35757" xr:uid="{00000000-0005-0000-0000-0000AA8B0000}"/>
    <cellStyle name="Обычный 26 2 2 4 3 5" xfId="35758" xr:uid="{00000000-0005-0000-0000-0000AB8B0000}"/>
    <cellStyle name="Обычный 26 2 2 4 3 6" xfId="35759" xr:uid="{00000000-0005-0000-0000-0000AC8B0000}"/>
    <cellStyle name="Обычный 26 2 2 4 3 7" xfId="35760" xr:uid="{00000000-0005-0000-0000-0000AD8B0000}"/>
    <cellStyle name="Обычный 26 2 2 4 3 8" xfId="35761" xr:uid="{00000000-0005-0000-0000-0000AE8B0000}"/>
    <cellStyle name="Обычный 26 2 2 4 3 9" xfId="35762" xr:uid="{00000000-0005-0000-0000-0000AF8B0000}"/>
    <cellStyle name="Обычный 26 2 2 4 4" xfId="35763" xr:uid="{00000000-0005-0000-0000-0000B08B0000}"/>
    <cellStyle name="Обычный 26 2 2 4 4 10" xfId="35764" xr:uid="{00000000-0005-0000-0000-0000B18B0000}"/>
    <cellStyle name="Обычный 26 2 2 4 4 11" xfId="35765" xr:uid="{00000000-0005-0000-0000-0000B28B0000}"/>
    <cellStyle name="Обычный 26 2 2 4 4 12" xfId="35766" xr:uid="{00000000-0005-0000-0000-0000B38B0000}"/>
    <cellStyle name="Обычный 26 2 2 4 4 13" xfId="35767" xr:uid="{00000000-0005-0000-0000-0000B48B0000}"/>
    <cellStyle name="Обычный 26 2 2 4 4 14" xfId="35768" xr:uid="{00000000-0005-0000-0000-0000B58B0000}"/>
    <cellStyle name="Обычный 26 2 2 4 4 15" xfId="35769" xr:uid="{00000000-0005-0000-0000-0000B68B0000}"/>
    <cellStyle name="Обычный 26 2 2 4 4 16" xfId="35770" xr:uid="{00000000-0005-0000-0000-0000B78B0000}"/>
    <cellStyle name="Обычный 26 2 2 4 4 17" xfId="35771" xr:uid="{00000000-0005-0000-0000-0000B88B0000}"/>
    <cellStyle name="Обычный 26 2 2 4 4 18" xfId="35772" xr:uid="{00000000-0005-0000-0000-0000B98B0000}"/>
    <cellStyle name="Обычный 26 2 2 4 4 2" xfId="35773" xr:uid="{00000000-0005-0000-0000-0000BA8B0000}"/>
    <cellStyle name="Обычный 26 2 2 4 4 3" xfId="35774" xr:uid="{00000000-0005-0000-0000-0000BB8B0000}"/>
    <cellStyle name="Обычный 26 2 2 4 4 4" xfId="35775" xr:uid="{00000000-0005-0000-0000-0000BC8B0000}"/>
    <cellStyle name="Обычный 26 2 2 4 4 5" xfId="35776" xr:uid="{00000000-0005-0000-0000-0000BD8B0000}"/>
    <cellStyle name="Обычный 26 2 2 4 4 6" xfId="35777" xr:uid="{00000000-0005-0000-0000-0000BE8B0000}"/>
    <cellStyle name="Обычный 26 2 2 4 4 7" xfId="35778" xr:uid="{00000000-0005-0000-0000-0000BF8B0000}"/>
    <cellStyle name="Обычный 26 2 2 4 4 8" xfId="35779" xr:uid="{00000000-0005-0000-0000-0000C08B0000}"/>
    <cellStyle name="Обычный 26 2 2 4 4 9" xfId="35780" xr:uid="{00000000-0005-0000-0000-0000C18B0000}"/>
    <cellStyle name="Обычный 26 2 2 4 5" xfId="35781" xr:uid="{00000000-0005-0000-0000-0000C28B0000}"/>
    <cellStyle name="Обычный 26 2 2 4 6" xfId="35782" xr:uid="{00000000-0005-0000-0000-0000C38B0000}"/>
    <cellStyle name="Обычный 26 2 2 4 7" xfId="35783" xr:uid="{00000000-0005-0000-0000-0000C48B0000}"/>
    <cellStyle name="Обычный 26 2 2 4 8" xfId="35784" xr:uid="{00000000-0005-0000-0000-0000C58B0000}"/>
    <cellStyle name="Обычный 26 2 2 4 9" xfId="35785" xr:uid="{00000000-0005-0000-0000-0000C68B0000}"/>
    <cellStyle name="Обычный 26 2 2 5" xfId="35786" xr:uid="{00000000-0005-0000-0000-0000C78B0000}"/>
    <cellStyle name="Обычный 26 2 2 5 10" xfId="35787" xr:uid="{00000000-0005-0000-0000-0000C88B0000}"/>
    <cellStyle name="Обычный 26 2 2 5 11" xfId="35788" xr:uid="{00000000-0005-0000-0000-0000C98B0000}"/>
    <cellStyle name="Обычный 26 2 2 5 12" xfId="35789" xr:uid="{00000000-0005-0000-0000-0000CA8B0000}"/>
    <cellStyle name="Обычный 26 2 2 5 13" xfId="35790" xr:uid="{00000000-0005-0000-0000-0000CB8B0000}"/>
    <cellStyle name="Обычный 26 2 2 5 14" xfId="35791" xr:uid="{00000000-0005-0000-0000-0000CC8B0000}"/>
    <cellStyle name="Обычный 26 2 2 5 15" xfId="35792" xr:uid="{00000000-0005-0000-0000-0000CD8B0000}"/>
    <cellStyle name="Обычный 26 2 2 5 16" xfId="35793" xr:uid="{00000000-0005-0000-0000-0000CE8B0000}"/>
    <cellStyle name="Обычный 26 2 2 5 17" xfId="35794" xr:uid="{00000000-0005-0000-0000-0000CF8B0000}"/>
    <cellStyle name="Обычный 26 2 2 5 18" xfId="35795" xr:uid="{00000000-0005-0000-0000-0000D08B0000}"/>
    <cellStyle name="Обычный 26 2 2 5 2" xfId="35796" xr:uid="{00000000-0005-0000-0000-0000D18B0000}"/>
    <cellStyle name="Обычный 26 2 2 5 3" xfId="35797" xr:uid="{00000000-0005-0000-0000-0000D28B0000}"/>
    <cellStyle name="Обычный 26 2 2 5 4" xfId="35798" xr:uid="{00000000-0005-0000-0000-0000D38B0000}"/>
    <cellStyle name="Обычный 26 2 2 5 5" xfId="35799" xr:uid="{00000000-0005-0000-0000-0000D48B0000}"/>
    <cellStyle name="Обычный 26 2 2 5 6" xfId="35800" xr:uid="{00000000-0005-0000-0000-0000D58B0000}"/>
    <cellStyle name="Обычный 26 2 2 5 7" xfId="35801" xr:uid="{00000000-0005-0000-0000-0000D68B0000}"/>
    <cellStyle name="Обычный 26 2 2 5 8" xfId="35802" xr:uid="{00000000-0005-0000-0000-0000D78B0000}"/>
    <cellStyle name="Обычный 26 2 2 5 9" xfId="35803" xr:uid="{00000000-0005-0000-0000-0000D88B0000}"/>
    <cellStyle name="Обычный 26 2 2 6" xfId="35804" xr:uid="{00000000-0005-0000-0000-0000D98B0000}"/>
    <cellStyle name="Обычный 26 2 2 6 10" xfId="35805" xr:uid="{00000000-0005-0000-0000-0000DA8B0000}"/>
    <cellStyle name="Обычный 26 2 2 6 11" xfId="35806" xr:uid="{00000000-0005-0000-0000-0000DB8B0000}"/>
    <cellStyle name="Обычный 26 2 2 6 12" xfId="35807" xr:uid="{00000000-0005-0000-0000-0000DC8B0000}"/>
    <cellStyle name="Обычный 26 2 2 6 13" xfId="35808" xr:uid="{00000000-0005-0000-0000-0000DD8B0000}"/>
    <cellStyle name="Обычный 26 2 2 6 14" xfId="35809" xr:uid="{00000000-0005-0000-0000-0000DE8B0000}"/>
    <cellStyle name="Обычный 26 2 2 6 15" xfId="35810" xr:uid="{00000000-0005-0000-0000-0000DF8B0000}"/>
    <cellStyle name="Обычный 26 2 2 6 16" xfId="35811" xr:uid="{00000000-0005-0000-0000-0000E08B0000}"/>
    <cellStyle name="Обычный 26 2 2 6 17" xfId="35812" xr:uid="{00000000-0005-0000-0000-0000E18B0000}"/>
    <cellStyle name="Обычный 26 2 2 6 18" xfId="35813" xr:uid="{00000000-0005-0000-0000-0000E28B0000}"/>
    <cellStyle name="Обычный 26 2 2 6 2" xfId="35814" xr:uid="{00000000-0005-0000-0000-0000E38B0000}"/>
    <cellStyle name="Обычный 26 2 2 6 3" xfId="35815" xr:uid="{00000000-0005-0000-0000-0000E48B0000}"/>
    <cellStyle name="Обычный 26 2 2 6 4" xfId="35816" xr:uid="{00000000-0005-0000-0000-0000E58B0000}"/>
    <cellStyle name="Обычный 26 2 2 6 5" xfId="35817" xr:uid="{00000000-0005-0000-0000-0000E68B0000}"/>
    <cellStyle name="Обычный 26 2 2 6 6" xfId="35818" xr:uid="{00000000-0005-0000-0000-0000E78B0000}"/>
    <cellStyle name="Обычный 26 2 2 6 7" xfId="35819" xr:uid="{00000000-0005-0000-0000-0000E88B0000}"/>
    <cellStyle name="Обычный 26 2 2 6 8" xfId="35820" xr:uid="{00000000-0005-0000-0000-0000E98B0000}"/>
    <cellStyle name="Обычный 26 2 2 6 9" xfId="35821" xr:uid="{00000000-0005-0000-0000-0000EA8B0000}"/>
    <cellStyle name="Обычный 26 2 2 7" xfId="35822" xr:uid="{00000000-0005-0000-0000-0000EB8B0000}"/>
    <cellStyle name="Обычный 26 2 2 7 10" xfId="35823" xr:uid="{00000000-0005-0000-0000-0000EC8B0000}"/>
    <cellStyle name="Обычный 26 2 2 7 11" xfId="35824" xr:uid="{00000000-0005-0000-0000-0000ED8B0000}"/>
    <cellStyle name="Обычный 26 2 2 7 12" xfId="35825" xr:uid="{00000000-0005-0000-0000-0000EE8B0000}"/>
    <cellStyle name="Обычный 26 2 2 7 13" xfId="35826" xr:uid="{00000000-0005-0000-0000-0000EF8B0000}"/>
    <cellStyle name="Обычный 26 2 2 7 14" xfId="35827" xr:uid="{00000000-0005-0000-0000-0000F08B0000}"/>
    <cellStyle name="Обычный 26 2 2 7 15" xfId="35828" xr:uid="{00000000-0005-0000-0000-0000F18B0000}"/>
    <cellStyle name="Обычный 26 2 2 7 16" xfId="35829" xr:uid="{00000000-0005-0000-0000-0000F28B0000}"/>
    <cellStyle name="Обычный 26 2 2 7 17" xfId="35830" xr:uid="{00000000-0005-0000-0000-0000F38B0000}"/>
    <cellStyle name="Обычный 26 2 2 7 18" xfId="35831" xr:uid="{00000000-0005-0000-0000-0000F48B0000}"/>
    <cellStyle name="Обычный 26 2 2 7 2" xfId="35832" xr:uid="{00000000-0005-0000-0000-0000F58B0000}"/>
    <cellStyle name="Обычный 26 2 2 7 3" xfId="35833" xr:uid="{00000000-0005-0000-0000-0000F68B0000}"/>
    <cellStyle name="Обычный 26 2 2 7 4" xfId="35834" xr:uid="{00000000-0005-0000-0000-0000F78B0000}"/>
    <cellStyle name="Обычный 26 2 2 7 5" xfId="35835" xr:uid="{00000000-0005-0000-0000-0000F88B0000}"/>
    <cellStyle name="Обычный 26 2 2 7 6" xfId="35836" xr:uid="{00000000-0005-0000-0000-0000F98B0000}"/>
    <cellStyle name="Обычный 26 2 2 7 7" xfId="35837" xr:uid="{00000000-0005-0000-0000-0000FA8B0000}"/>
    <cellStyle name="Обычный 26 2 2 7 8" xfId="35838" xr:uid="{00000000-0005-0000-0000-0000FB8B0000}"/>
    <cellStyle name="Обычный 26 2 2 7 9" xfId="35839" xr:uid="{00000000-0005-0000-0000-0000FC8B0000}"/>
    <cellStyle name="Обычный 26 2 2 8" xfId="35840" xr:uid="{00000000-0005-0000-0000-0000FD8B0000}"/>
    <cellStyle name="Обычный 26 2 2 9" xfId="35841" xr:uid="{00000000-0005-0000-0000-0000FE8B0000}"/>
    <cellStyle name="Обычный 26 2 20" xfId="35842" xr:uid="{00000000-0005-0000-0000-0000FF8B0000}"/>
    <cellStyle name="Обычный 26 2 21" xfId="35843" xr:uid="{00000000-0005-0000-0000-0000008C0000}"/>
    <cellStyle name="Обычный 26 2 22" xfId="35844" xr:uid="{00000000-0005-0000-0000-0000018C0000}"/>
    <cellStyle name="Обычный 26 2 23" xfId="35845" xr:uid="{00000000-0005-0000-0000-0000028C0000}"/>
    <cellStyle name="Обычный 26 2 24" xfId="35846" xr:uid="{00000000-0005-0000-0000-0000038C0000}"/>
    <cellStyle name="Обычный 26 2 25" xfId="35847" xr:uid="{00000000-0005-0000-0000-0000048C0000}"/>
    <cellStyle name="Обычный 26 2 26" xfId="35848" xr:uid="{00000000-0005-0000-0000-0000058C0000}"/>
    <cellStyle name="Обычный 26 2 27" xfId="35849" xr:uid="{00000000-0005-0000-0000-0000068C0000}"/>
    <cellStyle name="Обычный 26 2 28" xfId="35850" xr:uid="{00000000-0005-0000-0000-0000078C0000}"/>
    <cellStyle name="Обычный 26 2 3" xfId="35851" xr:uid="{00000000-0005-0000-0000-0000088C0000}"/>
    <cellStyle name="Обычный 26 2 3 10" xfId="35852" xr:uid="{00000000-0005-0000-0000-0000098C0000}"/>
    <cellStyle name="Обычный 26 2 3 11" xfId="35853" xr:uid="{00000000-0005-0000-0000-00000A8C0000}"/>
    <cellStyle name="Обычный 26 2 3 12" xfId="35854" xr:uid="{00000000-0005-0000-0000-00000B8C0000}"/>
    <cellStyle name="Обычный 26 2 3 13" xfId="35855" xr:uid="{00000000-0005-0000-0000-00000C8C0000}"/>
    <cellStyle name="Обычный 26 2 3 14" xfId="35856" xr:uid="{00000000-0005-0000-0000-00000D8C0000}"/>
    <cellStyle name="Обычный 26 2 3 15" xfId="35857" xr:uid="{00000000-0005-0000-0000-00000E8C0000}"/>
    <cellStyle name="Обычный 26 2 3 16" xfId="35858" xr:uid="{00000000-0005-0000-0000-00000F8C0000}"/>
    <cellStyle name="Обычный 26 2 3 17" xfId="35859" xr:uid="{00000000-0005-0000-0000-0000108C0000}"/>
    <cellStyle name="Обычный 26 2 3 18" xfId="35860" xr:uid="{00000000-0005-0000-0000-0000118C0000}"/>
    <cellStyle name="Обычный 26 2 3 19" xfId="35861" xr:uid="{00000000-0005-0000-0000-0000128C0000}"/>
    <cellStyle name="Обычный 26 2 3 2" xfId="35862" xr:uid="{00000000-0005-0000-0000-0000138C0000}"/>
    <cellStyle name="Обычный 26 2 3 2 10" xfId="35863" xr:uid="{00000000-0005-0000-0000-0000148C0000}"/>
    <cellStyle name="Обычный 26 2 3 2 11" xfId="35864" xr:uid="{00000000-0005-0000-0000-0000158C0000}"/>
    <cellStyle name="Обычный 26 2 3 2 12" xfId="35865" xr:uid="{00000000-0005-0000-0000-0000168C0000}"/>
    <cellStyle name="Обычный 26 2 3 2 13" xfId="35866" xr:uid="{00000000-0005-0000-0000-0000178C0000}"/>
    <cellStyle name="Обычный 26 2 3 2 14" xfId="35867" xr:uid="{00000000-0005-0000-0000-0000188C0000}"/>
    <cellStyle name="Обычный 26 2 3 2 15" xfId="35868" xr:uid="{00000000-0005-0000-0000-0000198C0000}"/>
    <cellStyle name="Обычный 26 2 3 2 16" xfId="35869" xr:uid="{00000000-0005-0000-0000-00001A8C0000}"/>
    <cellStyle name="Обычный 26 2 3 2 17" xfId="35870" xr:uid="{00000000-0005-0000-0000-00001B8C0000}"/>
    <cellStyle name="Обычный 26 2 3 2 18" xfId="35871" xr:uid="{00000000-0005-0000-0000-00001C8C0000}"/>
    <cellStyle name="Обычный 26 2 3 2 19" xfId="35872" xr:uid="{00000000-0005-0000-0000-00001D8C0000}"/>
    <cellStyle name="Обычный 26 2 3 2 2" xfId="35873" xr:uid="{00000000-0005-0000-0000-00001E8C0000}"/>
    <cellStyle name="Обычный 26 2 3 2 2 10" xfId="35874" xr:uid="{00000000-0005-0000-0000-00001F8C0000}"/>
    <cellStyle name="Обычный 26 2 3 2 2 11" xfId="35875" xr:uid="{00000000-0005-0000-0000-0000208C0000}"/>
    <cellStyle name="Обычный 26 2 3 2 2 12" xfId="35876" xr:uid="{00000000-0005-0000-0000-0000218C0000}"/>
    <cellStyle name="Обычный 26 2 3 2 2 13" xfId="35877" xr:uid="{00000000-0005-0000-0000-0000228C0000}"/>
    <cellStyle name="Обычный 26 2 3 2 2 14" xfId="35878" xr:uid="{00000000-0005-0000-0000-0000238C0000}"/>
    <cellStyle name="Обычный 26 2 3 2 2 15" xfId="35879" xr:uid="{00000000-0005-0000-0000-0000248C0000}"/>
    <cellStyle name="Обычный 26 2 3 2 2 16" xfId="35880" xr:uid="{00000000-0005-0000-0000-0000258C0000}"/>
    <cellStyle name="Обычный 26 2 3 2 2 17" xfId="35881" xr:uid="{00000000-0005-0000-0000-0000268C0000}"/>
    <cellStyle name="Обычный 26 2 3 2 2 18" xfId="35882" xr:uid="{00000000-0005-0000-0000-0000278C0000}"/>
    <cellStyle name="Обычный 26 2 3 2 2 19" xfId="35883" xr:uid="{00000000-0005-0000-0000-0000288C0000}"/>
    <cellStyle name="Обычный 26 2 3 2 2 2" xfId="35884" xr:uid="{00000000-0005-0000-0000-0000298C0000}"/>
    <cellStyle name="Обычный 26 2 3 2 2 2 10" xfId="35885" xr:uid="{00000000-0005-0000-0000-00002A8C0000}"/>
    <cellStyle name="Обычный 26 2 3 2 2 2 11" xfId="35886" xr:uid="{00000000-0005-0000-0000-00002B8C0000}"/>
    <cellStyle name="Обычный 26 2 3 2 2 2 12" xfId="35887" xr:uid="{00000000-0005-0000-0000-00002C8C0000}"/>
    <cellStyle name="Обычный 26 2 3 2 2 2 13" xfId="35888" xr:uid="{00000000-0005-0000-0000-00002D8C0000}"/>
    <cellStyle name="Обычный 26 2 3 2 2 2 14" xfId="35889" xr:uid="{00000000-0005-0000-0000-00002E8C0000}"/>
    <cellStyle name="Обычный 26 2 3 2 2 2 15" xfId="35890" xr:uid="{00000000-0005-0000-0000-00002F8C0000}"/>
    <cellStyle name="Обычный 26 2 3 2 2 2 16" xfId="35891" xr:uid="{00000000-0005-0000-0000-0000308C0000}"/>
    <cellStyle name="Обычный 26 2 3 2 2 2 17" xfId="35892" xr:uid="{00000000-0005-0000-0000-0000318C0000}"/>
    <cellStyle name="Обычный 26 2 3 2 2 2 18" xfId="35893" xr:uid="{00000000-0005-0000-0000-0000328C0000}"/>
    <cellStyle name="Обычный 26 2 3 2 2 2 2" xfId="35894" xr:uid="{00000000-0005-0000-0000-0000338C0000}"/>
    <cellStyle name="Обычный 26 2 3 2 2 2 3" xfId="35895" xr:uid="{00000000-0005-0000-0000-0000348C0000}"/>
    <cellStyle name="Обычный 26 2 3 2 2 2 4" xfId="35896" xr:uid="{00000000-0005-0000-0000-0000358C0000}"/>
    <cellStyle name="Обычный 26 2 3 2 2 2 5" xfId="35897" xr:uid="{00000000-0005-0000-0000-0000368C0000}"/>
    <cellStyle name="Обычный 26 2 3 2 2 2 6" xfId="35898" xr:uid="{00000000-0005-0000-0000-0000378C0000}"/>
    <cellStyle name="Обычный 26 2 3 2 2 2 7" xfId="35899" xr:uid="{00000000-0005-0000-0000-0000388C0000}"/>
    <cellStyle name="Обычный 26 2 3 2 2 2 8" xfId="35900" xr:uid="{00000000-0005-0000-0000-0000398C0000}"/>
    <cellStyle name="Обычный 26 2 3 2 2 2 9" xfId="35901" xr:uid="{00000000-0005-0000-0000-00003A8C0000}"/>
    <cellStyle name="Обычный 26 2 3 2 2 20" xfId="35902" xr:uid="{00000000-0005-0000-0000-00003B8C0000}"/>
    <cellStyle name="Обычный 26 2 3 2 2 21" xfId="35903" xr:uid="{00000000-0005-0000-0000-00003C8C0000}"/>
    <cellStyle name="Обычный 26 2 3 2 2 3" xfId="35904" xr:uid="{00000000-0005-0000-0000-00003D8C0000}"/>
    <cellStyle name="Обычный 26 2 3 2 2 3 10" xfId="35905" xr:uid="{00000000-0005-0000-0000-00003E8C0000}"/>
    <cellStyle name="Обычный 26 2 3 2 2 3 11" xfId="35906" xr:uid="{00000000-0005-0000-0000-00003F8C0000}"/>
    <cellStyle name="Обычный 26 2 3 2 2 3 12" xfId="35907" xr:uid="{00000000-0005-0000-0000-0000408C0000}"/>
    <cellStyle name="Обычный 26 2 3 2 2 3 13" xfId="35908" xr:uid="{00000000-0005-0000-0000-0000418C0000}"/>
    <cellStyle name="Обычный 26 2 3 2 2 3 14" xfId="35909" xr:uid="{00000000-0005-0000-0000-0000428C0000}"/>
    <cellStyle name="Обычный 26 2 3 2 2 3 15" xfId="35910" xr:uid="{00000000-0005-0000-0000-0000438C0000}"/>
    <cellStyle name="Обычный 26 2 3 2 2 3 16" xfId="35911" xr:uid="{00000000-0005-0000-0000-0000448C0000}"/>
    <cellStyle name="Обычный 26 2 3 2 2 3 17" xfId="35912" xr:uid="{00000000-0005-0000-0000-0000458C0000}"/>
    <cellStyle name="Обычный 26 2 3 2 2 3 18" xfId="35913" xr:uid="{00000000-0005-0000-0000-0000468C0000}"/>
    <cellStyle name="Обычный 26 2 3 2 2 3 2" xfId="35914" xr:uid="{00000000-0005-0000-0000-0000478C0000}"/>
    <cellStyle name="Обычный 26 2 3 2 2 3 3" xfId="35915" xr:uid="{00000000-0005-0000-0000-0000488C0000}"/>
    <cellStyle name="Обычный 26 2 3 2 2 3 4" xfId="35916" xr:uid="{00000000-0005-0000-0000-0000498C0000}"/>
    <cellStyle name="Обычный 26 2 3 2 2 3 5" xfId="35917" xr:uid="{00000000-0005-0000-0000-00004A8C0000}"/>
    <cellStyle name="Обычный 26 2 3 2 2 3 6" xfId="35918" xr:uid="{00000000-0005-0000-0000-00004B8C0000}"/>
    <cellStyle name="Обычный 26 2 3 2 2 3 7" xfId="35919" xr:uid="{00000000-0005-0000-0000-00004C8C0000}"/>
    <cellStyle name="Обычный 26 2 3 2 2 3 8" xfId="35920" xr:uid="{00000000-0005-0000-0000-00004D8C0000}"/>
    <cellStyle name="Обычный 26 2 3 2 2 3 9" xfId="35921" xr:uid="{00000000-0005-0000-0000-00004E8C0000}"/>
    <cellStyle name="Обычный 26 2 3 2 2 4" xfId="35922" xr:uid="{00000000-0005-0000-0000-00004F8C0000}"/>
    <cellStyle name="Обычный 26 2 3 2 2 4 10" xfId="35923" xr:uid="{00000000-0005-0000-0000-0000508C0000}"/>
    <cellStyle name="Обычный 26 2 3 2 2 4 11" xfId="35924" xr:uid="{00000000-0005-0000-0000-0000518C0000}"/>
    <cellStyle name="Обычный 26 2 3 2 2 4 12" xfId="35925" xr:uid="{00000000-0005-0000-0000-0000528C0000}"/>
    <cellStyle name="Обычный 26 2 3 2 2 4 13" xfId="35926" xr:uid="{00000000-0005-0000-0000-0000538C0000}"/>
    <cellStyle name="Обычный 26 2 3 2 2 4 14" xfId="35927" xr:uid="{00000000-0005-0000-0000-0000548C0000}"/>
    <cellStyle name="Обычный 26 2 3 2 2 4 15" xfId="35928" xr:uid="{00000000-0005-0000-0000-0000558C0000}"/>
    <cellStyle name="Обычный 26 2 3 2 2 4 16" xfId="35929" xr:uid="{00000000-0005-0000-0000-0000568C0000}"/>
    <cellStyle name="Обычный 26 2 3 2 2 4 17" xfId="35930" xr:uid="{00000000-0005-0000-0000-0000578C0000}"/>
    <cellStyle name="Обычный 26 2 3 2 2 4 18" xfId="35931" xr:uid="{00000000-0005-0000-0000-0000588C0000}"/>
    <cellStyle name="Обычный 26 2 3 2 2 4 2" xfId="35932" xr:uid="{00000000-0005-0000-0000-0000598C0000}"/>
    <cellStyle name="Обычный 26 2 3 2 2 4 3" xfId="35933" xr:uid="{00000000-0005-0000-0000-00005A8C0000}"/>
    <cellStyle name="Обычный 26 2 3 2 2 4 4" xfId="35934" xr:uid="{00000000-0005-0000-0000-00005B8C0000}"/>
    <cellStyle name="Обычный 26 2 3 2 2 4 5" xfId="35935" xr:uid="{00000000-0005-0000-0000-00005C8C0000}"/>
    <cellStyle name="Обычный 26 2 3 2 2 4 6" xfId="35936" xr:uid="{00000000-0005-0000-0000-00005D8C0000}"/>
    <cellStyle name="Обычный 26 2 3 2 2 4 7" xfId="35937" xr:uid="{00000000-0005-0000-0000-00005E8C0000}"/>
    <cellStyle name="Обычный 26 2 3 2 2 4 8" xfId="35938" xr:uid="{00000000-0005-0000-0000-00005F8C0000}"/>
    <cellStyle name="Обычный 26 2 3 2 2 4 9" xfId="35939" xr:uid="{00000000-0005-0000-0000-0000608C0000}"/>
    <cellStyle name="Обычный 26 2 3 2 2 5" xfId="35940" xr:uid="{00000000-0005-0000-0000-0000618C0000}"/>
    <cellStyle name="Обычный 26 2 3 2 2 6" xfId="35941" xr:uid="{00000000-0005-0000-0000-0000628C0000}"/>
    <cellStyle name="Обычный 26 2 3 2 2 7" xfId="35942" xr:uid="{00000000-0005-0000-0000-0000638C0000}"/>
    <cellStyle name="Обычный 26 2 3 2 2 8" xfId="35943" xr:uid="{00000000-0005-0000-0000-0000648C0000}"/>
    <cellStyle name="Обычный 26 2 3 2 2 9" xfId="35944" xr:uid="{00000000-0005-0000-0000-0000658C0000}"/>
    <cellStyle name="Обычный 26 2 3 2 20" xfId="35945" xr:uid="{00000000-0005-0000-0000-0000668C0000}"/>
    <cellStyle name="Обычный 26 2 3 2 21" xfId="35946" xr:uid="{00000000-0005-0000-0000-0000678C0000}"/>
    <cellStyle name="Обычный 26 2 3 2 22" xfId="35947" xr:uid="{00000000-0005-0000-0000-0000688C0000}"/>
    <cellStyle name="Обычный 26 2 3 2 3" xfId="35948" xr:uid="{00000000-0005-0000-0000-0000698C0000}"/>
    <cellStyle name="Обычный 26 2 3 2 3 10" xfId="35949" xr:uid="{00000000-0005-0000-0000-00006A8C0000}"/>
    <cellStyle name="Обычный 26 2 3 2 3 11" xfId="35950" xr:uid="{00000000-0005-0000-0000-00006B8C0000}"/>
    <cellStyle name="Обычный 26 2 3 2 3 12" xfId="35951" xr:uid="{00000000-0005-0000-0000-00006C8C0000}"/>
    <cellStyle name="Обычный 26 2 3 2 3 13" xfId="35952" xr:uid="{00000000-0005-0000-0000-00006D8C0000}"/>
    <cellStyle name="Обычный 26 2 3 2 3 14" xfId="35953" xr:uid="{00000000-0005-0000-0000-00006E8C0000}"/>
    <cellStyle name="Обычный 26 2 3 2 3 15" xfId="35954" xr:uid="{00000000-0005-0000-0000-00006F8C0000}"/>
    <cellStyle name="Обычный 26 2 3 2 3 16" xfId="35955" xr:uid="{00000000-0005-0000-0000-0000708C0000}"/>
    <cellStyle name="Обычный 26 2 3 2 3 17" xfId="35956" xr:uid="{00000000-0005-0000-0000-0000718C0000}"/>
    <cellStyle name="Обычный 26 2 3 2 3 18" xfId="35957" xr:uid="{00000000-0005-0000-0000-0000728C0000}"/>
    <cellStyle name="Обычный 26 2 3 2 3 2" xfId="35958" xr:uid="{00000000-0005-0000-0000-0000738C0000}"/>
    <cellStyle name="Обычный 26 2 3 2 3 3" xfId="35959" xr:uid="{00000000-0005-0000-0000-0000748C0000}"/>
    <cellStyle name="Обычный 26 2 3 2 3 4" xfId="35960" xr:uid="{00000000-0005-0000-0000-0000758C0000}"/>
    <cellStyle name="Обычный 26 2 3 2 3 5" xfId="35961" xr:uid="{00000000-0005-0000-0000-0000768C0000}"/>
    <cellStyle name="Обычный 26 2 3 2 3 6" xfId="35962" xr:uid="{00000000-0005-0000-0000-0000778C0000}"/>
    <cellStyle name="Обычный 26 2 3 2 3 7" xfId="35963" xr:uid="{00000000-0005-0000-0000-0000788C0000}"/>
    <cellStyle name="Обычный 26 2 3 2 3 8" xfId="35964" xr:uid="{00000000-0005-0000-0000-0000798C0000}"/>
    <cellStyle name="Обычный 26 2 3 2 3 9" xfId="35965" xr:uid="{00000000-0005-0000-0000-00007A8C0000}"/>
    <cellStyle name="Обычный 26 2 3 2 4" xfId="35966" xr:uid="{00000000-0005-0000-0000-00007B8C0000}"/>
    <cellStyle name="Обычный 26 2 3 2 4 10" xfId="35967" xr:uid="{00000000-0005-0000-0000-00007C8C0000}"/>
    <cellStyle name="Обычный 26 2 3 2 4 11" xfId="35968" xr:uid="{00000000-0005-0000-0000-00007D8C0000}"/>
    <cellStyle name="Обычный 26 2 3 2 4 12" xfId="35969" xr:uid="{00000000-0005-0000-0000-00007E8C0000}"/>
    <cellStyle name="Обычный 26 2 3 2 4 13" xfId="35970" xr:uid="{00000000-0005-0000-0000-00007F8C0000}"/>
    <cellStyle name="Обычный 26 2 3 2 4 14" xfId="35971" xr:uid="{00000000-0005-0000-0000-0000808C0000}"/>
    <cellStyle name="Обычный 26 2 3 2 4 15" xfId="35972" xr:uid="{00000000-0005-0000-0000-0000818C0000}"/>
    <cellStyle name="Обычный 26 2 3 2 4 16" xfId="35973" xr:uid="{00000000-0005-0000-0000-0000828C0000}"/>
    <cellStyle name="Обычный 26 2 3 2 4 17" xfId="35974" xr:uid="{00000000-0005-0000-0000-0000838C0000}"/>
    <cellStyle name="Обычный 26 2 3 2 4 18" xfId="35975" xr:uid="{00000000-0005-0000-0000-0000848C0000}"/>
    <cellStyle name="Обычный 26 2 3 2 4 2" xfId="35976" xr:uid="{00000000-0005-0000-0000-0000858C0000}"/>
    <cellStyle name="Обычный 26 2 3 2 4 3" xfId="35977" xr:uid="{00000000-0005-0000-0000-0000868C0000}"/>
    <cellStyle name="Обычный 26 2 3 2 4 4" xfId="35978" xr:uid="{00000000-0005-0000-0000-0000878C0000}"/>
    <cellStyle name="Обычный 26 2 3 2 4 5" xfId="35979" xr:uid="{00000000-0005-0000-0000-0000888C0000}"/>
    <cellStyle name="Обычный 26 2 3 2 4 6" xfId="35980" xr:uid="{00000000-0005-0000-0000-0000898C0000}"/>
    <cellStyle name="Обычный 26 2 3 2 4 7" xfId="35981" xr:uid="{00000000-0005-0000-0000-00008A8C0000}"/>
    <cellStyle name="Обычный 26 2 3 2 4 8" xfId="35982" xr:uid="{00000000-0005-0000-0000-00008B8C0000}"/>
    <cellStyle name="Обычный 26 2 3 2 4 9" xfId="35983" xr:uid="{00000000-0005-0000-0000-00008C8C0000}"/>
    <cellStyle name="Обычный 26 2 3 2 5" xfId="35984" xr:uid="{00000000-0005-0000-0000-00008D8C0000}"/>
    <cellStyle name="Обычный 26 2 3 2 5 10" xfId="35985" xr:uid="{00000000-0005-0000-0000-00008E8C0000}"/>
    <cellStyle name="Обычный 26 2 3 2 5 11" xfId="35986" xr:uid="{00000000-0005-0000-0000-00008F8C0000}"/>
    <cellStyle name="Обычный 26 2 3 2 5 12" xfId="35987" xr:uid="{00000000-0005-0000-0000-0000908C0000}"/>
    <cellStyle name="Обычный 26 2 3 2 5 13" xfId="35988" xr:uid="{00000000-0005-0000-0000-0000918C0000}"/>
    <cellStyle name="Обычный 26 2 3 2 5 14" xfId="35989" xr:uid="{00000000-0005-0000-0000-0000928C0000}"/>
    <cellStyle name="Обычный 26 2 3 2 5 15" xfId="35990" xr:uid="{00000000-0005-0000-0000-0000938C0000}"/>
    <cellStyle name="Обычный 26 2 3 2 5 16" xfId="35991" xr:uid="{00000000-0005-0000-0000-0000948C0000}"/>
    <cellStyle name="Обычный 26 2 3 2 5 17" xfId="35992" xr:uid="{00000000-0005-0000-0000-0000958C0000}"/>
    <cellStyle name="Обычный 26 2 3 2 5 18" xfId="35993" xr:uid="{00000000-0005-0000-0000-0000968C0000}"/>
    <cellStyle name="Обычный 26 2 3 2 5 2" xfId="35994" xr:uid="{00000000-0005-0000-0000-0000978C0000}"/>
    <cellStyle name="Обычный 26 2 3 2 5 3" xfId="35995" xr:uid="{00000000-0005-0000-0000-0000988C0000}"/>
    <cellStyle name="Обычный 26 2 3 2 5 4" xfId="35996" xr:uid="{00000000-0005-0000-0000-0000998C0000}"/>
    <cellStyle name="Обычный 26 2 3 2 5 5" xfId="35997" xr:uid="{00000000-0005-0000-0000-00009A8C0000}"/>
    <cellStyle name="Обычный 26 2 3 2 5 6" xfId="35998" xr:uid="{00000000-0005-0000-0000-00009B8C0000}"/>
    <cellStyle name="Обычный 26 2 3 2 5 7" xfId="35999" xr:uid="{00000000-0005-0000-0000-00009C8C0000}"/>
    <cellStyle name="Обычный 26 2 3 2 5 8" xfId="36000" xr:uid="{00000000-0005-0000-0000-00009D8C0000}"/>
    <cellStyle name="Обычный 26 2 3 2 5 9" xfId="36001" xr:uid="{00000000-0005-0000-0000-00009E8C0000}"/>
    <cellStyle name="Обычный 26 2 3 2 6" xfId="36002" xr:uid="{00000000-0005-0000-0000-00009F8C0000}"/>
    <cellStyle name="Обычный 26 2 3 2 7" xfId="36003" xr:uid="{00000000-0005-0000-0000-0000A08C0000}"/>
    <cellStyle name="Обычный 26 2 3 2 8" xfId="36004" xr:uid="{00000000-0005-0000-0000-0000A18C0000}"/>
    <cellStyle name="Обычный 26 2 3 2 9" xfId="36005" xr:uid="{00000000-0005-0000-0000-0000A28C0000}"/>
    <cellStyle name="Обычный 26 2 3 20" xfId="36006" xr:uid="{00000000-0005-0000-0000-0000A38C0000}"/>
    <cellStyle name="Обычный 26 2 3 21" xfId="36007" xr:uid="{00000000-0005-0000-0000-0000A48C0000}"/>
    <cellStyle name="Обычный 26 2 3 22" xfId="36008" xr:uid="{00000000-0005-0000-0000-0000A58C0000}"/>
    <cellStyle name="Обычный 26 2 3 23" xfId="36009" xr:uid="{00000000-0005-0000-0000-0000A68C0000}"/>
    <cellStyle name="Обычный 26 2 3 24" xfId="36010" xr:uid="{00000000-0005-0000-0000-0000A78C0000}"/>
    <cellStyle name="Обычный 26 2 3 3" xfId="36011" xr:uid="{00000000-0005-0000-0000-0000A88C0000}"/>
    <cellStyle name="Обычный 26 2 3 3 10" xfId="36012" xr:uid="{00000000-0005-0000-0000-0000A98C0000}"/>
    <cellStyle name="Обычный 26 2 3 3 11" xfId="36013" xr:uid="{00000000-0005-0000-0000-0000AA8C0000}"/>
    <cellStyle name="Обычный 26 2 3 3 12" xfId="36014" xr:uid="{00000000-0005-0000-0000-0000AB8C0000}"/>
    <cellStyle name="Обычный 26 2 3 3 13" xfId="36015" xr:uid="{00000000-0005-0000-0000-0000AC8C0000}"/>
    <cellStyle name="Обычный 26 2 3 3 14" xfId="36016" xr:uid="{00000000-0005-0000-0000-0000AD8C0000}"/>
    <cellStyle name="Обычный 26 2 3 3 15" xfId="36017" xr:uid="{00000000-0005-0000-0000-0000AE8C0000}"/>
    <cellStyle name="Обычный 26 2 3 3 16" xfId="36018" xr:uid="{00000000-0005-0000-0000-0000AF8C0000}"/>
    <cellStyle name="Обычный 26 2 3 3 17" xfId="36019" xr:uid="{00000000-0005-0000-0000-0000B08C0000}"/>
    <cellStyle name="Обычный 26 2 3 3 18" xfId="36020" xr:uid="{00000000-0005-0000-0000-0000B18C0000}"/>
    <cellStyle name="Обычный 26 2 3 3 19" xfId="36021" xr:uid="{00000000-0005-0000-0000-0000B28C0000}"/>
    <cellStyle name="Обычный 26 2 3 3 2" xfId="36022" xr:uid="{00000000-0005-0000-0000-0000B38C0000}"/>
    <cellStyle name="Обычный 26 2 3 3 2 10" xfId="36023" xr:uid="{00000000-0005-0000-0000-0000B48C0000}"/>
    <cellStyle name="Обычный 26 2 3 3 2 11" xfId="36024" xr:uid="{00000000-0005-0000-0000-0000B58C0000}"/>
    <cellStyle name="Обычный 26 2 3 3 2 12" xfId="36025" xr:uid="{00000000-0005-0000-0000-0000B68C0000}"/>
    <cellStyle name="Обычный 26 2 3 3 2 13" xfId="36026" xr:uid="{00000000-0005-0000-0000-0000B78C0000}"/>
    <cellStyle name="Обычный 26 2 3 3 2 14" xfId="36027" xr:uid="{00000000-0005-0000-0000-0000B88C0000}"/>
    <cellStyle name="Обычный 26 2 3 3 2 15" xfId="36028" xr:uid="{00000000-0005-0000-0000-0000B98C0000}"/>
    <cellStyle name="Обычный 26 2 3 3 2 16" xfId="36029" xr:uid="{00000000-0005-0000-0000-0000BA8C0000}"/>
    <cellStyle name="Обычный 26 2 3 3 2 17" xfId="36030" xr:uid="{00000000-0005-0000-0000-0000BB8C0000}"/>
    <cellStyle name="Обычный 26 2 3 3 2 18" xfId="36031" xr:uid="{00000000-0005-0000-0000-0000BC8C0000}"/>
    <cellStyle name="Обычный 26 2 3 3 2 19" xfId="36032" xr:uid="{00000000-0005-0000-0000-0000BD8C0000}"/>
    <cellStyle name="Обычный 26 2 3 3 2 2" xfId="36033" xr:uid="{00000000-0005-0000-0000-0000BE8C0000}"/>
    <cellStyle name="Обычный 26 2 3 3 2 2 10" xfId="36034" xr:uid="{00000000-0005-0000-0000-0000BF8C0000}"/>
    <cellStyle name="Обычный 26 2 3 3 2 2 11" xfId="36035" xr:uid="{00000000-0005-0000-0000-0000C08C0000}"/>
    <cellStyle name="Обычный 26 2 3 3 2 2 12" xfId="36036" xr:uid="{00000000-0005-0000-0000-0000C18C0000}"/>
    <cellStyle name="Обычный 26 2 3 3 2 2 13" xfId="36037" xr:uid="{00000000-0005-0000-0000-0000C28C0000}"/>
    <cellStyle name="Обычный 26 2 3 3 2 2 14" xfId="36038" xr:uid="{00000000-0005-0000-0000-0000C38C0000}"/>
    <cellStyle name="Обычный 26 2 3 3 2 2 15" xfId="36039" xr:uid="{00000000-0005-0000-0000-0000C48C0000}"/>
    <cellStyle name="Обычный 26 2 3 3 2 2 16" xfId="36040" xr:uid="{00000000-0005-0000-0000-0000C58C0000}"/>
    <cellStyle name="Обычный 26 2 3 3 2 2 17" xfId="36041" xr:uid="{00000000-0005-0000-0000-0000C68C0000}"/>
    <cellStyle name="Обычный 26 2 3 3 2 2 18" xfId="36042" xr:uid="{00000000-0005-0000-0000-0000C78C0000}"/>
    <cellStyle name="Обычный 26 2 3 3 2 2 2" xfId="36043" xr:uid="{00000000-0005-0000-0000-0000C88C0000}"/>
    <cellStyle name="Обычный 26 2 3 3 2 2 3" xfId="36044" xr:uid="{00000000-0005-0000-0000-0000C98C0000}"/>
    <cellStyle name="Обычный 26 2 3 3 2 2 4" xfId="36045" xr:uid="{00000000-0005-0000-0000-0000CA8C0000}"/>
    <cellStyle name="Обычный 26 2 3 3 2 2 5" xfId="36046" xr:uid="{00000000-0005-0000-0000-0000CB8C0000}"/>
    <cellStyle name="Обычный 26 2 3 3 2 2 6" xfId="36047" xr:uid="{00000000-0005-0000-0000-0000CC8C0000}"/>
    <cellStyle name="Обычный 26 2 3 3 2 2 7" xfId="36048" xr:uid="{00000000-0005-0000-0000-0000CD8C0000}"/>
    <cellStyle name="Обычный 26 2 3 3 2 2 8" xfId="36049" xr:uid="{00000000-0005-0000-0000-0000CE8C0000}"/>
    <cellStyle name="Обычный 26 2 3 3 2 2 9" xfId="36050" xr:uid="{00000000-0005-0000-0000-0000CF8C0000}"/>
    <cellStyle name="Обычный 26 2 3 3 2 20" xfId="36051" xr:uid="{00000000-0005-0000-0000-0000D08C0000}"/>
    <cellStyle name="Обычный 26 2 3 3 2 21" xfId="36052" xr:uid="{00000000-0005-0000-0000-0000D18C0000}"/>
    <cellStyle name="Обычный 26 2 3 3 2 3" xfId="36053" xr:uid="{00000000-0005-0000-0000-0000D28C0000}"/>
    <cellStyle name="Обычный 26 2 3 3 2 3 10" xfId="36054" xr:uid="{00000000-0005-0000-0000-0000D38C0000}"/>
    <cellStyle name="Обычный 26 2 3 3 2 3 11" xfId="36055" xr:uid="{00000000-0005-0000-0000-0000D48C0000}"/>
    <cellStyle name="Обычный 26 2 3 3 2 3 12" xfId="36056" xr:uid="{00000000-0005-0000-0000-0000D58C0000}"/>
    <cellStyle name="Обычный 26 2 3 3 2 3 13" xfId="36057" xr:uid="{00000000-0005-0000-0000-0000D68C0000}"/>
    <cellStyle name="Обычный 26 2 3 3 2 3 14" xfId="36058" xr:uid="{00000000-0005-0000-0000-0000D78C0000}"/>
    <cellStyle name="Обычный 26 2 3 3 2 3 15" xfId="36059" xr:uid="{00000000-0005-0000-0000-0000D88C0000}"/>
    <cellStyle name="Обычный 26 2 3 3 2 3 16" xfId="36060" xr:uid="{00000000-0005-0000-0000-0000D98C0000}"/>
    <cellStyle name="Обычный 26 2 3 3 2 3 17" xfId="36061" xr:uid="{00000000-0005-0000-0000-0000DA8C0000}"/>
    <cellStyle name="Обычный 26 2 3 3 2 3 18" xfId="36062" xr:uid="{00000000-0005-0000-0000-0000DB8C0000}"/>
    <cellStyle name="Обычный 26 2 3 3 2 3 2" xfId="36063" xr:uid="{00000000-0005-0000-0000-0000DC8C0000}"/>
    <cellStyle name="Обычный 26 2 3 3 2 3 3" xfId="36064" xr:uid="{00000000-0005-0000-0000-0000DD8C0000}"/>
    <cellStyle name="Обычный 26 2 3 3 2 3 4" xfId="36065" xr:uid="{00000000-0005-0000-0000-0000DE8C0000}"/>
    <cellStyle name="Обычный 26 2 3 3 2 3 5" xfId="36066" xr:uid="{00000000-0005-0000-0000-0000DF8C0000}"/>
    <cellStyle name="Обычный 26 2 3 3 2 3 6" xfId="36067" xr:uid="{00000000-0005-0000-0000-0000E08C0000}"/>
    <cellStyle name="Обычный 26 2 3 3 2 3 7" xfId="36068" xr:uid="{00000000-0005-0000-0000-0000E18C0000}"/>
    <cellStyle name="Обычный 26 2 3 3 2 3 8" xfId="36069" xr:uid="{00000000-0005-0000-0000-0000E28C0000}"/>
    <cellStyle name="Обычный 26 2 3 3 2 3 9" xfId="36070" xr:uid="{00000000-0005-0000-0000-0000E38C0000}"/>
    <cellStyle name="Обычный 26 2 3 3 2 4" xfId="36071" xr:uid="{00000000-0005-0000-0000-0000E48C0000}"/>
    <cellStyle name="Обычный 26 2 3 3 2 4 10" xfId="36072" xr:uid="{00000000-0005-0000-0000-0000E58C0000}"/>
    <cellStyle name="Обычный 26 2 3 3 2 4 11" xfId="36073" xr:uid="{00000000-0005-0000-0000-0000E68C0000}"/>
    <cellStyle name="Обычный 26 2 3 3 2 4 12" xfId="36074" xr:uid="{00000000-0005-0000-0000-0000E78C0000}"/>
    <cellStyle name="Обычный 26 2 3 3 2 4 13" xfId="36075" xr:uid="{00000000-0005-0000-0000-0000E88C0000}"/>
    <cellStyle name="Обычный 26 2 3 3 2 4 14" xfId="36076" xr:uid="{00000000-0005-0000-0000-0000E98C0000}"/>
    <cellStyle name="Обычный 26 2 3 3 2 4 15" xfId="36077" xr:uid="{00000000-0005-0000-0000-0000EA8C0000}"/>
    <cellStyle name="Обычный 26 2 3 3 2 4 16" xfId="36078" xr:uid="{00000000-0005-0000-0000-0000EB8C0000}"/>
    <cellStyle name="Обычный 26 2 3 3 2 4 17" xfId="36079" xr:uid="{00000000-0005-0000-0000-0000EC8C0000}"/>
    <cellStyle name="Обычный 26 2 3 3 2 4 18" xfId="36080" xr:uid="{00000000-0005-0000-0000-0000ED8C0000}"/>
    <cellStyle name="Обычный 26 2 3 3 2 4 2" xfId="36081" xr:uid="{00000000-0005-0000-0000-0000EE8C0000}"/>
    <cellStyle name="Обычный 26 2 3 3 2 4 3" xfId="36082" xr:uid="{00000000-0005-0000-0000-0000EF8C0000}"/>
    <cellStyle name="Обычный 26 2 3 3 2 4 4" xfId="36083" xr:uid="{00000000-0005-0000-0000-0000F08C0000}"/>
    <cellStyle name="Обычный 26 2 3 3 2 4 5" xfId="36084" xr:uid="{00000000-0005-0000-0000-0000F18C0000}"/>
    <cellStyle name="Обычный 26 2 3 3 2 4 6" xfId="36085" xr:uid="{00000000-0005-0000-0000-0000F28C0000}"/>
    <cellStyle name="Обычный 26 2 3 3 2 4 7" xfId="36086" xr:uid="{00000000-0005-0000-0000-0000F38C0000}"/>
    <cellStyle name="Обычный 26 2 3 3 2 4 8" xfId="36087" xr:uid="{00000000-0005-0000-0000-0000F48C0000}"/>
    <cellStyle name="Обычный 26 2 3 3 2 4 9" xfId="36088" xr:uid="{00000000-0005-0000-0000-0000F58C0000}"/>
    <cellStyle name="Обычный 26 2 3 3 2 5" xfId="36089" xr:uid="{00000000-0005-0000-0000-0000F68C0000}"/>
    <cellStyle name="Обычный 26 2 3 3 2 6" xfId="36090" xr:uid="{00000000-0005-0000-0000-0000F78C0000}"/>
    <cellStyle name="Обычный 26 2 3 3 2 7" xfId="36091" xr:uid="{00000000-0005-0000-0000-0000F88C0000}"/>
    <cellStyle name="Обычный 26 2 3 3 2 8" xfId="36092" xr:uid="{00000000-0005-0000-0000-0000F98C0000}"/>
    <cellStyle name="Обычный 26 2 3 3 2 9" xfId="36093" xr:uid="{00000000-0005-0000-0000-0000FA8C0000}"/>
    <cellStyle name="Обычный 26 2 3 3 20" xfId="36094" xr:uid="{00000000-0005-0000-0000-0000FB8C0000}"/>
    <cellStyle name="Обычный 26 2 3 3 21" xfId="36095" xr:uid="{00000000-0005-0000-0000-0000FC8C0000}"/>
    <cellStyle name="Обычный 26 2 3 3 22" xfId="36096" xr:uid="{00000000-0005-0000-0000-0000FD8C0000}"/>
    <cellStyle name="Обычный 26 2 3 3 3" xfId="36097" xr:uid="{00000000-0005-0000-0000-0000FE8C0000}"/>
    <cellStyle name="Обычный 26 2 3 3 3 10" xfId="36098" xr:uid="{00000000-0005-0000-0000-0000FF8C0000}"/>
    <cellStyle name="Обычный 26 2 3 3 3 11" xfId="36099" xr:uid="{00000000-0005-0000-0000-0000008D0000}"/>
    <cellStyle name="Обычный 26 2 3 3 3 12" xfId="36100" xr:uid="{00000000-0005-0000-0000-0000018D0000}"/>
    <cellStyle name="Обычный 26 2 3 3 3 13" xfId="36101" xr:uid="{00000000-0005-0000-0000-0000028D0000}"/>
    <cellStyle name="Обычный 26 2 3 3 3 14" xfId="36102" xr:uid="{00000000-0005-0000-0000-0000038D0000}"/>
    <cellStyle name="Обычный 26 2 3 3 3 15" xfId="36103" xr:uid="{00000000-0005-0000-0000-0000048D0000}"/>
    <cellStyle name="Обычный 26 2 3 3 3 16" xfId="36104" xr:uid="{00000000-0005-0000-0000-0000058D0000}"/>
    <cellStyle name="Обычный 26 2 3 3 3 17" xfId="36105" xr:uid="{00000000-0005-0000-0000-0000068D0000}"/>
    <cellStyle name="Обычный 26 2 3 3 3 18" xfId="36106" xr:uid="{00000000-0005-0000-0000-0000078D0000}"/>
    <cellStyle name="Обычный 26 2 3 3 3 2" xfId="36107" xr:uid="{00000000-0005-0000-0000-0000088D0000}"/>
    <cellStyle name="Обычный 26 2 3 3 3 3" xfId="36108" xr:uid="{00000000-0005-0000-0000-0000098D0000}"/>
    <cellStyle name="Обычный 26 2 3 3 3 4" xfId="36109" xr:uid="{00000000-0005-0000-0000-00000A8D0000}"/>
    <cellStyle name="Обычный 26 2 3 3 3 5" xfId="36110" xr:uid="{00000000-0005-0000-0000-00000B8D0000}"/>
    <cellStyle name="Обычный 26 2 3 3 3 6" xfId="36111" xr:uid="{00000000-0005-0000-0000-00000C8D0000}"/>
    <cellStyle name="Обычный 26 2 3 3 3 7" xfId="36112" xr:uid="{00000000-0005-0000-0000-00000D8D0000}"/>
    <cellStyle name="Обычный 26 2 3 3 3 8" xfId="36113" xr:uid="{00000000-0005-0000-0000-00000E8D0000}"/>
    <cellStyle name="Обычный 26 2 3 3 3 9" xfId="36114" xr:uid="{00000000-0005-0000-0000-00000F8D0000}"/>
    <cellStyle name="Обычный 26 2 3 3 4" xfId="36115" xr:uid="{00000000-0005-0000-0000-0000108D0000}"/>
    <cellStyle name="Обычный 26 2 3 3 4 10" xfId="36116" xr:uid="{00000000-0005-0000-0000-0000118D0000}"/>
    <cellStyle name="Обычный 26 2 3 3 4 11" xfId="36117" xr:uid="{00000000-0005-0000-0000-0000128D0000}"/>
    <cellStyle name="Обычный 26 2 3 3 4 12" xfId="36118" xr:uid="{00000000-0005-0000-0000-0000138D0000}"/>
    <cellStyle name="Обычный 26 2 3 3 4 13" xfId="36119" xr:uid="{00000000-0005-0000-0000-0000148D0000}"/>
    <cellStyle name="Обычный 26 2 3 3 4 14" xfId="36120" xr:uid="{00000000-0005-0000-0000-0000158D0000}"/>
    <cellStyle name="Обычный 26 2 3 3 4 15" xfId="36121" xr:uid="{00000000-0005-0000-0000-0000168D0000}"/>
    <cellStyle name="Обычный 26 2 3 3 4 16" xfId="36122" xr:uid="{00000000-0005-0000-0000-0000178D0000}"/>
    <cellStyle name="Обычный 26 2 3 3 4 17" xfId="36123" xr:uid="{00000000-0005-0000-0000-0000188D0000}"/>
    <cellStyle name="Обычный 26 2 3 3 4 18" xfId="36124" xr:uid="{00000000-0005-0000-0000-0000198D0000}"/>
    <cellStyle name="Обычный 26 2 3 3 4 2" xfId="36125" xr:uid="{00000000-0005-0000-0000-00001A8D0000}"/>
    <cellStyle name="Обычный 26 2 3 3 4 3" xfId="36126" xr:uid="{00000000-0005-0000-0000-00001B8D0000}"/>
    <cellStyle name="Обычный 26 2 3 3 4 4" xfId="36127" xr:uid="{00000000-0005-0000-0000-00001C8D0000}"/>
    <cellStyle name="Обычный 26 2 3 3 4 5" xfId="36128" xr:uid="{00000000-0005-0000-0000-00001D8D0000}"/>
    <cellStyle name="Обычный 26 2 3 3 4 6" xfId="36129" xr:uid="{00000000-0005-0000-0000-00001E8D0000}"/>
    <cellStyle name="Обычный 26 2 3 3 4 7" xfId="36130" xr:uid="{00000000-0005-0000-0000-00001F8D0000}"/>
    <cellStyle name="Обычный 26 2 3 3 4 8" xfId="36131" xr:uid="{00000000-0005-0000-0000-0000208D0000}"/>
    <cellStyle name="Обычный 26 2 3 3 4 9" xfId="36132" xr:uid="{00000000-0005-0000-0000-0000218D0000}"/>
    <cellStyle name="Обычный 26 2 3 3 5" xfId="36133" xr:uid="{00000000-0005-0000-0000-0000228D0000}"/>
    <cellStyle name="Обычный 26 2 3 3 5 10" xfId="36134" xr:uid="{00000000-0005-0000-0000-0000238D0000}"/>
    <cellStyle name="Обычный 26 2 3 3 5 11" xfId="36135" xr:uid="{00000000-0005-0000-0000-0000248D0000}"/>
    <cellStyle name="Обычный 26 2 3 3 5 12" xfId="36136" xr:uid="{00000000-0005-0000-0000-0000258D0000}"/>
    <cellStyle name="Обычный 26 2 3 3 5 13" xfId="36137" xr:uid="{00000000-0005-0000-0000-0000268D0000}"/>
    <cellStyle name="Обычный 26 2 3 3 5 14" xfId="36138" xr:uid="{00000000-0005-0000-0000-0000278D0000}"/>
    <cellStyle name="Обычный 26 2 3 3 5 15" xfId="36139" xr:uid="{00000000-0005-0000-0000-0000288D0000}"/>
    <cellStyle name="Обычный 26 2 3 3 5 16" xfId="36140" xr:uid="{00000000-0005-0000-0000-0000298D0000}"/>
    <cellStyle name="Обычный 26 2 3 3 5 17" xfId="36141" xr:uid="{00000000-0005-0000-0000-00002A8D0000}"/>
    <cellStyle name="Обычный 26 2 3 3 5 18" xfId="36142" xr:uid="{00000000-0005-0000-0000-00002B8D0000}"/>
    <cellStyle name="Обычный 26 2 3 3 5 2" xfId="36143" xr:uid="{00000000-0005-0000-0000-00002C8D0000}"/>
    <cellStyle name="Обычный 26 2 3 3 5 3" xfId="36144" xr:uid="{00000000-0005-0000-0000-00002D8D0000}"/>
    <cellStyle name="Обычный 26 2 3 3 5 4" xfId="36145" xr:uid="{00000000-0005-0000-0000-00002E8D0000}"/>
    <cellStyle name="Обычный 26 2 3 3 5 5" xfId="36146" xr:uid="{00000000-0005-0000-0000-00002F8D0000}"/>
    <cellStyle name="Обычный 26 2 3 3 5 6" xfId="36147" xr:uid="{00000000-0005-0000-0000-0000308D0000}"/>
    <cellStyle name="Обычный 26 2 3 3 5 7" xfId="36148" xr:uid="{00000000-0005-0000-0000-0000318D0000}"/>
    <cellStyle name="Обычный 26 2 3 3 5 8" xfId="36149" xr:uid="{00000000-0005-0000-0000-0000328D0000}"/>
    <cellStyle name="Обычный 26 2 3 3 5 9" xfId="36150" xr:uid="{00000000-0005-0000-0000-0000338D0000}"/>
    <cellStyle name="Обычный 26 2 3 3 6" xfId="36151" xr:uid="{00000000-0005-0000-0000-0000348D0000}"/>
    <cellStyle name="Обычный 26 2 3 3 7" xfId="36152" xr:uid="{00000000-0005-0000-0000-0000358D0000}"/>
    <cellStyle name="Обычный 26 2 3 3 8" xfId="36153" xr:uid="{00000000-0005-0000-0000-0000368D0000}"/>
    <cellStyle name="Обычный 26 2 3 3 9" xfId="36154" xr:uid="{00000000-0005-0000-0000-0000378D0000}"/>
    <cellStyle name="Обычный 26 2 3 4" xfId="36155" xr:uid="{00000000-0005-0000-0000-0000388D0000}"/>
    <cellStyle name="Обычный 26 2 3 4 10" xfId="36156" xr:uid="{00000000-0005-0000-0000-0000398D0000}"/>
    <cellStyle name="Обычный 26 2 3 4 11" xfId="36157" xr:uid="{00000000-0005-0000-0000-00003A8D0000}"/>
    <cellStyle name="Обычный 26 2 3 4 12" xfId="36158" xr:uid="{00000000-0005-0000-0000-00003B8D0000}"/>
    <cellStyle name="Обычный 26 2 3 4 13" xfId="36159" xr:uid="{00000000-0005-0000-0000-00003C8D0000}"/>
    <cellStyle name="Обычный 26 2 3 4 14" xfId="36160" xr:uid="{00000000-0005-0000-0000-00003D8D0000}"/>
    <cellStyle name="Обычный 26 2 3 4 15" xfId="36161" xr:uid="{00000000-0005-0000-0000-00003E8D0000}"/>
    <cellStyle name="Обычный 26 2 3 4 16" xfId="36162" xr:uid="{00000000-0005-0000-0000-00003F8D0000}"/>
    <cellStyle name="Обычный 26 2 3 4 17" xfId="36163" xr:uid="{00000000-0005-0000-0000-0000408D0000}"/>
    <cellStyle name="Обычный 26 2 3 4 18" xfId="36164" xr:uid="{00000000-0005-0000-0000-0000418D0000}"/>
    <cellStyle name="Обычный 26 2 3 4 19" xfId="36165" xr:uid="{00000000-0005-0000-0000-0000428D0000}"/>
    <cellStyle name="Обычный 26 2 3 4 2" xfId="36166" xr:uid="{00000000-0005-0000-0000-0000438D0000}"/>
    <cellStyle name="Обычный 26 2 3 4 2 10" xfId="36167" xr:uid="{00000000-0005-0000-0000-0000448D0000}"/>
    <cellStyle name="Обычный 26 2 3 4 2 11" xfId="36168" xr:uid="{00000000-0005-0000-0000-0000458D0000}"/>
    <cellStyle name="Обычный 26 2 3 4 2 12" xfId="36169" xr:uid="{00000000-0005-0000-0000-0000468D0000}"/>
    <cellStyle name="Обычный 26 2 3 4 2 13" xfId="36170" xr:uid="{00000000-0005-0000-0000-0000478D0000}"/>
    <cellStyle name="Обычный 26 2 3 4 2 14" xfId="36171" xr:uid="{00000000-0005-0000-0000-0000488D0000}"/>
    <cellStyle name="Обычный 26 2 3 4 2 15" xfId="36172" xr:uid="{00000000-0005-0000-0000-0000498D0000}"/>
    <cellStyle name="Обычный 26 2 3 4 2 16" xfId="36173" xr:uid="{00000000-0005-0000-0000-00004A8D0000}"/>
    <cellStyle name="Обычный 26 2 3 4 2 17" xfId="36174" xr:uid="{00000000-0005-0000-0000-00004B8D0000}"/>
    <cellStyle name="Обычный 26 2 3 4 2 18" xfId="36175" xr:uid="{00000000-0005-0000-0000-00004C8D0000}"/>
    <cellStyle name="Обычный 26 2 3 4 2 2" xfId="36176" xr:uid="{00000000-0005-0000-0000-00004D8D0000}"/>
    <cellStyle name="Обычный 26 2 3 4 2 3" xfId="36177" xr:uid="{00000000-0005-0000-0000-00004E8D0000}"/>
    <cellStyle name="Обычный 26 2 3 4 2 4" xfId="36178" xr:uid="{00000000-0005-0000-0000-00004F8D0000}"/>
    <cellStyle name="Обычный 26 2 3 4 2 5" xfId="36179" xr:uid="{00000000-0005-0000-0000-0000508D0000}"/>
    <cellStyle name="Обычный 26 2 3 4 2 6" xfId="36180" xr:uid="{00000000-0005-0000-0000-0000518D0000}"/>
    <cellStyle name="Обычный 26 2 3 4 2 7" xfId="36181" xr:uid="{00000000-0005-0000-0000-0000528D0000}"/>
    <cellStyle name="Обычный 26 2 3 4 2 8" xfId="36182" xr:uid="{00000000-0005-0000-0000-0000538D0000}"/>
    <cellStyle name="Обычный 26 2 3 4 2 9" xfId="36183" xr:uid="{00000000-0005-0000-0000-0000548D0000}"/>
    <cellStyle name="Обычный 26 2 3 4 20" xfId="36184" xr:uid="{00000000-0005-0000-0000-0000558D0000}"/>
    <cellStyle name="Обычный 26 2 3 4 21" xfId="36185" xr:uid="{00000000-0005-0000-0000-0000568D0000}"/>
    <cellStyle name="Обычный 26 2 3 4 3" xfId="36186" xr:uid="{00000000-0005-0000-0000-0000578D0000}"/>
    <cellStyle name="Обычный 26 2 3 4 3 10" xfId="36187" xr:uid="{00000000-0005-0000-0000-0000588D0000}"/>
    <cellStyle name="Обычный 26 2 3 4 3 11" xfId="36188" xr:uid="{00000000-0005-0000-0000-0000598D0000}"/>
    <cellStyle name="Обычный 26 2 3 4 3 12" xfId="36189" xr:uid="{00000000-0005-0000-0000-00005A8D0000}"/>
    <cellStyle name="Обычный 26 2 3 4 3 13" xfId="36190" xr:uid="{00000000-0005-0000-0000-00005B8D0000}"/>
    <cellStyle name="Обычный 26 2 3 4 3 14" xfId="36191" xr:uid="{00000000-0005-0000-0000-00005C8D0000}"/>
    <cellStyle name="Обычный 26 2 3 4 3 15" xfId="36192" xr:uid="{00000000-0005-0000-0000-00005D8D0000}"/>
    <cellStyle name="Обычный 26 2 3 4 3 16" xfId="36193" xr:uid="{00000000-0005-0000-0000-00005E8D0000}"/>
    <cellStyle name="Обычный 26 2 3 4 3 17" xfId="36194" xr:uid="{00000000-0005-0000-0000-00005F8D0000}"/>
    <cellStyle name="Обычный 26 2 3 4 3 18" xfId="36195" xr:uid="{00000000-0005-0000-0000-0000608D0000}"/>
    <cellStyle name="Обычный 26 2 3 4 3 2" xfId="36196" xr:uid="{00000000-0005-0000-0000-0000618D0000}"/>
    <cellStyle name="Обычный 26 2 3 4 3 3" xfId="36197" xr:uid="{00000000-0005-0000-0000-0000628D0000}"/>
    <cellStyle name="Обычный 26 2 3 4 3 4" xfId="36198" xr:uid="{00000000-0005-0000-0000-0000638D0000}"/>
    <cellStyle name="Обычный 26 2 3 4 3 5" xfId="36199" xr:uid="{00000000-0005-0000-0000-0000648D0000}"/>
    <cellStyle name="Обычный 26 2 3 4 3 6" xfId="36200" xr:uid="{00000000-0005-0000-0000-0000658D0000}"/>
    <cellStyle name="Обычный 26 2 3 4 3 7" xfId="36201" xr:uid="{00000000-0005-0000-0000-0000668D0000}"/>
    <cellStyle name="Обычный 26 2 3 4 3 8" xfId="36202" xr:uid="{00000000-0005-0000-0000-0000678D0000}"/>
    <cellStyle name="Обычный 26 2 3 4 3 9" xfId="36203" xr:uid="{00000000-0005-0000-0000-0000688D0000}"/>
    <cellStyle name="Обычный 26 2 3 4 4" xfId="36204" xr:uid="{00000000-0005-0000-0000-0000698D0000}"/>
    <cellStyle name="Обычный 26 2 3 4 4 10" xfId="36205" xr:uid="{00000000-0005-0000-0000-00006A8D0000}"/>
    <cellStyle name="Обычный 26 2 3 4 4 11" xfId="36206" xr:uid="{00000000-0005-0000-0000-00006B8D0000}"/>
    <cellStyle name="Обычный 26 2 3 4 4 12" xfId="36207" xr:uid="{00000000-0005-0000-0000-00006C8D0000}"/>
    <cellStyle name="Обычный 26 2 3 4 4 13" xfId="36208" xr:uid="{00000000-0005-0000-0000-00006D8D0000}"/>
    <cellStyle name="Обычный 26 2 3 4 4 14" xfId="36209" xr:uid="{00000000-0005-0000-0000-00006E8D0000}"/>
    <cellStyle name="Обычный 26 2 3 4 4 15" xfId="36210" xr:uid="{00000000-0005-0000-0000-00006F8D0000}"/>
    <cellStyle name="Обычный 26 2 3 4 4 16" xfId="36211" xr:uid="{00000000-0005-0000-0000-0000708D0000}"/>
    <cellStyle name="Обычный 26 2 3 4 4 17" xfId="36212" xr:uid="{00000000-0005-0000-0000-0000718D0000}"/>
    <cellStyle name="Обычный 26 2 3 4 4 18" xfId="36213" xr:uid="{00000000-0005-0000-0000-0000728D0000}"/>
    <cellStyle name="Обычный 26 2 3 4 4 2" xfId="36214" xr:uid="{00000000-0005-0000-0000-0000738D0000}"/>
    <cellStyle name="Обычный 26 2 3 4 4 3" xfId="36215" xr:uid="{00000000-0005-0000-0000-0000748D0000}"/>
    <cellStyle name="Обычный 26 2 3 4 4 4" xfId="36216" xr:uid="{00000000-0005-0000-0000-0000758D0000}"/>
    <cellStyle name="Обычный 26 2 3 4 4 5" xfId="36217" xr:uid="{00000000-0005-0000-0000-0000768D0000}"/>
    <cellStyle name="Обычный 26 2 3 4 4 6" xfId="36218" xr:uid="{00000000-0005-0000-0000-0000778D0000}"/>
    <cellStyle name="Обычный 26 2 3 4 4 7" xfId="36219" xr:uid="{00000000-0005-0000-0000-0000788D0000}"/>
    <cellStyle name="Обычный 26 2 3 4 4 8" xfId="36220" xr:uid="{00000000-0005-0000-0000-0000798D0000}"/>
    <cellStyle name="Обычный 26 2 3 4 4 9" xfId="36221" xr:uid="{00000000-0005-0000-0000-00007A8D0000}"/>
    <cellStyle name="Обычный 26 2 3 4 5" xfId="36222" xr:uid="{00000000-0005-0000-0000-00007B8D0000}"/>
    <cellStyle name="Обычный 26 2 3 4 6" xfId="36223" xr:uid="{00000000-0005-0000-0000-00007C8D0000}"/>
    <cellStyle name="Обычный 26 2 3 4 7" xfId="36224" xr:uid="{00000000-0005-0000-0000-00007D8D0000}"/>
    <cellStyle name="Обычный 26 2 3 4 8" xfId="36225" xr:uid="{00000000-0005-0000-0000-00007E8D0000}"/>
    <cellStyle name="Обычный 26 2 3 4 9" xfId="36226" xr:uid="{00000000-0005-0000-0000-00007F8D0000}"/>
    <cellStyle name="Обычный 26 2 3 5" xfId="36227" xr:uid="{00000000-0005-0000-0000-0000808D0000}"/>
    <cellStyle name="Обычный 26 2 3 5 10" xfId="36228" xr:uid="{00000000-0005-0000-0000-0000818D0000}"/>
    <cellStyle name="Обычный 26 2 3 5 11" xfId="36229" xr:uid="{00000000-0005-0000-0000-0000828D0000}"/>
    <cellStyle name="Обычный 26 2 3 5 12" xfId="36230" xr:uid="{00000000-0005-0000-0000-0000838D0000}"/>
    <cellStyle name="Обычный 26 2 3 5 13" xfId="36231" xr:uid="{00000000-0005-0000-0000-0000848D0000}"/>
    <cellStyle name="Обычный 26 2 3 5 14" xfId="36232" xr:uid="{00000000-0005-0000-0000-0000858D0000}"/>
    <cellStyle name="Обычный 26 2 3 5 15" xfId="36233" xr:uid="{00000000-0005-0000-0000-0000868D0000}"/>
    <cellStyle name="Обычный 26 2 3 5 16" xfId="36234" xr:uid="{00000000-0005-0000-0000-0000878D0000}"/>
    <cellStyle name="Обычный 26 2 3 5 17" xfId="36235" xr:uid="{00000000-0005-0000-0000-0000888D0000}"/>
    <cellStyle name="Обычный 26 2 3 5 18" xfId="36236" xr:uid="{00000000-0005-0000-0000-0000898D0000}"/>
    <cellStyle name="Обычный 26 2 3 5 2" xfId="36237" xr:uid="{00000000-0005-0000-0000-00008A8D0000}"/>
    <cellStyle name="Обычный 26 2 3 5 3" xfId="36238" xr:uid="{00000000-0005-0000-0000-00008B8D0000}"/>
    <cellStyle name="Обычный 26 2 3 5 4" xfId="36239" xr:uid="{00000000-0005-0000-0000-00008C8D0000}"/>
    <cellStyle name="Обычный 26 2 3 5 5" xfId="36240" xr:uid="{00000000-0005-0000-0000-00008D8D0000}"/>
    <cellStyle name="Обычный 26 2 3 5 6" xfId="36241" xr:uid="{00000000-0005-0000-0000-00008E8D0000}"/>
    <cellStyle name="Обычный 26 2 3 5 7" xfId="36242" xr:uid="{00000000-0005-0000-0000-00008F8D0000}"/>
    <cellStyle name="Обычный 26 2 3 5 8" xfId="36243" xr:uid="{00000000-0005-0000-0000-0000908D0000}"/>
    <cellStyle name="Обычный 26 2 3 5 9" xfId="36244" xr:uid="{00000000-0005-0000-0000-0000918D0000}"/>
    <cellStyle name="Обычный 26 2 3 6" xfId="36245" xr:uid="{00000000-0005-0000-0000-0000928D0000}"/>
    <cellStyle name="Обычный 26 2 3 6 10" xfId="36246" xr:uid="{00000000-0005-0000-0000-0000938D0000}"/>
    <cellStyle name="Обычный 26 2 3 6 11" xfId="36247" xr:uid="{00000000-0005-0000-0000-0000948D0000}"/>
    <cellStyle name="Обычный 26 2 3 6 12" xfId="36248" xr:uid="{00000000-0005-0000-0000-0000958D0000}"/>
    <cellStyle name="Обычный 26 2 3 6 13" xfId="36249" xr:uid="{00000000-0005-0000-0000-0000968D0000}"/>
    <cellStyle name="Обычный 26 2 3 6 14" xfId="36250" xr:uid="{00000000-0005-0000-0000-0000978D0000}"/>
    <cellStyle name="Обычный 26 2 3 6 15" xfId="36251" xr:uid="{00000000-0005-0000-0000-0000988D0000}"/>
    <cellStyle name="Обычный 26 2 3 6 16" xfId="36252" xr:uid="{00000000-0005-0000-0000-0000998D0000}"/>
    <cellStyle name="Обычный 26 2 3 6 17" xfId="36253" xr:uid="{00000000-0005-0000-0000-00009A8D0000}"/>
    <cellStyle name="Обычный 26 2 3 6 18" xfId="36254" xr:uid="{00000000-0005-0000-0000-00009B8D0000}"/>
    <cellStyle name="Обычный 26 2 3 6 2" xfId="36255" xr:uid="{00000000-0005-0000-0000-00009C8D0000}"/>
    <cellStyle name="Обычный 26 2 3 6 3" xfId="36256" xr:uid="{00000000-0005-0000-0000-00009D8D0000}"/>
    <cellStyle name="Обычный 26 2 3 6 4" xfId="36257" xr:uid="{00000000-0005-0000-0000-00009E8D0000}"/>
    <cellStyle name="Обычный 26 2 3 6 5" xfId="36258" xr:uid="{00000000-0005-0000-0000-00009F8D0000}"/>
    <cellStyle name="Обычный 26 2 3 6 6" xfId="36259" xr:uid="{00000000-0005-0000-0000-0000A08D0000}"/>
    <cellStyle name="Обычный 26 2 3 6 7" xfId="36260" xr:uid="{00000000-0005-0000-0000-0000A18D0000}"/>
    <cellStyle name="Обычный 26 2 3 6 8" xfId="36261" xr:uid="{00000000-0005-0000-0000-0000A28D0000}"/>
    <cellStyle name="Обычный 26 2 3 6 9" xfId="36262" xr:uid="{00000000-0005-0000-0000-0000A38D0000}"/>
    <cellStyle name="Обычный 26 2 3 7" xfId="36263" xr:uid="{00000000-0005-0000-0000-0000A48D0000}"/>
    <cellStyle name="Обычный 26 2 3 7 10" xfId="36264" xr:uid="{00000000-0005-0000-0000-0000A58D0000}"/>
    <cellStyle name="Обычный 26 2 3 7 11" xfId="36265" xr:uid="{00000000-0005-0000-0000-0000A68D0000}"/>
    <cellStyle name="Обычный 26 2 3 7 12" xfId="36266" xr:uid="{00000000-0005-0000-0000-0000A78D0000}"/>
    <cellStyle name="Обычный 26 2 3 7 13" xfId="36267" xr:uid="{00000000-0005-0000-0000-0000A88D0000}"/>
    <cellStyle name="Обычный 26 2 3 7 14" xfId="36268" xr:uid="{00000000-0005-0000-0000-0000A98D0000}"/>
    <cellStyle name="Обычный 26 2 3 7 15" xfId="36269" xr:uid="{00000000-0005-0000-0000-0000AA8D0000}"/>
    <cellStyle name="Обычный 26 2 3 7 16" xfId="36270" xr:uid="{00000000-0005-0000-0000-0000AB8D0000}"/>
    <cellStyle name="Обычный 26 2 3 7 17" xfId="36271" xr:uid="{00000000-0005-0000-0000-0000AC8D0000}"/>
    <cellStyle name="Обычный 26 2 3 7 18" xfId="36272" xr:uid="{00000000-0005-0000-0000-0000AD8D0000}"/>
    <cellStyle name="Обычный 26 2 3 7 2" xfId="36273" xr:uid="{00000000-0005-0000-0000-0000AE8D0000}"/>
    <cellStyle name="Обычный 26 2 3 7 3" xfId="36274" xr:uid="{00000000-0005-0000-0000-0000AF8D0000}"/>
    <cellStyle name="Обычный 26 2 3 7 4" xfId="36275" xr:uid="{00000000-0005-0000-0000-0000B08D0000}"/>
    <cellStyle name="Обычный 26 2 3 7 5" xfId="36276" xr:uid="{00000000-0005-0000-0000-0000B18D0000}"/>
    <cellStyle name="Обычный 26 2 3 7 6" xfId="36277" xr:uid="{00000000-0005-0000-0000-0000B28D0000}"/>
    <cellStyle name="Обычный 26 2 3 7 7" xfId="36278" xr:uid="{00000000-0005-0000-0000-0000B38D0000}"/>
    <cellStyle name="Обычный 26 2 3 7 8" xfId="36279" xr:uid="{00000000-0005-0000-0000-0000B48D0000}"/>
    <cellStyle name="Обычный 26 2 3 7 9" xfId="36280" xr:uid="{00000000-0005-0000-0000-0000B58D0000}"/>
    <cellStyle name="Обычный 26 2 3 8" xfId="36281" xr:uid="{00000000-0005-0000-0000-0000B68D0000}"/>
    <cellStyle name="Обычный 26 2 3 9" xfId="36282" xr:uid="{00000000-0005-0000-0000-0000B78D0000}"/>
    <cellStyle name="Обычный 26 2 4" xfId="36283" xr:uid="{00000000-0005-0000-0000-0000B88D0000}"/>
    <cellStyle name="Обычный 26 2 4 10" xfId="36284" xr:uid="{00000000-0005-0000-0000-0000B98D0000}"/>
    <cellStyle name="Обычный 26 2 4 11" xfId="36285" xr:uid="{00000000-0005-0000-0000-0000BA8D0000}"/>
    <cellStyle name="Обычный 26 2 4 12" xfId="36286" xr:uid="{00000000-0005-0000-0000-0000BB8D0000}"/>
    <cellStyle name="Обычный 26 2 4 13" xfId="36287" xr:uid="{00000000-0005-0000-0000-0000BC8D0000}"/>
    <cellStyle name="Обычный 26 2 4 14" xfId="36288" xr:uid="{00000000-0005-0000-0000-0000BD8D0000}"/>
    <cellStyle name="Обычный 26 2 4 15" xfId="36289" xr:uid="{00000000-0005-0000-0000-0000BE8D0000}"/>
    <cellStyle name="Обычный 26 2 4 16" xfId="36290" xr:uid="{00000000-0005-0000-0000-0000BF8D0000}"/>
    <cellStyle name="Обычный 26 2 4 17" xfId="36291" xr:uid="{00000000-0005-0000-0000-0000C08D0000}"/>
    <cellStyle name="Обычный 26 2 4 18" xfId="36292" xr:uid="{00000000-0005-0000-0000-0000C18D0000}"/>
    <cellStyle name="Обычный 26 2 4 19" xfId="36293" xr:uid="{00000000-0005-0000-0000-0000C28D0000}"/>
    <cellStyle name="Обычный 26 2 4 2" xfId="36294" xr:uid="{00000000-0005-0000-0000-0000C38D0000}"/>
    <cellStyle name="Обычный 26 2 4 2 10" xfId="36295" xr:uid="{00000000-0005-0000-0000-0000C48D0000}"/>
    <cellStyle name="Обычный 26 2 4 2 11" xfId="36296" xr:uid="{00000000-0005-0000-0000-0000C58D0000}"/>
    <cellStyle name="Обычный 26 2 4 2 12" xfId="36297" xr:uid="{00000000-0005-0000-0000-0000C68D0000}"/>
    <cellStyle name="Обычный 26 2 4 2 13" xfId="36298" xr:uid="{00000000-0005-0000-0000-0000C78D0000}"/>
    <cellStyle name="Обычный 26 2 4 2 14" xfId="36299" xr:uid="{00000000-0005-0000-0000-0000C88D0000}"/>
    <cellStyle name="Обычный 26 2 4 2 15" xfId="36300" xr:uid="{00000000-0005-0000-0000-0000C98D0000}"/>
    <cellStyle name="Обычный 26 2 4 2 16" xfId="36301" xr:uid="{00000000-0005-0000-0000-0000CA8D0000}"/>
    <cellStyle name="Обычный 26 2 4 2 17" xfId="36302" xr:uid="{00000000-0005-0000-0000-0000CB8D0000}"/>
    <cellStyle name="Обычный 26 2 4 2 18" xfId="36303" xr:uid="{00000000-0005-0000-0000-0000CC8D0000}"/>
    <cellStyle name="Обычный 26 2 4 2 19" xfId="36304" xr:uid="{00000000-0005-0000-0000-0000CD8D0000}"/>
    <cellStyle name="Обычный 26 2 4 2 2" xfId="36305" xr:uid="{00000000-0005-0000-0000-0000CE8D0000}"/>
    <cellStyle name="Обычный 26 2 4 2 2 10" xfId="36306" xr:uid="{00000000-0005-0000-0000-0000CF8D0000}"/>
    <cellStyle name="Обычный 26 2 4 2 2 11" xfId="36307" xr:uid="{00000000-0005-0000-0000-0000D08D0000}"/>
    <cellStyle name="Обычный 26 2 4 2 2 12" xfId="36308" xr:uid="{00000000-0005-0000-0000-0000D18D0000}"/>
    <cellStyle name="Обычный 26 2 4 2 2 13" xfId="36309" xr:uid="{00000000-0005-0000-0000-0000D28D0000}"/>
    <cellStyle name="Обычный 26 2 4 2 2 14" xfId="36310" xr:uid="{00000000-0005-0000-0000-0000D38D0000}"/>
    <cellStyle name="Обычный 26 2 4 2 2 15" xfId="36311" xr:uid="{00000000-0005-0000-0000-0000D48D0000}"/>
    <cellStyle name="Обычный 26 2 4 2 2 16" xfId="36312" xr:uid="{00000000-0005-0000-0000-0000D58D0000}"/>
    <cellStyle name="Обычный 26 2 4 2 2 17" xfId="36313" xr:uid="{00000000-0005-0000-0000-0000D68D0000}"/>
    <cellStyle name="Обычный 26 2 4 2 2 18" xfId="36314" xr:uid="{00000000-0005-0000-0000-0000D78D0000}"/>
    <cellStyle name="Обычный 26 2 4 2 2 19" xfId="36315" xr:uid="{00000000-0005-0000-0000-0000D88D0000}"/>
    <cellStyle name="Обычный 26 2 4 2 2 2" xfId="36316" xr:uid="{00000000-0005-0000-0000-0000D98D0000}"/>
    <cellStyle name="Обычный 26 2 4 2 2 2 10" xfId="36317" xr:uid="{00000000-0005-0000-0000-0000DA8D0000}"/>
    <cellStyle name="Обычный 26 2 4 2 2 2 11" xfId="36318" xr:uid="{00000000-0005-0000-0000-0000DB8D0000}"/>
    <cellStyle name="Обычный 26 2 4 2 2 2 12" xfId="36319" xr:uid="{00000000-0005-0000-0000-0000DC8D0000}"/>
    <cellStyle name="Обычный 26 2 4 2 2 2 13" xfId="36320" xr:uid="{00000000-0005-0000-0000-0000DD8D0000}"/>
    <cellStyle name="Обычный 26 2 4 2 2 2 14" xfId="36321" xr:uid="{00000000-0005-0000-0000-0000DE8D0000}"/>
    <cellStyle name="Обычный 26 2 4 2 2 2 15" xfId="36322" xr:uid="{00000000-0005-0000-0000-0000DF8D0000}"/>
    <cellStyle name="Обычный 26 2 4 2 2 2 16" xfId="36323" xr:uid="{00000000-0005-0000-0000-0000E08D0000}"/>
    <cellStyle name="Обычный 26 2 4 2 2 2 17" xfId="36324" xr:uid="{00000000-0005-0000-0000-0000E18D0000}"/>
    <cellStyle name="Обычный 26 2 4 2 2 2 18" xfId="36325" xr:uid="{00000000-0005-0000-0000-0000E28D0000}"/>
    <cellStyle name="Обычный 26 2 4 2 2 2 2" xfId="36326" xr:uid="{00000000-0005-0000-0000-0000E38D0000}"/>
    <cellStyle name="Обычный 26 2 4 2 2 2 3" xfId="36327" xr:uid="{00000000-0005-0000-0000-0000E48D0000}"/>
    <cellStyle name="Обычный 26 2 4 2 2 2 4" xfId="36328" xr:uid="{00000000-0005-0000-0000-0000E58D0000}"/>
    <cellStyle name="Обычный 26 2 4 2 2 2 5" xfId="36329" xr:uid="{00000000-0005-0000-0000-0000E68D0000}"/>
    <cellStyle name="Обычный 26 2 4 2 2 2 6" xfId="36330" xr:uid="{00000000-0005-0000-0000-0000E78D0000}"/>
    <cellStyle name="Обычный 26 2 4 2 2 2 7" xfId="36331" xr:uid="{00000000-0005-0000-0000-0000E88D0000}"/>
    <cellStyle name="Обычный 26 2 4 2 2 2 8" xfId="36332" xr:uid="{00000000-0005-0000-0000-0000E98D0000}"/>
    <cellStyle name="Обычный 26 2 4 2 2 2 9" xfId="36333" xr:uid="{00000000-0005-0000-0000-0000EA8D0000}"/>
    <cellStyle name="Обычный 26 2 4 2 2 20" xfId="36334" xr:uid="{00000000-0005-0000-0000-0000EB8D0000}"/>
    <cellStyle name="Обычный 26 2 4 2 2 21" xfId="36335" xr:uid="{00000000-0005-0000-0000-0000EC8D0000}"/>
    <cellStyle name="Обычный 26 2 4 2 2 3" xfId="36336" xr:uid="{00000000-0005-0000-0000-0000ED8D0000}"/>
    <cellStyle name="Обычный 26 2 4 2 2 3 10" xfId="36337" xr:uid="{00000000-0005-0000-0000-0000EE8D0000}"/>
    <cellStyle name="Обычный 26 2 4 2 2 3 11" xfId="36338" xr:uid="{00000000-0005-0000-0000-0000EF8D0000}"/>
    <cellStyle name="Обычный 26 2 4 2 2 3 12" xfId="36339" xr:uid="{00000000-0005-0000-0000-0000F08D0000}"/>
    <cellStyle name="Обычный 26 2 4 2 2 3 13" xfId="36340" xr:uid="{00000000-0005-0000-0000-0000F18D0000}"/>
    <cellStyle name="Обычный 26 2 4 2 2 3 14" xfId="36341" xr:uid="{00000000-0005-0000-0000-0000F28D0000}"/>
    <cellStyle name="Обычный 26 2 4 2 2 3 15" xfId="36342" xr:uid="{00000000-0005-0000-0000-0000F38D0000}"/>
    <cellStyle name="Обычный 26 2 4 2 2 3 16" xfId="36343" xr:uid="{00000000-0005-0000-0000-0000F48D0000}"/>
    <cellStyle name="Обычный 26 2 4 2 2 3 17" xfId="36344" xr:uid="{00000000-0005-0000-0000-0000F58D0000}"/>
    <cellStyle name="Обычный 26 2 4 2 2 3 18" xfId="36345" xr:uid="{00000000-0005-0000-0000-0000F68D0000}"/>
    <cellStyle name="Обычный 26 2 4 2 2 3 2" xfId="36346" xr:uid="{00000000-0005-0000-0000-0000F78D0000}"/>
    <cellStyle name="Обычный 26 2 4 2 2 3 3" xfId="36347" xr:uid="{00000000-0005-0000-0000-0000F88D0000}"/>
    <cellStyle name="Обычный 26 2 4 2 2 3 4" xfId="36348" xr:uid="{00000000-0005-0000-0000-0000F98D0000}"/>
    <cellStyle name="Обычный 26 2 4 2 2 3 5" xfId="36349" xr:uid="{00000000-0005-0000-0000-0000FA8D0000}"/>
    <cellStyle name="Обычный 26 2 4 2 2 3 6" xfId="36350" xr:uid="{00000000-0005-0000-0000-0000FB8D0000}"/>
    <cellStyle name="Обычный 26 2 4 2 2 3 7" xfId="36351" xr:uid="{00000000-0005-0000-0000-0000FC8D0000}"/>
    <cellStyle name="Обычный 26 2 4 2 2 3 8" xfId="36352" xr:uid="{00000000-0005-0000-0000-0000FD8D0000}"/>
    <cellStyle name="Обычный 26 2 4 2 2 3 9" xfId="36353" xr:uid="{00000000-0005-0000-0000-0000FE8D0000}"/>
    <cellStyle name="Обычный 26 2 4 2 2 4" xfId="36354" xr:uid="{00000000-0005-0000-0000-0000FF8D0000}"/>
    <cellStyle name="Обычный 26 2 4 2 2 4 10" xfId="36355" xr:uid="{00000000-0005-0000-0000-0000008E0000}"/>
    <cellStyle name="Обычный 26 2 4 2 2 4 11" xfId="36356" xr:uid="{00000000-0005-0000-0000-0000018E0000}"/>
    <cellStyle name="Обычный 26 2 4 2 2 4 12" xfId="36357" xr:uid="{00000000-0005-0000-0000-0000028E0000}"/>
    <cellStyle name="Обычный 26 2 4 2 2 4 13" xfId="36358" xr:uid="{00000000-0005-0000-0000-0000038E0000}"/>
    <cellStyle name="Обычный 26 2 4 2 2 4 14" xfId="36359" xr:uid="{00000000-0005-0000-0000-0000048E0000}"/>
    <cellStyle name="Обычный 26 2 4 2 2 4 15" xfId="36360" xr:uid="{00000000-0005-0000-0000-0000058E0000}"/>
    <cellStyle name="Обычный 26 2 4 2 2 4 16" xfId="36361" xr:uid="{00000000-0005-0000-0000-0000068E0000}"/>
    <cellStyle name="Обычный 26 2 4 2 2 4 17" xfId="36362" xr:uid="{00000000-0005-0000-0000-0000078E0000}"/>
    <cellStyle name="Обычный 26 2 4 2 2 4 18" xfId="36363" xr:uid="{00000000-0005-0000-0000-0000088E0000}"/>
    <cellStyle name="Обычный 26 2 4 2 2 4 2" xfId="36364" xr:uid="{00000000-0005-0000-0000-0000098E0000}"/>
    <cellStyle name="Обычный 26 2 4 2 2 4 3" xfId="36365" xr:uid="{00000000-0005-0000-0000-00000A8E0000}"/>
    <cellStyle name="Обычный 26 2 4 2 2 4 4" xfId="36366" xr:uid="{00000000-0005-0000-0000-00000B8E0000}"/>
    <cellStyle name="Обычный 26 2 4 2 2 4 5" xfId="36367" xr:uid="{00000000-0005-0000-0000-00000C8E0000}"/>
    <cellStyle name="Обычный 26 2 4 2 2 4 6" xfId="36368" xr:uid="{00000000-0005-0000-0000-00000D8E0000}"/>
    <cellStyle name="Обычный 26 2 4 2 2 4 7" xfId="36369" xr:uid="{00000000-0005-0000-0000-00000E8E0000}"/>
    <cellStyle name="Обычный 26 2 4 2 2 4 8" xfId="36370" xr:uid="{00000000-0005-0000-0000-00000F8E0000}"/>
    <cellStyle name="Обычный 26 2 4 2 2 4 9" xfId="36371" xr:uid="{00000000-0005-0000-0000-0000108E0000}"/>
    <cellStyle name="Обычный 26 2 4 2 2 5" xfId="36372" xr:uid="{00000000-0005-0000-0000-0000118E0000}"/>
    <cellStyle name="Обычный 26 2 4 2 2 6" xfId="36373" xr:uid="{00000000-0005-0000-0000-0000128E0000}"/>
    <cellStyle name="Обычный 26 2 4 2 2 7" xfId="36374" xr:uid="{00000000-0005-0000-0000-0000138E0000}"/>
    <cellStyle name="Обычный 26 2 4 2 2 8" xfId="36375" xr:uid="{00000000-0005-0000-0000-0000148E0000}"/>
    <cellStyle name="Обычный 26 2 4 2 2 9" xfId="36376" xr:uid="{00000000-0005-0000-0000-0000158E0000}"/>
    <cellStyle name="Обычный 26 2 4 2 20" xfId="36377" xr:uid="{00000000-0005-0000-0000-0000168E0000}"/>
    <cellStyle name="Обычный 26 2 4 2 21" xfId="36378" xr:uid="{00000000-0005-0000-0000-0000178E0000}"/>
    <cellStyle name="Обычный 26 2 4 2 22" xfId="36379" xr:uid="{00000000-0005-0000-0000-0000188E0000}"/>
    <cellStyle name="Обычный 26 2 4 2 3" xfId="36380" xr:uid="{00000000-0005-0000-0000-0000198E0000}"/>
    <cellStyle name="Обычный 26 2 4 2 3 10" xfId="36381" xr:uid="{00000000-0005-0000-0000-00001A8E0000}"/>
    <cellStyle name="Обычный 26 2 4 2 3 11" xfId="36382" xr:uid="{00000000-0005-0000-0000-00001B8E0000}"/>
    <cellStyle name="Обычный 26 2 4 2 3 12" xfId="36383" xr:uid="{00000000-0005-0000-0000-00001C8E0000}"/>
    <cellStyle name="Обычный 26 2 4 2 3 13" xfId="36384" xr:uid="{00000000-0005-0000-0000-00001D8E0000}"/>
    <cellStyle name="Обычный 26 2 4 2 3 14" xfId="36385" xr:uid="{00000000-0005-0000-0000-00001E8E0000}"/>
    <cellStyle name="Обычный 26 2 4 2 3 15" xfId="36386" xr:uid="{00000000-0005-0000-0000-00001F8E0000}"/>
    <cellStyle name="Обычный 26 2 4 2 3 16" xfId="36387" xr:uid="{00000000-0005-0000-0000-0000208E0000}"/>
    <cellStyle name="Обычный 26 2 4 2 3 17" xfId="36388" xr:uid="{00000000-0005-0000-0000-0000218E0000}"/>
    <cellStyle name="Обычный 26 2 4 2 3 18" xfId="36389" xr:uid="{00000000-0005-0000-0000-0000228E0000}"/>
    <cellStyle name="Обычный 26 2 4 2 3 2" xfId="36390" xr:uid="{00000000-0005-0000-0000-0000238E0000}"/>
    <cellStyle name="Обычный 26 2 4 2 3 3" xfId="36391" xr:uid="{00000000-0005-0000-0000-0000248E0000}"/>
    <cellStyle name="Обычный 26 2 4 2 3 4" xfId="36392" xr:uid="{00000000-0005-0000-0000-0000258E0000}"/>
    <cellStyle name="Обычный 26 2 4 2 3 5" xfId="36393" xr:uid="{00000000-0005-0000-0000-0000268E0000}"/>
    <cellStyle name="Обычный 26 2 4 2 3 6" xfId="36394" xr:uid="{00000000-0005-0000-0000-0000278E0000}"/>
    <cellStyle name="Обычный 26 2 4 2 3 7" xfId="36395" xr:uid="{00000000-0005-0000-0000-0000288E0000}"/>
    <cellStyle name="Обычный 26 2 4 2 3 8" xfId="36396" xr:uid="{00000000-0005-0000-0000-0000298E0000}"/>
    <cellStyle name="Обычный 26 2 4 2 3 9" xfId="36397" xr:uid="{00000000-0005-0000-0000-00002A8E0000}"/>
    <cellStyle name="Обычный 26 2 4 2 4" xfId="36398" xr:uid="{00000000-0005-0000-0000-00002B8E0000}"/>
    <cellStyle name="Обычный 26 2 4 2 4 10" xfId="36399" xr:uid="{00000000-0005-0000-0000-00002C8E0000}"/>
    <cellStyle name="Обычный 26 2 4 2 4 11" xfId="36400" xr:uid="{00000000-0005-0000-0000-00002D8E0000}"/>
    <cellStyle name="Обычный 26 2 4 2 4 12" xfId="36401" xr:uid="{00000000-0005-0000-0000-00002E8E0000}"/>
    <cellStyle name="Обычный 26 2 4 2 4 13" xfId="36402" xr:uid="{00000000-0005-0000-0000-00002F8E0000}"/>
    <cellStyle name="Обычный 26 2 4 2 4 14" xfId="36403" xr:uid="{00000000-0005-0000-0000-0000308E0000}"/>
    <cellStyle name="Обычный 26 2 4 2 4 15" xfId="36404" xr:uid="{00000000-0005-0000-0000-0000318E0000}"/>
    <cellStyle name="Обычный 26 2 4 2 4 16" xfId="36405" xr:uid="{00000000-0005-0000-0000-0000328E0000}"/>
    <cellStyle name="Обычный 26 2 4 2 4 17" xfId="36406" xr:uid="{00000000-0005-0000-0000-0000338E0000}"/>
    <cellStyle name="Обычный 26 2 4 2 4 18" xfId="36407" xr:uid="{00000000-0005-0000-0000-0000348E0000}"/>
    <cellStyle name="Обычный 26 2 4 2 4 2" xfId="36408" xr:uid="{00000000-0005-0000-0000-0000358E0000}"/>
    <cellStyle name="Обычный 26 2 4 2 4 3" xfId="36409" xr:uid="{00000000-0005-0000-0000-0000368E0000}"/>
    <cellStyle name="Обычный 26 2 4 2 4 4" xfId="36410" xr:uid="{00000000-0005-0000-0000-0000378E0000}"/>
    <cellStyle name="Обычный 26 2 4 2 4 5" xfId="36411" xr:uid="{00000000-0005-0000-0000-0000388E0000}"/>
    <cellStyle name="Обычный 26 2 4 2 4 6" xfId="36412" xr:uid="{00000000-0005-0000-0000-0000398E0000}"/>
    <cellStyle name="Обычный 26 2 4 2 4 7" xfId="36413" xr:uid="{00000000-0005-0000-0000-00003A8E0000}"/>
    <cellStyle name="Обычный 26 2 4 2 4 8" xfId="36414" xr:uid="{00000000-0005-0000-0000-00003B8E0000}"/>
    <cellStyle name="Обычный 26 2 4 2 4 9" xfId="36415" xr:uid="{00000000-0005-0000-0000-00003C8E0000}"/>
    <cellStyle name="Обычный 26 2 4 2 5" xfId="36416" xr:uid="{00000000-0005-0000-0000-00003D8E0000}"/>
    <cellStyle name="Обычный 26 2 4 2 5 10" xfId="36417" xr:uid="{00000000-0005-0000-0000-00003E8E0000}"/>
    <cellStyle name="Обычный 26 2 4 2 5 11" xfId="36418" xr:uid="{00000000-0005-0000-0000-00003F8E0000}"/>
    <cellStyle name="Обычный 26 2 4 2 5 12" xfId="36419" xr:uid="{00000000-0005-0000-0000-0000408E0000}"/>
    <cellStyle name="Обычный 26 2 4 2 5 13" xfId="36420" xr:uid="{00000000-0005-0000-0000-0000418E0000}"/>
    <cellStyle name="Обычный 26 2 4 2 5 14" xfId="36421" xr:uid="{00000000-0005-0000-0000-0000428E0000}"/>
    <cellStyle name="Обычный 26 2 4 2 5 15" xfId="36422" xr:uid="{00000000-0005-0000-0000-0000438E0000}"/>
    <cellStyle name="Обычный 26 2 4 2 5 16" xfId="36423" xr:uid="{00000000-0005-0000-0000-0000448E0000}"/>
    <cellStyle name="Обычный 26 2 4 2 5 17" xfId="36424" xr:uid="{00000000-0005-0000-0000-0000458E0000}"/>
    <cellStyle name="Обычный 26 2 4 2 5 18" xfId="36425" xr:uid="{00000000-0005-0000-0000-0000468E0000}"/>
    <cellStyle name="Обычный 26 2 4 2 5 2" xfId="36426" xr:uid="{00000000-0005-0000-0000-0000478E0000}"/>
    <cellStyle name="Обычный 26 2 4 2 5 3" xfId="36427" xr:uid="{00000000-0005-0000-0000-0000488E0000}"/>
    <cellStyle name="Обычный 26 2 4 2 5 4" xfId="36428" xr:uid="{00000000-0005-0000-0000-0000498E0000}"/>
    <cellStyle name="Обычный 26 2 4 2 5 5" xfId="36429" xr:uid="{00000000-0005-0000-0000-00004A8E0000}"/>
    <cellStyle name="Обычный 26 2 4 2 5 6" xfId="36430" xr:uid="{00000000-0005-0000-0000-00004B8E0000}"/>
    <cellStyle name="Обычный 26 2 4 2 5 7" xfId="36431" xr:uid="{00000000-0005-0000-0000-00004C8E0000}"/>
    <cellStyle name="Обычный 26 2 4 2 5 8" xfId="36432" xr:uid="{00000000-0005-0000-0000-00004D8E0000}"/>
    <cellStyle name="Обычный 26 2 4 2 5 9" xfId="36433" xr:uid="{00000000-0005-0000-0000-00004E8E0000}"/>
    <cellStyle name="Обычный 26 2 4 2 6" xfId="36434" xr:uid="{00000000-0005-0000-0000-00004F8E0000}"/>
    <cellStyle name="Обычный 26 2 4 2 7" xfId="36435" xr:uid="{00000000-0005-0000-0000-0000508E0000}"/>
    <cellStyle name="Обычный 26 2 4 2 8" xfId="36436" xr:uid="{00000000-0005-0000-0000-0000518E0000}"/>
    <cellStyle name="Обычный 26 2 4 2 9" xfId="36437" xr:uid="{00000000-0005-0000-0000-0000528E0000}"/>
    <cellStyle name="Обычный 26 2 4 20" xfId="36438" xr:uid="{00000000-0005-0000-0000-0000538E0000}"/>
    <cellStyle name="Обычный 26 2 4 21" xfId="36439" xr:uid="{00000000-0005-0000-0000-0000548E0000}"/>
    <cellStyle name="Обычный 26 2 4 22" xfId="36440" xr:uid="{00000000-0005-0000-0000-0000558E0000}"/>
    <cellStyle name="Обычный 26 2 4 23" xfId="36441" xr:uid="{00000000-0005-0000-0000-0000568E0000}"/>
    <cellStyle name="Обычный 26 2 4 24" xfId="36442" xr:uid="{00000000-0005-0000-0000-0000578E0000}"/>
    <cellStyle name="Обычный 26 2 4 3" xfId="36443" xr:uid="{00000000-0005-0000-0000-0000588E0000}"/>
    <cellStyle name="Обычный 26 2 4 3 10" xfId="36444" xr:uid="{00000000-0005-0000-0000-0000598E0000}"/>
    <cellStyle name="Обычный 26 2 4 3 11" xfId="36445" xr:uid="{00000000-0005-0000-0000-00005A8E0000}"/>
    <cellStyle name="Обычный 26 2 4 3 12" xfId="36446" xr:uid="{00000000-0005-0000-0000-00005B8E0000}"/>
    <cellStyle name="Обычный 26 2 4 3 13" xfId="36447" xr:uid="{00000000-0005-0000-0000-00005C8E0000}"/>
    <cellStyle name="Обычный 26 2 4 3 14" xfId="36448" xr:uid="{00000000-0005-0000-0000-00005D8E0000}"/>
    <cellStyle name="Обычный 26 2 4 3 15" xfId="36449" xr:uid="{00000000-0005-0000-0000-00005E8E0000}"/>
    <cellStyle name="Обычный 26 2 4 3 16" xfId="36450" xr:uid="{00000000-0005-0000-0000-00005F8E0000}"/>
    <cellStyle name="Обычный 26 2 4 3 17" xfId="36451" xr:uid="{00000000-0005-0000-0000-0000608E0000}"/>
    <cellStyle name="Обычный 26 2 4 3 18" xfId="36452" xr:uid="{00000000-0005-0000-0000-0000618E0000}"/>
    <cellStyle name="Обычный 26 2 4 3 19" xfId="36453" xr:uid="{00000000-0005-0000-0000-0000628E0000}"/>
    <cellStyle name="Обычный 26 2 4 3 2" xfId="36454" xr:uid="{00000000-0005-0000-0000-0000638E0000}"/>
    <cellStyle name="Обычный 26 2 4 3 2 10" xfId="36455" xr:uid="{00000000-0005-0000-0000-0000648E0000}"/>
    <cellStyle name="Обычный 26 2 4 3 2 11" xfId="36456" xr:uid="{00000000-0005-0000-0000-0000658E0000}"/>
    <cellStyle name="Обычный 26 2 4 3 2 12" xfId="36457" xr:uid="{00000000-0005-0000-0000-0000668E0000}"/>
    <cellStyle name="Обычный 26 2 4 3 2 13" xfId="36458" xr:uid="{00000000-0005-0000-0000-0000678E0000}"/>
    <cellStyle name="Обычный 26 2 4 3 2 14" xfId="36459" xr:uid="{00000000-0005-0000-0000-0000688E0000}"/>
    <cellStyle name="Обычный 26 2 4 3 2 15" xfId="36460" xr:uid="{00000000-0005-0000-0000-0000698E0000}"/>
    <cellStyle name="Обычный 26 2 4 3 2 16" xfId="36461" xr:uid="{00000000-0005-0000-0000-00006A8E0000}"/>
    <cellStyle name="Обычный 26 2 4 3 2 17" xfId="36462" xr:uid="{00000000-0005-0000-0000-00006B8E0000}"/>
    <cellStyle name="Обычный 26 2 4 3 2 18" xfId="36463" xr:uid="{00000000-0005-0000-0000-00006C8E0000}"/>
    <cellStyle name="Обычный 26 2 4 3 2 19" xfId="36464" xr:uid="{00000000-0005-0000-0000-00006D8E0000}"/>
    <cellStyle name="Обычный 26 2 4 3 2 2" xfId="36465" xr:uid="{00000000-0005-0000-0000-00006E8E0000}"/>
    <cellStyle name="Обычный 26 2 4 3 2 2 10" xfId="36466" xr:uid="{00000000-0005-0000-0000-00006F8E0000}"/>
    <cellStyle name="Обычный 26 2 4 3 2 2 11" xfId="36467" xr:uid="{00000000-0005-0000-0000-0000708E0000}"/>
    <cellStyle name="Обычный 26 2 4 3 2 2 12" xfId="36468" xr:uid="{00000000-0005-0000-0000-0000718E0000}"/>
    <cellStyle name="Обычный 26 2 4 3 2 2 13" xfId="36469" xr:uid="{00000000-0005-0000-0000-0000728E0000}"/>
    <cellStyle name="Обычный 26 2 4 3 2 2 14" xfId="36470" xr:uid="{00000000-0005-0000-0000-0000738E0000}"/>
    <cellStyle name="Обычный 26 2 4 3 2 2 15" xfId="36471" xr:uid="{00000000-0005-0000-0000-0000748E0000}"/>
    <cellStyle name="Обычный 26 2 4 3 2 2 16" xfId="36472" xr:uid="{00000000-0005-0000-0000-0000758E0000}"/>
    <cellStyle name="Обычный 26 2 4 3 2 2 17" xfId="36473" xr:uid="{00000000-0005-0000-0000-0000768E0000}"/>
    <cellStyle name="Обычный 26 2 4 3 2 2 18" xfId="36474" xr:uid="{00000000-0005-0000-0000-0000778E0000}"/>
    <cellStyle name="Обычный 26 2 4 3 2 2 2" xfId="36475" xr:uid="{00000000-0005-0000-0000-0000788E0000}"/>
    <cellStyle name="Обычный 26 2 4 3 2 2 3" xfId="36476" xr:uid="{00000000-0005-0000-0000-0000798E0000}"/>
    <cellStyle name="Обычный 26 2 4 3 2 2 4" xfId="36477" xr:uid="{00000000-0005-0000-0000-00007A8E0000}"/>
    <cellStyle name="Обычный 26 2 4 3 2 2 5" xfId="36478" xr:uid="{00000000-0005-0000-0000-00007B8E0000}"/>
    <cellStyle name="Обычный 26 2 4 3 2 2 6" xfId="36479" xr:uid="{00000000-0005-0000-0000-00007C8E0000}"/>
    <cellStyle name="Обычный 26 2 4 3 2 2 7" xfId="36480" xr:uid="{00000000-0005-0000-0000-00007D8E0000}"/>
    <cellStyle name="Обычный 26 2 4 3 2 2 8" xfId="36481" xr:uid="{00000000-0005-0000-0000-00007E8E0000}"/>
    <cellStyle name="Обычный 26 2 4 3 2 2 9" xfId="36482" xr:uid="{00000000-0005-0000-0000-00007F8E0000}"/>
    <cellStyle name="Обычный 26 2 4 3 2 20" xfId="36483" xr:uid="{00000000-0005-0000-0000-0000808E0000}"/>
    <cellStyle name="Обычный 26 2 4 3 2 21" xfId="36484" xr:uid="{00000000-0005-0000-0000-0000818E0000}"/>
    <cellStyle name="Обычный 26 2 4 3 2 3" xfId="36485" xr:uid="{00000000-0005-0000-0000-0000828E0000}"/>
    <cellStyle name="Обычный 26 2 4 3 2 3 10" xfId="36486" xr:uid="{00000000-0005-0000-0000-0000838E0000}"/>
    <cellStyle name="Обычный 26 2 4 3 2 3 11" xfId="36487" xr:uid="{00000000-0005-0000-0000-0000848E0000}"/>
    <cellStyle name="Обычный 26 2 4 3 2 3 12" xfId="36488" xr:uid="{00000000-0005-0000-0000-0000858E0000}"/>
    <cellStyle name="Обычный 26 2 4 3 2 3 13" xfId="36489" xr:uid="{00000000-0005-0000-0000-0000868E0000}"/>
    <cellStyle name="Обычный 26 2 4 3 2 3 14" xfId="36490" xr:uid="{00000000-0005-0000-0000-0000878E0000}"/>
    <cellStyle name="Обычный 26 2 4 3 2 3 15" xfId="36491" xr:uid="{00000000-0005-0000-0000-0000888E0000}"/>
    <cellStyle name="Обычный 26 2 4 3 2 3 16" xfId="36492" xr:uid="{00000000-0005-0000-0000-0000898E0000}"/>
    <cellStyle name="Обычный 26 2 4 3 2 3 17" xfId="36493" xr:uid="{00000000-0005-0000-0000-00008A8E0000}"/>
    <cellStyle name="Обычный 26 2 4 3 2 3 18" xfId="36494" xr:uid="{00000000-0005-0000-0000-00008B8E0000}"/>
    <cellStyle name="Обычный 26 2 4 3 2 3 2" xfId="36495" xr:uid="{00000000-0005-0000-0000-00008C8E0000}"/>
    <cellStyle name="Обычный 26 2 4 3 2 3 3" xfId="36496" xr:uid="{00000000-0005-0000-0000-00008D8E0000}"/>
    <cellStyle name="Обычный 26 2 4 3 2 3 4" xfId="36497" xr:uid="{00000000-0005-0000-0000-00008E8E0000}"/>
    <cellStyle name="Обычный 26 2 4 3 2 3 5" xfId="36498" xr:uid="{00000000-0005-0000-0000-00008F8E0000}"/>
    <cellStyle name="Обычный 26 2 4 3 2 3 6" xfId="36499" xr:uid="{00000000-0005-0000-0000-0000908E0000}"/>
    <cellStyle name="Обычный 26 2 4 3 2 3 7" xfId="36500" xr:uid="{00000000-0005-0000-0000-0000918E0000}"/>
    <cellStyle name="Обычный 26 2 4 3 2 3 8" xfId="36501" xr:uid="{00000000-0005-0000-0000-0000928E0000}"/>
    <cellStyle name="Обычный 26 2 4 3 2 3 9" xfId="36502" xr:uid="{00000000-0005-0000-0000-0000938E0000}"/>
    <cellStyle name="Обычный 26 2 4 3 2 4" xfId="36503" xr:uid="{00000000-0005-0000-0000-0000948E0000}"/>
    <cellStyle name="Обычный 26 2 4 3 2 4 10" xfId="36504" xr:uid="{00000000-0005-0000-0000-0000958E0000}"/>
    <cellStyle name="Обычный 26 2 4 3 2 4 11" xfId="36505" xr:uid="{00000000-0005-0000-0000-0000968E0000}"/>
    <cellStyle name="Обычный 26 2 4 3 2 4 12" xfId="36506" xr:uid="{00000000-0005-0000-0000-0000978E0000}"/>
    <cellStyle name="Обычный 26 2 4 3 2 4 13" xfId="36507" xr:uid="{00000000-0005-0000-0000-0000988E0000}"/>
    <cellStyle name="Обычный 26 2 4 3 2 4 14" xfId="36508" xr:uid="{00000000-0005-0000-0000-0000998E0000}"/>
    <cellStyle name="Обычный 26 2 4 3 2 4 15" xfId="36509" xr:uid="{00000000-0005-0000-0000-00009A8E0000}"/>
    <cellStyle name="Обычный 26 2 4 3 2 4 16" xfId="36510" xr:uid="{00000000-0005-0000-0000-00009B8E0000}"/>
    <cellStyle name="Обычный 26 2 4 3 2 4 17" xfId="36511" xr:uid="{00000000-0005-0000-0000-00009C8E0000}"/>
    <cellStyle name="Обычный 26 2 4 3 2 4 18" xfId="36512" xr:uid="{00000000-0005-0000-0000-00009D8E0000}"/>
    <cellStyle name="Обычный 26 2 4 3 2 4 2" xfId="36513" xr:uid="{00000000-0005-0000-0000-00009E8E0000}"/>
    <cellStyle name="Обычный 26 2 4 3 2 4 3" xfId="36514" xr:uid="{00000000-0005-0000-0000-00009F8E0000}"/>
    <cellStyle name="Обычный 26 2 4 3 2 4 4" xfId="36515" xr:uid="{00000000-0005-0000-0000-0000A08E0000}"/>
    <cellStyle name="Обычный 26 2 4 3 2 4 5" xfId="36516" xr:uid="{00000000-0005-0000-0000-0000A18E0000}"/>
    <cellStyle name="Обычный 26 2 4 3 2 4 6" xfId="36517" xr:uid="{00000000-0005-0000-0000-0000A28E0000}"/>
    <cellStyle name="Обычный 26 2 4 3 2 4 7" xfId="36518" xr:uid="{00000000-0005-0000-0000-0000A38E0000}"/>
    <cellStyle name="Обычный 26 2 4 3 2 4 8" xfId="36519" xr:uid="{00000000-0005-0000-0000-0000A48E0000}"/>
    <cellStyle name="Обычный 26 2 4 3 2 4 9" xfId="36520" xr:uid="{00000000-0005-0000-0000-0000A58E0000}"/>
    <cellStyle name="Обычный 26 2 4 3 2 5" xfId="36521" xr:uid="{00000000-0005-0000-0000-0000A68E0000}"/>
    <cellStyle name="Обычный 26 2 4 3 2 6" xfId="36522" xr:uid="{00000000-0005-0000-0000-0000A78E0000}"/>
    <cellStyle name="Обычный 26 2 4 3 2 7" xfId="36523" xr:uid="{00000000-0005-0000-0000-0000A88E0000}"/>
    <cellStyle name="Обычный 26 2 4 3 2 8" xfId="36524" xr:uid="{00000000-0005-0000-0000-0000A98E0000}"/>
    <cellStyle name="Обычный 26 2 4 3 2 9" xfId="36525" xr:uid="{00000000-0005-0000-0000-0000AA8E0000}"/>
    <cellStyle name="Обычный 26 2 4 3 20" xfId="36526" xr:uid="{00000000-0005-0000-0000-0000AB8E0000}"/>
    <cellStyle name="Обычный 26 2 4 3 21" xfId="36527" xr:uid="{00000000-0005-0000-0000-0000AC8E0000}"/>
    <cellStyle name="Обычный 26 2 4 3 22" xfId="36528" xr:uid="{00000000-0005-0000-0000-0000AD8E0000}"/>
    <cellStyle name="Обычный 26 2 4 3 3" xfId="36529" xr:uid="{00000000-0005-0000-0000-0000AE8E0000}"/>
    <cellStyle name="Обычный 26 2 4 3 3 10" xfId="36530" xr:uid="{00000000-0005-0000-0000-0000AF8E0000}"/>
    <cellStyle name="Обычный 26 2 4 3 3 11" xfId="36531" xr:uid="{00000000-0005-0000-0000-0000B08E0000}"/>
    <cellStyle name="Обычный 26 2 4 3 3 12" xfId="36532" xr:uid="{00000000-0005-0000-0000-0000B18E0000}"/>
    <cellStyle name="Обычный 26 2 4 3 3 13" xfId="36533" xr:uid="{00000000-0005-0000-0000-0000B28E0000}"/>
    <cellStyle name="Обычный 26 2 4 3 3 14" xfId="36534" xr:uid="{00000000-0005-0000-0000-0000B38E0000}"/>
    <cellStyle name="Обычный 26 2 4 3 3 15" xfId="36535" xr:uid="{00000000-0005-0000-0000-0000B48E0000}"/>
    <cellStyle name="Обычный 26 2 4 3 3 16" xfId="36536" xr:uid="{00000000-0005-0000-0000-0000B58E0000}"/>
    <cellStyle name="Обычный 26 2 4 3 3 17" xfId="36537" xr:uid="{00000000-0005-0000-0000-0000B68E0000}"/>
    <cellStyle name="Обычный 26 2 4 3 3 18" xfId="36538" xr:uid="{00000000-0005-0000-0000-0000B78E0000}"/>
    <cellStyle name="Обычный 26 2 4 3 3 2" xfId="36539" xr:uid="{00000000-0005-0000-0000-0000B88E0000}"/>
    <cellStyle name="Обычный 26 2 4 3 3 3" xfId="36540" xr:uid="{00000000-0005-0000-0000-0000B98E0000}"/>
    <cellStyle name="Обычный 26 2 4 3 3 4" xfId="36541" xr:uid="{00000000-0005-0000-0000-0000BA8E0000}"/>
    <cellStyle name="Обычный 26 2 4 3 3 5" xfId="36542" xr:uid="{00000000-0005-0000-0000-0000BB8E0000}"/>
    <cellStyle name="Обычный 26 2 4 3 3 6" xfId="36543" xr:uid="{00000000-0005-0000-0000-0000BC8E0000}"/>
    <cellStyle name="Обычный 26 2 4 3 3 7" xfId="36544" xr:uid="{00000000-0005-0000-0000-0000BD8E0000}"/>
    <cellStyle name="Обычный 26 2 4 3 3 8" xfId="36545" xr:uid="{00000000-0005-0000-0000-0000BE8E0000}"/>
    <cellStyle name="Обычный 26 2 4 3 3 9" xfId="36546" xr:uid="{00000000-0005-0000-0000-0000BF8E0000}"/>
    <cellStyle name="Обычный 26 2 4 3 4" xfId="36547" xr:uid="{00000000-0005-0000-0000-0000C08E0000}"/>
    <cellStyle name="Обычный 26 2 4 3 4 10" xfId="36548" xr:uid="{00000000-0005-0000-0000-0000C18E0000}"/>
    <cellStyle name="Обычный 26 2 4 3 4 11" xfId="36549" xr:uid="{00000000-0005-0000-0000-0000C28E0000}"/>
    <cellStyle name="Обычный 26 2 4 3 4 12" xfId="36550" xr:uid="{00000000-0005-0000-0000-0000C38E0000}"/>
    <cellStyle name="Обычный 26 2 4 3 4 13" xfId="36551" xr:uid="{00000000-0005-0000-0000-0000C48E0000}"/>
    <cellStyle name="Обычный 26 2 4 3 4 14" xfId="36552" xr:uid="{00000000-0005-0000-0000-0000C58E0000}"/>
    <cellStyle name="Обычный 26 2 4 3 4 15" xfId="36553" xr:uid="{00000000-0005-0000-0000-0000C68E0000}"/>
    <cellStyle name="Обычный 26 2 4 3 4 16" xfId="36554" xr:uid="{00000000-0005-0000-0000-0000C78E0000}"/>
    <cellStyle name="Обычный 26 2 4 3 4 17" xfId="36555" xr:uid="{00000000-0005-0000-0000-0000C88E0000}"/>
    <cellStyle name="Обычный 26 2 4 3 4 18" xfId="36556" xr:uid="{00000000-0005-0000-0000-0000C98E0000}"/>
    <cellStyle name="Обычный 26 2 4 3 4 2" xfId="36557" xr:uid="{00000000-0005-0000-0000-0000CA8E0000}"/>
    <cellStyle name="Обычный 26 2 4 3 4 3" xfId="36558" xr:uid="{00000000-0005-0000-0000-0000CB8E0000}"/>
    <cellStyle name="Обычный 26 2 4 3 4 4" xfId="36559" xr:uid="{00000000-0005-0000-0000-0000CC8E0000}"/>
    <cellStyle name="Обычный 26 2 4 3 4 5" xfId="36560" xr:uid="{00000000-0005-0000-0000-0000CD8E0000}"/>
    <cellStyle name="Обычный 26 2 4 3 4 6" xfId="36561" xr:uid="{00000000-0005-0000-0000-0000CE8E0000}"/>
    <cellStyle name="Обычный 26 2 4 3 4 7" xfId="36562" xr:uid="{00000000-0005-0000-0000-0000CF8E0000}"/>
    <cellStyle name="Обычный 26 2 4 3 4 8" xfId="36563" xr:uid="{00000000-0005-0000-0000-0000D08E0000}"/>
    <cellStyle name="Обычный 26 2 4 3 4 9" xfId="36564" xr:uid="{00000000-0005-0000-0000-0000D18E0000}"/>
    <cellStyle name="Обычный 26 2 4 3 5" xfId="36565" xr:uid="{00000000-0005-0000-0000-0000D28E0000}"/>
    <cellStyle name="Обычный 26 2 4 3 5 10" xfId="36566" xr:uid="{00000000-0005-0000-0000-0000D38E0000}"/>
    <cellStyle name="Обычный 26 2 4 3 5 11" xfId="36567" xr:uid="{00000000-0005-0000-0000-0000D48E0000}"/>
    <cellStyle name="Обычный 26 2 4 3 5 12" xfId="36568" xr:uid="{00000000-0005-0000-0000-0000D58E0000}"/>
    <cellStyle name="Обычный 26 2 4 3 5 13" xfId="36569" xr:uid="{00000000-0005-0000-0000-0000D68E0000}"/>
    <cellStyle name="Обычный 26 2 4 3 5 14" xfId="36570" xr:uid="{00000000-0005-0000-0000-0000D78E0000}"/>
    <cellStyle name="Обычный 26 2 4 3 5 15" xfId="36571" xr:uid="{00000000-0005-0000-0000-0000D88E0000}"/>
    <cellStyle name="Обычный 26 2 4 3 5 16" xfId="36572" xr:uid="{00000000-0005-0000-0000-0000D98E0000}"/>
    <cellStyle name="Обычный 26 2 4 3 5 17" xfId="36573" xr:uid="{00000000-0005-0000-0000-0000DA8E0000}"/>
    <cellStyle name="Обычный 26 2 4 3 5 18" xfId="36574" xr:uid="{00000000-0005-0000-0000-0000DB8E0000}"/>
    <cellStyle name="Обычный 26 2 4 3 5 2" xfId="36575" xr:uid="{00000000-0005-0000-0000-0000DC8E0000}"/>
    <cellStyle name="Обычный 26 2 4 3 5 3" xfId="36576" xr:uid="{00000000-0005-0000-0000-0000DD8E0000}"/>
    <cellStyle name="Обычный 26 2 4 3 5 4" xfId="36577" xr:uid="{00000000-0005-0000-0000-0000DE8E0000}"/>
    <cellStyle name="Обычный 26 2 4 3 5 5" xfId="36578" xr:uid="{00000000-0005-0000-0000-0000DF8E0000}"/>
    <cellStyle name="Обычный 26 2 4 3 5 6" xfId="36579" xr:uid="{00000000-0005-0000-0000-0000E08E0000}"/>
    <cellStyle name="Обычный 26 2 4 3 5 7" xfId="36580" xr:uid="{00000000-0005-0000-0000-0000E18E0000}"/>
    <cellStyle name="Обычный 26 2 4 3 5 8" xfId="36581" xr:uid="{00000000-0005-0000-0000-0000E28E0000}"/>
    <cellStyle name="Обычный 26 2 4 3 5 9" xfId="36582" xr:uid="{00000000-0005-0000-0000-0000E38E0000}"/>
    <cellStyle name="Обычный 26 2 4 3 6" xfId="36583" xr:uid="{00000000-0005-0000-0000-0000E48E0000}"/>
    <cellStyle name="Обычный 26 2 4 3 7" xfId="36584" xr:uid="{00000000-0005-0000-0000-0000E58E0000}"/>
    <cellStyle name="Обычный 26 2 4 3 8" xfId="36585" xr:uid="{00000000-0005-0000-0000-0000E68E0000}"/>
    <cellStyle name="Обычный 26 2 4 3 9" xfId="36586" xr:uid="{00000000-0005-0000-0000-0000E78E0000}"/>
    <cellStyle name="Обычный 26 2 4 4" xfId="36587" xr:uid="{00000000-0005-0000-0000-0000E88E0000}"/>
    <cellStyle name="Обычный 26 2 4 4 10" xfId="36588" xr:uid="{00000000-0005-0000-0000-0000E98E0000}"/>
    <cellStyle name="Обычный 26 2 4 4 11" xfId="36589" xr:uid="{00000000-0005-0000-0000-0000EA8E0000}"/>
    <cellStyle name="Обычный 26 2 4 4 12" xfId="36590" xr:uid="{00000000-0005-0000-0000-0000EB8E0000}"/>
    <cellStyle name="Обычный 26 2 4 4 13" xfId="36591" xr:uid="{00000000-0005-0000-0000-0000EC8E0000}"/>
    <cellStyle name="Обычный 26 2 4 4 14" xfId="36592" xr:uid="{00000000-0005-0000-0000-0000ED8E0000}"/>
    <cellStyle name="Обычный 26 2 4 4 15" xfId="36593" xr:uid="{00000000-0005-0000-0000-0000EE8E0000}"/>
    <cellStyle name="Обычный 26 2 4 4 16" xfId="36594" xr:uid="{00000000-0005-0000-0000-0000EF8E0000}"/>
    <cellStyle name="Обычный 26 2 4 4 17" xfId="36595" xr:uid="{00000000-0005-0000-0000-0000F08E0000}"/>
    <cellStyle name="Обычный 26 2 4 4 18" xfId="36596" xr:uid="{00000000-0005-0000-0000-0000F18E0000}"/>
    <cellStyle name="Обычный 26 2 4 4 19" xfId="36597" xr:uid="{00000000-0005-0000-0000-0000F28E0000}"/>
    <cellStyle name="Обычный 26 2 4 4 2" xfId="36598" xr:uid="{00000000-0005-0000-0000-0000F38E0000}"/>
    <cellStyle name="Обычный 26 2 4 4 2 10" xfId="36599" xr:uid="{00000000-0005-0000-0000-0000F48E0000}"/>
    <cellStyle name="Обычный 26 2 4 4 2 11" xfId="36600" xr:uid="{00000000-0005-0000-0000-0000F58E0000}"/>
    <cellStyle name="Обычный 26 2 4 4 2 12" xfId="36601" xr:uid="{00000000-0005-0000-0000-0000F68E0000}"/>
    <cellStyle name="Обычный 26 2 4 4 2 13" xfId="36602" xr:uid="{00000000-0005-0000-0000-0000F78E0000}"/>
    <cellStyle name="Обычный 26 2 4 4 2 14" xfId="36603" xr:uid="{00000000-0005-0000-0000-0000F88E0000}"/>
    <cellStyle name="Обычный 26 2 4 4 2 15" xfId="36604" xr:uid="{00000000-0005-0000-0000-0000F98E0000}"/>
    <cellStyle name="Обычный 26 2 4 4 2 16" xfId="36605" xr:uid="{00000000-0005-0000-0000-0000FA8E0000}"/>
    <cellStyle name="Обычный 26 2 4 4 2 17" xfId="36606" xr:uid="{00000000-0005-0000-0000-0000FB8E0000}"/>
    <cellStyle name="Обычный 26 2 4 4 2 18" xfId="36607" xr:uid="{00000000-0005-0000-0000-0000FC8E0000}"/>
    <cellStyle name="Обычный 26 2 4 4 2 2" xfId="36608" xr:uid="{00000000-0005-0000-0000-0000FD8E0000}"/>
    <cellStyle name="Обычный 26 2 4 4 2 3" xfId="36609" xr:uid="{00000000-0005-0000-0000-0000FE8E0000}"/>
    <cellStyle name="Обычный 26 2 4 4 2 4" xfId="36610" xr:uid="{00000000-0005-0000-0000-0000FF8E0000}"/>
    <cellStyle name="Обычный 26 2 4 4 2 5" xfId="36611" xr:uid="{00000000-0005-0000-0000-0000008F0000}"/>
    <cellStyle name="Обычный 26 2 4 4 2 6" xfId="36612" xr:uid="{00000000-0005-0000-0000-0000018F0000}"/>
    <cellStyle name="Обычный 26 2 4 4 2 7" xfId="36613" xr:uid="{00000000-0005-0000-0000-0000028F0000}"/>
    <cellStyle name="Обычный 26 2 4 4 2 8" xfId="36614" xr:uid="{00000000-0005-0000-0000-0000038F0000}"/>
    <cellStyle name="Обычный 26 2 4 4 2 9" xfId="36615" xr:uid="{00000000-0005-0000-0000-0000048F0000}"/>
    <cellStyle name="Обычный 26 2 4 4 20" xfId="36616" xr:uid="{00000000-0005-0000-0000-0000058F0000}"/>
    <cellStyle name="Обычный 26 2 4 4 21" xfId="36617" xr:uid="{00000000-0005-0000-0000-0000068F0000}"/>
    <cellStyle name="Обычный 26 2 4 4 3" xfId="36618" xr:uid="{00000000-0005-0000-0000-0000078F0000}"/>
    <cellStyle name="Обычный 26 2 4 4 3 10" xfId="36619" xr:uid="{00000000-0005-0000-0000-0000088F0000}"/>
    <cellStyle name="Обычный 26 2 4 4 3 11" xfId="36620" xr:uid="{00000000-0005-0000-0000-0000098F0000}"/>
    <cellStyle name="Обычный 26 2 4 4 3 12" xfId="36621" xr:uid="{00000000-0005-0000-0000-00000A8F0000}"/>
    <cellStyle name="Обычный 26 2 4 4 3 13" xfId="36622" xr:uid="{00000000-0005-0000-0000-00000B8F0000}"/>
    <cellStyle name="Обычный 26 2 4 4 3 14" xfId="36623" xr:uid="{00000000-0005-0000-0000-00000C8F0000}"/>
    <cellStyle name="Обычный 26 2 4 4 3 15" xfId="36624" xr:uid="{00000000-0005-0000-0000-00000D8F0000}"/>
    <cellStyle name="Обычный 26 2 4 4 3 16" xfId="36625" xr:uid="{00000000-0005-0000-0000-00000E8F0000}"/>
    <cellStyle name="Обычный 26 2 4 4 3 17" xfId="36626" xr:uid="{00000000-0005-0000-0000-00000F8F0000}"/>
    <cellStyle name="Обычный 26 2 4 4 3 18" xfId="36627" xr:uid="{00000000-0005-0000-0000-0000108F0000}"/>
    <cellStyle name="Обычный 26 2 4 4 3 2" xfId="36628" xr:uid="{00000000-0005-0000-0000-0000118F0000}"/>
    <cellStyle name="Обычный 26 2 4 4 3 3" xfId="36629" xr:uid="{00000000-0005-0000-0000-0000128F0000}"/>
    <cellStyle name="Обычный 26 2 4 4 3 4" xfId="36630" xr:uid="{00000000-0005-0000-0000-0000138F0000}"/>
    <cellStyle name="Обычный 26 2 4 4 3 5" xfId="36631" xr:uid="{00000000-0005-0000-0000-0000148F0000}"/>
    <cellStyle name="Обычный 26 2 4 4 3 6" xfId="36632" xr:uid="{00000000-0005-0000-0000-0000158F0000}"/>
    <cellStyle name="Обычный 26 2 4 4 3 7" xfId="36633" xr:uid="{00000000-0005-0000-0000-0000168F0000}"/>
    <cellStyle name="Обычный 26 2 4 4 3 8" xfId="36634" xr:uid="{00000000-0005-0000-0000-0000178F0000}"/>
    <cellStyle name="Обычный 26 2 4 4 3 9" xfId="36635" xr:uid="{00000000-0005-0000-0000-0000188F0000}"/>
    <cellStyle name="Обычный 26 2 4 4 4" xfId="36636" xr:uid="{00000000-0005-0000-0000-0000198F0000}"/>
    <cellStyle name="Обычный 26 2 4 4 4 10" xfId="36637" xr:uid="{00000000-0005-0000-0000-00001A8F0000}"/>
    <cellStyle name="Обычный 26 2 4 4 4 11" xfId="36638" xr:uid="{00000000-0005-0000-0000-00001B8F0000}"/>
    <cellStyle name="Обычный 26 2 4 4 4 12" xfId="36639" xr:uid="{00000000-0005-0000-0000-00001C8F0000}"/>
    <cellStyle name="Обычный 26 2 4 4 4 13" xfId="36640" xr:uid="{00000000-0005-0000-0000-00001D8F0000}"/>
    <cellStyle name="Обычный 26 2 4 4 4 14" xfId="36641" xr:uid="{00000000-0005-0000-0000-00001E8F0000}"/>
    <cellStyle name="Обычный 26 2 4 4 4 15" xfId="36642" xr:uid="{00000000-0005-0000-0000-00001F8F0000}"/>
    <cellStyle name="Обычный 26 2 4 4 4 16" xfId="36643" xr:uid="{00000000-0005-0000-0000-0000208F0000}"/>
    <cellStyle name="Обычный 26 2 4 4 4 17" xfId="36644" xr:uid="{00000000-0005-0000-0000-0000218F0000}"/>
    <cellStyle name="Обычный 26 2 4 4 4 18" xfId="36645" xr:uid="{00000000-0005-0000-0000-0000228F0000}"/>
    <cellStyle name="Обычный 26 2 4 4 4 2" xfId="36646" xr:uid="{00000000-0005-0000-0000-0000238F0000}"/>
    <cellStyle name="Обычный 26 2 4 4 4 3" xfId="36647" xr:uid="{00000000-0005-0000-0000-0000248F0000}"/>
    <cellStyle name="Обычный 26 2 4 4 4 4" xfId="36648" xr:uid="{00000000-0005-0000-0000-0000258F0000}"/>
    <cellStyle name="Обычный 26 2 4 4 4 5" xfId="36649" xr:uid="{00000000-0005-0000-0000-0000268F0000}"/>
    <cellStyle name="Обычный 26 2 4 4 4 6" xfId="36650" xr:uid="{00000000-0005-0000-0000-0000278F0000}"/>
    <cellStyle name="Обычный 26 2 4 4 4 7" xfId="36651" xr:uid="{00000000-0005-0000-0000-0000288F0000}"/>
    <cellStyle name="Обычный 26 2 4 4 4 8" xfId="36652" xr:uid="{00000000-0005-0000-0000-0000298F0000}"/>
    <cellStyle name="Обычный 26 2 4 4 4 9" xfId="36653" xr:uid="{00000000-0005-0000-0000-00002A8F0000}"/>
    <cellStyle name="Обычный 26 2 4 4 5" xfId="36654" xr:uid="{00000000-0005-0000-0000-00002B8F0000}"/>
    <cellStyle name="Обычный 26 2 4 4 6" xfId="36655" xr:uid="{00000000-0005-0000-0000-00002C8F0000}"/>
    <cellStyle name="Обычный 26 2 4 4 7" xfId="36656" xr:uid="{00000000-0005-0000-0000-00002D8F0000}"/>
    <cellStyle name="Обычный 26 2 4 4 8" xfId="36657" xr:uid="{00000000-0005-0000-0000-00002E8F0000}"/>
    <cellStyle name="Обычный 26 2 4 4 9" xfId="36658" xr:uid="{00000000-0005-0000-0000-00002F8F0000}"/>
    <cellStyle name="Обычный 26 2 4 5" xfId="36659" xr:uid="{00000000-0005-0000-0000-0000308F0000}"/>
    <cellStyle name="Обычный 26 2 4 5 10" xfId="36660" xr:uid="{00000000-0005-0000-0000-0000318F0000}"/>
    <cellStyle name="Обычный 26 2 4 5 11" xfId="36661" xr:uid="{00000000-0005-0000-0000-0000328F0000}"/>
    <cellStyle name="Обычный 26 2 4 5 12" xfId="36662" xr:uid="{00000000-0005-0000-0000-0000338F0000}"/>
    <cellStyle name="Обычный 26 2 4 5 13" xfId="36663" xr:uid="{00000000-0005-0000-0000-0000348F0000}"/>
    <cellStyle name="Обычный 26 2 4 5 14" xfId="36664" xr:uid="{00000000-0005-0000-0000-0000358F0000}"/>
    <cellStyle name="Обычный 26 2 4 5 15" xfId="36665" xr:uid="{00000000-0005-0000-0000-0000368F0000}"/>
    <cellStyle name="Обычный 26 2 4 5 16" xfId="36666" xr:uid="{00000000-0005-0000-0000-0000378F0000}"/>
    <cellStyle name="Обычный 26 2 4 5 17" xfId="36667" xr:uid="{00000000-0005-0000-0000-0000388F0000}"/>
    <cellStyle name="Обычный 26 2 4 5 18" xfId="36668" xr:uid="{00000000-0005-0000-0000-0000398F0000}"/>
    <cellStyle name="Обычный 26 2 4 5 2" xfId="36669" xr:uid="{00000000-0005-0000-0000-00003A8F0000}"/>
    <cellStyle name="Обычный 26 2 4 5 3" xfId="36670" xr:uid="{00000000-0005-0000-0000-00003B8F0000}"/>
    <cellStyle name="Обычный 26 2 4 5 4" xfId="36671" xr:uid="{00000000-0005-0000-0000-00003C8F0000}"/>
    <cellStyle name="Обычный 26 2 4 5 5" xfId="36672" xr:uid="{00000000-0005-0000-0000-00003D8F0000}"/>
    <cellStyle name="Обычный 26 2 4 5 6" xfId="36673" xr:uid="{00000000-0005-0000-0000-00003E8F0000}"/>
    <cellStyle name="Обычный 26 2 4 5 7" xfId="36674" xr:uid="{00000000-0005-0000-0000-00003F8F0000}"/>
    <cellStyle name="Обычный 26 2 4 5 8" xfId="36675" xr:uid="{00000000-0005-0000-0000-0000408F0000}"/>
    <cellStyle name="Обычный 26 2 4 5 9" xfId="36676" xr:uid="{00000000-0005-0000-0000-0000418F0000}"/>
    <cellStyle name="Обычный 26 2 4 6" xfId="36677" xr:uid="{00000000-0005-0000-0000-0000428F0000}"/>
    <cellStyle name="Обычный 26 2 4 6 10" xfId="36678" xr:uid="{00000000-0005-0000-0000-0000438F0000}"/>
    <cellStyle name="Обычный 26 2 4 6 11" xfId="36679" xr:uid="{00000000-0005-0000-0000-0000448F0000}"/>
    <cellStyle name="Обычный 26 2 4 6 12" xfId="36680" xr:uid="{00000000-0005-0000-0000-0000458F0000}"/>
    <cellStyle name="Обычный 26 2 4 6 13" xfId="36681" xr:uid="{00000000-0005-0000-0000-0000468F0000}"/>
    <cellStyle name="Обычный 26 2 4 6 14" xfId="36682" xr:uid="{00000000-0005-0000-0000-0000478F0000}"/>
    <cellStyle name="Обычный 26 2 4 6 15" xfId="36683" xr:uid="{00000000-0005-0000-0000-0000488F0000}"/>
    <cellStyle name="Обычный 26 2 4 6 16" xfId="36684" xr:uid="{00000000-0005-0000-0000-0000498F0000}"/>
    <cellStyle name="Обычный 26 2 4 6 17" xfId="36685" xr:uid="{00000000-0005-0000-0000-00004A8F0000}"/>
    <cellStyle name="Обычный 26 2 4 6 18" xfId="36686" xr:uid="{00000000-0005-0000-0000-00004B8F0000}"/>
    <cellStyle name="Обычный 26 2 4 6 2" xfId="36687" xr:uid="{00000000-0005-0000-0000-00004C8F0000}"/>
    <cellStyle name="Обычный 26 2 4 6 3" xfId="36688" xr:uid="{00000000-0005-0000-0000-00004D8F0000}"/>
    <cellStyle name="Обычный 26 2 4 6 4" xfId="36689" xr:uid="{00000000-0005-0000-0000-00004E8F0000}"/>
    <cellStyle name="Обычный 26 2 4 6 5" xfId="36690" xr:uid="{00000000-0005-0000-0000-00004F8F0000}"/>
    <cellStyle name="Обычный 26 2 4 6 6" xfId="36691" xr:uid="{00000000-0005-0000-0000-0000508F0000}"/>
    <cellStyle name="Обычный 26 2 4 6 7" xfId="36692" xr:uid="{00000000-0005-0000-0000-0000518F0000}"/>
    <cellStyle name="Обычный 26 2 4 6 8" xfId="36693" xr:uid="{00000000-0005-0000-0000-0000528F0000}"/>
    <cellStyle name="Обычный 26 2 4 6 9" xfId="36694" xr:uid="{00000000-0005-0000-0000-0000538F0000}"/>
    <cellStyle name="Обычный 26 2 4 7" xfId="36695" xr:uid="{00000000-0005-0000-0000-0000548F0000}"/>
    <cellStyle name="Обычный 26 2 4 7 10" xfId="36696" xr:uid="{00000000-0005-0000-0000-0000558F0000}"/>
    <cellStyle name="Обычный 26 2 4 7 11" xfId="36697" xr:uid="{00000000-0005-0000-0000-0000568F0000}"/>
    <cellStyle name="Обычный 26 2 4 7 12" xfId="36698" xr:uid="{00000000-0005-0000-0000-0000578F0000}"/>
    <cellStyle name="Обычный 26 2 4 7 13" xfId="36699" xr:uid="{00000000-0005-0000-0000-0000588F0000}"/>
    <cellStyle name="Обычный 26 2 4 7 14" xfId="36700" xr:uid="{00000000-0005-0000-0000-0000598F0000}"/>
    <cellStyle name="Обычный 26 2 4 7 15" xfId="36701" xr:uid="{00000000-0005-0000-0000-00005A8F0000}"/>
    <cellStyle name="Обычный 26 2 4 7 16" xfId="36702" xr:uid="{00000000-0005-0000-0000-00005B8F0000}"/>
    <cellStyle name="Обычный 26 2 4 7 17" xfId="36703" xr:uid="{00000000-0005-0000-0000-00005C8F0000}"/>
    <cellStyle name="Обычный 26 2 4 7 18" xfId="36704" xr:uid="{00000000-0005-0000-0000-00005D8F0000}"/>
    <cellStyle name="Обычный 26 2 4 7 2" xfId="36705" xr:uid="{00000000-0005-0000-0000-00005E8F0000}"/>
    <cellStyle name="Обычный 26 2 4 7 3" xfId="36706" xr:uid="{00000000-0005-0000-0000-00005F8F0000}"/>
    <cellStyle name="Обычный 26 2 4 7 4" xfId="36707" xr:uid="{00000000-0005-0000-0000-0000608F0000}"/>
    <cellStyle name="Обычный 26 2 4 7 5" xfId="36708" xr:uid="{00000000-0005-0000-0000-0000618F0000}"/>
    <cellStyle name="Обычный 26 2 4 7 6" xfId="36709" xr:uid="{00000000-0005-0000-0000-0000628F0000}"/>
    <cellStyle name="Обычный 26 2 4 7 7" xfId="36710" xr:uid="{00000000-0005-0000-0000-0000638F0000}"/>
    <cellStyle name="Обычный 26 2 4 7 8" xfId="36711" xr:uid="{00000000-0005-0000-0000-0000648F0000}"/>
    <cellStyle name="Обычный 26 2 4 7 9" xfId="36712" xr:uid="{00000000-0005-0000-0000-0000658F0000}"/>
    <cellStyle name="Обычный 26 2 4 8" xfId="36713" xr:uid="{00000000-0005-0000-0000-0000668F0000}"/>
    <cellStyle name="Обычный 26 2 4 9" xfId="36714" xr:uid="{00000000-0005-0000-0000-0000678F0000}"/>
    <cellStyle name="Обычный 26 2 5" xfId="36715" xr:uid="{00000000-0005-0000-0000-0000688F0000}"/>
    <cellStyle name="Обычный 26 2 5 10" xfId="36716" xr:uid="{00000000-0005-0000-0000-0000698F0000}"/>
    <cellStyle name="Обычный 26 2 5 11" xfId="36717" xr:uid="{00000000-0005-0000-0000-00006A8F0000}"/>
    <cellStyle name="Обычный 26 2 5 12" xfId="36718" xr:uid="{00000000-0005-0000-0000-00006B8F0000}"/>
    <cellStyle name="Обычный 26 2 5 13" xfId="36719" xr:uid="{00000000-0005-0000-0000-00006C8F0000}"/>
    <cellStyle name="Обычный 26 2 5 14" xfId="36720" xr:uid="{00000000-0005-0000-0000-00006D8F0000}"/>
    <cellStyle name="Обычный 26 2 5 15" xfId="36721" xr:uid="{00000000-0005-0000-0000-00006E8F0000}"/>
    <cellStyle name="Обычный 26 2 5 16" xfId="36722" xr:uid="{00000000-0005-0000-0000-00006F8F0000}"/>
    <cellStyle name="Обычный 26 2 5 17" xfId="36723" xr:uid="{00000000-0005-0000-0000-0000708F0000}"/>
    <cellStyle name="Обычный 26 2 5 18" xfId="36724" xr:uid="{00000000-0005-0000-0000-0000718F0000}"/>
    <cellStyle name="Обычный 26 2 5 19" xfId="36725" xr:uid="{00000000-0005-0000-0000-0000728F0000}"/>
    <cellStyle name="Обычный 26 2 5 2" xfId="36726" xr:uid="{00000000-0005-0000-0000-0000738F0000}"/>
    <cellStyle name="Обычный 26 2 5 2 10" xfId="36727" xr:uid="{00000000-0005-0000-0000-0000748F0000}"/>
    <cellStyle name="Обычный 26 2 5 2 11" xfId="36728" xr:uid="{00000000-0005-0000-0000-0000758F0000}"/>
    <cellStyle name="Обычный 26 2 5 2 12" xfId="36729" xr:uid="{00000000-0005-0000-0000-0000768F0000}"/>
    <cellStyle name="Обычный 26 2 5 2 13" xfId="36730" xr:uid="{00000000-0005-0000-0000-0000778F0000}"/>
    <cellStyle name="Обычный 26 2 5 2 14" xfId="36731" xr:uid="{00000000-0005-0000-0000-0000788F0000}"/>
    <cellStyle name="Обычный 26 2 5 2 15" xfId="36732" xr:uid="{00000000-0005-0000-0000-0000798F0000}"/>
    <cellStyle name="Обычный 26 2 5 2 16" xfId="36733" xr:uid="{00000000-0005-0000-0000-00007A8F0000}"/>
    <cellStyle name="Обычный 26 2 5 2 17" xfId="36734" xr:uid="{00000000-0005-0000-0000-00007B8F0000}"/>
    <cellStyle name="Обычный 26 2 5 2 18" xfId="36735" xr:uid="{00000000-0005-0000-0000-00007C8F0000}"/>
    <cellStyle name="Обычный 26 2 5 2 19" xfId="36736" xr:uid="{00000000-0005-0000-0000-00007D8F0000}"/>
    <cellStyle name="Обычный 26 2 5 2 2" xfId="36737" xr:uid="{00000000-0005-0000-0000-00007E8F0000}"/>
    <cellStyle name="Обычный 26 2 5 2 2 10" xfId="36738" xr:uid="{00000000-0005-0000-0000-00007F8F0000}"/>
    <cellStyle name="Обычный 26 2 5 2 2 11" xfId="36739" xr:uid="{00000000-0005-0000-0000-0000808F0000}"/>
    <cellStyle name="Обычный 26 2 5 2 2 12" xfId="36740" xr:uid="{00000000-0005-0000-0000-0000818F0000}"/>
    <cellStyle name="Обычный 26 2 5 2 2 13" xfId="36741" xr:uid="{00000000-0005-0000-0000-0000828F0000}"/>
    <cellStyle name="Обычный 26 2 5 2 2 14" xfId="36742" xr:uid="{00000000-0005-0000-0000-0000838F0000}"/>
    <cellStyle name="Обычный 26 2 5 2 2 15" xfId="36743" xr:uid="{00000000-0005-0000-0000-0000848F0000}"/>
    <cellStyle name="Обычный 26 2 5 2 2 16" xfId="36744" xr:uid="{00000000-0005-0000-0000-0000858F0000}"/>
    <cellStyle name="Обычный 26 2 5 2 2 17" xfId="36745" xr:uid="{00000000-0005-0000-0000-0000868F0000}"/>
    <cellStyle name="Обычный 26 2 5 2 2 18" xfId="36746" xr:uid="{00000000-0005-0000-0000-0000878F0000}"/>
    <cellStyle name="Обычный 26 2 5 2 2 19" xfId="36747" xr:uid="{00000000-0005-0000-0000-0000888F0000}"/>
    <cellStyle name="Обычный 26 2 5 2 2 2" xfId="36748" xr:uid="{00000000-0005-0000-0000-0000898F0000}"/>
    <cellStyle name="Обычный 26 2 5 2 2 2 10" xfId="36749" xr:uid="{00000000-0005-0000-0000-00008A8F0000}"/>
    <cellStyle name="Обычный 26 2 5 2 2 2 11" xfId="36750" xr:uid="{00000000-0005-0000-0000-00008B8F0000}"/>
    <cellStyle name="Обычный 26 2 5 2 2 2 12" xfId="36751" xr:uid="{00000000-0005-0000-0000-00008C8F0000}"/>
    <cellStyle name="Обычный 26 2 5 2 2 2 13" xfId="36752" xr:uid="{00000000-0005-0000-0000-00008D8F0000}"/>
    <cellStyle name="Обычный 26 2 5 2 2 2 14" xfId="36753" xr:uid="{00000000-0005-0000-0000-00008E8F0000}"/>
    <cellStyle name="Обычный 26 2 5 2 2 2 15" xfId="36754" xr:uid="{00000000-0005-0000-0000-00008F8F0000}"/>
    <cellStyle name="Обычный 26 2 5 2 2 2 16" xfId="36755" xr:uid="{00000000-0005-0000-0000-0000908F0000}"/>
    <cellStyle name="Обычный 26 2 5 2 2 2 17" xfId="36756" xr:uid="{00000000-0005-0000-0000-0000918F0000}"/>
    <cellStyle name="Обычный 26 2 5 2 2 2 18" xfId="36757" xr:uid="{00000000-0005-0000-0000-0000928F0000}"/>
    <cellStyle name="Обычный 26 2 5 2 2 2 2" xfId="36758" xr:uid="{00000000-0005-0000-0000-0000938F0000}"/>
    <cellStyle name="Обычный 26 2 5 2 2 2 3" xfId="36759" xr:uid="{00000000-0005-0000-0000-0000948F0000}"/>
    <cellStyle name="Обычный 26 2 5 2 2 2 4" xfId="36760" xr:uid="{00000000-0005-0000-0000-0000958F0000}"/>
    <cellStyle name="Обычный 26 2 5 2 2 2 5" xfId="36761" xr:uid="{00000000-0005-0000-0000-0000968F0000}"/>
    <cellStyle name="Обычный 26 2 5 2 2 2 6" xfId="36762" xr:uid="{00000000-0005-0000-0000-0000978F0000}"/>
    <cellStyle name="Обычный 26 2 5 2 2 2 7" xfId="36763" xr:uid="{00000000-0005-0000-0000-0000988F0000}"/>
    <cellStyle name="Обычный 26 2 5 2 2 2 8" xfId="36764" xr:uid="{00000000-0005-0000-0000-0000998F0000}"/>
    <cellStyle name="Обычный 26 2 5 2 2 2 9" xfId="36765" xr:uid="{00000000-0005-0000-0000-00009A8F0000}"/>
    <cellStyle name="Обычный 26 2 5 2 2 20" xfId="36766" xr:uid="{00000000-0005-0000-0000-00009B8F0000}"/>
    <cellStyle name="Обычный 26 2 5 2 2 21" xfId="36767" xr:uid="{00000000-0005-0000-0000-00009C8F0000}"/>
    <cellStyle name="Обычный 26 2 5 2 2 3" xfId="36768" xr:uid="{00000000-0005-0000-0000-00009D8F0000}"/>
    <cellStyle name="Обычный 26 2 5 2 2 3 10" xfId="36769" xr:uid="{00000000-0005-0000-0000-00009E8F0000}"/>
    <cellStyle name="Обычный 26 2 5 2 2 3 11" xfId="36770" xr:uid="{00000000-0005-0000-0000-00009F8F0000}"/>
    <cellStyle name="Обычный 26 2 5 2 2 3 12" xfId="36771" xr:uid="{00000000-0005-0000-0000-0000A08F0000}"/>
    <cellStyle name="Обычный 26 2 5 2 2 3 13" xfId="36772" xr:uid="{00000000-0005-0000-0000-0000A18F0000}"/>
    <cellStyle name="Обычный 26 2 5 2 2 3 14" xfId="36773" xr:uid="{00000000-0005-0000-0000-0000A28F0000}"/>
    <cellStyle name="Обычный 26 2 5 2 2 3 15" xfId="36774" xr:uid="{00000000-0005-0000-0000-0000A38F0000}"/>
    <cellStyle name="Обычный 26 2 5 2 2 3 16" xfId="36775" xr:uid="{00000000-0005-0000-0000-0000A48F0000}"/>
    <cellStyle name="Обычный 26 2 5 2 2 3 17" xfId="36776" xr:uid="{00000000-0005-0000-0000-0000A58F0000}"/>
    <cellStyle name="Обычный 26 2 5 2 2 3 18" xfId="36777" xr:uid="{00000000-0005-0000-0000-0000A68F0000}"/>
    <cellStyle name="Обычный 26 2 5 2 2 3 2" xfId="36778" xr:uid="{00000000-0005-0000-0000-0000A78F0000}"/>
    <cellStyle name="Обычный 26 2 5 2 2 3 3" xfId="36779" xr:uid="{00000000-0005-0000-0000-0000A88F0000}"/>
    <cellStyle name="Обычный 26 2 5 2 2 3 4" xfId="36780" xr:uid="{00000000-0005-0000-0000-0000A98F0000}"/>
    <cellStyle name="Обычный 26 2 5 2 2 3 5" xfId="36781" xr:uid="{00000000-0005-0000-0000-0000AA8F0000}"/>
    <cellStyle name="Обычный 26 2 5 2 2 3 6" xfId="36782" xr:uid="{00000000-0005-0000-0000-0000AB8F0000}"/>
    <cellStyle name="Обычный 26 2 5 2 2 3 7" xfId="36783" xr:uid="{00000000-0005-0000-0000-0000AC8F0000}"/>
    <cellStyle name="Обычный 26 2 5 2 2 3 8" xfId="36784" xr:uid="{00000000-0005-0000-0000-0000AD8F0000}"/>
    <cellStyle name="Обычный 26 2 5 2 2 3 9" xfId="36785" xr:uid="{00000000-0005-0000-0000-0000AE8F0000}"/>
    <cellStyle name="Обычный 26 2 5 2 2 4" xfId="36786" xr:uid="{00000000-0005-0000-0000-0000AF8F0000}"/>
    <cellStyle name="Обычный 26 2 5 2 2 4 10" xfId="36787" xr:uid="{00000000-0005-0000-0000-0000B08F0000}"/>
    <cellStyle name="Обычный 26 2 5 2 2 4 11" xfId="36788" xr:uid="{00000000-0005-0000-0000-0000B18F0000}"/>
    <cellStyle name="Обычный 26 2 5 2 2 4 12" xfId="36789" xr:uid="{00000000-0005-0000-0000-0000B28F0000}"/>
    <cellStyle name="Обычный 26 2 5 2 2 4 13" xfId="36790" xr:uid="{00000000-0005-0000-0000-0000B38F0000}"/>
    <cellStyle name="Обычный 26 2 5 2 2 4 14" xfId="36791" xr:uid="{00000000-0005-0000-0000-0000B48F0000}"/>
    <cellStyle name="Обычный 26 2 5 2 2 4 15" xfId="36792" xr:uid="{00000000-0005-0000-0000-0000B58F0000}"/>
    <cellStyle name="Обычный 26 2 5 2 2 4 16" xfId="36793" xr:uid="{00000000-0005-0000-0000-0000B68F0000}"/>
    <cellStyle name="Обычный 26 2 5 2 2 4 17" xfId="36794" xr:uid="{00000000-0005-0000-0000-0000B78F0000}"/>
    <cellStyle name="Обычный 26 2 5 2 2 4 18" xfId="36795" xr:uid="{00000000-0005-0000-0000-0000B88F0000}"/>
    <cellStyle name="Обычный 26 2 5 2 2 4 2" xfId="36796" xr:uid="{00000000-0005-0000-0000-0000B98F0000}"/>
    <cellStyle name="Обычный 26 2 5 2 2 4 3" xfId="36797" xr:uid="{00000000-0005-0000-0000-0000BA8F0000}"/>
    <cellStyle name="Обычный 26 2 5 2 2 4 4" xfId="36798" xr:uid="{00000000-0005-0000-0000-0000BB8F0000}"/>
    <cellStyle name="Обычный 26 2 5 2 2 4 5" xfId="36799" xr:uid="{00000000-0005-0000-0000-0000BC8F0000}"/>
    <cellStyle name="Обычный 26 2 5 2 2 4 6" xfId="36800" xr:uid="{00000000-0005-0000-0000-0000BD8F0000}"/>
    <cellStyle name="Обычный 26 2 5 2 2 4 7" xfId="36801" xr:uid="{00000000-0005-0000-0000-0000BE8F0000}"/>
    <cellStyle name="Обычный 26 2 5 2 2 4 8" xfId="36802" xr:uid="{00000000-0005-0000-0000-0000BF8F0000}"/>
    <cellStyle name="Обычный 26 2 5 2 2 4 9" xfId="36803" xr:uid="{00000000-0005-0000-0000-0000C08F0000}"/>
    <cellStyle name="Обычный 26 2 5 2 2 5" xfId="36804" xr:uid="{00000000-0005-0000-0000-0000C18F0000}"/>
    <cellStyle name="Обычный 26 2 5 2 2 6" xfId="36805" xr:uid="{00000000-0005-0000-0000-0000C28F0000}"/>
    <cellStyle name="Обычный 26 2 5 2 2 7" xfId="36806" xr:uid="{00000000-0005-0000-0000-0000C38F0000}"/>
    <cellStyle name="Обычный 26 2 5 2 2 8" xfId="36807" xr:uid="{00000000-0005-0000-0000-0000C48F0000}"/>
    <cellStyle name="Обычный 26 2 5 2 2 9" xfId="36808" xr:uid="{00000000-0005-0000-0000-0000C58F0000}"/>
    <cellStyle name="Обычный 26 2 5 2 20" xfId="36809" xr:uid="{00000000-0005-0000-0000-0000C68F0000}"/>
    <cellStyle name="Обычный 26 2 5 2 21" xfId="36810" xr:uid="{00000000-0005-0000-0000-0000C78F0000}"/>
    <cellStyle name="Обычный 26 2 5 2 22" xfId="36811" xr:uid="{00000000-0005-0000-0000-0000C88F0000}"/>
    <cellStyle name="Обычный 26 2 5 2 3" xfId="36812" xr:uid="{00000000-0005-0000-0000-0000C98F0000}"/>
    <cellStyle name="Обычный 26 2 5 2 3 10" xfId="36813" xr:uid="{00000000-0005-0000-0000-0000CA8F0000}"/>
    <cellStyle name="Обычный 26 2 5 2 3 11" xfId="36814" xr:uid="{00000000-0005-0000-0000-0000CB8F0000}"/>
    <cellStyle name="Обычный 26 2 5 2 3 12" xfId="36815" xr:uid="{00000000-0005-0000-0000-0000CC8F0000}"/>
    <cellStyle name="Обычный 26 2 5 2 3 13" xfId="36816" xr:uid="{00000000-0005-0000-0000-0000CD8F0000}"/>
    <cellStyle name="Обычный 26 2 5 2 3 14" xfId="36817" xr:uid="{00000000-0005-0000-0000-0000CE8F0000}"/>
    <cellStyle name="Обычный 26 2 5 2 3 15" xfId="36818" xr:uid="{00000000-0005-0000-0000-0000CF8F0000}"/>
    <cellStyle name="Обычный 26 2 5 2 3 16" xfId="36819" xr:uid="{00000000-0005-0000-0000-0000D08F0000}"/>
    <cellStyle name="Обычный 26 2 5 2 3 17" xfId="36820" xr:uid="{00000000-0005-0000-0000-0000D18F0000}"/>
    <cellStyle name="Обычный 26 2 5 2 3 18" xfId="36821" xr:uid="{00000000-0005-0000-0000-0000D28F0000}"/>
    <cellStyle name="Обычный 26 2 5 2 3 2" xfId="36822" xr:uid="{00000000-0005-0000-0000-0000D38F0000}"/>
    <cellStyle name="Обычный 26 2 5 2 3 3" xfId="36823" xr:uid="{00000000-0005-0000-0000-0000D48F0000}"/>
    <cellStyle name="Обычный 26 2 5 2 3 4" xfId="36824" xr:uid="{00000000-0005-0000-0000-0000D58F0000}"/>
    <cellStyle name="Обычный 26 2 5 2 3 5" xfId="36825" xr:uid="{00000000-0005-0000-0000-0000D68F0000}"/>
    <cellStyle name="Обычный 26 2 5 2 3 6" xfId="36826" xr:uid="{00000000-0005-0000-0000-0000D78F0000}"/>
    <cellStyle name="Обычный 26 2 5 2 3 7" xfId="36827" xr:uid="{00000000-0005-0000-0000-0000D88F0000}"/>
    <cellStyle name="Обычный 26 2 5 2 3 8" xfId="36828" xr:uid="{00000000-0005-0000-0000-0000D98F0000}"/>
    <cellStyle name="Обычный 26 2 5 2 3 9" xfId="36829" xr:uid="{00000000-0005-0000-0000-0000DA8F0000}"/>
    <cellStyle name="Обычный 26 2 5 2 4" xfId="36830" xr:uid="{00000000-0005-0000-0000-0000DB8F0000}"/>
    <cellStyle name="Обычный 26 2 5 2 4 10" xfId="36831" xr:uid="{00000000-0005-0000-0000-0000DC8F0000}"/>
    <cellStyle name="Обычный 26 2 5 2 4 11" xfId="36832" xr:uid="{00000000-0005-0000-0000-0000DD8F0000}"/>
    <cellStyle name="Обычный 26 2 5 2 4 12" xfId="36833" xr:uid="{00000000-0005-0000-0000-0000DE8F0000}"/>
    <cellStyle name="Обычный 26 2 5 2 4 13" xfId="36834" xr:uid="{00000000-0005-0000-0000-0000DF8F0000}"/>
    <cellStyle name="Обычный 26 2 5 2 4 14" xfId="36835" xr:uid="{00000000-0005-0000-0000-0000E08F0000}"/>
    <cellStyle name="Обычный 26 2 5 2 4 15" xfId="36836" xr:uid="{00000000-0005-0000-0000-0000E18F0000}"/>
    <cellStyle name="Обычный 26 2 5 2 4 16" xfId="36837" xr:uid="{00000000-0005-0000-0000-0000E28F0000}"/>
    <cellStyle name="Обычный 26 2 5 2 4 17" xfId="36838" xr:uid="{00000000-0005-0000-0000-0000E38F0000}"/>
    <cellStyle name="Обычный 26 2 5 2 4 18" xfId="36839" xr:uid="{00000000-0005-0000-0000-0000E48F0000}"/>
    <cellStyle name="Обычный 26 2 5 2 4 2" xfId="36840" xr:uid="{00000000-0005-0000-0000-0000E58F0000}"/>
    <cellStyle name="Обычный 26 2 5 2 4 3" xfId="36841" xr:uid="{00000000-0005-0000-0000-0000E68F0000}"/>
    <cellStyle name="Обычный 26 2 5 2 4 4" xfId="36842" xr:uid="{00000000-0005-0000-0000-0000E78F0000}"/>
    <cellStyle name="Обычный 26 2 5 2 4 5" xfId="36843" xr:uid="{00000000-0005-0000-0000-0000E88F0000}"/>
    <cellStyle name="Обычный 26 2 5 2 4 6" xfId="36844" xr:uid="{00000000-0005-0000-0000-0000E98F0000}"/>
    <cellStyle name="Обычный 26 2 5 2 4 7" xfId="36845" xr:uid="{00000000-0005-0000-0000-0000EA8F0000}"/>
    <cellStyle name="Обычный 26 2 5 2 4 8" xfId="36846" xr:uid="{00000000-0005-0000-0000-0000EB8F0000}"/>
    <cellStyle name="Обычный 26 2 5 2 4 9" xfId="36847" xr:uid="{00000000-0005-0000-0000-0000EC8F0000}"/>
    <cellStyle name="Обычный 26 2 5 2 5" xfId="36848" xr:uid="{00000000-0005-0000-0000-0000ED8F0000}"/>
    <cellStyle name="Обычный 26 2 5 2 5 10" xfId="36849" xr:uid="{00000000-0005-0000-0000-0000EE8F0000}"/>
    <cellStyle name="Обычный 26 2 5 2 5 11" xfId="36850" xr:uid="{00000000-0005-0000-0000-0000EF8F0000}"/>
    <cellStyle name="Обычный 26 2 5 2 5 12" xfId="36851" xr:uid="{00000000-0005-0000-0000-0000F08F0000}"/>
    <cellStyle name="Обычный 26 2 5 2 5 13" xfId="36852" xr:uid="{00000000-0005-0000-0000-0000F18F0000}"/>
    <cellStyle name="Обычный 26 2 5 2 5 14" xfId="36853" xr:uid="{00000000-0005-0000-0000-0000F28F0000}"/>
    <cellStyle name="Обычный 26 2 5 2 5 15" xfId="36854" xr:uid="{00000000-0005-0000-0000-0000F38F0000}"/>
    <cellStyle name="Обычный 26 2 5 2 5 16" xfId="36855" xr:uid="{00000000-0005-0000-0000-0000F48F0000}"/>
    <cellStyle name="Обычный 26 2 5 2 5 17" xfId="36856" xr:uid="{00000000-0005-0000-0000-0000F58F0000}"/>
    <cellStyle name="Обычный 26 2 5 2 5 18" xfId="36857" xr:uid="{00000000-0005-0000-0000-0000F68F0000}"/>
    <cellStyle name="Обычный 26 2 5 2 5 2" xfId="36858" xr:uid="{00000000-0005-0000-0000-0000F78F0000}"/>
    <cellStyle name="Обычный 26 2 5 2 5 3" xfId="36859" xr:uid="{00000000-0005-0000-0000-0000F88F0000}"/>
    <cellStyle name="Обычный 26 2 5 2 5 4" xfId="36860" xr:uid="{00000000-0005-0000-0000-0000F98F0000}"/>
    <cellStyle name="Обычный 26 2 5 2 5 5" xfId="36861" xr:uid="{00000000-0005-0000-0000-0000FA8F0000}"/>
    <cellStyle name="Обычный 26 2 5 2 5 6" xfId="36862" xr:uid="{00000000-0005-0000-0000-0000FB8F0000}"/>
    <cellStyle name="Обычный 26 2 5 2 5 7" xfId="36863" xr:uid="{00000000-0005-0000-0000-0000FC8F0000}"/>
    <cellStyle name="Обычный 26 2 5 2 5 8" xfId="36864" xr:uid="{00000000-0005-0000-0000-0000FD8F0000}"/>
    <cellStyle name="Обычный 26 2 5 2 5 9" xfId="36865" xr:uid="{00000000-0005-0000-0000-0000FE8F0000}"/>
    <cellStyle name="Обычный 26 2 5 2 6" xfId="36866" xr:uid="{00000000-0005-0000-0000-0000FF8F0000}"/>
    <cellStyle name="Обычный 26 2 5 2 7" xfId="36867" xr:uid="{00000000-0005-0000-0000-000000900000}"/>
    <cellStyle name="Обычный 26 2 5 2 8" xfId="36868" xr:uid="{00000000-0005-0000-0000-000001900000}"/>
    <cellStyle name="Обычный 26 2 5 2 9" xfId="36869" xr:uid="{00000000-0005-0000-0000-000002900000}"/>
    <cellStyle name="Обычный 26 2 5 20" xfId="36870" xr:uid="{00000000-0005-0000-0000-000003900000}"/>
    <cellStyle name="Обычный 26 2 5 21" xfId="36871" xr:uid="{00000000-0005-0000-0000-000004900000}"/>
    <cellStyle name="Обычный 26 2 5 22" xfId="36872" xr:uid="{00000000-0005-0000-0000-000005900000}"/>
    <cellStyle name="Обычный 26 2 5 23" xfId="36873" xr:uid="{00000000-0005-0000-0000-000006900000}"/>
    <cellStyle name="Обычный 26 2 5 24" xfId="36874" xr:uid="{00000000-0005-0000-0000-000007900000}"/>
    <cellStyle name="Обычный 26 2 5 3" xfId="36875" xr:uid="{00000000-0005-0000-0000-000008900000}"/>
    <cellStyle name="Обычный 26 2 5 3 10" xfId="36876" xr:uid="{00000000-0005-0000-0000-000009900000}"/>
    <cellStyle name="Обычный 26 2 5 3 11" xfId="36877" xr:uid="{00000000-0005-0000-0000-00000A900000}"/>
    <cellStyle name="Обычный 26 2 5 3 12" xfId="36878" xr:uid="{00000000-0005-0000-0000-00000B900000}"/>
    <cellStyle name="Обычный 26 2 5 3 13" xfId="36879" xr:uid="{00000000-0005-0000-0000-00000C900000}"/>
    <cellStyle name="Обычный 26 2 5 3 14" xfId="36880" xr:uid="{00000000-0005-0000-0000-00000D900000}"/>
    <cellStyle name="Обычный 26 2 5 3 15" xfId="36881" xr:uid="{00000000-0005-0000-0000-00000E900000}"/>
    <cellStyle name="Обычный 26 2 5 3 16" xfId="36882" xr:uid="{00000000-0005-0000-0000-00000F900000}"/>
    <cellStyle name="Обычный 26 2 5 3 17" xfId="36883" xr:uid="{00000000-0005-0000-0000-000010900000}"/>
    <cellStyle name="Обычный 26 2 5 3 18" xfId="36884" xr:uid="{00000000-0005-0000-0000-000011900000}"/>
    <cellStyle name="Обычный 26 2 5 3 19" xfId="36885" xr:uid="{00000000-0005-0000-0000-000012900000}"/>
    <cellStyle name="Обычный 26 2 5 3 2" xfId="36886" xr:uid="{00000000-0005-0000-0000-000013900000}"/>
    <cellStyle name="Обычный 26 2 5 3 2 10" xfId="36887" xr:uid="{00000000-0005-0000-0000-000014900000}"/>
    <cellStyle name="Обычный 26 2 5 3 2 11" xfId="36888" xr:uid="{00000000-0005-0000-0000-000015900000}"/>
    <cellStyle name="Обычный 26 2 5 3 2 12" xfId="36889" xr:uid="{00000000-0005-0000-0000-000016900000}"/>
    <cellStyle name="Обычный 26 2 5 3 2 13" xfId="36890" xr:uid="{00000000-0005-0000-0000-000017900000}"/>
    <cellStyle name="Обычный 26 2 5 3 2 14" xfId="36891" xr:uid="{00000000-0005-0000-0000-000018900000}"/>
    <cellStyle name="Обычный 26 2 5 3 2 15" xfId="36892" xr:uid="{00000000-0005-0000-0000-000019900000}"/>
    <cellStyle name="Обычный 26 2 5 3 2 16" xfId="36893" xr:uid="{00000000-0005-0000-0000-00001A900000}"/>
    <cellStyle name="Обычный 26 2 5 3 2 17" xfId="36894" xr:uid="{00000000-0005-0000-0000-00001B900000}"/>
    <cellStyle name="Обычный 26 2 5 3 2 18" xfId="36895" xr:uid="{00000000-0005-0000-0000-00001C900000}"/>
    <cellStyle name="Обычный 26 2 5 3 2 19" xfId="36896" xr:uid="{00000000-0005-0000-0000-00001D900000}"/>
    <cellStyle name="Обычный 26 2 5 3 2 2" xfId="36897" xr:uid="{00000000-0005-0000-0000-00001E900000}"/>
    <cellStyle name="Обычный 26 2 5 3 2 2 10" xfId="36898" xr:uid="{00000000-0005-0000-0000-00001F900000}"/>
    <cellStyle name="Обычный 26 2 5 3 2 2 11" xfId="36899" xr:uid="{00000000-0005-0000-0000-000020900000}"/>
    <cellStyle name="Обычный 26 2 5 3 2 2 12" xfId="36900" xr:uid="{00000000-0005-0000-0000-000021900000}"/>
    <cellStyle name="Обычный 26 2 5 3 2 2 13" xfId="36901" xr:uid="{00000000-0005-0000-0000-000022900000}"/>
    <cellStyle name="Обычный 26 2 5 3 2 2 14" xfId="36902" xr:uid="{00000000-0005-0000-0000-000023900000}"/>
    <cellStyle name="Обычный 26 2 5 3 2 2 15" xfId="36903" xr:uid="{00000000-0005-0000-0000-000024900000}"/>
    <cellStyle name="Обычный 26 2 5 3 2 2 16" xfId="36904" xr:uid="{00000000-0005-0000-0000-000025900000}"/>
    <cellStyle name="Обычный 26 2 5 3 2 2 17" xfId="36905" xr:uid="{00000000-0005-0000-0000-000026900000}"/>
    <cellStyle name="Обычный 26 2 5 3 2 2 18" xfId="36906" xr:uid="{00000000-0005-0000-0000-000027900000}"/>
    <cellStyle name="Обычный 26 2 5 3 2 2 2" xfId="36907" xr:uid="{00000000-0005-0000-0000-000028900000}"/>
    <cellStyle name="Обычный 26 2 5 3 2 2 3" xfId="36908" xr:uid="{00000000-0005-0000-0000-000029900000}"/>
    <cellStyle name="Обычный 26 2 5 3 2 2 4" xfId="36909" xr:uid="{00000000-0005-0000-0000-00002A900000}"/>
    <cellStyle name="Обычный 26 2 5 3 2 2 5" xfId="36910" xr:uid="{00000000-0005-0000-0000-00002B900000}"/>
    <cellStyle name="Обычный 26 2 5 3 2 2 6" xfId="36911" xr:uid="{00000000-0005-0000-0000-00002C900000}"/>
    <cellStyle name="Обычный 26 2 5 3 2 2 7" xfId="36912" xr:uid="{00000000-0005-0000-0000-00002D900000}"/>
    <cellStyle name="Обычный 26 2 5 3 2 2 8" xfId="36913" xr:uid="{00000000-0005-0000-0000-00002E900000}"/>
    <cellStyle name="Обычный 26 2 5 3 2 2 9" xfId="36914" xr:uid="{00000000-0005-0000-0000-00002F900000}"/>
    <cellStyle name="Обычный 26 2 5 3 2 20" xfId="36915" xr:uid="{00000000-0005-0000-0000-000030900000}"/>
    <cellStyle name="Обычный 26 2 5 3 2 21" xfId="36916" xr:uid="{00000000-0005-0000-0000-000031900000}"/>
    <cellStyle name="Обычный 26 2 5 3 2 3" xfId="36917" xr:uid="{00000000-0005-0000-0000-000032900000}"/>
    <cellStyle name="Обычный 26 2 5 3 2 3 10" xfId="36918" xr:uid="{00000000-0005-0000-0000-000033900000}"/>
    <cellStyle name="Обычный 26 2 5 3 2 3 11" xfId="36919" xr:uid="{00000000-0005-0000-0000-000034900000}"/>
    <cellStyle name="Обычный 26 2 5 3 2 3 12" xfId="36920" xr:uid="{00000000-0005-0000-0000-000035900000}"/>
    <cellStyle name="Обычный 26 2 5 3 2 3 13" xfId="36921" xr:uid="{00000000-0005-0000-0000-000036900000}"/>
    <cellStyle name="Обычный 26 2 5 3 2 3 14" xfId="36922" xr:uid="{00000000-0005-0000-0000-000037900000}"/>
    <cellStyle name="Обычный 26 2 5 3 2 3 15" xfId="36923" xr:uid="{00000000-0005-0000-0000-000038900000}"/>
    <cellStyle name="Обычный 26 2 5 3 2 3 16" xfId="36924" xr:uid="{00000000-0005-0000-0000-000039900000}"/>
    <cellStyle name="Обычный 26 2 5 3 2 3 17" xfId="36925" xr:uid="{00000000-0005-0000-0000-00003A900000}"/>
    <cellStyle name="Обычный 26 2 5 3 2 3 18" xfId="36926" xr:uid="{00000000-0005-0000-0000-00003B900000}"/>
    <cellStyle name="Обычный 26 2 5 3 2 3 2" xfId="36927" xr:uid="{00000000-0005-0000-0000-00003C900000}"/>
    <cellStyle name="Обычный 26 2 5 3 2 3 3" xfId="36928" xr:uid="{00000000-0005-0000-0000-00003D900000}"/>
    <cellStyle name="Обычный 26 2 5 3 2 3 4" xfId="36929" xr:uid="{00000000-0005-0000-0000-00003E900000}"/>
    <cellStyle name="Обычный 26 2 5 3 2 3 5" xfId="36930" xr:uid="{00000000-0005-0000-0000-00003F900000}"/>
    <cellStyle name="Обычный 26 2 5 3 2 3 6" xfId="36931" xr:uid="{00000000-0005-0000-0000-000040900000}"/>
    <cellStyle name="Обычный 26 2 5 3 2 3 7" xfId="36932" xr:uid="{00000000-0005-0000-0000-000041900000}"/>
    <cellStyle name="Обычный 26 2 5 3 2 3 8" xfId="36933" xr:uid="{00000000-0005-0000-0000-000042900000}"/>
    <cellStyle name="Обычный 26 2 5 3 2 3 9" xfId="36934" xr:uid="{00000000-0005-0000-0000-000043900000}"/>
    <cellStyle name="Обычный 26 2 5 3 2 4" xfId="36935" xr:uid="{00000000-0005-0000-0000-000044900000}"/>
    <cellStyle name="Обычный 26 2 5 3 2 4 10" xfId="36936" xr:uid="{00000000-0005-0000-0000-000045900000}"/>
    <cellStyle name="Обычный 26 2 5 3 2 4 11" xfId="36937" xr:uid="{00000000-0005-0000-0000-000046900000}"/>
    <cellStyle name="Обычный 26 2 5 3 2 4 12" xfId="36938" xr:uid="{00000000-0005-0000-0000-000047900000}"/>
    <cellStyle name="Обычный 26 2 5 3 2 4 13" xfId="36939" xr:uid="{00000000-0005-0000-0000-000048900000}"/>
    <cellStyle name="Обычный 26 2 5 3 2 4 14" xfId="36940" xr:uid="{00000000-0005-0000-0000-000049900000}"/>
    <cellStyle name="Обычный 26 2 5 3 2 4 15" xfId="36941" xr:uid="{00000000-0005-0000-0000-00004A900000}"/>
    <cellStyle name="Обычный 26 2 5 3 2 4 16" xfId="36942" xr:uid="{00000000-0005-0000-0000-00004B900000}"/>
    <cellStyle name="Обычный 26 2 5 3 2 4 17" xfId="36943" xr:uid="{00000000-0005-0000-0000-00004C900000}"/>
    <cellStyle name="Обычный 26 2 5 3 2 4 18" xfId="36944" xr:uid="{00000000-0005-0000-0000-00004D900000}"/>
    <cellStyle name="Обычный 26 2 5 3 2 4 2" xfId="36945" xr:uid="{00000000-0005-0000-0000-00004E900000}"/>
    <cellStyle name="Обычный 26 2 5 3 2 4 3" xfId="36946" xr:uid="{00000000-0005-0000-0000-00004F900000}"/>
    <cellStyle name="Обычный 26 2 5 3 2 4 4" xfId="36947" xr:uid="{00000000-0005-0000-0000-000050900000}"/>
    <cellStyle name="Обычный 26 2 5 3 2 4 5" xfId="36948" xr:uid="{00000000-0005-0000-0000-000051900000}"/>
    <cellStyle name="Обычный 26 2 5 3 2 4 6" xfId="36949" xr:uid="{00000000-0005-0000-0000-000052900000}"/>
    <cellStyle name="Обычный 26 2 5 3 2 4 7" xfId="36950" xr:uid="{00000000-0005-0000-0000-000053900000}"/>
    <cellStyle name="Обычный 26 2 5 3 2 4 8" xfId="36951" xr:uid="{00000000-0005-0000-0000-000054900000}"/>
    <cellStyle name="Обычный 26 2 5 3 2 4 9" xfId="36952" xr:uid="{00000000-0005-0000-0000-000055900000}"/>
    <cellStyle name="Обычный 26 2 5 3 2 5" xfId="36953" xr:uid="{00000000-0005-0000-0000-000056900000}"/>
    <cellStyle name="Обычный 26 2 5 3 2 6" xfId="36954" xr:uid="{00000000-0005-0000-0000-000057900000}"/>
    <cellStyle name="Обычный 26 2 5 3 2 7" xfId="36955" xr:uid="{00000000-0005-0000-0000-000058900000}"/>
    <cellStyle name="Обычный 26 2 5 3 2 8" xfId="36956" xr:uid="{00000000-0005-0000-0000-000059900000}"/>
    <cellStyle name="Обычный 26 2 5 3 2 9" xfId="36957" xr:uid="{00000000-0005-0000-0000-00005A900000}"/>
    <cellStyle name="Обычный 26 2 5 3 20" xfId="36958" xr:uid="{00000000-0005-0000-0000-00005B900000}"/>
    <cellStyle name="Обычный 26 2 5 3 21" xfId="36959" xr:uid="{00000000-0005-0000-0000-00005C900000}"/>
    <cellStyle name="Обычный 26 2 5 3 22" xfId="36960" xr:uid="{00000000-0005-0000-0000-00005D900000}"/>
    <cellStyle name="Обычный 26 2 5 3 3" xfId="36961" xr:uid="{00000000-0005-0000-0000-00005E900000}"/>
    <cellStyle name="Обычный 26 2 5 3 3 10" xfId="36962" xr:uid="{00000000-0005-0000-0000-00005F900000}"/>
    <cellStyle name="Обычный 26 2 5 3 3 11" xfId="36963" xr:uid="{00000000-0005-0000-0000-000060900000}"/>
    <cellStyle name="Обычный 26 2 5 3 3 12" xfId="36964" xr:uid="{00000000-0005-0000-0000-000061900000}"/>
    <cellStyle name="Обычный 26 2 5 3 3 13" xfId="36965" xr:uid="{00000000-0005-0000-0000-000062900000}"/>
    <cellStyle name="Обычный 26 2 5 3 3 14" xfId="36966" xr:uid="{00000000-0005-0000-0000-000063900000}"/>
    <cellStyle name="Обычный 26 2 5 3 3 15" xfId="36967" xr:uid="{00000000-0005-0000-0000-000064900000}"/>
    <cellStyle name="Обычный 26 2 5 3 3 16" xfId="36968" xr:uid="{00000000-0005-0000-0000-000065900000}"/>
    <cellStyle name="Обычный 26 2 5 3 3 17" xfId="36969" xr:uid="{00000000-0005-0000-0000-000066900000}"/>
    <cellStyle name="Обычный 26 2 5 3 3 18" xfId="36970" xr:uid="{00000000-0005-0000-0000-000067900000}"/>
    <cellStyle name="Обычный 26 2 5 3 3 2" xfId="36971" xr:uid="{00000000-0005-0000-0000-000068900000}"/>
    <cellStyle name="Обычный 26 2 5 3 3 3" xfId="36972" xr:uid="{00000000-0005-0000-0000-000069900000}"/>
    <cellStyle name="Обычный 26 2 5 3 3 4" xfId="36973" xr:uid="{00000000-0005-0000-0000-00006A900000}"/>
    <cellStyle name="Обычный 26 2 5 3 3 5" xfId="36974" xr:uid="{00000000-0005-0000-0000-00006B900000}"/>
    <cellStyle name="Обычный 26 2 5 3 3 6" xfId="36975" xr:uid="{00000000-0005-0000-0000-00006C900000}"/>
    <cellStyle name="Обычный 26 2 5 3 3 7" xfId="36976" xr:uid="{00000000-0005-0000-0000-00006D900000}"/>
    <cellStyle name="Обычный 26 2 5 3 3 8" xfId="36977" xr:uid="{00000000-0005-0000-0000-00006E900000}"/>
    <cellStyle name="Обычный 26 2 5 3 3 9" xfId="36978" xr:uid="{00000000-0005-0000-0000-00006F900000}"/>
    <cellStyle name="Обычный 26 2 5 3 4" xfId="36979" xr:uid="{00000000-0005-0000-0000-000070900000}"/>
    <cellStyle name="Обычный 26 2 5 3 4 10" xfId="36980" xr:uid="{00000000-0005-0000-0000-000071900000}"/>
    <cellStyle name="Обычный 26 2 5 3 4 11" xfId="36981" xr:uid="{00000000-0005-0000-0000-000072900000}"/>
    <cellStyle name="Обычный 26 2 5 3 4 12" xfId="36982" xr:uid="{00000000-0005-0000-0000-000073900000}"/>
    <cellStyle name="Обычный 26 2 5 3 4 13" xfId="36983" xr:uid="{00000000-0005-0000-0000-000074900000}"/>
    <cellStyle name="Обычный 26 2 5 3 4 14" xfId="36984" xr:uid="{00000000-0005-0000-0000-000075900000}"/>
    <cellStyle name="Обычный 26 2 5 3 4 15" xfId="36985" xr:uid="{00000000-0005-0000-0000-000076900000}"/>
    <cellStyle name="Обычный 26 2 5 3 4 16" xfId="36986" xr:uid="{00000000-0005-0000-0000-000077900000}"/>
    <cellStyle name="Обычный 26 2 5 3 4 17" xfId="36987" xr:uid="{00000000-0005-0000-0000-000078900000}"/>
    <cellStyle name="Обычный 26 2 5 3 4 18" xfId="36988" xr:uid="{00000000-0005-0000-0000-000079900000}"/>
    <cellStyle name="Обычный 26 2 5 3 4 2" xfId="36989" xr:uid="{00000000-0005-0000-0000-00007A900000}"/>
    <cellStyle name="Обычный 26 2 5 3 4 3" xfId="36990" xr:uid="{00000000-0005-0000-0000-00007B900000}"/>
    <cellStyle name="Обычный 26 2 5 3 4 4" xfId="36991" xr:uid="{00000000-0005-0000-0000-00007C900000}"/>
    <cellStyle name="Обычный 26 2 5 3 4 5" xfId="36992" xr:uid="{00000000-0005-0000-0000-00007D900000}"/>
    <cellStyle name="Обычный 26 2 5 3 4 6" xfId="36993" xr:uid="{00000000-0005-0000-0000-00007E900000}"/>
    <cellStyle name="Обычный 26 2 5 3 4 7" xfId="36994" xr:uid="{00000000-0005-0000-0000-00007F900000}"/>
    <cellStyle name="Обычный 26 2 5 3 4 8" xfId="36995" xr:uid="{00000000-0005-0000-0000-000080900000}"/>
    <cellStyle name="Обычный 26 2 5 3 4 9" xfId="36996" xr:uid="{00000000-0005-0000-0000-000081900000}"/>
    <cellStyle name="Обычный 26 2 5 3 5" xfId="36997" xr:uid="{00000000-0005-0000-0000-000082900000}"/>
    <cellStyle name="Обычный 26 2 5 3 5 10" xfId="36998" xr:uid="{00000000-0005-0000-0000-000083900000}"/>
    <cellStyle name="Обычный 26 2 5 3 5 11" xfId="36999" xr:uid="{00000000-0005-0000-0000-000084900000}"/>
    <cellStyle name="Обычный 26 2 5 3 5 12" xfId="37000" xr:uid="{00000000-0005-0000-0000-000085900000}"/>
    <cellStyle name="Обычный 26 2 5 3 5 13" xfId="37001" xr:uid="{00000000-0005-0000-0000-000086900000}"/>
    <cellStyle name="Обычный 26 2 5 3 5 14" xfId="37002" xr:uid="{00000000-0005-0000-0000-000087900000}"/>
    <cellStyle name="Обычный 26 2 5 3 5 15" xfId="37003" xr:uid="{00000000-0005-0000-0000-000088900000}"/>
    <cellStyle name="Обычный 26 2 5 3 5 16" xfId="37004" xr:uid="{00000000-0005-0000-0000-000089900000}"/>
    <cellStyle name="Обычный 26 2 5 3 5 17" xfId="37005" xr:uid="{00000000-0005-0000-0000-00008A900000}"/>
    <cellStyle name="Обычный 26 2 5 3 5 18" xfId="37006" xr:uid="{00000000-0005-0000-0000-00008B900000}"/>
    <cellStyle name="Обычный 26 2 5 3 5 2" xfId="37007" xr:uid="{00000000-0005-0000-0000-00008C900000}"/>
    <cellStyle name="Обычный 26 2 5 3 5 3" xfId="37008" xr:uid="{00000000-0005-0000-0000-00008D900000}"/>
    <cellStyle name="Обычный 26 2 5 3 5 4" xfId="37009" xr:uid="{00000000-0005-0000-0000-00008E900000}"/>
    <cellStyle name="Обычный 26 2 5 3 5 5" xfId="37010" xr:uid="{00000000-0005-0000-0000-00008F900000}"/>
    <cellStyle name="Обычный 26 2 5 3 5 6" xfId="37011" xr:uid="{00000000-0005-0000-0000-000090900000}"/>
    <cellStyle name="Обычный 26 2 5 3 5 7" xfId="37012" xr:uid="{00000000-0005-0000-0000-000091900000}"/>
    <cellStyle name="Обычный 26 2 5 3 5 8" xfId="37013" xr:uid="{00000000-0005-0000-0000-000092900000}"/>
    <cellStyle name="Обычный 26 2 5 3 5 9" xfId="37014" xr:uid="{00000000-0005-0000-0000-000093900000}"/>
    <cellStyle name="Обычный 26 2 5 3 6" xfId="37015" xr:uid="{00000000-0005-0000-0000-000094900000}"/>
    <cellStyle name="Обычный 26 2 5 3 7" xfId="37016" xr:uid="{00000000-0005-0000-0000-000095900000}"/>
    <cellStyle name="Обычный 26 2 5 3 8" xfId="37017" xr:uid="{00000000-0005-0000-0000-000096900000}"/>
    <cellStyle name="Обычный 26 2 5 3 9" xfId="37018" xr:uid="{00000000-0005-0000-0000-000097900000}"/>
    <cellStyle name="Обычный 26 2 5 4" xfId="37019" xr:uid="{00000000-0005-0000-0000-000098900000}"/>
    <cellStyle name="Обычный 26 2 5 4 10" xfId="37020" xr:uid="{00000000-0005-0000-0000-000099900000}"/>
    <cellStyle name="Обычный 26 2 5 4 11" xfId="37021" xr:uid="{00000000-0005-0000-0000-00009A900000}"/>
    <cellStyle name="Обычный 26 2 5 4 12" xfId="37022" xr:uid="{00000000-0005-0000-0000-00009B900000}"/>
    <cellStyle name="Обычный 26 2 5 4 13" xfId="37023" xr:uid="{00000000-0005-0000-0000-00009C900000}"/>
    <cellStyle name="Обычный 26 2 5 4 14" xfId="37024" xr:uid="{00000000-0005-0000-0000-00009D900000}"/>
    <cellStyle name="Обычный 26 2 5 4 15" xfId="37025" xr:uid="{00000000-0005-0000-0000-00009E900000}"/>
    <cellStyle name="Обычный 26 2 5 4 16" xfId="37026" xr:uid="{00000000-0005-0000-0000-00009F900000}"/>
    <cellStyle name="Обычный 26 2 5 4 17" xfId="37027" xr:uid="{00000000-0005-0000-0000-0000A0900000}"/>
    <cellStyle name="Обычный 26 2 5 4 18" xfId="37028" xr:uid="{00000000-0005-0000-0000-0000A1900000}"/>
    <cellStyle name="Обычный 26 2 5 4 19" xfId="37029" xr:uid="{00000000-0005-0000-0000-0000A2900000}"/>
    <cellStyle name="Обычный 26 2 5 4 2" xfId="37030" xr:uid="{00000000-0005-0000-0000-0000A3900000}"/>
    <cellStyle name="Обычный 26 2 5 4 2 10" xfId="37031" xr:uid="{00000000-0005-0000-0000-0000A4900000}"/>
    <cellStyle name="Обычный 26 2 5 4 2 11" xfId="37032" xr:uid="{00000000-0005-0000-0000-0000A5900000}"/>
    <cellStyle name="Обычный 26 2 5 4 2 12" xfId="37033" xr:uid="{00000000-0005-0000-0000-0000A6900000}"/>
    <cellStyle name="Обычный 26 2 5 4 2 13" xfId="37034" xr:uid="{00000000-0005-0000-0000-0000A7900000}"/>
    <cellStyle name="Обычный 26 2 5 4 2 14" xfId="37035" xr:uid="{00000000-0005-0000-0000-0000A8900000}"/>
    <cellStyle name="Обычный 26 2 5 4 2 15" xfId="37036" xr:uid="{00000000-0005-0000-0000-0000A9900000}"/>
    <cellStyle name="Обычный 26 2 5 4 2 16" xfId="37037" xr:uid="{00000000-0005-0000-0000-0000AA900000}"/>
    <cellStyle name="Обычный 26 2 5 4 2 17" xfId="37038" xr:uid="{00000000-0005-0000-0000-0000AB900000}"/>
    <cellStyle name="Обычный 26 2 5 4 2 18" xfId="37039" xr:uid="{00000000-0005-0000-0000-0000AC900000}"/>
    <cellStyle name="Обычный 26 2 5 4 2 2" xfId="37040" xr:uid="{00000000-0005-0000-0000-0000AD900000}"/>
    <cellStyle name="Обычный 26 2 5 4 2 3" xfId="37041" xr:uid="{00000000-0005-0000-0000-0000AE900000}"/>
    <cellStyle name="Обычный 26 2 5 4 2 4" xfId="37042" xr:uid="{00000000-0005-0000-0000-0000AF900000}"/>
    <cellStyle name="Обычный 26 2 5 4 2 5" xfId="37043" xr:uid="{00000000-0005-0000-0000-0000B0900000}"/>
    <cellStyle name="Обычный 26 2 5 4 2 6" xfId="37044" xr:uid="{00000000-0005-0000-0000-0000B1900000}"/>
    <cellStyle name="Обычный 26 2 5 4 2 7" xfId="37045" xr:uid="{00000000-0005-0000-0000-0000B2900000}"/>
    <cellStyle name="Обычный 26 2 5 4 2 8" xfId="37046" xr:uid="{00000000-0005-0000-0000-0000B3900000}"/>
    <cellStyle name="Обычный 26 2 5 4 2 9" xfId="37047" xr:uid="{00000000-0005-0000-0000-0000B4900000}"/>
    <cellStyle name="Обычный 26 2 5 4 20" xfId="37048" xr:uid="{00000000-0005-0000-0000-0000B5900000}"/>
    <cellStyle name="Обычный 26 2 5 4 21" xfId="37049" xr:uid="{00000000-0005-0000-0000-0000B6900000}"/>
    <cellStyle name="Обычный 26 2 5 4 3" xfId="37050" xr:uid="{00000000-0005-0000-0000-0000B7900000}"/>
    <cellStyle name="Обычный 26 2 5 4 3 10" xfId="37051" xr:uid="{00000000-0005-0000-0000-0000B8900000}"/>
    <cellStyle name="Обычный 26 2 5 4 3 11" xfId="37052" xr:uid="{00000000-0005-0000-0000-0000B9900000}"/>
    <cellStyle name="Обычный 26 2 5 4 3 12" xfId="37053" xr:uid="{00000000-0005-0000-0000-0000BA900000}"/>
    <cellStyle name="Обычный 26 2 5 4 3 13" xfId="37054" xr:uid="{00000000-0005-0000-0000-0000BB900000}"/>
    <cellStyle name="Обычный 26 2 5 4 3 14" xfId="37055" xr:uid="{00000000-0005-0000-0000-0000BC900000}"/>
    <cellStyle name="Обычный 26 2 5 4 3 15" xfId="37056" xr:uid="{00000000-0005-0000-0000-0000BD900000}"/>
    <cellStyle name="Обычный 26 2 5 4 3 16" xfId="37057" xr:uid="{00000000-0005-0000-0000-0000BE900000}"/>
    <cellStyle name="Обычный 26 2 5 4 3 17" xfId="37058" xr:uid="{00000000-0005-0000-0000-0000BF900000}"/>
    <cellStyle name="Обычный 26 2 5 4 3 18" xfId="37059" xr:uid="{00000000-0005-0000-0000-0000C0900000}"/>
    <cellStyle name="Обычный 26 2 5 4 3 2" xfId="37060" xr:uid="{00000000-0005-0000-0000-0000C1900000}"/>
    <cellStyle name="Обычный 26 2 5 4 3 3" xfId="37061" xr:uid="{00000000-0005-0000-0000-0000C2900000}"/>
    <cellStyle name="Обычный 26 2 5 4 3 4" xfId="37062" xr:uid="{00000000-0005-0000-0000-0000C3900000}"/>
    <cellStyle name="Обычный 26 2 5 4 3 5" xfId="37063" xr:uid="{00000000-0005-0000-0000-0000C4900000}"/>
    <cellStyle name="Обычный 26 2 5 4 3 6" xfId="37064" xr:uid="{00000000-0005-0000-0000-0000C5900000}"/>
    <cellStyle name="Обычный 26 2 5 4 3 7" xfId="37065" xr:uid="{00000000-0005-0000-0000-0000C6900000}"/>
    <cellStyle name="Обычный 26 2 5 4 3 8" xfId="37066" xr:uid="{00000000-0005-0000-0000-0000C7900000}"/>
    <cellStyle name="Обычный 26 2 5 4 3 9" xfId="37067" xr:uid="{00000000-0005-0000-0000-0000C8900000}"/>
    <cellStyle name="Обычный 26 2 5 4 4" xfId="37068" xr:uid="{00000000-0005-0000-0000-0000C9900000}"/>
    <cellStyle name="Обычный 26 2 5 4 4 10" xfId="37069" xr:uid="{00000000-0005-0000-0000-0000CA900000}"/>
    <cellStyle name="Обычный 26 2 5 4 4 11" xfId="37070" xr:uid="{00000000-0005-0000-0000-0000CB900000}"/>
    <cellStyle name="Обычный 26 2 5 4 4 12" xfId="37071" xr:uid="{00000000-0005-0000-0000-0000CC900000}"/>
    <cellStyle name="Обычный 26 2 5 4 4 13" xfId="37072" xr:uid="{00000000-0005-0000-0000-0000CD900000}"/>
    <cellStyle name="Обычный 26 2 5 4 4 14" xfId="37073" xr:uid="{00000000-0005-0000-0000-0000CE900000}"/>
    <cellStyle name="Обычный 26 2 5 4 4 15" xfId="37074" xr:uid="{00000000-0005-0000-0000-0000CF900000}"/>
    <cellStyle name="Обычный 26 2 5 4 4 16" xfId="37075" xr:uid="{00000000-0005-0000-0000-0000D0900000}"/>
    <cellStyle name="Обычный 26 2 5 4 4 17" xfId="37076" xr:uid="{00000000-0005-0000-0000-0000D1900000}"/>
    <cellStyle name="Обычный 26 2 5 4 4 18" xfId="37077" xr:uid="{00000000-0005-0000-0000-0000D2900000}"/>
    <cellStyle name="Обычный 26 2 5 4 4 2" xfId="37078" xr:uid="{00000000-0005-0000-0000-0000D3900000}"/>
    <cellStyle name="Обычный 26 2 5 4 4 3" xfId="37079" xr:uid="{00000000-0005-0000-0000-0000D4900000}"/>
    <cellStyle name="Обычный 26 2 5 4 4 4" xfId="37080" xr:uid="{00000000-0005-0000-0000-0000D5900000}"/>
    <cellStyle name="Обычный 26 2 5 4 4 5" xfId="37081" xr:uid="{00000000-0005-0000-0000-0000D6900000}"/>
    <cellStyle name="Обычный 26 2 5 4 4 6" xfId="37082" xr:uid="{00000000-0005-0000-0000-0000D7900000}"/>
    <cellStyle name="Обычный 26 2 5 4 4 7" xfId="37083" xr:uid="{00000000-0005-0000-0000-0000D8900000}"/>
    <cellStyle name="Обычный 26 2 5 4 4 8" xfId="37084" xr:uid="{00000000-0005-0000-0000-0000D9900000}"/>
    <cellStyle name="Обычный 26 2 5 4 4 9" xfId="37085" xr:uid="{00000000-0005-0000-0000-0000DA900000}"/>
    <cellStyle name="Обычный 26 2 5 4 5" xfId="37086" xr:uid="{00000000-0005-0000-0000-0000DB900000}"/>
    <cellStyle name="Обычный 26 2 5 4 6" xfId="37087" xr:uid="{00000000-0005-0000-0000-0000DC900000}"/>
    <cellStyle name="Обычный 26 2 5 4 7" xfId="37088" xr:uid="{00000000-0005-0000-0000-0000DD900000}"/>
    <cellStyle name="Обычный 26 2 5 4 8" xfId="37089" xr:uid="{00000000-0005-0000-0000-0000DE900000}"/>
    <cellStyle name="Обычный 26 2 5 4 9" xfId="37090" xr:uid="{00000000-0005-0000-0000-0000DF900000}"/>
    <cellStyle name="Обычный 26 2 5 5" xfId="37091" xr:uid="{00000000-0005-0000-0000-0000E0900000}"/>
    <cellStyle name="Обычный 26 2 5 5 10" xfId="37092" xr:uid="{00000000-0005-0000-0000-0000E1900000}"/>
    <cellStyle name="Обычный 26 2 5 5 11" xfId="37093" xr:uid="{00000000-0005-0000-0000-0000E2900000}"/>
    <cellStyle name="Обычный 26 2 5 5 12" xfId="37094" xr:uid="{00000000-0005-0000-0000-0000E3900000}"/>
    <cellStyle name="Обычный 26 2 5 5 13" xfId="37095" xr:uid="{00000000-0005-0000-0000-0000E4900000}"/>
    <cellStyle name="Обычный 26 2 5 5 14" xfId="37096" xr:uid="{00000000-0005-0000-0000-0000E5900000}"/>
    <cellStyle name="Обычный 26 2 5 5 15" xfId="37097" xr:uid="{00000000-0005-0000-0000-0000E6900000}"/>
    <cellStyle name="Обычный 26 2 5 5 16" xfId="37098" xr:uid="{00000000-0005-0000-0000-0000E7900000}"/>
    <cellStyle name="Обычный 26 2 5 5 17" xfId="37099" xr:uid="{00000000-0005-0000-0000-0000E8900000}"/>
    <cellStyle name="Обычный 26 2 5 5 18" xfId="37100" xr:uid="{00000000-0005-0000-0000-0000E9900000}"/>
    <cellStyle name="Обычный 26 2 5 5 2" xfId="37101" xr:uid="{00000000-0005-0000-0000-0000EA900000}"/>
    <cellStyle name="Обычный 26 2 5 5 3" xfId="37102" xr:uid="{00000000-0005-0000-0000-0000EB900000}"/>
    <cellStyle name="Обычный 26 2 5 5 4" xfId="37103" xr:uid="{00000000-0005-0000-0000-0000EC900000}"/>
    <cellStyle name="Обычный 26 2 5 5 5" xfId="37104" xr:uid="{00000000-0005-0000-0000-0000ED900000}"/>
    <cellStyle name="Обычный 26 2 5 5 6" xfId="37105" xr:uid="{00000000-0005-0000-0000-0000EE900000}"/>
    <cellStyle name="Обычный 26 2 5 5 7" xfId="37106" xr:uid="{00000000-0005-0000-0000-0000EF900000}"/>
    <cellStyle name="Обычный 26 2 5 5 8" xfId="37107" xr:uid="{00000000-0005-0000-0000-0000F0900000}"/>
    <cellStyle name="Обычный 26 2 5 5 9" xfId="37108" xr:uid="{00000000-0005-0000-0000-0000F1900000}"/>
    <cellStyle name="Обычный 26 2 5 6" xfId="37109" xr:uid="{00000000-0005-0000-0000-0000F2900000}"/>
    <cellStyle name="Обычный 26 2 5 6 10" xfId="37110" xr:uid="{00000000-0005-0000-0000-0000F3900000}"/>
    <cellStyle name="Обычный 26 2 5 6 11" xfId="37111" xr:uid="{00000000-0005-0000-0000-0000F4900000}"/>
    <cellStyle name="Обычный 26 2 5 6 12" xfId="37112" xr:uid="{00000000-0005-0000-0000-0000F5900000}"/>
    <cellStyle name="Обычный 26 2 5 6 13" xfId="37113" xr:uid="{00000000-0005-0000-0000-0000F6900000}"/>
    <cellStyle name="Обычный 26 2 5 6 14" xfId="37114" xr:uid="{00000000-0005-0000-0000-0000F7900000}"/>
    <cellStyle name="Обычный 26 2 5 6 15" xfId="37115" xr:uid="{00000000-0005-0000-0000-0000F8900000}"/>
    <cellStyle name="Обычный 26 2 5 6 16" xfId="37116" xr:uid="{00000000-0005-0000-0000-0000F9900000}"/>
    <cellStyle name="Обычный 26 2 5 6 17" xfId="37117" xr:uid="{00000000-0005-0000-0000-0000FA900000}"/>
    <cellStyle name="Обычный 26 2 5 6 18" xfId="37118" xr:uid="{00000000-0005-0000-0000-0000FB900000}"/>
    <cellStyle name="Обычный 26 2 5 6 2" xfId="37119" xr:uid="{00000000-0005-0000-0000-0000FC900000}"/>
    <cellStyle name="Обычный 26 2 5 6 3" xfId="37120" xr:uid="{00000000-0005-0000-0000-0000FD900000}"/>
    <cellStyle name="Обычный 26 2 5 6 4" xfId="37121" xr:uid="{00000000-0005-0000-0000-0000FE900000}"/>
    <cellStyle name="Обычный 26 2 5 6 5" xfId="37122" xr:uid="{00000000-0005-0000-0000-0000FF900000}"/>
    <cellStyle name="Обычный 26 2 5 6 6" xfId="37123" xr:uid="{00000000-0005-0000-0000-000000910000}"/>
    <cellStyle name="Обычный 26 2 5 6 7" xfId="37124" xr:uid="{00000000-0005-0000-0000-000001910000}"/>
    <cellStyle name="Обычный 26 2 5 6 8" xfId="37125" xr:uid="{00000000-0005-0000-0000-000002910000}"/>
    <cellStyle name="Обычный 26 2 5 6 9" xfId="37126" xr:uid="{00000000-0005-0000-0000-000003910000}"/>
    <cellStyle name="Обычный 26 2 5 7" xfId="37127" xr:uid="{00000000-0005-0000-0000-000004910000}"/>
    <cellStyle name="Обычный 26 2 5 7 10" xfId="37128" xr:uid="{00000000-0005-0000-0000-000005910000}"/>
    <cellStyle name="Обычный 26 2 5 7 11" xfId="37129" xr:uid="{00000000-0005-0000-0000-000006910000}"/>
    <cellStyle name="Обычный 26 2 5 7 12" xfId="37130" xr:uid="{00000000-0005-0000-0000-000007910000}"/>
    <cellStyle name="Обычный 26 2 5 7 13" xfId="37131" xr:uid="{00000000-0005-0000-0000-000008910000}"/>
    <cellStyle name="Обычный 26 2 5 7 14" xfId="37132" xr:uid="{00000000-0005-0000-0000-000009910000}"/>
    <cellStyle name="Обычный 26 2 5 7 15" xfId="37133" xr:uid="{00000000-0005-0000-0000-00000A910000}"/>
    <cellStyle name="Обычный 26 2 5 7 16" xfId="37134" xr:uid="{00000000-0005-0000-0000-00000B910000}"/>
    <cellStyle name="Обычный 26 2 5 7 17" xfId="37135" xr:uid="{00000000-0005-0000-0000-00000C910000}"/>
    <cellStyle name="Обычный 26 2 5 7 18" xfId="37136" xr:uid="{00000000-0005-0000-0000-00000D910000}"/>
    <cellStyle name="Обычный 26 2 5 7 2" xfId="37137" xr:uid="{00000000-0005-0000-0000-00000E910000}"/>
    <cellStyle name="Обычный 26 2 5 7 3" xfId="37138" xr:uid="{00000000-0005-0000-0000-00000F910000}"/>
    <cellStyle name="Обычный 26 2 5 7 4" xfId="37139" xr:uid="{00000000-0005-0000-0000-000010910000}"/>
    <cellStyle name="Обычный 26 2 5 7 5" xfId="37140" xr:uid="{00000000-0005-0000-0000-000011910000}"/>
    <cellStyle name="Обычный 26 2 5 7 6" xfId="37141" xr:uid="{00000000-0005-0000-0000-000012910000}"/>
    <cellStyle name="Обычный 26 2 5 7 7" xfId="37142" xr:uid="{00000000-0005-0000-0000-000013910000}"/>
    <cellStyle name="Обычный 26 2 5 7 8" xfId="37143" xr:uid="{00000000-0005-0000-0000-000014910000}"/>
    <cellStyle name="Обычный 26 2 5 7 9" xfId="37144" xr:uid="{00000000-0005-0000-0000-000015910000}"/>
    <cellStyle name="Обычный 26 2 5 8" xfId="37145" xr:uid="{00000000-0005-0000-0000-000016910000}"/>
    <cellStyle name="Обычный 26 2 5 9" xfId="37146" xr:uid="{00000000-0005-0000-0000-000017910000}"/>
    <cellStyle name="Обычный 26 2 6" xfId="37147" xr:uid="{00000000-0005-0000-0000-000018910000}"/>
    <cellStyle name="Обычный 26 2 6 10" xfId="37148" xr:uid="{00000000-0005-0000-0000-000019910000}"/>
    <cellStyle name="Обычный 26 2 6 11" xfId="37149" xr:uid="{00000000-0005-0000-0000-00001A910000}"/>
    <cellStyle name="Обычный 26 2 6 12" xfId="37150" xr:uid="{00000000-0005-0000-0000-00001B910000}"/>
    <cellStyle name="Обычный 26 2 6 13" xfId="37151" xr:uid="{00000000-0005-0000-0000-00001C910000}"/>
    <cellStyle name="Обычный 26 2 6 14" xfId="37152" xr:uid="{00000000-0005-0000-0000-00001D910000}"/>
    <cellStyle name="Обычный 26 2 6 15" xfId="37153" xr:uid="{00000000-0005-0000-0000-00001E910000}"/>
    <cellStyle name="Обычный 26 2 6 16" xfId="37154" xr:uid="{00000000-0005-0000-0000-00001F910000}"/>
    <cellStyle name="Обычный 26 2 6 17" xfId="37155" xr:uid="{00000000-0005-0000-0000-000020910000}"/>
    <cellStyle name="Обычный 26 2 6 18" xfId="37156" xr:uid="{00000000-0005-0000-0000-000021910000}"/>
    <cellStyle name="Обычный 26 2 6 19" xfId="37157" xr:uid="{00000000-0005-0000-0000-000022910000}"/>
    <cellStyle name="Обычный 26 2 6 2" xfId="37158" xr:uid="{00000000-0005-0000-0000-000023910000}"/>
    <cellStyle name="Обычный 26 2 6 2 10" xfId="37159" xr:uid="{00000000-0005-0000-0000-000024910000}"/>
    <cellStyle name="Обычный 26 2 6 2 11" xfId="37160" xr:uid="{00000000-0005-0000-0000-000025910000}"/>
    <cellStyle name="Обычный 26 2 6 2 12" xfId="37161" xr:uid="{00000000-0005-0000-0000-000026910000}"/>
    <cellStyle name="Обычный 26 2 6 2 13" xfId="37162" xr:uid="{00000000-0005-0000-0000-000027910000}"/>
    <cellStyle name="Обычный 26 2 6 2 14" xfId="37163" xr:uid="{00000000-0005-0000-0000-000028910000}"/>
    <cellStyle name="Обычный 26 2 6 2 15" xfId="37164" xr:uid="{00000000-0005-0000-0000-000029910000}"/>
    <cellStyle name="Обычный 26 2 6 2 16" xfId="37165" xr:uid="{00000000-0005-0000-0000-00002A910000}"/>
    <cellStyle name="Обычный 26 2 6 2 17" xfId="37166" xr:uid="{00000000-0005-0000-0000-00002B910000}"/>
    <cellStyle name="Обычный 26 2 6 2 18" xfId="37167" xr:uid="{00000000-0005-0000-0000-00002C910000}"/>
    <cellStyle name="Обычный 26 2 6 2 19" xfId="37168" xr:uid="{00000000-0005-0000-0000-00002D910000}"/>
    <cellStyle name="Обычный 26 2 6 2 2" xfId="37169" xr:uid="{00000000-0005-0000-0000-00002E910000}"/>
    <cellStyle name="Обычный 26 2 6 2 2 10" xfId="37170" xr:uid="{00000000-0005-0000-0000-00002F910000}"/>
    <cellStyle name="Обычный 26 2 6 2 2 11" xfId="37171" xr:uid="{00000000-0005-0000-0000-000030910000}"/>
    <cellStyle name="Обычный 26 2 6 2 2 12" xfId="37172" xr:uid="{00000000-0005-0000-0000-000031910000}"/>
    <cellStyle name="Обычный 26 2 6 2 2 13" xfId="37173" xr:uid="{00000000-0005-0000-0000-000032910000}"/>
    <cellStyle name="Обычный 26 2 6 2 2 14" xfId="37174" xr:uid="{00000000-0005-0000-0000-000033910000}"/>
    <cellStyle name="Обычный 26 2 6 2 2 15" xfId="37175" xr:uid="{00000000-0005-0000-0000-000034910000}"/>
    <cellStyle name="Обычный 26 2 6 2 2 16" xfId="37176" xr:uid="{00000000-0005-0000-0000-000035910000}"/>
    <cellStyle name="Обычный 26 2 6 2 2 17" xfId="37177" xr:uid="{00000000-0005-0000-0000-000036910000}"/>
    <cellStyle name="Обычный 26 2 6 2 2 18" xfId="37178" xr:uid="{00000000-0005-0000-0000-000037910000}"/>
    <cellStyle name="Обычный 26 2 6 2 2 2" xfId="37179" xr:uid="{00000000-0005-0000-0000-000038910000}"/>
    <cellStyle name="Обычный 26 2 6 2 2 3" xfId="37180" xr:uid="{00000000-0005-0000-0000-000039910000}"/>
    <cellStyle name="Обычный 26 2 6 2 2 4" xfId="37181" xr:uid="{00000000-0005-0000-0000-00003A910000}"/>
    <cellStyle name="Обычный 26 2 6 2 2 5" xfId="37182" xr:uid="{00000000-0005-0000-0000-00003B910000}"/>
    <cellStyle name="Обычный 26 2 6 2 2 6" xfId="37183" xr:uid="{00000000-0005-0000-0000-00003C910000}"/>
    <cellStyle name="Обычный 26 2 6 2 2 7" xfId="37184" xr:uid="{00000000-0005-0000-0000-00003D910000}"/>
    <cellStyle name="Обычный 26 2 6 2 2 8" xfId="37185" xr:uid="{00000000-0005-0000-0000-00003E910000}"/>
    <cellStyle name="Обычный 26 2 6 2 2 9" xfId="37186" xr:uid="{00000000-0005-0000-0000-00003F910000}"/>
    <cellStyle name="Обычный 26 2 6 2 20" xfId="37187" xr:uid="{00000000-0005-0000-0000-000040910000}"/>
    <cellStyle name="Обычный 26 2 6 2 21" xfId="37188" xr:uid="{00000000-0005-0000-0000-000041910000}"/>
    <cellStyle name="Обычный 26 2 6 2 3" xfId="37189" xr:uid="{00000000-0005-0000-0000-000042910000}"/>
    <cellStyle name="Обычный 26 2 6 2 3 10" xfId="37190" xr:uid="{00000000-0005-0000-0000-000043910000}"/>
    <cellStyle name="Обычный 26 2 6 2 3 11" xfId="37191" xr:uid="{00000000-0005-0000-0000-000044910000}"/>
    <cellStyle name="Обычный 26 2 6 2 3 12" xfId="37192" xr:uid="{00000000-0005-0000-0000-000045910000}"/>
    <cellStyle name="Обычный 26 2 6 2 3 13" xfId="37193" xr:uid="{00000000-0005-0000-0000-000046910000}"/>
    <cellStyle name="Обычный 26 2 6 2 3 14" xfId="37194" xr:uid="{00000000-0005-0000-0000-000047910000}"/>
    <cellStyle name="Обычный 26 2 6 2 3 15" xfId="37195" xr:uid="{00000000-0005-0000-0000-000048910000}"/>
    <cellStyle name="Обычный 26 2 6 2 3 16" xfId="37196" xr:uid="{00000000-0005-0000-0000-000049910000}"/>
    <cellStyle name="Обычный 26 2 6 2 3 17" xfId="37197" xr:uid="{00000000-0005-0000-0000-00004A910000}"/>
    <cellStyle name="Обычный 26 2 6 2 3 18" xfId="37198" xr:uid="{00000000-0005-0000-0000-00004B910000}"/>
    <cellStyle name="Обычный 26 2 6 2 3 2" xfId="37199" xr:uid="{00000000-0005-0000-0000-00004C910000}"/>
    <cellStyle name="Обычный 26 2 6 2 3 3" xfId="37200" xr:uid="{00000000-0005-0000-0000-00004D910000}"/>
    <cellStyle name="Обычный 26 2 6 2 3 4" xfId="37201" xr:uid="{00000000-0005-0000-0000-00004E910000}"/>
    <cellStyle name="Обычный 26 2 6 2 3 5" xfId="37202" xr:uid="{00000000-0005-0000-0000-00004F910000}"/>
    <cellStyle name="Обычный 26 2 6 2 3 6" xfId="37203" xr:uid="{00000000-0005-0000-0000-000050910000}"/>
    <cellStyle name="Обычный 26 2 6 2 3 7" xfId="37204" xr:uid="{00000000-0005-0000-0000-000051910000}"/>
    <cellStyle name="Обычный 26 2 6 2 3 8" xfId="37205" xr:uid="{00000000-0005-0000-0000-000052910000}"/>
    <cellStyle name="Обычный 26 2 6 2 3 9" xfId="37206" xr:uid="{00000000-0005-0000-0000-000053910000}"/>
    <cellStyle name="Обычный 26 2 6 2 4" xfId="37207" xr:uid="{00000000-0005-0000-0000-000054910000}"/>
    <cellStyle name="Обычный 26 2 6 2 4 10" xfId="37208" xr:uid="{00000000-0005-0000-0000-000055910000}"/>
    <cellStyle name="Обычный 26 2 6 2 4 11" xfId="37209" xr:uid="{00000000-0005-0000-0000-000056910000}"/>
    <cellStyle name="Обычный 26 2 6 2 4 12" xfId="37210" xr:uid="{00000000-0005-0000-0000-000057910000}"/>
    <cellStyle name="Обычный 26 2 6 2 4 13" xfId="37211" xr:uid="{00000000-0005-0000-0000-000058910000}"/>
    <cellStyle name="Обычный 26 2 6 2 4 14" xfId="37212" xr:uid="{00000000-0005-0000-0000-000059910000}"/>
    <cellStyle name="Обычный 26 2 6 2 4 15" xfId="37213" xr:uid="{00000000-0005-0000-0000-00005A910000}"/>
    <cellStyle name="Обычный 26 2 6 2 4 16" xfId="37214" xr:uid="{00000000-0005-0000-0000-00005B910000}"/>
    <cellStyle name="Обычный 26 2 6 2 4 17" xfId="37215" xr:uid="{00000000-0005-0000-0000-00005C910000}"/>
    <cellStyle name="Обычный 26 2 6 2 4 18" xfId="37216" xr:uid="{00000000-0005-0000-0000-00005D910000}"/>
    <cellStyle name="Обычный 26 2 6 2 4 2" xfId="37217" xr:uid="{00000000-0005-0000-0000-00005E910000}"/>
    <cellStyle name="Обычный 26 2 6 2 4 3" xfId="37218" xr:uid="{00000000-0005-0000-0000-00005F910000}"/>
    <cellStyle name="Обычный 26 2 6 2 4 4" xfId="37219" xr:uid="{00000000-0005-0000-0000-000060910000}"/>
    <cellStyle name="Обычный 26 2 6 2 4 5" xfId="37220" xr:uid="{00000000-0005-0000-0000-000061910000}"/>
    <cellStyle name="Обычный 26 2 6 2 4 6" xfId="37221" xr:uid="{00000000-0005-0000-0000-000062910000}"/>
    <cellStyle name="Обычный 26 2 6 2 4 7" xfId="37222" xr:uid="{00000000-0005-0000-0000-000063910000}"/>
    <cellStyle name="Обычный 26 2 6 2 4 8" xfId="37223" xr:uid="{00000000-0005-0000-0000-000064910000}"/>
    <cellStyle name="Обычный 26 2 6 2 4 9" xfId="37224" xr:uid="{00000000-0005-0000-0000-000065910000}"/>
    <cellStyle name="Обычный 26 2 6 2 5" xfId="37225" xr:uid="{00000000-0005-0000-0000-000066910000}"/>
    <cellStyle name="Обычный 26 2 6 2 6" xfId="37226" xr:uid="{00000000-0005-0000-0000-000067910000}"/>
    <cellStyle name="Обычный 26 2 6 2 7" xfId="37227" xr:uid="{00000000-0005-0000-0000-000068910000}"/>
    <cellStyle name="Обычный 26 2 6 2 8" xfId="37228" xr:uid="{00000000-0005-0000-0000-000069910000}"/>
    <cellStyle name="Обычный 26 2 6 2 9" xfId="37229" xr:uid="{00000000-0005-0000-0000-00006A910000}"/>
    <cellStyle name="Обычный 26 2 6 20" xfId="37230" xr:uid="{00000000-0005-0000-0000-00006B910000}"/>
    <cellStyle name="Обычный 26 2 6 21" xfId="37231" xr:uid="{00000000-0005-0000-0000-00006C910000}"/>
    <cellStyle name="Обычный 26 2 6 22" xfId="37232" xr:uid="{00000000-0005-0000-0000-00006D910000}"/>
    <cellStyle name="Обычный 26 2 6 3" xfId="37233" xr:uid="{00000000-0005-0000-0000-00006E910000}"/>
    <cellStyle name="Обычный 26 2 6 3 10" xfId="37234" xr:uid="{00000000-0005-0000-0000-00006F910000}"/>
    <cellStyle name="Обычный 26 2 6 3 11" xfId="37235" xr:uid="{00000000-0005-0000-0000-000070910000}"/>
    <cellStyle name="Обычный 26 2 6 3 12" xfId="37236" xr:uid="{00000000-0005-0000-0000-000071910000}"/>
    <cellStyle name="Обычный 26 2 6 3 13" xfId="37237" xr:uid="{00000000-0005-0000-0000-000072910000}"/>
    <cellStyle name="Обычный 26 2 6 3 14" xfId="37238" xr:uid="{00000000-0005-0000-0000-000073910000}"/>
    <cellStyle name="Обычный 26 2 6 3 15" xfId="37239" xr:uid="{00000000-0005-0000-0000-000074910000}"/>
    <cellStyle name="Обычный 26 2 6 3 16" xfId="37240" xr:uid="{00000000-0005-0000-0000-000075910000}"/>
    <cellStyle name="Обычный 26 2 6 3 17" xfId="37241" xr:uid="{00000000-0005-0000-0000-000076910000}"/>
    <cellStyle name="Обычный 26 2 6 3 18" xfId="37242" xr:uid="{00000000-0005-0000-0000-000077910000}"/>
    <cellStyle name="Обычный 26 2 6 3 2" xfId="37243" xr:uid="{00000000-0005-0000-0000-000078910000}"/>
    <cellStyle name="Обычный 26 2 6 3 3" xfId="37244" xr:uid="{00000000-0005-0000-0000-000079910000}"/>
    <cellStyle name="Обычный 26 2 6 3 4" xfId="37245" xr:uid="{00000000-0005-0000-0000-00007A910000}"/>
    <cellStyle name="Обычный 26 2 6 3 5" xfId="37246" xr:uid="{00000000-0005-0000-0000-00007B910000}"/>
    <cellStyle name="Обычный 26 2 6 3 6" xfId="37247" xr:uid="{00000000-0005-0000-0000-00007C910000}"/>
    <cellStyle name="Обычный 26 2 6 3 7" xfId="37248" xr:uid="{00000000-0005-0000-0000-00007D910000}"/>
    <cellStyle name="Обычный 26 2 6 3 8" xfId="37249" xr:uid="{00000000-0005-0000-0000-00007E910000}"/>
    <cellStyle name="Обычный 26 2 6 3 9" xfId="37250" xr:uid="{00000000-0005-0000-0000-00007F910000}"/>
    <cellStyle name="Обычный 26 2 6 4" xfId="37251" xr:uid="{00000000-0005-0000-0000-000080910000}"/>
    <cellStyle name="Обычный 26 2 6 4 10" xfId="37252" xr:uid="{00000000-0005-0000-0000-000081910000}"/>
    <cellStyle name="Обычный 26 2 6 4 11" xfId="37253" xr:uid="{00000000-0005-0000-0000-000082910000}"/>
    <cellStyle name="Обычный 26 2 6 4 12" xfId="37254" xr:uid="{00000000-0005-0000-0000-000083910000}"/>
    <cellStyle name="Обычный 26 2 6 4 13" xfId="37255" xr:uid="{00000000-0005-0000-0000-000084910000}"/>
    <cellStyle name="Обычный 26 2 6 4 14" xfId="37256" xr:uid="{00000000-0005-0000-0000-000085910000}"/>
    <cellStyle name="Обычный 26 2 6 4 15" xfId="37257" xr:uid="{00000000-0005-0000-0000-000086910000}"/>
    <cellStyle name="Обычный 26 2 6 4 16" xfId="37258" xr:uid="{00000000-0005-0000-0000-000087910000}"/>
    <cellStyle name="Обычный 26 2 6 4 17" xfId="37259" xr:uid="{00000000-0005-0000-0000-000088910000}"/>
    <cellStyle name="Обычный 26 2 6 4 18" xfId="37260" xr:uid="{00000000-0005-0000-0000-000089910000}"/>
    <cellStyle name="Обычный 26 2 6 4 2" xfId="37261" xr:uid="{00000000-0005-0000-0000-00008A910000}"/>
    <cellStyle name="Обычный 26 2 6 4 3" xfId="37262" xr:uid="{00000000-0005-0000-0000-00008B910000}"/>
    <cellStyle name="Обычный 26 2 6 4 4" xfId="37263" xr:uid="{00000000-0005-0000-0000-00008C910000}"/>
    <cellStyle name="Обычный 26 2 6 4 5" xfId="37264" xr:uid="{00000000-0005-0000-0000-00008D910000}"/>
    <cellStyle name="Обычный 26 2 6 4 6" xfId="37265" xr:uid="{00000000-0005-0000-0000-00008E910000}"/>
    <cellStyle name="Обычный 26 2 6 4 7" xfId="37266" xr:uid="{00000000-0005-0000-0000-00008F910000}"/>
    <cellStyle name="Обычный 26 2 6 4 8" xfId="37267" xr:uid="{00000000-0005-0000-0000-000090910000}"/>
    <cellStyle name="Обычный 26 2 6 4 9" xfId="37268" xr:uid="{00000000-0005-0000-0000-000091910000}"/>
    <cellStyle name="Обычный 26 2 6 5" xfId="37269" xr:uid="{00000000-0005-0000-0000-000092910000}"/>
    <cellStyle name="Обычный 26 2 6 5 10" xfId="37270" xr:uid="{00000000-0005-0000-0000-000093910000}"/>
    <cellStyle name="Обычный 26 2 6 5 11" xfId="37271" xr:uid="{00000000-0005-0000-0000-000094910000}"/>
    <cellStyle name="Обычный 26 2 6 5 12" xfId="37272" xr:uid="{00000000-0005-0000-0000-000095910000}"/>
    <cellStyle name="Обычный 26 2 6 5 13" xfId="37273" xr:uid="{00000000-0005-0000-0000-000096910000}"/>
    <cellStyle name="Обычный 26 2 6 5 14" xfId="37274" xr:uid="{00000000-0005-0000-0000-000097910000}"/>
    <cellStyle name="Обычный 26 2 6 5 15" xfId="37275" xr:uid="{00000000-0005-0000-0000-000098910000}"/>
    <cellStyle name="Обычный 26 2 6 5 16" xfId="37276" xr:uid="{00000000-0005-0000-0000-000099910000}"/>
    <cellStyle name="Обычный 26 2 6 5 17" xfId="37277" xr:uid="{00000000-0005-0000-0000-00009A910000}"/>
    <cellStyle name="Обычный 26 2 6 5 18" xfId="37278" xr:uid="{00000000-0005-0000-0000-00009B910000}"/>
    <cellStyle name="Обычный 26 2 6 5 2" xfId="37279" xr:uid="{00000000-0005-0000-0000-00009C910000}"/>
    <cellStyle name="Обычный 26 2 6 5 3" xfId="37280" xr:uid="{00000000-0005-0000-0000-00009D910000}"/>
    <cellStyle name="Обычный 26 2 6 5 4" xfId="37281" xr:uid="{00000000-0005-0000-0000-00009E910000}"/>
    <cellStyle name="Обычный 26 2 6 5 5" xfId="37282" xr:uid="{00000000-0005-0000-0000-00009F910000}"/>
    <cellStyle name="Обычный 26 2 6 5 6" xfId="37283" xr:uid="{00000000-0005-0000-0000-0000A0910000}"/>
    <cellStyle name="Обычный 26 2 6 5 7" xfId="37284" xr:uid="{00000000-0005-0000-0000-0000A1910000}"/>
    <cellStyle name="Обычный 26 2 6 5 8" xfId="37285" xr:uid="{00000000-0005-0000-0000-0000A2910000}"/>
    <cellStyle name="Обычный 26 2 6 5 9" xfId="37286" xr:uid="{00000000-0005-0000-0000-0000A3910000}"/>
    <cellStyle name="Обычный 26 2 6 6" xfId="37287" xr:uid="{00000000-0005-0000-0000-0000A4910000}"/>
    <cellStyle name="Обычный 26 2 6 7" xfId="37288" xr:uid="{00000000-0005-0000-0000-0000A5910000}"/>
    <cellStyle name="Обычный 26 2 6 8" xfId="37289" xr:uid="{00000000-0005-0000-0000-0000A6910000}"/>
    <cellStyle name="Обычный 26 2 6 9" xfId="37290" xr:uid="{00000000-0005-0000-0000-0000A7910000}"/>
    <cellStyle name="Обычный 26 2 7" xfId="37291" xr:uid="{00000000-0005-0000-0000-0000A8910000}"/>
    <cellStyle name="Обычный 26 2 7 10" xfId="37292" xr:uid="{00000000-0005-0000-0000-0000A9910000}"/>
    <cellStyle name="Обычный 26 2 7 11" xfId="37293" xr:uid="{00000000-0005-0000-0000-0000AA910000}"/>
    <cellStyle name="Обычный 26 2 7 12" xfId="37294" xr:uid="{00000000-0005-0000-0000-0000AB910000}"/>
    <cellStyle name="Обычный 26 2 7 13" xfId="37295" xr:uid="{00000000-0005-0000-0000-0000AC910000}"/>
    <cellStyle name="Обычный 26 2 7 14" xfId="37296" xr:uid="{00000000-0005-0000-0000-0000AD910000}"/>
    <cellStyle name="Обычный 26 2 7 15" xfId="37297" xr:uid="{00000000-0005-0000-0000-0000AE910000}"/>
    <cellStyle name="Обычный 26 2 7 16" xfId="37298" xr:uid="{00000000-0005-0000-0000-0000AF910000}"/>
    <cellStyle name="Обычный 26 2 7 17" xfId="37299" xr:uid="{00000000-0005-0000-0000-0000B0910000}"/>
    <cellStyle name="Обычный 26 2 7 18" xfId="37300" xr:uid="{00000000-0005-0000-0000-0000B1910000}"/>
    <cellStyle name="Обычный 26 2 7 19" xfId="37301" xr:uid="{00000000-0005-0000-0000-0000B2910000}"/>
    <cellStyle name="Обычный 26 2 7 2" xfId="37302" xr:uid="{00000000-0005-0000-0000-0000B3910000}"/>
    <cellStyle name="Обычный 26 2 7 2 10" xfId="37303" xr:uid="{00000000-0005-0000-0000-0000B4910000}"/>
    <cellStyle name="Обычный 26 2 7 2 11" xfId="37304" xr:uid="{00000000-0005-0000-0000-0000B5910000}"/>
    <cellStyle name="Обычный 26 2 7 2 12" xfId="37305" xr:uid="{00000000-0005-0000-0000-0000B6910000}"/>
    <cellStyle name="Обычный 26 2 7 2 13" xfId="37306" xr:uid="{00000000-0005-0000-0000-0000B7910000}"/>
    <cellStyle name="Обычный 26 2 7 2 14" xfId="37307" xr:uid="{00000000-0005-0000-0000-0000B8910000}"/>
    <cellStyle name="Обычный 26 2 7 2 15" xfId="37308" xr:uid="{00000000-0005-0000-0000-0000B9910000}"/>
    <cellStyle name="Обычный 26 2 7 2 16" xfId="37309" xr:uid="{00000000-0005-0000-0000-0000BA910000}"/>
    <cellStyle name="Обычный 26 2 7 2 17" xfId="37310" xr:uid="{00000000-0005-0000-0000-0000BB910000}"/>
    <cellStyle name="Обычный 26 2 7 2 18" xfId="37311" xr:uid="{00000000-0005-0000-0000-0000BC910000}"/>
    <cellStyle name="Обычный 26 2 7 2 19" xfId="37312" xr:uid="{00000000-0005-0000-0000-0000BD910000}"/>
    <cellStyle name="Обычный 26 2 7 2 2" xfId="37313" xr:uid="{00000000-0005-0000-0000-0000BE910000}"/>
    <cellStyle name="Обычный 26 2 7 2 2 10" xfId="37314" xr:uid="{00000000-0005-0000-0000-0000BF910000}"/>
    <cellStyle name="Обычный 26 2 7 2 2 11" xfId="37315" xr:uid="{00000000-0005-0000-0000-0000C0910000}"/>
    <cellStyle name="Обычный 26 2 7 2 2 12" xfId="37316" xr:uid="{00000000-0005-0000-0000-0000C1910000}"/>
    <cellStyle name="Обычный 26 2 7 2 2 13" xfId="37317" xr:uid="{00000000-0005-0000-0000-0000C2910000}"/>
    <cellStyle name="Обычный 26 2 7 2 2 14" xfId="37318" xr:uid="{00000000-0005-0000-0000-0000C3910000}"/>
    <cellStyle name="Обычный 26 2 7 2 2 15" xfId="37319" xr:uid="{00000000-0005-0000-0000-0000C4910000}"/>
    <cellStyle name="Обычный 26 2 7 2 2 16" xfId="37320" xr:uid="{00000000-0005-0000-0000-0000C5910000}"/>
    <cellStyle name="Обычный 26 2 7 2 2 17" xfId="37321" xr:uid="{00000000-0005-0000-0000-0000C6910000}"/>
    <cellStyle name="Обычный 26 2 7 2 2 18" xfId="37322" xr:uid="{00000000-0005-0000-0000-0000C7910000}"/>
    <cellStyle name="Обычный 26 2 7 2 2 2" xfId="37323" xr:uid="{00000000-0005-0000-0000-0000C8910000}"/>
    <cellStyle name="Обычный 26 2 7 2 2 3" xfId="37324" xr:uid="{00000000-0005-0000-0000-0000C9910000}"/>
    <cellStyle name="Обычный 26 2 7 2 2 4" xfId="37325" xr:uid="{00000000-0005-0000-0000-0000CA910000}"/>
    <cellStyle name="Обычный 26 2 7 2 2 5" xfId="37326" xr:uid="{00000000-0005-0000-0000-0000CB910000}"/>
    <cellStyle name="Обычный 26 2 7 2 2 6" xfId="37327" xr:uid="{00000000-0005-0000-0000-0000CC910000}"/>
    <cellStyle name="Обычный 26 2 7 2 2 7" xfId="37328" xr:uid="{00000000-0005-0000-0000-0000CD910000}"/>
    <cellStyle name="Обычный 26 2 7 2 2 8" xfId="37329" xr:uid="{00000000-0005-0000-0000-0000CE910000}"/>
    <cellStyle name="Обычный 26 2 7 2 2 9" xfId="37330" xr:uid="{00000000-0005-0000-0000-0000CF910000}"/>
    <cellStyle name="Обычный 26 2 7 2 20" xfId="37331" xr:uid="{00000000-0005-0000-0000-0000D0910000}"/>
    <cellStyle name="Обычный 26 2 7 2 21" xfId="37332" xr:uid="{00000000-0005-0000-0000-0000D1910000}"/>
    <cellStyle name="Обычный 26 2 7 2 3" xfId="37333" xr:uid="{00000000-0005-0000-0000-0000D2910000}"/>
    <cellStyle name="Обычный 26 2 7 2 3 10" xfId="37334" xr:uid="{00000000-0005-0000-0000-0000D3910000}"/>
    <cellStyle name="Обычный 26 2 7 2 3 11" xfId="37335" xr:uid="{00000000-0005-0000-0000-0000D4910000}"/>
    <cellStyle name="Обычный 26 2 7 2 3 12" xfId="37336" xr:uid="{00000000-0005-0000-0000-0000D5910000}"/>
    <cellStyle name="Обычный 26 2 7 2 3 13" xfId="37337" xr:uid="{00000000-0005-0000-0000-0000D6910000}"/>
    <cellStyle name="Обычный 26 2 7 2 3 14" xfId="37338" xr:uid="{00000000-0005-0000-0000-0000D7910000}"/>
    <cellStyle name="Обычный 26 2 7 2 3 15" xfId="37339" xr:uid="{00000000-0005-0000-0000-0000D8910000}"/>
    <cellStyle name="Обычный 26 2 7 2 3 16" xfId="37340" xr:uid="{00000000-0005-0000-0000-0000D9910000}"/>
    <cellStyle name="Обычный 26 2 7 2 3 17" xfId="37341" xr:uid="{00000000-0005-0000-0000-0000DA910000}"/>
    <cellStyle name="Обычный 26 2 7 2 3 18" xfId="37342" xr:uid="{00000000-0005-0000-0000-0000DB910000}"/>
    <cellStyle name="Обычный 26 2 7 2 3 2" xfId="37343" xr:uid="{00000000-0005-0000-0000-0000DC910000}"/>
    <cellStyle name="Обычный 26 2 7 2 3 3" xfId="37344" xr:uid="{00000000-0005-0000-0000-0000DD910000}"/>
    <cellStyle name="Обычный 26 2 7 2 3 4" xfId="37345" xr:uid="{00000000-0005-0000-0000-0000DE910000}"/>
    <cellStyle name="Обычный 26 2 7 2 3 5" xfId="37346" xr:uid="{00000000-0005-0000-0000-0000DF910000}"/>
    <cellStyle name="Обычный 26 2 7 2 3 6" xfId="37347" xr:uid="{00000000-0005-0000-0000-0000E0910000}"/>
    <cellStyle name="Обычный 26 2 7 2 3 7" xfId="37348" xr:uid="{00000000-0005-0000-0000-0000E1910000}"/>
    <cellStyle name="Обычный 26 2 7 2 3 8" xfId="37349" xr:uid="{00000000-0005-0000-0000-0000E2910000}"/>
    <cellStyle name="Обычный 26 2 7 2 3 9" xfId="37350" xr:uid="{00000000-0005-0000-0000-0000E3910000}"/>
    <cellStyle name="Обычный 26 2 7 2 4" xfId="37351" xr:uid="{00000000-0005-0000-0000-0000E4910000}"/>
    <cellStyle name="Обычный 26 2 7 2 4 10" xfId="37352" xr:uid="{00000000-0005-0000-0000-0000E5910000}"/>
    <cellStyle name="Обычный 26 2 7 2 4 11" xfId="37353" xr:uid="{00000000-0005-0000-0000-0000E6910000}"/>
    <cellStyle name="Обычный 26 2 7 2 4 12" xfId="37354" xr:uid="{00000000-0005-0000-0000-0000E7910000}"/>
    <cellStyle name="Обычный 26 2 7 2 4 13" xfId="37355" xr:uid="{00000000-0005-0000-0000-0000E8910000}"/>
    <cellStyle name="Обычный 26 2 7 2 4 14" xfId="37356" xr:uid="{00000000-0005-0000-0000-0000E9910000}"/>
    <cellStyle name="Обычный 26 2 7 2 4 15" xfId="37357" xr:uid="{00000000-0005-0000-0000-0000EA910000}"/>
    <cellStyle name="Обычный 26 2 7 2 4 16" xfId="37358" xr:uid="{00000000-0005-0000-0000-0000EB910000}"/>
    <cellStyle name="Обычный 26 2 7 2 4 17" xfId="37359" xr:uid="{00000000-0005-0000-0000-0000EC910000}"/>
    <cellStyle name="Обычный 26 2 7 2 4 18" xfId="37360" xr:uid="{00000000-0005-0000-0000-0000ED910000}"/>
    <cellStyle name="Обычный 26 2 7 2 4 2" xfId="37361" xr:uid="{00000000-0005-0000-0000-0000EE910000}"/>
    <cellStyle name="Обычный 26 2 7 2 4 3" xfId="37362" xr:uid="{00000000-0005-0000-0000-0000EF910000}"/>
    <cellStyle name="Обычный 26 2 7 2 4 4" xfId="37363" xr:uid="{00000000-0005-0000-0000-0000F0910000}"/>
    <cellStyle name="Обычный 26 2 7 2 4 5" xfId="37364" xr:uid="{00000000-0005-0000-0000-0000F1910000}"/>
    <cellStyle name="Обычный 26 2 7 2 4 6" xfId="37365" xr:uid="{00000000-0005-0000-0000-0000F2910000}"/>
    <cellStyle name="Обычный 26 2 7 2 4 7" xfId="37366" xr:uid="{00000000-0005-0000-0000-0000F3910000}"/>
    <cellStyle name="Обычный 26 2 7 2 4 8" xfId="37367" xr:uid="{00000000-0005-0000-0000-0000F4910000}"/>
    <cellStyle name="Обычный 26 2 7 2 4 9" xfId="37368" xr:uid="{00000000-0005-0000-0000-0000F5910000}"/>
    <cellStyle name="Обычный 26 2 7 2 5" xfId="37369" xr:uid="{00000000-0005-0000-0000-0000F6910000}"/>
    <cellStyle name="Обычный 26 2 7 2 6" xfId="37370" xr:uid="{00000000-0005-0000-0000-0000F7910000}"/>
    <cellStyle name="Обычный 26 2 7 2 7" xfId="37371" xr:uid="{00000000-0005-0000-0000-0000F8910000}"/>
    <cellStyle name="Обычный 26 2 7 2 8" xfId="37372" xr:uid="{00000000-0005-0000-0000-0000F9910000}"/>
    <cellStyle name="Обычный 26 2 7 2 9" xfId="37373" xr:uid="{00000000-0005-0000-0000-0000FA910000}"/>
    <cellStyle name="Обычный 26 2 7 20" xfId="37374" xr:uid="{00000000-0005-0000-0000-0000FB910000}"/>
    <cellStyle name="Обычный 26 2 7 21" xfId="37375" xr:uid="{00000000-0005-0000-0000-0000FC910000}"/>
    <cellStyle name="Обычный 26 2 7 22" xfId="37376" xr:uid="{00000000-0005-0000-0000-0000FD910000}"/>
    <cellStyle name="Обычный 26 2 7 3" xfId="37377" xr:uid="{00000000-0005-0000-0000-0000FE910000}"/>
    <cellStyle name="Обычный 26 2 7 3 10" xfId="37378" xr:uid="{00000000-0005-0000-0000-0000FF910000}"/>
    <cellStyle name="Обычный 26 2 7 3 11" xfId="37379" xr:uid="{00000000-0005-0000-0000-000000920000}"/>
    <cellStyle name="Обычный 26 2 7 3 12" xfId="37380" xr:uid="{00000000-0005-0000-0000-000001920000}"/>
    <cellStyle name="Обычный 26 2 7 3 13" xfId="37381" xr:uid="{00000000-0005-0000-0000-000002920000}"/>
    <cellStyle name="Обычный 26 2 7 3 14" xfId="37382" xr:uid="{00000000-0005-0000-0000-000003920000}"/>
    <cellStyle name="Обычный 26 2 7 3 15" xfId="37383" xr:uid="{00000000-0005-0000-0000-000004920000}"/>
    <cellStyle name="Обычный 26 2 7 3 16" xfId="37384" xr:uid="{00000000-0005-0000-0000-000005920000}"/>
    <cellStyle name="Обычный 26 2 7 3 17" xfId="37385" xr:uid="{00000000-0005-0000-0000-000006920000}"/>
    <cellStyle name="Обычный 26 2 7 3 18" xfId="37386" xr:uid="{00000000-0005-0000-0000-000007920000}"/>
    <cellStyle name="Обычный 26 2 7 3 2" xfId="37387" xr:uid="{00000000-0005-0000-0000-000008920000}"/>
    <cellStyle name="Обычный 26 2 7 3 3" xfId="37388" xr:uid="{00000000-0005-0000-0000-000009920000}"/>
    <cellStyle name="Обычный 26 2 7 3 4" xfId="37389" xr:uid="{00000000-0005-0000-0000-00000A920000}"/>
    <cellStyle name="Обычный 26 2 7 3 5" xfId="37390" xr:uid="{00000000-0005-0000-0000-00000B920000}"/>
    <cellStyle name="Обычный 26 2 7 3 6" xfId="37391" xr:uid="{00000000-0005-0000-0000-00000C920000}"/>
    <cellStyle name="Обычный 26 2 7 3 7" xfId="37392" xr:uid="{00000000-0005-0000-0000-00000D920000}"/>
    <cellStyle name="Обычный 26 2 7 3 8" xfId="37393" xr:uid="{00000000-0005-0000-0000-00000E920000}"/>
    <cellStyle name="Обычный 26 2 7 3 9" xfId="37394" xr:uid="{00000000-0005-0000-0000-00000F920000}"/>
    <cellStyle name="Обычный 26 2 7 4" xfId="37395" xr:uid="{00000000-0005-0000-0000-000010920000}"/>
    <cellStyle name="Обычный 26 2 7 4 10" xfId="37396" xr:uid="{00000000-0005-0000-0000-000011920000}"/>
    <cellStyle name="Обычный 26 2 7 4 11" xfId="37397" xr:uid="{00000000-0005-0000-0000-000012920000}"/>
    <cellStyle name="Обычный 26 2 7 4 12" xfId="37398" xr:uid="{00000000-0005-0000-0000-000013920000}"/>
    <cellStyle name="Обычный 26 2 7 4 13" xfId="37399" xr:uid="{00000000-0005-0000-0000-000014920000}"/>
    <cellStyle name="Обычный 26 2 7 4 14" xfId="37400" xr:uid="{00000000-0005-0000-0000-000015920000}"/>
    <cellStyle name="Обычный 26 2 7 4 15" xfId="37401" xr:uid="{00000000-0005-0000-0000-000016920000}"/>
    <cellStyle name="Обычный 26 2 7 4 16" xfId="37402" xr:uid="{00000000-0005-0000-0000-000017920000}"/>
    <cellStyle name="Обычный 26 2 7 4 17" xfId="37403" xr:uid="{00000000-0005-0000-0000-000018920000}"/>
    <cellStyle name="Обычный 26 2 7 4 18" xfId="37404" xr:uid="{00000000-0005-0000-0000-000019920000}"/>
    <cellStyle name="Обычный 26 2 7 4 2" xfId="37405" xr:uid="{00000000-0005-0000-0000-00001A920000}"/>
    <cellStyle name="Обычный 26 2 7 4 3" xfId="37406" xr:uid="{00000000-0005-0000-0000-00001B920000}"/>
    <cellStyle name="Обычный 26 2 7 4 4" xfId="37407" xr:uid="{00000000-0005-0000-0000-00001C920000}"/>
    <cellStyle name="Обычный 26 2 7 4 5" xfId="37408" xr:uid="{00000000-0005-0000-0000-00001D920000}"/>
    <cellStyle name="Обычный 26 2 7 4 6" xfId="37409" xr:uid="{00000000-0005-0000-0000-00001E920000}"/>
    <cellStyle name="Обычный 26 2 7 4 7" xfId="37410" xr:uid="{00000000-0005-0000-0000-00001F920000}"/>
    <cellStyle name="Обычный 26 2 7 4 8" xfId="37411" xr:uid="{00000000-0005-0000-0000-000020920000}"/>
    <cellStyle name="Обычный 26 2 7 4 9" xfId="37412" xr:uid="{00000000-0005-0000-0000-000021920000}"/>
    <cellStyle name="Обычный 26 2 7 5" xfId="37413" xr:uid="{00000000-0005-0000-0000-000022920000}"/>
    <cellStyle name="Обычный 26 2 7 5 10" xfId="37414" xr:uid="{00000000-0005-0000-0000-000023920000}"/>
    <cellStyle name="Обычный 26 2 7 5 11" xfId="37415" xr:uid="{00000000-0005-0000-0000-000024920000}"/>
    <cellStyle name="Обычный 26 2 7 5 12" xfId="37416" xr:uid="{00000000-0005-0000-0000-000025920000}"/>
    <cellStyle name="Обычный 26 2 7 5 13" xfId="37417" xr:uid="{00000000-0005-0000-0000-000026920000}"/>
    <cellStyle name="Обычный 26 2 7 5 14" xfId="37418" xr:uid="{00000000-0005-0000-0000-000027920000}"/>
    <cellStyle name="Обычный 26 2 7 5 15" xfId="37419" xr:uid="{00000000-0005-0000-0000-000028920000}"/>
    <cellStyle name="Обычный 26 2 7 5 16" xfId="37420" xr:uid="{00000000-0005-0000-0000-000029920000}"/>
    <cellStyle name="Обычный 26 2 7 5 17" xfId="37421" xr:uid="{00000000-0005-0000-0000-00002A920000}"/>
    <cellStyle name="Обычный 26 2 7 5 18" xfId="37422" xr:uid="{00000000-0005-0000-0000-00002B920000}"/>
    <cellStyle name="Обычный 26 2 7 5 2" xfId="37423" xr:uid="{00000000-0005-0000-0000-00002C920000}"/>
    <cellStyle name="Обычный 26 2 7 5 3" xfId="37424" xr:uid="{00000000-0005-0000-0000-00002D920000}"/>
    <cellStyle name="Обычный 26 2 7 5 4" xfId="37425" xr:uid="{00000000-0005-0000-0000-00002E920000}"/>
    <cellStyle name="Обычный 26 2 7 5 5" xfId="37426" xr:uid="{00000000-0005-0000-0000-00002F920000}"/>
    <cellStyle name="Обычный 26 2 7 5 6" xfId="37427" xr:uid="{00000000-0005-0000-0000-000030920000}"/>
    <cellStyle name="Обычный 26 2 7 5 7" xfId="37428" xr:uid="{00000000-0005-0000-0000-000031920000}"/>
    <cellStyle name="Обычный 26 2 7 5 8" xfId="37429" xr:uid="{00000000-0005-0000-0000-000032920000}"/>
    <cellStyle name="Обычный 26 2 7 5 9" xfId="37430" xr:uid="{00000000-0005-0000-0000-000033920000}"/>
    <cellStyle name="Обычный 26 2 7 6" xfId="37431" xr:uid="{00000000-0005-0000-0000-000034920000}"/>
    <cellStyle name="Обычный 26 2 7 7" xfId="37432" xr:uid="{00000000-0005-0000-0000-000035920000}"/>
    <cellStyle name="Обычный 26 2 7 8" xfId="37433" xr:uid="{00000000-0005-0000-0000-000036920000}"/>
    <cellStyle name="Обычный 26 2 7 9" xfId="37434" xr:uid="{00000000-0005-0000-0000-000037920000}"/>
    <cellStyle name="Обычный 26 2 8" xfId="37435" xr:uid="{00000000-0005-0000-0000-000038920000}"/>
    <cellStyle name="Обычный 26 2 8 10" xfId="37436" xr:uid="{00000000-0005-0000-0000-000039920000}"/>
    <cellStyle name="Обычный 26 2 8 11" xfId="37437" xr:uid="{00000000-0005-0000-0000-00003A920000}"/>
    <cellStyle name="Обычный 26 2 8 12" xfId="37438" xr:uid="{00000000-0005-0000-0000-00003B920000}"/>
    <cellStyle name="Обычный 26 2 8 13" xfId="37439" xr:uid="{00000000-0005-0000-0000-00003C920000}"/>
    <cellStyle name="Обычный 26 2 8 14" xfId="37440" xr:uid="{00000000-0005-0000-0000-00003D920000}"/>
    <cellStyle name="Обычный 26 2 8 15" xfId="37441" xr:uid="{00000000-0005-0000-0000-00003E920000}"/>
    <cellStyle name="Обычный 26 2 8 16" xfId="37442" xr:uid="{00000000-0005-0000-0000-00003F920000}"/>
    <cellStyle name="Обычный 26 2 8 17" xfId="37443" xr:uid="{00000000-0005-0000-0000-000040920000}"/>
    <cellStyle name="Обычный 26 2 8 18" xfId="37444" xr:uid="{00000000-0005-0000-0000-000041920000}"/>
    <cellStyle name="Обычный 26 2 8 19" xfId="37445" xr:uid="{00000000-0005-0000-0000-000042920000}"/>
    <cellStyle name="Обычный 26 2 8 2" xfId="37446" xr:uid="{00000000-0005-0000-0000-000043920000}"/>
    <cellStyle name="Обычный 26 2 8 2 10" xfId="37447" xr:uid="{00000000-0005-0000-0000-000044920000}"/>
    <cellStyle name="Обычный 26 2 8 2 11" xfId="37448" xr:uid="{00000000-0005-0000-0000-000045920000}"/>
    <cellStyle name="Обычный 26 2 8 2 12" xfId="37449" xr:uid="{00000000-0005-0000-0000-000046920000}"/>
    <cellStyle name="Обычный 26 2 8 2 13" xfId="37450" xr:uid="{00000000-0005-0000-0000-000047920000}"/>
    <cellStyle name="Обычный 26 2 8 2 14" xfId="37451" xr:uid="{00000000-0005-0000-0000-000048920000}"/>
    <cellStyle name="Обычный 26 2 8 2 15" xfId="37452" xr:uid="{00000000-0005-0000-0000-000049920000}"/>
    <cellStyle name="Обычный 26 2 8 2 16" xfId="37453" xr:uid="{00000000-0005-0000-0000-00004A920000}"/>
    <cellStyle name="Обычный 26 2 8 2 17" xfId="37454" xr:uid="{00000000-0005-0000-0000-00004B920000}"/>
    <cellStyle name="Обычный 26 2 8 2 18" xfId="37455" xr:uid="{00000000-0005-0000-0000-00004C920000}"/>
    <cellStyle name="Обычный 26 2 8 2 2" xfId="37456" xr:uid="{00000000-0005-0000-0000-00004D920000}"/>
    <cellStyle name="Обычный 26 2 8 2 3" xfId="37457" xr:uid="{00000000-0005-0000-0000-00004E920000}"/>
    <cellStyle name="Обычный 26 2 8 2 4" xfId="37458" xr:uid="{00000000-0005-0000-0000-00004F920000}"/>
    <cellStyle name="Обычный 26 2 8 2 5" xfId="37459" xr:uid="{00000000-0005-0000-0000-000050920000}"/>
    <cellStyle name="Обычный 26 2 8 2 6" xfId="37460" xr:uid="{00000000-0005-0000-0000-000051920000}"/>
    <cellStyle name="Обычный 26 2 8 2 7" xfId="37461" xr:uid="{00000000-0005-0000-0000-000052920000}"/>
    <cellStyle name="Обычный 26 2 8 2 8" xfId="37462" xr:uid="{00000000-0005-0000-0000-000053920000}"/>
    <cellStyle name="Обычный 26 2 8 2 9" xfId="37463" xr:uid="{00000000-0005-0000-0000-000054920000}"/>
    <cellStyle name="Обычный 26 2 8 20" xfId="37464" xr:uid="{00000000-0005-0000-0000-000055920000}"/>
    <cellStyle name="Обычный 26 2 8 21" xfId="37465" xr:uid="{00000000-0005-0000-0000-000056920000}"/>
    <cellStyle name="Обычный 26 2 8 3" xfId="37466" xr:uid="{00000000-0005-0000-0000-000057920000}"/>
    <cellStyle name="Обычный 26 2 8 3 10" xfId="37467" xr:uid="{00000000-0005-0000-0000-000058920000}"/>
    <cellStyle name="Обычный 26 2 8 3 11" xfId="37468" xr:uid="{00000000-0005-0000-0000-000059920000}"/>
    <cellStyle name="Обычный 26 2 8 3 12" xfId="37469" xr:uid="{00000000-0005-0000-0000-00005A920000}"/>
    <cellStyle name="Обычный 26 2 8 3 13" xfId="37470" xr:uid="{00000000-0005-0000-0000-00005B920000}"/>
    <cellStyle name="Обычный 26 2 8 3 14" xfId="37471" xr:uid="{00000000-0005-0000-0000-00005C920000}"/>
    <cellStyle name="Обычный 26 2 8 3 15" xfId="37472" xr:uid="{00000000-0005-0000-0000-00005D920000}"/>
    <cellStyle name="Обычный 26 2 8 3 16" xfId="37473" xr:uid="{00000000-0005-0000-0000-00005E920000}"/>
    <cellStyle name="Обычный 26 2 8 3 17" xfId="37474" xr:uid="{00000000-0005-0000-0000-00005F920000}"/>
    <cellStyle name="Обычный 26 2 8 3 18" xfId="37475" xr:uid="{00000000-0005-0000-0000-000060920000}"/>
    <cellStyle name="Обычный 26 2 8 3 2" xfId="37476" xr:uid="{00000000-0005-0000-0000-000061920000}"/>
    <cellStyle name="Обычный 26 2 8 3 3" xfId="37477" xr:uid="{00000000-0005-0000-0000-000062920000}"/>
    <cellStyle name="Обычный 26 2 8 3 4" xfId="37478" xr:uid="{00000000-0005-0000-0000-000063920000}"/>
    <cellStyle name="Обычный 26 2 8 3 5" xfId="37479" xr:uid="{00000000-0005-0000-0000-000064920000}"/>
    <cellStyle name="Обычный 26 2 8 3 6" xfId="37480" xr:uid="{00000000-0005-0000-0000-000065920000}"/>
    <cellStyle name="Обычный 26 2 8 3 7" xfId="37481" xr:uid="{00000000-0005-0000-0000-000066920000}"/>
    <cellStyle name="Обычный 26 2 8 3 8" xfId="37482" xr:uid="{00000000-0005-0000-0000-000067920000}"/>
    <cellStyle name="Обычный 26 2 8 3 9" xfId="37483" xr:uid="{00000000-0005-0000-0000-000068920000}"/>
    <cellStyle name="Обычный 26 2 8 4" xfId="37484" xr:uid="{00000000-0005-0000-0000-000069920000}"/>
    <cellStyle name="Обычный 26 2 8 4 10" xfId="37485" xr:uid="{00000000-0005-0000-0000-00006A920000}"/>
    <cellStyle name="Обычный 26 2 8 4 11" xfId="37486" xr:uid="{00000000-0005-0000-0000-00006B920000}"/>
    <cellStyle name="Обычный 26 2 8 4 12" xfId="37487" xr:uid="{00000000-0005-0000-0000-00006C920000}"/>
    <cellStyle name="Обычный 26 2 8 4 13" xfId="37488" xr:uid="{00000000-0005-0000-0000-00006D920000}"/>
    <cellStyle name="Обычный 26 2 8 4 14" xfId="37489" xr:uid="{00000000-0005-0000-0000-00006E920000}"/>
    <cellStyle name="Обычный 26 2 8 4 15" xfId="37490" xr:uid="{00000000-0005-0000-0000-00006F920000}"/>
    <cellStyle name="Обычный 26 2 8 4 16" xfId="37491" xr:uid="{00000000-0005-0000-0000-000070920000}"/>
    <cellStyle name="Обычный 26 2 8 4 17" xfId="37492" xr:uid="{00000000-0005-0000-0000-000071920000}"/>
    <cellStyle name="Обычный 26 2 8 4 18" xfId="37493" xr:uid="{00000000-0005-0000-0000-000072920000}"/>
    <cellStyle name="Обычный 26 2 8 4 2" xfId="37494" xr:uid="{00000000-0005-0000-0000-000073920000}"/>
    <cellStyle name="Обычный 26 2 8 4 3" xfId="37495" xr:uid="{00000000-0005-0000-0000-000074920000}"/>
    <cellStyle name="Обычный 26 2 8 4 4" xfId="37496" xr:uid="{00000000-0005-0000-0000-000075920000}"/>
    <cellStyle name="Обычный 26 2 8 4 5" xfId="37497" xr:uid="{00000000-0005-0000-0000-000076920000}"/>
    <cellStyle name="Обычный 26 2 8 4 6" xfId="37498" xr:uid="{00000000-0005-0000-0000-000077920000}"/>
    <cellStyle name="Обычный 26 2 8 4 7" xfId="37499" xr:uid="{00000000-0005-0000-0000-000078920000}"/>
    <cellStyle name="Обычный 26 2 8 4 8" xfId="37500" xr:uid="{00000000-0005-0000-0000-000079920000}"/>
    <cellStyle name="Обычный 26 2 8 4 9" xfId="37501" xr:uid="{00000000-0005-0000-0000-00007A920000}"/>
    <cellStyle name="Обычный 26 2 8 5" xfId="37502" xr:uid="{00000000-0005-0000-0000-00007B920000}"/>
    <cellStyle name="Обычный 26 2 8 6" xfId="37503" xr:uid="{00000000-0005-0000-0000-00007C920000}"/>
    <cellStyle name="Обычный 26 2 8 7" xfId="37504" xr:uid="{00000000-0005-0000-0000-00007D920000}"/>
    <cellStyle name="Обычный 26 2 8 8" xfId="37505" xr:uid="{00000000-0005-0000-0000-00007E920000}"/>
    <cellStyle name="Обычный 26 2 8 9" xfId="37506" xr:uid="{00000000-0005-0000-0000-00007F920000}"/>
    <cellStyle name="Обычный 26 2 9" xfId="37507" xr:uid="{00000000-0005-0000-0000-000080920000}"/>
    <cellStyle name="Обычный 26 2 9 10" xfId="37508" xr:uid="{00000000-0005-0000-0000-000081920000}"/>
    <cellStyle name="Обычный 26 2 9 11" xfId="37509" xr:uid="{00000000-0005-0000-0000-000082920000}"/>
    <cellStyle name="Обычный 26 2 9 12" xfId="37510" xr:uid="{00000000-0005-0000-0000-000083920000}"/>
    <cellStyle name="Обычный 26 2 9 13" xfId="37511" xr:uid="{00000000-0005-0000-0000-000084920000}"/>
    <cellStyle name="Обычный 26 2 9 14" xfId="37512" xr:uid="{00000000-0005-0000-0000-000085920000}"/>
    <cellStyle name="Обычный 26 2 9 15" xfId="37513" xr:uid="{00000000-0005-0000-0000-000086920000}"/>
    <cellStyle name="Обычный 26 2 9 16" xfId="37514" xr:uid="{00000000-0005-0000-0000-000087920000}"/>
    <cellStyle name="Обычный 26 2 9 17" xfId="37515" xr:uid="{00000000-0005-0000-0000-000088920000}"/>
    <cellStyle name="Обычный 26 2 9 18" xfId="37516" xr:uid="{00000000-0005-0000-0000-000089920000}"/>
    <cellStyle name="Обычный 26 2 9 2" xfId="37517" xr:uid="{00000000-0005-0000-0000-00008A920000}"/>
    <cellStyle name="Обычный 26 2 9 3" xfId="37518" xr:uid="{00000000-0005-0000-0000-00008B920000}"/>
    <cellStyle name="Обычный 26 2 9 4" xfId="37519" xr:uid="{00000000-0005-0000-0000-00008C920000}"/>
    <cellStyle name="Обычный 26 2 9 5" xfId="37520" xr:uid="{00000000-0005-0000-0000-00008D920000}"/>
    <cellStyle name="Обычный 26 2 9 6" xfId="37521" xr:uid="{00000000-0005-0000-0000-00008E920000}"/>
    <cellStyle name="Обычный 26 2 9 7" xfId="37522" xr:uid="{00000000-0005-0000-0000-00008F920000}"/>
    <cellStyle name="Обычный 26 2 9 8" xfId="37523" xr:uid="{00000000-0005-0000-0000-000090920000}"/>
    <cellStyle name="Обычный 26 2 9 9" xfId="37524" xr:uid="{00000000-0005-0000-0000-000091920000}"/>
    <cellStyle name="Обычный 26 3" xfId="37525" xr:uid="{00000000-0005-0000-0000-000092920000}"/>
    <cellStyle name="Обычный 26 3 2" xfId="37526" xr:uid="{00000000-0005-0000-0000-000093920000}"/>
    <cellStyle name="Обычный 26 4" xfId="37527" xr:uid="{00000000-0005-0000-0000-000094920000}"/>
    <cellStyle name="Обычный 26 4 2" xfId="37528" xr:uid="{00000000-0005-0000-0000-000095920000}"/>
    <cellStyle name="Обычный 26 4 2 2" xfId="37529" xr:uid="{00000000-0005-0000-0000-000096920000}"/>
    <cellStyle name="Обычный 26 4 2 3" xfId="37530" xr:uid="{00000000-0005-0000-0000-000097920000}"/>
    <cellStyle name="Обычный 26 4 3" xfId="37531" xr:uid="{00000000-0005-0000-0000-000098920000}"/>
    <cellStyle name="Обычный 26 4 4" xfId="37532" xr:uid="{00000000-0005-0000-0000-000099920000}"/>
    <cellStyle name="Обычный 26 4 4 2" xfId="37533" xr:uid="{00000000-0005-0000-0000-00009A920000}"/>
    <cellStyle name="Обычный 26 5" xfId="37534" xr:uid="{00000000-0005-0000-0000-00009B920000}"/>
    <cellStyle name="Обычный 26 5 2" xfId="37535" xr:uid="{00000000-0005-0000-0000-00009C920000}"/>
    <cellStyle name="Обычный 26 6" xfId="37536" xr:uid="{00000000-0005-0000-0000-00009D920000}"/>
    <cellStyle name="Обычный 26 7" xfId="37537" xr:uid="{00000000-0005-0000-0000-00009E920000}"/>
    <cellStyle name="Обычный 27" xfId="37538" xr:uid="{00000000-0005-0000-0000-00009F920000}"/>
    <cellStyle name="Обычный 27 2" xfId="37539" xr:uid="{00000000-0005-0000-0000-0000A0920000}"/>
    <cellStyle name="Обычный 27 2 10" xfId="37540" xr:uid="{00000000-0005-0000-0000-0000A1920000}"/>
    <cellStyle name="Обычный 27 2 11" xfId="37541" xr:uid="{00000000-0005-0000-0000-0000A2920000}"/>
    <cellStyle name="Обычный 27 2 12" xfId="37542" xr:uid="{00000000-0005-0000-0000-0000A3920000}"/>
    <cellStyle name="Обычный 27 2 13" xfId="37543" xr:uid="{00000000-0005-0000-0000-0000A4920000}"/>
    <cellStyle name="Обычный 27 2 14" xfId="37544" xr:uid="{00000000-0005-0000-0000-0000A5920000}"/>
    <cellStyle name="Обычный 27 2 15" xfId="37545" xr:uid="{00000000-0005-0000-0000-0000A6920000}"/>
    <cellStyle name="Обычный 27 2 16" xfId="37546" xr:uid="{00000000-0005-0000-0000-0000A7920000}"/>
    <cellStyle name="Обычный 27 2 17" xfId="37547" xr:uid="{00000000-0005-0000-0000-0000A8920000}"/>
    <cellStyle name="Обычный 27 2 18" xfId="37548" xr:uid="{00000000-0005-0000-0000-0000A9920000}"/>
    <cellStyle name="Обычный 27 2 19" xfId="37549" xr:uid="{00000000-0005-0000-0000-0000AA920000}"/>
    <cellStyle name="Обычный 27 2 2" xfId="37550" xr:uid="{00000000-0005-0000-0000-0000AB920000}"/>
    <cellStyle name="Обычный 27 2 2 10" xfId="37551" xr:uid="{00000000-0005-0000-0000-0000AC920000}"/>
    <cellStyle name="Обычный 27 2 2 11" xfId="37552" xr:uid="{00000000-0005-0000-0000-0000AD920000}"/>
    <cellStyle name="Обычный 27 2 2 12" xfId="37553" xr:uid="{00000000-0005-0000-0000-0000AE920000}"/>
    <cellStyle name="Обычный 27 2 2 13" xfId="37554" xr:uid="{00000000-0005-0000-0000-0000AF920000}"/>
    <cellStyle name="Обычный 27 2 2 14" xfId="37555" xr:uid="{00000000-0005-0000-0000-0000B0920000}"/>
    <cellStyle name="Обычный 27 2 2 15" xfId="37556" xr:uid="{00000000-0005-0000-0000-0000B1920000}"/>
    <cellStyle name="Обычный 27 2 2 16" xfId="37557" xr:uid="{00000000-0005-0000-0000-0000B2920000}"/>
    <cellStyle name="Обычный 27 2 2 17" xfId="37558" xr:uid="{00000000-0005-0000-0000-0000B3920000}"/>
    <cellStyle name="Обычный 27 2 2 18" xfId="37559" xr:uid="{00000000-0005-0000-0000-0000B4920000}"/>
    <cellStyle name="Обычный 27 2 2 19" xfId="37560" xr:uid="{00000000-0005-0000-0000-0000B5920000}"/>
    <cellStyle name="Обычный 27 2 2 2" xfId="37561" xr:uid="{00000000-0005-0000-0000-0000B6920000}"/>
    <cellStyle name="Обычный 27 2 2 2 10" xfId="37562" xr:uid="{00000000-0005-0000-0000-0000B7920000}"/>
    <cellStyle name="Обычный 27 2 2 2 11" xfId="37563" xr:uid="{00000000-0005-0000-0000-0000B8920000}"/>
    <cellStyle name="Обычный 27 2 2 2 12" xfId="37564" xr:uid="{00000000-0005-0000-0000-0000B9920000}"/>
    <cellStyle name="Обычный 27 2 2 2 13" xfId="37565" xr:uid="{00000000-0005-0000-0000-0000BA920000}"/>
    <cellStyle name="Обычный 27 2 2 2 14" xfId="37566" xr:uid="{00000000-0005-0000-0000-0000BB920000}"/>
    <cellStyle name="Обычный 27 2 2 2 15" xfId="37567" xr:uid="{00000000-0005-0000-0000-0000BC920000}"/>
    <cellStyle name="Обычный 27 2 2 2 16" xfId="37568" xr:uid="{00000000-0005-0000-0000-0000BD920000}"/>
    <cellStyle name="Обычный 27 2 2 2 17" xfId="37569" xr:uid="{00000000-0005-0000-0000-0000BE920000}"/>
    <cellStyle name="Обычный 27 2 2 2 18" xfId="37570" xr:uid="{00000000-0005-0000-0000-0000BF920000}"/>
    <cellStyle name="Обычный 27 2 2 2 19" xfId="37571" xr:uid="{00000000-0005-0000-0000-0000C0920000}"/>
    <cellStyle name="Обычный 27 2 2 2 2" xfId="37572" xr:uid="{00000000-0005-0000-0000-0000C1920000}"/>
    <cellStyle name="Обычный 27 2 2 2 2 10" xfId="37573" xr:uid="{00000000-0005-0000-0000-0000C2920000}"/>
    <cellStyle name="Обычный 27 2 2 2 2 11" xfId="37574" xr:uid="{00000000-0005-0000-0000-0000C3920000}"/>
    <cellStyle name="Обычный 27 2 2 2 2 12" xfId="37575" xr:uid="{00000000-0005-0000-0000-0000C4920000}"/>
    <cellStyle name="Обычный 27 2 2 2 2 13" xfId="37576" xr:uid="{00000000-0005-0000-0000-0000C5920000}"/>
    <cellStyle name="Обычный 27 2 2 2 2 14" xfId="37577" xr:uid="{00000000-0005-0000-0000-0000C6920000}"/>
    <cellStyle name="Обычный 27 2 2 2 2 15" xfId="37578" xr:uid="{00000000-0005-0000-0000-0000C7920000}"/>
    <cellStyle name="Обычный 27 2 2 2 2 16" xfId="37579" xr:uid="{00000000-0005-0000-0000-0000C8920000}"/>
    <cellStyle name="Обычный 27 2 2 2 2 17" xfId="37580" xr:uid="{00000000-0005-0000-0000-0000C9920000}"/>
    <cellStyle name="Обычный 27 2 2 2 2 18" xfId="37581" xr:uid="{00000000-0005-0000-0000-0000CA920000}"/>
    <cellStyle name="Обычный 27 2 2 2 2 19" xfId="37582" xr:uid="{00000000-0005-0000-0000-0000CB920000}"/>
    <cellStyle name="Обычный 27 2 2 2 2 2" xfId="37583" xr:uid="{00000000-0005-0000-0000-0000CC920000}"/>
    <cellStyle name="Обычный 27 2 2 2 2 2 10" xfId="37584" xr:uid="{00000000-0005-0000-0000-0000CD920000}"/>
    <cellStyle name="Обычный 27 2 2 2 2 2 11" xfId="37585" xr:uid="{00000000-0005-0000-0000-0000CE920000}"/>
    <cellStyle name="Обычный 27 2 2 2 2 2 12" xfId="37586" xr:uid="{00000000-0005-0000-0000-0000CF920000}"/>
    <cellStyle name="Обычный 27 2 2 2 2 2 13" xfId="37587" xr:uid="{00000000-0005-0000-0000-0000D0920000}"/>
    <cellStyle name="Обычный 27 2 2 2 2 2 14" xfId="37588" xr:uid="{00000000-0005-0000-0000-0000D1920000}"/>
    <cellStyle name="Обычный 27 2 2 2 2 2 15" xfId="37589" xr:uid="{00000000-0005-0000-0000-0000D2920000}"/>
    <cellStyle name="Обычный 27 2 2 2 2 2 16" xfId="37590" xr:uid="{00000000-0005-0000-0000-0000D3920000}"/>
    <cellStyle name="Обычный 27 2 2 2 2 2 17" xfId="37591" xr:uid="{00000000-0005-0000-0000-0000D4920000}"/>
    <cellStyle name="Обычный 27 2 2 2 2 2 18" xfId="37592" xr:uid="{00000000-0005-0000-0000-0000D5920000}"/>
    <cellStyle name="Обычный 27 2 2 2 2 2 2" xfId="37593" xr:uid="{00000000-0005-0000-0000-0000D6920000}"/>
    <cellStyle name="Обычный 27 2 2 2 2 2 3" xfId="37594" xr:uid="{00000000-0005-0000-0000-0000D7920000}"/>
    <cellStyle name="Обычный 27 2 2 2 2 2 4" xfId="37595" xr:uid="{00000000-0005-0000-0000-0000D8920000}"/>
    <cellStyle name="Обычный 27 2 2 2 2 2 5" xfId="37596" xr:uid="{00000000-0005-0000-0000-0000D9920000}"/>
    <cellStyle name="Обычный 27 2 2 2 2 2 6" xfId="37597" xr:uid="{00000000-0005-0000-0000-0000DA920000}"/>
    <cellStyle name="Обычный 27 2 2 2 2 2 7" xfId="37598" xr:uid="{00000000-0005-0000-0000-0000DB920000}"/>
    <cellStyle name="Обычный 27 2 2 2 2 2 8" xfId="37599" xr:uid="{00000000-0005-0000-0000-0000DC920000}"/>
    <cellStyle name="Обычный 27 2 2 2 2 2 9" xfId="37600" xr:uid="{00000000-0005-0000-0000-0000DD920000}"/>
    <cellStyle name="Обычный 27 2 2 2 2 20" xfId="37601" xr:uid="{00000000-0005-0000-0000-0000DE920000}"/>
    <cellStyle name="Обычный 27 2 2 2 2 21" xfId="37602" xr:uid="{00000000-0005-0000-0000-0000DF920000}"/>
    <cellStyle name="Обычный 27 2 2 2 2 3" xfId="37603" xr:uid="{00000000-0005-0000-0000-0000E0920000}"/>
    <cellStyle name="Обычный 27 2 2 2 2 3 10" xfId="37604" xr:uid="{00000000-0005-0000-0000-0000E1920000}"/>
    <cellStyle name="Обычный 27 2 2 2 2 3 11" xfId="37605" xr:uid="{00000000-0005-0000-0000-0000E2920000}"/>
    <cellStyle name="Обычный 27 2 2 2 2 3 12" xfId="37606" xr:uid="{00000000-0005-0000-0000-0000E3920000}"/>
    <cellStyle name="Обычный 27 2 2 2 2 3 13" xfId="37607" xr:uid="{00000000-0005-0000-0000-0000E4920000}"/>
    <cellStyle name="Обычный 27 2 2 2 2 3 14" xfId="37608" xr:uid="{00000000-0005-0000-0000-0000E5920000}"/>
    <cellStyle name="Обычный 27 2 2 2 2 3 15" xfId="37609" xr:uid="{00000000-0005-0000-0000-0000E6920000}"/>
    <cellStyle name="Обычный 27 2 2 2 2 3 16" xfId="37610" xr:uid="{00000000-0005-0000-0000-0000E7920000}"/>
    <cellStyle name="Обычный 27 2 2 2 2 3 17" xfId="37611" xr:uid="{00000000-0005-0000-0000-0000E8920000}"/>
    <cellStyle name="Обычный 27 2 2 2 2 3 18" xfId="37612" xr:uid="{00000000-0005-0000-0000-0000E9920000}"/>
    <cellStyle name="Обычный 27 2 2 2 2 3 2" xfId="37613" xr:uid="{00000000-0005-0000-0000-0000EA920000}"/>
    <cellStyle name="Обычный 27 2 2 2 2 3 3" xfId="37614" xr:uid="{00000000-0005-0000-0000-0000EB920000}"/>
    <cellStyle name="Обычный 27 2 2 2 2 3 4" xfId="37615" xr:uid="{00000000-0005-0000-0000-0000EC920000}"/>
    <cellStyle name="Обычный 27 2 2 2 2 3 5" xfId="37616" xr:uid="{00000000-0005-0000-0000-0000ED920000}"/>
    <cellStyle name="Обычный 27 2 2 2 2 3 6" xfId="37617" xr:uid="{00000000-0005-0000-0000-0000EE920000}"/>
    <cellStyle name="Обычный 27 2 2 2 2 3 7" xfId="37618" xr:uid="{00000000-0005-0000-0000-0000EF920000}"/>
    <cellStyle name="Обычный 27 2 2 2 2 3 8" xfId="37619" xr:uid="{00000000-0005-0000-0000-0000F0920000}"/>
    <cellStyle name="Обычный 27 2 2 2 2 3 9" xfId="37620" xr:uid="{00000000-0005-0000-0000-0000F1920000}"/>
    <cellStyle name="Обычный 27 2 2 2 2 4" xfId="37621" xr:uid="{00000000-0005-0000-0000-0000F2920000}"/>
    <cellStyle name="Обычный 27 2 2 2 2 4 10" xfId="37622" xr:uid="{00000000-0005-0000-0000-0000F3920000}"/>
    <cellStyle name="Обычный 27 2 2 2 2 4 11" xfId="37623" xr:uid="{00000000-0005-0000-0000-0000F4920000}"/>
    <cellStyle name="Обычный 27 2 2 2 2 4 12" xfId="37624" xr:uid="{00000000-0005-0000-0000-0000F5920000}"/>
    <cellStyle name="Обычный 27 2 2 2 2 4 13" xfId="37625" xr:uid="{00000000-0005-0000-0000-0000F6920000}"/>
    <cellStyle name="Обычный 27 2 2 2 2 4 14" xfId="37626" xr:uid="{00000000-0005-0000-0000-0000F7920000}"/>
    <cellStyle name="Обычный 27 2 2 2 2 4 15" xfId="37627" xr:uid="{00000000-0005-0000-0000-0000F8920000}"/>
    <cellStyle name="Обычный 27 2 2 2 2 4 16" xfId="37628" xr:uid="{00000000-0005-0000-0000-0000F9920000}"/>
    <cellStyle name="Обычный 27 2 2 2 2 4 17" xfId="37629" xr:uid="{00000000-0005-0000-0000-0000FA920000}"/>
    <cellStyle name="Обычный 27 2 2 2 2 4 18" xfId="37630" xr:uid="{00000000-0005-0000-0000-0000FB920000}"/>
    <cellStyle name="Обычный 27 2 2 2 2 4 2" xfId="37631" xr:uid="{00000000-0005-0000-0000-0000FC920000}"/>
    <cellStyle name="Обычный 27 2 2 2 2 4 3" xfId="37632" xr:uid="{00000000-0005-0000-0000-0000FD920000}"/>
    <cellStyle name="Обычный 27 2 2 2 2 4 4" xfId="37633" xr:uid="{00000000-0005-0000-0000-0000FE920000}"/>
    <cellStyle name="Обычный 27 2 2 2 2 4 5" xfId="37634" xr:uid="{00000000-0005-0000-0000-0000FF920000}"/>
    <cellStyle name="Обычный 27 2 2 2 2 4 6" xfId="37635" xr:uid="{00000000-0005-0000-0000-000000930000}"/>
    <cellStyle name="Обычный 27 2 2 2 2 4 7" xfId="37636" xr:uid="{00000000-0005-0000-0000-000001930000}"/>
    <cellStyle name="Обычный 27 2 2 2 2 4 8" xfId="37637" xr:uid="{00000000-0005-0000-0000-000002930000}"/>
    <cellStyle name="Обычный 27 2 2 2 2 4 9" xfId="37638" xr:uid="{00000000-0005-0000-0000-000003930000}"/>
    <cellStyle name="Обычный 27 2 2 2 2 5" xfId="37639" xr:uid="{00000000-0005-0000-0000-000004930000}"/>
    <cellStyle name="Обычный 27 2 2 2 2 6" xfId="37640" xr:uid="{00000000-0005-0000-0000-000005930000}"/>
    <cellStyle name="Обычный 27 2 2 2 2 7" xfId="37641" xr:uid="{00000000-0005-0000-0000-000006930000}"/>
    <cellStyle name="Обычный 27 2 2 2 2 8" xfId="37642" xr:uid="{00000000-0005-0000-0000-000007930000}"/>
    <cellStyle name="Обычный 27 2 2 2 2 9" xfId="37643" xr:uid="{00000000-0005-0000-0000-000008930000}"/>
    <cellStyle name="Обычный 27 2 2 2 20" xfId="37644" xr:uid="{00000000-0005-0000-0000-000009930000}"/>
    <cellStyle name="Обычный 27 2 2 2 21" xfId="37645" xr:uid="{00000000-0005-0000-0000-00000A930000}"/>
    <cellStyle name="Обычный 27 2 2 2 22" xfId="37646" xr:uid="{00000000-0005-0000-0000-00000B930000}"/>
    <cellStyle name="Обычный 27 2 2 2 3" xfId="37647" xr:uid="{00000000-0005-0000-0000-00000C930000}"/>
    <cellStyle name="Обычный 27 2 2 2 3 10" xfId="37648" xr:uid="{00000000-0005-0000-0000-00000D930000}"/>
    <cellStyle name="Обычный 27 2 2 2 3 11" xfId="37649" xr:uid="{00000000-0005-0000-0000-00000E930000}"/>
    <cellStyle name="Обычный 27 2 2 2 3 12" xfId="37650" xr:uid="{00000000-0005-0000-0000-00000F930000}"/>
    <cellStyle name="Обычный 27 2 2 2 3 13" xfId="37651" xr:uid="{00000000-0005-0000-0000-000010930000}"/>
    <cellStyle name="Обычный 27 2 2 2 3 14" xfId="37652" xr:uid="{00000000-0005-0000-0000-000011930000}"/>
    <cellStyle name="Обычный 27 2 2 2 3 15" xfId="37653" xr:uid="{00000000-0005-0000-0000-000012930000}"/>
    <cellStyle name="Обычный 27 2 2 2 3 16" xfId="37654" xr:uid="{00000000-0005-0000-0000-000013930000}"/>
    <cellStyle name="Обычный 27 2 2 2 3 17" xfId="37655" xr:uid="{00000000-0005-0000-0000-000014930000}"/>
    <cellStyle name="Обычный 27 2 2 2 3 18" xfId="37656" xr:uid="{00000000-0005-0000-0000-000015930000}"/>
    <cellStyle name="Обычный 27 2 2 2 3 2" xfId="37657" xr:uid="{00000000-0005-0000-0000-000016930000}"/>
    <cellStyle name="Обычный 27 2 2 2 3 3" xfId="37658" xr:uid="{00000000-0005-0000-0000-000017930000}"/>
    <cellStyle name="Обычный 27 2 2 2 3 4" xfId="37659" xr:uid="{00000000-0005-0000-0000-000018930000}"/>
    <cellStyle name="Обычный 27 2 2 2 3 5" xfId="37660" xr:uid="{00000000-0005-0000-0000-000019930000}"/>
    <cellStyle name="Обычный 27 2 2 2 3 6" xfId="37661" xr:uid="{00000000-0005-0000-0000-00001A930000}"/>
    <cellStyle name="Обычный 27 2 2 2 3 7" xfId="37662" xr:uid="{00000000-0005-0000-0000-00001B930000}"/>
    <cellStyle name="Обычный 27 2 2 2 3 8" xfId="37663" xr:uid="{00000000-0005-0000-0000-00001C930000}"/>
    <cellStyle name="Обычный 27 2 2 2 3 9" xfId="37664" xr:uid="{00000000-0005-0000-0000-00001D930000}"/>
    <cellStyle name="Обычный 27 2 2 2 4" xfId="37665" xr:uid="{00000000-0005-0000-0000-00001E930000}"/>
    <cellStyle name="Обычный 27 2 2 2 4 10" xfId="37666" xr:uid="{00000000-0005-0000-0000-00001F930000}"/>
    <cellStyle name="Обычный 27 2 2 2 4 11" xfId="37667" xr:uid="{00000000-0005-0000-0000-000020930000}"/>
    <cellStyle name="Обычный 27 2 2 2 4 12" xfId="37668" xr:uid="{00000000-0005-0000-0000-000021930000}"/>
    <cellStyle name="Обычный 27 2 2 2 4 13" xfId="37669" xr:uid="{00000000-0005-0000-0000-000022930000}"/>
    <cellStyle name="Обычный 27 2 2 2 4 14" xfId="37670" xr:uid="{00000000-0005-0000-0000-000023930000}"/>
    <cellStyle name="Обычный 27 2 2 2 4 15" xfId="37671" xr:uid="{00000000-0005-0000-0000-000024930000}"/>
    <cellStyle name="Обычный 27 2 2 2 4 16" xfId="37672" xr:uid="{00000000-0005-0000-0000-000025930000}"/>
    <cellStyle name="Обычный 27 2 2 2 4 17" xfId="37673" xr:uid="{00000000-0005-0000-0000-000026930000}"/>
    <cellStyle name="Обычный 27 2 2 2 4 18" xfId="37674" xr:uid="{00000000-0005-0000-0000-000027930000}"/>
    <cellStyle name="Обычный 27 2 2 2 4 2" xfId="37675" xr:uid="{00000000-0005-0000-0000-000028930000}"/>
    <cellStyle name="Обычный 27 2 2 2 4 3" xfId="37676" xr:uid="{00000000-0005-0000-0000-000029930000}"/>
    <cellStyle name="Обычный 27 2 2 2 4 4" xfId="37677" xr:uid="{00000000-0005-0000-0000-00002A930000}"/>
    <cellStyle name="Обычный 27 2 2 2 4 5" xfId="37678" xr:uid="{00000000-0005-0000-0000-00002B930000}"/>
    <cellStyle name="Обычный 27 2 2 2 4 6" xfId="37679" xr:uid="{00000000-0005-0000-0000-00002C930000}"/>
    <cellStyle name="Обычный 27 2 2 2 4 7" xfId="37680" xr:uid="{00000000-0005-0000-0000-00002D930000}"/>
    <cellStyle name="Обычный 27 2 2 2 4 8" xfId="37681" xr:uid="{00000000-0005-0000-0000-00002E930000}"/>
    <cellStyle name="Обычный 27 2 2 2 4 9" xfId="37682" xr:uid="{00000000-0005-0000-0000-00002F930000}"/>
    <cellStyle name="Обычный 27 2 2 2 5" xfId="37683" xr:uid="{00000000-0005-0000-0000-000030930000}"/>
    <cellStyle name="Обычный 27 2 2 2 5 10" xfId="37684" xr:uid="{00000000-0005-0000-0000-000031930000}"/>
    <cellStyle name="Обычный 27 2 2 2 5 11" xfId="37685" xr:uid="{00000000-0005-0000-0000-000032930000}"/>
    <cellStyle name="Обычный 27 2 2 2 5 12" xfId="37686" xr:uid="{00000000-0005-0000-0000-000033930000}"/>
    <cellStyle name="Обычный 27 2 2 2 5 13" xfId="37687" xr:uid="{00000000-0005-0000-0000-000034930000}"/>
    <cellStyle name="Обычный 27 2 2 2 5 14" xfId="37688" xr:uid="{00000000-0005-0000-0000-000035930000}"/>
    <cellStyle name="Обычный 27 2 2 2 5 15" xfId="37689" xr:uid="{00000000-0005-0000-0000-000036930000}"/>
    <cellStyle name="Обычный 27 2 2 2 5 16" xfId="37690" xr:uid="{00000000-0005-0000-0000-000037930000}"/>
    <cellStyle name="Обычный 27 2 2 2 5 17" xfId="37691" xr:uid="{00000000-0005-0000-0000-000038930000}"/>
    <cellStyle name="Обычный 27 2 2 2 5 18" xfId="37692" xr:uid="{00000000-0005-0000-0000-000039930000}"/>
    <cellStyle name="Обычный 27 2 2 2 5 2" xfId="37693" xr:uid="{00000000-0005-0000-0000-00003A930000}"/>
    <cellStyle name="Обычный 27 2 2 2 5 3" xfId="37694" xr:uid="{00000000-0005-0000-0000-00003B930000}"/>
    <cellStyle name="Обычный 27 2 2 2 5 4" xfId="37695" xr:uid="{00000000-0005-0000-0000-00003C930000}"/>
    <cellStyle name="Обычный 27 2 2 2 5 5" xfId="37696" xr:uid="{00000000-0005-0000-0000-00003D930000}"/>
    <cellStyle name="Обычный 27 2 2 2 5 6" xfId="37697" xr:uid="{00000000-0005-0000-0000-00003E930000}"/>
    <cellStyle name="Обычный 27 2 2 2 5 7" xfId="37698" xr:uid="{00000000-0005-0000-0000-00003F930000}"/>
    <cellStyle name="Обычный 27 2 2 2 5 8" xfId="37699" xr:uid="{00000000-0005-0000-0000-000040930000}"/>
    <cellStyle name="Обычный 27 2 2 2 5 9" xfId="37700" xr:uid="{00000000-0005-0000-0000-000041930000}"/>
    <cellStyle name="Обычный 27 2 2 2 6" xfId="37701" xr:uid="{00000000-0005-0000-0000-000042930000}"/>
    <cellStyle name="Обычный 27 2 2 2 7" xfId="37702" xr:uid="{00000000-0005-0000-0000-000043930000}"/>
    <cellStyle name="Обычный 27 2 2 2 8" xfId="37703" xr:uid="{00000000-0005-0000-0000-000044930000}"/>
    <cellStyle name="Обычный 27 2 2 2 9" xfId="37704" xr:uid="{00000000-0005-0000-0000-000045930000}"/>
    <cellStyle name="Обычный 27 2 2 20" xfId="37705" xr:uid="{00000000-0005-0000-0000-000046930000}"/>
    <cellStyle name="Обычный 27 2 2 21" xfId="37706" xr:uid="{00000000-0005-0000-0000-000047930000}"/>
    <cellStyle name="Обычный 27 2 2 22" xfId="37707" xr:uid="{00000000-0005-0000-0000-000048930000}"/>
    <cellStyle name="Обычный 27 2 2 23" xfId="37708" xr:uid="{00000000-0005-0000-0000-000049930000}"/>
    <cellStyle name="Обычный 27 2 2 24" xfId="37709" xr:uid="{00000000-0005-0000-0000-00004A930000}"/>
    <cellStyle name="Обычный 27 2 2 3" xfId="37710" xr:uid="{00000000-0005-0000-0000-00004B930000}"/>
    <cellStyle name="Обычный 27 2 2 3 10" xfId="37711" xr:uid="{00000000-0005-0000-0000-00004C930000}"/>
    <cellStyle name="Обычный 27 2 2 3 11" xfId="37712" xr:uid="{00000000-0005-0000-0000-00004D930000}"/>
    <cellStyle name="Обычный 27 2 2 3 12" xfId="37713" xr:uid="{00000000-0005-0000-0000-00004E930000}"/>
    <cellStyle name="Обычный 27 2 2 3 13" xfId="37714" xr:uid="{00000000-0005-0000-0000-00004F930000}"/>
    <cellStyle name="Обычный 27 2 2 3 14" xfId="37715" xr:uid="{00000000-0005-0000-0000-000050930000}"/>
    <cellStyle name="Обычный 27 2 2 3 15" xfId="37716" xr:uid="{00000000-0005-0000-0000-000051930000}"/>
    <cellStyle name="Обычный 27 2 2 3 16" xfId="37717" xr:uid="{00000000-0005-0000-0000-000052930000}"/>
    <cellStyle name="Обычный 27 2 2 3 17" xfId="37718" xr:uid="{00000000-0005-0000-0000-000053930000}"/>
    <cellStyle name="Обычный 27 2 2 3 18" xfId="37719" xr:uid="{00000000-0005-0000-0000-000054930000}"/>
    <cellStyle name="Обычный 27 2 2 3 19" xfId="37720" xr:uid="{00000000-0005-0000-0000-000055930000}"/>
    <cellStyle name="Обычный 27 2 2 3 2" xfId="37721" xr:uid="{00000000-0005-0000-0000-000056930000}"/>
    <cellStyle name="Обычный 27 2 2 3 2 10" xfId="37722" xr:uid="{00000000-0005-0000-0000-000057930000}"/>
    <cellStyle name="Обычный 27 2 2 3 2 11" xfId="37723" xr:uid="{00000000-0005-0000-0000-000058930000}"/>
    <cellStyle name="Обычный 27 2 2 3 2 12" xfId="37724" xr:uid="{00000000-0005-0000-0000-000059930000}"/>
    <cellStyle name="Обычный 27 2 2 3 2 13" xfId="37725" xr:uid="{00000000-0005-0000-0000-00005A930000}"/>
    <cellStyle name="Обычный 27 2 2 3 2 14" xfId="37726" xr:uid="{00000000-0005-0000-0000-00005B930000}"/>
    <cellStyle name="Обычный 27 2 2 3 2 15" xfId="37727" xr:uid="{00000000-0005-0000-0000-00005C930000}"/>
    <cellStyle name="Обычный 27 2 2 3 2 16" xfId="37728" xr:uid="{00000000-0005-0000-0000-00005D930000}"/>
    <cellStyle name="Обычный 27 2 2 3 2 17" xfId="37729" xr:uid="{00000000-0005-0000-0000-00005E930000}"/>
    <cellStyle name="Обычный 27 2 2 3 2 18" xfId="37730" xr:uid="{00000000-0005-0000-0000-00005F930000}"/>
    <cellStyle name="Обычный 27 2 2 3 2 19" xfId="37731" xr:uid="{00000000-0005-0000-0000-000060930000}"/>
    <cellStyle name="Обычный 27 2 2 3 2 2" xfId="37732" xr:uid="{00000000-0005-0000-0000-000061930000}"/>
    <cellStyle name="Обычный 27 2 2 3 2 2 10" xfId="37733" xr:uid="{00000000-0005-0000-0000-000062930000}"/>
    <cellStyle name="Обычный 27 2 2 3 2 2 11" xfId="37734" xr:uid="{00000000-0005-0000-0000-000063930000}"/>
    <cellStyle name="Обычный 27 2 2 3 2 2 12" xfId="37735" xr:uid="{00000000-0005-0000-0000-000064930000}"/>
    <cellStyle name="Обычный 27 2 2 3 2 2 13" xfId="37736" xr:uid="{00000000-0005-0000-0000-000065930000}"/>
    <cellStyle name="Обычный 27 2 2 3 2 2 14" xfId="37737" xr:uid="{00000000-0005-0000-0000-000066930000}"/>
    <cellStyle name="Обычный 27 2 2 3 2 2 15" xfId="37738" xr:uid="{00000000-0005-0000-0000-000067930000}"/>
    <cellStyle name="Обычный 27 2 2 3 2 2 16" xfId="37739" xr:uid="{00000000-0005-0000-0000-000068930000}"/>
    <cellStyle name="Обычный 27 2 2 3 2 2 17" xfId="37740" xr:uid="{00000000-0005-0000-0000-000069930000}"/>
    <cellStyle name="Обычный 27 2 2 3 2 2 18" xfId="37741" xr:uid="{00000000-0005-0000-0000-00006A930000}"/>
    <cellStyle name="Обычный 27 2 2 3 2 2 2" xfId="37742" xr:uid="{00000000-0005-0000-0000-00006B930000}"/>
    <cellStyle name="Обычный 27 2 2 3 2 2 3" xfId="37743" xr:uid="{00000000-0005-0000-0000-00006C930000}"/>
    <cellStyle name="Обычный 27 2 2 3 2 2 4" xfId="37744" xr:uid="{00000000-0005-0000-0000-00006D930000}"/>
    <cellStyle name="Обычный 27 2 2 3 2 2 5" xfId="37745" xr:uid="{00000000-0005-0000-0000-00006E930000}"/>
    <cellStyle name="Обычный 27 2 2 3 2 2 6" xfId="37746" xr:uid="{00000000-0005-0000-0000-00006F930000}"/>
    <cellStyle name="Обычный 27 2 2 3 2 2 7" xfId="37747" xr:uid="{00000000-0005-0000-0000-000070930000}"/>
    <cellStyle name="Обычный 27 2 2 3 2 2 8" xfId="37748" xr:uid="{00000000-0005-0000-0000-000071930000}"/>
    <cellStyle name="Обычный 27 2 2 3 2 2 9" xfId="37749" xr:uid="{00000000-0005-0000-0000-000072930000}"/>
    <cellStyle name="Обычный 27 2 2 3 2 20" xfId="37750" xr:uid="{00000000-0005-0000-0000-000073930000}"/>
    <cellStyle name="Обычный 27 2 2 3 2 21" xfId="37751" xr:uid="{00000000-0005-0000-0000-000074930000}"/>
    <cellStyle name="Обычный 27 2 2 3 2 3" xfId="37752" xr:uid="{00000000-0005-0000-0000-000075930000}"/>
    <cellStyle name="Обычный 27 2 2 3 2 3 10" xfId="37753" xr:uid="{00000000-0005-0000-0000-000076930000}"/>
    <cellStyle name="Обычный 27 2 2 3 2 3 11" xfId="37754" xr:uid="{00000000-0005-0000-0000-000077930000}"/>
    <cellStyle name="Обычный 27 2 2 3 2 3 12" xfId="37755" xr:uid="{00000000-0005-0000-0000-000078930000}"/>
    <cellStyle name="Обычный 27 2 2 3 2 3 13" xfId="37756" xr:uid="{00000000-0005-0000-0000-000079930000}"/>
    <cellStyle name="Обычный 27 2 2 3 2 3 14" xfId="37757" xr:uid="{00000000-0005-0000-0000-00007A930000}"/>
    <cellStyle name="Обычный 27 2 2 3 2 3 15" xfId="37758" xr:uid="{00000000-0005-0000-0000-00007B930000}"/>
    <cellStyle name="Обычный 27 2 2 3 2 3 16" xfId="37759" xr:uid="{00000000-0005-0000-0000-00007C930000}"/>
    <cellStyle name="Обычный 27 2 2 3 2 3 17" xfId="37760" xr:uid="{00000000-0005-0000-0000-00007D930000}"/>
    <cellStyle name="Обычный 27 2 2 3 2 3 18" xfId="37761" xr:uid="{00000000-0005-0000-0000-00007E930000}"/>
    <cellStyle name="Обычный 27 2 2 3 2 3 2" xfId="37762" xr:uid="{00000000-0005-0000-0000-00007F930000}"/>
    <cellStyle name="Обычный 27 2 2 3 2 3 3" xfId="37763" xr:uid="{00000000-0005-0000-0000-000080930000}"/>
    <cellStyle name="Обычный 27 2 2 3 2 3 4" xfId="37764" xr:uid="{00000000-0005-0000-0000-000081930000}"/>
    <cellStyle name="Обычный 27 2 2 3 2 3 5" xfId="37765" xr:uid="{00000000-0005-0000-0000-000082930000}"/>
    <cellStyle name="Обычный 27 2 2 3 2 3 6" xfId="37766" xr:uid="{00000000-0005-0000-0000-000083930000}"/>
    <cellStyle name="Обычный 27 2 2 3 2 3 7" xfId="37767" xr:uid="{00000000-0005-0000-0000-000084930000}"/>
    <cellStyle name="Обычный 27 2 2 3 2 3 8" xfId="37768" xr:uid="{00000000-0005-0000-0000-000085930000}"/>
    <cellStyle name="Обычный 27 2 2 3 2 3 9" xfId="37769" xr:uid="{00000000-0005-0000-0000-000086930000}"/>
    <cellStyle name="Обычный 27 2 2 3 2 4" xfId="37770" xr:uid="{00000000-0005-0000-0000-000087930000}"/>
    <cellStyle name="Обычный 27 2 2 3 2 4 10" xfId="37771" xr:uid="{00000000-0005-0000-0000-000088930000}"/>
    <cellStyle name="Обычный 27 2 2 3 2 4 11" xfId="37772" xr:uid="{00000000-0005-0000-0000-000089930000}"/>
    <cellStyle name="Обычный 27 2 2 3 2 4 12" xfId="37773" xr:uid="{00000000-0005-0000-0000-00008A930000}"/>
    <cellStyle name="Обычный 27 2 2 3 2 4 13" xfId="37774" xr:uid="{00000000-0005-0000-0000-00008B930000}"/>
    <cellStyle name="Обычный 27 2 2 3 2 4 14" xfId="37775" xr:uid="{00000000-0005-0000-0000-00008C930000}"/>
    <cellStyle name="Обычный 27 2 2 3 2 4 15" xfId="37776" xr:uid="{00000000-0005-0000-0000-00008D930000}"/>
    <cellStyle name="Обычный 27 2 2 3 2 4 16" xfId="37777" xr:uid="{00000000-0005-0000-0000-00008E930000}"/>
    <cellStyle name="Обычный 27 2 2 3 2 4 17" xfId="37778" xr:uid="{00000000-0005-0000-0000-00008F930000}"/>
    <cellStyle name="Обычный 27 2 2 3 2 4 18" xfId="37779" xr:uid="{00000000-0005-0000-0000-000090930000}"/>
    <cellStyle name="Обычный 27 2 2 3 2 4 2" xfId="37780" xr:uid="{00000000-0005-0000-0000-000091930000}"/>
    <cellStyle name="Обычный 27 2 2 3 2 4 3" xfId="37781" xr:uid="{00000000-0005-0000-0000-000092930000}"/>
    <cellStyle name="Обычный 27 2 2 3 2 4 4" xfId="37782" xr:uid="{00000000-0005-0000-0000-000093930000}"/>
    <cellStyle name="Обычный 27 2 2 3 2 4 5" xfId="37783" xr:uid="{00000000-0005-0000-0000-000094930000}"/>
    <cellStyle name="Обычный 27 2 2 3 2 4 6" xfId="37784" xr:uid="{00000000-0005-0000-0000-000095930000}"/>
    <cellStyle name="Обычный 27 2 2 3 2 4 7" xfId="37785" xr:uid="{00000000-0005-0000-0000-000096930000}"/>
    <cellStyle name="Обычный 27 2 2 3 2 4 8" xfId="37786" xr:uid="{00000000-0005-0000-0000-000097930000}"/>
    <cellStyle name="Обычный 27 2 2 3 2 4 9" xfId="37787" xr:uid="{00000000-0005-0000-0000-000098930000}"/>
    <cellStyle name="Обычный 27 2 2 3 2 5" xfId="37788" xr:uid="{00000000-0005-0000-0000-000099930000}"/>
    <cellStyle name="Обычный 27 2 2 3 2 6" xfId="37789" xr:uid="{00000000-0005-0000-0000-00009A930000}"/>
    <cellStyle name="Обычный 27 2 2 3 2 7" xfId="37790" xr:uid="{00000000-0005-0000-0000-00009B930000}"/>
    <cellStyle name="Обычный 27 2 2 3 2 8" xfId="37791" xr:uid="{00000000-0005-0000-0000-00009C930000}"/>
    <cellStyle name="Обычный 27 2 2 3 2 9" xfId="37792" xr:uid="{00000000-0005-0000-0000-00009D930000}"/>
    <cellStyle name="Обычный 27 2 2 3 20" xfId="37793" xr:uid="{00000000-0005-0000-0000-00009E930000}"/>
    <cellStyle name="Обычный 27 2 2 3 21" xfId="37794" xr:uid="{00000000-0005-0000-0000-00009F930000}"/>
    <cellStyle name="Обычный 27 2 2 3 22" xfId="37795" xr:uid="{00000000-0005-0000-0000-0000A0930000}"/>
    <cellStyle name="Обычный 27 2 2 3 3" xfId="37796" xr:uid="{00000000-0005-0000-0000-0000A1930000}"/>
    <cellStyle name="Обычный 27 2 2 3 3 10" xfId="37797" xr:uid="{00000000-0005-0000-0000-0000A2930000}"/>
    <cellStyle name="Обычный 27 2 2 3 3 11" xfId="37798" xr:uid="{00000000-0005-0000-0000-0000A3930000}"/>
    <cellStyle name="Обычный 27 2 2 3 3 12" xfId="37799" xr:uid="{00000000-0005-0000-0000-0000A4930000}"/>
    <cellStyle name="Обычный 27 2 2 3 3 13" xfId="37800" xr:uid="{00000000-0005-0000-0000-0000A5930000}"/>
    <cellStyle name="Обычный 27 2 2 3 3 14" xfId="37801" xr:uid="{00000000-0005-0000-0000-0000A6930000}"/>
    <cellStyle name="Обычный 27 2 2 3 3 15" xfId="37802" xr:uid="{00000000-0005-0000-0000-0000A7930000}"/>
    <cellStyle name="Обычный 27 2 2 3 3 16" xfId="37803" xr:uid="{00000000-0005-0000-0000-0000A8930000}"/>
    <cellStyle name="Обычный 27 2 2 3 3 17" xfId="37804" xr:uid="{00000000-0005-0000-0000-0000A9930000}"/>
    <cellStyle name="Обычный 27 2 2 3 3 18" xfId="37805" xr:uid="{00000000-0005-0000-0000-0000AA930000}"/>
    <cellStyle name="Обычный 27 2 2 3 3 2" xfId="37806" xr:uid="{00000000-0005-0000-0000-0000AB930000}"/>
    <cellStyle name="Обычный 27 2 2 3 3 3" xfId="37807" xr:uid="{00000000-0005-0000-0000-0000AC930000}"/>
    <cellStyle name="Обычный 27 2 2 3 3 4" xfId="37808" xr:uid="{00000000-0005-0000-0000-0000AD930000}"/>
    <cellStyle name="Обычный 27 2 2 3 3 5" xfId="37809" xr:uid="{00000000-0005-0000-0000-0000AE930000}"/>
    <cellStyle name="Обычный 27 2 2 3 3 6" xfId="37810" xr:uid="{00000000-0005-0000-0000-0000AF930000}"/>
    <cellStyle name="Обычный 27 2 2 3 3 7" xfId="37811" xr:uid="{00000000-0005-0000-0000-0000B0930000}"/>
    <cellStyle name="Обычный 27 2 2 3 3 8" xfId="37812" xr:uid="{00000000-0005-0000-0000-0000B1930000}"/>
    <cellStyle name="Обычный 27 2 2 3 3 9" xfId="37813" xr:uid="{00000000-0005-0000-0000-0000B2930000}"/>
    <cellStyle name="Обычный 27 2 2 3 4" xfId="37814" xr:uid="{00000000-0005-0000-0000-0000B3930000}"/>
    <cellStyle name="Обычный 27 2 2 3 4 10" xfId="37815" xr:uid="{00000000-0005-0000-0000-0000B4930000}"/>
    <cellStyle name="Обычный 27 2 2 3 4 11" xfId="37816" xr:uid="{00000000-0005-0000-0000-0000B5930000}"/>
    <cellStyle name="Обычный 27 2 2 3 4 12" xfId="37817" xr:uid="{00000000-0005-0000-0000-0000B6930000}"/>
    <cellStyle name="Обычный 27 2 2 3 4 13" xfId="37818" xr:uid="{00000000-0005-0000-0000-0000B7930000}"/>
    <cellStyle name="Обычный 27 2 2 3 4 14" xfId="37819" xr:uid="{00000000-0005-0000-0000-0000B8930000}"/>
    <cellStyle name="Обычный 27 2 2 3 4 15" xfId="37820" xr:uid="{00000000-0005-0000-0000-0000B9930000}"/>
    <cellStyle name="Обычный 27 2 2 3 4 16" xfId="37821" xr:uid="{00000000-0005-0000-0000-0000BA930000}"/>
    <cellStyle name="Обычный 27 2 2 3 4 17" xfId="37822" xr:uid="{00000000-0005-0000-0000-0000BB930000}"/>
    <cellStyle name="Обычный 27 2 2 3 4 18" xfId="37823" xr:uid="{00000000-0005-0000-0000-0000BC930000}"/>
    <cellStyle name="Обычный 27 2 2 3 4 2" xfId="37824" xr:uid="{00000000-0005-0000-0000-0000BD930000}"/>
    <cellStyle name="Обычный 27 2 2 3 4 3" xfId="37825" xr:uid="{00000000-0005-0000-0000-0000BE930000}"/>
    <cellStyle name="Обычный 27 2 2 3 4 4" xfId="37826" xr:uid="{00000000-0005-0000-0000-0000BF930000}"/>
    <cellStyle name="Обычный 27 2 2 3 4 5" xfId="37827" xr:uid="{00000000-0005-0000-0000-0000C0930000}"/>
    <cellStyle name="Обычный 27 2 2 3 4 6" xfId="37828" xr:uid="{00000000-0005-0000-0000-0000C1930000}"/>
    <cellStyle name="Обычный 27 2 2 3 4 7" xfId="37829" xr:uid="{00000000-0005-0000-0000-0000C2930000}"/>
    <cellStyle name="Обычный 27 2 2 3 4 8" xfId="37830" xr:uid="{00000000-0005-0000-0000-0000C3930000}"/>
    <cellStyle name="Обычный 27 2 2 3 4 9" xfId="37831" xr:uid="{00000000-0005-0000-0000-0000C4930000}"/>
    <cellStyle name="Обычный 27 2 2 3 5" xfId="37832" xr:uid="{00000000-0005-0000-0000-0000C5930000}"/>
    <cellStyle name="Обычный 27 2 2 3 5 10" xfId="37833" xr:uid="{00000000-0005-0000-0000-0000C6930000}"/>
    <cellStyle name="Обычный 27 2 2 3 5 11" xfId="37834" xr:uid="{00000000-0005-0000-0000-0000C7930000}"/>
    <cellStyle name="Обычный 27 2 2 3 5 12" xfId="37835" xr:uid="{00000000-0005-0000-0000-0000C8930000}"/>
    <cellStyle name="Обычный 27 2 2 3 5 13" xfId="37836" xr:uid="{00000000-0005-0000-0000-0000C9930000}"/>
    <cellStyle name="Обычный 27 2 2 3 5 14" xfId="37837" xr:uid="{00000000-0005-0000-0000-0000CA930000}"/>
    <cellStyle name="Обычный 27 2 2 3 5 15" xfId="37838" xr:uid="{00000000-0005-0000-0000-0000CB930000}"/>
    <cellStyle name="Обычный 27 2 2 3 5 16" xfId="37839" xr:uid="{00000000-0005-0000-0000-0000CC930000}"/>
    <cellStyle name="Обычный 27 2 2 3 5 17" xfId="37840" xr:uid="{00000000-0005-0000-0000-0000CD930000}"/>
    <cellStyle name="Обычный 27 2 2 3 5 18" xfId="37841" xr:uid="{00000000-0005-0000-0000-0000CE930000}"/>
    <cellStyle name="Обычный 27 2 2 3 5 2" xfId="37842" xr:uid="{00000000-0005-0000-0000-0000CF930000}"/>
    <cellStyle name="Обычный 27 2 2 3 5 3" xfId="37843" xr:uid="{00000000-0005-0000-0000-0000D0930000}"/>
    <cellStyle name="Обычный 27 2 2 3 5 4" xfId="37844" xr:uid="{00000000-0005-0000-0000-0000D1930000}"/>
    <cellStyle name="Обычный 27 2 2 3 5 5" xfId="37845" xr:uid="{00000000-0005-0000-0000-0000D2930000}"/>
    <cellStyle name="Обычный 27 2 2 3 5 6" xfId="37846" xr:uid="{00000000-0005-0000-0000-0000D3930000}"/>
    <cellStyle name="Обычный 27 2 2 3 5 7" xfId="37847" xr:uid="{00000000-0005-0000-0000-0000D4930000}"/>
    <cellStyle name="Обычный 27 2 2 3 5 8" xfId="37848" xr:uid="{00000000-0005-0000-0000-0000D5930000}"/>
    <cellStyle name="Обычный 27 2 2 3 5 9" xfId="37849" xr:uid="{00000000-0005-0000-0000-0000D6930000}"/>
    <cellStyle name="Обычный 27 2 2 3 6" xfId="37850" xr:uid="{00000000-0005-0000-0000-0000D7930000}"/>
    <cellStyle name="Обычный 27 2 2 3 7" xfId="37851" xr:uid="{00000000-0005-0000-0000-0000D8930000}"/>
    <cellStyle name="Обычный 27 2 2 3 8" xfId="37852" xr:uid="{00000000-0005-0000-0000-0000D9930000}"/>
    <cellStyle name="Обычный 27 2 2 3 9" xfId="37853" xr:uid="{00000000-0005-0000-0000-0000DA930000}"/>
    <cellStyle name="Обычный 27 2 2 4" xfId="37854" xr:uid="{00000000-0005-0000-0000-0000DB930000}"/>
    <cellStyle name="Обычный 27 2 2 4 10" xfId="37855" xr:uid="{00000000-0005-0000-0000-0000DC930000}"/>
    <cellStyle name="Обычный 27 2 2 4 11" xfId="37856" xr:uid="{00000000-0005-0000-0000-0000DD930000}"/>
    <cellStyle name="Обычный 27 2 2 4 12" xfId="37857" xr:uid="{00000000-0005-0000-0000-0000DE930000}"/>
    <cellStyle name="Обычный 27 2 2 4 13" xfId="37858" xr:uid="{00000000-0005-0000-0000-0000DF930000}"/>
    <cellStyle name="Обычный 27 2 2 4 14" xfId="37859" xr:uid="{00000000-0005-0000-0000-0000E0930000}"/>
    <cellStyle name="Обычный 27 2 2 4 15" xfId="37860" xr:uid="{00000000-0005-0000-0000-0000E1930000}"/>
    <cellStyle name="Обычный 27 2 2 4 16" xfId="37861" xr:uid="{00000000-0005-0000-0000-0000E2930000}"/>
    <cellStyle name="Обычный 27 2 2 4 17" xfId="37862" xr:uid="{00000000-0005-0000-0000-0000E3930000}"/>
    <cellStyle name="Обычный 27 2 2 4 18" xfId="37863" xr:uid="{00000000-0005-0000-0000-0000E4930000}"/>
    <cellStyle name="Обычный 27 2 2 4 19" xfId="37864" xr:uid="{00000000-0005-0000-0000-0000E5930000}"/>
    <cellStyle name="Обычный 27 2 2 4 2" xfId="37865" xr:uid="{00000000-0005-0000-0000-0000E6930000}"/>
    <cellStyle name="Обычный 27 2 2 4 2 10" xfId="37866" xr:uid="{00000000-0005-0000-0000-0000E7930000}"/>
    <cellStyle name="Обычный 27 2 2 4 2 11" xfId="37867" xr:uid="{00000000-0005-0000-0000-0000E8930000}"/>
    <cellStyle name="Обычный 27 2 2 4 2 12" xfId="37868" xr:uid="{00000000-0005-0000-0000-0000E9930000}"/>
    <cellStyle name="Обычный 27 2 2 4 2 13" xfId="37869" xr:uid="{00000000-0005-0000-0000-0000EA930000}"/>
    <cellStyle name="Обычный 27 2 2 4 2 14" xfId="37870" xr:uid="{00000000-0005-0000-0000-0000EB930000}"/>
    <cellStyle name="Обычный 27 2 2 4 2 15" xfId="37871" xr:uid="{00000000-0005-0000-0000-0000EC930000}"/>
    <cellStyle name="Обычный 27 2 2 4 2 16" xfId="37872" xr:uid="{00000000-0005-0000-0000-0000ED930000}"/>
    <cellStyle name="Обычный 27 2 2 4 2 17" xfId="37873" xr:uid="{00000000-0005-0000-0000-0000EE930000}"/>
    <cellStyle name="Обычный 27 2 2 4 2 18" xfId="37874" xr:uid="{00000000-0005-0000-0000-0000EF930000}"/>
    <cellStyle name="Обычный 27 2 2 4 2 2" xfId="37875" xr:uid="{00000000-0005-0000-0000-0000F0930000}"/>
    <cellStyle name="Обычный 27 2 2 4 2 3" xfId="37876" xr:uid="{00000000-0005-0000-0000-0000F1930000}"/>
    <cellStyle name="Обычный 27 2 2 4 2 4" xfId="37877" xr:uid="{00000000-0005-0000-0000-0000F2930000}"/>
    <cellStyle name="Обычный 27 2 2 4 2 5" xfId="37878" xr:uid="{00000000-0005-0000-0000-0000F3930000}"/>
    <cellStyle name="Обычный 27 2 2 4 2 6" xfId="37879" xr:uid="{00000000-0005-0000-0000-0000F4930000}"/>
    <cellStyle name="Обычный 27 2 2 4 2 7" xfId="37880" xr:uid="{00000000-0005-0000-0000-0000F5930000}"/>
    <cellStyle name="Обычный 27 2 2 4 2 8" xfId="37881" xr:uid="{00000000-0005-0000-0000-0000F6930000}"/>
    <cellStyle name="Обычный 27 2 2 4 2 9" xfId="37882" xr:uid="{00000000-0005-0000-0000-0000F7930000}"/>
    <cellStyle name="Обычный 27 2 2 4 20" xfId="37883" xr:uid="{00000000-0005-0000-0000-0000F8930000}"/>
    <cellStyle name="Обычный 27 2 2 4 21" xfId="37884" xr:uid="{00000000-0005-0000-0000-0000F9930000}"/>
    <cellStyle name="Обычный 27 2 2 4 3" xfId="37885" xr:uid="{00000000-0005-0000-0000-0000FA930000}"/>
    <cellStyle name="Обычный 27 2 2 4 3 10" xfId="37886" xr:uid="{00000000-0005-0000-0000-0000FB930000}"/>
    <cellStyle name="Обычный 27 2 2 4 3 11" xfId="37887" xr:uid="{00000000-0005-0000-0000-0000FC930000}"/>
    <cellStyle name="Обычный 27 2 2 4 3 12" xfId="37888" xr:uid="{00000000-0005-0000-0000-0000FD930000}"/>
    <cellStyle name="Обычный 27 2 2 4 3 13" xfId="37889" xr:uid="{00000000-0005-0000-0000-0000FE930000}"/>
    <cellStyle name="Обычный 27 2 2 4 3 14" xfId="37890" xr:uid="{00000000-0005-0000-0000-0000FF930000}"/>
    <cellStyle name="Обычный 27 2 2 4 3 15" xfId="37891" xr:uid="{00000000-0005-0000-0000-000000940000}"/>
    <cellStyle name="Обычный 27 2 2 4 3 16" xfId="37892" xr:uid="{00000000-0005-0000-0000-000001940000}"/>
    <cellStyle name="Обычный 27 2 2 4 3 17" xfId="37893" xr:uid="{00000000-0005-0000-0000-000002940000}"/>
    <cellStyle name="Обычный 27 2 2 4 3 18" xfId="37894" xr:uid="{00000000-0005-0000-0000-000003940000}"/>
    <cellStyle name="Обычный 27 2 2 4 3 2" xfId="37895" xr:uid="{00000000-0005-0000-0000-000004940000}"/>
    <cellStyle name="Обычный 27 2 2 4 3 3" xfId="37896" xr:uid="{00000000-0005-0000-0000-000005940000}"/>
    <cellStyle name="Обычный 27 2 2 4 3 4" xfId="37897" xr:uid="{00000000-0005-0000-0000-000006940000}"/>
    <cellStyle name="Обычный 27 2 2 4 3 5" xfId="37898" xr:uid="{00000000-0005-0000-0000-000007940000}"/>
    <cellStyle name="Обычный 27 2 2 4 3 6" xfId="37899" xr:uid="{00000000-0005-0000-0000-000008940000}"/>
    <cellStyle name="Обычный 27 2 2 4 3 7" xfId="37900" xr:uid="{00000000-0005-0000-0000-000009940000}"/>
    <cellStyle name="Обычный 27 2 2 4 3 8" xfId="37901" xr:uid="{00000000-0005-0000-0000-00000A940000}"/>
    <cellStyle name="Обычный 27 2 2 4 3 9" xfId="37902" xr:uid="{00000000-0005-0000-0000-00000B940000}"/>
    <cellStyle name="Обычный 27 2 2 4 4" xfId="37903" xr:uid="{00000000-0005-0000-0000-00000C940000}"/>
    <cellStyle name="Обычный 27 2 2 4 4 10" xfId="37904" xr:uid="{00000000-0005-0000-0000-00000D940000}"/>
    <cellStyle name="Обычный 27 2 2 4 4 11" xfId="37905" xr:uid="{00000000-0005-0000-0000-00000E940000}"/>
    <cellStyle name="Обычный 27 2 2 4 4 12" xfId="37906" xr:uid="{00000000-0005-0000-0000-00000F940000}"/>
    <cellStyle name="Обычный 27 2 2 4 4 13" xfId="37907" xr:uid="{00000000-0005-0000-0000-000010940000}"/>
    <cellStyle name="Обычный 27 2 2 4 4 14" xfId="37908" xr:uid="{00000000-0005-0000-0000-000011940000}"/>
    <cellStyle name="Обычный 27 2 2 4 4 15" xfId="37909" xr:uid="{00000000-0005-0000-0000-000012940000}"/>
    <cellStyle name="Обычный 27 2 2 4 4 16" xfId="37910" xr:uid="{00000000-0005-0000-0000-000013940000}"/>
    <cellStyle name="Обычный 27 2 2 4 4 17" xfId="37911" xr:uid="{00000000-0005-0000-0000-000014940000}"/>
    <cellStyle name="Обычный 27 2 2 4 4 18" xfId="37912" xr:uid="{00000000-0005-0000-0000-000015940000}"/>
    <cellStyle name="Обычный 27 2 2 4 4 2" xfId="37913" xr:uid="{00000000-0005-0000-0000-000016940000}"/>
    <cellStyle name="Обычный 27 2 2 4 4 3" xfId="37914" xr:uid="{00000000-0005-0000-0000-000017940000}"/>
    <cellStyle name="Обычный 27 2 2 4 4 4" xfId="37915" xr:uid="{00000000-0005-0000-0000-000018940000}"/>
    <cellStyle name="Обычный 27 2 2 4 4 5" xfId="37916" xr:uid="{00000000-0005-0000-0000-000019940000}"/>
    <cellStyle name="Обычный 27 2 2 4 4 6" xfId="37917" xr:uid="{00000000-0005-0000-0000-00001A940000}"/>
    <cellStyle name="Обычный 27 2 2 4 4 7" xfId="37918" xr:uid="{00000000-0005-0000-0000-00001B940000}"/>
    <cellStyle name="Обычный 27 2 2 4 4 8" xfId="37919" xr:uid="{00000000-0005-0000-0000-00001C940000}"/>
    <cellStyle name="Обычный 27 2 2 4 4 9" xfId="37920" xr:uid="{00000000-0005-0000-0000-00001D940000}"/>
    <cellStyle name="Обычный 27 2 2 4 5" xfId="37921" xr:uid="{00000000-0005-0000-0000-00001E940000}"/>
    <cellStyle name="Обычный 27 2 2 4 6" xfId="37922" xr:uid="{00000000-0005-0000-0000-00001F940000}"/>
    <cellStyle name="Обычный 27 2 2 4 7" xfId="37923" xr:uid="{00000000-0005-0000-0000-000020940000}"/>
    <cellStyle name="Обычный 27 2 2 4 8" xfId="37924" xr:uid="{00000000-0005-0000-0000-000021940000}"/>
    <cellStyle name="Обычный 27 2 2 4 9" xfId="37925" xr:uid="{00000000-0005-0000-0000-000022940000}"/>
    <cellStyle name="Обычный 27 2 2 5" xfId="37926" xr:uid="{00000000-0005-0000-0000-000023940000}"/>
    <cellStyle name="Обычный 27 2 2 5 10" xfId="37927" xr:uid="{00000000-0005-0000-0000-000024940000}"/>
    <cellStyle name="Обычный 27 2 2 5 11" xfId="37928" xr:uid="{00000000-0005-0000-0000-000025940000}"/>
    <cellStyle name="Обычный 27 2 2 5 12" xfId="37929" xr:uid="{00000000-0005-0000-0000-000026940000}"/>
    <cellStyle name="Обычный 27 2 2 5 13" xfId="37930" xr:uid="{00000000-0005-0000-0000-000027940000}"/>
    <cellStyle name="Обычный 27 2 2 5 14" xfId="37931" xr:uid="{00000000-0005-0000-0000-000028940000}"/>
    <cellStyle name="Обычный 27 2 2 5 15" xfId="37932" xr:uid="{00000000-0005-0000-0000-000029940000}"/>
    <cellStyle name="Обычный 27 2 2 5 16" xfId="37933" xr:uid="{00000000-0005-0000-0000-00002A940000}"/>
    <cellStyle name="Обычный 27 2 2 5 17" xfId="37934" xr:uid="{00000000-0005-0000-0000-00002B940000}"/>
    <cellStyle name="Обычный 27 2 2 5 18" xfId="37935" xr:uid="{00000000-0005-0000-0000-00002C940000}"/>
    <cellStyle name="Обычный 27 2 2 5 2" xfId="37936" xr:uid="{00000000-0005-0000-0000-00002D940000}"/>
    <cellStyle name="Обычный 27 2 2 5 3" xfId="37937" xr:uid="{00000000-0005-0000-0000-00002E940000}"/>
    <cellStyle name="Обычный 27 2 2 5 4" xfId="37938" xr:uid="{00000000-0005-0000-0000-00002F940000}"/>
    <cellStyle name="Обычный 27 2 2 5 5" xfId="37939" xr:uid="{00000000-0005-0000-0000-000030940000}"/>
    <cellStyle name="Обычный 27 2 2 5 6" xfId="37940" xr:uid="{00000000-0005-0000-0000-000031940000}"/>
    <cellStyle name="Обычный 27 2 2 5 7" xfId="37941" xr:uid="{00000000-0005-0000-0000-000032940000}"/>
    <cellStyle name="Обычный 27 2 2 5 8" xfId="37942" xr:uid="{00000000-0005-0000-0000-000033940000}"/>
    <cellStyle name="Обычный 27 2 2 5 9" xfId="37943" xr:uid="{00000000-0005-0000-0000-000034940000}"/>
    <cellStyle name="Обычный 27 2 2 6" xfId="37944" xr:uid="{00000000-0005-0000-0000-000035940000}"/>
    <cellStyle name="Обычный 27 2 2 6 10" xfId="37945" xr:uid="{00000000-0005-0000-0000-000036940000}"/>
    <cellStyle name="Обычный 27 2 2 6 11" xfId="37946" xr:uid="{00000000-0005-0000-0000-000037940000}"/>
    <cellStyle name="Обычный 27 2 2 6 12" xfId="37947" xr:uid="{00000000-0005-0000-0000-000038940000}"/>
    <cellStyle name="Обычный 27 2 2 6 13" xfId="37948" xr:uid="{00000000-0005-0000-0000-000039940000}"/>
    <cellStyle name="Обычный 27 2 2 6 14" xfId="37949" xr:uid="{00000000-0005-0000-0000-00003A940000}"/>
    <cellStyle name="Обычный 27 2 2 6 15" xfId="37950" xr:uid="{00000000-0005-0000-0000-00003B940000}"/>
    <cellStyle name="Обычный 27 2 2 6 16" xfId="37951" xr:uid="{00000000-0005-0000-0000-00003C940000}"/>
    <cellStyle name="Обычный 27 2 2 6 17" xfId="37952" xr:uid="{00000000-0005-0000-0000-00003D940000}"/>
    <cellStyle name="Обычный 27 2 2 6 18" xfId="37953" xr:uid="{00000000-0005-0000-0000-00003E940000}"/>
    <cellStyle name="Обычный 27 2 2 6 2" xfId="37954" xr:uid="{00000000-0005-0000-0000-00003F940000}"/>
    <cellStyle name="Обычный 27 2 2 6 3" xfId="37955" xr:uid="{00000000-0005-0000-0000-000040940000}"/>
    <cellStyle name="Обычный 27 2 2 6 4" xfId="37956" xr:uid="{00000000-0005-0000-0000-000041940000}"/>
    <cellStyle name="Обычный 27 2 2 6 5" xfId="37957" xr:uid="{00000000-0005-0000-0000-000042940000}"/>
    <cellStyle name="Обычный 27 2 2 6 6" xfId="37958" xr:uid="{00000000-0005-0000-0000-000043940000}"/>
    <cellStyle name="Обычный 27 2 2 6 7" xfId="37959" xr:uid="{00000000-0005-0000-0000-000044940000}"/>
    <cellStyle name="Обычный 27 2 2 6 8" xfId="37960" xr:uid="{00000000-0005-0000-0000-000045940000}"/>
    <cellStyle name="Обычный 27 2 2 6 9" xfId="37961" xr:uid="{00000000-0005-0000-0000-000046940000}"/>
    <cellStyle name="Обычный 27 2 2 7" xfId="37962" xr:uid="{00000000-0005-0000-0000-000047940000}"/>
    <cellStyle name="Обычный 27 2 2 7 10" xfId="37963" xr:uid="{00000000-0005-0000-0000-000048940000}"/>
    <cellStyle name="Обычный 27 2 2 7 11" xfId="37964" xr:uid="{00000000-0005-0000-0000-000049940000}"/>
    <cellStyle name="Обычный 27 2 2 7 12" xfId="37965" xr:uid="{00000000-0005-0000-0000-00004A940000}"/>
    <cellStyle name="Обычный 27 2 2 7 13" xfId="37966" xr:uid="{00000000-0005-0000-0000-00004B940000}"/>
    <cellStyle name="Обычный 27 2 2 7 14" xfId="37967" xr:uid="{00000000-0005-0000-0000-00004C940000}"/>
    <cellStyle name="Обычный 27 2 2 7 15" xfId="37968" xr:uid="{00000000-0005-0000-0000-00004D940000}"/>
    <cellStyle name="Обычный 27 2 2 7 16" xfId="37969" xr:uid="{00000000-0005-0000-0000-00004E940000}"/>
    <cellStyle name="Обычный 27 2 2 7 17" xfId="37970" xr:uid="{00000000-0005-0000-0000-00004F940000}"/>
    <cellStyle name="Обычный 27 2 2 7 18" xfId="37971" xr:uid="{00000000-0005-0000-0000-000050940000}"/>
    <cellStyle name="Обычный 27 2 2 7 2" xfId="37972" xr:uid="{00000000-0005-0000-0000-000051940000}"/>
    <cellStyle name="Обычный 27 2 2 7 3" xfId="37973" xr:uid="{00000000-0005-0000-0000-000052940000}"/>
    <cellStyle name="Обычный 27 2 2 7 4" xfId="37974" xr:uid="{00000000-0005-0000-0000-000053940000}"/>
    <cellStyle name="Обычный 27 2 2 7 5" xfId="37975" xr:uid="{00000000-0005-0000-0000-000054940000}"/>
    <cellStyle name="Обычный 27 2 2 7 6" xfId="37976" xr:uid="{00000000-0005-0000-0000-000055940000}"/>
    <cellStyle name="Обычный 27 2 2 7 7" xfId="37977" xr:uid="{00000000-0005-0000-0000-000056940000}"/>
    <cellStyle name="Обычный 27 2 2 7 8" xfId="37978" xr:uid="{00000000-0005-0000-0000-000057940000}"/>
    <cellStyle name="Обычный 27 2 2 7 9" xfId="37979" xr:uid="{00000000-0005-0000-0000-000058940000}"/>
    <cellStyle name="Обычный 27 2 2 8" xfId="37980" xr:uid="{00000000-0005-0000-0000-000059940000}"/>
    <cellStyle name="Обычный 27 2 2 9" xfId="37981" xr:uid="{00000000-0005-0000-0000-00005A940000}"/>
    <cellStyle name="Обычный 27 2 20" xfId="37982" xr:uid="{00000000-0005-0000-0000-00005B940000}"/>
    <cellStyle name="Обычный 27 2 21" xfId="37983" xr:uid="{00000000-0005-0000-0000-00005C940000}"/>
    <cellStyle name="Обычный 27 2 22" xfId="37984" xr:uid="{00000000-0005-0000-0000-00005D940000}"/>
    <cellStyle name="Обычный 27 2 23" xfId="37985" xr:uid="{00000000-0005-0000-0000-00005E940000}"/>
    <cellStyle name="Обычный 27 2 24" xfId="37986" xr:uid="{00000000-0005-0000-0000-00005F940000}"/>
    <cellStyle name="Обычный 27 2 25" xfId="37987" xr:uid="{00000000-0005-0000-0000-000060940000}"/>
    <cellStyle name="Обычный 27 2 3" xfId="37988" xr:uid="{00000000-0005-0000-0000-000061940000}"/>
    <cellStyle name="Обычный 27 2 3 10" xfId="37989" xr:uid="{00000000-0005-0000-0000-000062940000}"/>
    <cellStyle name="Обычный 27 2 3 11" xfId="37990" xr:uid="{00000000-0005-0000-0000-000063940000}"/>
    <cellStyle name="Обычный 27 2 3 12" xfId="37991" xr:uid="{00000000-0005-0000-0000-000064940000}"/>
    <cellStyle name="Обычный 27 2 3 13" xfId="37992" xr:uid="{00000000-0005-0000-0000-000065940000}"/>
    <cellStyle name="Обычный 27 2 3 14" xfId="37993" xr:uid="{00000000-0005-0000-0000-000066940000}"/>
    <cellStyle name="Обычный 27 2 3 15" xfId="37994" xr:uid="{00000000-0005-0000-0000-000067940000}"/>
    <cellStyle name="Обычный 27 2 3 16" xfId="37995" xr:uid="{00000000-0005-0000-0000-000068940000}"/>
    <cellStyle name="Обычный 27 2 3 17" xfId="37996" xr:uid="{00000000-0005-0000-0000-000069940000}"/>
    <cellStyle name="Обычный 27 2 3 18" xfId="37997" xr:uid="{00000000-0005-0000-0000-00006A940000}"/>
    <cellStyle name="Обычный 27 2 3 19" xfId="37998" xr:uid="{00000000-0005-0000-0000-00006B940000}"/>
    <cellStyle name="Обычный 27 2 3 2" xfId="37999" xr:uid="{00000000-0005-0000-0000-00006C940000}"/>
    <cellStyle name="Обычный 27 2 3 2 10" xfId="38000" xr:uid="{00000000-0005-0000-0000-00006D940000}"/>
    <cellStyle name="Обычный 27 2 3 2 11" xfId="38001" xr:uid="{00000000-0005-0000-0000-00006E940000}"/>
    <cellStyle name="Обычный 27 2 3 2 12" xfId="38002" xr:uid="{00000000-0005-0000-0000-00006F940000}"/>
    <cellStyle name="Обычный 27 2 3 2 13" xfId="38003" xr:uid="{00000000-0005-0000-0000-000070940000}"/>
    <cellStyle name="Обычный 27 2 3 2 14" xfId="38004" xr:uid="{00000000-0005-0000-0000-000071940000}"/>
    <cellStyle name="Обычный 27 2 3 2 15" xfId="38005" xr:uid="{00000000-0005-0000-0000-000072940000}"/>
    <cellStyle name="Обычный 27 2 3 2 16" xfId="38006" xr:uid="{00000000-0005-0000-0000-000073940000}"/>
    <cellStyle name="Обычный 27 2 3 2 17" xfId="38007" xr:uid="{00000000-0005-0000-0000-000074940000}"/>
    <cellStyle name="Обычный 27 2 3 2 18" xfId="38008" xr:uid="{00000000-0005-0000-0000-000075940000}"/>
    <cellStyle name="Обычный 27 2 3 2 19" xfId="38009" xr:uid="{00000000-0005-0000-0000-000076940000}"/>
    <cellStyle name="Обычный 27 2 3 2 2" xfId="38010" xr:uid="{00000000-0005-0000-0000-000077940000}"/>
    <cellStyle name="Обычный 27 2 3 2 2 10" xfId="38011" xr:uid="{00000000-0005-0000-0000-000078940000}"/>
    <cellStyle name="Обычный 27 2 3 2 2 11" xfId="38012" xr:uid="{00000000-0005-0000-0000-000079940000}"/>
    <cellStyle name="Обычный 27 2 3 2 2 12" xfId="38013" xr:uid="{00000000-0005-0000-0000-00007A940000}"/>
    <cellStyle name="Обычный 27 2 3 2 2 13" xfId="38014" xr:uid="{00000000-0005-0000-0000-00007B940000}"/>
    <cellStyle name="Обычный 27 2 3 2 2 14" xfId="38015" xr:uid="{00000000-0005-0000-0000-00007C940000}"/>
    <cellStyle name="Обычный 27 2 3 2 2 15" xfId="38016" xr:uid="{00000000-0005-0000-0000-00007D940000}"/>
    <cellStyle name="Обычный 27 2 3 2 2 16" xfId="38017" xr:uid="{00000000-0005-0000-0000-00007E940000}"/>
    <cellStyle name="Обычный 27 2 3 2 2 17" xfId="38018" xr:uid="{00000000-0005-0000-0000-00007F940000}"/>
    <cellStyle name="Обычный 27 2 3 2 2 18" xfId="38019" xr:uid="{00000000-0005-0000-0000-000080940000}"/>
    <cellStyle name="Обычный 27 2 3 2 2 2" xfId="38020" xr:uid="{00000000-0005-0000-0000-000081940000}"/>
    <cellStyle name="Обычный 27 2 3 2 2 3" xfId="38021" xr:uid="{00000000-0005-0000-0000-000082940000}"/>
    <cellStyle name="Обычный 27 2 3 2 2 4" xfId="38022" xr:uid="{00000000-0005-0000-0000-000083940000}"/>
    <cellStyle name="Обычный 27 2 3 2 2 5" xfId="38023" xr:uid="{00000000-0005-0000-0000-000084940000}"/>
    <cellStyle name="Обычный 27 2 3 2 2 6" xfId="38024" xr:uid="{00000000-0005-0000-0000-000085940000}"/>
    <cellStyle name="Обычный 27 2 3 2 2 7" xfId="38025" xr:uid="{00000000-0005-0000-0000-000086940000}"/>
    <cellStyle name="Обычный 27 2 3 2 2 8" xfId="38026" xr:uid="{00000000-0005-0000-0000-000087940000}"/>
    <cellStyle name="Обычный 27 2 3 2 2 9" xfId="38027" xr:uid="{00000000-0005-0000-0000-000088940000}"/>
    <cellStyle name="Обычный 27 2 3 2 20" xfId="38028" xr:uid="{00000000-0005-0000-0000-000089940000}"/>
    <cellStyle name="Обычный 27 2 3 2 21" xfId="38029" xr:uid="{00000000-0005-0000-0000-00008A940000}"/>
    <cellStyle name="Обычный 27 2 3 2 3" xfId="38030" xr:uid="{00000000-0005-0000-0000-00008B940000}"/>
    <cellStyle name="Обычный 27 2 3 2 3 10" xfId="38031" xr:uid="{00000000-0005-0000-0000-00008C940000}"/>
    <cellStyle name="Обычный 27 2 3 2 3 11" xfId="38032" xr:uid="{00000000-0005-0000-0000-00008D940000}"/>
    <cellStyle name="Обычный 27 2 3 2 3 12" xfId="38033" xr:uid="{00000000-0005-0000-0000-00008E940000}"/>
    <cellStyle name="Обычный 27 2 3 2 3 13" xfId="38034" xr:uid="{00000000-0005-0000-0000-00008F940000}"/>
    <cellStyle name="Обычный 27 2 3 2 3 14" xfId="38035" xr:uid="{00000000-0005-0000-0000-000090940000}"/>
    <cellStyle name="Обычный 27 2 3 2 3 15" xfId="38036" xr:uid="{00000000-0005-0000-0000-000091940000}"/>
    <cellStyle name="Обычный 27 2 3 2 3 16" xfId="38037" xr:uid="{00000000-0005-0000-0000-000092940000}"/>
    <cellStyle name="Обычный 27 2 3 2 3 17" xfId="38038" xr:uid="{00000000-0005-0000-0000-000093940000}"/>
    <cellStyle name="Обычный 27 2 3 2 3 18" xfId="38039" xr:uid="{00000000-0005-0000-0000-000094940000}"/>
    <cellStyle name="Обычный 27 2 3 2 3 2" xfId="38040" xr:uid="{00000000-0005-0000-0000-000095940000}"/>
    <cellStyle name="Обычный 27 2 3 2 3 3" xfId="38041" xr:uid="{00000000-0005-0000-0000-000096940000}"/>
    <cellStyle name="Обычный 27 2 3 2 3 4" xfId="38042" xr:uid="{00000000-0005-0000-0000-000097940000}"/>
    <cellStyle name="Обычный 27 2 3 2 3 5" xfId="38043" xr:uid="{00000000-0005-0000-0000-000098940000}"/>
    <cellStyle name="Обычный 27 2 3 2 3 6" xfId="38044" xr:uid="{00000000-0005-0000-0000-000099940000}"/>
    <cellStyle name="Обычный 27 2 3 2 3 7" xfId="38045" xr:uid="{00000000-0005-0000-0000-00009A940000}"/>
    <cellStyle name="Обычный 27 2 3 2 3 8" xfId="38046" xr:uid="{00000000-0005-0000-0000-00009B940000}"/>
    <cellStyle name="Обычный 27 2 3 2 3 9" xfId="38047" xr:uid="{00000000-0005-0000-0000-00009C940000}"/>
    <cellStyle name="Обычный 27 2 3 2 4" xfId="38048" xr:uid="{00000000-0005-0000-0000-00009D940000}"/>
    <cellStyle name="Обычный 27 2 3 2 4 10" xfId="38049" xr:uid="{00000000-0005-0000-0000-00009E940000}"/>
    <cellStyle name="Обычный 27 2 3 2 4 11" xfId="38050" xr:uid="{00000000-0005-0000-0000-00009F940000}"/>
    <cellStyle name="Обычный 27 2 3 2 4 12" xfId="38051" xr:uid="{00000000-0005-0000-0000-0000A0940000}"/>
    <cellStyle name="Обычный 27 2 3 2 4 13" xfId="38052" xr:uid="{00000000-0005-0000-0000-0000A1940000}"/>
    <cellStyle name="Обычный 27 2 3 2 4 14" xfId="38053" xr:uid="{00000000-0005-0000-0000-0000A2940000}"/>
    <cellStyle name="Обычный 27 2 3 2 4 15" xfId="38054" xr:uid="{00000000-0005-0000-0000-0000A3940000}"/>
    <cellStyle name="Обычный 27 2 3 2 4 16" xfId="38055" xr:uid="{00000000-0005-0000-0000-0000A4940000}"/>
    <cellStyle name="Обычный 27 2 3 2 4 17" xfId="38056" xr:uid="{00000000-0005-0000-0000-0000A5940000}"/>
    <cellStyle name="Обычный 27 2 3 2 4 18" xfId="38057" xr:uid="{00000000-0005-0000-0000-0000A6940000}"/>
    <cellStyle name="Обычный 27 2 3 2 4 2" xfId="38058" xr:uid="{00000000-0005-0000-0000-0000A7940000}"/>
    <cellStyle name="Обычный 27 2 3 2 4 3" xfId="38059" xr:uid="{00000000-0005-0000-0000-0000A8940000}"/>
    <cellStyle name="Обычный 27 2 3 2 4 4" xfId="38060" xr:uid="{00000000-0005-0000-0000-0000A9940000}"/>
    <cellStyle name="Обычный 27 2 3 2 4 5" xfId="38061" xr:uid="{00000000-0005-0000-0000-0000AA940000}"/>
    <cellStyle name="Обычный 27 2 3 2 4 6" xfId="38062" xr:uid="{00000000-0005-0000-0000-0000AB940000}"/>
    <cellStyle name="Обычный 27 2 3 2 4 7" xfId="38063" xr:uid="{00000000-0005-0000-0000-0000AC940000}"/>
    <cellStyle name="Обычный 27 2 3 2 4 8" xfId="38064" xr:uid="{00000000-0005-0000-0000-0000AD940000}"/>
    <cellStyle name="Обычный 27 2 3 2 4 9" xfId="38065" xr:uid="{00000000-0005-0000-0000-0000AE940000}"/>
    <cellStyle name="Обычный 27 2 3 2 5" xfId="38066" xr:uid="{00000000-0005-0000-0000-0000AF940000}"/>
    <cellStyle name="Обычный 27 2 3 2 6" xfId="38067" xr:uid="{00000000-0005-0000-0000-0000B0940000}"/>
    <cellStyle name="Обычный 27 2 3 2 7" xfId="38068" xr:uid="{00000000-0005-0000-0000-0000B1940000}"/>
    <cellStyle name="Обычный 27 2 3 2 8" xfId="38069" xr:uid="{00000000-0005-0000-0000-0000B2940000}"/>
    <cellStyle name="Обычный 27 2 3 2 9" xfId="38070" xr:uid="{00000000-0005-0000-0000-0000B3940000}"/>
    <cellStyle name="Обычный 27 2 3 20" xfId="38071" xr:uid="{00000000-0005-0000-0000-0000B4940000}"/>
    <cellStyle name="Обычный 27 2 3 21" xfId="38072" xr:uid="{00000000-0005-0000-0000-0000B5940000}"/>
    <cellStyle name="Обычный 27 2 3 22" xfId="38073" xr:uid="{00000000-0005-0000-0000-0000B6940000}"/>
    <cellStyle name="Обычный 27 2 3 3" xfId="38074" xr:uid="{00000000-0005-0000-0000-0000B7940000}"/>
    <cellStyle name="Обычный 27 2 3 3 10" xfId="38075" xr:uid="{00000000-0005-0000-0000-0000B8940000}"/>
    <cellStyle name="Обычный 27 2 3 3 11" xfId="38076" xr:uid="{00000000-0005-0000-0000-0000B9940000}"/>
    <cellStyle name="Обычный 27 2 3 3 12" xfId="38077" xr:uid="{00000000-0005-0000-0000-0000BA940000}"/>
    <cellStyle name="Обычный 27 2 3 3 13" xfId="38078" xr:uid="{00000000-0005-0000-0000-0000BB940000}"/>
    <cellStyle name="Обычный 27 2 3 3 14" xfId="38079" xr:uid="{00000000-0005-0000-0000-0000BC940000}"/>
    <cellStyle name="Обычный 27 2 3 3 15" xfId="38080" xr:uid="{00000000-0005-0000-0000-0000BD940000}"/>
    <cellStyle name="Обычный 27 2 3 3 16" xfId="38081" xr:uid="{00000000-0005-0000-0000-0000BE940000}"/>
    <cellStyle name="Обычный 27 2 3 3 17" xfId="38082" xr:uid="{00000000-0005-0000-0000-0000BF940000}"/>
    <cellStyle name="Обычный 27 2 3 3 18" xfId="38083" xr:uid="{00000000-0005-0000-0000-0000C0940000}"/>
    <cellStyle name="Обычный 27 2 3 3 2" xfId="38084" xr:uid="{00000000-0005-0000-0000-0000C1940000}"/>
    <cellStyle name="Обычный 27 2 3 3 3" xfId="38085" xr:uid="{00000000-0005-0000-0000-0000C2940000}"/>
    <cellStyle name="Обычный 27 2 3 3 4" xfId="38086" xr:uid="{00000000-0005-0000-0000-0000C3940000}"/>
    <cellStyle name="Обычный 27 2 3 3 5" xfId="38087" xr:uid="{00000000-0005-0000-0000-0000C4940000}"/>
    <cellStyle name="Обычный 27 2 3 3 6" xfId="38088" xr:uid="{00000000-0005-0000-0000-0000C5940000}"/>
    <cellStyle name="Обычный 27 2 3 3 7" xfId="38089" xr:uid="{00000000-0005-0000-0000-0000C6940000}"/>
    <cellStyle name="Обычный 27 2 3 3 8" xfId="38090" xr:uid="{00000000-0005-0000-0000-0000C7940000}"/>
    <cellStyle name="Обычный 27 2 3 3 9" xfId="38091" xr:uid="{00000000-0005-0000-0000-0000C8940000}"/>
    <cellStyle name="Обычный 27 2 3 4" xfId="38092" xr:uid="{00000000-0005-0000-0000-0000C9940000}"/>
    <cellStyle name="Обычный 27 2 3 4 10" xfId="38093" xr:uid="{00000000-0005-0000-0000-0000CA940000}"/>
    <cellStyle name="Обычный 27 2 3 4 11" xfId="38094" xr:uid="{00000000-0005-0000-0000-0000CB940000}"/>
    <cellStyle name="Обычный 27 2 3 4 12" xfId="38095" xr:uid="{00000000-0005-0000-0000-0000CC940000}"/>
    <cellStyle name="Обычный 27 2 3 4 13" xfId="38096" xr:uid="{00000000-0005-0000-0000-0000CD940000}"/>
    <cellStyle name="Обычный 27 2 3 4 14" xfId="38097" xr:uid="{00000000-0005-0000-0000-0000CE940000}"/>
    <cellStyle name="Обычный 27 2 3 4 15" xfId="38098" xr:uid="{00000000-0005-0000-0000-0000CF940000}"/>
    <cellStyle name="Обычный 27 2 3 4 16" xfId="38099" xr:uid="{00000000-0005-0000-0000-0000D0940000}"/>
    <cellStyle name="Обычный 27 2 3 4 17" xfId="38100" xr:uid="{00000000-0005-0000-0000-0000D1940000}"/>
    <cellStyle name="Обычный 27 2 3 4 18" xfId="38101" xr:uid="{00000000-0005-0000-0000-0000D2940000}"/>
    <cellStyle name="Обычный 27 2 3 4 2" xfId="38102" xr:uid="{00000000-0005-0000-0000-0000D3940000}"/>
    <cellStyle name="Обычный 27 2 3 4 3" xfId="38103" xr:uid="{00000000-0005-0000-0000-0000D4940000}"/>
    <cellStyle name="Обычный 27 2 3 4 4" xfId="38104" xr:uid="{00000000-0005-0000-0000-0000D5940000}"/>
    <cellStyle name="Обычный 27 2 3 4 5" xfId="38105" xr:uid="{00000000-0005-0000-0000-0000D6940000}"/>
    <cellStyle name="Обычный 27 2 3 4 6" xfId="38106" xr:uid="{00000000-0005-0000-0000-0000D7940000}"/>
    <cellStyle name="Обычный 27 2 3 4 7" xfId="38107" xr:uid="{00000000-0005-0000-0000-0000D8940000}"/>
    <cellStyle name="Обычный 27 2 3 4 8" xfId="38108" xr:uid="{00000000-0005-0000-0000-0000D9940000}"/>
    <cellStyle name="Обычный 27 2 3 4 9" xfId="38109" xr:uid="{00000000-0005-0000-0000-0000DA940000}"/>
    <cellStyle name="Обычный 27 2 3 5" xfId="38110" xr:uid="{00000000-0005-0000-0000-0000DB940000}"/>
    <cellStyle name="Обычный 27 2 3 5 10" xfId="38111" xr:uid="{00000000-0005-0000-0000-0000DC940000}"/>
    <cellStyle name="Обычный 27 2 3 5 11" xfId="38112" xr:uid="{00000000-0005-0000-0000-0000DD940000}"/>
    <cellStyle name="Обычный 27 2 3 5 12" xfId="38113" xr:uid="{00000000-0005-0000-0000-0000DE940000}"/>
    <cellStyle name="Обычный 27 2 3 5 13" xfId="38114" xr:uid="{00000000-0005-0000-0000-0000DF940000}"/>
    <cellStyle name="Обычный 27 2 3 5 14" xfId="38115" xr:uid="{00000000-0005-0000-0000-0000E0940000}"/>
    <cellStyle name="Обычный 27 2 3 5 15" xfId="38116" xr:uid="{00000000-0005-0000-0000-0000E1940000}"/>
    <cellStyle name="Обычный 27 2 3 5 16" xfId="38117" xr:uid="{00000000-0005-0000-0000-0000E2940000}"/>
    <cellStyle name="Обычный 27 2 3 5 17" xfId="38118" xr:uid="{00000000-0005-0000-0000-0000E3940000}"/>
    <cellStyle name="Обычный 27 2 3 5 18" xfId="38119" xr:uid="{00000000-0005-0000-0000-0000E4940000}"/>
    <cellStyle name="Обычный 27 2 3 5 2" xfId="38120" xr:uid="{00000000-0005-0000-0000-0000E5940000}"/>
    <cellStyle name="Обычный 27 2 3 5 3" xfId="38121" xr:uid="{00000000-0005-0000-0000-0000E6940000}"/>
    <cellStyle name="Обычный 27 2 3 5 4" xfId="38122" xr:uid="{00000000-0005-0000-0000-0000E7940000}"/>
    <cellStyle name="Обычный 27 2 3 5 5" xfId="38123" xr:uid="{00000000-0005-0000-0000-0000E8940000}"/>
    <cellStyle name="Обычный 27 2 3 5 6" xfId="38124" xr:uid="{00000000-0005-0000-0000-0000E9940000}"/>
    <cellStyle name="Обычный 27 2 3 5 7" xfId="38125" xr:uid="{00000000-0005-0000-0000-0000EA940000}"/>
    <cellStyle name="Обычный 27 2 3 5 8" xfId="38126" xr:uid="{00000000-0005-0000-0000-0000EB940000}"/>
    <cellStyle name="Обычный 27 2 3 5 9" xfId="38127" xr:uid="{00000000-0005-0000-0000-0000EC940000}"/>
    <cellStyle name="Обычный 27 2 3 6" xfId="38128" xr:uid="{00000000-0005-0000-0000-0000ED940000}"/>
    <cellStyle name="Обычный 27 2 3 7" xfId="38129" xr:uid="{00000000-0005-0000-0000-0000EE940000}"/>
    <cellStyle name="Обычный 27 2 3 8" xfId="38130" xr:uid="{00000000-0005-0000-0000-0000EF940000}"/>
    <cellStyle name="Обычный 27 2 3 9" xfId="38131" xr:uid="{00000000-0005-0000-0000-0000F0940000}"/>
    <cellStyle name="Обычный 27 2 4" xfId="38132" xr:uid="{00000000-0005-0000-0000-0000F1940000}"/>
    <cellStyle name="Обычный 27 2 4 10" xfId="38133" xr:uid="{00000000-0005-0000-0000-0000F2940000}"/>
    <cellStyle name="Обычный 27 2 4 11" xfId="38134" xr:uid="{00000000-0005-0000-0000-0000F3940000}"/>
    <cellStyle name="Обычный 27 2 4 12" xfId="38135" xr:uid="{00000000-0005-0000-0000-0000F4940000}"/>
    <cellStyle name="Обычный 27 2 4 13" xfId="38136" xr:uid="{00000000-0005-0000-0000-0000F5940000}"/>
    <cellStyle name="Обычный 27 2 4 14" xfId="38137" xr:uid="{00000000-0005-0000-0000-0000F6940000}"/>
    <cellStyle name="Обычный 27 2 4 15" xfId="38138" xr:uid="{00000000-0005-0000-0000-0000F7940000}"/>
    <cellStyle name="Обычный 27 2 4 16" xfId="38139" xr:uid="{00000000-0005-0000-0000-0000F8940000}"/>
    <cellStyle name="Обычный 27 2 4 17" xfId="38140" xr:uid="{00000000-0005-0000-0000-0000F9940000}"/>
    <cellStyle name="Обычный 27 2 4 18" xfId="38141" xr:uid="{00000000-0005-0000-0000-0000FA940000}"/>
    <cellStyle name="Обычный 27 2 4 19" xfId="38142" xr:uid="{00000000-0005-0000-0000-0000FB940000}"/>
    <cellStyle name="Обычный 27 2 4 2" xfId="38143" xr:uid="{00000000-0005-0000-0000-0000FC940000}"/>
    <cellStyle name="Обычный 27 2 4 2 10" xfId="38144" xr:uid="{00000000-0005-0000-0000-0000FD940000}"/>
    <cellStyle name="Обычный 27 2 4 2 11" xfId="38145" xr:uid="{00000000-0005-0000-0000-0000FE940000}"/>
    <cellStyle name="Обычный 27 2 4 2 12" xfId="38146" xr:uid="{00000000-0005-0000-0000-0000FF940000}"/>
    <cellStyle name="Обычный 27 2 4 2 13" xfId="38147" xr:uid="{00000000-0005-0000-0000-000000950000}"/>
    <cellStyle name="Обычный 27 2 4 2 14" xfId="38148" xr:uid="{00000000-0005-0000-0000-000001950000}"/>
    <cellStyle name="Обычный 27 2 4 2 15" xfId="38149" xr:uid="{00000000-0005-0000-0000-000002950000}"/>
    <cellStyle name="Обычный 27 2 4 2 16" xfId="38150" xr:uid="{00000000-0005-0000-0000-000003950000}"/>
    <cellStyle name="Обычный 27 2 4 2 17" xfId="38151" xr:uid="{00000000-0005-0000-0000-000004950000}"/>
    <cellStyle name="Обычный 27 2 4 2 18" xfId="38152" xr:uid="{00000000-0005-0000-0000-000005950000}"/>
    <cellStyle name="Обычный 27 2 4 2 19" xfId="38153" xr:uid="{00000000-0005-0000-0000-000006950000}"/>
    <cellStyle name="Обычный 27 2 4 2 2" xfId="38154" xr:uid="{00000000-0005-0000-0000-000007950000}"/>
    <cellStyle name="Обычный 27 2 4 2 2 10" xfId="38155" xr:uid="{00000000-0005-0000-0000-000008950000}"/>
    <cellStyle name="Обычный 27 2 4 2 2 11" xfId="38156" xr:uid="{00000000-0005-0000-0000-000009950000}"/>
    <cellStyle name="Обычный 27 2 4 2 2 12" xfId="38157" xr:uid="{00000000-0005-0000-0000-00000A950000}"/>
    <cellStyle name="Обычный 27 2 4 2 2 13" xfId="38158" xr:uid="{00000000-0005-0000-0000-00000B950000}"/>
    <cellStyle name="Обычный 27 2 4 2 2 14" xfId="38159" xr:uid="{00000000-0005-0000-0000-00000C950000}"/>
    <cellStyle name="Обычный 27 2 4 2 2 15" xfId="38160" xr:uid="{00000000-0005-0000-0000-00000D950000}"/>
    <cellStyle name="Обычный 27 2 4 2 2 16" xfId="38161" xr:uid="{00000000-0005-0000-0000-00000E950000}"/>
    <cellStyle name="Обычный 27 2 4 2 2 17" xfId="38162" xr:uid="{00000000-0005-0000-0000-00000F950000}"/>
    <cellStyle name="Обычный 27 2 4 2 2 18" xfId="38163" xr:uid="{00000000-0005-0000-0000-000010950000}"/>
    <cellStyle name="Обычный 27 2 4 2 2 2" xfId="38164" xr:uid="{00000000-0005-0000-0000-000011950000}"/>
    <cellStyle name="Обычный 27 2 4 2 2 3" xfId="38165" xr:uid="{00000000-0005-0000-0000-000012950000}"/>
    <cellStyle name="Обычный 27 2 4 2 2 4" xfId="38166" xr:uid="{00000000-0005-0000-0000-000013950000}"/>
    <cellStyle name="Обычный 27 2 4 2 2 5" xfId="38167" xr:uid="{00000000-0005-0000-0000-000014950000}"/>
    <cellStyle name="Обычный 27 2 4 2 2 6" xfId="38168" xr:uid="{00000000-0005-0000-0000-000015950000}"/>
    <cellStyle name="Обычный 27 2 4 2 2 7" xfId="38169" xr:uid="{00000000-0005-0000-0000-000016950000}"/>
    <cellStyle name="Обычный 27 2 4 2 2 8" xfId="38170" xr:uid="{00000000-0005-0000-0000-000017950000}"/>
    <cellStyle name="Обычный 27 2 4 2 2 9" xfId="38171" xr:uid="{00000000-0005-0000-0000-000018950000}"/>
    <cellStyle name="Обычный 27 2 4 2 20" xfId="38172" xr:uid="{00000000-0005-0000-0000-000019950000}"/>
    <cellStyle name="Обычный 27 2 4 2 21" xfId="38173" xr:uid="{00000000-0005-0000-0000-00001A950000}"/>
    <cellStyle name="Обычный 27 2 4 2 3" xfId="38174" xr:uid="{00000000-0005-0000-0000-00001B950000}"/>
    <cellStyle name="Обычный 27 2 4 2 3 10" xfId="38175" xr:uid="{00000000-0005-0000-0000-00001C950000}"/>
    <cellStyle name="Обычный 27 2 4 2 3 11" xfId="38176" xr:uid="{00000000-0005-0000-0000-00001D950000}"/>
    <cellStyle name="Обычный 27 2 4 2 3 12" xfId="38177" xr:uid="{00000000-0005-0000-0000-00001E950000}"/>
    <cellStyle name="Обычный 27 2 4 2 3 13" xfId="38178" xr:uid="{00000000-0005-0000-0000-00001F950000}"/>
    <cellStyle name="Обычный 27 2 4 2 3 14" xfId="38179" xr:uid="{00000000-0005-0000-0000-000020950000}"/>
    <cellStyle name="Обычный 27 2 4 2 3 15" xfId="38180" xr:uid="{00000000-0005-0000-0000-000021950000}"/>
    <cellStyle name="Обычный 27 2 4 2 3 16" xfId="38181" xr:uid="{00000000-0005-0000-0000-000022950000}"/>
    <cellStyle name="Обычный 27 2 4 2 3 17" xfId="38182" xr:uid="{00000000-0005-0000-0000-000023950000}"/>
    <cellStyle name="Обычный 27 2 4 2 3 18" xfId="38183" xr:uid="{00000000-0005-0000-0000-000024950000}"/>
    <cellStyle name="Обычный 27 2 4 2 3 2" xfId="38184" xr:uid="{00000000-0005-0000-0000-000025950000}"/>
    <cellStyle name="Обычный 27 2 4 2 3 3" xfId="38185" xr:uid="{00000000-0005-0000-0000-000026950000}"/>
    <cellStyle name="Обычный 27 2 4 2 3 4" xfId="38186" xr:uid="{00000000-0005-0000-0000-000027950000}"/>
    <cellStyle name="Обычный 27 2 4 2 3 5" xfId="38187" xr:uid="{00000000-0005-0000-0000-000028950000}"/>
    <cellStyle name="Обычный 27 2 4 2 3 6" xfId="38188" xr:uid="{00000000-0005-0000-0000-000029950000}"/>
    <cellStyle name="Обычный 27 2 4 2 3 7" xfId="38189" xr:uid="{00000000-0005-0000-0000-00002A950000}"/>
    <cellStyle name="Обычный 27 2 4 2 3 8" xfId="38190" xr:uid="{00000000-0005-0000-0000-00002B950000}"/>
    <cellStyle name="Обычный 27 2 4 2 3 9" xfId="38191" xr:uid="{00000000-0005-0000-0000-00002C950000}"/>
    <cellStyle name="Обычный 27 2 4 2 4" xfId="38192" xr:uid="{00000000-0005-0000-0000-00002D950000}"/>
    <cellStyle name="Обычный 27 2 4 2 4 10" xfId="38193" xr:uid="{00000000-0005-0000-0000-00002E950000}"/>
    <cellStyle name="Обычный 27 2 4 2 4 11" xfId="38194" xr:uid="{00000000-0005-0000-0000-00002F950000}"/>
    <cellStyle name="Обычный 27 2 4 2 4 12" xfId="38195" xr:uid="{00000000-0005-0000-0000-000030950000}"/>
    <cellStyle name="Обычный 27 2 4 2 4 13" xfId="38196" xr:uid="{00000000-0005-0000-0000-000031950000}"/>
    <cellStyle name="Обычный 27 2 4 2 4 14" xfId="38197" xr:uid="{00000000-0005-0000-0000-000032950000}"/>
    <cellStyle name="Обычный 27 2 4 2 4 15" xfId="38198" xr:uid="{00000000-0005-0000-0000-000033950000}"/>
    <cellStyle name="Обычный 27 2 4 2 4 16" xfId="38199" xr:uid="{00000000-0005-0000-0000-000034950000}"/>
    <cellStyle name="Обычный 27 2 4 2 4 17" xfId="38200" xr:uid="{00000000-0005-0000-0000-000035950000}"/>
    <cellStyle name="Обычный 27 2 4 2 4 18" xfId="38201" xr:uid="{00000000-0005-0000-0000-000036950000}"/>
    <cellStyle name="Обычный 27 2 4 2 4 2" xfId="38202" xr:uid="{00000000-0005-0000-0000-000037950000}"/>
    <cellStyle name="Обычный 27 2 4 2 4 3" xfId="38203" xr:uid="{00000000-0005-0000-0000-000038950000}"/>
    <cellStyle name="Обычный 27 2 4 2 4 4" xfId="38204" xr:uid="{00000000-0005-0000-0000-000039950000}"/>
    <cellStyle name="Обычный 27 2 4 2 4 5" xfId="38205" xr:uid="{00000000-0005-0000-0000-00003A950000}"/>
    <cellStyle name="Обычный 27 2 4 2 4 6" xfId="38206" xr:uid="{00000000-0005-0000-0000-00003B950000}"/>
    <cellStyle name="Обычный 27 2 4 2 4 7" xfId="38207" xr:uid="{00000000-0005-0000-0000-00003C950000}"/>
    <cellStyle name="Обычный 27 2 4 2 4 8" xfId="38208" xr:uid="{00000000-0005-0000-0000-00003D950000}"/>
    <cellStyle name="Обычный 27 2 4 2 4 9" xfId="38209" xr:uid="{00000000-0005-0000-0000-00003E950000}"/>
    <cellStyle name="Обычный 27 2 4 2 5" xfId="38210" xr:uid="{00000000-0005-0000-0000-00003F950000}"/>
    <cellStyle name="Обычный 27 2 4 2 6" xfId="38211" xr:uid="{00000000-0005-0000-0000-000040950000}"/>
    <cellStyle name="Обычный 27 2 4 2 7" xfId="38212" xr:uid="{00000000-0005-0000-0000-000041950000}"/>
    <cellStyle name="Обычный 27 2 4 2 8" xfId="38213" xr:uid="{00000000-0005-0000-0000-000042950000}"/>
    <cellStyle name="Обычный 27 2 4 2 9" xfId="38214" xr:uid="{00000000-0005-0000-0000-000043950000}"/>
    <cellStyle name="Обычный 27 2 4 20" xfId="38215" xr:uid="{00000000-0005-0000-0000-000044950000}"/>
    <cellStyle name="Обычный 27 2 4 21" xfId="38216" xr:uid="{00000000-0005-0000-0000-000045950000}"/>
    <cellStyle name="Обычный 27 2 4 22" xfId="38217" xr:uid="{00000000-0005-0000-0000-000046950000}"/>
    <cellStyle name="Обычный 27 2 4 3" xfId="38218" xr:uid="{00000000-0005-0000-0000-000047950000}"/>
    <cellStyle name="Обычный 27 2 4 3 10" xfId="38219" xr:uid="{00000000-0005-0000-0000-000048950000}"/>
    <cellStyle name="Обычный 27 2 4 3 11" xfId="38220" xr:uid="{00000000-0005-0000-0000-000049950000}"/>
    <cellStyle name="Обычный 27 2 4 3 12" xfId="38221" xr:uid="{00000000-0005-0000-0000-00004A950000}"/>
    <cellStyle name="Обычный 27 2 4 3 13" xfId="38222" xr:uid="{00000000-0005-0000-0000-00004B950000}"/>
    <cellStyle name="Обычный 27 2 4 3 14" xfId="38223" xr:uid="{00000000-0005-0000-0000-00004C950000}"/>
    <cellStyle name="Обычный 27 2 4 3 15" xfId="38224" xr:uid="{00000000-0005-0000-0000-00004D950000}"/>
    <cellStyle name="Обычный 27 2 4 3 16" xfId="38225" xr:uid="{00000000-0005-0000-0000-00004E950000}"/>
    <cellStyle name="Обычный 27 2 4 3 17" xfId="38226" xr:uid="{00000000-0005-0000-0000-00004F950000}"/>
    <cellStyle name="Обычный 27 2 4 3 18" xfId="38227" xr:uid="{00000000-0005-0000-0000-000050950000}"/>
    <cellStyle name="Обычный 27 2 4 3 2" xfId="38228" xr:uid="{00000000-0005-0000-0000-000051950000}"/>
    <cellStyle name="Обычный 27 2 4 3 3" xfId="38229" xr:uid="{00000000-0005-0000-0000-000052950000}"/>
    <cellStyle name="Обычный 27 2 4 3 4" xfId="38230" xr:uid="{00000000-0005-0000-0000-000053950000}"/>
    <cellStyle name="Обычный 27 2 4 3 5" xfId="38231" xr:uid="{00000000-0005-0000-0000-000054950000}"/>
    <cellStyle name="Обычный 27 2 4 3 6" xfId="38232" xr:uid="{00000000-0005-0000-0000-000055950000}"/>
    <cellStyle name="Обычный 27 2 4 3 7" xfId="38233" xr:uid="{00000000-0005-0000-0000-000056950000}"/>
    <cellStyle name="Обычный 27 2 4 3 8" xfId="38234" xr:uid="{00000000-0005-0000-0000-000057950000}"/>
    <cellStyle name="Обычный 27 2 4 3 9" xfId="38235" xr:uid="{00000000-0005-0000-0000-000058950000}"/>
    <cellStyle name="Обычный 27 2 4 4" xfId="38236" xr:uid="{00000000-0005-0000-0000-000059950000}"/>
    <cellStyle name="Обычный 27 2 4 4 10" xfId="38237" xr:uid="{00000000-0005-0000-0000-00005A950000}"/>
    <cellStyle name="Обычный 27 2 4 4 11" xfId="38238" xr:uid="{00000000-0005-0000-0000-00005B950000}"/>
    <cellStyle name="Обычный 27 2 4 4 12" xfId="38239" xr:uid="{00000000-0005-0000-0000-00005C950000}"/>
    <cellStyle name="Обычный 27 2 4 4 13" xfId="38240" xr:uid="{00000000-0005-0000-0000-00005D950000}"/>
    <cellStyle name="Обычный 27 2 4 4 14" xfId="38241" xr:uid="{00000000-0005-0000-0000-00005E950000}"/>
    <cellStyle name="Обычный 27 2 4 4 15" xfId="38242" xr:uid="{00000000-0005-0000-0000-00005F950000}"/>
    <cellStyle name="Обычный 27 2 4 4 16" xfId="38243" xr:uid="{00000000-0005-0000-0000-000060950000}"/>
    <cellStyle name="Обычный 27 2 4 4 17" xfId="38244" xr:uid="{00000000-0005-0000-0000-000061950000}"/>
    <cellStyle name="Обычный 27 2 4 4 18" xfId="38245" xr:uid="{00000000-0005-0000-0000-000062950000}"/>
    <cellStyle name="Обычный 27 2 4 4 2" xfId="38246" xr:uid="{00000000-0005-0000-0000-000063950000}"/>
    <cellStyle name="Обычный 27 2 4 4 3" xfId="38247" xr:uid="{00000000-0005-0000-0000-000064950000}"/>
    <cellStyle name="Обычный 27 2 4 4 4" xfId="38248" xr:uid="{00000000-0005-0000-0000-000065950000}"/>
    <cellStyle name="Обычный 27 2 4 4 5" xfId="38249" xr:uid="{00000000-0005-0000-0000-000066950000}"/>
    <cellStyle name="Обычный 27 2 4 4 6" xfId="38250" xr:uid="{00000000-0005-0000-0000-000067950000}"/>
    <cellStyle name="Обычный 27 2 4 4 7" xfId="38251" xr:uid="{00000000-0005-0000-0000-000068950000}"/>
    <cellStyle name="Обычный 27 2 4 4 8" xfId="38252" xr:uid="{00000000-0005-0000-0000-000069950000}"/>
    <cellStyle name="Обычный 27 2 4 4 9" xfId="38253" xr:uid="{00000000-0005-0000-0000-00006A950000}"/>
    <cellStyle name="Обычный 27 2 4 5" xfId="38254" xr:uid="{00000000-0005-0000-0000-00006B950000}"/>
    <cellStyle name="Обычный 27 2 4 5 10" xfId="38255" xr:uid="{00000000-0005-0000-0000-00006C950000}"/>
    <cellStyle name="Обычный 27 2 4 5 11" xfId="38256" xr:uid="{00000000-0005-0000-0000-00006D950000}"/>
    <cellStyle name="Обычный 27 2 4 5 12" xfId="38257" xr:uid="{00000000-0005-0000-0000-00006E950000}"/>
    <cellStyle name="Обычный 27 2 4 5 13" xfId="38258" xr:uid="{00000000-0005-0000-0000-00006F950000}"/>
    <cellStyle name="Обычный 27 2 4 5 14" xfId="38259" xr:uid="{00000000-0005-0000-0000-000070950000}"/>
    <cellStyle name="Обычный 27 2 4 5 15" xfId="38260" xr:uid="{00000000-0005-0000-0000-000071950000}"/>
    <cellStyle name="Обычный 27 2 4 5 16" xfId="38261" xr:uid="{00000000-0005-0000-0000-000072950000}"/>
    <cellStyle name="Обычный 27 2 4 5 17" xfId="38262" xr:uid="{00000000-0005-0000-0000-000073950000}"/>
    <cellStyle name="Обычный 27 2 4 5 18" xfId="38263" xr:uid="{00000000-0005-0000-0000-000074950000}"/>
    <cellStyle name="Обычный 27 2 4 5 2" xfId="38264" xr:uid="{00000000-0005-0000-0000-000075950000}"/>
    <cellStyle name="Обычный 27 2 4 5 3" xfId="38265" xr:uid="{00000000-0005-0000-0000-000076950000}"/>
    <cellStyle name="Обычный 27 2 4 5 4" xfId="38266" xr:uid="{00000000-0005-0000-0000-000077950000}"/>
    <cellStyle name="Обычный 27 2 4 5 5" xfId="38267" xr:uid="{00000000-0005-0000-0000-000078950000}"/>
    <cellStyle name="Обычный 27 2 4 5 6" xfId="38268" xr:uid="{00000000-0005-0000-0000-000079950000}"/>
    <cellStyle name="Обычный 27 2 4 5 7" xfId="38269" xr:uid="{00000000-0005-0000-0000-00007A950000}"/>
    <cellStyle name="Обычный 27 2 4 5 8" xfId="38270" xr:uid="{00000000-0005-0000-0000-00007B950000}"/>
    <cellStyle name="Обычный 27 2 4 5 9" xfId="38271" xr:uid="{00000000-0005-0000-0000-00007C950000}"/>
    <cellStyle name="Обычный 27 2 4 6" xfId="38272" xr:uid="{00000000-0005-0000-0000-00007D950000}"/>
    <cellStyle name="Обычный 27 2 4 7" xfId="38273" xr:uid="{00000000-0005-0000-0000-00007E950000}"/>
    <cellStyle name="Обычный 27 2 4 8" xfId="38274" xr:uid="{00000000-0005-0000-0000-00007F950000}"/>
    <cellStyle name="Обычный 27 2 4 9" xfId="38275" xr:uid="{00000000-0005-0000-0000-000080950000}"/>
    <cellStyle name="Обычный 27 2 5" xfId="38276" xr:uid="{00000000-0005-0000-0000-000081950000}"/>
    <cellStyle name="Обычный 27 2 5 10" xfId="38277" xr:uid="{00000000-0005-0000-0000-000082950000}"/>
    <cellStyle name="Обычный 27 2 5 11" xfId="38278" xr:uid="{00000000-0005-0000-0000-000083950000}"/>
    <cellStyle name="Обычный 27 2 5 12" xfId="38279" xr:uid="{00000000-0005-0000-0000-000084950000}"/>
    <cellStyle name="Обычный 27 2 5 13" xfId="38280" xr:uid="{00000000-0005-0000-0000-000085950000}"/>
    <cellStyle name="Обычный 27 2 5 14" xfId="38281" xr:uid="{00000000-0005-0000-0000-000086950000}"/>
    <cellStyle name="Обычный 27 2 5 15" xfId="38282" xr:uid="{00000000-0005-0000-0000-000087950000}"/>
    <cellStyle name="Обычный 27 2 5 16" xfId="38283" xr:uid="{00000000-0005-0000-0000-000088950000}"/>
    <cellStyle name="Обычный 27 2 5 17" xfId="38284" xr:uid="{00000000-0005-0000-0000-000089950000}"/>
    <cellStyle name="Обычный 27 2 5 18" xfId="38285" xr:uid="{00000000-0005-0000-0000-00008A950000}"/>
    <cellStyle name="Обычный 27 2 5 19" xfId="38286" xr:uid="{00000000-0005-0000-0000-00008B950000}"/>
    <cellStyle name="Обычный 27 2 5 2" xfId="38287" xr:uid="{00000000-0005-0000-0000-00008C950000}"/>
    <cellStyle name="Обычный 27 2 5 2 10" xfId="38288" xr:uid="{00000000-0005-0000-0000-00008D950000}"/>
    <cellStyle name="Обычный 27 2 5 2 11" xfId="38289" xr:uid="{00000000-0005-0000-0000-00008E950000}"/>
    <cellStyle name="Обычный 27 2 5 2 12" xfId="38290" xr:uid="{00000000-0005-0000-0000-00008F950000}"/>
    <cellStyle name="Обычный 27 2 5 2 13" xfId="38291" xr:uid="{00000000-0005-0000-0000-000090950000}"/>
    <cellStyle name="Обычный 27 2 5 2 14" xfId="38292" xr:uid="{00000000-0005-0000-0000-000091950000}"/>
    <cellStyle name="Обычный 27 2 5 2 15" xfId="38293" xr:uid="{00000000-0005-0000-0000-000092950000}"/>
    <cellStyle name="Обычный 27 2 5 2 16" xfId="38294" xr:uid="{00000000-0005-0000-0000-000093950000}"/>
    <cellStyle name="Обычный 27 2 5 2 17" xfId="38295" xr:uid="{00000000-0005-0000-0000-000094950000}"/>
    <cellStyle name="Обычный 27 2 5 2 18" xfId="38296" xr:uid="{00000000-0005-0000-0000-000095950000}"/>
    <cellStyle name="Обычный 27 2 5 2 2" xfId="38297" xr:uid="{00000000-0005-0000-0000-000096950000}"/>
    <cellStyle name="Обычный 27 2 5 2 3" xfId="38298" xr:uid="{00000000-0005-0000-0000-000097950000}"/>
    <cellStyle name="Обычный 27 2 5 2 4" xfId="38299" xr:uid="{00000000-0005-0000-0000-000098950000}"/>
    <cellStyle name="Обычный 27 2 5 2 5" xfId="38300" xr:uid="{00000000-0005-0000-0000-000099950000}"/>
    <cellStyle name="Обычный 27 2 5 2 6" xfId="38301" xr:uid="{00000000-0005-0000-0000-00009A950000}"/>
    <cellStyle name="Обычный 27 2 5 2 7" xfId="38302" xr:uid="{00000000-0005-0000-0000-00009B950000}"/>
    <cellStyle name="Обычный 27 2 5 2 8" xfId="38303" xr:uid="{00000000-0005-0000-0000-00009C950000}"/>
    <cellStyle name="Обычный 27 2 5 2 9" xfId="38304" xr:uid="{00000000-0005-0000-0000-00009D950000}"/>
    <cellStyle name="Обычный 27 2 5 20" xfId="38305" xr:uid="{00000000-0005-0000-0000-00009E950000}"/>
    <cellStyle name="Обычный 27 2 5 21" xfId="38306" xr:uid="{00000000-0005-0000-0000-00009F950000}"/>
    <cellStyle name="Обычный 27 2 5 3" xfId="38307" xr:uid="{00000000-0005-0000-0000-0000A0950000}"/>
    <cellStyle name="Обычный 27 2 5 3 10" xfId="38308" xr:uid="{00000000-0005-0000-0000-0000A1950000}"/>
    <cellStyle name="Обычный 27 2 5 3 11" xfId="38309" xr:uid="{00000000-0005-0000-0000-0000A2950000}"/>
    <cellStyle name="Обычный 27 2 5 3 12" xfId="38310" xr:uid="{00000000-0005-0000-0000-0000A3950000}"/>
    <cellStyle name="Обычный 27 2 5 3 13" xfId="38311" xr:uid="{00000000-0005-0000-0000-0000A4950000}"/>
    <cellStyle name="Обычный 27 2 5 3 14" xfId="38312" xr:uid="{00000000-0005-0000-0000-0000A5950000}"/>
    <cellStyle name="Обычный 27 2 5 3 15" xfId="38313" xr:uid="{00000000-0005-0000-0000-0000A6950000}"/>
    <cellStyle name="Обычный 27 2 5 3 16" xfId="38314" xr:uid="{00000000-0005-0000-0000-0000A7950000}"/>
    <cellStyle name="Обычный 27 2 5 3 17" xfId="38315" xr:uid="{00000000-0005-0000-0000-0000A8950000}"/>
    <cellStyle name="Обычный 27 2 5 3 18" xfId="38316" xr:uid="{00000000-0005-0000-0000-0000A9950000}"/>
    <cellStyle name="Обычный 27 2 5 3 2" xfId="38317" xr:uid="{00000000-0005-0000-0000-0000AA950000}"/>
    <cellStyle name="Обычный 27 2 5 3 3" xfId="38318" xr:uid="{00000000-0005-0000-0000-0000AB950000}"/>
    <cellStyle name="Обычный 27 2 5 3 4" xfId="38319" xr:uid="{00000000-0005-0000-0000-0000AC950000}"/>
    <cellStyle name="Обычный 27 2 5 3 5" xfId="38320" xr:uid="{00000000-0005-0000-0000-0000AD950000}"/>
    <cellStyle name="Обычный 27 2 5 3 6" xfId="38321" xr:uid="{00000000-0005-0000-0000-0000AE950000}"/>
    <cellStyle name="Обычный 27 2 5 3 7" xfId="38322" xr:uid="{00000000-0005-0000-0000-0000AF950000}"/>
    <cellStyle name="Обычный 27 2 5 3 8" xfId="38323" xr:uid="{00000000-0005-0000-0000-0000B0950000}"/>
    <cellStyle name="Обычный 27 2 5 3 9" xfId="38324" xr:uid="{00000000-0005-0000-0000-0000B1950000}"/>
    <cellStyle name="Обычный 27 2 5 4" xfId="38325" xr:uid="{00000000-0005-0000-0000-0000B2950000}"/>
    <cellStyle name="Обычный 27 2 5 4 10" xfId="38326" xr:uid="{00000000-0005-0000-0000-0000B3950000}"/>
    <cellStyle name="Обычный 27 2 5 4 11" xfId="38327" xr:uid="{00000000-0005-0000-0000-0000B4950000}"/>
    <cellStyle name="Обычный 27 2 5 4 12" xfId="38328" xr:uid="{00000000-0005-0000-0000-0000B5950000}"/>
    <cellStyle name="Обычный 27 2 5 4 13" xfId="38329" xr:uid="{00000000-0005-0000-0000-0000B6950000}"/>
    <cellStyle name="Обычный 27 2 5 4 14" xfId="38330" xr:uid="{00000000-0005-0000-0000-0000B7950000}"/>
    <cellStyle name="Обычный 27 2 5 4 15" xfId="38331" xr:uid="{00000000-0005-0000-0000-0000B8950000}"/>
    <cellStyle name="Обычный 27 2 5 4 16" xfId="38332" xr:uid="{00000000-0005-0000-0000-0000B9950000}"/>
    <cellStyle name="Обычный 27 2 5 4 17" xfId="38333" xr:uid="{00000000-0005-0000-0000-0000BA950000}"/>
    <cellStyle name="Обычный 27 2 5 4 18" xfId="38334" xr:uid="{00000000-0005-0000-0000-0000BB950000}"/>
    <cellStyle name="Обычный 27 2 5 4 2" xfId="38335" xr:uid="{00000000-0005-0000-0000-0000BC950000}"/>
    <cellStyle name="Обычный 27 2 5 4 3" xfId="38336" xr:uid="{00000000-0005-0000-0000-0000BD950000}"/>
    <cellStyle name="Обычный 27 2 5 4 4" xfId="38337" xr:uid="{00000000-0005-0000-0000-0000BE950000}"/>
    <cellStyle name="Обычный 27 2 5 4 5" xfId="38338" xr:uid="{00000000-0005-0000-0000-0000BF950000}"/>
    <cellStyle name="Обычный 27 2 5 4 6" xfId="38339" xr:uid="{00000000-0005-0000-0000-0000C0950000}"/>
    <cellStyle name="Обычный 27 2 5 4 7" xfId="38340" xr:uid="{00000000-0005-0000-0000-0000C1950000}"/>
    <cellStyle name="Обычный 27 2 5 4 8" xfId="38341" xr:uid="{00000000-0005-0000-0000-0000C2950000}"/>
    <cellStyle name="Обычный 27 2 5 4 9" xfId="38342" xr:uid="{00000000-0005-0000-0000-0000C3950000}"/>
    <cellStyle name="Обычный 27 2 5 5" xfId="38343" xr:uid="{00000000-0005-0000-0000-0000C4950000}"/>
    <cellStyle name="Обычный 27 2 5 6" xfId="38344" xr:uid="{00000000-0005-0000-0000-0000C5950000}"/>
    <cellStyle name="Обычный 27 2 5 7" xfId="38345" xr:uid="{00000000-0005-0000-0000-0000C6950000}"/>
    <cellStyle name="Обычный 27 2 5 8" xfId="38346" xr:uid="{00000000-0005-0000-0000-0000C7950000}"/>
    <cellStyle name="Обычный 27 2 5 9" xfId="38347" xr:uid="{00000000-0005-0000-0000-0000C8950000}"/>
    <cellStyle name="Обычный 27 2 6" xfId="38348" xr:uid="{00000000-0005-0000-0000-0000C9950000}"/>
    <cellStyle name="Обычный 27 2 6 10" xfId="38349" xr:uid="{00000000-0005-0000-0000-0000CA950000}"/>
    <cellStyle name="Обычный 27 2 6 11" xfId="38350" xr:uid="{00000000-0005-0000-0000-0000CB950000}"/>
    <cellStyle name="Обычный 27 2 6 12" xfId="38351" xr:uid="{00000000-0005-0000-0000-0000CC950000}"/>
    <cellStyle name="Обычный 27 2 6 13" xfId="38352" xr:uid="{00000000-0005-0000-0000-0000CD950000}"/>
    <cellStyle name="Обычный 27 2 6 14" xfId="38353" xr:uid="{00000000-0005-0000-0000-0000CE950000}"/>
    <cellStyle name="Обычный 27 2 6 15" xfId="38354" xr:uid="{00000000-0005-0000-0000-0000CF950000}"/>
    <cellStyle name="Обычный 27 2 6 16" xfId="38355" xr:uid="{00000000-0005-0000-0000-0000D0950000}"/>
    <cellStyle name="Обычный 27 2 6 17" xfId="38356" xr:uid="{00000000-0005-0000-0000-0000D1950000}"/>
    <cellStyle name="Обычный 27 2 6 18" xfId="38357" xr:uid="{00000000-0005-0000-0000-0000D2950000}"/>
    <cellStyle name="Обычный 27 2 6 2" xfId="38358" xr:uid="{00000000-0005-0000-0000-0000D3950000}"/>
    <cellStyle name="Обычный 27 2 6 3" xfId="38359" xr:uid="{00000000-0005-0000-0000-0000D4950000}"/>
    <cellStyle name="Обычный 27 2 6 4" xfId="38360" xr:uid="{00000000-0005-0000-0000-0000D5950000}"/>
    <cellStyle name="Обычный 27 2 6 5" xfId="38361" xr:uid="{00000000-0005-0000-0000-0000D6950000}"/>
    <cellStyle name="Обычный 27 2 6 6" xfId="38362" xr:uid="{00000000-0005-0000-0000-0000D7950000}"/>
    <cellStyle name="Обычный 27 2 6 7" xfId="38363" xr:uid="{00000000-0005-0000-0000-0000D8950000}"/>
    <cellStyle name="Обычный 27 2 6 8" xfId="38364" xr:uid="{00000000-0005-0000-0000-0000D9950000}"/>
    <cellStyle name="Обычный 27 2 6 9" xfId="38365" xr:uid="{00000000-0005-0000-0000-0000DA950000}"/>
    <cellStyle name="Обычный 27 2 7" xfId="38366" xr:uid="{00000000-0005-0000-0000-0000DB950000}"/>
    <cellStyle name="Обычный 27 2 7 10" xfId="38367" xr:uid="{00000000-0005-0000-0000-0000DC950000}"/>
    <cellStyle name="Обычный 27 2 7 11" xfId="38368" xr:uid="{00000000-0005-0000-0000-0000DD950000}"/>
    <cellStyle name="Обычный 27 2 7 12" xfId="38369" xr:uid="{00000000-0005-0000-0000-0000DE950000}"/>
    <cellStyle name="Обычный 27 2 7 13" xfId="38370" xr:uid="{00000000-0005-0000-0000-0000DF950000}"/>
    <cellStyle name="Обычный 27 2 7 14" xfId="38371" xr:uid="{00000000-0005-0000-0000-0000E0950000}"/>
    <cellStyle name="Обычный 27 2 7 15" xfId="38372" xr:uid="{00000000-0005-0000-0000-0000E1950000}"/>
    <cellStyle name="Обычный 27 2 7 16" xfId="38373" xr:uid="{00000000-0005-0000-0000-0000E2950000}"/>
    <cellStyle name="Обычный 27 2 7 17" xfId="38374" xr:uid="{00000000-0005-0000-0000-0000E3950000}"/>
    <cellStyle name="Обычный 27 2 7 18" xfId="38375" xr:uid="{00000000-0005-0000-0000-0000E4950000}"/>
    <cellStyle name="Обычный 27 2 7 2" xfId="38376" xr:uid="{00000000-0005-0000-0000-0000E5950000}"/>
    <cellStyle name="Обычный 27 2 7 3" xfId="38377" xr:uid="{00000000-0005-0000-0000-0000E6950000}"/>
    <cellStyle name="Обычный 27 2 7 4" xfId="38378" xr:uid="{00000000-0005-0000-0000-0000E7950000}"/>
    <cellStyle name="Обычный 27 2 7 5" xfId="38379" xr:uid="{00000000-0005-0000-0000-0000E8950000}"/>
    <cellStyle name="Обычный 27 2 7 6" xfId="38380" xr:uid="{00000000-0005-0000-0000-0000E9950000}"/>
    <cellStyle name="Обычный 27 2 7 7" xfId="38381" xr:uid="{00000000-0005-0000-0000-0000EA950000}"/>
    <cellStyle name="Обычный 27 2 7 8" xfId="38382" xr:uid="{00000000-0005-0000-0000-0000EB950000}"/>
    <cellStyle name="Обычный 27 2 7 9" xfId="38383" xr:uid="{00000000-0005-0000-0000-0000EC950000}"/>
    <cellStyle name="Обычный 27 2 8" xfId="38384" xr:uid="{00000000-0005-0000-0000-0000ED950000}"/>
    <cellStyle name="Обычный 27 2 8 10" xfId="38385" xr:uid="{00000000-0005-0000-0000-0000EE950000}"/>
    <cellStyle name="Обычный 27 2 8 11" xfId="38386" xr:uid="{00000000-0005-0000-0000-0000EF950000}"/>
    <cellStyle name="Обычный 27 2 8 12" xfId="38387" xr:uid="{00000000-0005-0000-0000-0000F0950000}"/>
    <cellStyle name="Обычный 27 2 8 13" xfId="38388" xr:uid="{00000000-0005-0000-0000-0000F1950000}"/>
    <cellStyle name="Обычный 27 2 8 14" xfId="38389" xr:uid="{00000000-0005-0000-0000-0000F2950000}"/>
    <cellStyle name="Обычный 27 2 8 15" xfId="38390" xr:uid="{00000000-0005-0000-0000-0000F3950000}"/>
    <cellStyle name="Обычный 27 2 8 16" xfId="38391" xr:uid="{00000000-0005-0000-0000-0000F4950000}"/>
    <cellStyle name="Обычный 27 2 8 17" xfId="38392" xr:uid="{00000000-0005-0000-0000-0000F5950000}"/>
    <cellStyle name="Обычный 27 2 8 18" xfId="38393" xr:uid="{00000000-0005-0000-0000-0000F6950000}"/>
    <cellStyle name="Обычный 27 2 8 2" xfId="38394" xr:uid="{00000000-0005-0000-0000-0000F7950000}"/>
    <cellStyle name="Обычный 27 2 8 3" xfId="38395" xr:uid="{00000000-0005-0000-0000-0000F8950000}"/>
    <cellStyle name="Обычный 27 2 8 4" xfId="38396" xr:uid="{00000000-0005-0000-0000-0000F9950000}"/>
    <cellStyle name="Обычный 27 2 8 5" xfId="38397" xr:uid="{00000000-0005-0000-0000-0000FA950000}"/>
    <cellStyle name="Обычный 27 2 8 6" xfId="38398" xr:uid="{00000000-0005-0000-0000-0000FB950000}"/>
    <cellStyle name="Обычный 27 2 8 7" xfId="38399" xr:uid="{00000000-0005-0000-0000-0000FC950000}"/>
    <cellStyle name="Обычный 27 2 8 8" xfId="38400" xr:uid="{00000000-0005-0000-0000-0000FD950000}"/>
    <cellStyle name="Обычный 27 2 8 9" xfId="38401" xr:uid="{00000000-0005-0000-0000-0000FE950000}"/>
    <cellStyle name="Обычный 27 2 9" xfId="38402" xr:uid="{00000000-0005-0000-0000-0000FF950000}"/>
    <cellStyle name="Обычный 27 3" xfId="38403" xr:uid="{00000000-0005-0000-0000-000000960000}"/>
    <cellStyle name="Обычный 27 4" xfId="38404" xr:uid="{00000000-0005-0000-0000-000001960000}"/>
    <cellStyle name="Обычный 27 4 2" xfId="38405" xr:uid="{00000000-0005-0000-0000-000002960000}"/>
    <cellStyle name="Обычный 27 4 3" xfId="38406" xr:uid="{00000000-0005-0000-0000-000003960000}"/>
    <cellStyle name="Обычный 27 5" xfId="38407" xr:uid="{00000000-0005-0000-0000-000004960000}"/>
    <cellStyle name="Обычный 27 6" xfId="38408" xr:uid="{00000000-0005-0000-0000-000005960000}"/>
    <cellStyle name="Обычный 28" xfId="38409" xr:uid="{00000000-0005-0000-0000-000006960000}"/>
    <cellStyle name="Обычный 28 2" xfId="38410" xr:uid="{00000000-0005-0000-0000-000007960000}"/>
    <cellStyle name="Обычный 28 2 10" xfId="38411" xr:uid="{00000000-0005-0000-0000-000008960000}"/>
    <cellStyle name="Обычный 28 2 11" xfId="38412" xr:uid="{00000000-0005-0000-0000-000009960000}"/>
    <cellStyle name="Обычный 28 2 12" xfId="38413" xr:uid="{00000000-0005-0000-0000-00000A960000}"/>
    <cellStyle name="Обычный 28 2 13" xfId="38414" xr:uid="{00000000-0005-0000-0000-00000B960000}"/>
    <cellStyle name="Обычный 28 2 14" xfId="38415" xr:uid="{00000000-0005-0000-0000-00000C960000}"/>
    <cellStyle name="Обычный 28 2 15" xfId="38416" xr:uid="{00000000-0005-0000-0000-00000D960000}"/>
    <cellStyle name="Обычный 28 2 16" xfId="38417" xr:uid="{00000000-0005-0000-0000-00000E960000}"/>
    <cellStyle name="Обычный 28 2 17" xfId="38418" xr:uid="{00000000-0005-0000-0000-00000F960000}"/>
    <cellStyle name="Обычный 28 2 18" xfId="38419" xr:uid="{00000000-0005-0000-0000-000010960000}"/>
    <cellStyle name="Обычный 28 2 19" xfId="38420" xr:uid="{00000000-0005-0000-0000-000011960000}"/>
    <cellStyle name="Обычный 28 2 2" xfId="38421" xr:uid="{00000000-0005-0000-0000-000012960000}"/>
    <cellStyle name="Обычный 28 2 2 10" xfId="38422" xr:uid="{00000000-0005-0000-0000-000013960000}"/>
    <cellStyle name="Обычный 28 2 2 11" xfId="38423" xr:uid="{00000000-0005-0000-0000-000014960000}"/>
    <cellStyle name="Обычный 28 2 2 12" xfId="38424" xr:uid="{00000000-0005-0000-0000-000015960000}"/>
    <cellStyle name="Обычный 28 2 2 13" xfId="38425" xr:uid="{00000000-0005-0000-0000-000016960000}"/>
    <cellStyle name="Обычный 28 2 2 14" xfId="38426" xr:uid="{00000000-0005-0000-0000-000017960000}"/>
    <cellStyle name="Обычный 28 2 2 15" xfId="38427" xr:uid="{00000000-0005-0000-0000-000018960000}"/>
    <cellStyle name="Обычный 28 2 2 16" xfId="38428" xr:uid="{00000000-0005-0000-0000-000019960000}"/>
    <cellStyle name="Обычный 28 2 2 17" xfId="38429" xr:uid="{00000000-0005-0000-0000-00001A960000}"/>
    <cellStyle name="Обычный 28 2 2 18" xfId="38430" xr:uid="{00000000-0005-0000-0000-00001B960000}"/>
    <cellStyle name="Обычный 28 2 2 19" xfId="38431" xr:uid="{00000000-0005-0000-0000-00001C960000}"/>
    <cellStyle name="Обычный 28 2 2 2" xfId="38432" xr:uid="{00000000-0005-0000-0000-00001D960000}"/>
    <cellStyle name="Обычный 28 2 2 2 10" xfId="38433" xr:uid="{00000000-0005-0000-0000-00001E960000}"/>
    <cellStyle name="Обычный 28 2 2 2 11" xfId="38434" xr:uid="{00000000-0005-0000-0000-00001F960000}"/>
    <cellStyle name="Обычный 28 2 2 2 12" xfId="38435" xr:uid="{00000000-0005-0000-0000-000020960000}"/>
    <cellStyle name="Обычный 28 2 2 2 13" xfId="38436" xr:uid="{00000000-0005-0000-0000-000021960000}"/>
    <cellStyle name="Обычный 28 2 2 2 14" xfId="38437" xr:uid="{00000000-0005-0000-0000-000022960000}"/>
    <cellStyle name="Обычный 28 2 2 2 15" xfId="38438" xr:uid="{00000000-0005-0000-0000-000023960000}"/>
    <cellStyle name="Обычный 28 2 2 2 16" xfId="38439" xr:uid="{00000000-0005-0000-0000-000024960000}"/>
    <cellStyle name="Обычный 28 2 2 2 17" xfId="38440" xr:uid="{00000000-0005-0000-0000-000025960000}"/>
    <cellStyle name="Обычный 28 2 2 2 18" xfId="38441" xr:uid="{00000000-0005-0000-0000-000026960000}"/>
    <cellStyle name="Обычный 28 2 2 2 19" xfId="38442" xr:uid="{00000000-0005-0000-0000-000027960000}"/>
    <cellStyle name="Обычный 28 2 2 2 2" xfId="38443" xr:uid="{00000000-0005-0000-0000-000028960000}"/>
    <cellStyle name="Обычный 28 2 2 2 2 10" xfId="38444" xr:uid="{00000000-0005-0000-0000-000029960000}"/>
    <cellStyle name="Обычный 28 2 2 2 2 11" xfId="38445" xr:uid="{00000000-0005-0000-0000-00002A960000}"/>
    <cellStyle name="Обычный 28 2 2 2 2 12" xfId="38446" xr:uid="{00000000-0005-0000-0000-00002B960000}"/>
    <cellStyle name="Обычный 28 2 2 2 2 13" xfId="38447" xr:uid="{00000000-0005-0000-0000-00002C960000}"/>
    <cellStyle name="Обычный 28 2 2 2 2 14" xfId="38448" xr:uid="{00000000-0005-0000-0000-00002D960000}"/>
    <cellStyle name="Обычный 28 2 2 2 2 15" xfId="38449" xr:uid="{00000000-0005-0000-0000-00002E960000}"/>
    <cellStyle name="Обычный 28 2 2 2 2 16" xfId="38450" xr:uid="{00000000-0005-0000-0000-00002F960000}"/>
    <cellStyle name="Обычный 28 2 2 2 2 17" xfId="38451" xr:uid="{00000000-0005-0000-0000-000030960000}"/>
    <cellStyle name="Обычный 28 2 2 2 2 18" xfId="38452" xr:uid="{00000000-0005-0000-0000-000031960000}"/>
    <cellStyle name="Обычный 28 2 2 2 2 2" xfId="38453" xr:uid="{00000000-0005-0000-0000-000032960000}"/>
    <cellStyle name="Обычный 28 2 2 2 2 3" xfId="38454" xr:uid="{00000000-0005-0000-0000-000033960000}"/>
    <cellStyle name="Обычный 28 2 2 2 2 4" xfId="38455" xr:uid="{00000000-0005-0000-0000-000034960000}"/>
    <cellStyle name="Обычный 28 2 2 2 2 5" xfId="38456" xr:uid="{00000000-0005-0000-0000-000035960000}"/>
    <cellStyle name="Обычный 28 2 2 2 2 6" xfId="38457" xr:uid="{00000000-0005-0000-0000-000036960000}"/>
    <cellStyle name="Обычный 28 2 2 2 2 7" xfId="38458" xr:uid="{00000000-0005-0000-0000-000037960000}"/>
    <cellStyle name="Обычный 28 2 2 2 2 8" xfId="38459" xr:uid="{00000000-0005-0000-0000-000038960000}"/>
    <cellStyle name="Обычный 28 2 2 2 2 9" xfId="38460" xr:uid="{00000000-0005-0000-0000-000039960000}"/>
    <cellStyle name="Обычный 28 2 2 2 20" xfId="38461" xr:uid="{00000000-0005-0000-0000-00003A960000}"/>
    <cellStyle name="Обычный 28 2 2 2 21" xfId="38462" xr:uid="{00000000-0005-0000-0000-00003B960000}"/>
    <cellStyle name="Обычный 28 2 2 2 3" xfId="38463" xr:uid="{00000000-0005-0000-0000-00003C960000}"/>
    <cellStyle name="Обычный 28 2 2 2 3 10" xfId="38464" xr:uid="{00000000-0005-0000-0000-00003D960000}"/>
    <cellStyle name="Обычный 28 2 2 2 3 11" xfId="38465" xr:uid="{00000000-0005-0000-0000-00003E960000}"/>
    <cellStyle name="Обычный 28 2 2 2 3 12" xfId="38466" xr:uid="{00000000-0005-0000-0000-00003F960000}"/>
    <cellStyle name="Обычный 28 2 2 2 3 13" xfId="38467" xr:uid="{00000000-0005-0000-0000-000040960000}"/>
    <cellStyle name="Обычный 28 2 2 2 3 14" xfId="38468" xr:uid="{00000000-0005-0000-0000-000041960000}"/>
    <cellStyle name="Обычный 28 2 2 2 3 15" xfId="38469" xr:uid="{00000000-0005-0000-0000-000042960000}"/>
    <cellStyle name="Обычный 28 2 2 2 3 16" xfId="38470" xr:uid="{00000000-0005-0000-0000-000043960000}"/>
    <cellStyle name="Обычный 28 2 2 2 3 17" xfId="38471" xr:uid="{00000000-0005-0000-0000-000044960000}"/>
    <cellStyle name="Обычный 28 2 2 2 3 18" xfId="38472" xr:uid="{00000000-0005-0000-0000-000045960000}"/>
    <cellStyle name="Обычный 28 2 2 2 3 2" xfId="38473" xr:uid="{00000000-0005-0000-0000-000046960000}"/>
    <cellStyle name="Обычный 28 2 2 2 3 3" xfId="38474" xr:uid="{00000000-0005-0000-0000-000047960000}"/>
    <cellStyle name="Обычный 28 2 2 2 3 4" xfId="38475" xr:uid="{00000000-0005-0000-0000-000048960000}"/>
    <cellStyle name="Обычный 28 2 2 2 3 5" xfId="38476" xr:uid="{00000000-0005-0000-0000-000049960000}"/>
    <cellStyle name="Обычный 28 2 2 2 3 6" xfId="38477" xr:uid="{00000000-0005-0000-0000-00004A960000}"/>
    <cellStyle name="Обычный 28 2 2 2 3 7" xfId="38478" xr:uid="{00000000-0005-0000-0000-00004B960000}"/>
    <cellStyle name="Обычный 28 2 2 2 3 8" xfId="38479" xr:uid="{00000000-0005-0000-0000-00004C960000}"/>
    <cellStyle name="Обычный 28 2 2 2 3 9" xfId="38480" xr:uid="{00000000-0005-0000-0000-00004D960000}"/>
    <cellStyle name="Обычный 28 2 2 2 4" xfId="38481" xr:uid="{00000000-0005-0000-0000-00004E960000}"/>
    <cellStyle name="Обычный 28 2 2 2 4 10" xfId="38482" xr:uid="{00000000-0005-0000-0000-00004F960000}"/>
    <cellStyle name="Обычный 28 2 2 2 4 11" xfId="38483" xr:uid="{00000000-0005-0000-0000-000050960000}"/>
    <cellStyle name="Обычный 28 2 2 2 4 12" xfId="38484" xr:uid="{00000000-0005-0000-0000-000051960000}"/>
    <cellStyle name="Обычный 28 2 2 2 4 13" xfId="38485" xr:uid="{00000000-0005-0000-0000-000052960000}"/>
    <cellStyle name="Обычный 28 2 2 2 4 14" xfId="38486" xr:uid="{00000000-0005-0000-0000-000053960000}"/>
    <cellStyle name="Обычный 28 2 2 2 4 15" xfId="38487" xr:uid="{00000000-0005-0000-0000-000054960000}"/>
    <cellStyle name="Обычный 28 2 2 2 4 16" xfId="38488" xr:uid="{00000000-0005-0000-0000-000055960000}"/>
    <cellStyle name="Обычный 28 2 2 2 4 17" xfId="38489" xr:uid="{00000000-0005-0000-0000-000056960000}"/>
    <cellStyle name="Обычный 28 2 2 2 4 18" xfId="38490" xr:uid="{00000000-0005-0000-0000-000057960000}"/>
    <cellStyle name="Обычный 28 2 2 2 4 2" xfId="38491" xr:uid="{00000000-0005-0000-0000-000058960000}"/>
    <cellStyle name="Обычный 28 2 2 2 4 3" xfId="38492" xr:uid="{00000000-0005-0000-0000-000059960000}"/>
    <cellStyle name="Обычный 28 2 2 2 4 4" xfId="38493" xr:uid="{00000000-0005-0000-0000-00005A960000}"/>
    <cellStyle name="Обычный 28 2 2 2 4 5" xfId="38494" xr:uid="{00000000-0005-0000-0000-00005B960000}"/>
    <cellStyle name="Обычный 28 2 2 2 4 6" xfId="38495" xr:uid="{00000000-0005-0000-0000-00005C960000}"/>
    <cellStyle name="Обычный 28 2 2 2 4 7" xfId="38496" xr:uid="{00000000-0005-0000-0000-00005D960000}"/>
    <cellStyle name="Обычный 28 2 2 2 4 8" xfId="38497" xr:uid="{00000000-0005-0000-0000-00005E960000}"/>
    <cellStyle name="Обычный 28 2 2 2 4 9" xfId="38498" xr:uid="{00000000-0005-0000-0000-00005F960000}"/>
    <cellStyle name="Обычный 28 2 2 2 5" xfId="38499" xr:uid="{00000000-0005-0000-0000-000060960000}"/>
    <cellStyle name="Обычный 28 2 2 2 6" xfId="38500" xr:uid="{00000000-0005-0000-0000-000061960000}"/>
    <cellStyle name="Обычный 28 2 2 2 7" xfId="38501" xr:uid="{00000000-0005-0000-0000-000062960000}"/>
    <cellStyle name="Обычный 28 2 2 2 8" xfId="38502" xr:uid="{00000000-0005-0000-0000-000063960000}"/>
    <cellStyle name="Обычный 28 2 2 2 9" xfId="38503" xr:uid="{00000000-0005-0000-0000-000064960000}"/>
    <cellStyle name="Обычный 28 2 2 20" xfId="38504" xr:uid="{00000000-0005-0000-0000-000065960000}"/>
    <cellStyle name="Обычный 28 2 2 21" xfId="38505" xr:uid="{00000000-0005-0000-0000-000066960000}"/>
    <cellStyle name="Обычный 28 2 2 22" xfId="38506" xr:uid="{00000000-0005-0000-0000-000067960000}"/>
    <cellStyle name="Обычный 28 2 2 3" xfId="38507" xr:uid="{00000000-0005-0000-0000-000068960000}"/>
    <cellStyle name="Обычный 28 2 2 3 10" xfId="38508" xr:uid="{00000000-0005-0000-0000-000069960000}"/>
    <cellStyle name="Обычный 28 2 2 3 11" xfId="38509" xr:uid="{00000000-0005-0000-0000-00006A960000}"/>
    <cellStyle name="Обычный 28 2 2 3 12" xfId="38510" xr:uid="{00000000-0005-0000-0000-00006B960000}"/>
    <cellStyle name="Обычный 28 2 2 3 13" xfId="38511" xr:uid="{00000000-0005-0000-0000-00006C960000}"/>
    <cellStyle name="Обычный 28 2 2 3 14" xfId="38512" xr:uid="{00000000-0005-0000-0000-00006D960000}"/>
    <cellStyle name="Обычный 28 2 2 3 15" xfId="38513" xr:uid="{00000000-0005-0000-0000-00006E960000}"/>
    <cellStyle name="Обычный 28 2 2 3 16" xfId="38514" xr:uid="{00000000-0005-0000-0000-00006F960000}"/>
    <cellStyle name="Обычный 28 2 2 3 17" xfId="38515" xr:uid="{00000000-0005-0000-0000-000070960000}"/>
    <cellStyle name="Обычный 28 2 2 3 18" xfId="38516" xr:uid="{00000000-0005-0000-0000-000071960000}"/>
    <cellStyle name="Обычный 28 2 2 3 2" xfId="38517" xr:uid="{00000000-0005-0000-0000-000072960000}"/>
    <cellStyle name="Обычный 28 2 2 3 3" xfId="38518" xr:uid="{00000000-0005-0000-0000-000073960000}"/>
    <cellStyle name="Обычный 28 2 2 3 4" xfId="38519" xr:uid="{00000000-0005-0000-0000-000074960000}"/>
    <cellStyle name="Обычный 28 2 2 3 5" xfId="38520" xr:uid="{00000000-0005-0000-0000-000075960000}"/>
    <cellStyle name="Обычный 28 2 2 3 6" xfId="38521" xr:uid="{00000000-0005-0000-0000-000076960000}"/>
    <cellStyle name="Обычный 28 2 2 3 7" xfId="38522" xr:uid="{00000000-0005-0000-0000-000077960000}"/>
    <cellStyle name="Обычный 28 2 2 3 8" xfId="38523" xr:uid="{00000000-0005-0000-0000-000078960000}"/>
    <cellStyle name="Обычный 28 2 2 3 9" xfId="38524" xr:uid="{00000000-0005-0000-0000-000079960000}"/>
    <cellStyle name="Обычный 28 2 2 4" xfId="38525" xr:uid="{00000000-0005-0000-0000-00007A960000}"/>
    <cellStyle name="Обычный 28 2 2 4 10" xfId="38526" xr:uid="{00000000-0005-0000-0000-00007B960000}"/>
    <cellStyle name="Обычный 28 2 2 4 11" xfId="38527" xr:uid="{00000000-0005-0000-0000-00007C960000}"/>
    <cellStyle name="Обычный 28 2 2 4 12" xfId="38528" xr:uid="{00000000-0005-0000-0000-00007D960000}"/>
    <cellStyle name="Обычный 28 2 2 4 13" xfId="38529" xr:uid="{00000000-0005-0000-0000-00007E960000}"/>
    <cellStyle name="Обычный 28 2 2 4 14" xfId="38530" xr:uid="{00000000-0005-0000-0000-00007F960000}"/>
    <cellStyle name="Обычный 28 2 2 4 15" xfId="38531" xr:uid="{00000000-0005-0000-0000-000080960000}"/>
    <cellStyle name="Обычный 28 2 2 4 16" xfId="38532" xr:uid="{00000000-0005-0000-0000-000081960000}"/>
    <cellStyle name="Обычный 28 2 2 4 17" xfId="38533" xr:uid="{00000000-0005-0000-0000-000082960000}"/>
    <cellStyle name="Обычный 28 2 2 4 18" xfId="38534" xr:uid="{00000000-0005-0000-0000-000083960000}"/>
    <cellStyle name="Обычный 28 2 2 4 2" xfId="38535" xr:uid="{00000000-0005-0000-0000-000084960000}"/>
    <cellStyle name="Обычный 28 2 2 4 3" xfId="38536" xr:uid="{00000000-0005-0000-0000-000085960000}"/>
    <cellStyle name="Обычный 28 2 2 4 4" xfId="38537" xr:uid="{00000000-0005-0000-0000-000086960000}"/>
    <cellStyle name="Обычный 28 2 2 4 5" xfId="38538" xr:uid="{00000000-0005-0000-0000-000087960000}"/>
    <cellStyle name="Обычный 28 2 2 4 6" xfId="38539" xr:uid="{00000000-0005-0000-0000-000088960000}"/>
    <cellStyle name="Обычный 28 2 2 4 7" xfId="38540" xr:uid="{00000000-0005-0000-0000-000089960000}"/>
    <cellStyle name="Обычный 28 2 2 4 8" xfId="38541" xr:uid="{00000000-0005-0000-0000-00008A960000}"/>
    <cellStyle name="Обычный 28 2 2 4 9" xfId="38542" xr:uid="{00000000-0005-0000-0000-00008B960000}"/>
    <cellStyle name="Обычный 28 2 2 5" xfId="38543" xr:uid="{00000000-0005-0000-0000-00008C960000}"/>
    <cellStyle name="Обычный 28 2 2 5 10" xfId="38544" xr:uid="{00000000-0005-0000-0000-00008D960000}"/>
    <cellStyle name="Обычный 28 2 2 5 11" xfId="38545" xr:uid="{00000000-0005-0000-0000-00008E960000}"/>
    <cellStyle name="Обычный 28 2 2 5 12" xfId="38546" xr:uid="{00000000-0005-0000-0000-00008F960000}"/>
    <cellStyle name="Обычный 28 2 2 5 13" xfId="38547" xr:uid="{00000000-0005-0000-0000-000090960000}"/>
    <cellStyle name="Обычный 28 2 2 5 14" xfId="38548" xr:uid="{00000000-0005-0000-0000-000091960000}"/>
    <cellStyle name="Обычный 28 2 2 5 15" xfId="38549" xr:uid="{00000000-0005-0000-0000-000092960000}"/>
    <cellStyle name="Обычный 28 2 2 5 16" xfId="38550" xr:uid="{00000000-0005-0000-0000-000093960000}"/>
    <cellStyle name="Обычный 28 2 2 5 17" xfId="38551" xr:uid="{00000000-0005-0000-0000-000094960000}"/>
    <cellStyle name="Обычный 28 2 2 5 18" xfId="38552" xr:uid="{00000000-0005-0000-0000-000095960000}"/>
    <cellStyle name="Обычный 28 2 2 5 2" xfId="38553" xr:uid="{00000000-0005-0000-0000-000096960000}"/>
    <cellStyle name="Обычный 28 2 2 5 3" xfId="38554" xr:uid="{00000000-0005-0000-0000-000097960000}"/>
    <cellStyle name="Обычный 28 2 2 5 4" xfId="38555" xr:uid="{00000000-0005-0000-0000-000098960000}"/>
    <cellStyle name="Обычный 28 2 2 5 5" xfId="38556" xr:uid="{00000000-0005-0000-0000-000099960000}"/>
    <cellStyle name="Обычный 28 2 2 5 6" xfId="38557" xr:uid="{00000000-0005-0000-0000-00009A960000}"/>
    <cellStyle name="Обычный 28 2 2 5 7" xfId="38558" xr:uid="{00000000-0005-0000-0000-00009B960000}"/>
    <cellStyle name="Обычный 28 2 2 5 8" xfId="38559" xr:uid="{00000000-0005-0000-0000-00009C960000}"/>
    <cellStyle name="Обычный 28 2 2 5 9" xfId="38560" xr:uid="{00000000-0005-0000-0000-00009D960000}"/>
    <cellStyle name="Обычный 28 2 2 6" xfId="38561" xr:uid="{00000000-0005-0000-0000-00009E960000}"/>
    <cellStyle name="Обычный 28 2 2 7" xfId="38562" xr:uid="{00000000-0005-0000-0000-00009F960000}"/>
    <cellStyle name="Обычный 28 2 2 8" xfId="38563" xr:uid="{00000000-0005-0000-0000-0000A0960000}"/>
    <cellStyle name="Обычный 28 2 2 9" xfId="38564" xr:uid="{00000000-0005-0000-0000-0000A1960000}"/>
    <cellStyle name="Обычный 28 2 20" xfId="38565" xr:uid="{00000000-0005-0000-0000-0000A2960000}"/>
    <cellStyle name="Обычный 28 2 21" xfId="38566" xr:uid="{00000000-0005-0000-0000-0000A3960000}"/>
    <cellStyle name="Обычный 28 2 22" xfId="38567" xr:uid="{00000000-0005-0000-0000-0000A4960000}"/>
    <cellStyle name="Обычный 28 2 23" xfId="38568" xr:uid="{00000000-0005-0000-0000-0000A5960000}"/>
    <cellStyle name="Обычный 28 2 24" xfId="38569" xr:uid="{00000000-0005-0000-0000-0000A6960000}"/>
    <cellStyle name="Обычный 28 2 28" xfId="38570" xr:uid="{00000000-0005-0000-0000-0000A7960000}"/>
    <cellStyle name="Обычный 28 2 3" xfId="38571" xr:uid="{00000000-0005-0000-0000-0000A8960000}"/>
    <cellStyle name="Обычный 28 2 3 10" xfId="38572" xr:uid="{00000000-0005-0000-0000-0000A9960000}"/>
    <cellStyle name="Обычный 28 2 3 11" xfId="38573" xr:uid="{00000000-0005-0000-0000-0000AA960000}"/>
    <cellStyle name="Обычный 28 2 3 12" xfId="38574" xr:uid="{00000000-0005-0000-0000-0000AB960000}"/>
    <cellStyle name="Обычный 28 2 3 13" xfId="38575" xr:uid="{00000000-0005-0000-0000-0000AC960000}"/>
    <cellStyle name="Обычный 28 2 3 14" xfId="38576" xr:uid="{00000000-0005-0000-0000-0000AD960000}"/>
    <cellStyle name="Обычный 28 2 3 15" xfId="38577" xr:uid="{00000000-0005-0000-0000-0000AE960000}"/>
    <cellStyle name="Обычный 28 2 3 16" xfId="38578" xr:uid="{00000000-0005-0000-0000-0000AF960000}"/>
    <cellStyle name="Обычный 28 2 3 17" xfId="38579" xr:uid="{00000000-0005-0000-0000-0000B0960000}"/>
    <cellStyle name="Обычный 28 2 3 18" xfId="38580" xr:uid="{00000000-0005-0000-0000-0000B1960000}"/>
    <cellStyle name="Обычный 28 2 3 19" xfId="38581" xr:uid="{00000000-0005-0000-0000-0000B2960000}"/>
    <cellStyle name="Обычный 28 2 3 2" xfId="38582" xr:uid="{00000000-0005-0000-0000-0000B3960000}"/>
    <cellStyle name="Обычный 28 2 3 2 10" xfId="38583" xr:uid="{00000000-0005-0000-0000-0000B4960000}"/>
    <cellStyle name="Обычный 28 2 3 2 11" xfId="38584" xr:uid="{00000000-0005-0000-0000-0000B5960000}"/>
    <cellStyle name="Обычный 28 2 3 2 12" xfId="38585" xr:uid="{00000000-0005-0000-0000-0000B6960000}"/>
    <cellStyle name="Обычный 28 2 3 2 13" xfId="38586" xr:uid="{00000000-0005-0000-0000-0000B7960000}"/>
    <cellStyle name="Обычный 28 2 3 2 14" xfId="38587" xr:uid="{00000000-0005-0000-0000-0000B8960000}"/>
    <cellStyle name="Обычный 28 2 3 2 15" xfId="38588" xr:uid="{00000000-0005-0000-0000-0000B9960000}"/>
    <cellStyle name="Обычный 28 2 3 2 16" xfId="38589" xr:uid="{00000000-0005-0000-0000-0000BA960000}"/>
    <cellStyle name="Обычный 28 2 3 2 17" xfId="38590" xr:uid="{00000000-0005-0000-0000-0000BB960000}"/>
    <cellStyle name="Обычный 28 2 3 2 18" xfId="38591" xr:uid="{00000000-0005-0000-0000-0000BC960000}"/>
    <cellStyle name="Обычный 28 2 3 2 19" xfId="38592" xr:uid="{00000000-0005-0000-0000-0000BD960000}"/>
    <cellStyle name="Обычный 28 2 3 2 2" xfId="38593" xr:uid="{00000000-0005-0000-0000-0000BE960000}"/>
    <cellStyle name="Обычный 28 2 3 2 2 10" xfId="38594" xr:uid="{00000000-0005-0000-0000-0000BF960000}"/>
    <cellStyle name="Обычный 28 2 3 2 2 11" xfId="38595" xr:uid="{00000000-0005-0000-0000-0000C0960000}"/>
    <cellStyle name="Обычный 28 2 3 2 2 12" xfId="38596" xr:uid="{00000000-0005-0000-0000-0000C1960000}"/>
    <cellStyle name="Обычный 28 2 3 2 2 13" xfId="38597" xr:uid="{00000000-0005-0000-0000-0000C2960000}"/>
    <cellStyle name="Обычный 28 2 3 2 2 14" xfId="38598" xr:uid="{00000000-0005-0000-0000-0000C3960000}"/>
    <cellStyle name="Обычный 28 2 3 2 2 15" xfId="38599" xr:uid="{00000000-0005-0000-0000-0000C4960000}"/>
    <cellStyle name="Обычный 28 2 3 2 2 16" xfId="38600" xr:uid="{00000000-0005-0000-0000-0000C5960000}"/>
    <cellStyle name="Обычный 28 2 3 2 2 17" xfId="38601" xr:uid="{00000000-0005-0000-0000-0000C6960000}"/>
    <cellStyle name="Обычный 28 2 3 2 2 18" xfId="38602" xr:uid="{00000000-0005-0000-0000-0000C7960000}"/>
    <cellStyle name="Обычный 28 2 3 2 2 2" xfId="38603" xr:uid="{00000000-0005-0000-0000-0000C8960000}"/>
    <cellStyle name="Обычный 28 2 3 2 2 3" xfId="38604" xr:uid="{00000000-0005-0000-0000-0000C9960000}"/>
    <cellStyle name="Обычный 28 2 3 2 2 4" xfId="38605" xr:uid="{00000000-0005-0000-0000-0000CA960000}"/>
    <cellStyle name="Обычный 28 2 3 2 2 5" xfId="38606" xr:uid="{00000000-0005-0000-0000-0000CB960000}"/>
    <cellStyle name="Обычный 28 2 3 2 2 6" xfId="38607" xr:uid="{00000000-0005-0000-0000-0000CC960000}"/>
    <cellStyle name="Обычный 28 2 3 2 2 7" xfId="38608" xr:uid="{00000000-0005-0000-0000-0000CD960000}"/>
    <cellStyle name="Обычный 28 2 3 2 2 8" xfId="38609" xr:uid="{00000000-0005-0000-0000-0000CE960000}"/>
    <cellStyle name="Обычный 28 2 3 2 2 9" xfId="38610" xr:uid="{00000000-0005-0000-0000-0000CF960000}"/>
    <cellStyle name="Обычный 28 2 3 2 20" xfId="38611" xr:uid="{00000000-0005-0000-0000-0000D0960000}"/>
    <cellStyle name="Обычный 28 2 3 2 21" xfId="38612" xr:uid="{00000000-0005-0000-0000-0000D1960000}"/>
    <cellStyle name="Обычный 28 2 3 2 3" xfId="38613" xr:uid="{00000000-0005-0000-0000-0000D2960000}"/>
    <cellStyle name="Обычный 28 2 3 2 3 10" xfId="38614" xr:uid="{00000000-0005-0000-0000-0000D3960000}"/>
    <cellStyle name="Обычный 28 2 3 2 3 11" xfId="38615" xr:uid="{00000000-0005-0000-0000-0000D4960000}"/>
    <cellStyle name="Обычный 28 2 3 2 3 12" xfId="38616" xr:uid="{00000000-0005-0000-0000-0000D5960000}"/>
    <cellStyle name="Обычный 28 2 3 2 3 13" xfId="38617" xr:uid="{00000000-0005-0000-0000-0000D6960000}"/>
    <cellStyle name="Обычный 28 2 3 2 3 14" xfId="38618" xr:uid="{00000000-0005-0000-0000-0000D7960000}"/>
    <cellStyle name="Обычный 28 2 3 2 3 15" xfId="38619" xr:uid="{00000000-0005-0000-0000-0000D8960000}"/>
    <cellStyle name="Обычный 28 2 3 2 3 16" xfId="38620" xr:uid="{00000000-0005-0000-0000-0000D9960000}"/>
    <cellStyle name="Обычный 28 2 3 2 3 17" xfId="38621" xr:uid="{00000000-0005-0000-0000-0000DA960000}"/>
    <cellStyle name="Обычный 28 2 3 2 3 18" xfId="38622" xr:uid="{00000000-0005-0000-0000-0000DB960000}"/>
    <cellStyle name="Обычный 28 2 3 2 3 2" xfId="38623" xr:uid="{00000000-0005-0000-0000-0000DC960000}"/>
    <cellStyle name="Обычный 28 2 3 2 3 3" xfId="38624" xr:uid="{00000000-0005-0000-0000-0000DD960000}"/>
    <cellStyle name="Обычный 28 2 3 2 3 4" xfId="38625" xr:uid="{00000000-0005-0000-0000-0000DE960000}"/>
    <cellStyle name="Обычный 28 2 3 2 3 5" xfId="38626" xr:uid="{00000000-0005-0000-0000-0000DF960000}"/>
    <cellStyle name="Обычный 28 2 3 2 3 6" xfId="38627" xr:uid="{00000000-0005-0000-0000-0000E0960000}"/>
    <cellStyle name="Обычный 28 2 3 2 3 7" xfId="38628" xr:uid="{00000000-0005-0000-0000-0000E1960000}"/>
    <cellStyle name="Обычный 28 2 3 2 3 8" xfId="38629" xr:uid="{00000000-0005-0000-0000-0000E2960000}"/>
    <cellStyle name="Обычный 28 2 3 2 3 9" xfId="38630" xr:uid="{00000000-0005-0000-0000-0000E3960000}"/>
    <cellStyle name="Обычный 28 2 3 2 4" xfId="38631" xr:uid="{00000000-0005-0000-0000-0000E4960000}"/>
    <cellStyle name="Обычный 28 2 3 2 4 10" xfId="38632" xr:uid="{00000000-0005-0000-0000-0000E5960000}"/>
    <cellStyle name="Обычный 28 2 3 2 4 11" xfId="38633" xr:uid="{00000000-0005-0000-0000-0000E6960000}"/>
    <cellStyle name="Обычный 28 2 3 2 4 12" xfId="38634" xr:uid="{00000000-0005-0000-0000-0000E7960000}"/>
    <cellStyle name="Обычный 28 2 3 2 4 13" xfId="38635" xr:uid="{00000000-0005-0000-0000-0000E8960000}"/>
    <cellStyle name="Обычный 28 2 3 2 4 14" xfId="38636" xr:uid="{00000000-0005-0000-0000-0000E9960000}"/>
    <cellStyle name="Обычный 28 2 3 2 4 15" xfId="38637" xr:uid="{00000000-0005-0000-0000-0000EA960000}"/>
    <cellStyle name="Обычный 28 2 3 2 4 16" xfId="38638" xr:uid="{00000000-0005-0000-0000-0000EB960000}"/>
    <cellStyle name="Обычный 28 2 3 2 4 17" xfId="38639" xr:uid="{00000000-0005-0000-0000-0000EC960000}"/>
    <cellStyle name="Обычный 28 2 3 2 4 18" xfId="38640" xr:uid="{00000000-0005-0000-0000-0000ED960000}"/>
    <cellStyle name="Обычный 28 2 3 2 4 2" xfId="38641" xr:uid="{00000000-0005-0000-0000-0000EE960000}"/>
    <cellStyle name="Обычный 28 2 3 2 4 3" xfId="38642" xr:uid="{00000000-0005-0000-0000-0000EF960000}"/>
    <cellStyle name="Обычный 28 2 3 2 4 4" xfId="38643" xr:uid="{00000000-0005-0000-0000-0000F0960000}"/>
    <cellStyle name="Обычный 28 2 3 2 4 5" xfId="38644" xr:uid="{00000000-0005-0000-0000-0000F1960000}"/>
    <cellStyle name="Обычный 28 2 3 2 4 6" xfId="38645" xr:uid="{00000000-0005-0000-0000-0000F2960000}"/>
    <cellStyle name="Обычный 28 2 3 2 4 7" xfId="38646" xr:uid="{00000000-0005-0000-0000-0000F3960000}"/>
    <cellStyle name="Обычный 28 2 3 2 4 8" xfId="38647" xr:uid="{00000000-0005-0000-0000-0000F4960000}"/>
    <cellStyle name="Обычный 28 2 3 2 4 9" xfId="38648" xr:uid="{00000000-0005-0000-0000-0000F5960000}"/>
    <cellStyle name="Обычный 28 2 3 2 5" xfId="38649" xr:uid="{00000000-0005-0000-0000-0000F6960000}"/>
    <cellStyle name="Обычный 28 2 3 2 6" xfId="38650" xr:uid="{00000000-0005-0000-0000-0000F7960000}"/>
    <cellStyle name="Обычный 28 2 3 2 7" xfId="38651" xr:uid="{00000000-0005-0000-0000-0000F8960000}"/>
    <cellStyle name="Обычный 28 2 3 2 8" xfId="38652" xr:uid="{00000000-0005-0000-0000-0000F9960000}"/>
    <cellStyle name="Обычный 28 2 3 2 9" xfId="38653" xr:uid="{00000000-0005-0000-0000-0000FA960000}"/>
    <cellStyle name="Обычный 28 2 3 20" xfId="38654" xr:uid="{00000000-0005-0000-0000-0000FB960000}"/>
    <cellStyle name="Обычный 28 2 3 21" xfId="38655" xr:uid="{00000000-0005-0000-0000-0000FC960000}"/>
    <cellStyle name="Обычный 28 2 3 22" xfId="38656" xr:uid="{00000000-0005-0000-0000-0000FD960000}"/>
    <cellStyle name="Обычный 28 2 3 3" xfId="38657" xr:uid="{00000000-0005-0000-0000-0000FE960000}"/>
    <cellStyle name="Обычный 28 2 3 3 10" xfId="38658" xr:uid="{00000000-0005-0000-0000-0000FF960000}"/>
    <cellStyle name="Обычный 28 2 3 3 11" xfId="38659" xr:uid="{00000000-0005-0000-0000-000000970000}"/>
    <cellStyle name="Обычный 28 2 3 3 12" xfId="38660" xr:uid="{00000000-0005-0000-0000-000001970000}"/>
    <cellStyle name="Обычный 28 2 3 3 13" xfId="38661" xr:uid="{00000000-0005-0000-0000-000002970000}"/>
    <cellStyle name="Обычный 28 2 3 3 14" xfId="38662" xr:uid="{00000000-0005-0000-0000-000003970000}"/>
    <cellStyle name="Обычный 28 2 3 3 15" xfId="38663" xr:uid="{00000000-0005-0000-0000-000004970000}"/>
    <cellStyle name="Обычный 28 2 3 3 16" xfId="38664" xr:uid="{00000000-0005-0000-0000-000005970000}"/>
    <cellStyle name="Обычный 28 2 3 3 17" xfId="38665" xr:uid="{00000000-0005-0000-0000-000006970000}"/>
    <cellStyle name="Обычный 28 2 3 3 18" xfId="38666" xr:uid="{00000000-0005-0000-0000-000007970000}"/>
    <cellStyle name="Обычный 28 2 3 3 2" xfId="38667" xr:uid="{00000000-0005-0000-0000-000008970000}"/>
    <cellStyle name="Обычный 28 2 3 3 3" xfId="38668" xr:uid="{00000000-0005-0000-0000-000009970000}"/>
    <cellStyle name="Обычный 28 2 3 3 4" xfId="38669" xr:uid="{00000000-0005-0000-0000-00000A970000}"/>
    <cellStyle name="Обычный 28 2 3 3 5" xfId="38670" xr:uid="{00000000-0005-0000-0000-00000B970000}"/>
    <cellStyle name="Обычный 28 2 3 3 6" xfId="38671" xr:uid="{00000000-0005-0000-0000-00000C970000}"/>
    <cellStyle name="Обычный 28 2 3 3 7" xfId="38672" xr:uid="{00000000-0005-0000-0000-00000D970000}"/>
    <cellStyle name="Обычный 28 2 3 3 8" xfId="38673" xr:uid="{00000000-0005-0000-0000-00000E970000}"/>
    <cellStyle name="Обычный 28 2 3 3 9" xfId="38674" xr:uid="{00000000-0005-0000-0000-00000F970000}"/>
    <cellStyle name="Обычный 28 2 3 4" xfId="38675" xr:uid="{00000000-0005-0000-0000-000010970000}"/>
    <cellStyle name="Обычный 28 2 3 4 10" xfId="38676" xr:uid="{00000000-0005-0000-0000-000011970000}"/>
    <cellStyle name="Обычный 28 2 3 4 11" xfId="38677" xr:uid="{00000000-0005-0000-0000-000012970000}"/>
    <cellStyle name="Обычный 28 2 3 4 12" xfId="38678" xr:uid="{00000000-0005-0000-0000-000013970000}"/>
    <cellStyle name="Обычный 28 2 3 4 13" xfId="38679" xr:uid="{00000000-0005-0000-0000-000014970000}"/>
    <cellStyle name="Обычный 28 2 3 4 14" xfId="38680" xr:uid="{00000000-0005-0000-0000-000015970000}"/>
    <cellStyle name="Обычный 28 2 3 4 15" xfId="38681" xr:uid="{00000000-0005-0000-0000-000016970000}"/>
    <cellStyle name="Обычный 28 2 3 4 16" xfId="38682" xr:uid="{00000000-0005-0000-0000-000017970000}"/>
    <cellStyle name="Обычный 28 2 3 4 17" xfId="38683" xr:uid="{00000000-0005-0000-0000-000018970000}"/>
    <cellStyle name="Обычный 28 2 3 4 18" xfId="38684" xr:uid="{00000000-0005-0000-0000-000019970000}"/>
    <cellStyle name="Обычный 28 2 3 4 2" xfId="38685" xr:uid="{00000000-0005-0000-0000-00001A970000}"/>
    <cellStyle name="Обычный 28 2 3 4 3" xfId="38686" xr:uid="{00000000-0005-0000-0000-00001B970000}"/>
    <cellStyle name="Обычный 28 2 3 4 4" xfId="38687" xr:uid="{00000000-0005-0000-0000-00001C970000}"/>
    <cellStyle name="Обычный 28 2 3 4 5" xfId="38688" xr:uid="{00000000-0005-0000-0000-00001D970000}"/>
    <cellStyle name="Обычный 28 2 3 4 6" xfId="38689" xr:uid="{00000000-0005-0000-0000-00001E970000}"/>
    <cellStyle name="Обычный 28 2 3 4 7" xfId="38690" xr:uid="{00000000-0005-0000-0000-00001F970000}"/>
    <cellStyle name="Обычный 28 2 3 4 8" xfId="38691" xr:uid="{00000000-0005-0000-0000-000020970000}"/>
    <cellStyle name="Обычный 28 2 3 4 9" xfId="38692" xr:uid="{00000000-0005-0000-0000-000021970000}"/>
    <cellStyle name="Обычный 28 2 3 5" xfId="38693" xr:uid="{00000000-0005-0000-0000-000022970000}"/>
    <cellStyle name="Обычный 28 2 3 5 10" xfId="38694" xr:uid="{00000000-0005-0000-0000-000023970000}"/>
    <cellStyle name="Обычный 28 2 3 5 11" xfId="38695" xr:uid="{00000000-0005-0000-0000-000024970000}"/>
    <cellStyle name="Обычный 28 2 3 5 12" xfId="38696" xr:uid="{00000000-0005-0000-0000-000025970000}"/>
    <cellStyle name="Обычный 28 2 3 5 13" xfId="38697" xr:uid="{00000000-0005-0000-0000-000026970000}"/>
    <cellStyle name="Обычный 28 2 3 5 14" xfId="38698" xr:uid="{00000000-0005-0000-0000-000027970000}"/>
    <cellStyle name="Обычный 28 2 3 5 15" xfId="38699" xr:uid="{00000000-0005-0000-0000-000028970000}"/>
    <cellStyle name="Обычный 28 2 3 5 16" xfId="38700" xr:uid="{00000000-0005-0000-0000-000029970000}"/>
    <cellStyle name="Обычный 28 2 3 5 17" xfId="38701" xr:uid="{00000000-0005-0000-0000-00002A970000}"/>
    <cellStyle name="Обычный 28 2 3 5 18" xfId="38702" xr:uid="{00000000-0005-0000-0000-00002B970000}"/>
    <cellStyle name="Обычный 28 2 3 5 2" xfId="38703" xr:uid="{00000000-0005-0000-0000-00002C970000}"/>
    <cellStyle name="Обычный 28 2 3 5 3" xfId="38704" xr:uid="{00000000-0005-0000-0000-00002D970000}"/>
    <cellStyle name="Обычный 28 2 3 5 4" xfId="38705" xr:uid="{00000000-0005-0000-0000-00002E970000}"/>
    <cellStyle name="Обычный 28 2 3 5 5" xfId="38706" xr:uid="{00000000-0005-0000-0000-00002F970000}"/>
    <cellStyle name="Обычный 28 2 3 5 6" xfId="38707" xr:uid="{00000000-0005-0000-0000-000030970000}"/>
    <cellStyle name="Обычный 28 2 3 5 7" xfId="38708" xr:uid="{00000000-0005-0000-0000-000031970000}"/>
    <cellStyle name="Обычный 28 2 3 5 8" xfId="38709" xr:uid="{00000000-0005-0000-0000-000032970000}"/>
    <cellStyle name="Обычный 28 2 3 5 9" xfId="38710" xr:uid="{00000000-0005-0000-0000-000033970000}"/>
    <cellStyle name="Обычный 28 2 3 6" xfId="38711" xr:uid="{00000000-0005-0000-0000-000034970000}"/>
    <cellStyle name="Обычный 28 2 3 7" xfId="38712" xr:uid="{00000000-0005-0000-0000-000035970000}"/>
    <cellStyle name="Обычный 28 2 3 8" xfId="38713" xr:uid="{00000000-0005-0000-0000-000036970000}"/>
    <cellStyle name="Обычный 28 2 3 9" xfId="38714" xr:uid="{00000000-0005-0000-0000-000037970000}"/>
    <cellStyle name="Обычный 28 2 4" xfId="38715" xr:uid="{00000000-0005-0000-0000-000038970000}"/>
    <cellStyle name="Обычный 28 2 4 10" xfId="38716" xr:uid="{00000000-0005-0000-0000-000039970000}"/>
    <cellStyle name="Обычный 28 2 4 11" xfId="38717" xr:uid="{00000000-0005-0000-0000-00003A970000}"/>
    <cellStyle name="Обычный 28 2 4 12" xfId="38718" xr:uid="{00000000-0005-0000-0000-00003B970000}"/>
    <cellStyle name="Обычный 28 2 4 13" xfId="38719" xr:uid="{00000000-0005-0000-0000-00003C970000}"/>
    <cellStyle name="Обычный 28 2 4 14" xfId="38720" xr:uid="{00000000-0005-0000-0000-00003D970000}"/>
    <cellStyle name="Обычный 28 2 4 15" xfId="38721" xr:uid="{00000000-0005-0000-0000-00003E970000}"/>
    <cellStyle name="Обычный 28 2 4 16" xfId="38722" xr:uid="{00000000-0005-0000-0000-00003F970000}"/>
    <cellStyle name="Обычный 28 2 4 17" xfId="38723" xr:uid="{00000000-0005-0000-0000-000040970000}"/>
    <cellStyle name="Обычный 28 2 4 18" xfId="38724" xr:uid="{00000000-0005-0000-0000-000041970000}"/>
    <cellStyle name="Обычный 28 2 4 19" xfId="38725" xr:uid="{00000000-0005-0000-0000-000042970000}"/>
    <cellStyle name="Обычный 28 2 4 2" xfId="38726" xr:uid="{00000000-0005-0000-0000-000043970000}"/>
    <cellStyle name="Обычный 28 2 4 2 10" xfId="38727" xr:uid="{00000000-0005-0000-0000-000044970000}"/>
    <cellStyle name="Обычный 28 2 4 2 11" xfId="38728" xr:uid="{00000000-0005-0000-0000-000045970000}"/>
    <cellStyle name="Обычный 28 2 4 2 12" xfId="38729" xr:uid="{00000000-0005-0000-0000-000046970000}"/>
    <cellStyle name="Обычный 28 2 4 2 13" xfId="38730" xr:uid="{00000000-0005-0000-0000-000047970000}"/>
    <cellStyle name="Обычный 28 2 4 2 14" xfId="38731" xr:uid="{00000000-0005-0000-0000-000048970000}"/>
    <cellStyle name="Обычный 28 2 4 2 15" xfId="38732" xr:uid="{00000000-0005-0000-0000-000049970000}"/>
    <cellStyle name="Обычный 28 2 4 2 16" xfId="38733" xr:uid="{00000000-0005-0000-0000-00004A970000}"/>
    <cellStyle name="Обычный 28 2 4 2 17" xfId="38734" xr:uid="{00000000-0005-0000-0000-00004B970000}"/>
    <cellStyle name="Обычный 28 2 4 2 18" xfId="38735" xr:uid="{00000000-0005-0000-0000-00004C970000}"/>
    <cellStyle name="Обычный 28 2 4 2 2" xfId="38736" xr:uid="{00000000-0005-0000-0000-00004D970000}"/>
    <cellStyle name="Обычный 28 2 4 2 3" xfId="38737" xr:uid="{00000000-0005-0000-0000-00004E970000}"/>
    <cellStyle name="Обычный 28 2 4 2 4" xfId="38738" xr:uid="{00000000-0005-0000-0000-00004F970000}"/>
    <cellStyle name="Обычный 28 2 4 2 5" xfId="38739" xr:uid="{00000000-0005-0000-0000-000050970000}"/>
    <cellStyle name="Обычный 28 2 4 2 6" xfId="38740" xr:uid="{00000000-0005-0000-0000-000051970000}"/>
    <cellStyle name="Обычный 28 2 4 2 7" xfId="38741" xr:uid="{00000000-0005-0000-0000-000052970000}"/>
    <cellStyle name="Обычный 28 2 4 2 8" xfId="38742" xr:uid="{00000000-0005-0000-0000-000053970000}"/>
    <cellStyle name="Обычный 28 2 4 2 9" xfId="38743" xr:uid="{00000000-0005-0000-0000-000054970000}"/>
    <cellStyle name="Обычный 28 2 4 20" xfId="38744" xr:uid="{00000000-0005-0000-0000-000055970000}"/>
    <cellStyle name="Обычный 28 2 4 21" xfId="38745" xr:uid="{00000000-0005-0000-0000-000056970000}"/>
    <cellStyle name="Обычный 28 2 4 3" xfId="38746" xr:uid="{00000000-0005-0000-0000-000057970000}"/>
    <cellStyle name="Обычный 28 2 4 3 10" xfId="38747" xr:uid="{00000000-0005-0000-0000-000058970000}"/>
    <cellStyle name="Обычный 28 2 4 3 11" xfId="38748" xr:uid="{00000000-0005-0000-0000-000059970000}"/>
    <cellStyle name="Обычный 28 2 4 3 12" xfId="38749" xr:uid="{00000000-0005-0000-0000-00005A970000}"/>
    <cellStyle name="Обычный 28 2 4 3 13" xfId="38750" xr:uid="{00000000-0005-0000-0000-00005B970000}"/>
    <cellStyle name="Обычный 28 2 4 3 14" xfId="38751" xr:uid="{00000000-0005-0000-0000-00005C970000}"/>
    <cellStyle name="Обычный 28 2 4 3 15" xfId="38752" xr:uid="{00000000-0005-0000-0000-00005D970000}"/>
    <cellStyle name="Обычный 28 2 4 3 16" xfId="38753" xr:uid="{00000000-0005-0000-0000-00005E970000}"/>
    <cellStyle name="Обычный 28 2 4 3 17" xfId="38754" xr:uid="{00000000-0005-0000-0000-00005F970000}"/>
    <cellStyle name="Обычный 28 2 4 3 18" xfId="38755" xr:uid="{00000000-0005-0000-0000-000060970000}"/>
    <cellStyle name="Обычный 28 2 4 3 2" xfId="38756" xr:uid="{00000000-0005-0000-0000-000061970000}"/>
    <cellStyle name="Обычный 28 2 4 3 3" xfId="38757" xr:uid="{00000000-0005-0000-0000-000062970000}"/>
    <cellStyle name="Обычный 28 2 4 3 4" xfId="38758" xr:uid="{00000000-0005-0000-0000-000063970000}"/>
    <cellStyle name="Обычный 28 2 4 3 5" xfId="38759" xr:uid="{00000000-0005-0000-0000-000064970000}"/>
    <cellStyle name="Обычный 28 2 4 3 6" xfId="38760" xr:uid="{00000000-0005-0000-0000-000065970000}"/>
    <cellStyle name="Обычный 28 2 4 3 7" xfId="38761" xr:uid="{00000000-0005-0000-0000-000066970000}"/>
    <cellStyle name="Обычный 28 2 4 3 8" xfId="38762" xr:uid="{00000000-0005-0000-0000-000067970000}"/>
    <cellStyle name="Обычный 28 2 4 3 9" xfId="38763" xr:uid="{00000000-0005-0000-0000-000068970000}"/>
    <cellStyle name="Обычный 28 2 4 4" xfId="38764" xr:uid="{00000000-0005-0000-0000-000069970000}"/>
    <cellStyle name="Обычный 28 2 4 4 10" xfId="38765" xr:uid="{00000000-0005-0000-0000-00006A970000}"/>
    <cellStyle name="Обычный 28 2 4 4 11" xfId="38766" xr:uid="{00000000-0005-0000-0000-00006B970000}"/>
    <cellStyle name="Обычный 28 2 4 4 12" xfId="38767" xr:uid="{00000000-0005-0000-0000-00006C970000}"/>
    <cellStyle name="Обычный 28 2 4 4 13" xfId="38768" xr:uid="{00000000-0005-0000-0000-00006D970000}"/>
    <cellStyle name="Обычный 28 2 4 4 14" xfId="38769" xr:uid="{00000000-0005-0000-0000-00006E970000}"/>
    <cellStyle name="Обычный 28 2 4 4 15" xfId="38770" xr:uid="{00000000-0005-0000-0000-00006F970000}"/>
    <cellStyle name="Обычный 28 2 4 4 16" xfId="38771" xr:uid="{00000000-0005-0000-0000-000070970000}"/>
    <cellStyle name="Обычный 28 2 4 4 17" xfId="38772" xr:uid="{00000000-0005-0000-0000-000071970000}"/>
    <cellStyle name="Обычный 28 2 4 4 18" xfId="38773" xr:uid="{00000000-0005-0000-0000-000072970000}"/>
    <cellStyle name="Обычный 28 2 4 4 2" xfId="38774" xr:uid="{00000000-0005-0000-0000-000073970000}"/>
    <cellStyle name="Обычный 28 2 4 4 3" xfId="38775" xr:uid="{00000000-0005-0000-0000-000074970000}"/>
    <cellStyle name="Обычный 28 2 4 4 4" xfId="38776" xr:uid="{00000000-0005-0000-0000-000075970000}"/>
    <cellStyle name="Обычный 28 2 4 4 5" xfId="38777" xr:uid="{00000000-0005-0000-0000-000076970000}"/>
    <cellStyle name="Обычный 28 2 4 4 6" xfId="38778" xr:uid="{00000000-0005-0000-0000-000077970000}"/>
    <cellStyle name="Обычный 28 2 4 4 7" xfId="38779" xr:uid="{00000000-0005-0000-0000-000078970000}"/>
    <cellStyle name="Обычный 28 2 4 4 8" xfId="38780" xr:uid="{00000000-0005-0000-0000-000079970000}"/>
    <cellStyle name="Обычный 28 2 4 4 9" xfId="38781" xr:uid="{00000000-0005-0000-0000-00007A970000}"/>
    <cellStyle name="Обычный 28 2 4 5" xfId="38782" xr:uid="{00000000-0005-0000-0000-00007B970000}"/>
    <cellStyle name="Обычный 28 2 4 6" xfId="38783" xr:uid="{00000000-0005-0000-0000-00007C970000}"/>
    <cellStyle name="Обычный 28 2 4 7" xfId="38784" xr:uid="{00000000-0005-0000-0000-00007D970000}"/>
    <cellStyle name="Обычный 28 2 4 8" xfId="38785" xr:uid="{00000000-0005-0000-0000-00007E970000}"/>
    <cellStyle name="Обычный 28 2 4 9" xfId="38786" xr:uid="{00000000-0005-0000-0000-00007F970000}"/>
    <cellStyle name="Обычный 28 2 5" xfId="38787" xr:uid="{00000000-0005-0000-0000-000080970000}"/>
    <cellStyle name="Обычный 28 2 5 10" xfId="38788" xr:uid="{00000000-0005-0000-0000-000081970000}"/>
    <cellStyle name="Обычный 28 2 5 11" xfId="38789" xr:uid="{00000000-0005-0000-0000-000082970000}"/>
    <cellStyle name="Обычный 28 2 5 12" xfId="38790" xr:uid="{00000000-0005-0000-0000-000083970000}"/>
    <cellStyle name="Обычный 28 2 5 13" xfId="38791" xr:uid="{00000000-0005-0000-0000-000084970000}"/>
    <cellStyle name="Обычный 28 2 5 14" xfId="38792" xr:uid="{00000000-0005-0000-0000-000085970000}"/>
    <cellStyle name="Обычный 28 2 5 15" xfId="38793" xr:uid="{00000000-0005-0000-0000-000086970000}"/>
    <cellStyle name="Обычный 28 2 5 16" xfId="38794" xr:uid="{00000000-0005-0000-0000-000087970000}"/>
    <cellStyle name="Обычный 28 2 5 17" xfId="38795" xr:uid="{00000000-0005-0000-0000-000088970000}"/>
    <cellStyle name="Обычный 28 2 5 18" xfId="38796" xr:uid="{00000000-0005-0000-0000-000089970000}"/>
    <cellStyle name="Обычный 28 2 5 2" xfId="38797" xr:uid="{00000000-0005-0000-0000-00008A970000}"/>
    <cellStyle name="Обычный 28 2 5 3" xfId="38798" xr:uid="{00000000-0005-0000-0000-00008B970000}"/>
    <cellStyle name="Обычный 28 2 5 4" xfId="38799" xr:uid="{00000000-0005-0000-0000-00008C970000}"/>
    <cellStyle name="Обычный 28 2 5 5" xfId="38800" xr:uid="{00000000-0005-0000-0000-00008D970000}"/>
    <cellStyle name="Обычный 28 2 5 6" xfId="38801" xr:uid="{00000000-0005-0000-0000-00008E970000}"/>
    <cellStyle name="Обычный 28 2 5 7" xfId="38802" xr:uid="{00000000-0005-0000-0000-00008F970000}"/>
    <cellStyle name="Обычный 28 2 5 8" xfId="38803" xr:uid="{00000000-0005-0000-0000-000090970000}"/>
    <cellStyle name="Обычный 28 2 5 9" xfId="38804" xr:uid="{00000000-0005-0000-0000-000091970000}"/>
    <cellStyle name="Обычный 28 2 6" xfId="38805" xr:uid="{00000000-0005-0000-0000-000092970000}"/>
    <cellStyle name="Обычный 28 2 6 10" xfId="38806" xr:uid="{00000000-0005-0000-0000-000093970000}"/>
    <cellStyle name="Обычный 28 2 6 11" xfId="38807" xr:uid="{00000000-0005-0000-0000-000094970000}"/>
    <cellStyle name="Обычный 28 2 6 12" xfId="38808" xr:uid="{00000000-0005-0000-0000-000095970000}"/>
    <cellStyle name="Обычный 28 2 6 13" xfId="38809" xr:uid="{00000000-0005-0000-0000-000096970000}"/>
    <cellStyle name="Обычный 28 2 6 14" xfId="38810" xr:uid="{00000000-0005-0000-0000-000097970000}"/>
    <cellStyle name="Обычный 28 2 6 15" xfId="38811" xr:uid="{00000000-0005-0000-0000-000098970000}"/>
    <cellStyle name="Обычный 28 2 6 16" xfId="38812" xr:uid="{00000000-0005-0000-0000-000099970000}"/>
    <cellStyle name="Обычный 28 2 6 17" xfId="38813" xr:uid="{00000000-0005-0000-0000-00009A970000}"/>
    <cellStyle name="Обычный 28 2 6 18" xfId="38814" xr:uid="{00000000-0005-0000-0000-00009B970000}"/>
    <cellStyle name="Обычный 28 2 6 2" xfId="38815" xr:uid="{00000000-0005-0000-0000-00009C970000}"/>
    <cellStyle name="Обычный 28 2 6 3" xfId="38816" xr:uid="{00000000-0005-0000-0000-00009D970000}"/>
    <cellStyle name="Обычный 28 2 6 4" xfId="38817" xr:uid="{00000000-0005-0000-0000-00009E970000}"/>
    <cellStyle name="Обычный 28 2 6 5" xfId="38818" xr:uid="{00000000-0005-0000-0000-00009F970000}"/>
    <cellStyle name="Обычный 28 2 6 6" xfId="38819" xr:uid="{00000000-0005-0000-0000-0000A0970000}"/>
    <cellStyle name="Обычный 28 2 6 7" xfId="38820" xr:uid="{00000000-0005-0000-0000-0000A1970000}"/>
    <cellStyle name="Обычный 28 2 6 8" xfId="38821" xr:uid="{00000000-0005-0000-0000-0000A2970000}"/>
    <cellStyle name="Обычный 28 2 6 9" xfId="38822" xr:uid="{00000000-0005-0000-0000-0000A3970000}"/>
    <cellStyle name="Обычный 28 2 7" xfId="38823" xr:uid="{00000000-0005-0000-0000-0000A4970000}"/>
    <cellStyle name="Обычный 28 2 7 10" xfId="38824" xr:uid="{00000000-0005-0000-0000-0000A5970000}"/>
    <cellStyle name="Обычный 28 2 7 11" xfId="38825" xr:uid="{00000000-0005-0000-0000-0000A6970000}"/>
    <cellStyle name="Обычный 28 2 7 12" xfId="38826" xr:uid="{00000000-0005-0000-0000-0000A7970000}"/>
    <cellStyle name="Обычный 28 2 7 13" xfId="38827" xr:uid="{00000000-0005-0000-0000-0000A8970000}"/>
    <cellStyle name="Обычный 28 2 7 14" xfId="38828" xr:uid="{00000000-0005-0000-0000-0000A9970000}"/>
    <cellStyle name="Обычный 28 2 7 15" xfId="38829" xr:uid="{00000000-0005-0000-0000-0000AA970000}"/>
    <cellStyle name="Обычный 28 2 7 16" xfId="38830" xr:uid="{00000000-0005-0000-0000-0000AB970000}"/>
    <cellStyle name="Обычный 28 2 7 17" xfId="38831" xr:uid="{00000000-0005-0000-0000-0000AC970000}"/>
    <cellStyle name="Обычный 28 2 7 18" xfId="38832" xr:uid="{00000000-0005-0000-0000-0000AD970000}"/>
    <cellStyle name="Обычный 28 2 7 2" xfId="38833" xr:uid="{00000000-0005-0000-0000-0000AE970000}"/>
    <cellStyle name="Обычный 28 2 7 3" xfId="38834" xr:uid="{00000000-0005-0000-0000-0000AF970000}"/>
    <cellStyle name="Обычный 28 2 7 4" xfId="38835" xr:uid="{00000000-0005-0000-0000-0000B0970000}"/>
    <cellStyle name="Обычный 28 2 7 5" xfId="38836" xr:uid="{00000000-0005-0000-0000-0000B1970000}"/>
    <cellStyle name="Обычный 28 2 7 6" xfId="38837" xr:uid="{00000000-0005-0000-0000-0000B2970000}"/>
    <cellStyle name="Обычный 28 2 7 7" xfId="38838" xr:uid="{00000000-0005-0000-0000-0000B3970000}"/>
    <cellStyle name="Обычный 28 2 7 8" xfId="38839" xr:uid="{00000000-0005-0000-0000-0000B4970000}"/>
    <cellStyle name="Обычный 28 2 7 9" xfId="38840" xr:uid="{00000000-0005-0000-0000-0000B5970000}"/>
    <cellStyle name="Обычный 28 2 8" xfId="38841" xr:uid="{00000000-0005-0000-0000-0000B6970000}"/>
    <cellStyle name="Обычный 28 2 9" xfId="38842" xr:uid="{00000000-0005-0000-0000-0000B7970000}"/>
    <cellStyle name="Обычный 28 3" xfId="38843" xr:uid="{00000000-0005-0000-0000-0000B8970000}"/>
    <cellStyle name="Обычный 28 4" xfId="38844" xr:uid="{00000000-0005-0000-0000-0000B9970000}"/>
    <cellStyle name="Обычный 28 4 2" xfId="38845" xr:uid="{00000000-0005-0000-0000-0000BA970000}"/>
    <cellStyle name="Обычный 28 4 3" xfId="38846" xr:uid="{00000000-0005-0000-0000-0000BB970000}"/>
    <cellStyle name="Обычный 28 5" xfId="38847" xr:uid="{00000000-0005-0000-0000-0000BC970000}"/>
    <cellStyle name="Обычный 29" xfId="38848" xr:uid="{00000000-0005-0000-0000-0000BD970000}"/>
    <cellStyle name="Обычный 29 10" xfId="38849" xr:uid="{00000000-0005-0000-0000-0000BE970000}"/>
    <cellStyle name="Обычный 29 11" xfId="38850" xr:uid="{00000000-0005-0000-0000-0000BF970000}"/>
    <cellStyle name="Обычный 29 12" xfId="38851" xr:uid="{00000000-0005-0000-0000-0000C0970000}"/>
    <cellStyle name="Обычный 29 13" xfId="38852" xr:uid="{00000000-0005-0000-0000-0000C1970000}"/>
    <cellStyle name="Обычный 29 14" xfId="38853" xr:uid="{00000000-0005-0000-0000-0000C2970000}"/>
    <cellStyle name="Обычный 29 15" xfId="38854" xr:uid="{00000000-0005-0000-0000-0000C3970000}"/>
    <cellStyle name="Обычный 29 16" xfId="38855" xr:uid="{00000000-0005-0000-0000-0000C4970000}"/>
    <cellStyle name="Обычный 29 17" xfId="38856" xr:uid="{00000000-0005-0000-0000-0000C5970000}"/>
    <cellStyle name="Обычный 29 18" xfId="38857" xr:uid="{00000000-0005-0000-0000-0000C6970000}"/>
    <cellStyle name="Обычный 29 19" xfId="38858" xr:uid="{00000000-0005-0000-0000-0000C7970000}"/>
    <cellStyle name="Обычный 29 2" xfId="38859" xr:uid="{00000000-0005-0000-0000-0000C8970000}"/>
    <cellStyle name="Обычный 29 2 10" xfId="38860" xr:uid="{00000000-0005-0000-0000-0000C9970000}"/>
    <cellStyle name="Обычный 29 2 11" xfId="38861" xr:uid="{00000000-0005-0000-0000-0000CA970000}"/>
    <cellStyle name="Обычный 29 2 12" xfId="38862" xr:uid="{00000000-0005-0000-0000-0000CB970000}"/>
    <cellStyle name="Обычный 29 2 13" xfId="38863" xr:uid="{00000000-0005-0000-0000-0000CC970000}"/>
    <cellStyle name="Обычный 29 2 14" xfId="38864" xr:uid="{00000000-0005-0000-0000-0000CD970000}"/>
    <cellStyle name="Обычный 29 2 15" xfId="38865" xr:uid="{00000000-0005-0000-0000-0000CE970000}"/>
    <cellStyle name="Обычный 29 2 16" xfId="38866" xr:uid="{00000000-0005-0000-0000-0000CF970000}"/>
    <cellStyle name="Обычный 29 2 17" xfId="38867" xr:uid="{00000000-0005-0000-0000-0000D0970000}"/>
    <cellStyle name="Обычный 29 2 18" xfId="38868" xr:uid="{00000000-0005-0000-0000-0000D1970000}"/>
    <cellStyle name="Обычный 29 2 19" xfId="38869" xr:uid="{00000000-0005-0000-0000-0000D2970000}"/>
    <cellStyle name="Обычный 29 2 2" xfId="38870" xr:uid="{00000000-0005-0000-0000-0000D3970000}"/>
    <cellStyle name="Обычный 29 2 2 10" xfId="38871" xr:uid="{00000000-0005-0000-0000-0000D4970000}"/>
    <cellStyle name="Обычный 29 2 2 11" xfId="38872" xr:uid="{00000000-0005-0000-0000-0000D5970000}"/>
    <cellStyle name="Обычный 29 2 2 12" xfId="38873" xr:uid="{00000000-0005-0000-0000-0000D6970000}"/>
    <cellStyle name="Обычный 29 2 2 13" xfId="38874" xr:uid="{00000000-0005-0000-0000-0000D7970000}"/>
    <cellStyle name="Обычный 29 2 2 14" xfId="38875" xr:uid="{00000000-0005-0000-0000-0000D8970000}"/>
    <cellStyle name="Обычный 29 2 2 15" xfId="38876" xr:uid="{00000000-0005-0000-0000-0000D9970000}"/>
    <cellStyle name="Обычный 29 2 2 16" xfId="38877" xr:uid="{00000000-0005-0000-0000-0000DA970000}"/>
    <cellStyle name="Обычный 29 2 2 17" xfId="38878" xr:uid="{00000000-0005-0000-0000-0000DB970000}"/>
    <cellStyle name="Обычный 29 2 2 18" xfId="38879" xr:uid="{00000000-0005-0000-0000-0000DC970000}"/>
    <cellStyle name="Обычный 29 2 2 19" xfId="38880" xr:uid="{00000000-0005-0000-0000-0000DD970000}"/>
    <cellStyle name="Обычный 29 2 2 2" xfId="38881" xr:uid="{00000000-0005-0000-0000-0000DE970000}"/>
    <cellStyle name="Обычный 29 2 2 2 10" xfId="38882" xr:uid="{00000000-0005-0000-0000-0000DF970000}"/>
    <cellStyle name="Обычный 29 2 2 2 11" xfId="38883" xr:uid="{00000000-0005-0000-0000-0000E0970000}"/>
    <cellStyle name="Обычный 29 2 2 2 12" xfId="38884" xr:uid="{00000000-0005-0000-0000-0000E1970000}"/>
    <cellStyle name="Обычный 29 2 2 2 13" xfId="38885" xr:uid="{00000000-0005-0000-0000-0000E2970000}"/>
    <cellStyle name="Обычный 29 2 2 2 14" xfId="38886" xr:uid="{00000000-0005-0000-0000-0000E3970000}"/>
    <cellStyle name="Обычный 29 2 2 2 15" xfId="38887" xr:uid="{00000000-0005-0000-0000-0000E4970000}"/>
    <cellStyle name="Обычный 29 2 2 2 16" xfId="38888" xr:uid="{00000000-0005-0000-0000-0000E5970000}"/>
    <cellStyle name="Обычный 29 2 2 2 17" xfId="38889" xr:uid="{00000000-0005-0000-0000-0000E6970000}"/>
    <cellStyle name="Обычный 29 2 2 2 18" xfId="38890" xr:uid="{00000000-0005-0000-0000-0000E7970000}"/>
    <cellStyle name="Обычный 29 2 2 2 19" xfId="38891" xr:uid="{00000000-0005-0000-0000-0000E8970000}"/>
    <cellStyle name="Обычный 29 2 2 2 2" xfId="38892" xr:uid="{00000000-0005-0000-0000-0000E9970000}"/>
    <cellStyle name="Обычный 29 2 2 2 2 10" xfId="38893" xr:uid="{00000000-0005-0000-0000-0000EA970000}"/>
    <cellStyle name="Обычный 29 2 2 2 2 11" xfId="38894" xr:uid="{00000000-0005-0000-0000-0000EB970000}"/>
    <cellStyle name="Обычный 29 2 2 2 2 12" xfId="38895" xr:uid="{00000000-0005-0000-0000-0000EC970000}"/>
    <cellStyle name="Обычный 29 2 2 2 2 13" xfId="38896" xr:uid="{00000000-0005-0000-0000-0000ED970000}"/>
    <cellStyle name="Обычный 29 2 2 2 2 14" xfId="38897" xr:uid="{00000000-0005-0000-0000-0000EE970000}"/>
    <cellStyle name="Обычный 29 2 2 2 2 15" xfId="38898" xr:uid="{00000000-0005-0000-0000-0000EF970000}"/>
    <cellStyle name="Обычный 29 2 2 2 2 16" xfId="38899" xr:uid="{00000000-0005-0000-0000-0000F0970000}"/>
    <cellStyle name="Обычный 29 2 2 2 2 17" xfId="38900" xr:uid="{00000000-0005-0000-0000-0000F1970000}"/>
    <cellStyle name="Обычный 29 2 2 2 2 18" xfId="38901" xr:uid="{00000000-0005-0000-0000-0000F2970000}"/>
    <cellStyle name="Обычный 29 2 2 2 2 2" xfId="38902" xr:uid="{00000000-0005-0000-0000-0000F3970000}"/>
    <cellStyle name="Обычный 29 2 2 2 2 3" xfId="38903" xr:uid="{00000000-0005-0000-0000-0000F4970000}"/>
    <cellStyle name="Обычный 29 2 2 2 2 4" xfId="38904" xr:uid="{00000000-0005-0000-0000-0000F5970000}"/>
    <cellStyle name="Обычный 29 2 2 2 2 5" xfId="38905" xr:uid="{00000000-0005-0000-0000-0000F6970000}"/>
    <cellStyle name="Обычный 29 2 2 2 2 6" xfId="38906" xr:uid="{00000000-0005-0000-0000-0000F7970000}"/>
    <cellStyle name="Обычный 29 2 2 2 2 7" xfId="38907" xr:uid="{00000000-0005-0000-0000-0000F8970000}"/>
    <cellStyle name="Обычный 29 2 2 2 2 8" xfId="38908" xr:uid="{00000000-0005-0000-0000-0000F9970000}"/>
    <cellStyle name="Обычный 29 2 2 2 2 9" xfId="38909" xr:uid="{00000000-0005-0000-0000-0000FA970000}"/>
    <cellStyle name="Обычный 29 2 2 2 20" xfId="38910" xr:uid="{00000000-0005-0000-0000-0000FB970000}"/>
    <cellStyle name="Обычный 29 2 2 2 21" xfId="38911" xr:uid="{00000000-0005-0000-0000-0000FC970000}"/>
    <cellStyle name="Обычный 29 2 2 2 3" xfId="38912" xr:uid="{00000000-0005-0000-0000-0000FD970000}"/>
    <cellStyle name="Обычный 29 2 2 2 3 10" xfId="38913" xr:uid="{00000000-0005-0000-0000-0000FE970000}"/>
    <cellStyle name="Обычный 29 2 2 2 3 11" xfId="38914" xr:uid="{00000000-0005-0000-0000-0000FF970000}"/>
    <cellStyle name="Обычный 29 2 2 2 3 12" xfId="38915" xr:uid="{00000000-0005-0000-0000-000000980000}"/>
    <cellStyle name="Обычный 29 2 2 2 3 13" xfId="38916" xr:uid="{00000000-0005-0000-0000-000001980000}"/>
    <cellStyle name="Обычный 29 2 2 2 3 14" xfId="38917" xr:uid="{00000000-0005-0000-0000-000002980000}"/>
    <cellStyle name="Обычный 29 2 2 2 3 15" xfId="38918" xr:uid="{00000000-0005-0000-0000-000003980000}"/>
    <cellStyle name="Обычный 29 2 2 2 3 16" xfId="38919" xr:uid="{00000000-0005-0000-0000-000004980000}"/>
    <cellStyle name="Обычный 29 2 2 2 3 17" xfId="38920" xr:uid="{00000000-0005-0000-0000-000005980000}"/>
    <cellStyle name="Обычный 29 2 2 2 3 18" xfId="38921" xr:uid="{00000000-0005-0000-0000-000006980000}"/>
    <cellStyle name="Обычный 29 2 2 2 3 2" xfId="38922" xr:uid="{00000000-0005-0000-0000-000007980000}"/>
    <cellStyle name="Обычный 29 2 2 2 3 3" xfId="38923" xr:uid="{00000000-0005-0000-0000-000008980000}"/>
    <cellStyle name="Обычный 29 2 2 2 3 4" xfId="38924" xr:uid="{00000000-0005-0000-0000-000009980000}"/>
    <cellStyle name="Обычный 29 2 2 2 3 5" xfId="38925" xr:uid="{00000000-0005-0000-0000-00000A980000}"/>
    <cellStyle name="Обычный 29 2 2 2 3 6" xfId="38926" xr:uid="{00000000-0005-0000-0000-00000B980000}"/>
    <cellStyle name="Обычный 29 2 2 2 3 7" xfId="38927" xr:uid="{00000000-0005-0000-0000-00000C980000}"/>
    <cellStyle name="Обычный 29 2 2 2 3 8" xfId="38928" xr:uid="{00000000-0005-0000-0000-00000D980000}"/>
    <cellStyle name="Обычный 29 2 2 2 3 9" xfId="38929" xr:uid="{00000000-0005-0000-0000-00000E980000}"/>
    <cellStyle name="Обычный 29 2 2 2 4" xfId="38930" xr:uid="{00000000-0005-0000-0000-00000F980000}"/>
    <cellStyle name="Обычный 29 2 2 2 4 10" xfId="38931" xr:uid="{00000000-0005-0000-0000-000010980000}"/>
    <cellStyle name="Обычный 29 2 2 2 4 11" xfId="38932" xr:uid="{00000000-0005-0000-0000-000011980000}"/>
    <cellStyle name="Обычный 29 2 2 2 4 12" xfId="38933" xr:uid="{00000000-0005-0000-0000-000012980000}"/>
    <cellStyle name="Обычный 29 2 2 2 4 13" xfId="38934" xr:uid="{00000000-0005-0000-0000-000013980000}"/>
    <cellStyle name="Обычный 29 2 2 2 4 14" xfId="38935" xr:uid="{00000000-0005-0000-0000-000014980000}"/>
    <cellStyle name="Обычный 29 2 2 2 4 15" xfId="38936" xr:uid="{00000000-0005-0000-0000-000015980000}"/>
    <cellStyle name="Обычный 29 2 2 2 4 16" xfId="38937" xr:uid="{00000000-0005-0000-0000-000016980000}"/>
    <cellStyle name="Обычный 29 2 2 2 4 17" xfId="38938" xr:uid="{00000000-0005-0000-0000-000017980000}"/>
    <cellStyle name="Обычный 29 2 2 2 4 18" xfId="38939" xr:uid="{00000000-0005-0000-0000-000018980000}"/>
    <cellStyle name="Обычный 29 2 2 2 4 2" xfId="38940" xr:uid="{00000000-0005-0000-0000-000019980000}"/>
    <cellStyle name="Обычный 29 2 2 2 4 3" xfId="38941" xr:uid="{00000000-0005-0000-0000-00001A980000}"/>
    <cellStyle name="Обычный 29 2 2 2 4 4" xfId="38942" xr:uid="{00000000-0005-0000-0000-00001B980000}"/>
    <cellStyle name="Обычный 29 2 2 2 4 5" xfId="38943" xr:uid="{00000000-0005-0000-0000-00001C980000}"/>
    <cellStyle name="Обычный 29 2 2 2 4 6" xfId="38944" xr:uid="{00000000-0005-0000-0000-00001D980000}"/>
    <cellStyle name="Обычный 29 2 2 2 4 7" xfId="38945" xr:uid="{00000000-0005-0000-0000-00001E980000}"/>
    <cellStyle name="Обычный 29 2 2 2 4 8" xfId="38946" xr:uid="{00000000-0005-0000-0000-00001F980000}"/>
    <cellStyle name="Обычный 29 2 2 2 4 9" xfId="38947" xr:uid="{00000000-0005-0000-0000-000020980000}"/>
    <cellStyle name="Обычный 29 2 2 2 5" xfId="38948" xr:uid="{00000000-0005-0000-0000-000021980000}"/>
    <cellStyle name="Обычный 29 2 2 2 6" xfId="38949" xr:uid="{00000000-0005-0000-0000-000022980000}"/>
    <cellStyle name="Обычный 29 2 2 2 7" xfId="38950" xr:uid="{00000000-0005-0000-0000-000023980000}"/>
    <cellStyle name="Обычный 29 2 2 2 8" xfId="38951" xr:uid="{00000000-0005-0000-0000-000024980000}"/>
    <cellStyle name="Обычный 29 2 2 2 9" xfId="38952" xr:uid="{00000000-0005-0000-0000-000025980000}"/>
    <cellStyle name="Обычный 29 2 2 20" xfId="38953" xr:uid="{00000000-0005-0000-0000-000026980000}"/>
    <cellStyle name="Обычный 29 2 2 21" xfId="38954" xr:uid="{00000000-0005-0000-0000-000027980000}"/>
    <cellStyle name="Обычный 29 2 2 22" xfId="38955" xr:uid="{00000000-0005-0000-0000-000028980000}"/>
    <cellStyle name="Обычный 29 2 2 3" xfId="38956" xr:uid="{00000000-0005-0000-0000-000029980000}"/>
    <cellStyle name="Обычный 29 2 2 3 10" xfId="38957" xr:uid="{00000000-0005-0000-0000-00002A980000}"/>
    <cellStyle name="Обычный 29 2 2 3 11" xfId="38958" xr:uid="{00000000-0005-0000-0000-00002B980000}"/>
    <cellStyle name="Обычный 29 2 2 3 12" xfId="38959" xr:uid="{00000000-0005-0000-0000-00002C980000}"/>
    <cellStyle name="Обычный 29 2 2 3 13" xfId="38960" xr:uid="{00000000-0005-0000-0000-00002D980000}"/>
    <cellStyle name="Обычный 29 2 2 3 14" xfId="38961" xr:uid="{00000000-0005-0000-0000-00002E980000}"/>
    <cellStyle name="Обычный 29 2 2 3 15" xfId="38962" xr:uid="{00000000-0005-0000-0000-00002F980000}"/>
    <cellStyle name="Обычный 29 2 2 3 16" xfId="38963" xr:uid="{00000000-0005-0000-0000-000030980000}"/>
    <cellStyle name="Обычный 29 2 2 3 17" xfId="38964" xr:uid="{00000000-0005-0000-0000-000031980000}"/>
    <cellStyle name="Обычный 29 2 2 3 18" xfId="38965" xr:uid="{00000000-0005-0000-0000-000032980000}"/>
    <cellStyle name="Обычный 29 2 2 3 2" xfId="38966" xr:uid="{00000000-0005-0000-0000-000033980000}"/>
    <cellStyle name="Обычный 29 2 2 3 3" xfId="38967" xr:uid="{00000000-0005-0000-0000-000034980000}"/>
    <cellStyle name="Обычный 29 2 2 3 4" xfId="38968" xr:uid="{00000000-0005-0000-0000-000035980000}"/>
    <cellStyle name="Обычный 29 2 2 3 5" xfId="38969" xr:uid="{00000000-0005-0000-0000-000036980000}"/>
    <cellStyle name="Обычный 29 2 2 3 6" xfId="38970" xr:uid="{00000000-0005-0000-0000-000037980000}"/>
    <cellStyle name="Обычный 29 2 2 3 7" xfId="38971" xr:uid="{00000000-0005-0000-0000-000038980000}"/>
    <cellStyle name="Обычный 29 2 2 3 8" xfId="38972" xr:uid="{00000000-0005-0000-0000-000039980000}"/>
    <cellStyle name="Обычный 29 2 2 3 9" xfId="38973" xr:uid="{00000000-0005-0000-0000-00003A980000}"/>
    <cellStyle name="Обычный 29 2 2 4" xfId="38974" xr:uid="{00000000-0005-0000-0000-00003B980000}"/>
    <cellStyle name="Обычный 29 2 2 4 10" xfId="38975" xr:uid="{00000000-0005-0000-0000-00003C980000}"/>
    <cellStyle name="Обычный 29 2 2 4 11" xfId="38976" xr:uid="{00000000-0005-0000-0000-00003D980000}"/>
    <cellStyle name="Обычный 29 2 2 4 12" xfId="38977" xr:uid="{00000000-0005-0000-0000-00003E980000}"/>
    <cellStyle name="Обычный 29 2 2 4 13" xfId="38978" xr:uid="{00000000-0005-0000-0000-00003F980000}"/>
    <cellStyle name="Обычный 29 2 2 4 14" xfId="38979" xr:uid="{00000000-0005-0000-0000-000040980000}"/>
    <cellStyle name="Обычный 29 2 2 4 15" xfId="38980" xr:uid="{00000000-0005-0000-0000-000041980000}"/>
    <cellStyle name="Обычный 29 2 2 4 16" xfId="38981" xr:uid="{00000000-0005-0000-0000-000042980000}"/>
    <cellStyle name="Обычный 29 2 2 4 17" xfId="38982" xr:uid="{00000000-0005-0000-0000-000043980000}"/>
    <cellStyle name="Обычный 29 2 2 4 18" xfId="38983" xr:uid="{00000000-0005-0000-0000-000044980000}"/>
    <cellStyle name="Обычный 29 2 2 4 2" xfId="38984" xr:uid="{00000000-0005-0000-0000-000045980000}"/>
    <cellStyle name="Обычный 29 2 2 4 3" xfId="38985" xr:uid="{00000000-0005-0000-0000-000046980000}"/>
    <cellStyle name="Обычный 29 2 2 4 4" xfId="38986" xr:uid="{00000000-0005-0000-0000-000047980000}"/>
    <cellStyle name="Обычный 29 2 2 4 5" xfId="38987" xr:uid="{00000000-0005-0000-0000-000048980000}"/>
    <cellStyle name="Обычный 29 2 2 4 6" xfId="38988" xr:uid="{00000000-0005-0000-0000-000049980000}"/>
    <cellStyle name="Обычный 29 2 2 4 7" xfId="38989" xr:uid="{00000000-0005-0000-0000-00004A980000}"/>
    <cellStyle name="Обычный 29 2 2 4 8" xfId="38990" xr:uid="{00000000-0005-0000-0000-00004B980000}"/>
    <cellStyle name="Обычный 29 2 2 4 9" xfId="38991" xr:uid="{00000000-0005-0000-0000-00004C980000}"/>
    <cellStyle name="Обычный 29 2 2 5" xfId="38992" xr:uid="{00000000-0005-0000-0000-00004D980000}"/>
    <cellStyle name="Обычный 29 2 2 5 10" xfId="38993" xr:uid="{00000000-0005-0000-0000-00004E980000}"/>
    <cellStyle name="Обычный 29 2 2 5 11" xfId="38994" xr:uid="{00000000-0005-0000-0000-00004F980000}"/>
    <cellStyle name="Обычный 29 2 2 5 12" xfId="38995" xr:uid="{00000000-0005-0000-0000-000050980000}"/>
    <cellStyle name="Обычный 29 2 2 5 13" xfId="38996" xr:uid="{00000000-0005-0000-0000-000051980000}"/>
    <cellStyle name="Обычный 29 2 2 5 14" xfId="38997" xr:uid="{00000000-0005-0000-0000-000052980000}"/>
    <cellStyle name="Обычный 29 2 2 5 15" xfId="38998" xr:uid="{00000000-0005-0000-0000-000053980000}"/>
    <cellStyle name="Обычный 29 2 2 5 16" xfId="38999" xr:uid="{00000000-0005-0000-0000-000054980000}"/>
    <cellStyle name="Обычный 29 2 2 5 17" xfId="39000" xr:uid="{00000000-0005-0000-0000-000055980000}"/>
    <cellStyle name="Обычный 29 2 2 5 18" xfId="39001" xr:uid="{00000000-0005-0000-0000-000056980000}"/>
    <cellStyle name="Обычный 29 2 2 5 2" xfId="39002" xr:uid="{00000000-0005-0000-0000-000057980000}"/>
    <cellStyle name="Обычный 29 2 2 5 3" xfId="39003" xr:uid="{00000000-0005-0000-0000-000058980000}"/>
    <cellStyle name="Обычный 29 2 2 5 4" xfId="39004" xr:uid="{00000000-0005-0000-0000-000059980000}"/>
    <cellStyle name="Обычный 29 2 2 5 5" xfId="39005" xr:uid="{00000000-0005-0000-0000-00005A980000}"/>
    <cellStyle name="Обычный 29 2 2 5 6" xfId="39006" xr:uid="{00000000-0005-0000-0000-00005B980000}"/>
    <cellStyle name="Обычный 29 2 2 5 7" xfId="39007" xr:uid="{00000000-0005-0000-0000-00005C980000}"/>
    <cellStyle name="Обычный 29 2 2 5 8" xfId="39008" xr:uid="{00000000-0005-0000-0000-00005D980000}"/>
    <cellStyle name="Обычный 29 2 2 5 9" xfId="39009" xr:uid="{00000000-0005-0000-0000-00005E980000}"/>
    <cellStyle name="Обычный 29 2 2 6" xfId="39010" xr:uid="{00000000-0005-0000-0000-00005F980000}"/>
    <cellStyle name="Обычный 29 2 2 7" xfId="39011" xr:uid="{00000000-0005-0000-0000-000060980000}"/>
    <cellStyle name="Обычный 29 2 2 8" xfId="39012" xr:uid="{00000000-0005-0000-0000-000061980000}"/>
    <cellStyle name="Обычный 29 2 2 9" xfId="39013" xr:uid="{00000000-0005-0000-0000-000062980000}"/>
    <cellStyle name="Обычный 29 2 20" xfId="39014" xr:uid="{00000000-0005-0000-0000-000063980000}"/>
    <cellStyle name="Обычный 29 2 21" xfId="39015" xr:uid="{00000000-0005-0000-0000-000064980000}"/>
    <cellStyle name="Обычный 29 2 22" xfId="39016" xr:uid="{00000000-0005-0000-0000-000065980000}"/>
    <cellStyle name="Обычный 29 2 23" xfId="39017" xr:uid="{00000000-0005-0000-0000-000066980000}"/>
    <cellStyle name="Обычный 29 2 24" xfId="39018" xr:uid="{00000000-0005-0000-0000-000067980000}"/>
    <cellStyle name="Обычный 29 2 25" xfId="39019" xr:uid="{00000000-0005-0000-0000-000068980000}"/>
    <cellStyle name="Обычный 29 2 3" xfId="39020" xr:uid="{00000000-0005-0000-0000-000069980000}"/>
    <cellStyle name="Обычный 29 2 3 10" xfId="39021" xr:uid="{00000000-0005-0000-0000-00006A980000}"/>
    <cellStyle name="Обычный 29 2 3 11" xfId="39022" xr:uid="{00000000-0005-0000-0000-00006B980000}"/>
    <cellStyle name="Обычный 29 2 3 12" xfId="39023" xr:uid="{00000000-0005-0000-0000-00006C980000}"/>
    <cellStyle name="Обычный 29 2 3 13" xfId="39024" xr:uid="{00000000-0005-0000-0000-00006D980000}"/>
    <cellStyle name="Обычный 29 2 3 14" xfId="39025" xr:uid="{00000000-0005-0000-0000-00006E980000}"/>
    <cellStyle name="Обычный 29 2 3 15" xfId="39026" xr:uid="{00000000-0005-0000-0000-00006F980000}"/>
    <cellStyle name="Обычный 29 2 3 16" xfId="39027" xr:uid="{00000000-0005-0000-0000-000070980000}"/>
    <cellStyle name="Обычный 29 2 3 17" xfId="39028" xr:uid="{00000000-0005-0000-0000-000071980000}"/>
    <cellStyle name="Обычный 29 2 3 18" xfId="39029" xr:uid="{00000000-0005-0000-0000-000072980000}"/>
    <cellStyle name="Обычный 29 2 3 19" xfId="39030" xr:uid="{00000000-0005-0000-0000-000073980000}"/>
    <cellStyle name="Обычный 29 2 3 2" xfId="39031" xr:uid="{00000000-0005-0000-0000-000074980000}"/>
    <cellStyle name="Обычный 29 2 3 2 10" xfId="39032" xr:uid="{00000000-0005-0000-0000-000075980000}"/>
    <cellStyle name="Обычный 29 2 3 2 11" xfId="39033" xr:uid="{00000000-0005-0000-0000-000076980000}"/>
    <cellStyle name="Обычный 29 2 3 2 12" xfId="39034" xr:uid="{00000000-0005-0000-0000-000077980000}"/>
    <cellStyle name="Обычный 29 2 3 2 13" xfId="39035" xr:uid="{00000000-0005-0000-0000-000078980000}"/>
    <cellStyle name="Обычный 29 2 3 2 14" xfId="39036" xr:uid="{00000000-0005-0000-0000-000079980000}"/>
    <cellStyle name="Обычный 29 2 3 2 15" xfId="39037" xr:uid="{00000000-0005-0000-0000-00007A980000}"/>
    <cellStyle name="Обычный 29 2 3 2 16" xfId="39038" xr:uid="{00000000-0005-0000-0000-00007B980000}"/>
    <cellStyle name="Обычный 29 2 3 2 17" xfId="39039" xr:uid="{00000000-0005-0000-0000-00007C980000}"/>
    <cellStyle name="Обычный 29 2 3 2 18" xfId="39040" xr:uid="{00000000-0005-0000-0000-00007D980000}"/>
    <cellStyle name="Обычный 29 2 3 2 19" xfId="39041" xr:uid="{00000000-0005-0000-0000-00007E980000}"/>
    <cellStyle name="Обычный 29 2 3 2 2" xfId="39042" xr:uid="{00000000-0005-0000-0000-00007F980000}"/>
    <cellStyle name="Обычный 29 2 3 2 2 10" xfId="39043" xr:uid="{00000000-0005-0000-0000-000080980000}"/>
    <cellStyle name="Обычный 29 2 3 2 2 11" xfId="39044" xr:uid="{00000000-0005-0000-0000-000081980000}"/>
    <cellStyle name="Обычный 29 2 3 2 2 12" xfId="39045" xr:uid="{00000000-0005-0000-0000-000082980000}"/>
    <cellStyle name="Обычный 29 2 3 2 2 13" xfId="39046" xr:uid="{00000000-0005-0000-0000-000083980000}"/>
    <cellStyle name="Обычный 29 2 3 2 2 14" xfId="39047" xr:uid="{00000000-0005-0000-0000-000084980000}"/>
    <cellStyle name="Обычный 29 2 3 2 2 15" xfId="39048" xr:uid="{00000000-0005-0000-0000-000085980000}"/>
    <cellStyle name="Обычный 29 2 3 2 2 16" xfId="39049" xr:uid="{00000000-0005-0000-0000-000086980000}"/>
    <cellStyle name="Обычный 29 2 3 2 2 17" xfId="39050" xr:uid="{00000000-0005-0000-0000-000087980000}"/>
    <cellStyle name="Обычный 29 2 3 2 2 18" xfId="39051" xr:uid="{00000000-0005-0000-0000-000088980000}"/>
    <cellStyle name="Обычный 29 2 3 2 2 2" xfId="39052" xr:uid="{00000000-0005-0000-0000-000089980000}"/>
    <cellStyle name="Обычный 29 2 3 2 2 3" xfId="39053" xr:uid="{00000000-0005-0000-0000-00008A980000}"/>
    <cellStyle name="Обычный 29 2 3 2 2 4" xfId="39054" xr:uid="{00000000-0005-0000-0000-00008B980000}"/>
    <cellStyle name="Обычный 29 2 3 2 2 5" xfId="39055" xr:uid="{00000000-0005-0000-0000-00008C980000}"/>
    <cellStyle name="Обычный 29 2 3 2 2 6" xfId="39056" xr:uid="{00000000-0005-0000-0000-00008D980000}"/>
    <cellStyle name="Обычный 29 2 3 2 2 7" xfId="39057" xr:uid="{00000000-0005-0000-0000-00008E980000}"/>
    <cellStyle name="Обычный 29 2 3 2 2 8" xfId="39058" xr:uid="{00000000-0005-0000-0000-00008F980000}"/>
    <cellStyle name="Обычный 29 2 3 2 2 9" xfId="39059" xr:uid="{00000000-0005-0000-0000-000090980000}"/>
    <cellStyle name="Обычный 29 2 3 2 20" xfId="39060" xr:uid="{00000000-0005-0000-0000-000091980000}"/>
    <cellStyle name="Обычный 29 2 3 2 21" xfId="39061" xr:uid="{00000000-0005-0000-0000-000092980000}"/>
    <cellStyle name="Обычный 29 2 3 2 3" xfId="39062" xr:uid="{00000000-0005-0000-0000-000093980000}"/>
    <cellStyle name="Обычный 29 2 3 2 3 10" xfId="39063" xr:uid="{00000000-0005-0000-0000-000094980000}"/>
    <cellStyle name="Обычный 29 2 3 2 3 11" xfId="39064" xr:uid="{00000000-0005-0000-0000-000095980000}"/>
    <cellStyle name="Обычный 29 2 3 2 3 12" xfId="39065" xr:uid="{00000000-0005-0000-0000-000096980000}"/>
    <cellStyle name="Обычный 29 2 3 2 3 13" xfId="39066" xr:uid="{00000000-0005-0000-0000-000097980000}"/>
    <cellStyle name="Обычный 29 2 3 2 3 14" xfId="39067" xr:uid="{00000000-0005-0000-0000-000098980000}"/>
    <cellStyle name="Обычный 29 2 3 2 3 15" xfId="39068" xr:uid="{00000000-0005-0000-0000-000099980000}"/>
    <cellStyle name="Обычный 29 2 3 2 3 16" xfId="39069" xr:uid="{00000000-0005-0000-0000-00009A980000}"/>
    <cellStyle name="Обычный 29 2 3 2 3 17" xfId="39070" xr:uid="{00000000-0005-0000-0000-00009B980000}"/>
    <cellStyle name="Обычный 29 2 3 2 3 18" xfId="39071" xr:uid="{00000000-0005-0000-0000-00009C980000}"/>
    <cellStyle name="Обычный 29 2 3 2 3 2" xfId="39072" xr:uid="{00000000-0005-0000-0000-00009D980000}"/>
    <cellStyle name="Обычный 29 2 3 2 3 3" xfId="39073" xr:uid="{00000000-0005-0000-0000-00009E980000}"/>
    <cellStyle name="Обычный 29 2 3 2 3 4" xfId="39074" xr:uid="{00000000-0005-0000-0000-00009F980000}"/>
    <cellStyle name="Обычный 29 2 3 2 3 5" xfId="39075" xr:uid="{00000000-0005-0000-0000-0000A0980000}"/>
    <cellStyle name="Обычный 29 2 3 2 3 6" xfId="39076" xr:uid="{00000000-0005-0000-0000-0000A1980000}"/>
    <cellStyle name="Обычный 29 2 3 2 3 7" xfId="39077" xr:uid="{00000000-0005-0000-0000-0000A2980000}"/>
    <cellStyle name="Обычный 29 2 3 2 3 8" xfId="39078" xr:uid="{00000000-0005-0000-0000-0000A3980000}"/>
    <cellStyle name="Обычный 29 2 3 2 3 9" xfId="39079" xr:uid="{00000000-0005-0000-0000-0000A4980000}"/>
    <cellStyle name="Обычный 29 2 3 2 4" xfId="39080" xr:uid="{00000000-0005-0000-0000-0000A5980000}"/>
    <cellStyle name="Обычный 29 2 3 2 4 10" xfId="39081" xr:uid="{00000000-0005-0000-0000-0000A6980000}"/>
    <cellStyle name="Обычный 29 2 3 2 4 11" xfId="39082" xr:uid="{00000000-0005-0000-0000-0000A7980000}"/>
    <cellStyle name="Обычный 29 2 3 2 4 12" xfId="39083" xr:uid="{00000000-0005-0000-0000-0000A8980000}"/>
    <cellStyle name="Обычный 29 2 3 2 4 13" xfId="39084" xr:uid="{00000000-0005-0000-0000-0000A9980000}"/>
    <cellStyle name="Обычный 29 2 3 2 4 14" xfId="39085" xr:uid="{00000000-0005-0000-0000-0000AA980000}"/>
    <cellStyle name="Обычный 29 2 3 2 4 15" xfId="39086" xr:uid="{00000000-0005-0000-0000-0000AB980000}"/>
    <cellStyle name="Обычный 29 2 3 2 4 16" xfId="39087" xr:uid="{00000000-0005-0000-0000-0000AC980000}"/>
    <cellStyle name="Обычный 29 2 3 2 4 17" xfId="39088" xr:uid="{00000000-0005-0000-0000-0000AD980000}"/>
    <cellStyle name="Обычный 29 2 3 2 4 18" xfId="39089" xr:uid="{00000000-0005-0000-0000-0000AE980000}"/>
    <cellStyle name="Обычный 29 2 3 2 4 2" xfId="39090" xr:uid="{00000000-0005-0000-0000-0000AF980000}"/>
    <cellStyle name="Обычный 29 2 3 2 4 3" xfId="39091" xr:uid="{00000000-0005-0000-0000-0000B0980000}"/>
    <cellStyle name="Обычный 29 2 3 2 4 4" xfId="39092" xr:uid="{00000000-0005-0000-0000-0000B1980000}"/>
    <cellStyle name="Обычный 29 2 3 2 4 5" xfId="39093" xr:uid="{00000000-0005-0000-0000-0000B2980000}"/>
    <cellStyle name="Обычный 29 2 3 2 4 6" xfId="39094" xr:uid="{00000000-0005-0000-0000-0000B3980000}"/>
    <cellStyle name="Обычный 29 2 3 2 4 7" xfId="39095" xr:uid="{00000000-0005-0000-0000-0000B4980000}"/>
    <cellStyle name="Обычный 29 2 3 2 4 8" xfId="39096" xr:uid="{00000000-0005-0000-0000-0000B5980000}"/>
    <cellStyle name="Обычный 29 2 3 2 4 9" xfId="39097" xr:uid="{00000000-0005-0000-0000-0000B6980000}"/>
    <cellStyle name="Обычный 29 2 3 2 5" xfId="39098" xr:uid="{00000000-0005-0000-0000-0000B7980000}"/>
    <cellStyle name="Обычный 29 2 3 2 6" xfId="39099" xr:uid="{00000000-0005-0000-0000-0000B8980000}"/>
    <cellStyle name="Обычный 29 2 3 2 7" xfId="39100" xr:uid="{00000000-0005-0000-0000-0000B9980000}"/>
    <cellStyle name="Обычный 29 2 3 2 8" xfId="39101" xr:uid="{00000000-0005-0000-0000-0000BA980000}"/>
    <cellStyle name="Обычный 29 2 3 2 9" xfId="39102" xr:uid="{00000000-0005-0000-0000-0000BB980000}"/>
    <cellStyle name="Обычный 29 2 3 20" xfId="39103" xr:uid="{00000000-0005-0000-0000-0000BC980000}"/>
    <cellStyle name="Обычный 29 2 3 21" xfId="39104" xr:uid="{00000000-0005-0000-0000-0000BD980000}"/>
    <cellStyle name="Обычный 29 2 3 22" xfId="39105" xr:uid="{00000000-0005-0000-0000-0000BE980000}"/>
    <cellStyle name="Обычный 29 2 3 3" xfId="39106" xr:uid="{00000000-0005-0000-0000-0000BF980000}"/>
    <cellStyle name="Обычный 29 2 3 3 10" xfId="39107" xr:uid="{00000000-0005-0000-0000-0000C0980000}"/>
    <cellStyle name="Обычный 29 2 3 3 11" xfId="39108" xr:uid="{00000000-0005-0000-0000-0000C1980000}"/>
    <cellStyle name="Обычный 29 2 3 3 12" xfId="39109" xr:uid="{00000000-0005-0000-0000-0000C2980000}"/>
    <cellStyle name="Обычный 29 2 3 3 13" xfId="39110" xr:uid="{00000000-0005-0000-0000-0000C3980000}"/>
    <cellStyle name="Обычный 29 2 3 3 14" xfId="39111" xr:uid="{00000000-0005-0000-0000-0000C4980000}"/>
    <cellStyle name="Обычный 29 2 3 3 15" xfId="39112" xr:uid="{00000000-0005-0000-0000-0000C5980000}"/>
    <cellStyle name="Обычный 29 2 3 3 16" xfId="39113" xr:uid="{00000000-0005-0000-0000-0000C6980000}"/>
    <cellStyle name="Обычный 29 2 3 3 17" xfId="39114" xr:uid="{00000000-0005-0000-0000-0000C7980000}"/>
    <cellStyle name="Обычный 29 2 3 3 18" xfId="39115" xr:uid="{00000000-0005-0000-0000-0000C8980000}"/>
    <cellStyle name="Обычный 29 2 3 3 2" xfId="39116" xr:uid="{00000000-0005-0000-0000-0000C9980000}"/>
    <cellStyle name="Обычный 29 2 3 3 3" xfId="39117" xr:uid="{00000000-0005-0000-0000-0000CA980000}"/>
    <cellStyle name="Обычный 29 2 3 3 4" xfId="39118" xr:uid="{00000000-0005-0000-0000-0000CB980000}"/>
    <cellStyle name="Обычный 29 2 3 3 5" xfId="39119" xr:uid="{00000000-0005-0000-0000-0000CC980000}"/>
    <cellStyle name="Обычный 29 2 3 3 6" xfId="39120" xr:uid="{00000000-0005-0000-0000-0000CD980000}"/>
    <cellStyle name="Обычный 29 2 3 3 7" xfId="39121" xr:uid="{00000000-0005-0000-0000-0000CE980000}"/>
    <cellStyle name="Обычный 29 2 3 3 8" xfId="39122" xr:uid="{00000000-0005-0000-0000-0000CF980000}"/>
    <cellStyle name="Обычный 29 2 3 3 9" xfId="39123" xr:uid="{00000000-0005-0000-0000-0000D0980000}"/>
    <cellStyle name="Обычный 29 2 3 4" xfId="39124" xr:uid="{00000000-0005-0000-0000-0000D1980000}"/>
    <cellStyle name="Обычный 29 2 3 4 10" xfId="39125" xr:uid="{00000000-0005-0000-0000-0000D2980000}"/>
    <cellStyle name="Обычный 29 2 3 4 11" xfId="39126" xr:uid="{00000000-0005-0000-0000-0000D3980000}"/>
    <cellStyle name="Обычный 29 2 3 4 12" xfId="39127" xr:uid="{00000000-0005-0000-0000-0000D4980000}"/>
    <cellStyle name="Обычный 29 2 3 4 13" xfId="39128" xr:uid="{00000000-0005-0000-0000-0000D5980000}"/>
    <cellStyle name="Обычный 29 2 3 4 14" xfId="39129" xr:uid="{00000000-0005-0000-0000-0000D6980000}"/>
    <cellStyle name="Обычный 29 2 3 4 15" xfId="39130" xr:uid="{00000000-0005-0000-0000-0000D7980000}"/>
    <cellStyle name="Обычный 29 2 3 4 16" xfId="39131" xr:uid="{00000000-0005-0000-0000-0000D8980000}"/>
    <cellStyle name="Обычный 29 2 3 4 17" xfId="39132" xr:uid="{00000000-0005-0000-0000-0000D9980000}"/>
    <cellStyle name="Обычный 29 2 3 4 18" xfId="39133" xr:uid="{00000000-0005-0000-0000-0000DA980000}"/>
    <cellStyle name="Обычный 29 2 3 4 2" xfId="39134" xr:uid="{00000000-0005-0000-0000-0000DB980000}"/>
    <cellStyle name="Обычный 29 2 3 4 3" xfId="39135" xr:uid="{00000000-0005-0000-0000-0000DC980000}"/>
    <cellStyle name="Обычный 29 2 3 4 4" xfId="39136" xr:uid="{00000000-0005-0000-0000-0000DD980000}"/>
    <cellStyle name="Обычный 29 2 3 4 5" xfId="39137" xr:uid="{00000000-0005-0000-0000-0000DE980000}"/>
    <cellStyle name="Обычный 29 2 3 4 6" xfId="39138" xr:uid="{00000000-0005-0000-0000-0000DF980000}"/>
    <cellStyle name="Обычный 29 2 3 4 7" xfId="39139" xr:uid="{00000000-0005-0000-0000-0000E0980000}"/>
    <cellStyle name="Обычный 29 2 3 4 8" xfId="39140" xr:uid="{00000000-0005-0000-0000-0000E1980000}"/>
    <cellStyle name="Обычный 29 2 3 4 9" xfId="39141" xr:uid="{00000000-0005-0000-0000-0000E2980000}"/>
    <cellStyle name="Обычный 29 2 3 5" xfId="39142" xr:uid="{00000000-0005-0000-0000-0000E3980000}"/>
    <cellStyle name="Обычный 29 2 3 5 10" xfId="39143" xr:uid="{00000000-0005-0000-0000-0000E4980000}"/>
    <cellStyle name="Обычный 29 2 3 5 11" xfId="39144" xr:uid="{00000000-0005-0000-0000-0000E5980000}"/>
    <cellStyle name="Обычный 29 2 3 5 12" xfId="39145" xr:uid="{00000000-0005-0000-0000-0000E6980000}"/>
    <cellStyle name="Обычный 29 2 3 5 13" xfId="39146" xr:uid="{00000000-0005-0000-0000-0000E7980000}"/>
    <cellStyle name="Обычный 29 2 3 5 14" xfId="39147" xr:uid="{00000000-0005-0000-0000-0000E8980000}"/>
    <cellStyle name="Обычный 29 2 3 5 15" xfId="39148" xr:uid="{00000000-0005-0000-0000-0000E9980000}"/>
    <cellStyle name="Обычный 29 2 3 5 16" xfId="39149" xr:uid="{00000000-0005-0000-0000-0000EA980000}"/>
    <cellStyle name="Обычный 29 2 3 5 17" xfId="39150" xr:uid="{00000000-0005-0000-0000-0000EB980000}"/>
    <cellStyle name="Обычный 29 2 3 5 18" xfId="39151" xr:uid="{00000000-0005-0000-0000-0000EC980000}"/>
    <cellStyle name="Обычный 29 2 3 5 2" xfId="39152" xr:uid="{00000000-0005-0000-0000-0000ED980000}"/>
    <cellStyle name="Обычный 29 2 3 5 3" xfId="39153" xr:uid="{00000000-0005-0000-0000-0000EE980000}"/>
    <cellStyle name="Обычный 29 2 3 5 4" xfId="39154" xr:uid="{00000000-0005-0000-0000-0000EF980000}"/>
    <cellStyle name="Обычный 29 2 3 5 5" xfId="39155" xr:uid="{00000000-0005-0000-0000-0000F0980000}"/>
    <cellStyle name="Обычный 29 2 3 5 6" xfId="39156" xr:uid="{00000000-0005-0000-0000-0000F1980000}"/>
    <cellStyle name="Обычный 29 2 3 5 7" xfId="39157" xr:uid="{00000000-0005-0000-0000-0000F2980000}"/>
    <cellStyle name="Обычный 29 2 3 5 8" xfId="39158" xr:uid="{00000000-0005-0000-0000-0000F3980000}"/>
    <cellStyle name="Обычный 29 2 3 5 9" xfId="39159" xr:uid="{00000000-0005-0000-0000-0000F4980000}"/>
    <cellStyle name="Обычный 29 2 3 6" xfId="39160" xr:uid="{00000000-0005-0000-0000-0000F5980000}"/>
    <cellStyle name="Обычный 29 2 3 7" xfId="39161" xr:uid="{00000000-0005-0000-0000-0000F6980000}"/>
    <cellStyle name="Обычный 29 2 3 8" xfId="39162" xr:uid="{00000000-0005-0000-0000-0000F7980000}"/>
    <cellStyle name="Обычный 29 2 3 9" xfId="39163" xr:uid="{00000000-0005-0000-0000-0000F8980000}"/>
    <cellStyle name="Обычный 29 2 4" xfId="39164" xr:uid="{00000000-0005-0000-0000-0000F9980000}"/>
    <cellStyle name="Обычный 29 2 4 10" xfId="39165" xr:uid="{00000000-0005-0000-0000-0000FA980000}"/>
    <cellStyle name="Обычный 29 2 4 11" xfId="39166" xr:uid="{00000000-0005-0000-0000-0000FB980000}"/>
    <cellStyle name="Обычный 29 2 4 12" xfId="39167" xr:uid="{00000000-0005-0000-0000-0000FC980000}"/>
    <cellStyle name="Обычный 29 2 4 13" xfId="39168" xr:uid="{00000000-0005-0000-0000-0000FD980000}"/>
    <cellStyle name="Обычный 29 2 4 14" xfId="39169" xr:uid="{00000000-0005-0000-0000-0000FE980000}"/>
    <cellStyle name="Обычный 29 2 4 15" xfId="39170" xr:uid="{00000000-0005-0000-0000-0000FF980000}"/>
    <cellStyle name="Обычный 29 2 4 16" xfId="39171" xr:uid="{00000000-0005-0000-0000-000000990000}"/>
    <cellStyle name="Обычный 29 2 4 17" xfId="39172" xr:uid="{00000000-0005-0000-0000-000001990000}"/>
    <cellStyle name="Обычный 29 2 4 18" xfId="39173" xr:uid="{00000000-0005-0000-0000-000002990000}"/>
    <cellStyle name="Обычный 29 2 4 19" xfId="39174" xr:uid="{00000000-0005-0000-0000-000003990000}"/>
    <cellStyle name="Обычный 29 2 4 2" xfId="39175" xr:uid="{00000000-0005-0000-0000-000004990000}"/>
    <cellStyle name="Обычный 29 2 4 2 10" xfId="39176" xr:uid="{00000000-0005-0000-0000-000005990000}"/>
    <cellStyle name="Обычный 29 2 4 2 11" xfId="39177" xr:uid="{00000000-0005-0000-0000-000006990000}"/>
    <cellStyle name="Обычный 29 2 4 2 12" xfId="39178" xr:uid="{00000000-0005-0000-0000-000007990000}"/>
    <cellStyle name="Обычный 29 2 4 2 13" xfId="39179" xr:uid="{00000000-0005-0000-0000-000008990000}"/>
    <cellStyle name="Обычный 29 2 4 2 14" xfId="39180" xr:uid="{00000000-0005-0000-0000-000009990000}"/>
    <cellStyle name="Обычный 29 2 4 2 15" xfId="39181" xr:uid="{00000000-0005-0000-0000-00000A990000}"/>
    <cellStyle name="Обычный 29 2 4 2 16" xfId="39182" xr:uid="{00000000-0005-0000-0000-00000B990000}"/>
    <cellStyle name="Обычный 29 2 4 2 17" xfId="39183" xr:uid="{00000000-0005-0000-0000-00000C990000}"/>
    <cellStyle name="Обычный 29 2 4 2 18" xfId="39184" xr:uid="{00000000-0005-0000-0000-00000D990000}"/>
    <cellStyle name="Обычный 29 2 4 2 2" xfId="39185" xr:uid="{00000000-0005-0000-0000-00000E990000}"/>
    <cellStyle name="Обычный 29 2 4 2 3" xfId="39186" xr:uid="{00000000-0005-0000-0000-00000F990000}"/>
    <cellStyle name="Обычный 29 2 4 2 4" xfId="39187" xr:uid="{00000000-0005-0000-0000-000010990000}"/>
    <cellStyle name="Обычный 29 2 4 2 5" xfId="39188" xr:uid="{00000000-0005-0000-0000-000011990000}"/>
    <cellStyle name="Обычный 29 2 4 2 6" xfId="39189" xr:uid="{00000000-0005-0000-0000-000012990000}"/>
    <cellStyle name="Обычный 29 2 4 2 7" xfId="39190" xr:uid="{00000000-0005-0000-0000-000013990000}"/>
    <cellStyle name="Обычный 29 2 4 2 8" xfId="39191" xr:uid="{00000000-0005-0000-0000-000014990000}"/>
    <cellStyle name="Обычный 29 2 4 2 9" xfId="39192" xr:uid="{00000000-0005-0000-0000-000015990000}"/>
    <cellStyle name="Обычный 29 2 4 20" xfId="39193" xr:uid="{00000000-0005-0000-0000-000016990000}"/>
    <cellStyle name="Обычный 29 2 4 21" xfId="39194" xr:uid="{00000000-0005-0000-0000-000017990000}"/>
    <cellStyle name="Обычный 29 2 4 3" xfId="39195" xr:uid="{00000000-0005-0000-0000-000018990000}"/>
    <cellStyle name="Обычный 29 2 4 3 10" xfId="39196" xr:uid="{00000000-0005-0000-0000-000019990000}"/>
    <cellStyle name="Обычный 29 2 4 3 11" xfId="39197" xr:uid="{00000000-0005-0000-0000-00001A990000}"/>
    <cellStyle name="Обычный 29 2 4 3 12" xfId="39198" xr:uid="{00000000-0005-0000-0000-00001B990000}"/>
    <cellStyle name="Обычный 29 2 4 3 13" xfId="39199" xr:uid="{00000000-0005-0000-0000-00001C990000}"/>
    <cellStyle name="Обычный 29 2 4 3 14" xfId="39200" xr:uid="{00000000-0005-0000-0000-00001D990000}"/>
    <cellStyle name="Обычный 29 2 4 3 15" xfId="39201" xr:uid="{00000000-0005-0000-0000-00001E990000}"/>
    <cellStyle name="Обычный 29 2 4 3 16" xfId="39202" xr:uid="{00000000-0005-0000-0000-00001F990000}"/>
    <cellStyle name="Обычный 29 2 4 3 17" xfId="39203" xr:uid="{00000000-0005-0000-0000-000020990000}"/>
    <cellStyle name="Обычный 29 2 4 3 18" xfId="39204" xr:uid="{00000000-0005-0000-0000-000021990000}"/>
    <cellStyle name="Обычный 29 2 4 3 2" xfId="39205" xr:uid="{00000000-0005-0000-0000-000022990000}"/>
    <cellStyle name="Обычный 29 2 4 3 3" xfId="39206" xr:uid="{00000000-0005-0000-0000-000023990000}"/>
    <cellStyle name="Обычный 29 2 4 3 4" xfId="39207" xr:uid="{00000000-0005-0000-0000-000024990000}"/>
    <cellStyle name="Обычный 29 2 4 3 5" xfId="39208" xr:uid="{00000000-0005-0000-0000-000025990000}"/>
    <cellStyle name="Обычный 29 2 4 3 6" xfId="39209" xr:uid="{00000000-0005-0000-0000-000026990000}"/>
    <cellStyle name="Обычный 29 2 4 3 7" xfId="39210" xr:uid="{00000000-0005-0000-0000-000027990000}"/>
    <cellStyle name="Обычный 29 2 4 3 8" xfId="39211" xr:uid="{00000000-0005-0000-0000-000028990000}"/>
    <cellStyle name="Обычный 29 2 4 3 9" xfId="39212" xr:uid="{00000000-0005-0000-0000-000029990000}"/>
    <cellStyle name="Обычный 29 2 4 4" xfId="39213" xr:uid="{00000000-0005-0000-0000-00002A990000}"/>
    <cellStyle name="Обычный 29 2 4 4 10" xfId="39214" xr:uid="{00000000-0005-0000-0000-00002B990000}"/>
    <cellStyle name="Обычный 29 2 4 4 11" xfId="39215" xr:uid="{00000000-0005-0000-0000-00002C990000}"/>
    <cellStyle name="Обычный 29 2 4 4 12" xfId="39216" xr:uid="{00000000-0005-0000-0000-00002D990000}"/>
    <cellStyle name="Обычный 29 2 4 4 13" xfId="39217" xr:uid="{00000000-0005-0000-0000-00002E990000}"/>
    <cellStyle name="Обычный 29 2 4 4 14" xfId="39218" xr:uid="{00000000-0005-0000-0000-00002F990000}"/>
    <cellStyle name="Обычный 29 2 4 4 15" xfId="39219" xr:uid="{00000000-0005-0000-0000-000030990000}"/>
    <cellStyle name="Обычный 29 2 4 4 16" xfId="39220" xr:uid="{00000000-0005-0000-0000-000031990000}"/>
    <cellStyle name="Обычный 29 2 4 4 17" xfId="39221" xr:uid="{00000000-0005-0000-0000-000032990000}"/>
    <cellStyle name="Обычный 29 2 4 4 18" xfId="39222" xr:uid="{00000000-0005-0000-0000-000033990000}"/>
    <cellStyle name="Обычный 29 2 4 4 2" xfId="39223" xr:uid="{00000000-0005-0000-0000-000034990000}"/>
    <cellStyle name="Обычный 29 2 4 4 3" xfId="39224" xr:uid="{00000000-0005-0000-0000-000035990000}"/>
    <cellStyle name="Обычный 29 2 4 4 4" xfId="39225" xr:uid="{00000000-0005-0000-0000-000036990000}"/>
    <cellStyle name="Обычный 29 2 4 4 5" xfId="39226" xr:uid="{00000000-0005-0000-0000-000037990000}"/>
    <cellStyle name="Обычный 29 2 4 4 6" xfId="39227" xr:uid="{00000000-0005-0000-0000-000038990000}"/>
    <cellStyle name="Обычный 29 2 4 4 7" xfId="39228" xr:uid="{00000000-0005-0000-0000-000039990000}"/>
    <cellStyle name="Обычный 29 2 4 4 8" xfId="39229" xr:uid="{00000000-0005-0000-0000-00003A990000}"/>
    <cellStyle name="Обычный 29 2 4 4 9" xfId="39230" xr:uid="{00000000-0005-0000-0000-00003B990000}"/>
    <cellStyle name="Обычный 29 2 4 5" xfId="39231" xr:uid="{00000000-0005-0000-0000-00003C990000}"/>
    <cellStyle name="Обычный 29 2 4 6" xfId="39232" xr:uid="{00000000-0005-0000-0000-00003D990000}"/>
    <cellStyle name="Обычный 29 2 4 7" xfId="39233" xr:uid="{00000000-0005-0000-0000-00003E990000}"/>
    <cellStyle name="Обычный 29 2 4 8" xfId="39234" xr:uid="{00000000-0005-0000-0000-00003F990000}"/>
    <cellStyle name="Обычный 29 2 4 9" xfId="39235" xr:uid="{00000000-0005-0000-0000-000040990000}"/>
    <cellStyle name="Обычный 29 2 5" xfId="39236" xr:uid="{00000000-0005-0000-0000-000041990000}"/>
    <cellStyle name="Обычный 29 2 5 10" xfId="39237" xr:uid="{00000000-0005-0000-0000-000042990000}"/>
    <cellStyle name="Обычный 29 2 5 11" xfId="39238" xr:uid="{00000000-0005-0000-0000-000043990000}"/>
    <cellStyle name="Обычный 29 2 5 12" xfId="39239" xr:uid="{00000000-0005-0000-0000-000044990000}"/>
    <cellStyle name="Обычный 29 2 5 13" xfId="39240" xr:uid="{00000000-0005-0000-0000-000045990000}"/>
    <cellStyle name="Обычный 29 2 5 14" xfId="39241" xr:uid="{00000000-0005-0000-0000-000046990000}"/>
    <cellStyle name="Обычный 29 2 5 15" xfId="39242" xr:uid="{00000000-0005-0000-0000-000047990000}"/>
    <cellStyle name="Обычный 29 2 5 16" xfId="39243" xr:uid="{00000000-0005-0000-0000-000048990000}"/>
    <cellStyle name="Обычный 29 2 5 17" xfId="39244" xr:uid="{00000000-0005-0000-0000-000049990000}"/>
    <cellStyle name="Обычный 29 2 5 18" xfId="39245" xr:uid="{00000000-0005-0000-0000-00004A990000}"/>
    <cellStyle name="Обычный 29 2 5 2" xfId="39246" xr:uid="{00000000-0005-0000-0000-00004B990000}"/>
    <cellStyle name="Обычный 29 2 5 3" xfId="39247" xr:uid="{00000000-0005-0000-0000-00004C990000}"/>
    <cellStyle name="Обычный 29 2 5 4" xfId="39248" xr:uid="{00000000-0005-0000-0000-00004D990000}"/>
    <cellStyle name="Обычный 29 2 5 5" xfId="39249" xr:uid="{00000000-0005-0000-0000-00004E990000}"/>
    <cellStyle name="Обычный 29 2 5 6" xfId="39250" xr:uid="{00000000-0005-0000-0000-00004F990000}"/>
    <cellStyle name="Обычный 29 2 5 7" xfId="39251" xr:uid="{00000000-0005-0000-0000-000050990000}"/>
    <cellStyle name="Обычный 29 2 5 8" xfId="39252" xr:uid="{00000000-0005-0000-0000-000051990000}"/>
    <cellStyle name="Обычный 29 2 5 9" xfId="39253" xr:uid="{00000000-0005-0000-0000-000052990000}"/>
    <cellStyle name="Обычный 29 2 6" xfId="39254" xr:uid="{00000000-0005-0000-0000-000053990000}"/>
    <cellStyle name="Обычный 29 2 6 10" xfId="39255" xr:uid="{00000000-0005-0000-0000-000054990000}"/>
    <cellStyle name="Обычный 29 2 6 11" xfId="39256" xr:uid="{00000000-0005-0000-0000-000055990000}"/>
    <cellStyle name="Обычный 29 2 6 12" xfId="39257" xr:uid="{00000000-0005-0000-0000-000056990000}"/>
    <cellStyle name="Обычный 29 2 6 13" xfId="39258" xr:uid="{00000000-0005-0000-0000-000057990000}"/>
    <cellStyle name="Обычный 29 2 6 14" xfId="39259" xr:uid="{00000000-0005-0000-0000-000058990000}"/>
    <cellStyle name="Обычный 29 2 6 15" xfId="39260" xr:uid="{00000000-0005-0000-0000-000059990000}"/>
    <cellStyle name="Обычный 29 2 6 16" xfId="39261" xr:uid="{00000000-0005-0000-0000-00005A990000}"/>
    <cellStyle name="Обычный 29 2 6 17" xfId="39262" xr:uid="{00000000-0005-0000-0000-00005B990000}"/>
    <cellStyle name="Обычный 29 2 6 18" xfId="39263" xr:uid="{00000000-0005-0000-0000-00005C990000}"/>
    <cellStyle name="Обычный 29 2 6 2" xfId="39264" xr:uid="{00000000-0005-0000-0000-00005D990000}"/>
    <cellStyle name="Обычный 29 2 6 3" xfId="39265" xr:uid="{00000000-0005-0000-0000-00005E990000}"/>
    <cellStyle name="Обычный 29 2 6 4" xfId="39266" xr:uid="{00000000-0005-0000-0000-00005F990000}"/>
    <cellStyle name="Обычный 29 2 6 5" xfId="39267" xr:uid="{00000000-0005-0000-0000-000060990000}"/>
    <cellStyle name="Обычный 29 2 6 6" xfId="39268" xr:uid="{00000000-0005-0000-0000-000061990000}"/>
    <cellStyle name="Обычный 29 2 6 7" xfId="39269" xr:uid="{00000000-0005-0000-0000-000062990000}"/>
    <cellStyle name="Обычный 29 2 6 8" xfId="39270" xr:uid="{00000000-0005-0000-0000-000063990000}"/>
    <cellStyle name="Обычный 29 2 6 9" xfId="39271" xr:uid="{00000000-0005-0000-0000-000064990000}"/>
    <cellStyle name="Обычный 29 2 7" xfId="39272" xr:uid="{00000000-0005-0000-0000-000065990000}"/>
    <cellStyle name="Обычный 29 2 7 10" xfId="39273" xr:uid="{00000000-0005-0000-0000-000066990000}"/>
    <cellStyle name="Обычный 29 2 7 11" xfId="39274" xr:uid="{00000000-0005-0000-0000-000067990000}"/>
    <cellStyle name="Обычный 29 2 7 12" xfId="39275" xr:uid="{00000000-0005-0000-0000-000068990000}"/>
    <cellStyle name="Обычный 29 2 7 13" xfId="39276" xr:uid="{00000000-0005-0000-0000-000069990000}"/>
    <cellStyle name="Обычный 29 2 7 14" xfId="39277" xr:uid="{00000000-0005-0000-0000-00006A990000}"/>
    <cellStyle name="Обычный 29 2 7 15" xfId="39278" xr:uid="{00000000-0005-0000-0000-00006B990000}"/>
    <cellStyle name="Обычный 29 2 7 16" xfId="39279" xr:uid="{00000000-0005-0000-0000-00006C990000}"/>
    <cellStyle name="Обычный 29 2 7 17" xfId="39280" xr:uid="{00000000-0005-0000-0000-00006D990000}"/>
    <cellStyle name="Обычный 29 2 7 18" xfId="39281" xr:uid="{00000000-0005-0000-0000-00006E990000}"/>
    <cellStyle name="Обычный 29 2 7 2" xfId="39282" xr:uid="{00000000-0005-0000-0000-00006F990000}"/>
    <cellStyle name="Обычный 29 2 7 3" xfId="39283" xr:uid="{00000000-0005-0000-0000-000070990000}"/>
    <cellStyle name="Обычный 29 2 7 4" xfId="39284" xr:uid="{00000000-0005-0000-0000-000071990000}"/>
    <cellStyle name="Обычный 29 2 7 5" xfId="39285" xr:uid="{00000000-0005-0000-0000-000072990000}"/>
    <cellStyle name="Обычный 29 2 7 6" xfId="39286" xr:uid="{00000000-0005-0000-0000-000073990000}"/>
    <cellStyle name="Обычный 29 2 7 7" xfId="39287" xr:uid="{00000000-0005-0000-0000-000074990000}"/>
    <cellStyle name="Обычный 29 2 7 8" xfId="39288" xr:uid="{00000000-0005-0000-0000-000075990000}"/>
    <cellStyle name="Обычный 29 2 7 9" xfId="39289" xr:uid="{00000000-0005-0000-0000-000076990000}"/>
    <cellStyle name="Обычный 29 2 8" xfId="39290" xr:uid="{00000000-0005-0000-0000-000077990000}"/>
    <cellStyle name="Обычный 29 2 9" xfId="39291" xr:uid="{00000000-0005-0000-0000-000078990000}"/>
    <cellStyle name="Обычный 29 20" xfId="39292" xr:uid="{00000000-0005-0000-0000-000079990000}"/>
    <cellStyle name="Обычный 29 21" xfId="39293" xr:uid="{00000000-0005-0000-0000-00007A990000}"/>
    <cellStyle name="Обычный 29 22" xfId="39294" xr:uid="{00000000-0005-0000-0000-00007B990000}"/>
    <cellStyle name="Обычный 29 23" xfId="39295" xr:uid="{00000000-0005-0000-0000-00007C990000}"/>
    <cellStyle name="Обычный 29 24" xfId="39296" xr:uid="{00000000-0005-0000-0000-00007D990000}"/>
    <cellStyle name="Обычный 29 25" xfId="39297" xr:uid="{00000000-0005-0000-0000-00007E990000}"/>
    <cellStyle name="Обычный 29 26" xfId="39298" xr:uid="{00000000-0005-0000-0000-00007F990000}"/>
    <cellStyle name="Обычный 29 27" xfId="39299" xr:uid="{00000000-0005-0000-0000-000080990000}"/>
    <cellStyle name="Обычный 29 3" xfId="39300" xr:uid="{00000000-0005-0000-0000-000081990000}"/>
    <cellStyle name="Обычный 29 3 10" xfId="39301" xr:uid="{00000000-0005-0000-0000-000082990000}"/>
    <cellStyle name="Обычный 29 3 11" xfId="39302" xr:uid="{00000000-0005-0000-0000-000083990000}"/>
    <cellStyle name="Обычный 29 3 12" xfId="39303" xr:uid="{00000000-0005-0000-0000-000084990000}"/>
    <cellStyle name="Обычный 29 3 13" xfId="39304" xr:uid="{00000000-0005-0000-0000-000085990000}"/>
    <cellStyle name="Обычный 29 3 14" xfId="39305" xr:uid="{00000000-0005-0000-0000-000086990000}"/>
    <cellStyle name="Обычный 29 3 15" xfId="39306" xr:uid="{00000000-0005-0000-0000-000087990000}"/>
    <cellStyle name="Обычный 29 3 16" xfId="39307" xr:uid="{00000000-0005-0000-0000-000088990000}"/>
    <cellStyle name="Обычный 29 3 17" xfId="39308" xr:uid="{00000000-0005-0000-0000-000089990000}"/>
    <cellStyle name="Обычный 29 3 18" xfId="39309" xr:uid="{00000000-0005-0000-0000-00008A990000}"/>
    <cellStyle name="Обычный 29 3 19" xfId="39310" xr:uid="{00000000-0005-0000-0000-00008B990000}"/>
    <cellStyle name="Обычный 29 3 2" xfId="39311" xr:uid="{00000000-0005-0000-0000-00008C990000}"/>
    <cellStyle name="Обычный 29 3 2 10" xfId="39312" xr:uid="{00000000-0005-0000-0000-00008D990000}"/>
    <cellStyle name="Обычный 29 3 2 11" xfId="39313" xr:uid="{00000000-0005-0000-0000-00008E990000}"/>
    <cellStyle name="Обычный 29 3 2 12" xfId="39314" xr:uid="{00000000-0005-0000-0000-00008F990000}"/>
    <cellStyle name="Обычный 29 3 2 13" xfId="39315" xr:uid="{00000000-0005-0000-0000-000090990000}"/>
    <cellStyle name="Обычный 29 3 2 14" xfId="39316" xr:uid="{00000000-0005-0000-0000-000091990000}"/>
    <cellStyle name="Обычный 29 3 2 15" xfId="39317" xr:uid="{00000000-0005-0000-0000-000092990000}"/>
    <cellStyle name="Обычный 29 3 2 16" xfId="39318" xr:uid="{00000000-0005-0000-0000-000093990000}"/>
    <cellStyle name="Обычный 29 3 2 17" xfId="39319" xr:uid="{00000000-0005-0000-0000-000094990000}"/>
    <cellStyle name="Обычный 29 3 2 18" xfId="39320" xr:uid="{00000000-0005-0000-0000-000095990000}"/>
    <cellStyle name="Обычный 29 3 2 19" xfId="39321" xr:uid="{00000000-0005-0000-0000-000096990000}"/>
    <cellStyle name="Обычный 29 3 2 2" xfId="39322" xr:uid="{00000000-0005-0000-0000-000097990000}"/>
    <cellStyle name="Обычный 29 3 2 2 10" xfId="39323" xr:uid="{00000000-0005-0000-0000-000098990000}"/>
    <cellStyle name="Обычный 29 3 2 2 11" xfId="39324" xr:uid="{00000000-0005-0000-0000-000099990000}"/>
    <cellStyle name="Обычный 29 3 2 2 12" xfId="39325" xr:uid="{00000000-0005-0000-0000-00009A990000}"/>
    <cellStyle name="Обычный 29 3 2 2 13" xfId="39326" xr:uid="{00000000-0005-0000-0000-00009B990000}"/>
    <cellStyle name="Обычный 29 3 2 2 14" xfId="39327" xr:uid="{00000000-0005-0000-0000-00009C990000}"/>
    <cellStyle name="Обычный 29 3 2 2 15" xfId="39328" xr:uid="{00000000-0005-0000-0000-00009D990000}"/>
    <cellStyle name="Обычный 29 3 2 2 16" xfId="39329" xr:uid="{00000000-0005-0000-0000-00009E990000}"/>
    <cellStyle name="Обычный 29 3 2 2 17" xfId="39330" xr:uid="{00000000-0005-0000-0000-00009F990000}"/>
    <cellStyle name="Обычный 29 3 2 2 18" xfId="39331" xr:uid="{00000000-0005-0000-0000-0000A0990000}"/>
    <cellStyle name="Обычный 29 3 2 2 2" xfId="39332" xr:uid="{00000000-0005-0000-0000-0000A1990000}"/>
    <cellStyle name="Обычный 29 3 2 2 3" xfId="39333" xr:uid="{00000000-0005-0000-0000-0000A2990000}"/>
    <cellStyle name="Обычный 29 3 2 2 4" xfId="39334" xr:uid="{00000000-0005-0000-0000-0000A3990000}"/>
    <cellStyle name="Обычный 29 3 2 2 5" xfId="39335" xr:uid="{00000000-0005-0000-0000-0000A4990000}"/>
    <cellStyle name="Обычный 29 3 2 2 6" xfId="39336" xr:uid="{00000000-0005-0000-0000-0000A5990000}"/>
    <cellStyle name="Обычный 29 3 2 2 7" xfId="39337" xr:uid="{00000000-0005-0000-0000-0000A6990000}"/>
    <cellStyle name="Обычный 29 3 2 2 8" xfId="39338" xr:uid="{00000000-0005-0000-0000-0000A7990000}"/>
    <cellStyle name="Обычный 29 3 2 2 9" xfId="39339" xr:uid="{00000000-0005-0000-0000-0000A8990000}"/>
    <cellStyle name="Обычный 29 3 2 20" xfId="39340" xr:uid="{00000000-0005-0000-0000-0000A9990000}"/>
    <cellStyle name="Обычный 29 3 2 21" xfId="39341" xr:uid="{00000000-0005-0000-0000-0000AA990000}"/>
    <cellStyle name="Обычный 29 3 2 3" xfId="39342" xr:uid="{00000000-0005-0000-0000-0000AB990000}"/>
    <cellStyle name="Обычный 29 3 2 3 10" xfId="39343" xr:uid="{00000000-0005-0000-0000-0000AC990000}"/>
    <cellStyle name="Обычный 29 3 2 3 11" xfId="39344" xr:uid="{00000000-0005-0000-0000-0000AD990000}"/>
    <cellStyle name="Обычный 29 3 2 3 12" xfId="39345" xr:uid="{00000000-0005-0000-0000-0000AE990000}"/>
    <cellStyle name="Обычный 29 3 2 3 13" xfId="39346" xr:uid="{00000000-0005-0000-0000-0000AF990000}"/>
    <cellStyle name="Обычный 29 3 2 3 14" xfId="39347" xr:uid="{00000000-0005-0000-0000-0000B0990000}"/>
    <cellStyle name="Обычный 29 3 2 3 15" xfId="39348" xr:uid="{00000000-0005-0000-0000-0000B1990000}"/>
    <cellStyle name="Обычный 29 3 2 3 16" xfId="39349" xr:uid="{00000000-0005-0000-0000-0000B2990000}"/>
    <cellStyle name="Обычный 29 3 2 3 17" xfId="39350" xr:uid="{00000000-0005-0000-0000-0000B3990000}"/>
    <cellStyle name="Обычный 29 3 2 3 18" xfId="39351" xr:uid="{00000000-0005-0000-0000-0000B4990000}"/>
    <cellStyle name="Обычный 29 3 2 3 2" xfId="39352" xr:uid="{00000000-0005-0000-0000-0000B5990000}"/>
    <cellStyle name="Обычный 29 3 2 3 3" xfId="39353" xr:uid="{00000000-0005-0000-0000-0000B6990000}"/>
    <cellStyle name="Обычный 29 3 2 3 4" xfId="39354" xr:uid="{00000000-0005-0000-0000-0000B7990000}"/>
    <cellStyle name="Обычный 29 3 2 3 5" xfId="39355" xr:uid="{00000000-0005-0000-0000-0000B8990000}"/>
    <cellStyle name="Обычный 29 3 2 3 6" xfId="39356" xr:uid="{00000000-0005-0000-0000-0000B9990000}"/>
    <cellStyle name="Обычный 29 3 2 3 7" xfId="39357" xr:uid="{00000000-0005-0000-0000-0000BA990000}"/>
    <cellStyle name="Обычный 29 3 2 3 8" xfId="39358" xr:uid="{00000000-0005-0000-0000-0000BB990000}"/>
    <cellStyle name="Обычный 29 3 2 3 9" xfId="39359" xr:uid="{00000000-0005-0000-0000-0000BC990000}"/>
    <cellStyle name="Обычный 29 3 2 4" xfId="39360" xr:uid="{00000000-0005-0000-0000-0000BD990000}"/>
    <cellStyle name="Обычный 29 3 2 4 10" xfId="39361" xr:uid="{00000000-0005-0000-0000-0000BE990000}"/>
    <cellStyle name="Обычный 29 3 2 4 11" xfId="39362" xr:uid="{00000000-0005-0000-0000-0000BF990000}"/>
    <cellStyle name="Обычный 29 3 2 4 12" xfId="39363" xr:uid="{00000000-0005-0000-0000-0000C0990000}"/>
    <cellStyle name="Обычный 29 3 2 4 13" xfId="39364" xr:uid="{00000000-0005-0000-0000-0000C1990000}"/>
    <cellStyle name="Обычный 29 3 2 4 14" xfId="39365" xr:uid="{00000000-0005-0000-0000-0000C2990000}"/>
    <cellStyle name="Обычный 29 3 2 4 15" xfId="39366" xr:uid="{00000000-0005-0000-0000-0000C3990000}"/>
    <cellStyle name="Обычный 29 3 2 4 16" xfId="39367" xr:uid="{00000000-0005-0000-0000-0000C4990000}"/>
    <cellStyle name="Обычный 29 3 2 4 17" xfId="39368" xr:uid="{00000000-0005-0000-0000-0000C5990000}"/>
    <cellStyle name="Обычный 29 3 2 4 18" xfId="39369" xr:uid="{00000000-0005-0000-0000-0000C6990000}"/>
    <cellStyle name="Обычный 29 3 2 4 2" xfId="39370" xr:uid="{00000000-0005-0000-0000-0000C7990000}"/>
    <cellStyle name="Обычный 29 3 2 4 3" xfId="39371" xr:uid="{00000000-0005-0000-0000-0000C8990000}"/>
    <cellStyle name="Обычный 29 3 2 4 4" xfId="39372" xr:uid="{00000000-0005-0000-0000-0000C9990000}"/>
    <cellStyle name="Обычный 29 3 2 4 5" xfId="39373" xr:uid="{00000000-0005-0000-0000-0000CA990000}"/>
    <cellStyle name="Обычный 29 3 2 4 6" xfId="39374" xr:uid="{00000000-0005-0000-0000-0000CB990000}"/>
    <cellStyle name="Обычный 29 3 2 4 7" xfId="39375" xr:uid="{00000000-0005-0000-0000-0000CC990000}"/>
    <cellStyle name="Обычный 29 3 2 4 8" xfId="39376" xr:uid="{00000000-0005-0000-0000-0000CD990000}"/>
    <cellStyle name="Обычный 29 3 2 4 9" xfId="39377" xr:uid="{00000000-0005-0000-0000-0000CE990000}"/>
    <cellStyle name="Обычный 29 3 2 5" xfId="39378" xr:uid="{00000000-0005-0000-0000-0000CF990000}"/>
    <cellStyle name="Обычный 29 3 2 6" xfId="39379" xr:uid="{00000000-0005-0000-0000-0000D0990000}"/>
    <cellStyle name="Обычный 29 3 2 7" xfId="39380" xr:uid="{00000000-0005-0000-0000-0000D1990000}"/>
    <cellStyle name="Обычный 29 3 2 8" xfId="39381" xr:uid="{00000000-0005-0000-0000-0000D2990000}"/>
    <cellStyle name="Обычный 29 3 2 9" xfId="39382" xr:uid="{00000000-0005-0000-0000-0000D3990000}"/>
    <cellStyle name="Обычный 29 3 20" xfId="39383" xr:uid="{00000000-0005-0000-0000-0000D4990000}"/>
    <cellStyle name="Обычный 29 3 21" xfId="39384" xr:uid="{00000000-0005-0000-0000-0000D5990000}"/>
    <cellStyle name="Обычный 29 3 22" xfId="39385" xr:uid="{00000000-0005-0000-0000-0000D6990000}"/>
    <cellStyle name="Обычный 29 3 3" xfId="39386" xr:uid="{00000000-0005-0000-0000-0000D7990000}"/>
    <cellStyle name="Обычный 29 3 3 10" xfId="39387" xr:uid="{00000000-0005-0000-0000-0000D8990000}"/>
    <cellStyle name="Обычный 29 3 3 11" xfId="39388" xr:uid="{00000000-0005-0000-0000-0000D9990000}"/>
    <cellStyle name="Обычный 29 3 3 12" xfId="39389" xr:uid="{00000000-0005-0000-0000-0000DA990000}"/>
    <cellStyle name="Обычный 29 3 3 13" xfId="39390" xr:uid="{00000000-0005-0000-0000-0000DB990000}"/>
    <cellStyle name="Обычный 29 3 3 14" xfId="39391" xr:uid="{00000000-0005-0000-0000-0000DC990000}"/>
    <cellStyle name="Обычный 29 3 3 15" xfId="39392" xr:uid="{00000000-0005-0000-0000-0000DD990000}"/>
    <cellStyle name="Обычный 29 3 3 16" xfId="39393" xr:uid="{00000000-0005-0000-0000-0000DE990000}"/>
    <cellStyle name="Обычный 29 3 3 17" xfId="39394" xr:uid="{00000000-0005-0000-0000-0000DF990000}"/>
    <cellStyle name="Обычный 29 3 3 18" xfId="39395" xr:uid="{00000000-0005-0000-0000-0000E0990000}"/>
    <cellStyle name="Обычный 29 3 3 2" xfId="39396" xr:uid="{00000000-0005-0000-0000-0000E1990000}"/>
    <cellStyle name="Обычный 29 3 3 3" xfId="39397" xr:uid="{00000000-0005-0000-0000-0000E2990000}"/>
    <cellStyle name="Обычный 29 3 3 4" xfId="39398" xr:uid="{00000000-0005-0000-0000-0000E3990000}"/>
    <cellStyle name="Обычный 29 3 3 5" xfId="39399" xr:uid="{00000000-0005-0000-0000-0000E4990000}"/>
    <cellStyle name="Обычный 29 3 3 6" xfId="39400" xr:uid="{00000000-0005-0000-0000-0000E5990000}"/>
    <cellStyle name="Обычный 29 3 3 7" xfId="39401" xr:uid="{00000000-0005-0000-0000-0000E6990000}"/>
    <cellStyle name="Обычный 29 3 3 8" xfId="39402" xr:uid="{00000000-0005-0000-0000-0000E7990000}"/>
    <cellStyle name="Обычный 29 3 3 9" xfId="39403" xr:uid="{00000000-0005-0000-0000-0000E8990000}"/>
    <cellStyle name="Обычный 29 3 4" xfId="39404" xr:uid="{00000000-0005-0000-0000-0000E9990000}"/>
    <cellStyle name="Обычный 29 3 4 10" xfId="39405" xr:uid="{00000000-0005-0000-0000-0000EA990000}"/>
    <cellStyle name="Обычный 29 3 4 11" xfId="39406" xr:uid="{00000000-0005-0000-0000-0000EB990000}"/>
    <cellStyle name="Обычный 29 3 4 12" xfId="39407" xr:uid="{00000000-0005-0000-0000-0000EC990000}"/>
    <cellStyle name="Обычный 29 3 4 13" xfId="39408" xr:uid="{00000000-0005-0000-0000-0000ED990000}"/>
    <cellStyle name="Обычный 29 3 4 14" xfId="39409" xr:uid="{00000000-0005-0000-0000-0000EE990000}"/>
    <cellStyle name="Обычный 29 3 4 15" xfId="39410" xr:uid="{00000000-0005-0000-0000-0000EF990000}"/>
    <cellStyle name="Обычный 29 3 4 16" xfId="39411" xr:uid="{00000000-0005-0000-0000-0000F0990000}"/>
    <cellStyle name="Обычный 29 3 4 17" xfId="39412" xr:uid="{00000000-0005-0000-0000-0000F1990000}"/>
    <cellStyle name="Обычный 29 3 4 18" xfId="39413" xr:uid="{00000000-0005-0000-0000-0000F2990000}"/>
    <cellStyle name="Обычный 29 3 4 2" xfId="39414" xr:uid="{00000000-0005-0000-0000-0000F3990000}"/>
    <cellStyle name="Обычный 29 3 4 3" xfId="39415" xr:uid="{00000000-0005-0000-0000-0000F4990000}"/>
    <cellStyle name="Обычный 29 3 4 4" xfId="39416" xr:uid="{00000000-0005-0000-0000-0000F5990000}"/>
    <cellStyle name="Обычный 29 3 4 5" xfId="39417" xr:uid="{00000000-0005-0000-0000-0000F6990000}"/>
    <cellStyle name="Обычный 29 3 4 6" xfId="39418" xr:uid="{00000000-0005-0000-0000-0000F7990000}"/>
    <cellStyle name="Обычный 29 3 4 7" xfId="39419" xr:uid="{00000000-0005-0000-0000-0000F8990000}"/>
    <cellStyle name="Обычный 29 3 4 8" xfId="39420" xr:uid="{00000000-0005-0000-0000-0000F9990000}"/>
    <cellStyle name="Обычный 29 3 4 9" xfId="39421" xr:uid="{00000000-0005-0000-0000-0000FA990000}"/>
    <cellStyle name="Обычный 29 3 5" xfId="39422" xr:uid="{00000000-0005-0000-0000-0000FB990000}"/>
    <cellStyle name="Обычный 29 3 5 10" xfId="39423" xr:uid="{00000000-0005-0000-0000-0000FC990000}"/>
    <cellStyle name="Обычный 29 3 5 11" xfId="39424" xr:uid="{00000000-0005-0000-0000-0000FD990000}"/>
    <cellStyle name="Обычный 29 3 5 12" xfId="39425" xr:uid="{00000000-0005-0000-0000-0000FE990000}"/>
    <cellStyle name="Обычный 29 3 5 13" xfId="39426" xr:uid="{00000000-0005-0000-0000-0000FF990000}"/>
    <cellStyle name="Обычный 29 3 5 14" xfId="39427" xr:uid="{00000000-0005-0000-0000-0000009A0000}"/>
    <cellStyle name="Обычный 29 3 5 15" xfId="39428" xr:uid="{00000000-0005-0000-0000-0000019A0000}"/>
    <cellStyle name="Обычный 29 3 5 16" xfId="39429" xr:uid="{00000000-0005-0000-0000-0000029A0000}"/>
    <cellStyle name="Обычный 29 3 5 17" xfId="39430" xr:uid="{00000000-0005-0000-0000-0000039A0000}"/>
    <cellStyle name="Обычный 29 3 5 18" xfId="39431" xr:uid="{00000000-0005-0000-0000-0000049A0000}"/>
    <cellStyle name="Обычный 29 3 5 2" xfId="39432" xr:uid="{00000000-0005-0000-0000-0000059A0000}"/>
    <cellStyle name="Обычный 29 3 5 3" xfId="39433" xr:uid="{00000000-0005-0000-0000-0000069A0000}"/>
    <cellStyle name="Обычный 29 3 5 4" xfId="39434" xr:uid="{00000000-0005-0000-0000-0000079A0000}"/>
    <cellStyle name="Обычный 29 3 5 5" xfId="39435" xr:uid="{00000000-0005-0000-0000-0000089A0000}"/>
    <cellStyle name="Обычный 29 3 5 6" xfId="39436" xr:uid="{00000000-0005-0000-0000-0000099A0000}"/>
    <cellStyle name="Обычный 29 3 5 7" xfId="39437" xr:uid="{00000000-0005-0000-0000-00000A9A0000}"/>
    <cellStyle name="Обычный 29 3 5 8" xfId="39438" xr:uid="{00000000-0005-0000-0000-00000B9A0000}"/>
    <cellStyle name="Обычный 29 3 5 9" xfId="39439" xr:uid="{00000000-0005-0000-0000-00000C9A0000}"/>
    <cellStyle name="Обычный 29 3 6" xfId="39440" xr:uid="{00000000-0005-0000-0000-00000D9A0000}"/>
    <cellStyle name="Обычный 29 3 7" xfId="39441" xr:uid="{00000000-0005-0000-0000-00000E9A0000}"/>
    <cellStyle name="Обычный 29 3 8" xfId="39442" xr:uid="{00000000-0005-0000-0000-00000F9A0000}"/>
    <cellStyle name="Обычный 29 3 9" xfId="39443" xr:uid="{00000000-0005-0000-0000-0000109A0000}"/>
    <cellStyle name="Обычный 29 4" xfId="39444" xr:uid="{00000000-0005-0000-0000-0000119A0000}"/>
    <cellStyle name="Обычный 29 4 10" xfId="39445" xr:uid="{00000000-0005-0000-0000-0000129A0000}"/>
    <cellStyle name="Обычный 29 4 11" xfId="39446" xr:uid="{00000000-0005-0000-0000-0000139A0000}"/>
    <cellStyle name="Обычный 29 4 12" xfId="39447" xr:uid="{00000000-0005-0000-0000-0000149A0000}"/>
    <cellStyle name="Обычный 29 4 13" xfId="39448" xr:uid="{00000000-0005-0000-0000-0000159A0000}"/>
    <cellStyle name="Обычный 29 4 14" xfId="39449" xr:uid="{00000000-0005-0000-0000-0000169A0000}"/>
    <cellStyle name="Обычный 29 4 15" xfId="39450" xr:uid="{00000000-0005-0000-0000-0000179A0000}"/>
    <cellStyle name="Обычный 29 4 16" xfId="39451" xr:uid="{00000000-0005-0000-0000-0000189A0000}"/>
    <cellStyle name="Обычный 29 4 17" xfId="39452" xr:uid="{00000000-0005-0000-0000-0000199A0000}"/>
    <cellStyle name="Обычный 29 4 18" xfId="39453" xr:uid="{00000000-0005-0000-0000-00001A9A0000}"/>
    <cellStyle name="Обычный 29 4 19" xfId="39454" xr:uid="{00000000-0005-0000-0000-00001B9A0000}"/>
    <cellStyle name="Обычный 29 4 2" xfId="39455" xr:uid="{00000000-0005-0000-0000-00001C9A0000}"/>
    <cellStyle name="Обычный 29 4 2 10" xfId="39456" xr:uid="{00000000-0005-0000-0000-00001D9A0000}"/>
    <cellStyle name="Обычный 29 4 2 11" xfId="39457" xr:uid="{00000000-0005-0000-0000-00001E9A0000}"/>
    <cellStyle name="Обычный 29 4 2 12" xfId="39458" xr:uid="{00000000-0005-0000-0000-00001F9A0000}"/>
    <cellStyle name="Обычный 29 4 2 13" xfId="39459" xr:uid="{00000000-0005-0000-0000-0000209A0000}"/>
    <cellStyle name="Обычный 29 4 2 14" xfId="39460" xr:uid="{00000000-0005-0000-0000-0000219A0000}"/>
    <cellStyle name="Обычный 29 4 2 15" xfId="39461" xr:uid="{00000000-0005-0000-0000-0000229A0000}"/>
    <cellStyle name="Обычный 29 4 2 16" xfId="39462" xr:uid="{00000000-0005-0000-0000-0000239A0000}"/>
    <cellStyle name="Обычный 29 4 2 17" xfId="39463" xr:uid="{00000000-0005-0000-0000-0000249A0000}"/>
    <cellStyle name="Обычный 29 4 2 18" xfId="39464" xr:uid="{00000000-0005-0000-0000-0000259A0000}"/>
    <cellStyle name="Обычный 29 4 2 19" xfId="39465" xr:uid="{00000000-0005-0000-0000-0000269A0000}"/>
    <cellStyle name="Обычный 29 4 2 2" xfId="39466" xr:uid="{00000000-0005-0000-0000-0000279A0000}"/>
    <cellStyle name="Обычный 29 4 2 2 10" xfId="39467" xr:uid="{00000000-0005-0000-0000-0000289A0000}"/>
    <cellStyle name="Обычный 29 4 2 2 11" xfId="39468" xr:uid="{00000000-0005-0000-0000-0000299A0000}"/>
    <cellStyle name="Обычный 29 4 2 2 12" xfId="39469" xr:uid="{00000000-0005-0000-0000-00002A9A0000}"/>
    <cellStyle name="Обычный 29 4 2 2 13" xfId="39470" xr:uid="{00000000-0005-0000-0000-00002B9A0000}"/>
    <cellStyle name="Обычный 29 4 2 2 14" xfId="39471" xr:uid="{00000000-0005-0000-0000-00002C9A0000}"/>
    <cellStyle name="Обычный 29 4 2 2 15" xfId="39472" xr:uid="{00000000-0005-0000-0000-00002D9A0000}"/>
    <cellStyle name="Обычный 29 4 2 2 16" xfId="39473" xr:uid="{00000000-0005-0000-0000-00002E9A0000}"/>
    <cellStyle name="Обычный 29 4 2 2 17" xfId="39474" xr:uid="{00000000-0005-0000-0000-00002F9A0000}"/>
    <cellStyle name="Обычный 29 4 2 2 18" xfId="39475" xr:uid="{00000000-0005-0000-0000-0000309A0000}"/>
    <cellStyle name="Обычный 29 4 2 2 2" xfId="39476" xr:uid="{00000000-0005-0000-0000-0000319A0000}"/>
    <cellStyle name="Обычный 29 4 2 2 3" xfId="39477" xr:uid="{00000000-0005-0000-0000-0000329A0000}"/>
    <cellStyle name="Обычный 29 4 2 2 4" xfId="39478" xr:uid="{00000000-0005-0000-0000-0000339A0000}"/>
    <cellStyle name="Обычный 29 4 2 2 5" xfId="39479" xr:uid="{00000000-0005-0000-0000-0000349A0000}"/>
    <cellStyle name="Обычный 29 4 2 2 6" xfId="39480" xr:uid="{00000000-0005-0000-0000-0000359A0000}"/>
    <cellStyle name="Обычный 29 4 2 2 7" xfId="39481" xr:uid="{00000000-0005-0000-0000-0000369A0000}"/>
    <cellStyle name="Обычный 29 4 2 2 8" xfId="39482" xr:uid="{00000000-0005-0000-0000-0000379A0000}"/>
    <cellStyle name="Обычный 29 4 2 2 9" xfId="39483" xr:uid="{00000000-0005-0000-0000-0000389A0000}"/>
    <cellStyle name="Обычный 29 4 2 20" xfId="39484" xr:uid="{00000000-0005-0000-0000-0000399A0000}"/>
    <cellStyle name="Обычный 29 4 2 21" xfId="39485" xr:uid="{00000000-0005-0000-0000-00003A9A0000}"/>
    <cellStyle name="Обычный 29 4 2 3" xfId="39486" xr:uid="{00000000-0005-0000-0000-00003B9A0000}"/>
    <cellStyle name="Обычный 29 4 2 3 10" xfId="39487" xr:uid="{00000000-0005-0000-0000-00003C9A0000}"/>
    <cellStyle name="Обычный 29 4 2 3 11" xfId="39488" xr:uid="{00000000-0005-0000-0000-00003D9A0000}"/>
    <cellStyle name="Обычный 29 4 2 3 12" xfId="39489" xr:uid="{00000000-0005-0000-0000-00003E9A0000}"/>
    <cellStyle name="Обычный 29 4 2 3 13" xfId="39490" xr:uid="{00000000-0005-0000-0000-00003F9A0000}"/>
    <cellStyle name="Обычный 29 4 2 3 14" xfId="39491" xr:uid="{00000000-0005-0000-0000-0000409A0000}"/>
    <cellStyle name="Обычный 29 4 2 3 15" xfId="39492" xr:uid="{00000000-0005-0000-0000-0000419A0000}"/>
    <cellStyle name="Обычный 29 4 2 3 16" xfId="39493" xr:uid="{00000000-0005-0000-0000-0000429A0000}"/>
    <cellStyle name="Обычный 29 4 2 3 17" xfId="39494" xr:uid="{00000000-0005-0000-0000-0000439A0000}"/>
    <cellStyle name="Обычный 29 4 2 3 18" xfId="39495" xr:uid="{00000000-0005-0000-0000-0000449A0000}"/>
    <cellStyle name="Обычный 29 4 2 3 2" xfId="39496" xr:uid="{00000000-0005-0000-0000-0000459A0000}"/>
    <cellStyle name="Обычный 29 4 2 3 3" xfId="39497" xr:uid="{00000000-0005-0000-0000-0000469A0000}"/>
    <cellStyle name="Обычный 29 4 2 3 4" xfId="39498" xr:uid="{00000000-0005-0000-0000-0000479A0000}"/>
    <cellStyle name="Обычный 29 4 2 3 5" xfId="39499" xr:uid="{00000000-0005-0000-0000-0000489A0000}"/>
    <cellStyle name="Обычный 29 4 2 3 6" xfId="39500" xr:uid="{00000000-0005-0000-0000-0000499A0000}"/>
    <cellStyle name="Обычный 29 4 2 3 7" xfId="39501" xr:uid="{00000000-0005-0000-0000-00004A9A0000}"/>
    <cellStyle name="Обычный 29 4 2 3 8" xfId="39502" xr:uid="{00000000-0005-0000-0000-00004B9A0000}"/>
    <cellStyle name="Обычный 29 4 2 3 9" xfId="39503" xr:uid="{00000000-0005-0000-0000-00004C9A0000}"/>
    <cellStyle name="Обычный 29 4 2 4" xfId="39504" xr:uid="{00000000-0005-0000-0000-00004D9A0000}"/>
    <cellStyle name="Обычный 29 4 2 4 10" xfId="39505" xr:uid="{00000000-0005-0000-0000-00004E9A0000}"/>
    <cellStyle name="Обычный 29 4 2 4 11" xfId="39506" xr:uid="{00000000-0005-0000-0000-00004F9A0000}"/>
    <cellStyle name="Обычный 29 4 2 4 12" xfId="39507" xr:uid="{00000000-0005-0000-0000-0000509A0000}"/>
    <cellStyle name="Обычный 29 4 2 4 13" xfId="39508" xr:uid="{00000000-0005-0000-0000-0000519A0000}"/>
    <cellStyle name="Обычный 29 4 2 4 14" xfId="39509" xr:uid="{00000000-0005-0000-0000-0000529A0000}"/>
    <cellStyle name="Обычный 29 4 2 4 15" xfId="39510" xr:uid="{00000000-0005-0000-0000-0000539A0000}"/>
    <cellStyle name="Обычный 29 4 2 4 16" xfId="39511" xr:uid="{00000000-0005-0000-0000-0000549A0000}"/>
    <cellStyle name="Обычный 29 4 2 4 17" xfId="39512" xr:uid="{00000000-0005-0000-0000-0000559A0000}"/>
    <cellStyle name="Обычный 29 4 2 4 18" xfId="39513" xr:uid="{00000000-0005-0000-0000-0000569A0000}"/>
    <cellStyle name="Обычный 29 4 2 4 2" xfId="39514" xr:uid="{00000000-0005-0000-0000-0000579A0000}"/>
    <cellStyle name="Обычный 29 4 2 4 3" xfId="39515" xr:uid="{00000000-0005-0000-0000-0000589A0000}"/>
    <cellStyle name="Обычный 29 4 2 4 4" xfId="39516" xr:uid="{00000000-0005-0000-0000-0000599A0000}"/>
    <cellStyle name="Обычный 29 4 2 4 5" xfId="39517" xr:uid="{00000000-0005-0000-0000-00005A9A0000}"/>
    <cellStyle name="Обычный 29 4 2 4 6" xfId="39518" xr:uid="{00000000-0005-0000-0000-00005B9A0000}"/>
    <cellStyle name="Обычный 29 4 2 4 7" xfId="39519" xr:uid="{00000000-0005-0000-0000-00005C9A0000}"/>
    <cellStyle name="Обычный 29 4 2 4 8" xfId="39520" xr:uid="{00000000-0005-0000-0000-00005D9A0000}"/>
    <cellStyle name="Обычный 29 4 2 4 9" xfId="39521" xr:uid="{00000000-0005-0000-0000-00005E9A0000}"/>
    <cellStyle name="Обычный 29 4 2 5" xfId="39522" xr:uid="{00000000-0005-0000-0000-00005F9A0000}"/>
    <cellStyle name="Обычный 29 4 2 6" xfId="39523" xr:uid="{00000000-0005-0000-0000-0000609A0000}"/>
    <cellStyle name="Обычный 29 4 2 7" xfId="39524" xr:uid="{00000000-0005-0000-0000-0000619A0000}"/>
    <cellStyle name="Обычный 29 4 2 8" xfId="39525" xr:uid="{00000000-0005-0000-0000-0000629A0000}"/>
    <cellStyle name="Обычный 29 4 2 9" xfId="39526" xr:uid="{00000000-0005-0000-0000-0000639A0000}"/>
    <cellStyle name="Обычный 29 4 20" xfId="39527" xr:uid="{00000000-0005-0000-0000-0000649A0000}"/>
    <cellStyle name="Обычный 29 4 21" xfId="39528" xr:uid="{00000000-0005-0000-0000-0000659A0000}"/>
    <cellStyle name="Обычный 29 4 22" xfId="39529" xr:uid="{00000000-0005-0000-0000-0000669A0000}"/>
    <cellStyle name="Обычный 29 4 3" xfId="39530" xr:uid="{00000000-0005-0000-0000-0000679A0000}"/>
    <cellStyle name="Обычный 29 4 3 10" xfId="39531" xr:uid="{00000000-0005-0000-0000-0000689A0000}"/>
    <cellStyle name="Обычный 29 4 3 11" xfId="39532" xr:uid="{00000000-0005-0000-0000-0000699A0000}"/>
    <cellStyle name="Обычный 29 4 3 12" xfId="39533" xr:uid="{00000000-0005-0000-0000-00006A9A0000}"/>
    <cellStyle name="Обычный 29 4 3 13" xfId="39534" xr:uid="{00000000-0005-0000-0000-00006B9A0000}"/>
    <cellStyle name="Обычный 29 4 3 14" xfId="39535" xr:uid="{00000000-0005-0000-0000-00006C9A0000}"/>
    <cellStyle name="Обычный 29 4 3 15" xfId="39536" xr:uid="{00000000-0005-0000-0000-00006D9A0000}"/>
    <cellStyle name="Обычный 29 4 3 16" xfId="39537" xr:uid="{00000000-0005-0000-0000-00006E9A0000}"/>
    <cellStyle name="Обычный 29 4 3 17" xfId="39538" xr:uid="{00000000-0005-0000-0000-00006F9A0000}"/>
    <cellStyle name="Обычный 29 4 3 18" xfId="39539" xr:uid="{00000000-0005-0000-0000-0000709A0000}"/>
    <cellStyle name="Обычный 29 4 3 2" xfId="39540" xr:uid="{00000000-0005-0000-0000-0000719A0000}"/>
    <cellStyle name="Обычный 29 4 3 3" xfId="39541" xr:uid="{00000000-0005-0000-0000-0000729A0000}"/>
    <cellStyle name="Обычный 29 4 3 4" xfId="39542" xr:uid="{00000000-0005-0000-0000-0000739A0000}"/>
    <cellStyle name="Обычный 29 4 3 5" xfId="39543" xr:uid="{00000000-0005-0000-0000-0000749A0000}"/>
    <cellStyle name="Обычный 29 4 3 6" xfId="39544" xr:uid="{00000000-0005-0000-0000-0000759A0000}"/>
    <cellStyle name="Обычный 29 4 3 7" xfId="39545" xr:uid="{00000000-0005-0000-0000-0000769A0000}"/>
    <cellStyle name="Обычный 29 4 3 8" xfId="39546" xr:uid="{00000000-0005-0000-0000-0000779A0000}"/>
    <cellStyle name="Обычный 29 4 3 9" xfId="39547" xr:uid="{00000000-0005-0000-0000-0000789A0000}"/>
    <cellStyle name="Обычный 29 4 4" xfId="39548" xr:uid="{00000000-0005-0000-0000-0000799A0000}"/>
    <cellStyle name="Обычный 29 4 4 10" xfId="39549" xr:uid="{00000000-0005-0000-0000-00007A9A0000}"/>
    <cellStyle name="Обычный 29 4 4 11" xfId="39550" xr:uid="{00000000-0005-0000-0000-00007B9A0000}"/>
    <cellStyle name="Обычный 29 4 4 12" xfId="39551" xr:uid="{00000000-0005-0000-0000-00007C9A0000}"/>
    <cellStyle name="Обычный 29 4 4 13" xfId="39552" xr:uid="{00000000-0005-0000-0000-00007D9A0000}"/>
    <cellStyle name="Обычный 29 4 4 14" xfId="39553" xr:uid="{00000000-0005-0000-0000-00007E9A0000}"/>
    <cellStyle name="Обычный 29 4 4 15" xfId="39554" xr:uid="{00000000-0005-0000-0000-00007F9A0000}"/>
    <cellStyle name="Обычный 29 4 4 16" xfId="39555" xr:uid="{00000000-0005-0000-0000-0000809A0000}"/>
    <cellStyle name="Обычный 29 4 4 17" xfId="39556" xr:uid="{00000000-0005-0000-0000-0000819A0000}"/>
    <cellStyle name="Обычный 29 4 4 18" xfId="39557" xr:uid="{00000000-0005-0000-0000-0000829A0000}"/>
    <cellStyle name="Обычный 29 4 4 2" xfId="39558" xr:uid="{00000000-0005-0000-0000-0000839A0000}"/>
    <cellStyle name="Обычный 29 4 4 3" xfId="39559" xr:uid="{00000000-0005-0000-0000-0000849A0000}"/>
    <cellStyle name="Обычный 29 4 4 4" xfId="39560" xr:uid="{00000000-0005-0000-0000-0000859A0000}"/>
    <cellStyle name="Обычный 29 4 4 5" xfId="39561" xr:uid="{00000000-0005-0000-0000-0000869A0000}"/>
    <cellStyle name="Обычный 29 4 4 6" xfId="39562" xr:uid="{00000000-0005-0000-0000-0000879A0000}"/>
    <cellStyle name="Обычный 29 4 4 7" xfId="39563" xr:uid="{00000000-0005-0000-0000-0000889A0000}"/>
    <cellStyle name="Обычный 29 4 4 8" xfId="39564" xr:uid="{00000000-0005-0000-0000-0000899A0000}"/>
    <cellStyle name="Обычный 29 4 4 9" xfId="39565" xr:uid="{00000000-0005-0000-0000-00008A9A0000}"/>
    <cellStyle name="Обычный 29 4 5" xfId="39566" xr:uid="{00000000-0005-0000-0000-00008B9A0000}"/>
    <cellStyle name="Обычный 29 4 5 10" xfId="39567" xr:uid="{00000000-0005-0000-0000-00008C9A0000}"/>
    <cellStyle name="Обычный 29 4 5 11" xfId="39568" xr:uid="{00000000-0005-0000-0000-00008D9A0000}"/>
    <cellStyle name="Обычный 29 4 5 12" xfId="39569" xr:uid="{00000000-0005-0000-0000-00008E9A0000}"/>
    <cellStyle name="Обычный 29 4 5 13" xfId="39570" xr:uid="{00000000-0005-0000-0000-00008F9A0000}"/>
    <cellStyle name="Обычный 29 4 5 14" xfId="39571" xr:uid="{00000000-0005-0000-0000-0000909A0000}"/>
    <cellStyle name="Обычный 29 4 5 15" xfId="39572" xr:uid="{00000000-0005-0000-0000-0000919A0000}"/>
    <cellStyle name="Обычный 29 4 5 16" xfId="39573" xr:uid="{00000000-0005-0000-0000-0000929A0000}"/>
    <cellStyle name="Обычный 29 4 5 17" xfId="39574" xr:uid="{00000000-0005-0000-0000-0000939A0000}"/>
    <cellStyle name="Обычный 29 4 5 18" xfId="39575" xr:uid="{00000000-0005-0000-0000-0000949A0000}"/>
    <cellStyle name="Обычный 29 4 5 2" xfId="39576" xr:uid="{00000000-0005-0000-0000-0000959A0000}"/>
    <cellStyle name="Обычный 29 4 5 3" xfId="39577" xr:uid="{00000000-0005-0000-0000-0000969A0000}"/>
    <cellStyle name="Обычный 29 4 5 4" xfId="39578" xr:uid="{00000000-0005-0000-0000-0000979A0000}"/>
    <cellStyle name="Обычный 29 4 5 5" xfId="39579" xr:uid="{00000000-0005-0000-0000-0000989A0000}"/>
    <cellStyle name="Обычный 29 4 5 6" xfId="39580" xr:uid="{00000000-0005-0000-0000-0000999A0000}"/>
    <cellStyle name="Обычный 29 4 5 7" xfId="39581" xr:uid="{00000000-0005-0000-0000-00009A9A0000}"/>
    <cellStyle name="Обычный 29 4 5 8" xfId="39582" xr:uid="{00000000-0005-0000-0000-00009B9A0000}"/>
    <cellStyle name="Обычный 29 4 5 9" xfId="39583" xr:uid="{00000000-0005-0000-0000-00009C9A0000}"/>
    <cellStyle name="Обычный 29 4 6" xfId="39584" xr:uid="{00000000-0005-0000-0000-00009D9A0000}"/>
    <cellStyle name="Обычный 29 4 7" xfId="39585" xr:uid="{00000000-0005-0000-0000-00009E9A0000}"/>
    <cellStyle name="Обычный 29 4 8" xfId="39586" xr:uid="{00000000-0005-0000-0000-00009F9A0000}"/>
    <cellStyle name="Обычный 29 4 9" xfId="39587" xr:uid="{00000000-0005-0000-0000-0000A09A0000}"/>
    <cellStyle name="Обычный 29 5" xfId="39588" xr:uid="{00000000-0005-0000-0000-0000A19A0000}"/>
    <cellStyle name="Обычный 29 5 10" xfId="39589" xr:uid="{00000000-0005-0000-0000-0000A29A0000}"/>
    <cellStyle name="Обычный 29 5 11" xfId="39590" xr:uid="{00000000-0005-0000-0000-0000A39A0000}"/>
    <cellStyle name="Обычный 29 5 12" xfId="39591" xr:uid="{00000000-0005-0000-0000-0000A49A0000}"/>
    <cellStyle name="Обычный 29 5 13" xfId="39592" xr:uid="{00000000-0005-0000-0000-0000A59A0000}"/>
    <cellStyle name="Обычный 29 5 14" xfId="39593" xr:uid="{00000000-0005-0000-0000-0000A69A0000}"/>
    <cellStyle name="Обычный 29 5 15" xfId="39594" xr:uid="{00000000-0005-0000-0000-0000A79A0000}"/>
    <cellStyle name="Обычный 29 5 16" xfId="39595" xr:uid="{00000000-0005-0000-0000-0000A89A0000}"/>
    <cellStyle name="Обычный 29 5 17" xfId="39596" xr:uid="{00000000-0005-0000-0000-0000A99A0000}"/>
    <cellStyle name="Обычный 29 5 18" xfId="39597" xr:uid="{00000000-0005-0000-0000-0000AA9A0000}"/>
    <cellStyle name="Обычный 29 5 19" xfId="39598" xr:uid="{00000000-0005-0000-0000-0000AB9A0000}"/>
    <cellStyle name="Обычный 29 5 2" xfId="39599" xr:uid="{00000000-0005-0000-0000-0000AC9A0000}"/>
    <cellStyle name="Обычный 29 5 2 10" xfId="39600" xr:uid="{00000000-0005-0000-0000-0000AD9A0000}"/>
    <cellStyle name="Обычный 29 5 2 11" xfId="39601" xr:uid="{00000000-0005-0000-0000-0000AE9A0000}"/>
    <cellStyle name="Обычный 29 5 2 12" xfId="39602" xr:uid="{00000000-0005-0000-0000-0000AF9A0000}"/>
    <cellStyle name="Обычный 29 5 2 13" xfId="39603" xr:uid="{00000000-0005-0000-0000-0000B09A0000}"/>
    <cellStyle name="Обычный 29 5 2 14" xfId="39604" xr:uid="{00000000-0005-0000-0000-0000B19A0000}"/>
    <cellStyle name="Обычный 29 5 2 15" xfId="39605" xr:uid="{00000000-0005-0000-0000-0000B29A0000}"/>
    <cellStyle name="Обычный 29 5 2 16" xfId="39606" xr:uid="{00000000-0005-0000-0000-0000B39A0000}"/>
    <cellStyle name="Обычный 29 5 2 17" xfId="39607" xr:uid="{00000000-0005-0000-0000-0000B49A0000}"/>
    <cellStyle name="Обычный 29 5 2 18" xfId="39608" xr:uid="{00000000-0005-0000-0000-0000B59A0000}"/>
    <cellStyle name="Обычный 29 5 2 2" xfId="39609" xr:uid="{00000000-0005-0000-0000-0000B69A0000}"/>
    <cellStyle name="Обычный 29 5 2 3" xfId="39610" xr:uid="{00000000-0005-0000-0000-0000B79A0000}"/>
    <cellStyle name="Обычный 29 5 2 4" xfId="39611" xr:uid="{00000000-0005-0000-0000-0000B89A0000}"/>
    <cellStyle name="Обычный 29 5 2 5" xfId="39612" xr:uid="{00000000-0005-0000-0000-0000B99A0000}"/>
    <cellStyle name="Обычный 29 5 2 6" xfId="39613" xr:uid="{00000000-0005-0000-0000-0000BA9A0000}"/>
    <cellStyle name="Обычный 29 5 2 7" xfId="39614" xr:uid="{00000000-0005-0000-0000-0000BB9A0000}"/>
    <cellStyle name="Обычный 29 5 2 8" xfId="39615" xr:uid="{00000000-0005-0000-0000-0000BC9A0000}"/>
    <cellStyle name="Обычный 29 5 2 9" xfId="39616" xr:uid="{00000000-0005-0000-0000-0000BD9A0000}"/>
    <cellStyle name="Обычный 29 5 20" xfId="39617" xr:uid="{00000000-0005-0000-0000-0000BE9A0000}"/>
    <cellStyle name="Обычный 29 5 21" xfId="39618" xr:uid="{00000000-0005-0000-0000-0000BF9A0000}"/>
    <cellStyle name="Обычный 29 5 3" xfId="39619" xr:uid="{00000000-0005-0000-0000-0000C09A0000}"/>
    <cellStyle name="Обычный 29 5 3 10" xfId="39620" xr:uid="{00000000-0005-0000-0000-0000C19A0000}"/>
    <cellStyle name="Обычный 29 5 3 11" xfId="39621" xr:uid="{00000000-0005-0000-0000-0000C29A0000}"/>
    <cellStyle name="Обычный 29 5 3 12" xfId="39622" xr:uid="{00000000-0005-0000-0000-0000C39A0000}"/>
    <cellStyle name="Обычный 29 5 3 13" xfId="39623" xr:uid="{00000000-0005-0000-0000-0000C49A0000}"/>
    <cellStyle name="Обычный 29 5 3 14" xfId="39624" xr:uid="{00000000-0005-0000-0000-0000C59A0000}"/>
    <cellStyle name="Обычный 29 5 3 15" xfId="39625" xr:uid="{00000000-0005-0000-0000-0000C69A0000}"/>
    <cellStyle name="Обычный 29 5 3 16" xfId="39626" xr:uid="{00000000-0005-0000-0000-0000C79A0000}"/>
    <cellStyle name="Обычный 29 5 3 17" xfId="39627" xr:uid="{00000000-0005-0000-0000-0000C89A0000}"/>
    <cellStyle name="Обычный 29 5 3 18" xfId="39628" xr:uid="{00000000-0005-0000-0000-0000C99A0000}"/>
    <cellStyle name="Обычный 29 5 3 2" xfId="39629" xr:uid="{00000000-0005-0000-0000-0000CA9A0000}"/>
    <cellStyle name="Обычный 29 5 3 3" xfId="39630" xr:uid="{00000000-0005-0000-0000-0000CB9A0000}"/>
    <cellStyle name="Обычный 29 5 3 4" xfId="39631" xr:uid="{00000000-0005-0000-0000-0000CC9A0000}"/>
    <cellStyle name="Обычный 29 5 3 5" xfId="39632" xr:uid="{00000000-0005-0000-0000-0000CD9A0000}"/>
    <cellStyle name="Обычный 29 5 3 6" xfId="39633" xr:uid="{00000000-0005-0000-0000-0000CE9A0000}"/>
    <cellStyle name="Обычный 29 5 3 7" xfId="39634" xr:uid="{00000000-0005-0000-0000-0000CF9A0000}"/>
    <cellStyle name="Обычный 29 5 3 8" xfId="39635" xr:uid="{00000000-0005-0000-0000-0000D09A0000}"/>
    <cellStyle name="Обычный 29 5 3 9" xfId="39636" xr:uid="{00000000-0005-0000-0000-0000D19A0000}"/>
    <cellStyle name="Обычный 29 5 4" xfId="39637" xr:uid="{00000000-0005-0000-0000-0000D29A0000}"/>
    <cellStyle name="Обычный 29 5 4 10" xfId="39638" xr:uid="{00000000-0005-0000-0000-0000D39A0000}"/>
    <cellStyle name="Обычный 29 5 4 11" xfId="39639" xr:uid="{00000000-0005-0000-0000-0000D49A0000}"/>
    <cellStyle name="Обычный 29 5 4 12" xfId="39640" xr:uid="{00000000-0005-0000-0000-0000D59A0000}"/>
    <cellStyle name="Обычный 29 5 4 13" xfId="39641" xr:uid="{00000000-0005-0000-0000-0000D69A0000}"/>
    <cellStyle name="Обычный 29 5 4 14" xfId="39642" xr:uid="{00000000-0005-0000-0000-0000D79A0000}"/>
    <cellStyle name="Обычный 29 5 4 15" xfId="39643" xr:uid="{00000000-0005-0000-0000-0000D89A0000}"/>
    <cellStyle name="Обычный 29 5 4 16" xfId="39644" xr:uid="{00000000-0005-0000-0000-0000D99A0000}"/>
    <cellStyle name="Обычный 29 5 4 17" xfId="39645" xr:uid="{00000000-0005-0000-0000-0000DA9A0000}"/>
    <cellStyle name="Обычный 29 5 4 18" xfId="39646" xr:uid="{00000000-0005-0000-0000-0000DB9A0000}"/>
    <cellStyle name="Обычный 29 5 4 2" xfId="39647" xr:uid="{00000000-0005-0000-0000-0000DC9A0000}"/>
    <cellStyle name="Обычный 29 5 4 3" xfId="39648" xr:uid="{00000000-0005-0000-0000-0000DD9A0000}"/>
    <cellStyle name="Обычный 29 5 4 4" xfId="39649" xr:uid="{00000000-0005-0000-0000-0000DE9A0000}"/>
    <cellStyle name="Обычный 29 5 4 5" xfId="39650" xr:uid="{00000000-0005-0000-0000-0000DF9A0000}"/>
    <cellStyle name="Обычный 29 5 4 6" xfId="39651" xr:uid="{00000000-0005-0000-0000-0000E09A0000}"/>
    <cellStyle name="Обычный 29 5 4 7" xfId="39652" xr:uid="{00000000-0005-0000-0000-0000E19A0000}"/>
    <cellStyle name="Обычный 29 5 4 8" xfId="39653" xr:uid="{00000000-0005-0000-0000-0000E29A0000}"/>
    <cellStyle name="Обычный 29 5 4 9" xfId="39654" xr:uid="{00000000-0005-0000-0000-0000E39A0000}"/>
    <cellStyle name="Обычный 29 5 5" xfId="39655" xr:uid="{00000000-0005-0000-0000-0000E49A0000}"/>
    <cellStyle name="Обычный 29 5 6" xfId="39656" xr:uid="{00000000-0005-0000-0000-0000E59A0000}"/>
    <cellStyle name="Обычный 29 5 7" xfId="39657" xr:uid="{00000000-0005-0000-0000-0000E69A0000}"/>
    <cellStyle name="Обычный 29 5 8" xfId="39658" xr:uid="{00000000-0005-0000-0000-0000E79A0000}"/>
    <cellStyle name="Обычный 29 5 9" xfId="39659" xr:uid="{00000000-0005-0000-0000-0000E89A0000}"/>
    <cellStyle name="Обычный 29 6" xfId="39660" xr:uid="{00000000-0005-0000-0000-0000E99A0000}"/>
    <cellStyle name="Обычный 29 6 10" xfId="39661" xr:uid="{00000000-0005-0000-0000-0000EA9A0000}"/>
    <cellStyle name="Обычный 29 6 11" xfId="39662" xr:uid="{00000000-0005-0000-0000-0000EB9A0000}"/>
    <cellStyle name="Обычный 29 6 12" xfId="39663" xr:uid="{00000000-0005-0000-0000-0000EC9A0000}"/>
    <cellStyle name="Обычный 29 6 13" xfId="39664" xr:uid="{00000000-0005-0000-0000-0000ED9A0000}"/>
    <cellStyle name="Обычный 29 6 14" xfId="39665" xr:uid="{00000000-0005-0000-0000-0000EE9A0000}"/>
    <cellStyle name="Обычный 29 6 15" xfId="39666" xr:uid="{00000000-0005-0000-0000-0000EF9A0000}"/>
    <cellStyle name="Обычный 29 6 16" xfId="39667" xr:uid="{00000000-0005-0000-0000-0000F09A0000}"/>
    <cellStyle name="Обычный 29 6 17" xfId="39668" xr:uid="{00000000-0005-0000-0000-0000F19A0000}"/>
    <cellStyle name="Обычный 29 6 18" xfId="39669" xr:uid="{00000000-0005-0000-0000-0000F29A0000}"/>
    <cellStyle name="Обычный 29 6 2" xfId="39670" xr:uid="{00000000-0005-0000-0000-0000F39A0000}"/>
    <cellStyle name="Обычный 29 6 3" xfId="39671" xr:uid="{00000000-0005-0000-0000-0000F49A0000}"/>
    <cellStyle name="Обычный 29 6 4" xfId="39672" xr:uid="{00000000-0005-0000-0000-0000F59A0000}"/>
    <cellStyle name="Обычный 29 6 5" xfId="39673" xr:uid="{00000000-0005-0000-0000-0000F69A0000}"/>
    <cellStyle name="Обычный 29 6 6" xfId="39674" xr:uid="{00000000-0005-0000-0000-0000F79A0000}"/>
    <cellStyle name="Обычный 29 6 7" xfId="39675" xr:uid="{00000000-0005-0000-0000-0000F89A0000}"/>
    <cellStyle name="Обычный 29 6 8" xfId="39676" xr:uid="{00000000-0005-0000-0000-0000F99A0000}"/>
    <cellStyle name="Обычный 29 6 9" xfId="39677" xr:uid="{00000000-0005-0000-0000-0000FA9A0000}"/>
    <cellStyle name="Обычный 29 7" xfId="39678" xr:uid="{00000000-0005-0000-0000-0000FB9A0000}"/>
    <cellStyle name="Обычный 29 7 10" xfId="39679" xr:uid="{00000000-0005-0000-0000-0000FC9A0000}"/>
    <cellStyle name="Обычный 29 7 11" xfId="39680" xr:uid="{00000000-0005-0000-0000-0000FD9A0000}"/>
    <cellStyle name="Обычный 29 7 12" xfId="39681" xr:uid="{00000000-0005-0000-0000-0000FE9A0000}"/>
    <cellStyle name="Обычный 29 7 13" xfId="39682" xr:uid="{00000000-0005-0000-0000-0000FF9A0000}"/>
    <cellStyle name="Обычный 29 7 14" xfId="39683" xr:uid="{00000000-0005-0000-0000-0000009B0000}"/>
    <cellStyle name="Обычный 29 7 15" xfId="39684" xr:uid="{00000000-0005-0000-0000-0000019B0000}"/>
    <cellStyle name="Обычный 29 7 16" xfId="39685" xr:uid="{00000000-0005-0000-0000-0000029B0000}"/>
    <cellStyle name="Обычный 29 7 17" xfId="39686" xr:uid="{00000000-0005-0000-0000-0000039B0000}"/>
    <cellStyle name="Обычный 29 7 18" xfId="39687" xr:uid="{00000000-0005-0000-0000-0000049B0000}"/>
    <cellStyle name="Обычный 29 7 2" xfId="39688" xr:uid="{00000000-0005-0000-0000-0000059B0000}"/>
    <cellStyle name="Обычный 29 7 3" xfId="39689" xr:uid="{00000000-0005-0000-0000-0000069B0000}"/>
    <cellStyle name="Обычный 29 7 4" xfId="39690" xr:uid="{00000000-0005-0000-0000-0000079B0000}"/>
    <cellStyle name="Обычный 29 7 5" xfId="39691" xr:uid="{00000000-0005-0000-0000-0000089B0000}"/>
    <cellStyle name="Обычный 29 7 6" xfId="39692" xr:uid="{00000000-0005-0000-0000-0000099B0000}"/>
    <cellStyle name="Обычный 29 7 7" xfId="39693" xr:uid="{00000000-0005-0000-0000-00000A9B0000}"/>
    <cellStyle name="Обычный 29 7 8" xfId="39694" xr:uid="{00000000-0005-0000-0000-00000B9B0000}"/>
    <cellStyle name="Обычный 29 7 9" xfId="39695" xr:uid="{00000000-0005-0000-0000-00000C9B0000}"/>
    <cellStyle name="Обычный 29 8" xfId="39696" xr:uid="{00000000-0005-0000-0000-00000D9B0000}"/>
    <cellStyle name="Обычный 29 8 10" xfId="39697" xr:uid="{00000000-0005-0000-0000-00000E9B0000}"/>
    <cellStyle name="Обычный 29 8 11" xfId="39698" xr:uid="{00000000-0005-0000-0000-00000F9B0000}"/>
    <cellStyle name="Обычный 29 8 12" xfId="39699" xr:uid="{00000000-0005-0000-0000-0000109B0000}"/>
    <cellStyle name="Обычный 29 8 13" xfId="39700" xr:uid="{00000000-0005-0000-0000-0000119B0000}"/>
    <cellStyle name="Обычный 29 8 14" xfId="39701" xr:uid="{00000000-0005-0000-0000-0000129B0000}"/>
    <cellStyle name="Обычный 29 8 15" xfId="39702" xr:uid="{00000000-0005-0000-0000-0000139B0000}"/>
    <cellStyle name="Обычный 29 8 16" xfId="39703" xr:uid="{00000000-0005-0000-0000-0000149B0000}"/>
    <cellStyle name="Обычный 29 8 17" xfId="39704" xr:uid="{00000000-0005-0000-0000-0000159B0000}"/>
    <cellStyle name="Обычный 29 8 18" xfId="39705" xr:uid="{00000000-0005-0000-0000-0000169B0000}"/>
    <cellStyle name="Обычный 29 8 2" xfId="39706" xr:uid="{00000000-0005-0000-0000-0000179B0000}"/>
    <cellStyle name="Обычный 29 8 3" xfId="39707" xr:uid="{00000000-0005-0000-0000-0000189B0000}"/>
    <cellStyle name="Обычный 29 8 4" xfId="39708" xr:uid="{00000000-0005-0000-0000-0000199B0000}"/>
    <cellStyle name="Обычный 29 8 5" xfId="39709" xr:uid="{00000000-0005-0000-0000-00001A9B0000}"/>
    <cellStyle name="Обычный 29 8 6" xfId="39710" xr:uid="{00000000-0005-0000-0000-00001B9B0000}"/>
    <cellStyle name="Обычный 29 8 7" xfId="39711" xr:uid="{00000000-0005-0000-0000-00001C9B0000}"/>
    <cellStyle name="Обычный 29 8 8" xfId="39712" xr:uid="{00000000-0005-0000-0000-00001D9B0000}"/>
    <cellStyle name="Обычный 29 8 9" xfId="39713" xr:uid="{00000000-0005-0000-0000-00001E9B0000}"/>
    <cellStyle name="Обычный 29 9" xfId="39714" xr:uid="{00000000-0005-0000-0000-00001F9B0000}"/>
    <cellStyle name="Обычный 3" xfId="39715" xr:uid="{00000000-0005-0000-0000-0000209B0000}"/>
    <cellStyle name="Обычный 3 10" xfId="39716" xr:uid="{00000000-0005-0000-0000-0000219B0000}"/>
    <cellStyle name="Обычный 3 10 2" xfId="39717" xr:uid="{00000000-0005-0000-0000-0000229B0000}"/>
    <cellStyle name="Обычный 3 10 3" xfId="39718" xr:uid="{00000000-0005-0000-0000-0000239B0000}"/>
    <cellStyle name="Обычный 3 10 4" xfId="39719" xr:uid="{00000000-0005-0000-0000-0000249B0000}"/>
    <cellStyle name="Обычный 3 10 5" xfId="39720" xr:uid="{00000000-0005-0000-0000-0000259B0000}"/>
    <cellStyle name="Обычный 3 10 6" xfId="39721" xr:uid="{00000000-0005-0000-0000-0000269B0000}"/>
    <cellStyle name="Обычный 3 10 7" xfId="39722" xr:uid="{00000000-0005-0000-0000-0000279B0000}"/>
    <cellStyle name="Обычный 3 11" xfId="39723" xr:uid="{00000000-0005-0000-0000-0000289B0000}"/>
    <cellStyle name="Обычный 3 11 2" xfId="39724" xr:uid="{00000000-0005-0000-0000-0000299B0000}"/>
    <cellStyle name="Обычный 3 11 3" xfId="39725" xr:uid="{00000000-0005-0000-0000-00002A9B0000}"/>
    <cellStyle name="Обычный 3 11 4" xfId="39726" xr:uid="{00000000-0005-0000-0000-00002B9B0000}"/>
    <cellStyle name="Обычный 3 11 5" xfId="39727" xr:uid="{00000000-0005-0000-0000-00002C9B0000}"/>
    <cellStyle name="Обычный 3 11 6" xfId="39728" xr:uid="{00000000-0005-0000-0000-00002D9B0000}"/>
    <cellStyle name="Обычный 3 11 7" xfId="39729" xr:uid="{00000000-0005-0000-0000-00002E9B0000}"/>
    <cellStyle name="Обычный 3 12" xfId="39730" xr:uid="{00000000-0005-0000-0000-00002F9B0000}"/>
    <cellStyle name="Обычный 3 12 2" xfId="39731" xr:uid="{00000000-0005-0000-0000-0000309B0000}"/>
    <cellStyle name="Обычный 3 12 3" xfId="39732" xr:uid="{00000000-0005-0000-0000-0000319B0000}"/>
    <cellStyle name="Обычный 3 12 4" xfId="39733" xr:uid="{00000000-0005-0000-0000-0000329B0000}"/>
    <cellStyle name="Обычный 3 12 5" xfId="39734" xr:uid="{00000000-0005-0000-0000-0000339B0000}"/>
    <cellStyle name="Обычный 3 12 6" xfId="39735" xr:uid="{00000000-0005-0000-0000-0000349B0000}"/>
    <cellStyle name="Обычный 3 13" xfId="39736" xr:uid="{00000000-0005-0000-0000-0000359B0000}"/>
    <cellStyle name="Обычный 3 13 2" xfId="39737" xr:uid="{00000000-0005-0000-0000-0000369B0000}"/>
    <cellStyle name="Обычный 3 13 3" xfId="39738" xr:uid="{00000000-0005-0000-0000-0000379B0000}"/>
    <cellStyle name="Обычный 3 13 4" xfId="39739" xr:uid="{00000000-0005-0000-0000-0000389B0000}"/>
    <cellStyle name="Обычный 3 13 5" xfId="39740" xr:uid="{00000000-0005-0000-0000-0000399B0000}"/>
    <cellStyle name="Обычный 3 13 6" xfId="39741" xr:uid="{00000000-0005-0000-0000-00003A9B0000}"/>
    <cellStyle name="Обычный 3 14" xfId="39742" xr:uid="{00000000-0005-0000-0000-00003B9B0000}"/>
    <cellStyle name="Обычный 3 14 2" xfId="39743" xr:uid="{00000000-0005-0000-0000-00003C9B0000}"/>
    <cellStyle name="Обычный 3 14 3" xfId="39744" xr:uid="{00000000-0005-0000-0000-00003D9B0000}"/>
    <cellStyle name="Обычный 3 14 4" xfId="39745" xr:uid="{00000000-0005-0000-0000-00003E9B0000}"/>
    <cellStyle name="Обычный 3 14 5" xfId="39746" xr:uid="{00000000-0005-0000-0000-00003F9B0000}"/>
    <cellStyle name="Обычный 3 14 6" xfId="39747" xr:uid="{00000000-0005-0000-0000-0000409B0000}"/>
    <cellStyle name="Обычный 3 15" xfId="39748" xr:uid="{00000000-0005-0000-0000-0000419B0000}"/>
    <cellStyle name="Обычный 3 16" xfId="39749" xr:uid="{00000000-0005-0000-0000-0000429B0000}"/>
    <cellStyle name="Обычный 3 17" xfId="39750" xr:uid="{00000000-0005-0000-0000-0000439B0000}"/>
    <cellStyle name="Обычный 3 17 2" xfId="39751" xr:uid="{00000000-0005-0000-0000-0000449B0000}"/>
    <cellStyle name="Обычный 3 18" xfId="39752" xr:uid="{00000000-0005-0000-0000-0000459B0000}"/>
    <cellStyle name="Обычный 3 19" xfId="39753" xr:uid="{00000000-0005-0000-0000-0000469B0000}"/>
    <cellStyle name="Обычный 3 2" xfId="39754" xr:uid="{00000000-0005-0000-0000-0000479B0000}"/>
    <cellStyle name="Обычный 3 2 10" xfId="39755" xr:uid="{00000000-0005-0000-0000-0000489B0000}"/>
    <cellStyle name="Обычный 3 2 10 2" xfId="39756" xr:uid="{00000000-0005-0000-0000-0000499B0000}"/>
    <cellStyle name="Обычный 3 2 10 3" xfId="39757" xr:uid="{00000000-0005-0000-0000-00004A9B0000}"/>
    <cellStyle name="Обычный 3 2 10 4" xfId="39758" xr:uid="{00000000-0005-0000-0000-00004B9B0000}"/>
    <cellStyle name="Обычный 3 2 11" xfId="39759" xr:uid="{00000000-0005-0000-0000-00004C9B0000}"/>
    <cellStyle name="Обычный 3 2 11 10" xfId="39760" xr:uid="{00000000-0005-0000-0000-00004D9B0000}"/>
    <cellStyle name="Обычный 3 2 11 11" xfId="39761" xr:uid="{00000000-0005-0000-0000-00004E9B0000}"/>
    <cellStyle name="Обычный 3 2 11 12" xfId="39762" xr:uid="{00000000-0005-0000-0000-00004F9B0000}"/>
    <cellStyle name="Обычный 3 2 11 13" xfId="39763" xr:uid="{00000000-0005-0000-0000-0000509B0000}"/>
    <cellStyle name="Обычный 3 2 11 14" xfId="39764" xr:uid="{00000000-0005-0000-0000-0000519B0000}"/>
    <cellStyle name="Обычный 3 2 11 2" xfId="39765" xr:uid="{00000000-0005-0000-0000-0000529B0000}"/>
    <cellStyle name="Обычный 3 2 11 2 10" xfId="39766" xr:uid="{00000000-0005-0000-0000-0000539B0000}"/>
    <cellStyle name="Обычный 3 2 11 2 2" xfId="39767" xr:uid="{00000000-0005-0000-0000-0000549B0000}"/>
    <cellStyle name="Обычный 3 2 11 2 2 2" xfId="39768" xr:uid="{00000000-0005-0000-0000-0000559B0000}"/>
    <cellStyle name="Обычный 3 2 11 2 2 2 2" xfId="39769" xr:uid="{00000000-0005-0000-0000-0000569B0000}"/>
    <cellStyle name="Обычный 3 2 11 2 2 2 3" xfId="39770" xr:uid="{00000000-0005-0000-0000-0000579B0000}"/>
    <cellStyle name="Обычный 3 2 11 2 2 3" xfId="39771" xr:uid="{00000000-0005-0000-0000-0000589B0000}"/>
    <cellStyle name="Обычный 3 2 11 2 2 4" xfId="39772" xr:uid="{00000000-0005-0000-0000-0000599B0000}"/>
    <cellStyle name="Обычный 3 2 11 2 2 5" xfId="39773" xr:uid="{00000000-0005-0000-0000-00005A9B0000}"/>
    <cellStyle name="Обычный 3 2 11 2 2 6" xfId="39774" xr:uid="{00000000-0005-0000-0000-00005B9B0000}"/>
    <cellStyle name="Обычный 3 2 11 2 2 7" xfId="39775" xr:uid="{00000000-0005-0000-0000-00005C9B0000}"/>
    <cellStyle name="Обычный 3 2 11 2 2_амортизация" xfId="39776" xr:uid="{00000000-0005-0000-0000-00005D9B0000}"/>
    <cellStyle name="Обычный 3 2 11 2 3" xfId="39777" xr:uid="{00000000-0005-0000-0000-00005E9B0000}"/>
    <cellStyle name="Обычный 3 2 11 2 3 2" xfId="39778" xr:uid="{00000000-0005-0000-0000-00005F9B0000}"/>
    <cellStyle name="Обычный 3 2 11 2 3 3" xfId="39779" xr:uid="{00000000-0005-0000-0000-0000609B0000}"/>
    <cellStyle name="Обычный 3 2 11 2 4" xfId="39780" xr:uid="{00000000-0005-0000-0000-0000619B0000}"/>
    <cellStyle name="Обычный 3 2 11 2 4 2" xfId="39781" xr:uid="{00000000-0005-0000-0000-0000629B0000}"/>
    <cellStyle name="Обычный 3 2 11 2 4 3" xfId="39782" xr:uid="{00000000-0005-0000-0000-0000639B0000}"/>
    <cellStyle name="Обычный 3 2 11 2 5" xfId="39783" xr:uid="{00000000-0005-0000-0000-0000649B0000}"/>
    <cellStyle name="Обычный 3 2 11 2 5 2" xfId="39784" xr:uid="{00000000-0005-0000-0000-0000659B0000}"/>
    <cellStyle name="Обычный 3 2 11 2 5 3" xfId="39785" xr:uid="{00000000-0005-0000-0000-0000669B0000}"/>
    <cellStyle name="Обычный 3 2 11 2 6" xfId="39786" xr:uid="{00000000-0005-0000-0000-0000679B0000}"/>
    <cellStyle name="Обычный 3 2 11 2 6 2" xfId="39787" xr:uid="{00000000-0005-0000-0000-0000689B0000}"/>
    <cellStyle name="Обычный 3 2 11 2 6 3" xfId="39788" xr:uid="{00000000-0005-0000-0000-0000699B0000}"/>
    <cellStyle name="Обычный 3 2 11 2 7" xfId="39789" xr:uid="{00000000-0005-0000-0000-00006A9B0000}"/>
    <cellStyle name="Обычный 3 2 11 2 7 2" xfId="39790" xr:uid="{00000000-0005-0000-0000-00006B9B0000}"/>
    <cellStyle name="Обычный 3 2 11 2 7 3" xfId="39791" xr:uid="{00000000-0005-0000-0000-00006C9B0000}"/>
    <cellStyle name="Обычный 3 2 11 2 8" xfId="39792" xr:uid="{00000000-0005-0000-0000-00006D9B0000}"/>
    <cellStyle name="Обычный 3 2 11 2 8 2" xfId="39793" xr:uid="{00000000-0005-0000-0000-00006E9B0000}"/>
    <cellStyle name="Обычный 3 2 11 2 8 3" xfId="39794" xr:uid="{00000000-0005-0000-0000-00006F9B0000}"/>
    <cellStyle name="Обычный 3 2 11 2 9" xfId="39795" xr:uid="{00000000-0005-0000-0000-0000709B0000}"/>
    <cellStyle name="Обычный 3 2 11 3" xfId="39796" xr:uid="{00000000-0005-0000-0000-0000719B0000}"/>
    <cellStyle name="Обычный 3 2 11 3 2" xfId="39797" xr:uid="{00000000-0005-0000-0000-0000729B0000}"/>
    <cellStyle name="Обычный 3 2 11 3 2 2" xfId="39798" xr:uid="{00000000-0005-0000-0000-0000739B0000}"/>
    <cellStyle name="Обычный 3 2 11 3 2 3" xfId="39799" xr:uid="{00000000-0005-0000-0000-0000749B0000}"/>
    <cellStyle name="Обычный 3 2 11 3 2 4" xfId="39800" xr:uid="{00000000-0005-0000-0000-0000759B0000}"/>
    <cellStyle name="Обычный 3 2 11 3 2 5" xfId="39801" xr:uid="{00000000-0005-0000-0000-0000769B0000}"/>
    <cellStyle name="Обычный 3 2 11 3 2 6" xfId="39802" xr:uid="{00000000-0005-0000-0000-0000779B0000}"/>
    <cellStyle name="Обычный 3 2 11 3 3" xfId="39803" xr:uid="{00000000-0005-0000-0000-0000789B0000}"/>
    <cellStyle name="Обычный 3 2 11 3 4" xfId="39804" xr:uid="{00000000-0005-0000-0000-0000799B0000}"/>
    <cellStyle name="Обычный 3 2 11 4" xfId="39805" xr:uid="{00000000-0005-0000-0000-00007A9B0000}"/>
    <cellStyle name="Обычный 3 2 11 4 2" xfId="39806" xr:uid="{00000000-0005-0000-0000-00007B9B0000}"/>
    <cellStyle name="Обычный 3 2 11 4 3" xfId="39807" xr:uid="{00000000-0005-0000-0000-00007C9B0000}"/>
    <cellStyle name="Обычный 3 2 11 4 4" xfId="39808" xr:uid="{00000000-0005-0000-0000-00007D9B0000}"/>
    <cellStyle name="Обычный 3 2 11 4 5" xfId="39809" xr:uid="{00000000-0005-0000-0000-00007E9B0000}"/>
    <cellStyle name="Обычный 3 2 11 4 6" xfId="39810" xr:uid="{00000000-0005-0000-0000-00007F9B0000}"/>
    <cellStyle name="Обычный 3 2 11 5" xfId="39811" xr:uid="{00000000-0005-0000-0000-0000809B0000}"/>
    <cellStyle name="Обычный 3 2 11 5 2" xfId="39812" xr:uid="{00000000-0005-0000-0000-0000819B0000}"/>
    <cellStyle name="Обычный 3 2 11 5 3" xfId="39813" xr:uid="{00000000-0005-0000-0000-0000829B0000}"/>
    <cellStyle name="Обычный 3 2 11 5 4" xfId="39814" xr:uid="{00000000-0005-0000-0000-0000839B0000}"/>
    <cellStyle name="Обычный 3 2 11 5 5" xfId="39815" xr:uid="{00000000-0005-0000-0000-0000849B0000}"/>
    <cellStyle name="Обычный 3 2 11 5 6" xfId="39816" xr:uid="{00000000-0005-0000-0000-0000859B0000}"/>
    <cellStyle name="Обычный 3 2 11 6" xfId="39817" xr:uid="{00000000-0005-0000-0000-0000869B0000}"/>
    <cellStyle name="Обычный 3 2 11 6 2" xfId="39818" xr:uid="{00000000-0005-0000-0000-0000879B0000}"/>
    <cellStyle name="Обычный 3 2 11 6 3" xfId="39819" xr:uid="{00000000-0005-0000-0000-0000889B0000}"/>
    <cellStyle name="Обычный 3 2 11 6 4" xfId="39820" xr:uid="{00000000-0005-0000-0000-0000899B0000}"/>
    <cellStyle name="Обычный 3 2 11 6 5" xfId="39821" xr:uid="{00000000-0005-0000-0000-00008A9B0000}"/>
    <cellStyle name="Обычный 3 2 11 6 6" xfId="39822" xr:uid="{00000000-0005-0000-0000-00008B9B0000}"/>
    <cellStyle name="Обычный 3 2 11 7" xfId="39823" xr:uid="{00000000-0005-0000-0000-00008C9B0000}"/>
    <cellStyle name="Обычный 3 2 11 7 2" xfId="39824" xr:uid="{00000000-0005-0000-0000-00008D9B0000}"/>
    <cellStyle name="Обычный 3 2 11 7 3" xfId="39825" xr:uid="{00000000-0005-0000-0000-00008E9B0000}"/>
    <cellStyle name="Обычный 3 2 11 7 4" xfId="39826" xr:uid="{00000000-0005-0000-0000-00008F9B0000}"/>
    <cellStyle name="Обычный 3 2 11 7 5" xfId="39827" xr:uid="{00000000-0005-0000-0000-0000909B0000}"/>
    <cellStyle name="Обычный 3 2 11 7 6" xfId="39828" xr:uid="{00000000-0005-0000-0000-0000919B0000}"/>
    <cellStyle name="Обычный 3 2 11 8" xfId="39829" xr:uid="{00000000-0005-0000-0000-0000929B0000}"/>
    <cellStyle name="Обычный 3 2 11 8 2" xfId="39830" xr:uid="{00000000-0005-0000-0000-0000939B0000}"/>
    <cellStyle name="Обычный 3 2 11 8 3" xfId="39831" xr:uid="{00000000-0005-0000-0000-0000949B0000}"/>
    <cellStyle name="Обычный 3 2 11 8 4" xfId="39832" xr:uid="{00000000-0005-0000-0000-0000959B0000}"/>
    <cellStyle name="Обычный 3 2 11 8 5" xfId="39833" xr:uid="{00000000-0005-0000-0000-0000969B0000}"/>
    <cellStyle name="Обычный 3 2 11 8 6" xfId="39834" xr:uid="{00000000-0005-0000-0000-0000979B0000}"/>
    <cellStyle name="Обычный 3 2 11 9" xfId="39835" xr:uid="{00000000-0005-0000-0000-0000989B0000}"/>
    <cellStyle name="Обычный 3 2 11_амортизация" xfId="39836" xr:uid="{00000000-0005-0000-0000-0000999B0000}"/>
    <cellStyle name="Обычный 3 2 12" xfId="39837" xr:uid="{00000000-0005-0000-0000-00009A9B0000}"/>
    <cellStyle name="Обычный 3 2 12 2" xfId="39838" xr:uid="{00000000-0005-0000-0000-00009B9B0000}"/>
    <cellStyle name="Обычный 3 2 12 3" xfId="39839" xr:uid="{00000000-0005-0000-0000-00009C9B0000}"/>
    <cellStyle name="Обычный 3 2 13" xfId="39840" xr:uid="{00000000-0005-0000-0000-00009D9B0000}"/>
    <cellStyle name="Обычный 3 2 13 2" xfId="39841" xr:uid="{00000000-0005-0000-0000-00009E9B0000}"/>
    <cellStyle name="Обычный 3 2 13 2 2" xfId="39842" xr:uid="{00000000-0005-0000-0000-00009F9B0000}"/>
    <cellStyle name="Обычный 3 2 13 2 3" xfId="39843" xr:uid="{00000000-0005-0000-0000-0000A09B0000}"/>
    <cellStyle name="Обычный 3 2 13 3" xfId="39844" xr:uid="{00000000-0005-0000-0000-0000A19B0000}"/>
    <cellStyle name="Обычный 3 2 13 4" xfId="39845" xr:uid="{00000000-0005-0000-0000-0000A29B0000}"/>
    <cellStyle name="Обычный 3 2 13 5" xfId="39846" xr:uid="{00000000-0005-0000-0000-0000A39B0000}"/>
    <cellStyle name="Обычный 3 2 13 6" xfId="39847" xr:uid="{00000000-0005-0000-0000-0000A49B0000}"/>
    <cellStyle name="Обычный 3 2 13 7" xfId="39848" xr:uid="{00000000-0005-0000-0000-0000A59B0000}"/>
    <cellStyle name="Обычный 3 2 13_амортизация" xfId="39849" xr:uid="{00000000-0005-0000-0000-0000A69B0000}"/>
    <cellStyle name="Обычный 3 2 14" xfId="39850" xr:uid="{00000000-0005-0000-0000-0000A79B0000}"/>
    <cellStyle name="Обычный 3 2 14 2" xfId="39851" xr:uid="{00000000-0005-0000-0000-0000A89B0000}"/>
    <cellStyle name="Обычный 3 2 14 3" xfId="39852" xr:uid="{00000000-0005-0000-0000-0000A99B0000}"/>
    <cellStyle name="Обычный 3 2 15" xfId="39853" xr:uid="{00000000-0005-0000-0000-0000AA9B0000}"/>
    <cellStyle name="Обычный 3 2 15 2" xfId="39854" xr:uid="{00000000-0005-0000-0000-0000AB9B0000}"/>
    <cellStyle name="Обычный 3 2 15 3" xfId="39855" xr:uid="{00000000-0005-0000-0000-0000AC9B0000}"/>
    <cellStyle name="Обычный 3 2 16" xfId="39856" xr:uid="{00000000-0005-0000-0000-0000AD9B0000}"/>
    <cellStyle name="Обычный 3 2 16 2" xfId="39857" xr:uid="{00000000-0005-0000-0000-0000AE9B0000}"/>
    <cellStyle name="Обычный 3 2 16 3" xfId="39858" xr:uid="{00000000-0005-0000-0000-0000AF9B0000}"/>
    <cellStyle name="Обычный 3 2 17" xfId="39859" xr:uid="{00000000-0005-0000-0000-0000B09B0000}"/>
    <cellStyle name="Обычный 3 2 17 2" xfId="39860" xr:uid="{00000000-0005-0000-0000-0000B19B0000}"/>
    <cellStyle name="Обычный 3 2 17 3" xfId="39861" xr:uid="{00000000-0005-0000-0000-0000B29B0000}"/>
    <cellStyle name="Обычный 3 2 18" xfId="39862" xr:uid="{00000000-0005-0000-0000-0000B39B0000}"/>
    <cellStyle name="Обычный 3 2 18 2" xfId="39863" xr:uid="{00000000-0005-0000-0000-0000B49B0000}"/>
    <cellStyle name="Обычный 3 2 18 3" xfId="39864" xr:uid="{00000000-0005-0000-0000-0000B59B0000}"/>
    <cellStyle name="Обычный 3 2 19" xfId="39865" xr:uid="{00000000-0005-0000-0000-0000B69B0000}"/>
    <cellStyle name="Обычный 3 2 19 2" xfId="39866" xr:uid="{00000000-0005-0000-0000-0000B79B0000}"/>
    <cellStyle name="Обычный 3 2 19 3" xfId="39867" xr:uid="{00000000-0005-0000-0000-0000B89B0000}"/>
    <cellStyle name="Обычный 3 2 2" xfId="39868" xr:uid="{00000000-0005-0000-0000-0000B99B0000}"/>
    <cellStyle name="Обычный 3 2 2 10" xfId="39869" xr:uid="{00000000-0005-0000-0000-0000BA9B0000}"/>
    <cellStyle name="Обычный 3 2 2 10 10" xfId="39870" xr:uid="{00000000-0005-0000-0000-0000BB9B0000}"/>
    <cellStyle name="Обычный 3 2 2 10 2" xfId="39871" xr:uid="{00000000-0005-0000-0000-0000BC9B0000}"/>
    <cellStyle name="Обычный 3 2 2 10 2 10" xfId="39872" xr:uid="{00000000-0005-0000-0000-0000BD9B0000}"/>
    <cellStyle name="Обычный 3 2 2 10 2 11" xfId="39873" xr:uid="{00000000-0005-0000-0000-0000BE9B0000}"/>
    <cellStyle name="Обычный 3 2 2 10 2 12" xfId="39874" xr:uid="{00000000-0005-0000-0000-0000BF9B0000}"/>
    <cellStyle name="Обычный 3 2 2 10 2 13" xfId="39875" xr:uid="{00000000-0005-0000-0000-0000C09B0000}"/>
    <cellStyle name="Обычный 3 2 2 10 2 2" xfId="39876" xr:uid="{00000000-0005-0000-0000-0000C19B0000}"/>
    <cellStyle name="Обычный 3 2 2 10 2 2 2" xfId="39877" xr:uid="{00000000-0005-0000-0000-0000C29B0000}"/>
    <cellStyle name="Обычный 3 2 2 10 2 2 2 2" xfId="39878" xr:uid="{00000000-0005-0000-0000-0000C39B0000}"/>
    <cellStyle name="Обычный 3 2 2 10 2 2 2 3" xfId="39879" xr:uid="{00000000-0005-0000-0000-0000C49B0000}"/>
    <cellStyle name="Обычный 3 2 2 10 2 2 2 4" xfId="39880" xr:uid="{00000000-0005-0000-0000-0000C59B0000}"/>
    <cellStyle name="Обычный 3 2 2 10 2 2 2 5" xfId="39881" xr:uid="{00000000-0005-0000-0000-0000C69B0000}"/>
    <cellStyle name="Обычный 3 2 2 10 2 2 2 6" xfId="39882" xr:uid="{00000000-0005-0000-0000-0000C79B0000}"/>
    <cellStyle name="Обычный 3 2 2 10 2 2 3" xfId="39883" xr:uid="{00000000-0005-0000-0000-0000C89B0000}"/>
    <cellStyle name="Обычный 3 2 2 10 2 2 4" xfId="39884" xr:uid="{00000000-0005-0000-0000-0000C99B0000}"/>
    <cellStyle name="Обычный 3 2 2 10 2 3" xfId="39885" xr:uid="{00000000-0005-0000-0000-0000CA9B0000}"/>
    <cellStyle name="Обычный 3 2 2 10 2 3 2" xfId="39886" xr:uid="{00000000-0005-0000-0000-0000CB9B0000}"/>
    <cellStyle name="Обычный 3 2 2 10 2 3 3" xfId="39887" xr:uid="{00000000-0005-0000-0000-0000CC9B0000}"/>
    <cellStyle name="Обычный 3 2 2 10 2 3 4" xfId="39888" xr:uid="{00000000-0005-0000-0000-0000CD9B0000}"/>
    <cellStyle name="Обычный 3 2 2 10 2 3 5" xfId="39889" xr:uid="{00000000-0005-0000-0000-0000CE9B0000}"/>
    <cellStyle name="Обычный 3 2 2 10 2 3 6" xfId="39890" xr:uid="{00000000-0005-0000-0000-0000CF9B0000}"/>
    <cellStyle name="Обычный 3 2 2 10 2 4" xfId="39891" xr:uid="{00000000-0005-0000-0000-0000D09B0000}"/>
    <cellStyle name="Обычный 3 2 2 10 2 4 2" xfId="39892" xr:uid="{00000000-0005-0000-0000-0000D19B0000}"/>
    <cellStyle name="Обычный 3 2 2 10 2 4 3" xfId="39893" xr:uid="{00000000-0005-0000-0000-0000D29B0000}"/>
    <cellStyle name="Обычный 3 2 2 10 2 4 4" xfId="39894" xr:uid="{00000000-0005-0000-0000-0000D39B0000}"/>
    <cellStyle name="Обычный 3 2 2 10 2 4 5" xfId="39895" xr:uid="{00000000-0005-0000-0000-0000D49B0000}"/>
    <cellStyle name="Обычный 3 2 2 10 2 4 6" xfId="39896" xr:uid="{00000000-0005-0000-0000-0000D59B0000}"/>
    <cellStyle name="Обычный 3 2 2 10 2 5" xfId="39897" xr:uid="{00000000-0005-0000-0000-0000D69B0000}"/>
    <cellStyle name="Обычный 3 2 2 10 2 5 2" xfId="39898" xr:uid="{00000000-0005-0000-0000-0000D79B0000}"/>
    <cellStyle name="Обычный 3 2 2 10 2 5 3" xfId="39899" xr:uid="{00000000-0005-0000-0000-0000D89B0000}"/>
    <cellStyle name="Обычный 3 2 2 10 2 5 4" xfId="39900" xr:uid="{00000000-0005-0000-0000-0000D99B0000}"/>
    <cellStyle name="Обычный 3 2 2 10 2 5 5" xfId="39901" xr:uid="{00000000-0005-0000-0000-0000DA9B0000}"/>
    <cellStyle name="Обычный 3 2 2 10 2 5 6" xfId="39902" xr:uid="{00000000-0005-0000-0000-0000DB9B0000}"/>
    <cellStyle name="Обычный 3 2 2 10 2 6" xfId="39903" xr:uid="{00000000-0005-0000-0000-0000DC9B0000}"/>
    <cellStyle name="Обычный 3 2 2 10 2 6 2" xfId="39904" xr:uid="{00000000-0005-0000-0000-0000DD9B0000}"/>
    <cellStyle name="Обычный 3 2 2 10 2 6 3" xfId="39905" xr:uid="{00000000-0005-0000-0000-0000DE9B0000}"/>
    <cellStyle name="Обычный 3 2 2 10 2 6 4" xfId="39906" xr:uid="{00000000-0005-0000-0000-0000DF9B0000}"/>
    <cellStyle name="Обычный 3 2 2 10 2 6 5" xfId="39907" xr:uid="{00000000-0005-0000-0000-0000E09B0000}"/>
    <cellStyle name="Обычный 3 2 2 10 2 6 6" xfId="39908" xr:uid="{00000000-0005-0000-0000-0000E19B0000}"/>
    <cellStyle name="Обычный 3 2 2 10 2 7" xfId="39909" xr:uid="{00000000-0005-0000-0000-0000E29B0000}"/>
    <cellStyle name="Обычный 3 2 2 10 2 7 2" xfId="39910" xr:uid="{00000000-0005-0000-0000-0000E39B0000}"/>
    <cellStyle name="Обычный 3 2 2 10 2 7 3" xfId="39911" xr:uid="{00000000-0005-0000-0000-0000E49B0000}"/>
    <cellStyle name="Обычный 3 2 2 10 2 7 4" xfId="39912" xr:uid="{00000000-0005-0000-0000-0000E59B0000}"/>
    <cellStyle name="Обычный 3 2 2 10 2 7 5" xfId="39913" xr:uid="{00000000-0005-0000-0000-0000E69B0000}"/>
    <cellStyle name="Обычный 3 2 2 10 2 7 6" xfId="39914" xr:uid="{00000000-0005-0000-0000-0000E79B0000}"/>
    <cellStyle name="Обычный 3 2 2 10 2 8" xfId="39915" xr:uid="{00000000-0005-0000-0000-0000E89B0000}"/>
    <cellStyle name="Обычный 3 2 2 10 2 8 2" xfId="39916" xr:uid="{00000000-0005-0000-0000-0000E99B0000}"/>
    <cellStyle name="Обычный 3 2 2 10 2 8 3" xfId="39917" xr:uid="{00000000-0005-0000-0000-0000EA9B0000}"/>
    <cellStyle name="Обычный 3 2 2 10 2 8 4" xfId="39918" xr:uid="{00000000-0005-0000-0000-0000EB9B0000}"/>
    <cellStyle name="Обычный 3 2 2 10 2 8 5" xfId="39919" xr:uid="{00000000-0005-0000-0000-0000EC9B0000}"/>
    <cellStyle name="Обычный 3 2 2 10 2 8 6" xfId="39920" xr:uid="{00000000-0005-0000-0000-0000ED9B0000}"/>
    <cellStyle name="Обычный 3 2 2 10 2 9" xfId="39921" xr:uid="{00000000-0005-0000-0000-0000EE9B0000}"/>
    <cellStyle name="Обычный 3 2 2 10 2_амортизация" xfId="39922" xr:uid="{00000000-0005-0000-0000-0000EF9B0000}"/>
    <cellStyle name="Обычный 3 2 2 10 3" xfId="39923" xr:uid="{00000000-0005-0000-0000-0000F09B0000}"/>
    <cellStyle name="Обычный 3 2 2 10 3 2" xfId="39924" xr:uid="{00000000-0005-0000-0000-0000F19B0000}"/>
    <cellStyle name="Обычный 3 2 2 10 3 2 2" xfId="39925" xr:uid="{00000000-0005-0000-0000-0000F29B0000}"/>
    <cellStyle name="Обычный 3 2 2 10 3 2 3" xfId="39926" xr:uid="{00000000-0005-0000-0000-0000F39B0000}"/>
    <cellStyle name="Обычный 3 2 2 10 3 3" xfId="39927" xr:uid="{00000000-0005-0000-0000-0000F49B0000}"/>
    <cellStyle name="Обычный 3 2 2 10 3 4" xfId="39928" xr:uid="{00000000-0005-0000-0000-0000F59B0000}"/>
    <cellStyle name="Обычный 3 2 2 10 3 5" xfId="39929" xr:uid="{00000000-0005-0000-0000-0000F69B0000}"/>
    <cellStyle name="Обычный 3 2 2 10 3 6" xfId="39930" xr:uid="{00000000-0005-0000-0000-0000F79B0000}"/>
    <cellStyle name="Обычный 3 2 2 10 3 7" xfId="39931" xr:uid="{00000000-0005-0000-0000-0000F89B0000}"/>
    <cellStyle name="Обычный 3 2 2 10 3_амортизация" xfId="39932" xr:uid="{00000000-0005-0000-0000-0000F99B0000}"/>
    <cellStyle name="Обычный 3 2 2 10 4" xfId="39933" xr:uid="{00000000-0005-0000-0000-0000FA9B0000}"/>
    <cellStyle name="Обычный 3 2 2 10 4 2" xfId="39934" xr:uid="{00000000-0005-0000-0000-0000FB9B0000}"/>
    <cellStyle name="Обычный 3 2 2 10 4 3" xfId="39935" xr:uid="{00000000-0005-0000-0000-0000FC9B0000}"/>
    <cellStyle name="Обычный 3 2 2 10 5" xfId="39936" xr:uid="{00000000-0005-0000-0000-0000FD9B0000}"/>
    <cellStyle name="Обычный 3 2 2 10 5 2" xfId="39937" xr:uid="{00000000-0005-0000-0000-0000FE9B0000}"/>
    <cellStyle name="Обычный 3 2 2 10 5 3" xfId="39938" xr:uid="{00000000-0005-0000-0000-0000FF9B0000}"/>
    <cellStyle name="Обычный 3 2 2 10 6" xfId="39939" xr:uid="{00000000-0005-0000-0000-0000009C0000}"/>
    <cellStyle name="Обычный 3 2 2 10 6 2" xfId="39940" xr:uid="{00000000-0005-0000-0000-0000019C0000}"/>
    <cellStyle name="Обычный 3 2 2 10 6 3" xfId="39941" xr:uid="{00000000-0005-0000-0000-0000029C0000}"/>
    <cellStyle name="Обычный 3 2 2 10 7" xfId="39942" xr:uid="{00000000-0005-0000-0000-0000039C0000}"/>
    <cellStyle name="Обычный 3 2 2 10 7 2" xfId="39943" xr:uid="{00000000-0005-0000-0000-0000049C0000}"/>
    <cellStyle name="Обычный 3 2 2 10 7 3" xfId="39944" xr:uid="{00000000-0005-0000-0000-0000059C0000}"/>
    <cellStyle name="Обычный 3 2 2 10 8" xfId="39945" xr:uid="{00000000-0005-0000-0000-0000069C0000}"/>
    <cellStyle name="Обычный 3 2 2 10 8 2" xfId="39946" xr:uid="{00000000-0005-0000-0000-0000079C0000}"/>
    <cellStyle name="Обычный 3 2 2 10 8 3" xfId="39947" xr:uid="{00000000-0005-0000-0000-0000089C0000}"/>
    <cellStyle name="Обычный 3 2 2 10 9" xfId="39948" xr:uid="{00000000-0005-0000-0000-0000099C0000}"/>
    <cellStyle name="Обычный 3 2 2 11" xfId="39949" xr:uid="{00000000-0005-0000-0000-00000A9C0000}"/>
    <cellStyle name="Обычный 3 2 2 11 2" xfId="39950" xr:uid="{00000000-0005-0000-0000-00000B9C0000}"/>
    <cellStyle name="Обычный 3 2 2 11 3" xfId="39951" xr:uid="{00000000-0005-0000-0000-00000C9C0000}"/>
    <cellStyle name="Обычный 3 2 2 11 4" xfId="39952" xr:uid="{00000000-0005-0000-0000-00000D9C0000}"/>
    <cellStyle name="Обычный 3 2 2 11 5" xfId="39953" xr:uid="{00000000-0005-0000-0000-00000E9C0000}"/>
    <cellStyle name="Обычный 3 2 2 11 6" xfId="39954" xr:uid="{00000000-0005-0000-0000-00000F9C0000}"/>
    <cellStyle name="Обычный 3 2 2 12" xfId="39955" xr:uid="{00000000-0005-0000-0000-0000109C0000}"/>
    <cellStyle name="Обычный 3 2 2 12 2" xfId="39956" xr:uid="{00000000-0005-0000-0000-0000119C0000}"/>
    <cellStyle name="Обычный 3 2 2 12 2 2" xfId="39957" xr:uid="{00000000-0005-0000-0000-0000129C0000}"/>
    <cellStyle name="Обычный 3 2 2 12 2 3" xfId="39958" xr:uid="{00000000-0005-0000-0000-0000139C0000}"/>
    <cellStyle name="Обычный 3 2 2 12 2 4" xfId="39959" xr:uid="{00000000-0005-0000-0000-0000149C0000}"/>
    <cellStyle name="Обычный 3 2 2 12 2 5" xfId="39960" xr:uid="{00000000-0005-0000-0000-0000159C0000}"/>
    <cellStyle name="Обычный 3 2 2 12 2 6" xfId="39961" xr:uid="{00000000-0005-0000-0000-0000169C0000}"/>
    <cellStyle name="Обычный 3 2 2 12 3" xfId="39962" xr:uid="{00000000-0005-0000-0000-0000179C0000}"/>
    <cellStyle name="Обычный 3 2 2 12 4" xfId="39963" xr:uid="{00000000-0005-0000-0000-0000189C0000}"/>
    <cellStyle name="Обычный 3 2 2 13" xfId="39964" xr:uid="{00000000-0005-0000-0000-0000199C0000}"/>
    <cellStyle name="Обычный 3 2 2 13 2" xfId="39965" xr:uid="{00000000-0005-0000-0000-00001A9C0000}"/>
    <cellStyle name="Обычный 3 2 2 13 3" xfId="39966" xr:uid="{00000000-0005-0000-0000-00001B9C0000}"/>
    <cellStyle name="Обычный 3 2 2 13 4" xfId="39967" xr:uid="{00000000-0005-0000-0000-00001C9C0000}"/>
    <cellStyle name="Обычный 3 2 2 13 5" xfId="39968" xr:uid="{00000000-0005-0000-0000-00001D9C0000}"/>
    <cellStyle name="Обычный 3 2 2 13 6" xfId="39969" xr:uid="{00000000-0005-0000-0000-00001E9C0000}"/>
    <cellStyle name="Обычный 3 2 2 14" xfId="39970" xr:uid="{00000000-0005-0000-0000-00001F9C0000}"/>
    <cellStyle name="Обычный 3 2 2 14 2" xfId="39971" xr:uid="{00000000-0005-0000-0000-0000209C0000}"/>
    <cellStyle name="Обычный 3 2 2 14 3" xfId="39972" xr:uid="{00000000-0005-0000-0000-0000219C0000}"/>
    <cellStyle name="Обычный 3 2 2 14 4" xfId="39973" xr:uid="{00000000-0005-0000-0000-0000229C0000}"/>
    <cellStyle name="Обычный 3 2 2 14 5" xfId="39974" xr:uid="{00000000-0005-0000-0000-0000239C0000}"/>
    <cellStyle name="Обычный 3 2 2 14 6" xfId="39975" xr:uid="{00000000-0005-0000-0000-0000249C0000}"/>
    <cellStyle name="Обычный 3 2 2 15" xfId="39976" xr:uid="{00000000-0005-0000-0000-0000259C0000}"/>
    <cellStyle name="Обычный 3 2 2 15 2" xfId="39977" xr:uid="{00000000-0005-0000-0000-0000269C0000}"/>
    <cellStyle name="Обычный 3 2 2 15 3" xfId="39978" xr:uid="{00000000-0005-0000-0000-0000279C0000}"/>
    <cellStyle name="Обычный 3 2 2 15 4" xfId="39979" xr:uid="{00000000-0005-0000-0000-0000289C0000}"/>
    <cellStyle name="Обычный 3 2 2 15 5" xfId="39980" xr:uid="{00000000-0005-0000-0000-0000299C0000}"/>
    <cellStyle name="Обычный 3 2 2 15 6" xfId="39981" xr:uid="{00000000-0005-0000-0000-00002A9C0000}"/>
    <cellStyle name="Обычный 3 2 2 16" xfId="39982" xr:uid="{00000000-0005-0000-0000-00002B9C0000}"/>
    <cellStyle name="Обычный 3 2 2 16 2" xfId="39983" xr:uid="{00000000-0005-0000-0000-00002C9C0000}"/>
    <cellStyle name="Обычный 3 2 2 16 3" xfId="39984" xr:uid="{00000000-0005-0000-0000-00002D9C0000}"/>
    <cellStyle name="Обычный 3 2 2 16 4" xfId="39985" xr:uid="{00000000-0005-0000-0000-00002E9C0000}"/>
    <cellStyle name="Обычный 3 2 2 16 5" xfId="39986" xr:uid="{00000000-0005-0000-0000-00002F9C0000}"/>
    <cellStyle name="Обычный 3 2 2 16 6" xfId="39987" xr:uid="{00000000-0005-0000-0000-0000309C0000}"/>
    <cellStyle name="Обычный 3 2 2 17" xfId="39988" xr:uid="{00000000-0005-0000-0000-0000319C0000}"/>
    <cellStyle name="Обычный 3 2 2 17 2" xfId="39989" xr:uid="{00000000-0005-0000-0000-0000329C0000}"/>
    <cellStyle name="Обычный 3 2 2 17 3" xfId="39990" xr:uid="{00000000-0005-0000-0000-0000339C0000}"/>
    <cellStyle name="Обычный 3 2 2 17 4" xfId="39991" xr:uid="{00000000-0005-0000-0000-0000349C0000}"/>
    <cellStyle name="Обычный 3 2 2 17 5" xfId="39992" xr:uid="{00000000-0005-0000-0000-0000359C0000}"/>
    <cellStyle name="Обычный 3 2 2 17 6" xfId="39993" xr:uid="{00000000-0005-0000-0000-0000369C0000}"/>
    <cellStyle name="Обычный 3 2 2 18" xfId="39994" xr:uid="{00000000-0005-0000-0000-0000379C0000}"/>
    <cellStyle name="Обычный 3 2 2 18 2" xfId="39995" xr:uid="{00000000-0005-0000-0000-0000389C0000}"/>
    <cellStyle name="Обычный 3 2 2 18 3" xfId="39996" xr:uid="{00000000-0005-0000-0000-0000399C0000}"/>
    <cellStyle name="Обычный 3 2 2 18 4" xfId="39997" xr:uid="{00000000-0005-0000-0000-00003A9C0000}"/>
    <cellStyle name="Обычный 3 2 2 18 5" xfId="39998" xr:uid="{00000000-0005-0000-0000-00003B9C0000}"/>
    <cellStyle name="Обычный 3 2 2 18 6" xfId="39999" xr:uid="{00000000-0005-0000-0000-00003C9C0000}"/>
    <cellStyle name="Обычный 3 2 2 19" xfId="40000" xr:uid="{00000000-0005-0000-0000-00003D9C0000}"/>
    <cellStyle name="Обычный 3 2 2 2" xfId="40001" xr:uid="{00000000-0005-0000-0000-00003E9C0000}"/>
    <cellStyle name="Обычный 3 2 2 2 10" xfId="40002" xr:uid="{00000000-0005-0000-0000-00003F9C0000}"/>
    <cellStyle name="Обычный 3 2 2 2 10 2" xfId="40003" xr:uid="{00000000-0005-0000-0000-0000409C0000}"/>
    <cellStyle name="Обычный 3 2 2 2 10 3" xfId="40004" xr:uid="{00000000-0005-0000-0000-0000419C0000}"/>
    <cellStyle name="Обычный 3 2 2 2 11" xfId="40005" xr:uid="{00000000-0005-0000-0000-0000429C0000}"/>
    <cellStyle name="Обычный 3 2 2 2 11 2" xfId="40006" xr:uid="{00000000-0005-0000-0000-0000439C0000}"/>
    <cellStyle name="Обычный 3 2 2 2 11 3" xfId="40007" xr:uid="{00000000-0005-0000-0000-0000449C0000}"/>
    <cellStyle name="Обычный 3 2 2 2 12" xfId="40008" xr:uid="{00000000-0005-0000-0000-0000459C0000}"/>
    <cellStyle name="Обычный 3 2 2 2 12 2" xfId="40009" xr:uid="{00000000-0005-0000-0000-0000469C0000}"/>
    <cellStyle name="Обычный 3 2 2 2 12 3" xfId="40010" xr:uid="{00000000-0005-0000-0000-0000479C0000}"/>
    <cellStyle name="Обычный 3 2 2 2 13" xfId="40011" xr:uid="{00000000-0005-0000-0000-0000489C0000}"/>
    <cellStyle name="Обычный 3 2 2 2 13 2" xfId="40012" xr:uid="{00000000-0005-0000-0000-0000499C0000}"/>
    <cellStyle name="Обычный 3 2 2 2 13 3" xfId="40013" xr:uid="{00000000-0005-0000-0000-00004A9C0000}"/>
    <cellStyle name="Обычный 3 2 2 2 14" xfId="40014" xr:uid="{00000000-0005-0000-0000-00004B9C0000}"/>
    <cellStyle name="Обычный 3 2 2 2 14 2" xfId="40015" xr:uid="{00000000-0005-0000-0000-00004C9C0000}"/>
    <cellStyle name="Обычный 3 2 2 2 14 3" xfId="40016" xr:uid="{00000000-0005-0000-0000-00004D9C0000}"/>
    <cellStyle name="Обычный 3 2 2 2 15" xfId="40017" xr:uid="{00000000-0005-0000-0000-00004E9C0000}"/>
    <cellStyle name="Обычный 3 2 2 2 15 2" xfId="40018" xr:uid="{00000000-0005-0000-0000-00004F9C0000}"/>
    <cellStyle name="Обычный 3 2 2 2 15 3" xfId="40019" xr:uid="{00000000-0005-0000-0000-0000509C0000}"/>
    <cellStyle name="Обычный 3 2 2 2 16" xfId="40020" xr:uid="{00000000-0005-0000-0000-0000519C0000}"/>
    <cellStyle name="Обычный 3 2 2 2 16 2" xfId="40021" xr:uid="{00000000-0005-0000-0000-0000529C0000}"/>
    <cellStyle name="Обычный 3 2 2 2 17" xfId="40022" xr:uid="{00000000-0005-0000-0000-0000539C0000}"/>
    <cellStyle name="Обычный 3 2 2 2 18" xfId="40023" xr:uid="{00000000-0005-0000-0000-0000549C0000}"/>
    <cellStyle name="Обычный 3 2 2 2 19" xfId="40024" xr:uid="{00000000-0005-0000-0000-0000559C0000}"/>
    <cellStyle name="Обычный 3 2 2 2 2" xfId="40025" xr:uid="{00000000-0005-0000-0000-0000569C0000}"/>
    <cellStyle name="Обычный 3 2 2 2 2 10" xfId="40026" xr:uid="{00000000-0005-0000-0000-0000579C0000}"/>
    <cellStyle name="Обычный 3 2 2 2 2 10 2" xfId="40027" xr:uid="{00000000-0005-0000-0000-0000589C0000}"/>
    <cellStyle name="Обычный 3 2 2 2 2 10 3" xfId="40028" xr:uid="{00000000-0005-0000-0000-0000599C0000}"/>
    <cellStyle name="Обычный 3 2 2 2 2 10 4" xfId="40029" xr:uid="{00000000-0005-0000-0000-00005A9C0000}"/>
    <cellStyle name="Обычный 3 2 2 2 2 10 5" xfId="40030" xr:uid="{00000000-0005-0000-0000-00005B9C0000}"/>
    <cellStyle name="Обычный 3 2 2 2 2 10 6" xfId="40031" xr:uid="{00000000-0005-0000-0000-00005C9C0000}"/>
    <cellStyle name="Обычный 3 2 2 2 2 11" xfId="40032" xr:uid="{00000000-0005-0000-0000-00005D9C0000}"/>
    <cellStyle name="Обычный 3 2 2 2 2 11 2" xfId="40033" xr:uid="{00000000-0005-0000-0000-00005E9C0000}"/>
    <cellStyle name="Обычный 3 2 2 2 2 11 3" xfId="40034" xr:uid="{00000000-0005-0000-0000-00005F9C0000}"/>
    <cellStyle name="Обычный 3 2 2 2 2 11 4" xfId="40035" xr:uid="{00000000-0005-0000-0000-0000609C0000}"/>
    <cellStyle name="Обычный 3 2 2 2 2 11 5" xfId="40036" xr:uid="{00000000-0005-0000-0000-0000619C0000}"/>
    <cellStyle name="Обычный 3 2 2 2 2 11 6" xfId="40037" xr:uid="{00000000-0005-0000-0000-0000629C0000}"/>
    <cellStyle name="Обычный 3 2 2 2 2 12" xfId="40038" xr:uid="{00000000-0005-0000-0000-0000639C0000}"/>
    <cellStyle name="Обычный 3 2 2 2 2 12 2" xfId="40039" xr:uid="{00000000-0005-0000-0000-0000649C0000}"/>
    <cellStyle name="Обычный 3 2 2 2 2 12 3" xfId="40040" xr:uid="{00000000-0005-0000-0000-0000659C0000}"/>
    <cellStyle name="Обычный 3 2 2 2 2 12 4" xfId="40041" xr:uid="{00000000-0005-0000-0000-0000669C0000}"/>
    <cellStyle name="Обычный 3 2 2 2 2 12 4 2" xfId="40042" xr:uid="{00000000-0005-0000-0000-0000679C0000}"/>
    <cellStyle name="Обычный 3 2 2 2 2 12 4 3" xfId="40043" xr:uid="{00000000-0005-0000-0000-0000689C0000}"/>
    <cellStyle name="Обычный 3 2 2 2 2 12 5" xfId="40044" xr:uid="{00000000-0005-0000-0000-0000699C0000}"/>
    <cellStyle name="Обычный 3 2 2 2 2 13" xfId="40045" xr:uid="{00000000-0005-0000-0000-00006A9C0000}"/>
    <cellStyle name="Обычный 3 2 2 2 2 13 2" xfId="40046" xr:uid="{00000000-0005-0000-0000-00006B9C0000}"/>
    <cellStyle name="Обычный 3 2 2 2 2 13 3" xfId="40047" xr:uid="{00000000-0005-0000-0000-00006C9C0000}"/>
    <cellStyle name="Обычный 3 2 2 2 2 13 4" xfId="40048" xr:uid="{00000000-0005-0000-0000-00006D9C0000}"/>
    <cellStyle name="Обычный 3 2 2 2 2 13 4 2" xfId="40049" xr:uid="{00000000-0005-0000-0000-00006E9C0000}"/>
    <cellStyle name="Обычный 3 2 2 2 2 13 4 3" xfId="40050" xr:uid="{00000000-0005-0000-0000-00006F9C0000}"/>
    <cellStyle name="Обычный 3 2 2 2 2 13 5" xfId="40051" xr:uid="{00000000-0005-0000-0000-0000709C0000}"/>
    <cellStyle name="Обычный 3 2 2 2 2 14" xfId="40052" xr:uid="{00000000-0005-0000-0000-0000719C0000}"/>
    <cellStyle name="Обычный 3 2 2 2 2 15" xfId="40053" xr:uid="{00000000-0005-0000-0000-0000729C0000}"/>
    <cellStyle name="Обычный 3 2 2 2 2 16" xfId="40054" xr:uid="{00000000-0005-0000-0000-0000739C0000}"/>
    <cellStyle name="Обычный 3 2 2 2 2 17" xfId="40055" xr:uid="{00000000-0005-0000-0000-0000749C0000}"/>
    <cellStyle name="Обычный 3 2 2 2 2 18" xfId="40056" xr:uid="{00000000-0005-0000-0000-0000759C0000}"/>
    <cellStyle name="Обычный 3 2 2 2 2 18 2" xfId="40057" xr:uid="{00000000-0005-0000-0000-0000769C0000}"/>
    <cellStyle name="Обычный 3 2 2 2 2 19" xfId="40058" xr:uid="{00000000-0005-0000-0000-0000779C0000}"/>
    <cellStyle name="Обычный 3 2 2 2 2 19 2" xfId="40059" xr:uid="{00000000-0005-0000-0000-0000789C0000}"/>
    <cellStyle name="Обычный 3 2 2 2 2 2" xfId="40060" xr:uid="{00000000-0005-0000-0000-0000799C0000}"/>
    <cellStyle name="Обычный 3 2 2 2 2 2 10" xfId="40061" xr:uid="{00000000-0005-0000-0000-00007A9C0000}"/>
    <cellStyle name="Обычный 3 2 2 2 2 2 10 2" xfId="40062" xr:uid="{00000000-0005-0000-0000-00007B9C0000}"/>
    <cellStyle name="Обычный 3 2 2 2 2 2 10 3" xfId="40063" xr:uid="{00000000-0005-0000-0000-00007C9C0000}"/>
    <cellStyle name="Обычный 3 2 2 2 2 2 11" xfId="40064" xr:uid="{00000000-0005-0000-0000-00007D9C0000}"/>
    <cellStyle name="Обычный 3 2 2 2 2 2 12" xfId="40065" xr:uid="{00000000-0005-0000-0000-00007E9C0000}"/>
    <cellStyle name="Обычный 3 2 2 2 2 2 13" xfId="40066" xr:uid="{00000000-0005-0000-0000-00007F9C0000}"/>
    <cellStyle name="Обычный 3 2 2 2 2 2 13 2" xfId="40067" xr:uid="{00000000-0005-0000-0000-0000809C0000}"/>
    <cellStyle name="Обычный 3 2 2 2 2 2 14" xfId="40068" xr:uid="{00000000-0005-0000-0000-0000819C0000}"/>
    <cellStyle name="Обычный 3 2 2 2 2 2 14 2" xfId="40069" xr:uid="{00000000-0005-0000-0000-0000829C0000}"/>
    <cellStyle name="Обычный 3 2 2 2 2 2 15" xfId="40070" xr:uid="{00000000-0005-0000-0000-0000839C0000}"/>
    <cellStyle name="Обычный 3 2 2 2 2 2 16" xfId="40071" xr:uid="{00000000-0005-0000-0000-0000849C0000}"/>
    <cellStyle name="Обычный 3 2 2 2 2 2 17" xfId="40072" xr:uid="{00000000-0005-0000-0000-0000859C0000}"/>
    <cellStyle name="Обычный 3 2 2 2 2 2 18" xfId="40073" xr:uid="{00000000-0005-0000-0000-0000869C0000}"/>
    <cellStyle name="Обычный 3 2 2 2 2 2 2" xfId="40074" xr:uid="{00000000-0005-0000-0000-0000879C0000}"/>
    <cellStyle name="Обычный 3 2 2 2 2 2 2 10" xfId="40075" xr:uid="{00000000-0005-0000-0000-0000889C0000}"/>
    <cellStyle name="Обычный 3 2 2 2 2 2 2 10 2" xfId="40076" xr:uid="{00000000-0005-0000-0000-0000899C0000}"/>
    <cellStyle name="Обычный 3 2 2 2 2 2 2 10 3" xfId="40077" xr:uid="{00000000-0005-0000-0000-00008A9C0000}"/>
    <cellStyle name="Обычный 3 2 2 2 2 2 2 10 4" xfId="40078" xr:uid="{00000000-0005-0000-0000-00008B9C0000}"/>
    <cellStyle name="Обычный 3 2 2 2 2 2 2 10 4 2" xfId="40079" xr:uid="{00000000-0005-0000-0000-00008C9C0000}"/>
    <cellStyle name="Обычный 3 2 2 2 2 2 2 10 4 3" xfId="40080" xr:uid="{00000000-0005-0000-0000-00008D9C0000}"/>
    <cellStyle name="Обычный 3 2 2 2 2 2 2 10 5" xfId="40081" xr:uid="{00000000-0005-0000-0000-00008E9C0000}"/>
    <cellStyle name="Обычный 3 2 2 2 2 2 2 11" xfId="40082" xr:uid="{00000000-0005-0000-0000-00008F9C0000}"/>
    <cellStyle name="Обычный 3 2 2 2 2 2 2 12" xfId="40083" xr:uid="{00000000-0005-0000-0000-0000909C0000}"/>
    <cellStyle name="Обычный 3 2 2 2 2 2 2 13" xfId="40084" xr:uid="{00000000-0005-0000-0000-0000919C0000}"/>
    <cellStyle name="Обычный 3 2 2 2 2 2 2 14" xfId="40085" xr:uid="{00000000-0005-0000-0000-0000929C0000}"/>
    <cellStyle name="Обычный 3 2 2 2 2 2 2 15" xfId="40086" xr:uid="{00000000-0005-0000-0000-0000939C0000}"/>
    <cellStyle name="Обычный 3 2 2 2 2 2 2 15 2" xfId="40087" xr:uid="{00000000-0005-0000-0000-0000949C0000}"/>
    <cellStyle name="Обычный 3 2 2 2 2 2 2 16" xfId="40088" xr:uid="{00000000-0005-0000-0000-0000959C0000}"/>
    <cellStyle name="Обычный 3 2 2 2 2 2 2 16 2" xfId="40089" xr:uid="{00000000-0005-0000-0000-0000969C0000}"/>
    <cellStyle name="Обычный 3 2 2 2 2 2 2 17" xfId="40090" xr:uid="{00000000-0005-0000-0000-0000979C0000}"/>
    <cellStyle name="Обычный 3 2 2 2 2 2 2 18" xfId="40091" xr:uid="{00000000-0005-0000-0000-0000989C0000}"/>
    <cellStyle name="Обычный 3 2 2 2 2 2 2 19" xfId="40092" xr:uid="{00000000-0005-0000-0000-0000999C0000}"/>
    <cellStyle name="Обычный 3 2 2 2 2 2 2 2" xfId="40093" xr:uid="{00000000-0005-0000-0000-00009A9C0000}"/>
    <cellStyle name="Обычный 3 2 2 2 2 2 2 2 10" xfId="40094" xr:uid="{00000000-0005-0000-0000-00009B9C0000}"/>
    <cellStyle name="Обычный 3 2 2 2 2 2 2 2 11" xfId="40095" xr:uid="{00000000-0005-0000-0000-00009C9C0000}"/>
    <cellStyle name="Обычный 3 2 2 2 2 2 2 2 12" xfId="40096" xr:uid="{00000000-0005-0000-0000-00009D9C0000}"/>
    <cellStyle name="Обычный 3 2 2 2 2 2 2 2 2" xfId="40097" xr:uid="{00000000-0005-0000-0000-00009E9C0000}"/>
    <cellStyle name="Обычный 3 2 2 2 2 2 2 2 2 10" xfId="40098" xr:uid="{00000000-0005-0000-0000-00009F9C0000}"/>
    <cellStyle name="Обычный 3 2 2 2 2 2 2 2 2 11" xfId="40099" xr:uid="{00000000-0005-0000-0000-0000A09C0000}"/>
    <cellStyle name="Обычный 3 2 2 2 2 2 2 2 2 12" xfId="40100" xr:uid="{00000000-0005-0000-0000-0000A19C0000}"/>
    <cellStyle name="Обычный 3 2 2 2 2 2 2 2 2 13" xfId="40101" xr:uid="{00000000-0005-0000-0000-0000A29C0000}"/>
    <cellStyle name="Обычный 3 2 2 2 2 2 2 2 2 14" xfId="40102" xr:uid="{00000000-0005-0000-0000-0000A39C0000}"/>
    <cellStyle name="Обычный 3 2 2 2 2 2 2 2 2 2" xfId="40103" xr:uid="{00000000-0005-0000-0000-0000A49C0000}"/>
    <cellStyle name="Обычный 3 2 2 2 2 2 2 2 2 2 2" xfId="40104" xr:uid="{00000000-0005-0000-0000-0000A59C0000}"/>
    <cellStyle name="Обычный 3 2 2 2 2 2 2 2 2 2 2 2" xfId="40105" xr:uid="{00000000-0005-0000-0000-0000A69C0000}"/>
    <cellStyle name="Обычный 3 2 2 2 2 2 2 2 2 2 2 2 2" xfId="40106" xr:uid="{00000000-0005-0000-0000-0000A79C0000}"/>
    <cellStyle name="Обычный 3 2 2 2 2 2 2 2 2 2 2 2 3" xfId="40107" xr:uid="{00000000-0005-0000-0000-0000A89C0000}"/>
    <cellStyle name="Обычный 3 2 2 2 2 2 2 2 2 2 2 3" xfId="40108" xr:uid="{00000000-0005-0000-0000-0000A99C0000}"/>
    <cellStyle name="Обычный 3 2 2 2 2 2 2 2 2 2 2 4" xfId="40109" xr:uid="{00000000-0005-0000-0000-0000AA9C0000}"/>
    <cellStyle name="Обычный 3 2 2 2 2 2 2 2 2 2 3" xfId="40110" xr:uid="{00000000-0005-0000-0000-0000AB9C0000}"/>
    <cellStyle name="Обычный 3 2 2 2 2 2 2 2 2 2 4" xfId="40111" xr:uid="{00000000-0005-0000-0000-0000AC9C0000}"/>
    <cellStyle name="Обычный 3 2 2 2 2 2 2 2 2 2 5" xfId="40112" xr:uid="{00000000-0005-0000-0000-0000AD9C0000}"/>
    <cellStyle name="Обычный 3 2 2 2 2 2 2 2 2 2 5 2" xfId="40113" xr:uid="{00000000-0005-0000-0000-0000AE9C0000}"/>
    <cellStyle name="Обычный 3 2 2 2 2 2 2 2 2 2 5 3" xfId="40114" xr:uid="{00000000-0005-0000-0000-0000AF9C0000}"/>
    <cellStyle name="Обычный 3 2 2 2 2 2 2 2 2 2 6" xfId="40115" xr:uid="{00000000-0005-0000-0000-0000B09C0000}"/>
    <cellStyle name="Обычный 3 2 2 2 2 2 2 2 2 3" xfId="40116" xr:uid="{00000000-0005-0000-0000-0000B19C0000}"/>
    <cellStyle name="Обычный 3 2 2 2 2 2 2 2 2 3 2" xfId="40117" xr:uid="{00000000-0005-0000-0000-0000B29C0000}"/>
    <cellStyle name="Обычный 3 2 2 2 2 2 2 2 2 3 3" xfId="40118" xr:uid="{00000000-0005-0000-0000-0000B39C0000}"/>
    <cellStyle name="Обычный 3 2 2 2 2 2 2 2 2 3 4" xfId="40119" xr:uid="{00000000-0005-0000-0000-0000B49C0000}"/>
    <cellStyle name="Обычный 3 2 2 2 2 2 2 2 2 3 4 2" xfId="40120" xr:uid="{00000000-0005-0000-0000-0000B59C0000}"/>
    <cellStyle name="Обычный 3 2 2 2 2 2 2 2 2 3 4 3" xfId="40121" xr:uid="{00000000-0005-0000-0000-0000B69C0000}"/>
    <cellStyle name="Обычный 3 2 2 2 2 2 2 2 2 3 5" xfId="40122" xr:uid="{00000000-0005-0000-0000-0000B79C0000}"/>
    <cellStyle name="Обычный 3 2 2 2 2 2 2 2 2 4" xfId="40123" xr:uid="{00000000-0005-0000-0000-0000B89C0000}"/>
    <cellStyle name="Обычный 3 2 2 2 2 2 2 2 2 5" xfId="40124" xr:uid="{00000000-0005-0000-0000-0000B99C0000}"/>
    <cellStyle name="Обычный 3 2 2 2 2 2 2 2 2 6" xfId="40125" xr:uid="{00000000-0005-0000-0000-0000BA9C0000}"/>
    <cellStyle name="Обычный 3 2 2 2 2 2 2 2 2 7" xfId="40126" xr:uid="{00000000-0005-0000-0000-0000BB9C0000}"/>
    <cellStyle name="Обычный 3 2 2 2 2 2 2 2 2 8" xfId="40127" xr:uid="{00000000-0005-0000-0000-0000BC9C0000}"/>
    <cellStyle name="Обычный 3 2 2 2 2 2 2 2 2 8 2" xfId="40128" xr:uid="{00000000-0005-0000-0000-0000BD9C0000}"/>
    <cellStyle name="Обычный 3 2 2 2 2 2 2 2 2 9" xfId="40129" xr:uid="{00000000-0005-0000-0000-0000BE9C0000}"/>
    <cellStyle name="Обычный 3 2 2 2 2 2 2 2 2 9 2" xfId="40130" xr:uid="{00000000-0005-0000-0000-0000BF9C0000}"/>
    <cellStyle name="Обычный 3 2 2 2 2 2 2 2 3" xfId="40131" xr:uid="{00000000-0005-0000-0000-0000C09C0000}"/>
    <cellStyle name="Обычный 3 2 2 2 2 2 2 2 3 2" xfId="40132" xr:uid="{00000000-0005-0000-0000-0000C19C0000}"/>
    <cellStyle name="Обычный 3 2 2 2 2 2 2 2 3 2 2" xfId="40133" xr:uid="{00000000-0005-0000-0000-0000C29C0000}"/>
    <cellStyle name="Обычный 3 2 2 2 2 2 2 2 3 2 3" xfId="40134" xr:uid="{00000000-0005-0000-0000-0000C39C0000}"/>
    <cellStyle name="Обычный 3 2 2 2 2 2 2 2 3 3" xfId="40135" xr:uid="{00000000-0005-0000-0000-0000C49C0000}"/>
    <cellStyle name="Обычный 3 2 2 2 2 2 2 2 3 4" xfId="40136" xr:uid="{00000000-0005-0000-0000-0000C59C0000}"/>
    <cellStyle name="Обычный 3 2 2 2 2 2 2 2 3 5" xfId="40137" xr:uid="{00000000-0005-0000-0000-0000C69C0000}"/>
    <cellStyle name="Обычный 3 2 2 2 2 2 2 2 3 6" xfId="40138" xr:uid="{00000000-0005-0000-0000-0000C79C0000}"/>
    <cellStyle name="Обычный 3 2 2 2 2 2 2 2 4" xfId="40139" xr:uid="{00000000-0005-0000-0000-0000C89C0000}"/>
    <cellStyle name="Обычный 3 2 2 2 2 2 2 2 4 2" xfId="40140" xr:uid="{00000000-0005-0000-0000-0000C99C0000}"/>
    <cellStyle name="Обычный 3 2 2 2 2 2 2 2 4 3" xfId="40141" xr:uid="{00000000-0005-0000-0000-0000CA9C0000}"/>
    <cellStyle name="Обычный 3 2 2 2 2 2 2 2 5" xfId="40142" xr:uid="{00000000-0005-0000-0000-0000CB9C0000}"/>
    <cellStyle name="Обычный 3 2 2 2 2 2 2 2 6" xfId="40143" xr:uid="{00000000-0005-0000-0000-0000CC9C0000}"/>
    <cellStyle name="Обычный 3 2 2 2 2 2 2 2 7" xfId="40144" xr:uid="{00000000-0005-0000-0000-0000CD9C0000}"/>
    <cellStyle name="Обычный 3 2 2 2 2 2 2 2 7 2" xfId="40145" xr:uid="{00000000-0005-0000-0000-0000CE9C0000}"/>
    <cellStyle name="Обычный 3 2 2 2 2 2 2 2 8" xfId="40146" xr:uid="{00000000-0005-0000-0000-0000CF9C0000}"/>
    <cellStyle name="Обычный 3 2 2 2 2 2 2 2 8 2" xfId="40147" xr:uid="{00000000-0005-0000-0000-0000D09C0000}"/>
    <cellStyle name="Обычный 3 2 2 2 2 2 2 2 9" xfId="40148" xr:uid="{00000000-0005-0000-0000-0000D19C0000}"/>
    <cellStyle name="Обычный 3 2 2 2 2 2 2 20" xfId="40149" xr:uid="{00000000-0005-0000-0000-0000D29C0000}"/>
    <cellStyle name="Обычный 3 2 2 2 2 2 2 21" xfId="40150" xr:uid="{00000000-0005-0000-0000-0000D39C0000}"/>
    <cellStyle name="Обычный 3 2 2 2 2 2 2 3" xfId="40151" xr:uid="{00000000-0005-0000-0000-0000D49C0000}"/>
    <cellStyle name="Обычный 3 2 2 2 2 2 2 3 2" xfId="40152" xr:uid="{00000000-0005-0000-0000-0000D59C0000}"/>
    <cellStyle name="Обычный 3 2 2 2 2 2 2 3 3" xfId="40153" xr:uid="{00000000-0005-0000-0000-0000D69C0000}"/>
    <cellStyle name="Обычный 3 2 2 2 2 2 2 3 4" xfId="40154" xr:uid="{00000000-0005-0000-0000-0000D79C0000}"/>
    <cellStyle name="Обычный 3 2 2 2 2 2 2 3 5" xfId="40155" xr:uid="{00000000-0005-0000-0000-0000D89C0000}"/>
    <cellStyle name="Обычный 3 2 2 2 2 2 2 3 6" xfId="40156" xr:uid="{00000000-0005-0000-0000-0000D99C0000}"/>
    <cellStyle name="Обычный 3 2 2 2 2 2 2 4" xfId="40157" xr:uid="{00000000-0005-0000-0000-0000DA9C0000}"/>
    <cellStyle name="Обычный 3 2 2 2 2 2 2 4 2" xfId="40158" xr:uid="{00000000-0005-0000-0000-0000DB9C0000}"/>
    <cellStyle name="Обычный 3 2 2 2 2 2 2 4 3" xfId="40159" xr:uid="{00000000-0005-0000-0000-0000DC9C0000}"/>
    <cellStyle name="Обычный 3 2 2 2 2 2 2 4 4" xfId="40160" xr:uid="{00000000-0005-0000-0000-0000DD9C0000}"/>
    <cellStyle name="Обычный 3 2 2 2 2 2 2 4 5" xfId="40161" xr:uid="{00000000-0005-0000-0000-0000DE9C0000}"/>
    <cellStyle name="Обычный 3 2 2 2 2 2 2 4 6" xfId="40162" xr:uid="{00000000-0005-0000-0000-0000DF9C0000}"/>
    <cellStyle name="Обычный 3 2 2 2 2 2 2 5" xfId="40163" xr:uid="{00000000-0005-0000-0000-0000E09C0000}"/>
    <cellStyle name="Обычный 3 2 2 2 2 2 2 5 2" xfId="40164" xr:uid="{00000000-0005-0000-0000-0000E19C0000}"/>
    <cellStyle name="Обычный 3 2 2 2 2 2 2 5 3" xfId="40165" xr:uid="{00000000-0005-0000-0000-0000E29C0000}"/>
    <cellStyle name="Обычный 3 2 2 2 2 2 2 5 4" xfId="40166" xr:uid="{00000000-0005-0000-0000-0000E39C0000}"/>
    <cellStyle name="Обычный 3 2 2 2 2 2 2 5 5" xfId="40167" xr:uid="{00000000-0005-0000-0000-0000E49C0000}"/>
    <cellStyle name="Обычный 3 2 2 2 2 2 2 5 6" xfId="40168" xr:uid="{00000000-0005-0000-0000-0000E59C0000}"/>
    <cellStyle name="Обычный 3 2 2 2 2 2 2 6" xfId="40169" xr:uid="{00000000-0005-0000-0000-0000E69C0000}"/>
    <cellStyle name="Обычный 3 2 2 2 2 2 2 6 2" xfId="40170" xr:uid="{00000000-0005-0000-0000-0000E79C0000}"/>
    <cellStyle name="Обычный 3 2 2 2 2 2 2 6 3" xfId="40171" xr:uid="{00000000-0005-0000-0000-0000E89C0000}"/>
    <cellStyle name="Обычный 3 2 2 2 2 2 2 6 4" xfId="40172" xr:uid="{00000000-0005-0000-0000-0000E99C0000}"/>
    <cellStyle name="Обычный 3 2 2 2 2 2 2 6 5" xfId="40173" xr:uid="{00000000-0005-0000-0000-0000EA9C0000}"/>
    <cellStyle name="Обычный 3 2 2 2 2 2 2 6 6" xfId="40174" xr:uid="{00000000-0005-0000-0000-0000EB9C0000}"/>
    <cellStyle name="Обычный 3 2 2 2 2 2 2 7" xfId="40175" xr:uid="{00000000-0005-0000-0000-0000EC9C0000}"/>
    <cellStyle name="Обычный 3 2 2 2 2 2 2 7 2" xfId="40176" xr:uid="{00000000-0005-0000-0000-0000ED9C0000}"/>
    <cellStyle name="Обычный 3 2 2 2 2 2 2 7 3" xfId="40177" xr:uid="{00000000-0005-0000-0000-0000EE9C0000}"/>
    <cellStyle name="Обычный 3 2 2 2 2 2 2 7 4" xfId="40178" xr:uid="{00000000-0005-0000-0000-0000EF9C0000}"/>
    <cellStyle name="Обычный 3 2 2 2 2 2 2 7 5" xfId="40179" xr:uid="{00000000-0005-0000-0000-0000F09C0000}"/>
    <cellStyle name="Обычный 3 2 2 2 2 2 2 7 6" xfId="40180" xr:uid="{00000000-0005-0000-0000-0000F19C0000}"/>
    <cellStyle name="Обычный 3 2 2 2 2 2 2 8" xfId="40181" xr:uid="{00000000-0005-0000-0000-0000F29C0000}"/>
    <cellStyle name="Обычный 3 2 2 2 2 2 2 8 2" xfId="40182" xr:uid="{00000000-0005-0000-0000-0000F39C0000}"/>
    <cellStyle name="Обычный 3 2 2 2 2 2 2 8 3" xfId="40183" xr:uid="{00000000-0005-0000-0000-0000F49C0000}"/>
    <cellStyle name="Обычный 3 2 2 2 2 2 2 8 4" xfId="40184" xr:uid="{00000000-0005-0000-0000-0000F59C0000}"/>
    <cellStyle name="Обычный 3 2 2 2 2 2 2 8 5" xfId="40185" xr:uid="{00000000-0005-0000-0000-0000F69C0000}"/>
    <cellStyle name="Обычный 3 2 2 2 2 2 2 8 6" xfId="40186" xr:uid="{00000000-0005-0000-0000-0000F79C0000}"/>
    <cellStyle name="Обычный 3 2 2 2 2 2 2 9" xfId="40187" xr:uid="{00000000-0005-0000-0000-0000F89C0000}"/>
    <cellStyle name="Обычный 3 2 2 2 2 2 2 9 2" xfId="40188" xr:uid="{00000000-0005-0000-0000-0000F99C0000}"/>
    <cellStyle name="Обычный 3 2 2 2 2 2 2 9 3" xfId="40189" xr:uid="{00000000-0005-0000-0000-0000FA9C0000}"/>
    <cellStyle name="Обычный 3 2 2 2 2 2 2 9 4" xfId="40190" xr:uid="{00000000-0005-0000-0000-0000FB9C0000}"/>
    <cellStyle name="Обычный 3 2 2 2 2 2 2 9 4 2" xfId="40191" xr:uid="{00000000-0005-0000-0000-0000FC9C0000}"/>
    <cellStyle name="Обычный 3 2 2 2 2 2 2 9 4 3" xfId="40192" xr:uid="{00000000-0005-0000-0000-0000FD9C0000}"/>
    <cellStyle name="Обычный 3 2 2 2 2 2 2 9 5" xfId="40193" xr:uid="{00000000-0005-0000-0000-0000FE9C0000}"/>
    <cellStyle name="Обычный 3 2 2 2 2 2 2_амортизация" xfId="40194" xr:uid="{00000000-0005-0000-0000-0000FF9C0000}"/>
    <cellStyle name="Обычный 3 2 2 2 2 2 3" xfId="40195" xr:uid="{00000000-0005-0000-0000-0000009D0000}"/>
    <cellStyle name="Обычный 3 2 2 2 2 2 3 2" xfId="40196" xr:uid="{00000000-0005-0000-0000-0000019D0000}"/>
    <cellStyle name="Обычный 3 2 2 2 2 2 3 2 2" xfId="40197" xr:uid="{00000000-0005-0000-0000-0000029D0000}"/>
    <cellStyle name="Обычный 3 2 2 2 2 2 3 2 3" xfId="40198" xr:uid="{00000000-0005-0000-0000-0000039D0000}"/>
    <cellStyle name="Обычный 3 2 2 2 2 2 3 3" xfId="40199" xr:uid="{00000000-0005-0000-0000-0000049D0000}"/>
    <cellStyle name="Обычный 3 2 2 2 2 2 3 4" xfId="40200" xr:uid="{00000000-0005-0000-0000-0000059D0000}"/>
    <cellStyle name="Обычный 3 2 2 2 2 2 3 5" xfId="40201" xr:uid="{00000000-0005-0000-0000-0000069D0000}"/>
    <cellStyle name="Обычный 3 2 2 2 2 2 3 6" xfId="40202" xr:uid="{00000000-0005-0000-0000-0000079D0000}"/>
    <cellStyle name="Обычный 3 2 2 2 2 2 3 7" xfId="40203" xr:uid="{00000000-0005-0000-0000-0000089D0000}"/>
    <cellStyle name="Обычный 3 2 2 2 2 2 3_амортизация" xfId="40204" xr:uid="{00000000-0005-0000-0000-0000099D0000}"/>
    <cellStyle name="Обычный 3 2 2 2 2 2 4" xfId="40205" xr:uid="{00000000-0005-0000-0000-00000A9D0000}"/>
    <cellStyle name="Обычный 3 2 2 2 2 2 4 2" xfId="40206" xr:uid="{00000000-0005-0000-0000-00000B9D0000}"/>
    <cellStyle name="Обычный 3 2 2 2 2 2 4 3" xfId="40207" xr:uid="{00000000-0005-0000-0000-00000C9D0000}"/>
    <cellStyle name="Обычный 3 2 2 2 2 2 5" xfId="40208" xr:uid="{00000000-0005-0000-0000-00000D9D0000}"/>
    <cellStyle name="Обычный 3 2 2 2 2 2 5 2" xfId="40209" xr:uid="{00000000-0005-0000-0000-00000E9D0000}"/>
    <cellStyle name="Обычный 3 2 2 2 2 2 5 3" xfId="40210" xr:uid="{00000000-0005-0000-0000-00000F9D0000}"/>
    <cellStyle name="Обычный 3 2 2 2 2 2 6" xfId="40211" xr:uid="{00000000-0005-0000-0000-0000109D0000}"/>
    <cellStyle name="Обычный 3 2 2 2 2 2 6 2" xfId="40212" xr:uid="{00000000-0005-0000-0000-0000119D0000}"/>
    <cellStyle name="Обычный 3 2 2 2 2 2 6 3" xfId="40213" xr:uid="{00000000-0005-0000-0000-0000129D0000}"/>
    <cellStyle name="Обычный 3 2 2 2 2 2 7" xfId="40214" xr:uid="{00000000-0005-0000-0000-0000139D0000}"/>
    <cellStyle name="Обычный 3 2 2 2 2 2 7 2" xfId="40215" xr:uid="{00000000-0005-0000-0000-0000149D0000}"/>
    <cellStyle name="Обычный 3 2 2 2 2 2 7 3" xfId="40216" xr:uid="{00000000-0005-0000-0000-0000159D0000}"/>
    <cellStyle name="Обычный 3 2 2 2 2 2 8" xfId="40217" xr:uid="{00000000-0005-0000-0000-0000169D0000}"/>
    <cellStyle name="Обычный 3 2 2 2 2 2 8 2" xfId="40218" xr:uid="{00000000-0005-0000-0000-0000179D0000}"/>
    <cellStyle name="Обычный 3 2 2 2 2 2 8 3" xfId="40219" xr:uid="{00000000-0005-0000-0000-0000189D0000}"/>
    <cellStyle name="Обычный 3 2 2 2 2 2 9" xfId="40220" xr:uid="{00000000-0005-0000-0000-0000199D0000}"/>
    <cellStyle name="Обычный 3 2 2 2 2 2 9 2" xfId="40221" xr:uid="{00000000-0005-0000-0000-00001A9D0000}"/>
    <cellStyle name="Обычный 3 2 2 2 2 2 9 2 2" xfId="40222" xr:uid="{00000000-0005-0000-0000-00001B9D0000}"/>
    <cellStyle name="Обычный 3 2 2 2 2 2 9 2 3" xfId="40223" xr:uid="{00000000-0005-0000-0000-00001C9D0000}"/>
    <cellStyle name="Обычный 3 2 2 2 2 2 9 3" xfId="40224" xr:uid="{00000000-0005-0000-0000-00001D9D0000}"/>
    <cellStyle name="Обычный 3 2 2 2 2 2 9 4" xfId="40225" xr:uid="{00000000-0005-0000-0000-00001E9D0000}"/>
    <cellStyle name="Обычный 3 2 2 2 2 2 9 5" xfId="40226" xr:uid="{00000000-0005-0000-0000-00001F9D0000}"/>
    <cellStyle name="Обычный 3 2 2 2 2 2 9 6" xfId="40227" xr:uid="{00000000-0005-0000-0000-0000209D0000}"/>
    <cellStyle name="Обычный 3 2 2 2 2 20" xfId="40228" xr:uid="{00000000-0005-0000-0000-0000219D0000}"/>
    <cellStyle name="Обычный 3 2 2 2 2 21" xfId="40229" xr:uid="{00000000-0005-0000-0000-0000229D0000}"/>
    <cellStyle name="Обычный 3 2 2 2 2 22" xfId="40230" xr:uid="{00000000-0005-0000-0000-0000239D0000}"/>
    <cellStyle name="Обычный 3 2 2 2 2 23" xfId="40231" xr:uid="{00000000-0005-0000-0000-0000249D0000}"/>
    <cellStyle name="Обычный 3 2 2 2 2 24" xfId="40232" xr:uid="{00000000-0005-0000-0000-0000259D0000}"/>
    <cellStyle name="Обычный 3 2 2 2 2 3" xfId="40233" xr:uid="{00000000-0005-0000-0000-0000269D0000}"/>
    <cellStyle name="Обычный 3 2 2 2 2 3 2" xfId="40234" xr:uid="{00000000-0005-0000-0000-0000279D0000}"/>
    <cellStyle name="Обычный 3 2 2 2 2 3 3" xfId="40235" xr:uid="{00000000-0005-0000-0000-0000289D0000}"/>
    <cellStyle name="Обычный 3 2 2 2 2 3 4" xfId="40236" xr:uid="{00000000-0005-0000-0000-0000299D0000}"/>
    <cellStyle name="Обычный 3 2 2 2 2 3 5" xfId="40237" xr:uid="{00000000-0005-0000-0000-00002A9D0000}"/>
    <cellStyle name="Обычный 3 2 2 2 2 3 6" xfId="40238" xr:uid="{00000000-0005-0000-0000-00002B9D0000}"/>
    <cellStyle name="Обычный 3 2 2 2 2 4" xfId="40239" xr:uid="{00000000-0005-0000-0000-00002C9D0000}"/>
    <cellStyle name="Обычный 3 2 2 2 2 4 2" xfId="40240" xr:uid="{00000000-0005-0000-0000-00002D9D0000}"/>
    <cellStyle name="Обычный 3 2 2 2 2 4 3" xfId="40241" xr:uid="{00000000-0005-0000-0000-00002E9D0000}"/>
    <cellStyle name="Обычный 3 2 2 2 2 4 4" xfId="40242" xr:uid="{00000000-0005-0000-0000-00002F9D0000}"/>
    <cellStyle name="Обычный 3 2 2 2 2 4 5" xfId="40243" xr:uid="{00000000-0005-0000-0000-0000309D0000}"/>
    <cellStyle name="Обычный 3 2 2 2 2 4 6" xfId="40244" xr:uid="{00000000-0005-0000-0000-0000319D0000}"/>
    <cellStyle name="Обычный 3 2 2 2 2 5" xfId="40245" xr:uid="{00000000-0005-0000-0000-0000329D0000}"/>
    <cellStyle name="Обычный 3 2 2 2 2 5 2" xfId="40246" xr:uid="{00000000-0005-0000-0000-0000339D0000}"/>
    <cellStyle name="Обычный 3 2 2 2 2 5 2 2" xfId="40247" xr:uid="{00000000-0005-0000-0000-0000349D0000}"/>
    <cellStyle name="Обычный 3 2 2 2 2 5 2 3" xfId="40248" xr:uid="{00000000-0005-0000-0000-0000359D0000}"/>
    <cellStyle name="Обычный 3 2 2 2 2 5 2 4" xfId="40249" xr:uid="{00000000-0005-0000-0000-0000369D0000}"/>
    <cellStyle name="Обычный 3 2 2 2 2 5 2 5" xfId="40250" xr:uid="{00000000-0005-0000-0000-0000379D0000}"/>
    <cellStyle name="Обычный 3 2 2 2 2 5 2 6" xfId="40251" xr:uid="{00000000-0005-0000-0000-0000389D0000}"/>
    <cellStyle name="Обычный 3 2 2 2 2 5 3" xfId="40252" xr:uid="{00000000-0005-0000-0000-0000399D0000}"/>
    <cellStyle name="Обычный 3 2 2 2 2 5 4" xfId="40253" xr:uid="{00000000-0005-0000-0000-00003A9D0000}"/>
    <cellStyle name="Обычный 3 2 2 2 2 6" xfId="40254" xr:uid="{00000000-0005-0000-0000-00003B9D0000}"/>
    <cellStyle name="Обычный 3 2 2 2 2 6 2" xfId="40255" xr:uid="{00000000-0005-0000-0000-00003C9D0000}"/>
    <cellStyle name="Обычный 3 2 2 2 2 6 3" xfId="40256" xr:uid="{00000000-0005-0000-0000-00003D9D0000}"/>
    <cellStyle name="Обычный 3 2 2 2 2 6 4" xfId="40257" xr:uid="{00000000-0005-0000-0000-00003E9D0000}"/>
    <cellStyle name="Обычный 3 2 2 2 2 6 5" xfId="40258" xr:uid="{00000000-0005-0000-0000-00003F9D0000}"/>
    <cellStyle name="Обычный 3 2 2 2 2 6 6" xfId="40259" xr:uid="{00000000-0005-0000-0000-0000409D0000}"/>
    <cellStyle name="Обычный 3 2 2 2 2 7" xfId="40260" xr:uid="{00000000-0005-0000-0000-0000419D0000}"/>
    <cellStyle name="Обычный 3 2 2 2 2 7 2" xfId="40261" xr:uid="{00000000-0005-0000-0000-0000429D0000}"/>
    <cellStyle name="Обычный 3 2 2 2 2 7 3" xfId="40262" xr:uid="{00000000-0005-0000-0000-0000439D0000}"/>
    <cellStyle name="Обычный 3 2 2 2 2 7 4" xfId="40263" xr:uid="{00000000-0005-0000-0000-0000449D0000}"/>
    <cellStyle name="Обычный 3 2 2 2 2 7 5" xfId="40264" xr:uid="{00000000-0005-0000-0000-0000459D0000}"/>
    <cellStyle name="Обычный 3 2 2 2 2 7 6" xfId="40265" xr:uid="{00000000-0005-0000-0000-0000469D0000}"/>
    <cellStyle name="Обычный 3 2 2 2 2 8" xfId="40266" xr:uid="{00000000-0005-0000-0000-0000479D0000}"/>
    <cellStyle name="Обычный 3 2 2 2 2 8 2" xfId="40267" xr:uid="{00000000-0005-0000-0000-0000489D0000}"/>
    <cellStyle name="Обычный 3 2 2 2 2 8 3" xfId="40268" xr:uid="{00000000-0005-0000-0000-0000499D0000}"/>
    <cellStyle name="Обычный 3 2 2 2 2 8 4" xfId="40269" xr:uid="{00000000-0005-0000-0000-00004A9D0000}"/>
    <cellStyle name="Обычный 3 2 2 2 2 8 5" xfId="40270" xr:uid="{00000000-0005-0000-0000-00004B9D0000}"/>
    <cellStyle name="Обычный 3 2 2 2 2 8 6" xfId="40271" xr:uid="{00000000-0005-0000-0000-00004C9D0000}"/>
    <cellStyle name="Обычный 3 2 2 2 2 9" xfId="40272" xr:uid="{00000000-0005-0000-0000-00004D9D0000}"/>
    <cellStyle name="Обычный 3 2 2 2 2 9 2" xfId="40273" xr:uid="{00000000-0005-0000-0000-00004E9D0000}"/>
    <cellStyle name="Обычный 3 2 2 2 2 9 3" xfId="40274" xr:uid="{00000000-0005-0000-0000-00004F9D0000}"/>
    <cellStyle name="Обычный 3 2 2 2 2 9 4" xfId="40275" xr:uid="{00000000-0005-0000-0000-0000509D0000}"/>
    <cellStyle name="Обычный 3 2 2 2 2 9 5" xfId="40276" xr:uid="{00000000-0005-0000-0000-0000519D0000}"/>
    <cellStyle name="Обычный 3 2 2 2 2 9 6" xfId="40277" xr:uid="{00000000-0005-0000-0000-0000529D0000}"/>
    <cellStyle name="Обычный 3 2 2 2 2_амортизация" xfId="40278" xr:uid="{00000000-0005-0000-0000-0000539D0000}"/>
    <cellStyle name="Обычный 3 2 2 2 20" xfId="40279" xr:uid="{00000000-0005-0000-0000-0000549D0000}"/>
    <cellStyle name="Обычный 3 2 2 2 21" xfId="40280" xr:uid="{00000000-0005-0000-0000-0000559D0000}"/>
    <cellStyle name="Обычный 3 2 2 2 21 2" xfId="40281" xr:uid="{00000000-0005-0000-0000-0000569D0000}"/>
    <cellStyle name="Обычный 3 2 2 2 22" xfId="40282" xr:uid="{00000000-0005-0000-0000-0000579D0000}"/>
    <cellStyle name="Обычный 3 2 2 2 22 2" xfId="40283" xr:uid="{00000000-0005-0000-0000-0000589D0000}"/>
    <cellStyle name="Обычный 3 2 2 2 23" xfId="40284" xr:uid="{00000000-0005-0000-0000-0000599D0000}"/>
    <cellStyle name="Обычный 3 2 2 2 24" xfId="40285" xr:uid="{00000000-0005-0000-0000-00005A9D0000}"/>
    <cellStyle name="Обычный 3 2 2 2 25" xfId="40286" xr:uid="{00000000-0005-0000-0000-00005B9D0000}"/>
    <cellStyle name="Обычный 3 2 2 2 26" xfId="40287" xr:uid="{00000000-0005-0000-0000-00005C9D0000}"/>
    <cellStyle name="Обычный 3 2 2 2 27" xfId="40288" xr:uid="{00000000-0005-0000-0000-00005D9D0000}"/>
    <cellStyle name="Обычный 3 2 2 2 3" xfId="40289" xr:uid="{00000000-0005-0000-0000-00005E9D0000}"/>
    <cellStyle name="Обычный 3 2 2 2 3 2" xfId="40290" xr:uid="{00000000-0005-0000-0000-00005F9D0000}"/>
    <cellStyle name="Обычный 3 2 2 2 3 3" xfId="40291" xr:uid="{00000000-0005-0000-0000-0000609D0000}"/>
    <cellStyle name="Обычный 3 2 2 2 3 4" xfId="40292" xr:uid="{00000000-0005-0000-0000-0000619D0000}"/>
    <cellStyle name="Обычный 3 2 2 2 3 5" xfId="40293" xr:uid="{00000000-0005-0000-0000-0000629D0000}"/>
    <cellStyle name="Обычный 3 2 2 2 3 6" xfId="40294" xr:uid="{00000000-0005-0000-0000-0000639D0000}"/>
    <cellStyle name="Обычный 3 2 2 2 4" xfId="40295" xr:uid="{00000000-0005-0000-0000-0000649D0000}"/>
    <cellStyle name="Обычный 3 2 2 2 4 2" xfId="40296" xr:uid="{00000000-0005-0000-0000-0000659D0000}"/>
    <cellStyle name="Обычный 3 2 2 2 4 3" xfId="40297" xr:uid="{00000000-0005-0000-0000-0000669D0000}"/>
    <cellStyle name="Обычный 3 2 2 2 4 4" xfId="40298" xr:uid="{00000000-0005-0000-0000-0000679D0000}"/>
    <cellStyle name="Обычный 3 2 2 2 4 5" xfId="40299" xr:uid="{00000000-0005-0000-0000-0000689D0000}"/>
    <cellStyle name="Обычный 3 2 2 2 4 6" xfId="40300" xr:uid="{00000000-0005-0000-0000-0000699D0000}"/>
    <cellStyle name="Обычный 3 2 2 2 5" xfId="40301" xr:uid="{00000000-0005-0000-0000-00006A9D0000}"/>
    <cellStyle name="Обычный 3 2 2 2 5 2" xfId="40302" xr:uid="{00000000-0005-0000-0000-00006B9D0000}"/>
    <cellStyle name="Обычный 3 2 2 2 5 3" xfId="40303" xr:uid="{00000000-0005-0000-0000-00006C9D0000}"/>
    <cellStyle name="Обычный 3 2 2 2 5 4" xfId="40304" xr:uid="{00000000-0005-0000-0000-00006D9D0000}"/>
    <cellStyle name="Обычный 3 2 2 2 5 5" xfId="40305" xr:uid="{00000000-0005-0000-0000-00006E9D0000}"/>
    <cellStyle name="Обычный 3 2 2 2 5 6" xfId="40306" xr:uid="{00000000-0005-0000-0000-00006F9D0000}"/>
    <cellStyle name="Обычный 3 2 2 2 6" xfId="40307" xr:uid="{00000000-0005-0000-0000-0000709D0000}"/>
    <cellStyle name="Обычный 3 2 2 2 6 2" xfId="40308" xr:uid="{00000000-0005-0000-0000-0000719D0000}"/>
    <cellStyle name="Обычный 3 2 2 2 6 3" xfId="40309" xr:uid="{00000000-0005-0000-0000-0000729D0000}"/>
    <cellStyle name="Обычный 3 2 2 2 6 4" xfId="40310" xr:uid="{00000000-0005-0000-0000-0000739D0000}"/>
    <cellStyle name="Обычный 3 2 2 2 6 5" xfId="40311" xr:uid="{00000000-0005-0000-0000-0000749D0000}"/>
    <cellStyle name="Обычный 3 2 2 2 6 6" xfId="40312" xr:uid="{00000000-0005-0000-0000-0000759D0000}"/>
    <cellStyle name="Обычный 3 2 2 2 7" xfId="40313" xr:uid="{00000000-0005-0000-0000-0000769D0000}"/>
    <cellStyle name="Обычный 3 2 2 2 7 10" xfId="40314" xr:uid="{00000000-0005-0000-0000-0000779D0000}"/>
    <cellStyle name="Обычный 3 2 2 2 7 11" xfId="40315" xr:uid="{00000000-0005-0000-0000-0000789D0000}"/>
    <cellStyle name="Обычный 3 2 2 2 7 12" xfId="40316" xr:uid="{00000000-0005-0000-0000-0000799D0000}"/>
    <cellStyle name="Обычный 3 2 2 2 7 13" xfId="40317" xr:uid="{00000000-0005-0000-0000-00007A9D0000}"/>
    <cellStyle name="Обычный 3 2 2 2 7 2" xfId="40318" xr:uid="{00000000-0005-0000-0000-00007B9D0000}"/>
    <cellStyle name="Обычный 3 2 2 2 7 2 10" xfId="40319" xr:uid="{00000000-0005-0000-0000-00007C9D0000}"/>
    <cellStyle name="Обычный 3 2 2 2 7 2 2" xfId="40320" xr:uid="{00000000-0005-0000-0000-00007D9D0000}"/>
    <cellStyle name="Обычный 3 2 2 2 7 2 2 2" xfId="40321" xr:uid="{00000000-0005-0000-0000-00007E9D0000}"/>
    <cellStyle name="Обычный 3 2 2 2 7 2 2 2 2" xfId="40322" xr:uid="{00000000-0005-0000-0000-00007F9D0000}"/>
    <cellStyle name="Обычный 3 2 2 2 7 2 2 2 3" xfId="40323" xr:uid="{00000000-0005-0000-0000-0000809D0000}"/>
    <cellStyle name="Обычный 3 2 2 2 7 2 2 3" xfId="40324" xr:uid="{00000000-0005-0000-0000-0000819D0000}"/>
    <cellStyle name="Обычный 3 2 2 2 7 2 2 4" xfId="40325" xr:uid="{00000000-0005-0000-0000-0000829D0000}"/>
    <cellStyle name="Обычный 3 2 2 2 7 2 2 5" xfId="40326" xr:uid="{00000000-0005-0000-0000-0000839D0000}"/>
    <cellStyle name="Обычный 3 2 2 2 7 2 2 6" xfId="40327" xr:uid="{00000000-0005-0000-0000-0000849D0000}"/>
    <cellStyle name="Обычный 3 2 2 2 7 2 2 7" xfId="40328" xr:uid="{00000000-0005-0000-0000-0000859D0000}"/>
    <cellStyle name="Обычный 3 2 2 2 7 2 2_амортизация" xfId="40329" xr:uid="{00000000-0005-0000-0000-0000869D0000}"/>
    <cellStyle name="Обычный 3 2 2 2 7 2 3" xfId="40330" xr:uid="{00000000-0005-0000-0000-0000879D0000}"/>
    <cellStyle name="Обычный 3 2 2 2 7 2 3 2" xfId="40331" xr:uid="{00000000-0005-0000-0000-0000889D0000}"/>
    <cellStyle name="Обычный 3 2 2 2 7 2 3 3" xfId="40332" xr:uid="{00000000-0005-0000-0000-0000899D0000}"/>
    <cellStyle name="Обычный 3 2 2 2 7 2 4" xfId="40333" xr:uid="{00000000-0005-0000-0000-00008A9D0000}"/>
    <cellStyle name="Обычный 3 2 2 2 7 2 4 2" xfId="40334" xr:uid="{00000000-0005-0000-0000-00008B9D0000}"/>
    <cellStyle name="Обычный 3 2 2 2 7 2 4 3" xfId="40335" xr:uid="{00000000-0005-0000-0000-00008C9D0000}"/>
    <cellStyle name="Обычный 3 2 2 2 7 2 5" xfId="40336" xr:uid="{00000000-0005-0000-0000-00008D9D0000}"/>
    <cellStyle name="Обычный 3 2 2 2 7 2 5 2" xfId="40337" xr:uid="{00000000-0005-0000-0000-00008E9D0000}"/>
    <cellStyle name="Обычный 3 2 2 2 7 2 5 3" xfId="40338" xr:uid="{00000000-0005-0000-0000-00008F9D0000}"/>
    <cellStyle name="Обычный 3 2 2 2 7 2 6" xfId="40339" xr:uid="{00000000-0005-0000-0000-0000909D0000}"/>
    <cellStyle name="Обычный 3 2 2 2 7 2 6 2" xfId="40340" xr:uid="{00000000-0005-0000-0000-0000919D0000}"/>
    <cellStyle name="Обычный 3 2 2 2 7 2 6 3" xfId="40341" xr:uid="{00000000-0005-0000-0000-0000929D0000}"/>
    <cellStyle name="Обычный 3 2 2 2 7 2 7" xfId="40342" xr:uid="{00000000-0005-0000-0000-0000939D0000}"/>
    <cellStyle name="Обычный 3 2 2 2 7 2 7 2" xfId="40343" xr:uid="{00000000-0005-0000-0000-0000949D0000}"/>
    <cellStyle name="Обычный 3 2 2 2 7 2 7 3" xfId="40344" xr:uid="{00000000-0005-0000-0000-0000959D0000}"/>
    <cellStyle name="Обычный 3 2 2 2 7 2 8" xfId="40345" xr:uid="{00000000-0005-0000-0000-0000969D0000}"/>
    <cellStyle name="Обычный 3 2 2 2 7 2 8 2" xfId="40346" xr:uid="{00000000-0005-0000-0000-0000979D0000}"/>
    <cellStyle name="Обычный 3 2 2 2 7 2 8 3" xfId="40347" xr:uid="{00000000-0005-0000-0000-0000989D0000}"/>
    <cellStyle name="Обычный 3 2 2 2 7 2 9" xfId="40348" xr:uid="{00000000-0005-0000-0000-0000999D0000}"/>
    <cellStyle name="Обычный 3 2 2 2 7 3" xfId="40349" xr:uid="{00000000-0005-0000-0000-00009A9D0000}"/>
    <cellStyle name="Обычный 3 2 2 2 7 3 2" xfId="40350" xr:uid="{00000000-0005-0000-0000-00009B9D0000}"/>
    <cellStyle name="Обычный 3 2 2 2 7 3 2 2" xfId="40351" xr:uid="{00000000-0005-0000-0000-00009C9D0000}"/>
    <cellStyle name="Обычный 3 2 2 2 7 3 2 3" xfId="40352" xr:uid="{00000000-0005-0000-0000-00009D9D0000}"/>
    <cellStyle name="Обычный 3 2 2 2 7 3 2 4" xfId="40353" xr:uid="{00000000-0005-0000-0000-00009E9D0000}"/>
    <cellStyle name="Обычный 3 2 2 2 7 3 2 5" xfId="40354" xr:uid="{00000000-0005-0000-0000-00009F9D0000}"/>
    <cellStyle name="Обычный 3 2 2 2 7 3 2 6" xfId="40355" xr:uid="{00000000-0005-0000-0000-0000A09D0000}"/>
    <cellStyle name="Обычный 3 2 2 2 7 3 3" xfId="40356" xr:uid="{00000000-0005-0000-0000-0000A19D0000}"/>
    <cellStyle name="Обычный 3 2 2 2 7 3 4" xfId="40357" xr:uid="{00000000-0005-0000-0000-0000A29D0000}"/>
    <cellStyle name="Обычный 3 2 2 2 7 4" xfId="40358" xr:uid="{00000000-0005-0000-0000-0000A39D0000}"/>
    <cellStyle name="Обычный 3 2 2 2 7 4 2" xfId="40359" xr:uid="{00000000-0005-0000-0000-0000A49D0000}"/>
    <cellStyle name="Обычный 3 2 2 2 7 4 3" xfId="40360" xr:uid="{00000000-0005-0000-0000-0000A59D0000}"/>
    <cellStyle name="Обычный 3 2 2 2 7 4 4" xfId="40361" xr:uid="{00000000-0005-0000-0000-0000A69D0000}"/>
    <cellStyle name="Обычный 3 2 2 2 7 4 5" xfId="40362" xr:uid="{00000000-0005-0000-0000-0000A79D0000}"/>
    <cellStyle name="Обычный 3 2 2 2 7 4 6" xfId="40363" xr:uid="{00000000-0005-0000-0000-0000A89D0000}"/>
    <cellStyle name="Обычный 3 2 2 2 7 5" xfId="40364" xr:uid="{00000000-0005-0000-0000-0000A99D0000}"/>
    <cellStyle name="Обычный 3 2 2 2 7 5 2" xfId="40365" xr:uid="{00000000-0005-0000-0000-0000AA9D0000}"/>
    <cellStyle name="Обычный 3 2 2 2 7 5 3" xfId="40366" xr:uid="{00000000-0005-0000-0000-0000AB9D0000}"/>
    <cellStyle name="Обычный 3 2 2 2 7 5 4" xfId="40367" xr:uid="{00000000-0005-0000-0000-0000AC9D0000}"/>
    <cellStyle name="Обычный 3 2 2 2 7 5 5" xfId="40368" xr:uid="{00000000-0005-0000-0000-0000AD9D0000}"/>
    <cellStyle name="Обычный 3 2 2 2 7 5 6" xfId="40369" xr:uid="{00000000-0005-0000-0000-0000AE9D0000}"/>
    <cellStyle name="Обычный 3 2 2 2 7 6" xfId="40370" xr:uid="{00000000-0005-0000-0000-0000AF9D0000}"/>
    <cellStyle name="Обычный 3 2 2 2 7 6 2" xfId="40371" xr:uid="{00000000-0005-0000-0000-0000B09D0000}"/>
    <cellStyle name="Обычный 3 2 2 2 7 6 3" xfId="40372" xr:uid="{00000000-0005-0000-0000-0000B19D0000}"/>
    <cellStyle name="Обычный 3 2 2 2 7 6 4" xfId="40373" xr:uid="{00000000-0005-0000-0000-0000B29D0000}"/>
    <cellStyle name="Обычный 3 2 2 2 7 6 5" xfId="40374" xr:uid="{00000000-0005-0000-0000-0000B39D0000}"/>
    <cellStyle name="Обычный 3 2 2 2 7 6 6" xfId="40375" xr:uid="{00000000-0005-0000-0000-0000B49D0000}"/>
    <cellStyle name="Обычный 3 2 2 2 7 7" xfId="40376" xr:uid="{00000000-0005-0000-0000-0000B59D0000}"/>
    <cellStyle name="Обычный 3 2 2 2 7 7 2" xfId="40377" xr:uid="{00000000-0005-0000-0000-0000B69D0000}"/>
    <cellStyle name="Обычный 3 2 2 2 7 7 3" xfId="40378" xr:uid="{00000000-0005-0000-0000-0000B79D0000}"/>
    <cellStyle name="Обычный 3 2 2 2 7 7 4" xfId="40379" xr:uid="{00000000-0005-0000-0000-0000B89D0000}"/>
    <cellStyle name="Обычный 3 2 2 2 7 7 5" xfId="40380" xr:uid="{00000000-0005-0000-0000-0000B99D0000}"/>
    <cellStyle name="Обычный 3 2 2 2 7 7 6" xfId="40381" xr:uid="{00000000-0005-0000-0000-0000BA9D0000}"/>
    <cellStyle name="Обычный 3 2 2 2 7 8" xfId="40382" xr:uid="{00000000-0005-0000-0000-0000BB9D0000}"/>
    <cellStyle name="Обычный 3 2 2 2 7 8 2" xfId="40383" xr:uid="{00000000-0005-0000-0000-0000BC9D0000}"/>
    <cellStyle name="Обычный 3 2 2 2 7 8 3" xfId="40384" xr:uid="{00000000-0005-0000-0000-0000BD9D0000}"/>
    <cellStyle name="Обычный 3 2 2 2 7 8 4" xfId="40385" xr:uid="{00000000-0005-0000-0000-0000BE9D0000}"/>
    <cellStyle name="Обычный 3 2 2 2 7 8 5" xfId="40386" xr:uid="{00000000-0005-0000-0000-0000BF9D0000}"/>
    <cellStyle name="Обычный 3 2 2 2 7 8 6" xfId="40387" xr:uid="{00000000-0005-0000-0000-0000C09D0000}"/>
    <cellStyle name="Обычный 3 2 2 2 7 9" xfId="40388" xr:uid="{00000000-0005-0000-0000-0000C19D0000}"/>
    <cellStyle name="Обычный 3 2 2 2 7_амортизация" xfId="40389" xr:uid="{00000000-0005-0000-0000-0000C29D0000}"/>
    <cellStyle name="Обычный 3 2 2 2 8" xfId="40390" xr:uid="{00000000-0005-0000-0000-0000C39D0000}"/>
    <cellStyle name="Обычный 3 2 2 2 8 2" xfId="40391" xr:uid="{00000000-0005-0000-0000-0000C49D0000}"/>
    <cellStyle name="Обычный 3 2 2 2 8 3" xfId="40392" xr:uid="{00000000-0005-0000-0000-0000C59D0000}"/>
    <cellStyle name="Обычный 3 2 2 2 9" xfId="40393" xr:uid="{00000000-0005-0000-0000-0000C69D0000}"/>
    <cellStyle name="Обычный 3 2 2 2 9 2" xfId="40394" xr:uid="{00000000-0005-0000-0000-0000C79D0000}"/>
    <cellStyle name="Обычный 3 2 2 2 9 2 2" xfId="40395" xr:uid="{00000000-0005-0000-0000-0000C89D0000}"/>
    <cellStyle name="Обычный 3 2 2 2 9 2 3" xfId="40396" xr:uid="{00000000-0005-0000-0000-0000C99D0000}"/>
    <cellStyle name="Обычный 3 2 2 2 9 3" xfId="40397" xr:uid="{00000000-0005-0000-0000-0000CA9D0000}"/>
    <cellStyle name="Обычный 3 2 2 2 9 4" xfId="40398" xr:uid="{00000000-0005-0000-0000-0000CB9D0000}"/>
    <cellStyle name="Обычный 3 2 2 2 9 5" xfId="40399" xr:uid="{00000000-0005-0000-0000-0000CC9D0000}"/>
    <cellStyle name="Обычный 3 2 2 2 9 6" xfId="40400" xr:uid="{00000000-0005-0000-0000-0000CD9D0000}"/>
    <cellStyle name="Обычный 3 2 2 2 9 7" xfId="40401" xr:uid="{00000000-0005-0000-0000-0000CE9D0000}"/>
    <cellStyle name="Обычный 3 2 2 2 9_амортизация" xfId="40402" xr:uid="{00000000-0005-0000-0000-0000CF9D0000}"/>
    <cellStyle name="Обычный 3 2 2 20" xfId="40403" xr:uid="{00000000-0005-0000-0000-0000D09D0000}"/>
    <cellStyle name="Обычный 3 2 2 21" xfId="40404" xr:uid="{00000000-0005-0000-0000-0000D19D0000}"/>
    <cellStyle name="Обычный 3 2 2 22" xfId="40405" xr:uid="{00000000-0005-0000-0000-0000D29D0000}"/>
    <cellStyle name="Обычный 3 2 2 23" xfId="40406" xr:uid="{00000000-0005-0000-0000-0000D39D0000}"/>
    <cellStyle name="Обычный 3 2 2 24" xfId="40407" xr:uid="{00000000-0005-0000-0000-0000D49D0000}"/>
    <cellStyle name="Обычный 3 2 2 25" xfId="40408" xr:uid="{00000000-0005-0000-0000-0000D59D0000}"/>
    <cellStyle name="Обычный 3 2 2 26" xfId="40409" xr:uid="{00000000-0005-0000-0000-0000D69D0000}"/>
    <cellStyle name="Обычный 3 2 2 27" xfId="40410" xr:uid="{00000000-0005-0000-0000-0000D79D0000}"/>
    <cellStyle name="Обычный 3 2 2 27 2" xfId="40411" xr:uid="{00000000-0005-0000-0000-0000D89D0000}"/>
    <cellStyle name="Обычный 3 2 2 28" xfId="40412" xr:uid="{00000000-0005-0000-0000-0000D99D0000}"/>
    <cellStyle name="Обычный 3 2 2 28 2" xfId="40413" xr:uid="{00000000-0005-0000-0000-0000DA9D0000}"/>
    <cellStyle name="Обычный 3 2 2 29" xfId="40414" xr:uid="{00000000-0005-0000-0000-0000DB9D0000}"/>
    <cellStyle name="Обычный 3 2 2 3" xfId="40415" xr:uid="{00000000-0005-0000-0000-0000DC9D0000}"/>
    <cellStyle name="Обычный 3 2 2 3 10" xfId="40416" xr:uid="{00000000-0005-0000-0000-0000DD9D0000}"/>
    <cellStyle name="Обычный 3 2 2 3 11" xfId="40417" xr:uid="{00000000-0005-0000-0000-0000DE9D0000}"/>
    <cellStyle name="Обычный 3 2 2 3 12" xfId="40418" xr:uid="{00000000-0005-0000-0000-0000DF9D0000}"/>
    <cellStyle name="Обычный 3 2 2 3 13" xfId="40419" xr:uid="{00000000-0005-0000-0000-0000E09D0000}"/>
    <cellStyle name="Обычный 3 2 2 3 2" xfId="40420" xr:uid="{00000000-0005-0000-0000-0000E19D0000}"/>
    <cellStyle name="Обычный 3 2 2 3 2 10" xfId="40421" xr:uid="{00000000-0005-0000-0000-0000E29D0000}"/>
    <cellStyle name="Обычный 3 2 2 3 2 11" xfId="40422" xr:uid="{00000000-0005-0000-0000-0000E39D0000}"/>
    <cellStyle name="Обычный 3 2 2 3 2 12" xfId="40423" xr:uid="{00000000-0005-0000-0000-0000E49D0000}"/>
    <cellStyle name="Обычный 3 2 2 3 2 2" xfId="40424" xr:uid="{00000000-0005-0000-0000-0000E59D0000}"/>
    <cellStyle name="Обычный 3 2 2 3 2 3" xfId="40425" xr:uid="{00000000-0005-0000-0000-0000E69D0000}"/>
    <cellStyle name="Обычный 3 2 2 3 2 3 2" xfId="40426" xr:uid="{00000000-0005-0000-0000-0000E79D0000}"/>
    <cellStyle name="Обычный 3 2 2 3 2 3 2 2" xfId="40427" xr:uid="{00000000-0005-0000-0000-0000E89D0000}"/>
    <cellStyle name="Обычный 3 2 2 3 2 3 2 3" xfId="40428" xr:uid="{00000000-0005-0000-0000-0000E99D0000}"/>
    <cellStyle name="Обычный 3 2 2 3 2 3 3" xfId="40429" xr:uid="{00000000-0005-0000-0000-0000EA9D0000}"/>
    <cellStyle name="Обычный 3 2 2 3 2 4" xfId="40430" xr:uid="{00000000-0005-0000-0000-0000EB9D0000}"/>
    <cellStyle name="Обычный 3 2 2 3 2 5" xfId="40431" xr:uid="{00000000-0005-0000-0000-0000EC9D0000}"/>
    <cellStyle name="Обычный 3 2 2 3 2 5 2" xfId="40432" xr:uid="{00000000-0005-0000-0000-0000ED9D0000}"/>
    <cellStyle name="Обычный 3 2 2 3 2 6" xfId="40433" xr:uid="{00000000-0005-0000-0000-0000EE9D0000}"/>
    <cellStyle name="Обычный 3 2 2 3 2 7" xfId="40434" xr:uid="{00000000-0005-0000-0000-0000EF9D0000}"/>
    <cellStyle name="Обычный 3 2 2 3 2 8" xfId="40435" xr:uid="{00000000-0005-0000-0000-0000F09D0000}"/>
    <cellStyle name="Обычный 3 2 2 3 2 9" xfId="40436" xr:uid="{00000000-0005-0000-0000-0000F19D0000}"/>
    <cellStyle name="Обычный 3 2 2 3 3" xfId="40437" xr:uid="{00000000-0005-0000-0000-0000F29D0000}"/>
    <cellStyle name="Обычный 3 2 2 3 4" xfId="40438" xr:uid="{00000000-0005-0000-0000-0000F39D0000}"/>
    <cellStyle name="Обычный 3 2 2 3 5" xfId="40439" xr:uid="{00000000-0005-0000-0000-0000F49D0000}"/>
    <cellStyle name="Обычный 3 2 2 3 6" xfId="40440" xr:uid="{00000000-0005-0000-0000-0000F59D0000}"/>
    <cellStyle name="Обычный 3 2 2 3 7" xfId="40441" xr:uid="{00000000-0005-0000-0000-0000F69D0000}"/>
    <cellStyle name="Обычный 3 2 2 3 7 2" xfId="40442" xr:uid="{00000000-0005-0000-0000-0000F79D0000}"/>
    <cellStyle name="Обычный 3 2 2 3 8" xfId="40443" xr:uid="{00000000-0005-0000-0000-0000F89D0000}"/>
    <cellStyle name="Обычный 3 2 2 3 8 2" xfId="40444" xr:uid="{00000000-0005-0000-0000-0000F99D0000}"/>
    <cellStyle name="Обычный 3 2 2 3 9" xfId="40445" xr:uid="{00000000-0005-0000-0000-0000FA9D0000}"/>
    <cellStyle name="Обычный 3 2 2 30" xfId="40446" xr:uid="{00000000-0005-0000-0000-0000FB9D0000}"/>
    <cellStyle name="Обычный 3 2 2 31" xfId="40447" xr:uid="{00000000-0005-0000-0000-0000FC9D0000}"/>
    <cellStyle name="Обычный 3 2 2 32" xfId="40448" xr:uid="{00000000-0005-0000-0000-0000FD9D0000}"/>
    <cellStyle name="Обычный 3 2 2 33" xfId="40449" xr:uid="{00000000-0005-0000-0000-0000FE9D0000}"/>
    <cellStyle name="Обычный 3 2 2 34" xfId="40450" xr:uid="{00000000-0005-0000-0000-0000FF9D0000}"/>
    <cellStyle name="Обычный 3 2 2 4" xfId="40451" xr:uid="{00000000-0005-0000-0000-0000009E0000}"/>
    <cellStyle name="Обычный 3 2 2 4 10" xfId="40452" xr:uid="{00000000-0005-0000-0000-0000019E0000}"/>
    <cellStyle name="Обычный 3 2 2 4 11" xfId="40453" xr:uid="{00000000-0005-0000-0000-0000029E0000}"/>
    <cellStyle name="Обычный 3 2 2 4 12" xfId="40454" xr:uid="{00000000-0005-0000-0000-0000039E0000}"/>
    <cellStyle name="Обычный 3 2 2 4 2" xfId="40455" xr:uid="{00000000-0005-0000-0000-0000049E0000}"/>
    <cellStyle name="Обычный 3 2 2 4 3" xfId="40456" xr:uid="{00000000-0005-0000-0000-0000059E0000}"/>
    <cellStyle name="Обычный 3 2 2 4 4" xfId="40457" xr:uid="{00000000-0005-0000-0000-0000069E0000}"/>
    <cellStyle name="Обычный 3 2 2 4 5" xfId="40458" xr:uid="{00000000-0005-0000-0000-0000079E0000}"/>
    <cellStyle name="Обычный 3 2 2 4 6" xfId="40459" xr:uid="{00000000-0005-0000-0000-0000089E0000}"/>
    <cellStyle name="Обычный 3 2 2 4 6 2" xfId="40460" xr:uid="{00000000-0005-0000-0000-0000099E0000}"/>
    <cellStyle name="Обычный 3 2 2 4 7" xfId="40461" xr:uid="{00000000-0005-0000-0000-00000A9E0000}"/>
    <cellStyle name="Обычный 3 2 2 4 7 2" xfId="40462" xr:uid="{00000000-0005-0000-0000-00000B9E0000}"/>
    <cellStyle name="Обычный 3 2 2 4 8" xfId="40463" xr:uid="{00000000-0005-0000-0000-00000C9E0000}"/>
    <cellStyle name="Обычный 3 2 2 4 9" xfId="40464" xr:uid="{00000000-0005-0000-0000-00000D9E0000}"/>
    <cellStyle name="Обычный 3 2 2 5" xfId="40465" xr:uid="{00000000-0005-0000-0000-00000E9E0000}"/>
    <cellStyle name="Обычный 3 2 2 5 2" xfId="40466" xr:uid="{00000000-0005-0000-0000-00000F9E0000}"/>
    <cellStyle name="Обычный 3 2 2 5 3" xfId="40467" xr:uid="{00000000-0005-0000-0000-0000109E0000}"/>
    <cellStyle name="Обычный 3 2 2 6" xfId="40468" xr:uid="{00000000-0005-0000-0000-0000119E0000}"/>
    <cellStyle name="Обычный 3 2 2 6 2" xfId="40469" xr:uid="{00000000-0005-0000-0000-0000129E0000}"/>
    <cellStyle name="Обычный 3 2 2 6 3" xfId="40470" xr:uid="{00000000-0005-0000-0000-0000139E0000}"/>
    <cellStyle name="Обычный 3 2 2 7" xfId="40471" xr:uid="{00000000-0005-0000-0000-0000149E0000}"/>
    <cellStyle name="Обычный 3 2 2 7 2" xfId="40472" xr:uid="{00000000-0005-0000-0000-0000159E0000}"/>
    <cellStyle name="Обычный 3 2 2 7 3" xfId="40473" xr:uid="{00000000-0005-0000-0000-0000169E0000}"/>
    <cellStyle name="Обычный 3 2 2 7 4" xfId="40474" xr:uid="{00000000-0005-0000-0000-0000179E0000}"/>
    <cellStyle name="Обычный 3 2 2 7 5" xfId="40475" xr:uid="{00000000-0005-0000-0000-0000189E0000}"/>
    <cellStyle name="Обычный 3 2 2 7 6" xfId="40476" xr:uid="{00000000-0005-0000-0000-0000199E0000}"/>
    <cellStyle name="Обычный 3 2 2 8" xfId="40477" xr:uid="{00000000-0005-0000-0000-00001A9E0000}"/>
    <cellStyle name="Обычный 3 2 2 8 2" xfId="40478" xr:uid="{00000000-0005-0000-0000-00001B9E0000}"/>
    <cellStyle name="Обычный 3 2 2 8 3" xfId="40479" xr:uid="{00000000-0005-0000-0000-00001C9E0000}"/>
    <cellStyle name="Обычный 3 2 2 8 4" xfId="40480" xr:uid="{00000000-0005-0000-0000-00001D9E0000}"/>
    <cellStyle name="Обычный 3 2 2 8 5" xfId="40481" xr:uid="{00000000-0005-0000-0000-00001E9E0000}"/>
    <cellStyle name="Обычный 3 2 2 8 6" xfId="40482" xr:uid="{00000000-0005-0000-0000-00001F9E0000}"/>
    <cellStyle name="Обычный 3 2 2 9" xfId="40483" xr:uid="{00000000-0005-0000-0000-0000209E0000}"/>
    <cellStyle name="Обычный 3 2 2 9 2" xfId="40484" xr:uid="{00000000-0005-0000-0000-0000219E0000}"/>
    <cellStyle name="Обычный 3 2 2 9 3" xfId="40485" xr:uid="{00000000-0005-0000-0000-0000229E0000}"/>
    <cellStyle name="Обычный 3 2 2 9 4" xfId="40486" xr:uid="{00000000-0005-0000-0000-0000239E0000}"/>
    <cellStyle name="Обычный 3 2 2 9 5" xfId="40487" xr:uid="{00000000-0005-0000-0000-0000249E0000}"/>
    <cellStyle name="Обычный 3 2 2 9 6" xfId="40488" xr:uid="{00000000-0005-0000-0000-0000259E0000}"/>
    <cellStyle name="Обычный 3 2 2_амортизация" xfId="40489" xr:uid="{00000000-0005-0000-0000-0000269E0000}"/>
    <cellStyle name="Обычный 3 2 20" xfId="40490" xr:uid="{00000000-0005-0000-0000-0000279E0000}"/>
    <cellStyle name="Обычный 3 2 21" xfId="40491" xr:uid="{00000000-0005-0000-0000-0000289E0000}"/>
    <cellStyle name="Обычный 3 2 22" xfId="40492" xr:uid="{00000000-0005-0000-0000-0000299E0000}"/>
    <cellStyle name="Обычный 3 2 23" xfId="40493" xr:uid="{00000000-0005-0000-0000-00002A9E0000}"/>
    <cellStyle name="Обычный 3 2 24" xfId="40494" xr:uid="{00000000-0005-0000-0000-00002B9E0000}"/>
    <cellStyle name="Обычный 3 2 25" xfId="40495" xr:uid="{00000000-0005-0000-0000-00002C9E0000}"/>
    <cellStyle name="Обычный 3 2 26" xfId="40496" xr:uid="{00000000-0005-0000-0000-00002D9E0000}"/>
    <cellStyle name="Обычный 3 2 27" xfId="40497" xr:uid="{00000000-0005-0000-0000-00002E9E0000}"/>
    <cellStyle name="Обычный 3 2 28" xfId="40498" xr:uid="{00000000-0005-0000-0000-00002F9E0000}"/>
    <cellStyle name="Обычный 3 2 28 2" xfId="40499" xr:uid="{00000000-0005-0000-0000-0000309E0000}"/>
    <cellStyle name="Обычный 3 2 29" xfId="40500" xr:uid="{00000000-0005-0000-0000-0000319E0000}"/>
    <cellStyle name="Обычный 3 2 29 2" xfId="40501" xr:uid="{00000000-0005-0000-0000-0000329E0000}"/>
    <cellStyle name="Обычный 3 2 3" xfId="40502" xr:uid="{00000000-0005-0000-0000-0000339E0000}"/>
    <cellStyle name="Обычный 3 2 3 10" xfId="40503" xr:uid="{00000000-0005-0000-0000-0000349E0000}"/>
    <cellStyle name="Обычный 3 2 3 10 2" xfId="40504" xr:uid="{00000000-0005-0000-0000-0000359E0000}"/>
    <cellStyle name="Обычный 3 2 3 11" xfId="40505" xr:uid="{00000000-0005-0000-0000-0000369E0000}"/>
    <cellStyle name="Обычный 3 2 3 11 2" xfId="40506" xr:uid="{00000000-0005-0000-0000-0000379E0000}"/>
    <cellStyle name="Обычный 3 2 3 12" xfId="40507" xr:uid="{00000000-0005-0000-0000-0000389E0000}"/>
    <cellStyle name="Обычный 3 2 3 13" xfId="40508" xr:uid="{00000000-0005-0000-0000-0000399E0000}"/>
    <cellStyle name="Обычный 3 2 3 14" xfId="40509" xr:uid="{00000000-0005-0000-0000-00003A9E0000}"/>
    <cellStyle name="Обычный 3 2 3 15" xfId="40510" xr:uid="{00000000-0005-0000-0000-00003B9E0000}"/>
    <cellStyle name="Обычный 3 2 3 16" xfId="40511" xr:uid="{00000000-0005-0000-0000-00003C9E0000}"/>
    <cellStyle name="Обычный 3 2 3 17" xfId="40512" xr:uid="{00000000-0005-0000-0000-00003D9E0000}"/>
    <cellStyle name="Обычный 3 2 3 2" xfId="40513" xr:uid="{00000000-0005-0000-0000-00003E9E0000}"/>
    <cellStyle name="Обычный 3 2 3 2 10" xfId="40514" xr:uid="{00000000-0005-0000-0000-00003F9E0000}"/>
    <cellStyle name="Обычный 3 2 3 2 11" xfId="40515" xr:uid="{00000000-0005-0000-0000-0000409E0000}"/>
    <cellStyle name="Обычный 3 2 3 2 12" xfId="40516" xr:uid="{00000000-0005-0000-0000-0000419E0000}"/>
    <cellStyle name="Обычный 3 2 3 2 2" xfId="40517" xr:uid="{00000000-0005-0000-0000-0000429E0000}"/>
    <cellStyle name="Обычный 3 2 3 2 3" xfId="40518" xr:uid="{00000000-0005-0000-0000-0000439E0000}"/>
    <cellStyle name="Обычный 3 2 3 2 3 2" xfId="40519" xr:uid="{00000000-0005-0000-0000-0000449E0000}"/>
    <cellStyle name="Обычный 3 2 3 2 3 2 2" xfId="40520" xr:uid="{00000000-0005-0000-0000-0000459E0000}"/>
    <cellStyle name="Обычный 3 2 3 2 3 2 3" xfId="40521" xr:uid="{00000000-0005-0000-0000-0000469E0000}"/>
    <cellStyle name="Обычный 3 2 3 2 3 3" xfId="40522" xr:uid="{00000000-0005-0000-0000-0000479E0000}"/>
    <cellStyle name="Обычный 3 2 3 2 4" xfId="40523" xr:uid="{00000000-0005-0000-0000-0000489E0000}"/>
    <cellStyle name="Обычный 3 2 3 2 5" xfId="40524" xr:uid="{00000000-0005-0000-0000-0000499E0000}"/>
    <cellStyle name="Обычный 3 2 3 2 5 2" xfId="40525" xr:uid="{00000000-0005-0000-0000-00004A9E0000}"/>
    <cellStyle name="Обычный 3 2 3 2 6" xfId="40526" xr:uid="{00000000-0005-0000-0000-00004B9E0000}"/>
    <cellStyle name="Обычный 3 2 3 2 7" xfId="40527" xr:uid="{00000000-0005-0000-0000-00004C9E0000}"/>
    <cellStyle name="Обычный 3 2 3 2 8" xfId="40528" xr:uid="{00000000-0005-0000-0000-00004D9E0000}"/>
    <cellStyle name="Обычный 3 2 3 2 9" xfId="40529" xr:uid="{00000000-0005-0000-0000-00004E9E0000}"/>
    <cellStyle name="Обычный 3 2 3 3" xfId="40530" xr:uid="{00000000-0005-0000-0000-00004F9E0000}"/>
    <cellStyle name="Обычный 3 2 3 4" xfId="40531" xr:uid="{00000000-0005-0000-0000-0000509E0000}"/>
    <cellStyle name="Обычный 3 2 3 5" xfId="40532" xr:uid="{00000000-0005-0000-0000-0000519E0000}"/>
    <cellStyle name="Обычный 3 2 3 6" xfId="40533" xr:uid="{00000000-0005-0000-0000-0000529E0000}"/>
    <cellStyle name="Обычный 3 2 3 7" xfId="40534" xr:uid="{00000000-0005-0000-0000-0000539E0000}"/>
    <cellStyle name="Обычный 3 2 3 8" xfId="40535" xr:uid="{00000000-0005-0000-0000-0000549E0000}"/>
    <cellStyle name="Обычный 3 2 3 9" xfId="40536" xr:uid="{00000000-0005-0000-0000-0000559E0000}"/>
    <cellStyle name="Обычный 3 2 3_Бюджет Жарык 2010" xfId="40537" xr:uid="{00000000-0005-0000-0000-0000569E0000}"/>
    <cellStyle name="Обычный 3 2 30" xfId="40538" xr:uid="{00000000-0005-0000-0000-0000579E0000}"/>
    <cellStyle name="Обычный 3 2 31" xfId="40539" xr:uid="{00000000-0005-0000-0000-0000589E0000}"/>
    <cellStyle name="Обычный 3 2 32" xfId="40540" xr:uid="{00000000-0005-0000-0000-0000599E0000}"/>
    <cellStyle name="Обычный 3 2 33" xfId="40541" xr:uid="{00000000-0005-0000-0000-00005A9E0000}"/>
    <cellStyle name="Обычный 3 2 34" xfId="40542" xr:uid="{00000000-0005-0000-0000-00005B9E0000}"/>
    <cellStyle name="Обычный 3 2 35" xfId="40543" xr:uid="{00000000-0005-0000-0000-00005C9E0000}"/>
    <cellStyle name="Обычный 3 2 4" xfId="40544" xr:uid="{00000000-0005-0000-0000-00005D9E0000}"/>
    <cellStyle name="Обычный 3 2 4 10" xfId="40545" xr:uid="{00000000-0005-0000-0000-00005E9E0000}"/>
    <cellStyle name="Обычный 3 2 4 11" xfId="40546" xr:uid="{00000000-0005-0000-0000-00005F9E0000}"/>
    <cellStyle name="Обычный 3 2 4 12" xfId="40547" xr:uid="{00000000-0005-0000-0000-0000609E0000}"/>
    <cellStyle name="Обычный 3 2 4 13" xfId="40548" xr:uid="{00000000-0005-0000-0000-0000619E0000}"/>
    <cellStyle name="Обычный 3 2 4 14" xfId="40549" xr:uid="{00000000-0005-0000-0000-0000629E0000}"/>
    <cellStyle name="Обычный 3 2 4 15" xfId="40550" xr:uid="{00000000-0005-0000-0000-0000639E0000}"/>
    <cellStyle name="Обычный 3 2 4 2" xfId="40551" xr:uid="{00000000-0005-0000-0000-0000649E0000}"/>
    <cellStyle name="Обычный 3 2 4 3" xfId="40552" xr:uid="{00000000-0005-0000-0000-0000659E0000}"/>
    <cellStyle name="Обычный 3 2 4 4" xfId="40553" xr:uid="{00000000-0005-0000-0000-0000669E0000}"/>
    <cellStyle name="Обычный 3 2 4 5" xfId="40554" xr:uid="{00000000-0005-0000-0000-0000679E0000}"/>
    <cellStyle name="Обычный 3 2 4 6" xfId="40555" xr:uid="{00000000-0005-0000-0000-0000689E0000}"/>
    <cellStyle name="Обычный 3 2 4 7" xfId="40556" xr:uid="{00000000-0005-0000-0000-0000699E0000}"/>
    <cellStyle name="Обычный 3 2 4 8" xfId="40557" xr:uid="{00000000-0005-0000-0000-00006A9E0000}"/>
    <cellStyle name="Обычный 3 2 4 8 2" xfId="40558" xr:uid="{00000000-0005-0000-0000-00006B9E0000}"/>
    <cellStyle name="Обычный 3 2 4 9" xfId="40559" xr:uid="{00000000-0005-0000-0000-00006C9E0000}"/>
    <cellStyle name="Обычный 3 2 4 9 2" xfId="40560" xr:uid="{00000000-0005-0000-0000-00006D9E0000}"/>
    <cellStyle name="Обычный 3 2 5" xfId="40561" xr:uid="{00000000-0005-0000-0000-00006E9E0000}"/>
    <cellStyle name="Обычный 3 2 5 2" xfId="40562" xr:uid="{00000000-0005-0000-0000-00006F9E0000}"/>
    <cellStyle name="Обычный 3 2 5 3" xfId="40563" xr:uid="{00000000-0005-0000-0000-0000709E0000}"/>
    <cellStyle name="Обычный 3 2 5 4" xfId="40564" xr:uid="{00000000-0005-0000-0000-0000719E0000}"/>
    <cellStyle name="Обычный 3 2 5 5" xfId="40565" xr:uid="{00000000-0005-0000-0000-0000729E0000}"/>
    <cellStyle name="Обычный 3 2 5 6" xfId="40566" xr:uid="{00000000-0005-0000-0000-0000739E0000}"/>
    <cellStyle name="Обычный 3 2 5 7" xfId="40567" xr:uid="{00000000-0005-0000-0000-0000749E0000}"/>
    <cellStyle name="Обычный 3 2 6" xfId="40568" xr:uid="{00000000-0005-0000-0000-0000759E0000}"/>
    <cellStyle name="Обычный 3 2 6 2" xfId="40569" xr:uid="{00000000-0005-0000-0000-0000769E0000}"/>
    <cellStyle name="Обычный 3 2 6 3" xfId="40570" xr:uid="{00000000-0005-0000-0000-0000779E0000}"/>
    <cellStyle name="Обычный 3 2 6 4" xfId="40571" xr:uid="{00000000-0005-0000-0000-0000789E0000}"/>
    <cellStyle name="Обычный 3 2 6 5" xfId="40572" xr:uid="{00000000-0005-0000-0000-0000799E0000}"/>
    <cellStyle name="Обычный 3 2 6 6" xfId="40573" xr:uid="{00000000-0005-0000-0000-00007A9E0000}"/>
    <cellStyle name="Обычный 3 2 6 7" xfId="40574" xr:uid="{00000000-0005-0000-0000-00007B9E0000}"/>
    <cellStyle name="Обычный 3 2 7" xfId="40575" xr:uid="{00000000-0005-0000-0000-00007C9E0000}"/>
    <cellStyle name="Обычный 3 2 7 2" xfId="40576" xr:uid="{00000000-0005-0000-0000-00007D9E0000}"/>
    <cellStyle name="Обычный 3 2 7 3" xfId="40577" xr:uid="{00000000-0005-0000-0000-00007E9E0000}"/>
    <cellStyle name="Обычный 3 2 7 4" xfId="40578" xr:uid="{00000000-0005-0000-0000-00007F9E0000}"/>
    <cellStyle name="Обычный 3 2 7 5" xfId="40579" xr:uid="{00000000-0005-0000-0000-0000809E0000}"/>
    <cellStyle name="Обычный 3 2 7 6" xfId="40580" xr:uid="{00000000-0005-0000-0000-0000819E0000}"/>
    <cellStyle name="Обычный 3 2 7 7" xfId="40581" xr:uid="{00000000-0005-0000-0000-0000829E0000}"/>
    <cellStyle name="Обычный 3 2 8" xfId="40582" xr:uid="{00000000-0005-0000-0000-0000839E0000}"/>
    <cellStyle name="Обычный 3 2 8 2" xfId="40583" xr:uid="{00000000-0005-0000-0000-0000849E0000}"/>
    <cellStyle name="Обычный 3 2 8 3" xfId="40584" xr:uid="{00000000-0005-0000-0000-0000859E0000}"/>
    <cellStyle name="Обычный 3 2 8 4" xfId="40585" xr:uid="{00000000-0005-0000-0000-0000869E0000}"/>
    <cellStyle name="Обычный 3 2 9" xfId="40586" xr:uid="{00000000-0005-0000-0000-0000879E0000}"/>
    <cellStyle name="Обычный 3 2 9 2" xfId="40587" xr:uid="{00000000-0005-0000-0000-0000889E0000}"/>
    <cellStyle name="Обычный 3 2 9 3" xfId="40588" xr:uid="{00000000-0005-0000-0000-0000899E0000}"/>
    <cellStyle name="Обычный 3 2 9 4" xfId="40589" xr:uid="{00000000-0005-0000-0000-00008A9E0000}"/>
    <cellStyle name="Обычный 3 2_Бюджет Жарык 2010" xfId="40590" xr:uid="{00000000-0005-0000-0000-00008B9E0000}"/>
    <cellStyle name="Обычный 3 20" xfId="40591" xr:uid="{00000000-0005-0000-0000-00008C9E0000}"/>
    <cellStyle name="Обычный 3 20 2" xfId="40592" xr:uid="{00000000-0005-0000-0000-00008D9E0000}"/>
    <cellStyle name="Обычный 3 20 2 2" xfId="40593" xr:uid="{00000000-0005-0000-0000-00008E9E0000}"/>
    <cellStyle name="Обычный 3 20 3" xfId="40594" xr:uid="{00000000-0005-0000-0000-00008F9E0000}"/>
    <cellStyle name="Обычный 3 21" xfId="40595" xr:uid="{00000000-0005-0000-0000-0000909E0000}"/>
    <cellStyle name="Обычный 3 22" xfId="40596" xr:uid="{00000000-0005-0000-0000-0000919E0000}"/>
    <cellStyle name="Обычный 3 23" xfId="40597" xr:uid="{00000000-0005-0000-0000-0000929E0000}"/>
    <cellStyle name="Обычный 3 23 2" xfId="40598" xr:uid="{00000000-0005-0000-0000-0000939E0000}"/>
    <cellStyle name="Обычный 3 24" xfId="40599" xr:uid="{00000000-0005-0000-0000-0000949E0000}"/>
    <cellStyle name="Обычный 3 24 2" xfId="40600" xr:uid="{00000000-0005-0000-0000-0000959E0000}"/>
    <cellStyle name="Обычный 3 25" xfId="40601" xr:uid="{00000000-0005-0000-0000-0000969E0000}"/>
    <cellStyle name="Обычный 3 25 2" xfId="40602" xr:uid="{00000000-0005-0000-0000-0000979E0000}"/>
    <cellStyle name="Обычный 3 26" xfId="40603" xr:uid="{00000000-0005-0000-0000-0000989E0000}"/>
    <cellStyle name="Обычный 3 27" xfId="40604" xr:uid="{00000000-0005-0000-0000-0000999E0000}"/>
    <cellStyle name="Обычный 3 28" xfId="40605" xr:uid="{00000000-0005-0000-0000-00009A9E0000}"/>
    <cellStyle name="Обычный 3 29" xfId="40606" xr:uid="{00000000-0005-0000-0000-00009B9E0000}"/>
    <cellStyle name="Обычный 3 3" xfId="40607" xr:uid="{00000000-0005-0000-0000-00009C9E0000}"/>
    <cellStyle name="Обычный 3 3 2" xfId="40608" xr:uid="{00000000-0005-0000-0000-00009D9E0000}"/>
    <cellStyle name="Обычный 3 3 3" xfId="40609" xr:uid="{00000000-0005-0000-0000-00009E9E0000}"/>
    <cellStyle name="Обычный 3 3 4" xfId="40610" xr:uid="{00000000-0005-0000-0000-00009F9E0000}"/>
    <cellStyle name="Обычный 3 3 5" xfId="40611" xr:uid="{00000000-0005-0000-0000-0000A09E0000}"/>
    <cellStyle name="Обычный 3 3 6" xfId="40612" xr:uid="{00000000-0005-0000-0000-0000A19E0000}"/>
    <cellStyle name="Обычный 3 3 7" xfId="40613" xr:uid="{00000000-0005-0000-0000-0000A29E0000}"/>
    <cellStyle name="Обычный 3 3 8" xfId="40614" xr:uid="{00000000-0005-0000-0000-0000A39E0000}"/>
    <cellStyle name="Обычный 3 3 9" xfId="40615" xr:uid="{00000000-0005-0000-0000-0000A49E0000}"/>
    <cellStyle name="Обычный 3 3_Бюджет Жарык 2010" xfId="40616" xr:uid="{00000000-0005-0000-0000-0000A59E0000}"/>
    <cellStyle name="Обычный 3 30" xfId="40617" xr:uid="{00000000-0005-0000-0000-0000A69E0000}"/>
    <cellStyle name="Обычный 3 4" xfId="40618" xr:uid="{00000000-0005-0000-0000-0000A79E0000}"/>
    <cellStyle name="Обычный 3 4 2" xfId="40619" xr:uid="{00000000-0005-0000-0000-0000A89E0000}"/>
    <cellStyle name="Обычный 3 4 3" xfId="40620" xr:uid="{00000000-0005-0000-0000-0000A99E0000}"/>
    <cellStyle name="Обычный 3 4 4" xfId="40621" xr:uid="{00000000-0005-0000-0000-0000AA9E0000}"/>
    <cellStyle name="Обычный 3 4 5" xfId="40622" xr:uid="{00000000-0005-0000-0000-0000AB9E0000}"/>
    <cellStyle name="Обычный 3 4 6" xfId="40623" xr:uid="{00000000-0005-0000-0000-0000AC9E0000}"/>
    <cellStyle name="Обычный 3 4 7" xfId="40624" xr:uid="{00000000-0005-0000-0000-0000AD9E0000}"/>
    <cellStyle name="Обычный 3 5" xfId="40625" xr:uid="{00000000-0005-0000-0000-0000AE9E0000}"/>
    <cellStyle name="Обычный 3 5 2" xfId="40626" xr:uid="{00000000-0005-0000-0000-0000AF9E0000}"/>
    <cellStyle name="Обычный 3 5 3" xfId="40627" xr:uid="{00000000-0005-0000-0000-0000B09E0000}"/>
    <cellStyle name="Обычный 3 5 4" xfId="40628" xr:uid="{00000000-0005-0000-0000-0000B19E0000}"/>
    <cellStyle name="Обычный 3 5 5" xfId="40629" xr:uid="{00000000-0005-0000-0000-0000B29E0000}"/>
    <cellStyle name="Обычный 3 5 6" xfId="40630" xr:uid="{00000000-0005-0000-0000-0000B39E0000}"/>
    <cellStyle name="Обычный 3 5 7" xfId="40631" xr:uid="{00000000-0005-0000-0000-0000B49E0000}"/>
    <cellStyle name="Обычный 3 6" xfId="40632" xr:uid="{00000000-0005-0000-0000-0000B59E0000}"/>
    <cellStyle name="Обычный 3 6 10" xfId="40633" xr:uid="{00000000-0005-0000-0000-0000B69E0000}"/>
    <cellStyle name="Обычный 3 6 11" xfId="40634" xr:uid="{00000000-0005-0000-0000-0000B79E0000}"/>
    <cellStyle name="Обычный 3 6 2" xfId="40635" xr:uid="{00000000-0005-0000-0000-0000B89E0000}"/>
    <cellStyle name="Обычный 3 6 2 10" xfId="40636" xr:uid="{00000000-0005-0000-0000-0000B99E0000}"/>
    <cellStyle name="Обычный 3 6 2 11" xfId="40637" xr:uid="{00000000-0005-0000-0000-0000BA9E0000}"/>
    <cellStyle name="Обычный 3 6 2 12" xfId="40638" xr:uid="{00000000-0005-0000-0000-0000BB9E0000}"/>
    <cellStyle name="Обычный 3 6 2 13" xfId="40639" xr:uid="{00000000-0005-0000-0000-0000BC9E0000}"/>
    <cellStyle name="Обычный 3 6 2 2" xfId="40640" xr:uid="{00000000-0005-0000-0000-0000BD9E0000}"/>
    <cellStyle name="Обычный 3 6 2 2 2" xfId="40641" xr:uid="{00000000-0005-0000-0000-0000BE9E0000}"/>
    <cellStyle name="Обычный 3 6 2 2 2 2" xfId="40642" xr:uid="{00000000-0005-0000-0000-0000BF9E0000}"/>
    <cellStyle name="Обычный 3 6 2 2 2 3" xfId="40643" xr:uid="{00000000-0005-0000-0000-0000C09E0000}"/>
    <cellStyle name="Обычный 3 6 2 2 2 4" xfId="40644" xr:uid="{00000000-0005-0000-0000-0000C19E0000}"/>
    <cellStyle name="Обычный 3 6 2 2 2 5" xfId="40645" xr:uid="{00000000-0005-0000-0000-0000C29E0000}"/>
    <cellStyle name="Обычный 3 6 2 2 2 6" xfId="40646" xr:uid="{00000000-0005-0000-0000-0000C39E0000}"/>
    <cellStyle name="Обычный 3 6 2 2 3" xfId="40647" xr:uid="{00000000-0005-0000-0000-0000C49E0000}"/>
    <cellStyle name="Обычный 3 6 2 2 4" xfId="40648" xr:uid="{00000000-0005-0000-0000-0000C59E0000}"/>
    <cellStyle name="Обычный 3 6 2 3" xfId="40649" xr:uid="{00000000-0005-0000-0000-0000C69E0000}"/>
    <cellStyle name="Обычный 3 6 2 3 2" xfId="40650" xr:uid="{00000000-0005-0000-0000-0000C79E0000}"/>
    <cellStyle name="Обычный 3 6 2 3 3" xfId="40651" xr:uid="{00000000-0005-0000-0000-0000C89E0000}"/>
    <cellStyle name="Обычный 3 6 2 3 4" xfId="40652" xr:uid="{00000000-0005-0000-0000-0000C99E0000}"/>
    <cellStyle name="Обычный 3 6 2 3 5" xfId="40653" xr:uid="{00000000-0005-0000-0000-0000CA9E0000}"/>
    <cellStyle name="Обычный 3 6 2 3 6" xfId="40654" xr:uid="{00000000-0005-0000-0000-0000CB9E0000}"/>
    <cellStyle name="Обычный 3 6 2 4" xfId="40655" xr:uid="{00000000-0005-0000-0000-0000CC9E0000}"/>
    <cellStyle name="Обычный 3 6 2 4 2" xfId="40656" xr:uid="{00000000-0005-0000-0000-0000CD9E0000}"/>
    <cellStyle name="Обычный 3 6 2 4 3" xfId="40657" xr:uid="{00000000-0005-0000-0000-0000CE9E0000}"/>
    <cellStyle name="Обычный 3 6 2 4 4" xfId="40658" xr:uid="{00000000-0005-0000-0000-0000CF9E0000}"/>
    <cellStyle name="Обычный 3 6 2 4 5" xfId="40659" xr:uid="{00000000-0005-0000-0000-0000D09E0000}"/>
    <cellStyle name="Обычный 3 6 2 4 6" xfId="40660" xr:uid="{00000000-0005-0000-0000-0000D19E0000}"/>
    <cellStyle name="Обычный 3 6 2 5" xfId="40661" xr:uid="{00000000-0005-0000-0000-0000D29E0000}"/>
    <cellStyle name="Обычный 3 6 2 5 2" xfId="40662" xr:uid="{00000000-0005-0000-0000-0000D39E0000}"/>
    <cellStyle name="Обычный 3 6 2 5 3" xfId="40663" xr:uid="{00000000-0005-0000-0000-0000D49E0000}"/>
    <cellStyle name="Обычный 3 6 2 5 4" xfId="40664" xr:uid="{00000000-0005-0000-0000-0000D59E0000}"/>
    <cellStyle name="Обычный 3 6 2 5 5" xfId="40665" xr:uid="{00000000-0005-0000-0000-0000D69E0000}"/>
    <cellStyle name="Обычный 3 6 2 5 6" xfId="40666" xr:uid="{00000000-0005-0000-0000-0000D79E0000}"/>
    <cellStyle name="Обычный 3 6 2 6" xfId="40667" xr:uid="{00000000-0005-0000-0000-0000D89E0000}"/>
    <cellStyle name="Обычный 3 6 2 6 2" xfId="40668" xr:uid="{00000000-0005-0000-0000-0000D99E0000}"/>
    <cellStyle name="Обычный 3 6 2 6 3" xfId="40669" xr:uid="{00000000-0005-0000-0000-0000DA9E0000}"/>
    <cellStyle name="Обычный 3 6 2 6 4" xfId="40670" xr:uid="{00000000-0005-0000-0000-0000DB9E0000}"/>
    <cellStyle name="Обычный 3 6 2 6 5" xfId="40671" xr:uid="{00000000-0005-0000-0000-0000DC9E0000}"/>
    <cellStyle name="Обычный 3 6 2 6 6" xfId="40672" xr:uid="{00000000-0005-0000-0000-0000DD9E0000}"/>
    <cellStyle name="Обычный 3 6 2 7" xfId="40673" xr:uid="{00000000-0005-0000-0000-0000DE9E0000}"/>
    <cellStyle name="Обычный 3 6 2 7 2" xfId="40674" xr:uid="{00000000-0005-0000-0000-0000DF9E0000}"/>
    <cellStyle name="Обычный 3 6 2 7 3" xfId="40675" xr:uid="{00000000-0005-0000-0000-0000E09E0000}"/>
    <cellStyle name="Обычный 3 6 2 7 4" xfId="40676" xr:uid="{00000000-0005-0000-0000-0000E19E0000}"/>
    <cellStyle name="Обычный 3 6 2 7 5" xfId="40677" xr:uid="{00000000-0005-0000-0000-0000E29E0000}"/>
    <cellStyle name="Обычный 3 6 2 7 6" xfId="40678" xr:uid="{00000000-0005-0000-0000-0000E39E0000}"/>
    <cellStyle name="Обычный 3 6 2 8" xfId="40679" xr:uid="{00000000-0005-0000-0000-0000E49E0000}"/>
    <cellStyle name="Обычный 3 6 2 8 2" xfId="40680" xr:uid="{00000000-0005-0000-0000-0000E59E0000}"/>
    <cellStyle name="Обычный 3 6 2 8 3" xfId="40681" xr:uid="{00000000-0005-0000-0000-0000E69E0000}"/>
    <cellStyle name="Обычный 3 6 2 8 4" xfId="40682" xr:uid="{00000000-0005-0000-0000-0000E79E0000}"/>
    <cellStyle name="Обычный 3 6 2 8 5" xfId="40683" xr:uid="{00000000-0005-0000-0000-0000E89E0000}"/>
    <cellStyle name="Обычный 3 6 2 8 6" xfId="40684" xr:uid="{00000000-0005-0000-0000-0000E99E0000}"/>
    <cellStyle name="Обычный 3 6 2 9" xfId="40685" xr:uid="{00000000-0005-0000-0000-0000EA9E0000}"/>
    <cellStyle name="Обычный 3 6 2_амортизация" xfId="40686" xr:uid="{00000000-0005-0000-0000-0000EB9E0000}"/>
    <cellStyle name="Обычный 3 6 3" xfId="40687" xr:uid="{00000000-0005-0000-0000-0000EC9E0000}"/>
    <cellStyle name="Обычный 3 6 3 2" xfId="40688" xr:uid="{00000000-0005-0000-0000-0000ED9E0000}"/>
    <cellStyle name="Обычный 3 6 3 2 2" xfId="40689" xr:uid="{00000000-0005-0000-0000-0000EE9E0000}"/>
    <cellStyle name="Обычный 3 6 3 2 3" xfId="40690" xr:uid="{00000000-0005-0000-0000-0000EF9E0000}"/>
    <cellStyle name="Обычный 3 6 3 3" xfId="40691" xr:uid="{00000000-0005-0000-0000-0000F09E0000}"/>
    <cellStyle name="Обычный 3 6 3 4" xfId="40692" xr:uid="{00000000-0005-0000-0000-0000F19E0000}"/>
    <cellStyle name="Обычный 3 6 3 5" xfId="40693" xr:uid="{00000000-0005-0000-0000-0000F29E0000}"/>
    <cellStyle name="Обычный 3 6 3 6" xfId="40694" xr:uid="{00000000-0005-0000-0000-0000F39E0000}"/>
    <cellStyle name="Обычный 3 6 3 7" xfId="40695" xr:uid="{00000000-0005-0000-0000-0000F49E0000}"/>
    <cellStyle name="Обычный 3 6 3_амортизация" xfId="40696" xr:uid="{00000000-0005-0000-0000-0000F59E0000}"/>
    <cellStyle name="Обычный 3 6 4" xfId="40697" xr:uid="{00000000-0005-0000-0000-0000F69E0000}"/>
    <cellStyle name="Обычный 3 6 4 2" xfId="40698" xr:uid="{00000000-0005-0000-0000-0000F79E0000}"/>
    <cellStyle name="Обычный 3 6 4 3" xfId="40699" xr:uid="{00000000-0005-0000-0000-0000F89E0000}"/>
    <cellStyle name="Обычный 3 6 5" xfId="40700" xr:uid="{00000000-0005-0000-0000-0000F99E0000}"/>
    <cellStyle name="Обычный 3 6 5 2" xfId="40701" xr:uid="{00000000-0005-0000-0000-0000FA9E0000}"/>
    <cellStyle name="Обычный 3 6 5 3" xfId="40702" xr:uid="{00000000-0005-0000-0000-0000FB9E0000}"/>
    <cellStyle name="Обычный 3 6 6" xfId="40703" xr:uid="{00000000-0005-0000-0000-0000FC9E0000}"/>
    <cellStyle name="Обычный 3 6 6 2" xfId="40704" xr:uid="{00000000-0005-0000-0000-0000FD9E0000}"/>
    <cellStyle name="Обычный 3 6 6 3" xfId="40705" xr:uid="{00000000-0005-0000-0000-0000FE9E0000}"/>
    <cellStyle name="Обычный 3 6 7" xfId="40706" xr:uid="{00000000-0005-0000-0000-0000FF9E0000}"/>
    <cellStyle name="Обычный 3 6 7 2" xfId="40707" xr:uid="{00000000-0005-0000-0000-0000009F0000}"/>
    <cellStyle name="Обычный 3 6 7 3" xfId="40708" xr:uid="{00000000-0005-0000-0000-0000019F0000}"/>
    <cellStyle name="Обычный 3 6 8" xfId="40709" xr:uid="{00000000-0005-0000-0000-0000029F0000}"/>
    <cellStyle name="Обычный 3 6 8 2" xfId="40710" xr:uid="{00000000-0005-0000-0000-0000039F0000}"/>
    <cellStyle name="Обычный 3 6 8 3" xfId="40711" xr:uid="{00000000-0005-0000-0000-0000049F0000}"/>
    <cellStyle name="Обычный 3 6 9" xfId="40712" xr:uid="{00000000-0005-0000-0000-0000059F0000}"/>
    <cellStyle name="Обычный 3 7" xfId="40713" xr:uid="{00000000-0005-0000-0000-0000069F0000}"/>
    <cellStyle name="Обычный 3 7 2" xfId="40714" xr:uid="{00000000-0005-0000-0000-0000079F0000}"/>
    <cellStyle name="Обычный 3 7 3" xfId="40715" xr:uid="{00000000-0005-0000-0000-0000089F0000}"/>
    <cellStyle name="Обычный 3 7 4" xfId="40716" xr:uid="{00000000-0005-0000-0000-0000099F0000}"/>
    <cellStyle name="Обычный 3 7 5" xfId="40717" xr:uid="{00000000-0005-0000-0000-00000A9F0000}"/>
    <cellStyle name="Обычный 3 7 6" xfId="40718" xr:uid="{00000000-0005-0000-0000-00000B9F0000}"/>
    <cellStyle name="Обычный 3 7 7" xfId="40719" xr:uid="{00000000-0005-0000-0000-00000C9F0000}"/>
    <cellStyle name="Обычный 3 8" xfId="40720" xr:uid="{00000000-0005-0000-0000-00000D9F0000}"/>
    <cellStyle name="Обычный 3 8 2" xfId="40721" xr:uid="{00000000-0005-0000-0000-00000E9F0000}"/>
    <cellStyle name="Обычный 3 8 2 2" xfId="40722" xr:uid="{00000000-0005-0000-0000-00000F9F0000}"/>
    <cellStyle name="Обычный 3 8 2 3" xfId="40723" xr:uid="{00000000-0005-0000-0000-0000109F0000}"/>
    <cellStyle name="Обычный 3 8 2 4" xfId="40724" xr:uid="{00000000-0005-0000-0000-0000119F0000}"/>
    <cellStyle name="Обычный 3 8 2 5" xfId="40725" xr:uid="{00000000-0005-0000-0000-0000129F0000}"/>
    <cellStyle name="Обычный 3 8 2 6" xfId="40726" xr:uid="{00000000-0005-0000-0000-0000139F0000}"/>
    <cellStyle name="Обычный 3 8 3" xfId="40727" xr:uid="{00000000-0005-0000-0000-0000149F0000}"/>
    <cellStyle name="Обычный 3 8 4" xfId="40728" xr:uid="{00000000-0005-0000-0000-0000159F0000}"/>
    <cellStyle name="Обычный 3 8 5" xfId="40729" xr:uid="{00000000-0005-0000-0000-0000169F0000}"/>
    <cellStyle name="Обычный 3 9" xfId="40730" xr:uid="{00000000-0005-0000-0000-0000179F0000}"/>
    <cellStyle name="Обычный 3 9 2" xfId="40731" xr:uid="{00000000-0005-0000-0000-0000189F0000}"/>
    <cellStyle name="Обычный 3 9 3" xfId="40732" xr:uid="{00000000-0005-0000-0000-0000199F0000}"/>
    <cellStyle name="Обычный 3 9 4" xfId="40733" xr:uid="{00000000-0005-0000-0000-00001A9F0000}"/>
    <cellStyle name="Обычный 3 9 5" xfId="40734" xr:uid="{00000000-0005-0000-0000-00001B9F0000}"/>
    <cellStyle name="Обычный 3 9 6" xfId="40735" xr:uid="{00000000-0005-0000-0000-00001C9F0000}"/>
    <cellStyle name="Обычный 3 9 7" xfId="40736" xr:uid="{00000000-0005-0000-0000-00001D9F0000}"/>
    <cellStyle name="Обычный 3_амортизация" xfId="40737" xr:uid="{00000000-0005-0000-0000-00001E9F0000}"/>
    <cellStyle name="Обычный 30" xfId="40738" xr:uid="{00000000-0005-0000-0000-00001F9F0000}"/>
    <cellStyle name="Обычный 30 10" xfId="40739" xr:uid="{00000000-0005-0000-0000-0000209F0000}"/>
    <cellStyle name="Обычный 30 11" xfId="40740" xr:uid="{00000000-0005-0000-0000-0000219F0000}"/>
    <cellStyle name="Обычный 30 12" xfId="40741" xr:uid="{00000000-0005-0000-0000-0000229F0000}"/>
    <cellStyle name="Обычный 30 13" xfId="40742" xr:uid="{00000000-0005-0000-0000-0000239F0000}"/>
    <cellStyle name="Обычный 30 14" xfId="40743" xr:uid="{00000000-0005-0000-0000-0000249F0000}"/>
    <cellStyle name="Обычный 30 15" xfId="40744" xr:uid="{00000000-0005-0000-0000-0000259F0000}"/>
    <cellStyle name="Обычный 30 16" xfId="40745" xr:uid="{00000000-0005-0000-0000-0000269F0000}"/>
    <cellStyle name="Обычный 30 17" xfId="40746" xr:uid="{00000000-0005-0000-0000-0000279F0000}"/>
    <cellStyle name="Обычный 30 18" xfId="40747" xr:uid="{00000000-0005-0000-0000-0000289F0000}"/>
    <cellStyle name="Обычный 30 19" xfId="40748" xr:uid="{00000000-0005-0000-0000-0000299F0000}"/>
    <cellStyle name="Обычный 30 2" xfId="40749" xr:uid="{00000000-0005-0000-0000-00002A9F0000}"/>
    <cellStyle name="Обычный 30 2 10" xfId="40750" xr:uid="{00000000-0005-0000-0000-00002B9F0000}"/>
    <cellStyle name="Обычный 30 2 11" xfId="40751" xr:uid="{00000000-0005-0000-0000-00002C9F0000}"/>
    <cellStyle name="Обычный 30 2 12" xfId="40752" xr:uid="{00000000-0005-0000-0000-00002D9F0000}"/>
    <cellStyle name="Обычный 30 2 13" xfId="40753" xr:uid="{00000000-0005-0000-0000-00002E9F0000}"/>
    <cellStyle name="Обычный 30 2 14" xfId="40754" xr:uid="{00000000-0005-0000-0000-00002F9F0000}"/>
    <cellStyle name="Обычный 30 2 15" xfId="40755" xr:uid="{00000000-0005-0000-0000-0000309F0000}"/>
    <cellStyle name="Обычный 30 2 16" xfId="40756" xr:uid="{00000000-0005-0000-0000-0000319F0000}"/>
    <cellStyle name="Обычный 30 2 17" xfId="40757" xr:uid="{00000000-0005-0000-0000-0000329F0000}"/>
    <cellStyle name="Обычный 30 2 18" xfId="40758" xr:uid="{00000000-0005-0000-0000-0000339F0000}"/>
    <cellStyle name="Обычный 30 2 19" xfId="40759" xr:uid="{00000000-0005-0000-0000-0000349F0000}"/>
    <cellStyle name="Обычный 30 2 2" xfId="40760" xr:uid="{00000000-0005-0000-0000-0000359F0000}"/>
    <cellStyle name="Обычный 30 2 2 10" xfId="40761" xr:uid="{00000000-0005-0000-0000-0000369F0000}"/>
    <cellStyle name="Обычный 30 2 2 11" xfId="40762" xr:uid="{00000000-0005-0000-0000-0000379F0000}"/>
    <cellStyle name="Обычный 30 2 2 12" xfId="40763" xr:uid="{00000000-0005-0000-0000-0000389F0000}"/>
    <cellStyle name="Обычный 30 2 2 13" xfId="40764" xr:uid="{00000000-0005-0000-0000-0000399F0000}"/>
    <cellStyle name="Обычный 30 2 2 14" xfId="40765" xr:uid="{00000000-0005-0000-0000-00003A9F0000}"/>
    <cellStyle name="Обычный 30 2 2 15" xfId="40766" xr:uid="{00000000-0005-0000-0000-00003B9F0000}"/>
    <cellStyle name="Обычный 30 2 2 16" xfId="40767" xr:uid="{00000000-0005-0000-0000-00003C9F0000}"/>
    <cellStyle name="Обычный 30 2 2 17" xfId="40768" xr:uid="{00000000-0005-0000-0000-00003D9F0000}"/>
    <cellStyle name="Обычный 30 2 2 18" xfId="40769" xr:uid="{00000000-0005-0000-0000-00003E9F0000}"/>
    <cellStyle name="Обычный 30 2 2 19" xfId="40770" xr:uid="{00000000-0005-0000-0000-00003F9F0000}"/>
    <cellStyle name="Обычный 30 2 2 2" xfId="40771" xr:uid="{00000000-0005-0000-0000-0000409F0000}"/>
    <cellStyle name="Обычный 30 2 2 2 10" xfId="40772" xr:uid="{00000000-0005-0000-0000-0000419F0000}"/>
    <cellStyle name="Обычный 30 2 2 2 11" xfId="40773" xr:uid="{00000000-0005-0000-0000-0000429F0000}"/>
    <cellStyle name="Обычный 30 2 2 2 12" xfId="40774" xr:uid="{00000000-0005-0000-0000-0000439F0000}"/>
    <cellStyle name="Обычный 30 2 2 2 13" xfId="40775" xr:uid="{00000000-0005-0000-0000-0000449F0000}"/>
    <cellStyle name="Обычный 30 2 2 2 14" xfId="40776" xr:uid="{00000000-0005-0000-0000-0000459F0000}"/>
    <cellStyle name="Обычный 30 2 2 2 15" xfId="40777" xr:uid="{00000000-0005-0000-0000-0000469F0000}"/>
    <cellStyle name="Обычный 30 2 2 2 16" xfId="40778" xr:uid="{00000000-0005-0000-0000-0000479F0000}"/>
    <cellStyle name="Обычный 30 2 2 2 17" xfId="40779" xr:uid="{00000000-0005-0000-0000-0000489F0000}"/>
    <cellStyle name="Обычный 30 2 2 2 18" xfId="40780" xr:uid="{00000000-0005-0000-0000-0000499F0000}"/>
    <cellStyle name="Обычный 30 2 2 2 2" xfId="40781" xr:uid="{00000000-0005-0000-0000-00004A9F0000}"/>
    <cellStyle name="Обычный 30 2 2 2 3" xfId="40782" xr:uid="{00000000-0005-0000-0000-00004B9F0000}"/>
    <cellStyle name="Обычный 30 2 2 2 4" xfId="40783" xr:uid="{00000000-0005-0000-0000-00004C9F0000}"/>
    <cellStyle name="Обычный 30 2 2 2 5" xfId="40784" xr:uid="{00000000-0005-0000-0000-00004D9F0000}"/>
    <cellStyle name="Обычный 30 2 2 2 6" xfId="40785" xr:uid="{00000000-0005-0000-0000-00004E9F0000}"/>
    <cellStyle name="Обычный 30 2 2 2 7" xfId="40786" xr:uid="{00000000-0005-0000-0000-00004F9F0000}"/>
    <cellStyle name="Обычный 30 2 2 2 8" xfId="40787" xr:uid="{00000000-0005-0000-0000-0000509F0000}"/>
    <cellStyle name="Обычный 30 2 2 2 9" xfId="40788" xr:uid="{00000000-0005-0000-0000-0000519F0000}"/>
    <cellStyle name="Обычный 30 2 2 20" xfId="40789" xr:uid="{00000000-0005-0000-0000-0000529F0000}"/>
    <cellStyle name="Обычный 30 2 2 21" xfId="40790" xr:uid="{00000000-0005-0000-0000-0000539F0000}"/>
    <cellStyle name="Обычный 30 2 2 3" xfId="40791" xr:uid="{00000000-0005-0000-0000-0000549F0000}"/>
    <cellStyle name="Обычный 30 2 2 3 10" xfId="40792" xr:uid="{00000000-0005-0000-0000-0000559F0000}"/>
    <cellStyle name="Обычный 30 2 2 3 11" xfId="40793" xr:uid="{00000000-0005-0000-0000-0000569F0000}"/>
    <cellStyle name="Обычный 30 2 2 3 12" xfId="40794" xr:uid="{00000000-0005-0000-0000-0000579F0000}"/>
    <cellStyle name="Обычный 30 2 2 3 13" xfId="40795" xr:uid="{00000000-0005-0000-0000-0000589F0000}"/>
    <cellStyle name="Обычный 30 2 2 3 14" xfId="40796" xr:uid="{00000000-0005-0000-0000-0000599F0000}"/>
    <cellStyle name="Обычный 30 2 2 3 15" xfId="40797" xr:uid="{00000000-0005-0000-0000-00005A9F0000}"/>
    <cellStyle name="Обычный 30 2 2 3 16" xfId="40798" xr:uid="{00000000-0005-0000-0000-00005B9F0000}"/>
    <cellStyle name="Обычный 30 2 2 3 17" xfId="40799" xr:uid="{00000000-0005-0000-0000-00005C9F0000}"/>
    <cellStyle name="Обычный 30 2 2 3 18" xfId="40800" xr:uid="{00000000-0005-0000-0000-00005D9F0000}"/>
    <cellStyle name="Обычный 30 2 2 3 2" xfId="40801" xr:uid="{00000000-0005-0000-0000-00005E9F0000}"/>
    <cellStyle name="Обычный 30 2 2 3 3" xfId="40802" xr:uid="{00000000-0005-0000-0000-00005F9F0000}"/>
    <cellStyle name="Обычный 30 2 2 3 4" xfId="40803" xr:uid="{00000000-0005-0000-0000-0000609F0000}"/>
    <cellStyle name="Обычный 30 2 2 3 5" xfId="40804" xr:uid="{00000000-0005-0000-0000-0000619F0000}"/>
    <cellStyle name="Обычный 30 2 2 3 6" xfId="40805" xr:uid="{00000000-0005-0000-0000-0000629F0000}"/>
    <cellStyle name="Обычный 30 2 2 3 7" xfId="40806" xr:uid="{00000000-0005-0000-0000-0000639F0000}"/>
    <cellStyle name="Обычный 30 2 2 3 8" xfId="40807" xr:uid="{00000000-0005-0000-0000-0000649F0000}"/>
    <cellStyle name="Обычный 30 2 2 3 9" xfId="40808" xr:uid="{00000000-0005-0000-0000-0000659F0000}"/>
    <cellStyle name="Обычный 30 2 2 4" xfId="40809" xr:uid="{00000000-0005-0000-0000-0000669F0000}"/>
    <cellStyle name="Обычный 30 2 2 4 10" xfId="40810" xr:uid="{00000000-0005-0000-0000-0000679F0000}"/>
    <cellStyle name="Обычный 30 2 2 4 11" xfId="40811" xr:uid="{00000000-0005-0000-0000-0000689F0000}"/>
    <cellStyle name="Обычный 30 2 2 4 12" xfId="40812" xr:uid="{00000000-0005-0000-0000-0000699F0000}"/>
    <cellStyle name="Обычный 30 2 2 4 13" xfId="40813" xr:uid="{00000000-0005-0000-0000-00006A9F0000}"/>
    <cellStyle name="Обычный 30 2 2 4 14" xfId="40814" xr:uid="{00000000-0005-0000-0000-00006B9F0000}"/>
    <cellStyle name="Обычный 30 2 2 4 15" xfId="40815" xr:uid="{00000000-0005-0000-0000-00006C9F0000}"/>
    <cellStyle name="Обычный 30 2 2 4 16" xfId="40816" xr:uid="{00000000-0005-0000-0000-00006D9F0000}"/>
    <cellStyle name="Обычный 30 2 2 4 17" xfId="40817" xr:uid="{00000000-0005-0000-0000-00006E9F0000}"/>
    <cellStyle name="Обычный 30 2 2 4 18" xfId="40818" xr:uid="{00000000-0005-0000-0000-00006F9F0000}"/>
    <cellStyle name="Обычный 30 2 2 4 2" xfId="40819" xr:uid="{00000000-0005-0000-0000-0000709F0000}"/>
    <cellStyle name="Обычный 30 2 2 4 3" xfId="40820" xr:uid="{00000000-0005-0000-0000-0000719F0000}"/>
    <cellStyle name="Обычный 30 2 2 4 4" xfId="40821" xr:uid="{00000000-0005-0000-0000-0000729F0000}"/>
    <cellStyle name="Обычный 30 2 2 4 5" xfId="40822" xr:uid="{00000000-0005-0000-0000-0000739F0000}"/>
    <cellStyle name="Обычный 30 2 2 4 6" xfId="40823" xr:uid="{00000000-0005-0000-0000-0000749F0000}"/>
    <cellStyle name="Обычный 30 2 2 4 7" xfId="40824" xr:uid="{00000000-0005-0000-0000-0000759F0000}"/>
    <cellStyle name="Обычный 30 2 2 4 8" xfId="40825" xr:uid="{00000000-0005-0000-0000-0000769F0000}"/>
    <cellStyle name="Обычный 30 2 2 4 9" xfId="40826" xr:uid="{00000000-0005-0000-0000-0000779F0000}"/>
    <cellStyle name="Обычный 30 2 2 5" xfId="40827" xr:uid="{00000000-0005-0000-0000-0000789F0000}"/>
    <cellStyle name="Обычный 30 2 2 6" xfId="40828" xr:uid="{00000000-0005-0000-0000-0000799F0000}"/>
    <cellStyle name="Обычный 30 2 2 7" xfId="40829" xr:uid="{00000000-0005-0000-0000-00007A9F0000}"/>
    <cellStyle name="Обычный 30 2 2 8" xfId="40830" xr:uid="{00000000-0005-0000-0000-00007B9F0000}"/>
    <cellStyle name="Обычный 30 2 2 9" xfId="40831" xr:uid="{00000000-0005-0000-0000-00007C9F0000}"/>
    <cellStyle name="Обычный 30 2 20" xfId="40832" xr:uid="{00000000-0005-0000-0000-00007D9F0000}"/>
    <cellStyle name="Обычный 30 2 21" xfId="40833" xr:uid="{00000000-0005-0000-0000-00007E9F0000}"/>
    <cellStyle name="Обычный 30 2 22" xfId="40834" xr:uid="{00000000-0005-0000-0000-00007F9F0000}"/>
    <cellStyle name="Обычный 30 2 3" xfId="40835" xr:uid="{00000000-0005-0000-0000-0000809F0000}"/>
    <cellStyle name="Обычный 30 2 3 10" xfId="40836" xr:uid="{00000000-0005-0000-0000-0000819F0000}"/>
    <cellStyle name="Обычный 30 2 3 11" xfId="40837" xr:uid="{00000000-0005-0000-0000-0000829F0000}"/>
    <cellStyle name="Обычный 30 2 3 12" xfId="40838" xr:uid="{00000000-0005-0000-0000-0000839F0000}"/>
    <cellStyle name="Обычный 30 2 3 13" xfId="40839" xr:uid="{00000000-0005-0000-0000-0000849F0000}"/>
    <cellStyle name="Обычный 30 2 3 14" xfId="40840" xr:uid="{00000000-0005-0000-0000-0000859F0000}"/>
    <cellStyle name="Обычный 30 2 3 15" xfId="40841" xr:uid="{00000000-0005-0000-0000-0000869F0000}"/>
    <cellStyle name="Обычный 30 2 3 16" xfId="40842" xr:uid="{00000000-0005-0000-0000-0000879F0000}"/>
    <cellStyle name="Обычный 30 2 3 17" xfId="40843" xr:uid="{00000000-0005-0000-0000-0000889F0000}"/>
    <cellStyle name="Обычный 30 2 3 18" xfId="40844" xr:uid="{00000000-0005-0000-0000-0000899F0000}"/>
    <cellStyle name="Обычный 30 2 3 2" xfId="40845" xr:uid="{00000000-0005-0000-0000-00008A9F0000}"/>
    <cellStyle name="Обычный 30 2 3 3" xfId="40846" xr:uid="{00000000-0005-0000-0000-00008B9F0000}"/>
    <cellStyle name="Обычный 30 2 3 4" xfId="40847" xr:uid="{00000000-0005-0000-0000-00008C9F0000}"/>
    <cellStyle name="Обычный 30 2 3 5" xfId="40848" xr:uid="{00000000-0005-0000-0000-00008D9F0000}"/>
    <cellStyle name="Обычный 30 2 3 6" xfId="40849" xr:uid="{00000000-0005-0000-0000-00008E9F0000}"/>
    <cellStyle name="Обычный 30 2 3 7" xfId="40850" xr:uid="{00000000-0005-0000-0000-00008F9F0000}"/>
    <cellStyle name="Обычный 30 2 3 8" xfId="40851" xr:uid="{00000000-0005-0000-0000-0000909F0000}"/>
    <cellStyle name="Обычный 30 2 3 9" xfId="40852" xr:uid="{00000000-0005-0000-0000-0000919F0000}"/>
    <cellStyle name="Обычный 30 2 4" xfId="40853" xr:uid="{00000000-0005-0000-0000-0000929F0000}"/>
    <cellStyle name="Обычный 30 2 4 10" xfId="40854" xr:uid="{00000000-0005-0000-0000-0000939F0000}"/>
    <cellStyle name="Обычный 30 2 4 11" xfId="40855" xr:uid="{00000000-0005-0000-0000-0000949F0000}"/>
    <cellStyle name="Обычный 30 2 4 12" xfId="40856" xr:uid="{00000000-0005-0000-0000-0000959F0000}"/>
    <cellStyle name="Обычный 30 2 4 13" xfId="40857" xr:uid="{00000000-0005-0000-0000-0000969F0000}"/>
    <cellStyle name="Обычный 30 2 4 14" xfId="40858" xr:uid="{00000000-0005-0000-0000-0000979F0000}"/>
    <cellStyle name="Обычный 30 2 4 15" xfId="40859" xr:uid="{00000000-0005-0000-0000-0000989F0000}"/>
    <cellStyle name="Обычный 30 2 4 16" xfId="40860" xr:uid="{00000000-0005-0000-0000-0000999F0000}"/>
    <cellStyle name="Обычный 30 2 4 17" xfId="40861" xr:uid="{00000000-0005-0000-0000-00009A9F0000}"/>
    <cellStyle name="Обычный 30 2 4 18" xfId="40862" xr:uid="{00000000-0005-0000-0000-00009B9F0000}"/>
    <cellStyle name="Обычный 30 2 4 2" xfId="40863" xr:uid="{00000000-0005-0000-0000-00009C9F0000}"/>
    <cellStyle name="Обычный 30 2 4 3" xfId="40864" xr:uid="{00000000-0005-0000-0000-00009D9F0000}"/>
    <cellStyle name="Обычный 30 2 4 4" xfId="40865" xr:uid="{00000000-0005-0000-0000-00009E9F0000}"/>
    <cellStyle name="Обычный 30 2 4 5" xfId="40866" xr:uid="{00000000-0005-0000-0000-00009F9F0000}"/>
    <cellStyle name="Обычный 30 2 4 6" xfId="40867" xr:uid="{00000000-0005-0000-0000-0000A09F0000}"/>
    <cellStyle name="Обычный 30 2 4 7" xfId="40868" xr:uid="{00000000-0005-0000-0000-0000A19F0000}"/>
    <cellStyle name="Обычный 30 2 4 8" xfId="40869" xr:uid="{00000000-0005-0000-0000-0000A29F0000}"/>
    <cellStyle name="Обычный 30 2 4 9" xfId="40870" xr:uid="{00000000-0005-0000-0000-0000A39F0000}"/>
    <cellStyle name="Обычный 30 2 5" xfId="40871" xr:uid="{00000000-0005-0000-0000-0000A49F0000}"/>
    <cellStyle name="Обычный 30 2 5 10" xfId="40872" xr:uid="{00000000-0005-0000-0000-0000A59F0000}"/>
    <cellStyle name="Обычный 30 2 5 11" xfId="40873" xr:uid="{00000000-0005-0000-0000-0000A69F0000}"/>
    <cellStyle name="Обычный 30 2 5 12" xfId="40874" xr:uid="{00000000-0005-0000-0000-0000A79F0000}"/>
    <cellStyle name="Обычный 30 2 5 13" xfId="40875" xr:uid="{00000000-0005-0000-0000-0000A89F0000}"/>
    <cellStyle name="Обычный 30 2 5 14" xfId="40876" xr:uid="{00000000-0005-0000-0000-0000A99F0000}"/>
    <cellStyle name="Обычный 30 2 5 15" xfId="40877" xr:uid="{00000000-0005-0000-0000-0000AA9F0000}"/>
    <cellStyle name="Обычный 30 2 5 16" xfId="40878" xr:uid="{00000000-0005-0000-0000-0000AB9F0000}"/>
    <cellStyle name="Обычный 30 2 5 17" xfId="40879" xr:uid="{00000000-0005-0000-0000-0000AC9F0000}"/>
    <cellStyle name="Обычный 30 2 5 18" xfId="40880" xr:uid="{00000000-0005-0000-0000-0000AD9F0000}"/>
    <cellStyle name="Обычный 30 2 5 2" xfId="40881" xr:uid="{00000000-0005-0000-0000-0000AE9F0000}"/>
    <cellStyle name="Обычный 30 2 5 3" xfId="40882" xr:uid="{00000000-0005-0000-0000-0000AF9F0000}"/>
    <cellStyle name="Обычный 30 2 5 4" xfId="40883" xr:uid="{00000000-0005-0000-0000-0000B09F0000}"/>
    <cellStyle name="Обычный 30 2 5 5" xfId="40884" xr:uid="{00000000-0005-0000-0000-0000B19F0000}"/>
    <cellStyle name="Обычный 30 2 5 6" xfId="40885" xr:uid="{00000000-0005-0000-0000-0000B29F0000}"/>
    <cellStyle name="Обычный 30 2 5 7" xfId="40886" xr:uid="{00000000-0005-0000-0000-0000B39F0000}"/>
    <cellStyle name="Обычный 30 2 5 8" xfId="40887" xr:uid="{00000000-0005-0000-0000-0000B49F0000}"/>
    <cellStyle name="Обычный 30 2 5 9" xfId="40888" xr:uid="{00000000-0005-0000-0000-0000B59F0000}"/>
    <cellStyle name="Обычный 30 2 6" xfId="40889" xr:uid="{00000000-0005-0000-0000-0000B69F0000}"/>
    <cellStyle name="Обычный 30 2 7" xfId="40890" xr:uid="{00000000-0005-0000-0000-0000B79F0000}"/>
    <cellStyle name="Обычный 30 2 8" xfId="40891" xr:uid="{00000000-0005-0000-0000-0000B89F0000}"/>
    <cellStyle name="Обычный 30 2 9" xfId="40892" xr:uid="{00000000-0005-0000-0000-0000B99F0000}"/>
    <cellStyle name="Обычный 30 20" xfId="40893" xr:uid="{00000000-0005-0000-0000-0000BA9F0000}"/>
    <cellStyle name="Обычный 30 21" xfId="40894" xr:uid="{00000000-0005-0000-0000-0000BB9F0000}"/>
    <cellStyle name="Обычный 30 22" xfId="40895" xr:uid="{00000000-0005-0000-0000-0000BC9F0000}"/>
    <cellStyle name="Обычный 30 23" xfId="40896" xr:uid="{00000000-0005-0000-0000-0000BD9F0000}"/>
    <cellStyle name="Обычный 30 24" xfId="40897" xr:uid="{00000000-0005-0000-0000-0000BE9F0000}"/>
    <cellStyle name="Обычный 30 3" xfId="40898" xr:uid="{00000000-0005-0000-0000-0000BF9F0000}"/>
    <cellStyle name="Обычный 30 3 10" xfId="40899" xr:uid="{00000000-0005-0000-0000-0000C09F0000}"/>
    <cellStyle name="Обычный 30 3 11" xfId="40900" xr:uid="{00000000-0005-0000-0000-0000C19F0000}"/>
    <cellStyle name="Обычный 30 3 12" xfId="40901" xr:uid="{00000000-0005-0000-0000-0000C29F0000}"/>
    <cellStyle name="Обычный 30 3 13" xfId="40902" xr:uid="{00000000-0005-0000-0000-0000C39F0000}"/>
    <cellStyle name="Обычный 30 3 14" xfId="40903" xr:uid="{00000000-0005-0000-0000-0000C49F0000}"/>
    <cellStyle name="Обычный 30 3 15" xfId="40904" xr:uid="{00000000-0005-0000-0000-0000C59F0000}"/>
    <cellStyle name="Обычный 30 3 16" xfId="40905" xr:uid="{00000000-0005-0000-0000-0000C69F0000}"/>
    <cellStyle name="Обычный 30 3 17" xfId="40906" xr:uid="{00000000-0005-0000-0000-0000C79F0000}"/>
    <cellStyle name="Обычный 30 3 18" xfId="40907" xr:uid="{00000000-0005-0000-0000-0000C89F0000}"/>
    <cellStyle name="Обычный 30 3 19" xfId="40908" xr:uid="{00000000-0005-0000-0000-0000C99F0000}"/>
    <cellStyle name="Обычный 30 3 2" xfId="40909" xr:uid="{00000000-0005-0000-0000-0000CA9F0000}"/>
    <cellStyle name="Обычный 30 3 2 10" xfId="40910" xr:uid="{00000000-0005-0000-0000-0000CB9F0000}"/>
    <cellStyle name="Обычный 30 3 2 11" xfId="40911" xr:uid="{00000000-0005-0000-0000-0000CC9F0000}"/>
    <cellStyle name="Обычный 30 3 2 12" xfId="40912" xr:uid="{00000000-0005-0000-0000-0000CD9F0000}"/>
    <cellStyle name="Обычный 30 3 2 13" xfId="40913" xr:uid="{00000000-0005-0000-0000-0000CE9F0000}"/>
    <cellStyle name="Обычный 30 3 2 14" xfId="40914" xr:uid="{00000000-0005-0000-0000-0000CF9F0000}"/>
    <cellStyle name="Обычный 30 3 2 15" xfId="40915" xr:uid="{00000000-0005-0000-0000-0000D09F0000}"/>
    <cellStyle name="Обычный 30 3 2 16" xfId="40916" xr:uid="{00000000-0005-0000-0000-0000D19F0000}"/>
    <cellStyle name="Обычный 30 3 2 17" xfId="40917" xr:uid="{00000000-0005-0000-0000-0000D29F0000}"/>
    <cellStyle name="Обычный 30 3 2 18" xfId="40918" xr:uid="{00000000-0005-0000-0000-0000D39F0000}"/>
    <cellStyle name="Обычный 30 3 2 19" xfId="40919" xr:uid="{00000000-0005-0000-0000-0000D49F0000}"/>
    <cellStyle name="Обычный 30 3 2 2" xfId="40920" xr:uid="{00000000-0005-0000-0000-0000D59F0000}"/>
    <cellStyle name="Обычный 30 3 2 2 10" xfId="40921" xr:uid="{00000000-0005-0000-0000-0000D69F0000}"/>
    <cellStyle name="Обычный 30 3 2 2 11" xfId="40922" xr:uid="{00000000-0005-0000-0000-0000D79F0000}"/>
    <cellStyle name="Обычный 30 3 2 2 12" xfId="40923" xr:uid="{00000000-0005-0000-0000-0000D89F0000}"/>
    <cellStyle name="Обычный 30 3 2 2 13" xfId="40924" xr:uid="{00000000-0005-0000-0000-0000D99F0000}"/>
    <cellStyle name="Обычный 30 3 2 2 14" xfId="40925" xr:uid="{00000000-0005-0000-0000-0000DA9F0000}"/>
    <cellStyle name="Обычный 30 3 2 2 15" xfId="40926" xr:uid="{00000000-0005-0000-0000-0000DB9F0000}"/>
    <cellStyle name="Обычный 30 3 2 2 16" xfId="40927" xr:uid="{00000000-0005-0000-0000-0000DC9F0000}"/>
    <cellStyle name="Обычный 30 3 2 2 17" xfId="40928" xr:uid="{00000000-0005-0000-0000-0000DD9F0000}"/>
    <cellStyle name="Обычный 30 3 2 2 18" xfId="40929" xr:uid="{00000000-0005-0000-0000-0000DE9F0000}"/>
    <cellStyle name="Обычный 30 3 2 2 2" xfId="40930" xr:uid="{00000000-0005-0000-0000-0000DF9F0000}"/>
    <cellStyle name="Обычный 30 3 2 2 3" xfId="40931" xr:uid="{00000000-0005-0000-0000-0000E09F0000}"/>
    <cellStyle name="Обычный 30 3 2 2 4" xfId="40932" xr:uid="{00000000-0005-0000-0000-0000E19F0000}"/>
    <cellStyle name="Обычный 30 3 2 2 5" xfId="40933" xr:uid="{00000000-0005-0000-0000-0000E29F0000}"/>
    <cellStyle name="Обычный 30 3 2 2 6" xfId="40934" xr:uid="{00000000-0005-0000-0000-0000E39F0000}"/>
    <cellStyle name="Обычный 30 3 2 2 7" xfId="40935" xr:uid="{00000000-0005-0000-0000-0000E49F0000}"/>
    <cellStyle name="Обычный 30 3 2 2 8" xfId="40936" xr:uid="{00000000-0005-0000-0000-0000E59F0000}"/>
    <cellStyle name="Обычный 30 3 2 2 9" xfId="40937" xr:uid="{00000000-0005-0000-0000-0000E69F0000}"/>
    <cellStyle name="Обычный 30 3 2 20" xfId="40938" xr:uid="{00000000-0005-0000-0000-0000E79F0000}"/>
    <cellStyle name="Обычный 30 3 2 21" xfId="40939" xr:uid="{00000000-0005-0000-0000-0000E89F0000}"/>
    <cellStyle name="Обычный 30 3 2 3" xfId="40940" xr:uid="{00000000-0005-0000-0000-0000E99F0000}"/>
    <cellStyle name="Обычный 30 3 2 3 10" xfId="40941" xr:uid="{00000000-0005-0000-0000-0000EA9F0000}"/>
    <cellStyle name="Обычный 30 3 2 3 11" xfId="40942" xr:uid="{00000000-0005-0000-0000-0000EB9F0000}"/>
    <cellStyle name="Обычный 30 3 2 3 12" xfId="40943" xr:uid="{00000000-0005-0000-0000-0000EC9F0000}"/>
    <cellStyle name="Обычный 30 3 2 3 13" xfId="40944" xr:uid="{00000000-0005-0000-0000-0000ED9F0000}"/>
    <cellStyle name="Обычный 30 3 2 3 14" xfId="40945" xr:uid="{00000000-0005-0000-0000-0000EE9F0000}"/>
    <cellStyle name="Обычный 30 3 2 3 15" xfId="40946" xr:uid="{00000000-0005-0000-0000-0000EF9F0000}"/>
    <cellStyle name="Обычный 30 3 2 3 16" xfId="40947" xr:uid="{00000000-0005-0000-0000-0000F09F0000}"/>
    <cellStyle name="Обычный 30 3 2 3 17" xfId="40948" xr:uid="{00000000-0005-0000-0000-0000F19F0000}"/>
    <cellStyle name="Обычный 30 3 2 3 18" xfId="40949" xr:uid="{00000000-0005-0000-0000-0000F29F0000}"/>
    <cellStyle name="Обычный 30 3 2 3 2" xfId="40950" xr:uid="{00000000-0005-0000-0000-0000F39F0000}"/>
    <cellStyle name="Обычный 30 3 2 3 3" xfId="40951" xr:uid="{00000000-0005-0000-0000-0000F49F0000}"/>
    <cellStyle name="Обычный 30 3 2 3 4" xfId="40952" xr:uid="{00000000-0005-0000-0000-0000F59F0000}"/>
    <cellStyle name="Обычный 30 3 2 3 5" xfId="40953" xr:uid="{00000000-0005-0000-0000-0000F69F0000}"/>
    <cellStyle name="Обычный 30 3 2 3 6" xfId="40954" xr:uid="{00000000-0005-0000-0000-0000F79F0000}"/>
    <cellStyle name="Обычный 30 3 2 3 7" xfId="40955" xr:uid="{00000000-0005-0000-0000-0000F89F0000}"/>
    <cellStyle name="Обычный 30 3 2 3 8" xfId="40956" xr:uid="{00000000-0005-0000-0000-0000F99F0000}"/>
    <cellStyle name="Обычный 30 3 2 3 9" xfId="40957" xr:uid="{00000000-0005-0000-0000-0000FA9F0000}"/>
    <cellStyle name="Обычный 30 3 2 4" xfId="40958" xr:uid="{00000000-0005-0000-0000-0000FB9F0000}"/>
    <cellStyle name="Обычный 30 3 2 4 10" xfId="40959" xr:uid="{00000000-0005-0000-0000-0000FC9F0000}"/>
    <cellStyle name="Обычный 30 3 2 4 11" xfId="40960" xr:uid="{00000000-0005-0000-0000-0000FD9F0000}"/>
    <cellStyle name="Обычный 30 3 2 4 12" xfId="40961" xr:uid="{00000000-0005-0000-0000-0000FE9F0000}"/>
    <cellStyle name="Обычный 30 3 2 4 13" xfId="40962" xr:uid="{00000000-0005-0000-0000-0000FF9F0000}"/>
    <cellStyle name="Обычный 30 3 2 4 14" xfId="40963" xr:uid="{00000000-0005-0000-0000-000000A00000}"/>
    <cellStyle name="Обычный 30 3 2 4 15" xfId="40964" xr:uid="{00000000-0005-0000-0000-000001A00000}"/>
    <cellStyle name="Обычный 30 3 2 4 16" xfId="40965" xr:uid="{00000000-0005-0000-0000-000002A00000}"/>
    <cellStyle name="Обычный 30 3 2 4 17" xfId="40966" xr:uid="{00000000-0005-0000-0000-000003A00000}"/>
    <cellStyle name="Обычный 30 3 2 4 18" xfId="40967" xr:uid="{00000000-0005-0000-0000-000004A00000}"/>
    <cellStyle name="Обычный 30 3 2 4 2" xfId="40968" xr:uid="{00000000-0005-0000-0000-000005A00000}"/>
    <cellStyle name="Обычный 30 3 2 4 3" xfId="40969" xr:uid="{00000000-0005-0000-0000-000006A00000}"/>
    <cellStyle name="Обычный 30 3 2 4 4" xfId="40970" xr:uid="{00000000-0005-0000-0000-000007A00000}"/>
    <cellStyle name="Обычный 30 3 2 4 5" xfId="40971" xr:uid="{00000000-0005-0000-0000-000008A00000}"/>
    <cellStyle name="Обычный 30 3 2 4 6" xfId="40972" xr:uid="{00000000-0005-0000-0000-000009A00000}"/>
    <cellStyle name="Обычный 30 3 2 4 7" xfId="40973" xr:uid="{00000000-0005-0000-0000-00000AA00000}"/>
    <cellStyle name="Обычный 30 3 2 4 8" xfId="40974" xr:uid="{00000000-0005-0000-0000-00000BA00000}"/>
    <cellStyle name="Обычный 30 3 2 4 9" xfId="40975" xr:uid="{00000000-0005-0000-0000-00000CA00000}"/>
    <cellStyle name="Обычный 30 3 2 5" xfId="40976" xr:uid="{00000000-0005-0000-0000-00000DA00000}"/>
    <cellStyle name="Обычный 30 3 2 6" xfId="40977" xr:uid="{00000000-0005-0000-0000-00000EA00000}"/>
    <cellStyle name="Обычный 30 3 2 7" xfId="40978" xr:uid="{00000000-0005-0000-0000-00000FA00000}"/>
    <cellStyle name="Обычный 30 3 2 8" xfId="40979" xr:uid="{00000000-0005-0000-0000-000010A00000}"/>
    <cellStyle name="Обычный 30 3 2 9" xfId="40980" xr:uid="{00000000-0005-0000-0000-000011A00000}"/>
    <cellStyle name="Обычный 30 3 20" xfId="40981" xr:uid="{00000000-0005-0000-0000-000012A00000}"/>
    <cellStyle name="Обычный 30 3 21" xfId="40982" xr:uid="{00000000-0005-0000-0000-000013A00000}"/>
    <cellStyle name="Обычный 30 3 22" xfId="40983" xr:uid="{00000000-0005-0000-0000-000014A00000}"/>
    <cellStyle name="Обычный 30 3 3" xfId="40984" xr:uid="{00000000-0005-0000-0000-000015A00000}"/>
    <cellStyle name="Обычный 30 3 3 10" xfId="40985" xr:uid="{00000000-0005-0000-0000-000016A00000}"/>
    <cellStyle name="Обычный 30 3 3 11" xfId="40986" xr:uid="{00000000-0005-0000-0000-000017A00000}"/>
    <cellStyle name="Обычный 30 3 3 12" xfId="40987" xr:uid="{00000000-0005-0000-0000-000018A00000}"/>
    <cellStyle name="Обычный 30 3 3 13" xfId="40988" xr:uid="{00000000-0005-0000-0000-000019A00000}"/>
    <cellStyle name="Обычный 30 3 3 14" xfId="40989" xr:uid="{00000000-0005-0000-0000-00001AA00000}"/>
    <cellStyle name="Обычный 30 3 3 15" xfId="40990" xr:uid="{00000000-0005-0000-0000-00001BA00000}"/>
    <cellStyle name="Обычный 30 3 3 16" xfId="40991" xr:uid="{00000000-0005-0000-0000-00001CA00000}"/>
    <cellStyle name="Обычный 30 3 3 17" xfId="40992" xr:uid="{00000000-0005-0000-0000-00001DA00000}"/>
    <cellStyle name="Обычный 30 3 3 18" xfId="40993" xr:uid="{00000000-0005-0000-0000-00001EA00000}"/>
    <cellStyle name="Обычный 30 3 3 2" xfId="40994" xr:uid="{00000000-0005-0000-0000-00001FA00000}"/>
    <cellStyle name="Обычный 30 3 3 3" xfId="40995" xr:uid="{00000000-0005-0000-0000-000020A00000}"/>
    <cellStyle name="Обычный 30 3 3 4" xfId="40996" xr:uid="{00000000-0005-0000-0000-000021A00000}"/>
    <cellStyle name="Обычный 30 3 3 5" xfId="40997" xr:uid="{00000000-0005-0000-0000-000022A00000}"/>
    <cellStyle name="Обычный 30 3 3 6" xfId="40998" xr:uid="{00000000-0005-0000-0000-000023A00000}"/>
    <cellStyle name="Обычный 30 3 3 7" xfId="40999" xr:uid="{00000000-0005-0000-0000-000024A00000}"/>
    <cellStyle name="Обычный 30 3 3 8" xfId="41000" xr:uid="{00000000-0005-0000-0000-000025A00000}"/>
    <cellStyle name="Обычный 30 3 3 9" xfId="41001" xr:uid="{00000000-0005-0000-0000-000026A00000}"/>
    <cellStyle name="Обычный 30 3 4" xfId="41002" xr:uid="{00000000-0005-0000-0000-000027A00000}"/>
    <cellStyle name="Обычный 30 3 4 10" xfId="41003" xr:uid="{00000000-0005-0000-0000-000028A00000}"/>
    <cellStyle name="Обычный 30 3 4 11" xfId="41004" xr:uid="{00000000-0005-0000-0000-000029A00000}"/>
    <cellStyle name="Обычный 30 3 4 12" xfId="41005" xr:uid="{00000000-0005-0000-0000-00002AA00000}"/>
    <cellStyle name="Обычный 30 3 4 13" xfId="41006" xr:uid="{00000000-0005-0000-0000-00002BA00000}"/>
    <cellStyle name="Обычный 30 3 4 14" xfId="41007" xr:uid="{00000000-0005-0000-0000-00002CA00000}"/>
    <cellStyle name="Обычный 30 3 4 15" xfId="41008" xr:uid="{00000000-0005-0000-0000-00002DA00000}"/>
    <cellStyle name="Обычный 30 3 4 16" xfId="41009" xr:uid="{00000000-0005-0000-0000-00002EA00000}"/>
    <cellStyle name="Обычный 30 3 4 17" xfId="41010" xr:uid="{00000000-0005-0000-0000-00002FA00000}"/>
    <cellStyle name="Обычный 30 3 4 18" xfId="41011" xr:uid="{00000000-0005-0000-0000-000030A00000}"/>
    <cellStyle name="Обычный 30 3 4 2" xfId="41012" xr:uid="{00000000-0005-0000-0000-000031A00000}"/>
    <cellStyle name="Обычный 30 3 4 3" xfId="41013" xr:uid="{00000000-0005-0000-0000-000032A00000}"/>
    <cellStyle name="Обычный 30 3 4 4" xfId="41014" xr:uid="{00000000-0005-0000-0000-000033A00000}"/>
    <cellStyle name="Обычный 30 3 4 5" xfId="41015" xr:uid="{00000000-0005-0000-0000-000034A00000}"/>
    <cellStyle name="Обычный 30 3 4 6" xfId="41016" xr:uid="{00000000-0005-0000-0000-000035A00000}"/>
    <cellStyle name="Обычный 30 3 4 7" xfId="41017" xr:uid="{00000000-0005-0000-0000-000036A00000}"/>
    <cellStyle name="Обычный 30 3 4 8" xfId="41018" xr:uid="{00000000-0005-0000-0000-000037A00000}"/>
    <cellStyle name="Обычный 30 3 4 9" xfId="41019" xr:uid="{00000000-0005-0000-0000-000038A00000}"/>
    <cellStyle name="Обычный 30 3 5" xfId="41020" xr:uid="{00000000-0005-0000-0000-000039A00000}"/>
    <cellStyle name="Обычный 30 3 5 10" xfId="41021" xr:uid="{00000000-0005-0000-0000-00003AA00000}"/>
    <cellStyle name="Обычный 30 3 5 11" xfId="41022" xr:uid="{00000000-0005-0000-0000-00003BA00000}"/>
    <cellStyle name="Обычный 30 3 5 12" xfId="41023" xr:uid="{00000000-0005-0000-0000-00003CA00000}"/>
    <cellStyle name="Обычный 30 3 5 13" xfId="41024" xr:uid="{00000000-0005-0000-0000-00003DA00000}"/>
    <cellStyle name="Обычный 30 3 5 14" xfId="41025" xr:uid="{00000000-0005-0000-0000-00003EA00000}"/>
    <cellStyle name="Обычный 30 3 5 15" xfId="41026" xr:uid="{00000000-0005-0000-0000-00003FA00000}"/>
    <cellStyle name="Обычный 30 3 5 16" xfId="41027" xr:uid="{00000000-0005-0000-0000-000040A00000}"/>
    <cellStyle name="Обычный 30 3 5 17" xfId="41028" xr:uid="{00000000-0005-0000-0000-000041A00000}"/>
    <cellStyle name="Обычный 30 3 5 18" xfId="41029" xr:uid="{00000000-0005-0000-0000-000042A00000}"/>
    <cellStyle name="Обычный 30 3 5 2" xfId="41030" xr:uid="{00000000-0005-0000-0000-000043A00000}"/>
    <cellStyle name="Обычный 30 3 5 3" xfId="41031" xr:uid="{00000000-0005-0000-0000-000044A00000}"/>
    <cellStyle name="Обычный 30 3 5 4" xfId="41032" xr:uid="{00000000-0005-0000-0000-000045A00000}"/>
    <cellStyle name="Обычный 30 3 5 5" xfId="41033" xr:uid="{00000000-0005-0000-0000-000046A00000}"/>
    <cellStyle name="Обычный 30 3 5 6" xfId="41034" xr:uid="{00000000-0005-0000-0000-000047A00000}"/>
    <cellStyle name="Обычный 30 3 5 7" xfId="41035" xr:uid="{00000000-0005-0000-0000-000048A00000}"/>
    <cellStyle name="Обычный 30 3 5 8" xfId="41036" xr:uid="{00000000-0005-0000-0000-000049A00000}"/>
    <cellStyle name="Обычный 30 3 5 9" xfId="41037" xr:uid="{00000000-0005-0000-0000-00004AA00000}"/>
    <cellStyle name="Обычный 30 3 6" xfId="41038" xr:uid="{00000000-0005-0000-0000-00004BA00000}"/>
    <cellStyle name="Обычный 30 3 7" xfId="41039" xr:uid="{00000000-0005-0000-0000-00004CA00000}"/>
    <cellStyle name="Обычный 30 3 8" xfId="41040" xr:uid="{00000000-0005-0000-0000-00004DA00000}"/>
    <cellStyle name="Обычный 30 3 9" xfId="41041" xr:uid="{00000000-0005-0000-0000-00004EA00000}"/>
    <cellStyle name="Обычный 30 4" xfId="41042" xr:uid="{00000000-0005-0000-0000-00004FA00000}"/>
    <cellStyle name="Обычный 30 4 10" xfId="41043" xr:uid="{00000000-0005-0000-0000-000050A00000}"/>
    <cellStyle name="Обычный 30 4 11" xfId="41044" xr:uid="{00000000-0005-0000-0000-000051A00000}"/>
    <cellStyle name="Обычный 30 4 12" xfId="41045" xr:uid="{00000000-0005-0000-0000-000052A00000}"/>
    <cellStyle name="Обычный 30 4 13" xfId="41046" xr:uid="{00000000-0005-0000-0000-000053A00000}"/>
    <cellStyle name="Обычный 30 4 14" xfId="41047" xr:uid="{00000000-0005-0000-0000-000054A00000}"/>
    <cellStyle name="Обычный 30 4 15" xfId="41048" xr:uid="{00000000-0005-0000-0000-000055A00000}"/>
    <cellStyle name="Обычный 30 4 16" xfId="41049" xr:uid="{00000000-0005-0000-0000-000056A00000}"/>
    <cellStyle name="Обычный 30 4 17" xfId="41050" xr:uid="{00000000-0005-0000-0000-000057A00000}"/>
    <cellStyle name="Обычный 30 4 18" xfId="41051" xr:uid="{00000000-0005-0000-0000-000058A00000}"/>
    <cellStyle name="Обычный 30 4 19" xfId="41052" xr:uid="{00000000-0005-0000-0000-000059A00000}"/>
    <cellStyle name="Обычный 30 4 2" xfId="41053" xr:uid="{00000000-0005-0000-0000-00005AA00000}"/>
    <cellStyle name="Обычный 30 4 2 10" xfId="41054" xr:uid="{00000000-0005-0000-0000-00005BA00000}"/>
    <cellStyle name="Обычный 30 4 2 11" xfId="41055" xr:uid="{00000000-0005-0000-0000-00005CA00000}"/>
    <cellStyle name="Обычный 30 4 2 12" xfId="41056" xr:uid="{00000000-0005-0000-0000-00005DA00000}"/>
    <cellStyle name="Обычный 30 4 2 13" xfId="41057" xr:uid="{00000000-0005-0000-0000-00005EA00000}"/>
    <cellStyle name="Обычный 30 4 2 14" xfId="41058" xr:uid="{00000000-0005-0000-0000-00005FA00000}"/>
    <cellStyle name="Обычный 30 4 2 15" xfId="41059" xr:uid="{00000000-0005-0000-0000-000060A00000}"/>
    <cellStyle name="Обычный 30 4 2 16" xfId="41060" xr:uid="{00000000-0005-0000-0000-000061A00000}"/>
    <cellStyle name="Обычный 30 4 2 17" xfId="41061" xr:uid="{00000000-0005-0000-0000-000062A00000}"/>
    <cellStyle name="Обычный 30 4 2 18" xfId="41062" xr:uid="{00000000-0005-0000-0000-000063A00000}"/>
    <cellStyle name="Обычный 30 4 2 2" xfId="41063" xr:uid="{00000000-0005-0000-0000-000064A00000}"/>
    <cellStyle name="Обычный 30 4 2 3" xfId="41064" xr:uid="{00000000-0005-0000-0000-000065A00000}"/>
    <cellStyle name="Обычный 30 4 2 4" xfId="41065" xr:uid="{00000000-0005-0000-0000-000066A00000}"/>
    <cellStyle name="Обычный 30 4 2 5" xfId="41066" xr:uid="{00000000-0005-0000-0000-000067A00000}"/>
    <cellStyle name="Обычный 30 4 2 6" xfId="41067" xr:uid="{00000000-0005-0000-0000-000068A00000}"/>
    <cellStyle name="Обычный 30 4 2 7" xfId="41068" xr:uid="{00000000-0005-0000-0000-000069A00000}"/>
    <cellStyle name="Обычный 30 4 2 8" xfId="41069" xr:uid="{00000000-0005-0000-0000-00006AA00000}"/>
    <cellStyle name="Обычный 30 4 2 9" xfId="41070" xr:uid="{00000000-0005-0000-0000-00006BA00000}"/>
    <cellStyle name="Обычный 30 4 20" xfId="41071" xr:uid="{00000000-0005-0000-0000-00006CA00000}"/>
    <cellStyle name="Обычный 30 4 21" xfId="41072" xr:uid="{00000000-0005-0000-0000-00006DA00000}"/>
    <cellStyle name="Обычный 30 4 3" xfId="41073" xr:uid="{00000000-0005-0000-0000-00006EA00000}"/>
    <cellStyle name="Обычный 30 4 3 10" xfId="41074" xr:uid="{00000000-0005-0000-0000-00006FA00000}"/>
    <cellStyle name="Обычный 30 4 3 11" xfId="41075" xr:uid="{00000000-0005-0000-0000-000070A00000}"/>
    <cellStyle name="Обычный 30 4 3 12" xfId="41076" xr:uid="{00000000-0005-0000-0000-000071A00000}"/>
    <cellStyle name="Обычный 30 4 3 13" xfId="41077" xr:uid="{00000000-0005-0000-0000-000072A00000}"/>
    <cellStyle name="Обычный 30 4 3 14" xfId="41078" xr:uid="{00000000-0005-0000-0000-000073A00000}"/>
    <cellStyle name="Обычный 30 4 3 15" xfId="41079" xr:uid="{00000000-0005-0000-0000-000074A00000}"/>
    <cellStyle name="Обычный 30 4 3 16" xfId="41080" xr:uid="{00000000-0005-0000-0000-000075A00000}"/>
    <cellStyle name="Обычный 30 4 3 17" xfId="41081" xr:uid="{00000000-0005-0000-0000-000076A00000}"/>
    <cellStyle name="Обычный 30 4 3 18" xfId="41082" xr:uid="{00000000-0005-0000-0000-000077A00000}"/>
    <cellStyle name="Обычный 30 4 3 2" xfId="41083" xr:uid="{00000000-0005-0000-0000-000078A00000}"/>
    <cellStyle name="Обычный 30 4 3 3" xfId="41084" xr:uid="{00000000-0005-0000-0000-000079A00000}"/>
    <cellStyle name="Обычный 30 4 3 4" xfId="41085" xr:uid="{00000000-0005-0000-0000-00007AA00000}"/>
    <cellStyle name="Обычный 30 4 3 5" xfId="41086" xr:uid="{00000000-0005-0000-0000-00007BA00000}"/>
    <cellStyle name="Обычный 30 4 3 6" xfId="41087" xr:uid="{00000000-0005-0000-0000-00007CA00000}"/>
    <cellStyle name="Обычный 30 4 3 7" xfId="41088" xr:uid="{00000000-0005-0000-0000-00007DA00000}"/>
    <cellStyle name="Обычный 30 4 3 8" xfId="41089" xr:uid="{00000000-0005-0000-0000-00007EA00000}"/>
    <cellStyle name="Обычный 30 4 3 9" xfId="41090" xr:uid="{00000000-0005-0000-0000-00007FA00000}"/>
    <cellStyle name="Обычный 30 4 4" xfId="41091" xr:uid="{00000000-0005-0000-0000-000080A00000}"/>
    <cellStyle name="Обычный 30 4 4 10" xfId="41092" xr:uid="{00000000-0005-0000-0000-000081A00000}"/>
    <cellStyle name="Обычный 30 4 4 11" xfId="41093" xr:uid="{00000000-0005-0000-0000-000082A00000}"/>
    <cellStyle name="Обычный 30 4 4 12" xfId="41094" xr:uid="{00000000-0005-0000-0000-000083A00000}"/>
    <cellStyle name="Обычный 30 4 4 13" xfId="41095" xr:uid="{00000000-0005-0000-0000-000084A00000}"/>
    <cellStyle name="Обычный 30 4 4 14" xfId="41096" xr:uid="{00000000-0005-0000-0000-000085A00000}"/>
    <cellStyle name="Обычный 30 4 4 15" xfId="41097" xr:uid="{00000000-0005-0000-0000-000086A00000}"/>
    <cellStyle name="Обычный 30 4 4 16" xfId="41098" xr:uid="{00000000-0005-0000-0000-000087A00000}"/>
    <cellStyle name="Обычный 30 4 4 17" xfId="41099" xr:uid="{00000000-0005-0000-0000-000088A00000}"/>
    <cellStyle name="Обычный 30 4 4 18" xfId="41100" xr:uid="{00000000-0005-0000-0000-000089A00000}"/>
    <cellStyle name="Обычный 30 4 4 2" xfId="41101" xr:uid="{00000000-0005-0000-0000-00008AA00000}"/>
    <cellStyle name="Обычный 30 4 4 3" xfId="41102" xr:uid="{00000000-0005-0000-0000-00008BA00000}"/>
    <cellStyle name="Обычный 30 4 4 4" xfId="41103" xr:uid="{00000000-0005-0000-0000-00008CA00000}"/>
    <cellStyle name="Обычный 30 4 4 5" xfId="41104" xr:uid="{00000000-0005-0000-0000-00008DA00000}"/>
    <cellStyle name="Обычный 30 4 4 6" xfId="41105" xr:uid="{00000000-0005-0000-0000-00008EA00000}"/>
    <cellStyle name="Обычный 30 4 4 7" xfId="41106" xr:uid="{00000000-0005-0000-0000-00008FA00000}"/>
    <cellStyle name="Обычный 30 4 4 8" xfId="41107" xr:uid="{00000000-0005-0000-0000-000090A00000}"/>
    <cellStyle name="Обычный 30 4 4 9" xfId="41108" xr:uid="{00000000-0005-0000-0000-000091A00000}"/>
    <cellStyle name="Обычный 30 4 5" xfId="41109" xr:uid="{00000000-0005-0000-0000-000092A00000}"/>
    <cellStyle name="Обычный 30 4 6" xfId="41110" xr:uid="{00000000-0005-0000-0000-000093A00000}"/>
    <cellStyle name="Обычный 30 4 7" xfId="41111" xr:uid="{00000000-0005-0000-0000-000094A00000}"/>
    <cellStyle name="Обычный 30 4 8" xfId="41112" xr:uid="{00000000-0005-0000-0000-000095A00000}"/>
    <cellStyle name="Обычный 30 4 9" xfId="41113" xr:uid="{00000000-0005-0000-0000-000096A00000}"/>
    <cellStyle name="Обычный 30 5" xfId="41114" xr:uid="{00000000-0005-0000-0000-000097A00000}"/>
    <cellStyle name="Обычный 30 5 10" xfId="41115" xr:uid="{00000000-0005-0000-0000-000098A00000}"/>
    <cellStyle name="Обычный 30 5 11" xfId="41116" xr:uid="{00000000-0005-0000-0000-000099A00000}"/>
    <cellStyle name="Обычный 30 5 12" xfId="41117" xr:uid="{00000000-0005-0000-0000-00009AA00000}"/>
    <cellStyle name="Обычный 30 5 13" xfId="41118" xr:uid="{00000000-0005-0000-0000-00009BA00000}"/>
    <cellStyle name="Обычный 30 5 14" xfId="41119" xr:uid="{00000000-0005-0000-0000-00009CA00000}"/>
    <cellStyle name="Обычный 30 5 15" xfId="41120" xr:uid="{00000000-0005-0000-0000-00009DA00000}"/>
    <cellStyle name="Обычный 30 5 16" xfId="41121" xr:uid="{00000000-0005-0000-0000-00009EA00000}"/>
    <cellStyle name="Обычный 30 5 17" xfId="41122" xr:uid="{00000000-0005-0000-0000-00009FA00000}"/>
    <cellStyle name="Обычный 30 5 18" xfId="41123" xr:uid="{00000000-0005-0000-0000-0000A0A00000}"/>
    <cellStyle name="Обычный 30 5 2" xfId="41124" xr:uid="{00000000-0005-0000-0000-0000A1A00000}"/>
    <cellStyle name="Обычный 30 5 3" xfId="41125" xr:uid="{00000000-0005-0000-0000-0000A2A00000}"/>
    <cellStyle name="Обычный 30 5 4" xfId="41126" xr:uid="{00000000-0005-0000-0000-0000A3A00000}"/>
    <cellStyle name="Обычный 30 5 5" xfId="41127" xr:uid="{00000000-0005-0000-0000-0000A4A00000}"/>
    <cellStyle name="Обычный 30 5 6" xfId="41128" xr:uid="{00000000-0005-0000-0000-0000A5A00000}"/>
    <cellStyle name="Обычный 30 5 7" xfId="41129" xr:uid="{00000000-0005-0000-0000-0000A6A00000}"/>
    <cellStyle name="Обычный 30 5 8" xfId="41130" xr:uid="{00000000-0005-0000-0000-0000A7A00000}"/>
    <cellStyle name="Обычный 30 5 9" xfId="41131" xr:uid="{00000000-0005-0000-0000-0000A8A00000}"/>
    <cellStyle name="Обычный 30 6" xfId="41132" xr:uid="{00000000-0005-0000-0000-0000A9A00000}"/>
    <cellStyle name="Обычный 30 6 10" xfId="41133" xr:uid="{00000000-0005-0000-0000-0000AAA00000}"/>
    <cellStyle name="Обычный 30 6 11" xfId="41134" xr:uid="{00000000-0005-0000-0000-0000ABA00000}"/>
    <cellStyle name="Обычный 30 6 12" xfId="41135" xr:uid="{00000000-0005-0000-0000-0000ACA00000}"/>
    <cellStyle name="Обычный 30 6 13" xfId="41136" xr:uid="{00000000-0005-0000-0000-0000ADA00000}"/>
    <cellStyle name="Обычный 30 6 14" xfId="41137" xr:uid="{00000000-0005-0000-0000-0000AEA00000}"/>
    <cellStyle name="Обычный 30 6 15" xfId="41138" xr:uid="{00000000-0005-0000-0000-0000AFA00000}"/>
    <cellStyle name="Обычный 30 6 16" xfId="41139" xr:uid="{00000000-0005-0000-0000-0000B0A00000}"/>
    <cellStyle name="Обычный 30 6 17" xfId="41140" xr:uid="{00000000-0005-0000-0000-0000B1A00000}"/>
    <cellStyle name="Обычный 30 6 18" xfId="41141" xr:uid="{00000000-0005-0000-0000-0000B2A00000}"/>
    <cellStyle name="Обычный 30 6 2" xfId="41142" xr:uid="{00000000-0005-0000-0000-0000B3A00000}"/>
    <cellStyle name="Обычный 30 6 3" xfId="41143" xr:uid="{00000000-0005-0000-0000-0000B4A00000}"/>
    <cellStyle name="Обычный 30 6 4" xfId="41144" xr:uid="{00000000-0005-0000-0000-0000B5A00000}"/>
    <cellStyle name="Обычный 30 6 5" xfId="41145" xr:uid="{00000000-0005-0000-0000-0000B6A00000}"/>
    <cellStyle name="Обычный 30 6 6" xfId="41146" xr:uid="{00000000-0005-0000-0000-0000B7A00000}"/>
    <cellStyle name="Обычный 30 6 7" xfId="41147" xr:uid="{00000000-0005-0000-0000-0000B8A00000}"/>
    <cellStyle name="Обычный 30 6 8" xfId="41148" xr:uid="{00000000-0005-0000-0000-0000B9A00000}"/>
    <cellStyle name="Обычный 30 6 9" xfId="41149" xr:uid="{00000000-0005-0000-0000-0000BAA00000}"/>
    <cellStyle name="Обычный 30 7" xfId="41150" xr:uid="{00000000-0005-0000-0000-0000BBA00000}"/>
    <cellStyle name="Обычный 30 7 10" xfId="41151" xr:uid="{00000000-0005-0000-0000-0000BCA00000}"/>
    <cellStyle name="Обычный 30 7 11" xfId="41152" xr:uid="{00000000-0005-0000-0000-0000BDA00000}"/>
    <cellStyle name="Обычный 30 7 12" xfId="41153" xr:uid="{00000000-0005-0000-0000-0000BEA00000}"/>
    <cellStyle name="Обычный 30 7 13" xfId="41154" xr:uid="{00000000-0005-0000-0000-0000BFA00000}"/>
    <cellStyle name="Обычный 30 7 14" xfId="41155" xr:uid="{00000000-0005-0000-0000-0000C0A00000}"/>
    <cellStyle name="Обычный 30 7 15" xfId="41156" xr:uid="{00000000-0005-0000-0000-0000C1A00000}"/>
    <cellStyle name="Обычный 30 7 16" xfId="41157" xr:uid="{00000000-0005-0000-0000-0000C2A00000}"/>
    <cellStyle name="Обычный 30 7 17" xfId="41158" xr:uid="{00000000-0005-0000-0000-0000C3A00000}"/>
    <cellStyle name="Обычный 30 7 18" xfId="41159" xr:uid="{00000000-0005-0000-0000-0000C4A00000}"/>
    <cellStyle name="Обычный 30 7 2" xfId="41160" xr:uid="{00000000-0005-0000-0000-0000C5A00000}"/>
    <cellStyle name="Обычный 30 7 3" xfId="41161" xr:uid="{00000000-0005-0000-0000-0000C6A00000}"/>
    <cellStyle name="Обычный 30 7 4" xfId="41162" xr:uid="{00000000-0005-0000-0000-0000C7A00000}"/>
    <cellStyle name="Обычный 30 7 5" xfId="41163" xr:uid="{00000000-0005-0000-0000-0000C8A00000}"/>
    <cellStyle name="Обычный 30 7 6" xfId="41164" xr:uid="{00000000-0005-0000-0000-0000C9A00000}"/>
    <cellStyle name="Обычный 30 7 7" xfId="41165" xr:uid="{00000000-0005-0000-0000-0000CAA00000}"/>
    <cellStyle name="Обычный 30 7 8" xfId="41166" xr:uid="{00000000-0005-0000-0000-0000CBA00000}"/>
    <cellStyle name="Обычный 30 7 9" xfId="41167" xr:uid="{00000000-0005-0000-0000-0000CCA00000}"/>
    <cellStyle name="Обычный 30 8" xfId="41168" xr:uid="{00000000-0005-0000-0000-0000CDA00000}"/>
    <cellStyle name="Обычный 30 9" xfId="41169" xr:uid="{00000000-0005-0000-0000-0000CEA00000}"/>
    <cellStyle name="Обычный 31" xfId="41170" xr:uid="{00000000-0005-0000-0000-0000CFA00000}"/>
    <cellStyle name="Обычный 31 2" xfId="41171" xr:uid="{00000000-0005-0000-0000-0000D0A00000}"/>
    <cellStyle name="Обычный 32" xfId="41172" xr:uid="{00000000-0005-0000-0000-0000D1A00000}"/>
    <cellStyle name="Обычный 33" xfId="41173" xr:uid="{00000000-0005-0000-0000-0000D2A00000}"/>
    <cellStyle name="Обычный 33 2" xfId="41174" xr:uid="{00000000-0005-0000-0000-0000D3A00000}"/>
    <cellStyle name="Обычный 33 2 2" xfId="41175" xr:uid="{00000000-0005-0000-0000-0000D4A00000}"/>
    <cellStyle name="Обычный 33 2 3" xfId="41176" xr:uid="{00000000-0005-0000-0000-0000D5A00000}"/>
    <cellStyle name="Обычный 33 2 3 2" xfId="41177" xr:uid="{00000000-0005-0000-0000-0000D6A00000}"/>
    <cellStyle name="Обычный 33 2 3 3" xfId="41178" xr:uid="{00000000-0005-0000-0000-0000D7A00000}"/>
    <cellStyle name="Обычный 33 2 4" xfId="41179" xr:uid="{00000000-0005-0000-0000-0000D8A00000}"/>
    <cellStyle name="Обычный 33 2 4 2" xfId="41180" xr:uid="{00000000-0005-0000-0000-0000D9A00000}"/>
    <cellStyle name="Обычный 33 2 4 2 2" xfId="41181" xr:uid="{00000000-0005-0000-0000-0000DAA00000}"/>
    <cellStyle name="Обычный 33 2 4 3" xfId="41182" xr:uid="{00000000-0005-0000-0000-0000DBA00000}"/>
    <cellStyle name="Обычный 33 3" xfId="41183" xr:uid="{00000000-0005-0000-0000-0000DCA00000}"/>
    <cellStyle name="Обычный 33 4" xfId="41184" xr:uid="{00000000-0005-0000-0000-0000DDA00000}"/>
    <cellStyle name="Обычный 34" xfId="41185" xr:uid="{00000000-0005-0000-0000-0000DEA00000}"/>
    <cellStyle name="Обычный 35" xfId="41186" xr:uid="{00000000-0005-0000-0000-0000DFA00000}"/>
    <cellStyle name="Обычный 35 2" xfId="41187" xr:uid="{00000000-0005-0000-0000-0000E0A00000}"/>
    <cellStyle name="Обычный 35 3" xfId="41188" xr:uid="{00000000-0005-0000-0000-0000E1A00000}"/>
    <cellStyle name="Обычный 36" xfId="41189" xr:uid="{00000000-0005-0000-0000-0000E2A00000}"/>
    <cellStyle name="Обычный 36 2" xfId="41190" xr:uid="{00000000-0005-0000-0000-0000E3A00000}"/>
    <cellStyle name="Обычный 36 3" xfId="41191" xr:uid="{00000000-0005-0000-0000-0000E4A00000}"/>
    <cellStyle name="Обычный 36 3 2" xfId="41192" xr:uid="{00000000-0005-0000-0000-0000E5A00000}"/>
    <cellStyle name="Обычный 36 4" xfId="41193" xr:uid="{00000000-0005-0000-0000-0000E6A00000}"/>
    <cellStyle name="Обычный 37" xfId="41194" xr:uid="{00000000-0005-0000-0000-0000E7A00000}"/>
    <cellStyle name="Обычный 37 2" xfId="41195" xr:uid="{00000000-0005-0000-0000-0000E8A00000}"/>
    <cellStyle name="Обычный 37 3" xfId="41196" xr:uid="{00000000-0005-0000-0000-0000E9A00000}"/>
    <cellStyle name="Обычный 37 4" xfId="41197" xr:uid="{00000000-0005-0000-0000-0000EAA00000}"/>
    <cellStyle name="Обычный 38" xfId="41198" xr:uid="{00000000-0005-0000-0000-0000EBA00000}"/>
    <cellStyle name="Обычный 38 2" xfId="41199" xr:uid="{00000000-0005-0000-0000-0000ECA00000}"/>
    <cellStyle name="Обычный 39" xfId="41200" xr:uid="{00000000-0005-0000-0000-0000EDA00000}"/>
    <cellStyle name="Обычный 39 2" xfId="41201" xr:uid="{00000000-0005-0000-0000-0000EEA00000}"/>
    <cellStyle name="Обычный 4" xfId="41202" xr:uid="{00000000-0005-0000-0000-0000EFA00000}"/>
    <cellStyle name="Обычный 4 10" xfId="41203" xr:uid="{00000000-0005-0000-0000-0000F0A00000}"/>
    <cellStyle name="Обычный 4 10 10" xfId="41204" xr:uid="{00000000-0005-0000-0000-0000F1A00000}"/>
    <cellStyle name="Обычный 4 10 11" xfId="41205" xr:uid="{00000000-0005-0000-0000-0000F2A00000}"/>
    <cellStyle name="Обычный 4 10 2" xfId="41206" xr:uid="{00000000-0005-0000-0000-0000F3A00000}"/>
    <cellStyle name="Обычный 4 10 3" xfId="41207" xr:uid="{00000000-0005-0000-0000-0000F4A00000}"/>
    <cellStyle name="Обычный 4 10 4" xfId="41208" xr:uid="{00000000-0005-0000-0000-0000F5A00000}"/>
    <cellStyle name="Обычный 4 10 5" xfId="41209" xr:uid="{00000000-0005-0000-0000-0000F6A00000}"/>
    <cellStyle name="Обычный 4 10 6" xfId="41210" xr:uid="{00000000-0005-0000-0000-0000F7A00000}"/>
    <cellStyle name="Обычный 4 10 7" xfId="41211" xr:uid="{00000000-0005-0000-0000-0000F8A00000}"/>
    <cellStyle name="Обычный 4 10 8" xfId="41212" xr:uid="{00000000-0005-0000-0000-0000F9A00000}"/>
    <cellStyle name="Обычный 4 10 9" xfId="41213" xr:uid="{00000000-0005-0000-0000-0000FAA00000}"/>
    <cellStyle name="Обычный 4 11" xfId="41214" xr:uid="{00000000-0005-0000-0000-0000FBA00000}"/>
    <cellStyle name="Обычный 4 11 2" xfId="41215" xr:uid="{00000000-0005-0000-0000-0000FCA00000}"/>
    <cellStyle name="Обычный 4 11 3" xfId="41216" xr:uid="{00000000-0005-0000-0000-0000FDA00000}"/>
    <cellStyle name="Обычный 4 11 4" xfId="41217" xr:uid="{00000000-0005-0000-0000-0000FEA00000}"/>
    <cellStyle name="Обычный 4 12" xfId="41218" xr:uid="{00000000-0005-0000-0000-0000FFA00000}"/>
    <cellStyle name="Обычный 4 12 2" xfId="41219" xr:uid="{00000000-0005-0000-0000-000000A10000}"/>
    <cellStyle name="Обычный 4 12 3" xfId="41220" xr:uid="{00000000-0005-0000-0000-000001A10000}"/>
    <cellStyle name="Обычный 4 13" xfId="41221" xr:uid="{00000000-0005-0000-0000-000002A10000}"/>
    <cellStyle name="Обычный 4 13 2" xfId="41222" xr:uid="{00000000-0005-0000-0000-000003A10000}"/>
    <cellStyle name="Обычный 4 13 3" xfId="41223" xr:uid="{00000000-0005-0000-0000-000004A10000}"/>
    <cellStyle name="Обычный 4 14" xfId="41224" xr:uid="{00000000-0005-0000-0000-000005A10000}"/>
    <cellStyle name="Обычный 4 14 2" xfId="41225" xr:uid="{00000000-0005-0000-0000-000006A10000}"/>
    <cellStyle name="Обычный 4 14 3" xfId="41226" xr:uid="{00000000-0005-0000-0000-000007A10000}"/>
    <cellStyle name="Обычный 4 15" xfId="41227" xr:uid="{00000000-0005-0000-0000-000008A10000}"/>
    <cellStyle name="Обычный 4 15 2" xfId="41228" xr:uid="{00000000-0005-0000-0000-000009A10000}"/>
    <cellStyle name="Обычный 4 15 3" xfId="41229" xr:uid="{00000000-0005-0000-0000-00000AA10000}"/>
    <cellStyle name="Обычный 4 16" xfId="41230" xr:uid="{00000000-0005-0000-0000-00000BA10000}"/>
    <cellStyle name="Обычный 4 16 2" xfId="41231" xr:uid="{00000000-0005-0000-0000-00000CA10000}"/>
    <cellStyle name="Обычный 4 16 3" xfId="41232" xr:uid="{00000000-0005-0000-0000-00000DA10000}"/>
    <cellStyle name="Обычный 4 17" xfId="41233" xr:uid="{00000000-0005-0000-0000-00000EA10000}"/>
    <cellStyle name="Обычный 4 17 2" xfId="41234" xr:uid="{00000000-0005-0000-0000-00000FA10000}"/>
    <cellStyle name="Обычный 4 17 3" xfId="41235" xr:uid="{00000000-0005-0000-0000-000010A10000}"/>
    <cellStyle name="Обычный 4 18" xfId="41236" xr:uid="{00000000-0005-0000-0000-000011A10000}"/>
    <cellStyle name="Обычный 4 18 2" xfId="41237" xr:uid="{00000000-0005-0000-0000-000012A10000}"/>
    <cellStyle name="Обычный 4 18 3" xfId="41238" xr:uid="{00000000-0005-0000-0000-000013A10000}"/>
    <cellStyle name="Обычный 4 19" xfId="41239" xr:uid="{00000000-0005-0000-0000-000014A10000}"/>
    <cellStyle name="Обычный 4 19 2" xfId="41240" xr:uid="{00000000-0005-0000-0000-000015A10000}"/>
    <cellStyle name="Обычный 4 2" xfId="41241" xr:uid="{00000000-0005-0000-0000-000016A10000}"/>
    <cellStyle name="Обычный 4 2 2" xfId="41242" xr:uid="{00000000-0005-0000-0000-000017A10000}"/>
    <cellStyle name="Обычный 4 2 3" xfId="41243" xr:uid="{00000000-0005-0000-0000-000018A10000}"/>
    <cellStyle name="Обычный 4 2 4" xfId="41244" xr:uid="{00000000-0005-0000-0000-000019A10000}"/>
    <cellStyle name="Обычный 4 20" xfId="41245" xr:uid="{00000000-0005-0000-0000-00001AA10000}"/>
    <cellStyle name="Обычный 4 21" xfId="41246" xr:uid="{00000000-0005-0000-0000-00001BA10000}"/>
    <cellStyle name="Обычный 4 22" xfId="41247" xr:uid="{00000000-0005-0000-0000-00001CA10000}"/>
    <cellStyle name="Обычный 4 22 2" xfId="41248" xr:uid="{00000000-0005-0000-0000-00001DA10000}"/>
    <cellStyle name="Обычный 4 22 3" xfId="41249" xr:uid="{00000000-0005-0000-0000-00001EA10000}"/>
    <cellStyle name="Обычный 4 23" xfId="41250" xr:uid="{00000000-0005-0000-0000-00001FA10000}"/>
    <cellStyle name="Обычный 4 24" xfId="41251" xr:uid="{00000000-0005-0000-0000-000020A10000}"/>
    <cellStyle name="Обычный 4 24 10" xfId="41252" xr:uid="{00000000-0005-0000-0000-000021A10000}"/>
    <cellStyle name="Обычный 4 24 11" xfId="41253" xr:uid="{00000000-0005-0000-0000-000022A10000}"/>
    <cellStyle name="Обычный 4 24 12" xfId="41254" xr:uid="{00000000-0005-0000-0000-000023A10000}"/>
    <cellStyle name="Обычный 4 24 13" xfId="41255" xr:uid="{00000000-0005-0000-0000-000024A10000}"/>
    <cellStyle name="Обычный 4 24 14" xfId="41256" xr:uid="{00000000-0005-0000-0000-000025A10000}"/>
    <cellStyle name="Обычный 4 24 15" xfId="41257" xr:uid="{00000000-0005-0000-0000-000026A10000}"/>
    <cellStyle name="Обычный 4 24 16" xfId="41258" xr:uid="{00000000-0005-0000-0000-000027A10000}"/>
    <cellStyle name="Обычный 4 24 17" xfId="41259" xr:uid="{00000000-0005-0000-0000-000028A10000}"/>
    <cellStyle name="Обычный 4 24 18" xfId="41260" xr:uid="{00000000-0005-0000-0000-000029A10000}"/>
    <cellStyle name="Обычный 4 24 19" xfId="41261" xr:uid="{00000000-0005-0000-0000-00002AA10000}"/>
    <cellStyle name="Обычный 4 24 2" xfId="41262" xr:uid="{00000000-0005-0000-0000-00002BA10000}"/>
    <cellStyle name="Обычный 4 24 2 10" xfId="41263" xr:uid="{00000000-0005-0000-0000-00002CA10000}"/>
    <cellStyle name="Обычный 4 24 2 11" xfId="41264" xr:uid="{00000000-0005-0000-0000-00002DA10000}"/>
    <cellStyle name="Обычный 4 24 2 12" xfId="41265" xr:uid="{00000000-0005-0000-0000-00002EA10000}"/>
    <cellStyle name="Обычный 4 24 2 13" xfId="41266" xr:uid="{00000000-0005-0000-0000-00002FA10000}"/>
    <cellStyle name="Обычный 4 24 2 14" xfId="41267" xr:uid="{00000000-0005-0000-0000-000030A10000}"/>
    <cellStyle name="Обычный 4 24 2 15" xfId="41268" xr:uid="{00000000-0005-0000-0000-000031A10000}"/>
    <cellStyle name="Обычный 4 24 2 16" xfId="41269" xr:uid="{00000000-0005-0000-0000-000032A10000}"/>
    <cellStyle name="Обычный 4 24 2 17" xfId="41270" xr:uid="{00000000-0005-0000-0000-000033A10000}"/>
    <cellStyle name="Обычный 4 24 2 18" xfId="41271" xr:uid="{00000000-0005-0000-0000-000034A10000}"/>
    <cellStyle name="Обычный 4 24 2 19" xfId="41272" xr:uid="{00000000-0005-0000-0000-000035A10000}"/>
    <cellStyle name="Обычный 4 24 2 2" xfId="41273" xr:uid="{00000000-0005-0000-0000-000036A10000}"/>
    <cellStyle name="Обычный 4 24 2 2 10" xfId="41274" xr:uid="{00000000-0005-0000-0000-000037A10000}"/>
    <cellStyle name="Обычный 4 24 2 2 11" xfId="41275" xr:uid="{00000000-0005-0000-0000-000038A10000}"/>
    <cellStyle name="Обычный 4 24 2 2 12" xfId="41276" xr:uid="{00000000-0005-0000-0000-000039A10000}"/>
    <cellStyle name="Обычный 4 24 2 2 13" xfId="41277" xr:uid="{00000000-0005-0000-0000-00003AA10000}"/>
    <cellStyle name="Обычный 4 24 2 2 14" xfId="41278" xr:uid="{00000000-0005-0000-0000-00003BA10000}"/>
    <cellStyle name="Обычный 4 24 2 2 15" xfId="41279" xr:uid="{00000000-0005-0000-0000-00003CA10000}"/>
    <cellStyle name="Обычный 4 24 2 2 16" xfId="41280" xr:uid="{00000000-0005-0000-0000-00003DA10000}"/>
    <cellStyle name="Обычный 4 24 2 2 17" xfId="41281" xr:uid="{00000000-0005-0000-0000-00003EA10000}"/>
    <cellStyle name="Обычный 4 24 2 2 18" xfId="41282" xr:uid="{00000000-0005-0000-0000-00003FA10000}"/>
    <cellStyle name="Обычный 4 24 2 2 2" xfId="41283" xr:uid="{00000000-0005-0000-0000-000040A10000}"/>
    <cellStyle name="Обычный 4 24 2 2 3" xfId="41284" xr:uid="{00000000-0005-0000-0000-000041A10000}"/>
    <cellStyle name="Обычный 4 24 2 2 4" xfId="41285" xr:uid="{00000000-0005-0000-0000-000042A10000}"/>
    <cellStyle name="Обычный 4 24 2 2 5" xfId="41286" xr:uid="{00000000-0005-0000-0000-000043A10000}"/>
    <cellStyle name="Обычный 4 24 2 2 6" xfId="41287" xr:uid="{00000000-0005-0000-0000-000044A10000}"/>
    <cellStyle name="Обычный 4 24 2 2 7" xfId="41288" xr:uid="{00000000-0005-0000-0000-000045A10000}"/>
    <cellStyle name="Обычный 4 24 2 2 8" xfId="41289" xr:uid="{00000000-0005-0000-0000-000046A10000}"/>
    <cellStyle name="Обычный 4 24 2 2 9" xfId="41290" xr:uid="{00000000-0005-0000-0000-000047A10000}"/>
    <cellStyle name="Обычный 4 24 2 20" xfId="41291" xr:uid="{00000000-0005-0000-0000-000048A10000}"/>
    <cellStyle name="Обычный 4 24 2 21" xfId="41292" xr:uid="{00000000-0005-0000-0000-000049A10000}"/>
    <cellStyle name="Обычный 4 24 2 3" xfId="41293" xr:uid="{00000000-0005-0000-0000-00004AA10000}"/>
    <cellStyle name="Обычный 4 24 2 3 10" xfId="41294" xr:uid="{00000000-0005-0000-0000-00004BA10000}"/>
    <cellStyle name="Обычный 4 24 2 3 11" xfId="41295" xr:uid="{00000000-0005-0000-0000-00004CA10000}"/>
    <cellStyle name="Обычный 4 24 2 3 12" xfId="41296" xr:uid="{00000000-0005-0000-0000-00004DA10000}"/>
    <cellStyle name="Обычный 4 24 2 3 13" xfId="41297" xr:uid="{00000000-0005-0000-0000-00004EA10000}"/>
    <cellStyle name="Обычный 4 24 2 3 14" xfId="41298" xr:uid="{00000000-0005-0000-0000-00004FA10000}"/>
    <cellStyle name="Обычный 4 24 2 3 15" xfId="41299" xr:uid="{00000000-0005-0000-0000-000050A10000}"/>
    <cellStyle name="Обычный 4 24 2 3 16" xfId="41300" xr:uid="{00000000-0005-0000-0000-000051A10000}"/>
    <cellStyle name="Обычный 4 24 2 3 17" xfId="41301" xr:uid="{00000000-0005-0000-0000-000052A10000}"/>
    <cellStyle name="Обычный 4 24 2 3 18" xfId="41302" xr:uid="{00000000-0005-0000-0000-000053A10000}"/>
    <cellStyle name="Обычный 4 24 2 3 2" xfId="41303" xr:uid="{00000000-0005-0000-0000-000054A10000}"/>
    <cellStyle name="Обычный 4 24 2 3 3" xfId="41304" xr:uid="{00000000-0005-0000-0000-000055A10000}"/>
    <cellStyle name="Обычный 4 24 2 3 4" xfId="41305" xr:uid="{00000000-0005-0000-0000-000056A10000}"/>
    <cellStyle name="Обычный 4 24 2 3 5" xfId="41306" xr:uid="{00000000-0005-0000-0000-000057A10000}"/>
    <cellStyle name="Обычный 4 24 2 3 6" xfId="41307" xr:uid="{00000000-0005-0000-0000-000058A10000}"/>
    <cellStyle name="Обычный 4 24 2 3 7" xfId="41308" xr:uid="{00000000-0005-0000-0000-000059A10000}"/>
    <cellStyle name="Обычный 4 24 2 3 8" xfId="41309" xr:uid="{00000000-0005-0000-0000-00005AA10000}"/>
    <cellStyle name="Обычный 4 24 2 3 9" xfId="41310" xr:uid="{00000000-0005-0000-0000-00005BA10000}"/>
    <cellStyle name="Обычный 4 24 2 4" xfId="41311" xr:uid="{00000000-0005-0000-0000-00005CA10000}"/>
    <cellStyle name="Обычный 4 24 2 4 10" xfId="41312" xr:uid="{00000000-0005-0000-0000-00005DA10000}"/>
    <cellStyle name="Обычный 4 24 2 4 11" xfId="41313" xr:uid="{00000000-0005-0000-0000-00005EA10000}"/>
    <cellStyle name="Обычный 4 24 2 4 12" xfId="41314" xr:uid="{00000000-0005-0000-0000-00005FA10000}"/>
    <cellStyle name="Обычный 4 24 2 4 13" xfId="41315" xr:uid="{00000000-0005-0000-0000-000060A10000}"/>
    <cellStyle name="Обычный 4 24 2 4 14" xfId="41316" xr:uid="{00000000-0005-0000-0000-000061A10000}"/>
    <cellStyle name="Обычный 4 24 2 4 15" xfId="41317" xr:uid="{00000000-0005-0000-0000-000062A10000}"/>
    <cellStyle name="Обычный 4 24 2 4 16" xfId="41318" xr:uid="{00000000-0005-0000-0000-000063A10000}"/>
    <cellStyle name="Обычный 4 24 2 4 17" xfId="41319" xr:uid="{00000000-0005-0000-0000-000064A10000}"/>
    <cellStyle name="Обычный 4 24 2 4 18" xfId="41320" xr:uid="{00000000-0005-0000-0000-000065A10000}"/>
    <cellStyle name="Обычный 4 24 2 4 2" xfId="41321" xr:uid="{00000000-0005-0000-0000-000066A10000}"/>
    <cellStyle name="Обычный 4 24 2 4 3" xfId="41322" xr:uid="{00000000-0005-0000-0000-000067A10000}"/>
    <cellStyle name="Обычный 4 24 2 4 4" xfId="41323" xr:uid="{00000000-0005-0000-0000-000068A10000}"/>
    <cellStyle name="Обычный 4 24 2 4 5" xfId="41324" xr:uid="{00000000-0005-0000-0000-000069A10000}"/>
    <cellStyle name="Обычный 4 24 2 4 6" xfId="41325" xr:uid="{00000000-0005-0000-0000-00006AA10000}"/>
    <cellStyle name="Обычный 4 24 2 4 7" xfId="41326" xr:uid="{00000000-0005-0000-0000-00006BA10000}"/>
    <cellStyle name="Обычный 4 24 2 4 8" xfId="41327" xr:uid="{00000000-0005-0000-0000-00006CA10000}"/>
    <cellStyle name="Обычный 4 24 2 4 9" xfId="41328" xr:uid="{00000000-0005-0000-0000-00006DA10000}"/>
    <cellStyle name="Обычный 4 24 2 5" xfId="41329" xr:uid="{00000000-0005-0000-0000-00006EA10000}"/>
    <cellStyle name="Обычный 4 24 2 6" xfId="41330" xr:uid="{00000000-0005-0000-0000-00006FA10000}"/>
    <cellStyle name="Обычный 4 24 2 7" xfId="41331" xr:uid="{00000000-0005-0000-0000-000070A10000}"/>
    <cellStyle name="Обычный 4 24 2 8" xfId="41332" xr:uid="{00000000-0005-0000-0000-000071A10000}"/>
    <cellStyle name="Обычный 4 24 2 9" xfId="41333" xr:uid="{00000000-0005-0000-0000-000072A10000}"/>
    <cellStyle name="Обычный 4 24 20" xfId="41334" xr:uid="{00000000-0005-0000-0000-000073A10000}"/>
    <cellStyle name="Обычный 4 24 21" xfId="41335" xr:uid="{00000000-0005-0000-0000-000074A10000}"/>
    <cellStyle name="Обычный 4 24 22" xfId="41336" xr:uid="{00000000-0005-0000-0000-000075A10000}"/>
    <cellStyle name="Обычный 4 24 3" xfId="41337" xr:uid="{00000000-0005-0000-0000-000076A10000}"/>
    <cellStyle name="Обычный 4 24 3 10" xfId="41338" xr:uid="{00000000-0005-0000-0000-000077A10000}"/>
    <cellStyle name="Обычный 4 24 3 11" xfId="41339" xr:uid="{00000000-0005-0000-0000-000078A10000}"/>
    <cellStyle name="Обычный 4 24 3 12" xfId="41340" xr:uid="{00000000-0005-0000-0000-000079A10000}"/>
    <cellStyle name="Обычный 4 24 3 13" xfId="41341" xr:uid="{00000000-0005-0000-0000-00007AA10000}"/>
    <cellStyle name="Обычный 4 24 3 14" xfId="41342" xr:uid="{00000000-0005-0000-0000-00007BA10000}"/>
    <cellStyle name="Обычный 4 24 3 15" xfId="41343" xr:uid="{00000000-0005-0000-0000-00007CA10000}"/>
    <cellStyle name="Обычный 4 24 3 16" xfId="41344" xr:uid="{00000000-0005-0000-0000-00007DA10000}"/>
    <cellStyle name="Обычный 4 24 3 17" xfId="41345" xr:uid="{00000000-0005-0000-0000-00007EA10000}"/>
    <cellStyle name="Обычный 4 24 3 18" xfId="41346" xr:uid="{00000000-0005-0000-0000-00007FA10000}"/>
    <cellStyle name="Обычный 4 24 3 2" xfId="41347" xr:uid="{00000000-0005-0000-0000-000080A10000}"/>
    <cellStyle name="Обычный 4 24 3 3" xfId="41348" xr:uid="{00000000-0005-0000-0000-000081A10000}"/>
    <cellStyle name="Обычный 4 24 3 4" xfId="41349" xr:uid="{00000000-0005-0000-0000-000082A10000}"/>
    <cellStyle name="Обычный 4 24 3 5" xfId="41350" xr:uid="{00000000-0005-0000-0000-000083A10000}"/>
    <cellStyle name="Обычный 4 24 3 6" xfId="41351" xr:uid="{00000000-0005-0000-0000-000084A10000}"/>
    <cellStyle name="Обычный 4 24 3 7" xfId="41352" xr:uid="{00000000-0005-0000-0000-000085A10000}"/>
    <cellStyle name="Обычный 4 24 3 8" xfId="41353" xr:uid="{00000000-0005-0000-0000-000086A10000}"/>
    <cellStyle name="Обычный 4 24 3 9" xfId="41354" xr:uid="{00000000-0005-0000-0000-000087A10000}"/>
    <cellStyle name="Обычный 4 24 4" xfId="41355" xr:uid="{00000000-0005-0000-0000-000088A10000}"/>
    <cellStyle name="Обычный 4 24 4 10" xfId="41356" xr:uid="{00000000-0005-0000-0000-000089A10000}"/>
    <cellStyle name="Обычный 4 24 4 11" xfId="41357" xr:uid="{00000000-0005-0000-0000-00008AA10000}"/>
    <cellStyle name="Обычный 4 24 4 12" xfId="41358" xr:uid="{00000000-0005-0000-0000-00008BA10000}"/>
    <cellStyle name="Обычный 4 24 4 13" xfId="41359" xr:uid="{00000000-0005-0000-0000-00008CA10000}"/>
    <cellStyle name="Обычный 4 24 4 14" xfId="41360" xr:uid="{00000000-0005-0000-0000-00008DA10000}"/>
    <cellStyle name="Обычный 4 24 4 15" xfId="41361" xr:uid="{00000000-0005-0000-0000-00008EA10000}"/>
    <cellStyle name="Обычный 4 24 4 16" xfId="41362" xr:uid="{00000000-0005-0000-0000-00008FA10000}"/>
    <cellStyle name="Обычный 4 24 4 17" xfId="41363" xr:uid="{00000000-0005-0000-0000-000090A10000}"/>
    <cellStyle name="Обычный 4 24 4 18" xfId="41364" xr:uid="{00000000-0005-0000-0000-000091A10000}"/>
    <cellStyle name="Обычный 4 24 4 2" xfId="41365" xr:uid="{00000000-0005-0000-0000-000092A10000}"/>
    <cellStyle name="Обычный 4 24 4 3" xfId="41366" xr:uid="{00000000-0005-0000-0000-000093A10000}"/>
    <cellStyle name="Обычный 4 24 4 4" xfId="41367" xr:uid="{00000000-0005-0000-0000-000094A10000}"/>
    <cellStyle name="Обычный 4 24 4 5" xfId="41368" xr:uid="{00000000-0005-0000-0000-000095A10000}"/>
    <cellStyle name="Обычный 4 24 4 6" xfId="41369" xr:uid="{00000000-0005-0000-0000-000096A10000}"/>
    <cellStyle name="Обычный 4 24 4 7" xfId="41370" xr:uid="{00000000-0005-0000-0000-000097A10000}"/>
    <cellStyle name="Обычный 4 24 4 8" xfId="41371" xr:uid="{00000000-0005-0000-0000-000098A10000}"/>
    <cellStyle name="Обычный 4 24 4 9" xfId="41372" xr:uid="{00000000-0005-0000-0000-000099A10000}"/>
    <cellStyle name="Обычный 4 24 5" xfId="41373" xr:uid="{00000000-0005-0000-0000-00009AA10000}"/>
    <cellStyle name="Обычный 4 24 5 10" xfId="41374" xr:uid="{00000000-0005-0000-0000-00009BA10000}"/>
    <cellStyle name="Обычный 4 24 5 11" xfId="41375" xr:uid="{00000000-0005-0000-0000-00009CA10000}"/>
    <cellStyle name="Обычный 4 24 5 12" xfId="41376" xr:uid="{00000000-0005-0000-0000-00009DA10000}"/>
    <cellStyle name="Обычный 4 24 5 13" xfId="41377" xr:uid="{00000000-0005-0000-0000-00009EA10000}"/>
    <cellStyle name="Обычный 4 24 5 14" xfId="41378" xr:uid="{00000000-0005-0000-0000-00009FA10000}"/>
    <cellStyle name="Обычный 4 24 5 15" xfId="41379" xr:uid="{00000000-0005-0000-0000-0000A0A10000}"/>
    <cellStyle name="Обычный 4 24 5 16" xfId="41380" xr:uid="{00000000-0005-0000-0000-0000A1A10000}"/>
    <cellStyle name="Обычный 4 24 5 17" xfId="41381" xr:uid="{00000000-0005-0000-0000-0000A2A10000}"/>
    <cellStyle name="Обычный 4 24 5 18" xfId="41382" xr:uid="{00000000-0005-0000-0000-0000A3A10000}"/>
    <cellStyle name="Обычный 4 24 5 2" xfId="41383" xr:uid="{00000000-0005-0000-0000-0000A4A10000}"/>
    <cellStyle name="Обычный 4 24 5 3" xfId="41384" xr:uid="{00000000-0005-0000-0000-0000A5A10000}"/>
    <cellStyle name="Обычный 4 24 5 4" xfId="41385" xr:uid="{00000000-0005-0000-0000-0000A6A10000}"/>
    <cellStyle name="Обычный 4 24 5 5" xfId="41386" xr:uid="{00000000-0005-0000-0000-0000A7A10000}"/>
    <cellStyle name="Обычный 4 24 5 6" xfId="41387" xr:uid="{00000000-0005-0000-0000-0000A8A10000}"/>
    <cellStyle name="Обычный 4 24 5 7" xfId="41388" xr:uid="{00000000-0005-0000-0000-0000A9A10000}"/>
    <cellStyle name="Обычный 4 24 5 8" xfId="41389" xr:uid="{00000000-0005-0000-0000-0000AAA10000}"/>
    <cellStyle name="Обычный 4 24 5 9" xfId="41390" xr:uid="{00000000-0005-0000-0000-0000ABA10000}"/>
    <cellStyle name="Обычный 4 24 6" xfId="41391" xr:uid="{00000000-0005-0000-0000-0000ACA10000}"/>
    <cellStyle name="Обычный 4 24 7" xfId="41392" xr:uid="{00000000-0005-0000-0000-0000ADA10000}"/>
    <cellStyle name="Обычный 4 24 8" xfId="41393" xr:uid="{00000000-0005-0000-0000-0000AEA10000}"/>
    <cellStyle name="Обычный 4 24 9" xfId="41394" xr:uid="{00000000-0005-0000-0000-0000AFA10000}"/>
    <cellStyle name="Обычный 4 25" xfId="41395" xr:uid="{00000000-0005-0000-0000-0000B0A10000}"/>
    <cellStyle name="Обычный 4 25 10" xfId="41396" xr:uid="{00000000-0005-0000-0000-0000B1A10000}"/>
    <cellStyle name="Обычный 4 25 11" xfId="41397" xr:uid="{00000000-0005-0000-0000-0000B2A10000}"/>
    <cellStyle name="Обычный 4 25 12" xfId="41398" xr:uid="{00000000-0005-0000-0000-0000B3A10000}"/>
    <cellStyle name="Обычный 4 25 13" xfId="41399" xr:uid="{00000000-0005-0000-0000-0000B4A10000}"/>
    <cellStyle name="Обычный 4 25 14" xfId="41400" xr:uid="{00000000-0005-0000-0000-0000B5A10000}"/>
    <cellStyle name="Обычный 4 25 15" xfId="41401" xr:uid="{00000000-0005-0000-0000-0000B6A10000}"/>
    <cellStyle name="Обычный 4 25 16" xfId="41402" xr:uid="{00000000-0005-0000-0000-0000B7A10000}"/>
    <cellStyle name="Обычный 4 25 17" xfId="41403" xr:uid="{00000000-0005-0000-0000-0000B8A10000}"/>
    <cellStyle name="Обычный 4 25 18" xfId="41404" xr:uid="{00000000-0005-0000-0000-0000B9A10000}"/>
    <cellStyle name="Обычный 4 25 19" xfId="41405" xr:uid="{00000000-0005-0000-0000-0000BAA10000}"/>
    <cellStyle name="Обычный 4 25 2" xfId="41406" xr:uid="{00000000-0005-0000-0000-0000BBA10000}"/>
    <cellStyle name="Обычный 4 25 2 10" xfId="41407" xr:uid="{00000000-0005-0000-0000-0000BCA10000}"/>
    <cellStyle name="Обычный 4 25 2 11" xfId="41408" xr:uid="{00000000-0005-0000-0000-0000BDA10000}"/>
    <cellStyle name="Обычный 4 25 2 12" xfId="41409" xr:uid="{00000000-0005-0000-0000-0000BEA10000}"/>
    <cellStyle name="Обычный 4 25 2 13" xfId="41410" xr:uid="{00000000-0005-0000-0000-0000BFA10000}"/>
    <cellStyle name="Обычный 4 25 2 14" xfId="41411" xr:uid="{00000000-0005-0000-0000-0000C0A10000}"/>
    <cellStyle name="Обычный 4 25 2 15" xfId="41412" xr:uid="{00000000-0005-0000-0000-0000C1A10000}"/>
    <cellStyle name="Обычный 4 25 2 16" xfId="41413" xr:uid="{00000000-0005-0000-0000-0000C2A10000}"/>
    <cellStyle name="Обычный 4 25 2 17" xfId="41414" xr:uid="{00000000-0005-0000-0000-0000C3A10000}"/>
    <cellStyle name="Обычный 4 25 2 18" xfId="41415" xr:uid="{00000000-0005-0000-0000-0000C4A10000}"/>
    <cellStyle name="Обычный 4 25 2 19" xfId="41416" xr:uid="{00000000-0005-0000-0000-0000C5A10000}"/>
    <cellStyle name="Обычный 4 25 2 2" xfId="41417" xr:uid="{00000000-0005-0000-0000-0000C6A10000}"/>
    <cellStyle name="Обычный 4 25 2 2 10" xfId="41418" xr:uid="{00000000-0005-0000-0000-0000C7A10000}"/>
    <cellStyle name="Обычный 4 25 2 2 11" xfId="41419" xr:uid="{00000000-0005-0000-0000-0000C8A10000}"/>
    <cellStyle name="Обычный 4 25 2 2 12" xfId="41420" xr:uid="{00000000-0005-0000-0000-0000C9A10000}"/>
    <cellStyle name="Обычный 4 25 2 2 13" xfId="41421" xr:uid="{00000000-0005-0000-0000-0000CAA10000}"/>
    <cellStyle name="Обычный 4 25 2 2 14" xfId="41422" xr:uid="{00000000-0005-0000-0000-0000CBA10000}"/>
    <cellStyle name="Обычный 4 25 2 2 15" xfId="41423" xr:uid="{00000000-0005-0000-0000-0000CCA10000}"/>
    <cellStyle name="Обычный 4 25 2 2 16" xfId="41424" xr:uid="{00000000-0005-0000-0000-0000CDA10000}"/>
    <cellStyle name="Обычный 4 25 2 2 17" xfId="41425" xr:uid="{00000000-0005-0000-0000-0000CEA10000}"/>
    <cellStyle name="Обычный 4 25 2 2 18" xfId="41426" xr:uid="{00000000-0005-0000-0000-0000CFA10000}"/>
    <cellStyle name="Обычный 4 25 2 2 2" xfId="41427" xr:uid="{00000000-0005-0000-0000-0000D0A10000}"/>
    <cellStyle name="Обычный 4 25 2 2 3" xfId="41428" xr:uid="{00000000-0005-0000-0000-0000D1A10000}"/>
    <cellStyle name="Обычный 4 25 2 2 4" xfId="41429" xr:uid="{00000000-0005-0000-0000-0000D2A10000}"/>
    <cellStyle name="Обычный 4 25 2 2 5" xfId="41430" xr:uid="{00000000-0005-0000-0000-0000D3A10000}"/>
    <cellStyle name="Обычный 4 25 2 2 6" xfId="41431" xr:uid="{00000000-0005-0000-0000-0000D4A10000}"/>
    <cellStyle name="Обычный 4 25 2 2 7" xfId="41432" xr:uid="{00000000-0005-0000-0000-0000D5A10000}"/>
    <cellStyle name="Обычный 4 25 2 2 8" xfId="41433" xr:uid="{00000000-0005-0000-0000-0000D6A10000}"/>
    <cellStyle name="Обычный 4 25 2 2 9" xfId="41434" xr:uid="{00000000-0005-0000-0000-0000D7A10000}"/>
    <cellStyle name="Обычный 4 25 2 20" xfId="41435" xr:uid="{00000000-0005-0000-0000-0000D8A10000}"/>
    <cellStyle name="Обычный 4 25 2 21" xfId="41436" xr:uid="{00000000-0005-0000-0000-0000D9A10000}"/>
    <cellStyle name="Обычный 4 25 2 3" xfId="41437" xr:uid="{00000000-0005-0000-0000-0000DAA10000}"/>
    <cellStyle name="Обычный 4 25 2 3 10" xfId="41438" xr:uid="{00000000-0005-0000-0000-0000DBA10000}"/>
    <cellStyle name="Обычный 4 25 2 3 11" xfId="41439" xr:uid="{00000000-0005-0000-0000-0000DCA10000}"/>
    <cellStyle name="Обычный 4 25 2 3 12" xfId="41440" xr:uid="{00000000-0005-0000-0000-0000DDA10000}"/>
    <cellStyle name="Обычный 4 25 2 3 13" xfId="41441" xr:uid="{00000000-0005-0000-0000-0000DEA10000}"/>
    <cellStyle name="Обычный 4 25 2 3 14" xfId="41442" xr:uid="{00000000-0005-0000-0000-0000DFA10000}"/>
    <cellStyle name="Обычный 4 25 2 3 15" xfId="41443" xr:uid="{00000000-0005-0000-0000-0000E0A10000}"/>
    <cellStyle name="Обычный 4 25 2 3 16" xfId="41444" xr:uid="{00000000-0005-0000-0000-0000E1A10000}"/>
    <cellStyle name="Обычный 4 25 2 3 17" xfId="41445" xr:uid="{00000000-0005-0000-0000-0000E2A10000}"/>
    <cellStyle name="Обычный 4 25 2 3 18" xfId="41446" xr:uid="{00000000-0005-0000-0000-0000E3A10000}"/>
    <cellStyle name="Обычный 4 25 2 3 2" xfId="41447" xr:uid="{00000000-0005-0000-0000-0000E4A10000}"/>
    <cellStyle name="Обычный 4 25 2 3 3" xfId="41448" xr:uid="{00000000-0005-0000-0000-0000E5A10000}"/>
    <cellStyle name="Обычный 4 25 2 3 4" xfId="41449" xr:uid="{00000000-0005-0000-0000-0000E6A10000}"/>
    <cellStyle name="Обычный 4 25 2 3 5" xfId="41450" xr:uid="{00000000-0005-0000-0000-0000E7A10000}"/>
    <cellStyle name="Обычный 4 25 2 3 6" xfId="41451" xr:uid="{00000000-0005-0000-0000-0000E8A10000}"/>
    <cellStyle name="Обычный 4 25 2 3 7" xfId="41452" xr:uid="{00000000-0005-0000-0000-0000E9A10000}"/>
    <cellStyle name="Обычный 4 25 2 3 8" xfId="41453" xr:uid="{00000000-0005-0000-0000-0000EAA10000}"/>
    <cellStyle name="Обычный 4 25 2 3 9" xfId="41454" xr:uid="{00000000-0005-0000-0000-0000EBA10000}"/>
    <cellStyle name="Обычный 4 25 2 4" xfId="41455" xr:uid="{00000000-0005-0000-0000-0000ECA10000}"/>
    <cellStyle name="Обычный 4 25 2 4 10" xfId="41456" xr:uid="{00000000-0005-0000-0000-0000EDA10000}"/>
    <cellStyle name="Обычный 4 25 2 4 11" xfId="41457" xr:uid="{00000000-0005-0000-0000-0000EEA10000}"/>
    <cellStyle name="Обычный 4 25 2 4 12" xfId="41458" xr:uid="{00000000-0005-0000-0000-0000EFA10000}"/>
    <cellStyle name="Обычный 4 25 2 4 13" xfId="41459" xr:uid="{00000000-0005-0000-0000-0000F0A10000}"/>
    <cellStyle name="Обычный 4 25 2 4 14" xfId="41460" xr:uid="{00000000-0005-0000-0000-0000F1A10000}"/>
    <cellStyle name="Обычный 4 25 2 4 15" xfId="41461" xr:uid="{00000000-0005-0000-0000-0000F2A10000}"/>
    <cellStyle name="Обычный 4 25 2 4 16" xfId="41462" xr:uid="{00000000-0005-0000-0000-0000F3A10000}"/>
    <cellStyle name="Обычный 4 25 2 4 17" xfId="41463" xr:uid="{00000000-0005-0000-0000-0000F4A10000}"/>
    <cellStyle name="Обычный 4 25 2 4 18" xfId="41464" xr:uid="{00000000-0005-0000-0000-0000F5A10000}"/>
    <cellStyle name="Обычный 4 25 2 4 2" xfId="41465" xr:uid="{00000000-0005-0000-0000-0000F6A10000}"/>
    <cellStyle name="Обычный 4 25 2 4 3" xfId="41466" xr:uid="{00000000-0005-0000-0000-0000F7A10000}"/>
    <cellStyle name="Обычный 4 25 2 4 4" xfId="41467" xr:uid="{00000000-0005-0000-0000-0000F8A10000}"/>
    <cellStyle name="Обычный 4 25 2 4 5" xfId="41468" xr:uid="{00000000-0005-0000-0000-0000F9A10000}"/>
    <cellStyle name="Обычный 4 25 2 4 6" xfId="41469" xr:uid="{00000000-0005-0000-0000-0000FAA10000}"/>
    <cellStyle name="Обычный 4 25 2 4 7" xfId="41470" xr:uid="{00000000-0005-0000-0000-0000FBA10000}"/>
    <cellStyle name="Обычный 4 25 2 4 8" xfId="41471" xr:uid="{00000000-0005-0000-0000-0000FCA10000}"/>
    <cellStyle name="Обычный 4 25 2 4 9" xfId="41472" xr:uid="{00000000-0005-0000-0000-0000FDA10000}"/>
    <cellStyle name="Обычный 4 25 2 5" xfId="41473" xr:uid="{00000000-0005-0000-0000-0000FEA10000}"/>
    <cellStyle name="Обычный 4 25 2 6" xfId="41474" xr:uid="{00000000-0005-0000-0000-0000FFA10000}"/>
    <cellStyle name="Обычный 4 25 2 7" xfId="41475" xr:uid="{00000000-0005-0000-0000-000000A20000}"/>
    <cellStyle name="Обычный 4 25 2 8" xfId="41476" xr:uid="{00000000-0005-0000-0000-000001A20000}"/>
    <cellStyle name="Обычный 4 25 2 9" xfId="41477" xr:uid="{00000000-0005-0000-0000-000002A20000}"/>
    <cellStyle name="Обычный 4 25 20" xfId="41478" xr:uid="{00000000-0005-0000-0000-000003A20000}"/>
    <cellStyle name="Обычный 4 25 21" xfId="41479" xr:uid="{00000000-0005-0000-0000-000004A20000}"/>
    <cellStyle name="Обычный 4 25 22" xfId="41480" xr:uid="{00000000-0005-0000-0000-000005A20000}"/>
    <cellStyle name="Обычный 4 25 3" xfId="41481" xr:uid="{00000000-0005-0000-0000-000006A20000}"/>
    <cellStyle name="Обычный 4 25 3 10" xfId="41482" xr:uid="{00000000-0005-0000-0000-000007A20000}"/>
    <cellStyle name="Обычный 4 25 3 11" xfId="41483" xr:uid="{00000000-0005-0000-0000-000008A20000}"/>
    <cellStyle name="Обычный 4 25 3 12" xfId="41484" xr:uid="{00000000-0005-0000-0000-000009A20000}"/>
    <cellStyle name="Обычный 4 25 3 13" xfId="41485" xr:uid="{00000000-0005-0000-0000-00000AA20000}"/>
    <cellStyle name="Обычный 4 25 3 14" xfId="41486" xr:uid="{00000000-0005-0000-0000-00000BA20000}"/>
    <cellStyle name="Обычный 4 25 3 15" xfId="41487" xr:uid="{00000000-0005-0000-0000-00000CA20000}"/>
    <cellStyle name="Обычный 4 25 3 16" xfId="41488" xr:uid="{00000000-0005-0000-0000-00000DA20000}"/>
    <cellStyle name="Обычный 4 25 3 17" xfId="41489" xr:uid="{00000000-0005-0000-0000-00000EA20000}"/>
    <cellStyle name="Обычный 4 25 3 18" xfId="41490" xr:uid="{00000000-0005-0000-0000-00000FA20000}"/>
    <cellStyle name="Обычный 4 25 3 2" xfId="41491" xr:uid="{00000000-0005-0000-0000-000010A20000}"/>
    <cellStyle name="Обычный 4 25 3 3" xfId="41492" xr:uid="{00000000-0005-0000-0000-000011A20000}"/>
    <cellStyle name="Обычный 4 25 3 4" xfId="41493" xr:uid="{00000000-0005-0000-0000-000012A20000}"/>
    <cellStyle name="Обычный 4 25 3 5" xfId="41494" xr:uid="{00000000-0005-0000-0000-000013A20000}"/>
    <cellStyle name="Обычный 4 25 3 6" xfId="41495" xr:uid="{00000000-0005-0000-0000-000014A20000}"/>
    <cellStyle name="Обычный 4 25 3 7" xfId="41496" xr:uid="{00000000-0005-0000-0000-000015A20000}"/>
    <cellStyle name="Обычный 4 25 3 8" xfId="41497" xr:uid="{00000000-0005-0000-0000-000016A20000}"/>
    <cellStyle name="Обычный 4 25 3 9" xfId="41498" xr:uid="{00000000-0005-0000-0000-000017A20000}"/>
    <cellStyle name="Обычный 4 25 4" xfId="41499" xr:uid="{00000000-0005-0000-0000-000018A20000}"/>
    <cellStyle name="Обычный 4 25 4 10" xfId="41500" xr:uid="{00000000-0005-0000-0000-000019A20000}"/>
    <cellStyle name="Обычный 4 25 4 11" xfId="41501" xr:uid="{00000000-0005-0000-0000-00001AA20000}"/>
    <cellStyle name="Обычный 4 25 4 12" xfId="41502" xr:uid="{00000000-0005-0000-0000-00001BA20000}"/>
    <cellStyle name="Обычный 4 25 4 13" xfId="41503" xr:uid="{00000000-0005-0000-0000-00001CA20000}"/>
    <cellStyle name="Обычный 4 25 4 14" xfId="41504" xr:uid="{00000000-0005-0000-0000-00001DA20000}"/>
    <cellStyle name="Обычный 4 25 4 15" xfId="41505" xr:uid="{00000000-0005-0000-0000-00001EA20000}"/>
    <cellStyle name="Обычный 4 25 4 16" xfId="41506" xr:uid="{00000000-0005-0000-0000-00001FA20000}"/>
    <cellStyle name="Обычный 4 25 4 17" xfId="41507" xr:uid="{00000000-0005-0000-0000-000020A20000}"/>
    <cellStyle name="Обычный 4 25 4 18" xfId="41508" xr:uid="{00000000-0005-0000-0000-000021A20000}"/>
    <cellStyle name="Обычный 4 25 4 2" xfId="41509" xr:uid="{00000000-0005-0000-0000-000022A20000}"/>
    <cellStyle name="Обычный 4 25 4 3" xfId="41510" xr:uid="{00000000-0005-0000-0000-000023A20000}"/>
    <cellStyle name="Обычный 4 25 4 4" xfId="41511" xr:uid="{00000000-0005-0000-0000-000024A20000}"/>
    <cellStyle name="Обычный 4 25 4 5" xfId="41512" xr:uid="{00000000-0005-0000-0000-000025A20000}"/>
    <cellStyle name="Обычный 4 25 4 6" xfId="41513" xr:uid="{00000000-0005-0000-0000-000026A20000}"/>
    <cellStyle name="Обычный 4 25 4 7" xfId="41514" xr:uid="{00000000-0005-0000-0000-000027A20000}"/>
    <cellStyle name="Обычный 4 25 4 8" xfId="41515" xr:uid="{00000000-0005-0000-0000-000028A20000}"/>
    <cellStyle name="Обычный 4 25 4 9" xfId="41516" xr:uid="{00000000-0005-0000-0000-000029A20000}"/>
    <cellStyle name="Обычный 4 25 5" xfId="41517" xr:uid="{00000000-0005-0000-0000-00002AA20000}"/>
    <cellStyle name="Обычный 4 25 5 10" xfId="41518" xr:uid="{00000000-0005-0000-0000-00002BA20000}"/>
    <cellStyle name="Обычный 4 25 5 11" xfId="41519" xr:uid="{00000000-0005-0000-0000-00002CA20000}"/>
    <cellStyle name="Обычный 4 25 5 12" xfId="41520" xr:uid="{00000000-0005-0000-0000-00002DA20000}"/>
    <cellStyle name="Обычный 4 25 5 13" xfId="41521" xr:uid="{00000000-0005-0000-0000-00002EA20000}"/>
    <cellStyle name="Обычный 4 25 5 14" xfId="41522" xr:uid="{00000000-0005-0000-0000-00002FA20000}"/>
    <cellStyle name="Обычный 4 25 5 15" xfId="41523" xr:uid="{00000000-0005-0000-0000-000030A20000}"/>
    <cellStyle name="Обычный 4 25 5 16" xfId="41524" xr:uid="{00000000-0005-0000-0000-000031A20000}"/>
    <cellStyle name="Обычный 4 25 5 17" xfId="41525" xr:uid="{00000000-0005-0000-0000-000032A20000}"/>
    <cellStyle name="Обычный 4 25 5 18" xfId="41526" xr:uid="{00000000-0005-0000-0000-000033A20000}"/>
    <cellStyle name="Обычный 4 25 5 2" xfId="41527" xr:uid="{00000000-0005-0000-0000-000034A20000}"/>
    <cellStyle name="Обычный 4 25 5 3" xfId="41528" xr:uid="{00000000-0005-0000-0000-000035A20000}"/>
    <cellStyle name="Обычный 4 25 5 4" xfId="41529" xr:uid="{00000000-0005-0000-0000-000036A20000}"/>
    <cellStyle name="Обычный 4 25 5 5" xfId="41530" xr:uid="{00000000-0005-0000-0000-000037A20000}"/>
    <cellStyle name="Обычный 4 25 5 6" xfId="41531" xr:uid="{00000000-0005-0000-0000-000038A20000}"/>
    <cellStyle name="Обычный 4 25 5 7" xfId="41532" xr:uid="{00000000-0005-0000-0000-000039A20000}"/>
    <cellStyle name="Обычный 4 25 5 8" xfId="41533" xr:uid="{00000000-0005-0000-0000-00003AA20000}"/>
    <cellStyle name="Обычный 4 25 5 9" xfId="41534" xr:uid="{00000000-0005-0000-0000-00003BA20000}"/>
    <cellStyle name="Обычный 4 25 6" xfId="41535" xr:uid="{00000000-0005-0000-0000-00003CA20000}"/>
    <cellStyle name="Обычный 4 25 7" xfId="41536" xr:uid="{00000000-0005-0000-0000-00003DA20000}"/>
    <cellStyle name="Обычный 4 25 8" xfId="41537" xr:uid="{00000000-0005-0000-0000-00003EA20000}"/>
    <cellStyle name="Обычный 4 25 9" xfId="41538" xr:uid="{00000000-0005-0000-0000-00003FA20000}"/>
    <cellStyle name="Обычный 4 26" xfId="41539" xr:uid="{00000000-0005-0000-0000-000040A20000}"/>
    <cellStyle name="Обычный 4 26 2" xfId="41540" xr:uid="{00000000-0005-0000-0000-000041A20000}"/>
    <cellStyle name="Обычный 4 27" xfId="41541" xr:uid="{00000000-0005-0000-0000-000042A20000}"/>
    <cellStyle name="Обычный 4 28" xfId="41542" xr:uid="{00000000-0005-0000-0000-000043A20000}"/>
    <cellStyle name="Обычный 4 29" xfId="41543" xr:uid="{00000000-0005-0000-0000-000044A20000}"/>
    <cellStyle name="Обычный 4 29 10" xfId="41544" xr:uid="{00000000-0005-0000-0000-000045A20000}"/>
    <cellStyle name="Обычный 4 29 11" xfId="41545" xr:uid="{00000000-0005-0000-0000-000046A20000}"/>
    <cellStyle name="Обычный 4 29 12" xfId="41546" xr:uid="{00000000-0005-0000-0000-000047A20000}"/>
    <cellStyle name="Обычный 4 29 13" xfId="41547" xr:uid="{00000000-0005-0000-0000-000048A20000}"/>
    <cellStyle name="Обычный 4 29 14" xfId="41548" xr:uid="{00000000-0005-0000-0000-000049A20000}"/>
    <cellStyle name="Обычный 4 29 15" xfId="41549" xr:uid="{00000000-0005-0000-0000-00004AA20000}"/>
    <cellStyle name="Обычный 4 29 16" xfId="41550" xr:uid="{00000000-0005-0000-0000-00004BA20000}"/>
    <cellStyle name="Обычный 4 29 17" xfId="41551" xr:uid="{00000000-0005-0000-0000-00004CA20000}"/>
    <cellStyle name="Обычный 4 29 18" xfId="41552" xr:uid="{00000000-0005-0000-0000-00004DA20000}"/>
    <cellStyle name="Обычный 4 29 19" xfId="41553" xr:uid="{00000000-0005-0000-0000-00004EA20000}"/>
    <cellStyle name="Обычный 4 29 2" xfId="41554" xr:uid="{00000000-0005-0000-0000-00004FA20000}"/>
    <cellStyle name="Обычный 4 29 2 10" xfId="41555" xr:uid="{00000000-0005-0000-0000-000050A20000}"/>
    <cellStyle name="Обычный 4 29 2 11" xfId="41556" xr:uid="{00000000-0005-0000-0000-000051A20000}"/>
    <cellStyle name="Обычный 4 29 2 12" xfId="41557" xr:uid="{00000000-0005-0000-0000-000052A20000}"/>
    <cellStyle name="Обычный 4 29 2 13" xfId="41558" xr:uid="{00000000-0005-0000-0000-000053A20000}"/>
    <cellStyle name="Обычный 4 29 2 14" xfId="41559" xr:uid="{00000000-0005-0000-0000-000054A20000}"/>
    <cellStyle name="Обычный 4 29 2 15" xfId="41560" xr:uid="{00000000-0005-0000-0000-000055A20000}"/>
    <cellStyle name="Обычный 4 29 2 16" xfId="41561" xr:uid="{00000000-0005-0000-0000-000056A20000}"/>
    <cellStyle name="Обычный 4 29 2 17" xfId="41562" xr:uid="{00000000-0005-0000-0000-000057A20000}"/>
    <cellStyle name="Обычный 4 29 2 18" xfId="41563" xr:uid="{00000000-0005-0000-0000-000058A20000}"/>
    <cellStyle name="Обычный 4 29 2 2" xfId="41564" xr:uid="{00000000-0005-0000-0000-000059A20000}"/>
    <cellStyle name="Обычный 4 29 2 3" xfId="41565" xr:uid="{00000000-0005-0000-0000-00005AA20000}"/>
    <cellStyle name="Обычный 4 29 2 4" xfId="41566" xr:uid="{00000000-0005-0000-0000-00005BA20000}"/>
    <cellStyle name="Обычный 4 29 2 5" xfId="41567" xr:uid="{00000000-0005-0000-0000-00005CA20000}"/>
    <cellStyle name="Обычный 4 29 2 6" xfId="41568" xr:uid="{00000000-0005-0000-0000-00005DA20000}"/>
    <cellStyle name="Обычный 4 29 2 7" xfId="41569" xr:uid="{00000000-0005-0000-0000-00005EA20000}"/>
    <cellStyle name="Обычный 4 29 2 8" xfId="41570" xr:uid="{00000000-0005-0000-0000-00005FA20000}"/>
    <cellStyle name="Обычный 4 29 2 9" xfId="41571" xr:uid="{00000000-0005-0000-0000-000060A20000}"/>
    <cellStyle name="Обычный 4 29 20" xfId="41572" xr:uid="{00000000-0005-0000-0000-000061A20000}"/>
    <cellStyle name="Обычный 4 29 21" xfId="41573" xr:uid="{00000000-0005-0000-0000-000062A20000}"/>
    <cellStyle name="Обычный 4 29 3" xfId="41574" xr:uid="{00000000-0005-0000-0000-000063A20000}"/>
    <cellStyle name="Обычный 4 29 3 10" xfId="41575" xr:uid="{00000000-0005-0000-0000-000064A20000}"/>
    <cellStyle name="Обычный 4 29 3 11" xfId="41576" xr:uid="{00000000-0005-0000-0000-000065A20000}"/>
    <cellStyle name="Обычный 4 29 3 12" xfId="41577" xr:uid="{00000000-0005-0000-0000-000066A20000}"/>
    <cellStyle name="Обычный 4 29 3 13" xfId="41578" xr:uid="{00000000-0005-0000-0000-000067A20000}"/>
    <cellStyle name="Обычный 4 29 3 14" xfId="41579" xr:uid="{00000000-0005-0000-0000-000068A20000}"/>
    <cellStyle name="Обычный 4 29 3 15" xfId="41580" xr:uid="{00000000-0005-0000-0000-000069A20000}"/>
    <cellStyle name="Обычный 4 29 3 16" xfId="41581" xr:uid="{00000000-0005-0000-0000-00006AA20000}"/>
    <cellStyle name="Обычный 4 29 3 17" xfId="41582" xr:uid="{00000000-0005-0000-0000-00006BA20000}"/>
    <cellStyle name="Обычный 4 29 3 18" xfId="41583" xr:uid="{00000000-0005-0000-0000-00006CA20000}"/>
    <cellStyle name="Обычный 4 29 3 2" xfId="41584" xr:uid="{00000000-0005-0000-0000-00006DA20000}"/>
    <cellStyle name="Обычный 4 29 3 3" xfId="41585" xr:uid="{00000000-0005-0000-0000-00006EA20000}"/>
    <cellStyle name="Обычный 4 29 3 4" xfId="41586" xr:uid="{00000000-0005-0000-0000-00006FA20000}"/>
    <cellStyle name="Обычный 4 29 3 5" xfId="41587" xr:uid="{00000000-0005-0000-0000-000070A20000}"/>
    <cellStyle name="Обычный 4 29 3 6" xfId="41588" xr:uid="{00000000-0005-0000-0000-000071A20000}"/>
    <cellStyle name="Обычный 4 29 3 7" xfId="41589" xr:uid="{00000000-0005-0000-0000-000072A20000}"/>
    <cellStyle name="Обычный 4 29 3 8" xfId="41590" xr:uid="{00000000-0005-0000-0000-000073A20000}"/>
    <cellStyle name="Обычный 4 29 3 9" xfId="41591" xr:uid="{00000000-0005-0000-0000-000074A20000}"/>
    <cellStyle name="Обычный 4 29 4" xfId="41592" xr:uid="{00000000-0005-0000-0000-000075A20000}"/>
    <cellStyle name="Обычный 4 29 4 10" xfId="41593" xr:uid="{00000000-0005-0000-0000-000076A20000}"/>
    <cellStyle name="Обычный 4 29 4 11" xfId="41594" xr:uid="{00000000-0005-0000-0000-000077A20000}"/>
    <cellStyle name="Обычный 4 29 4 12" xfId="41595" xr:uid="{00000000-0005-0000-0000-000078A20000}"/>
    <cellStyle name="Обычный 4 29 4 13" xfId="41596" xr:uid="{00000000-0005-0000-0000-000079A20000}"/>
    <cellStyle name="Обычный 4 29 4 14" xfId="41597" xr:uid="{00000000-0005-0000-0000-00007AA20000}"/>
    <cellStyle name="Обычный 4 29 4 15" xfId="41598" xr:uid="{00000000-0005-0000-0000-00007BA20000}"/>
    <cellStyle name="Обычный 4 29 4 16" xfId="41599" xr:uid="{00000000-0005-0000-0000-00007CA20000}"/>
    <cellStyle name="Обычный 4 29 4 17" xfId="41600" xr:uid="{00000000-0005-0000-0000-00007DA20000}"/>
    <cellStyle name="Обычный 4 29 4 18" xfId="41601" xr:uid="{00000000-0005-0000-0000-00007EA20000}"/>
    <cellStyle name="Обычный 4 29 4 2" xfId="41602" xr:uid="{00000000-0005-0000-0000-00007FA20000}"/>
    <cellStyle name="Обычный 4 29 4 3" xfId="41603" xr:uid="{00000000-0005-0000-0000-000080A20000}"/>
    <cellStyle name="Обычный 4 29 4 4" xfId="41604" xr:uid="{00000000-0005-0000-0000-000081A20000}"/>
    <cellStyle name="Обычный 4 29 4 5" xfId="41605" xr:uid="{00000000-0005-0000-0000-000082A20000}"/>
    <cellStyle name="Обычный 4 29 4 6" xfId="41606" xr:uid="{00000000-0005-0000-0000-000083A20000}"/>
    <cellStyle name="Обычный 4 29 4 7" xfId="41607" xr:uid="{00000000-0005-0000-0000-000084A20000}"/>
    <cellStyle name="Обычный 4 29 4 8" xfId="41608" xr:uid="{00000000-0005-0000-0000-000085A20000}"/>
    <cellStyle name="Обычный 4 29 4 9" xfId="41609" xr:uid="{00000000-0005-0000-0000-000086A20000}"/>
    <cellStyle name="Обычный 4 29 5" xfId="41610" xr:uid="{00000000-0005-0000-0000-000087A20000}"/>
    <cellStyle name="Обычный 4 29 6" xfId="41611" xr:uid="{00000000-0005-0000-0000-000088A20000}"/>
    <cellStyle name="Обычный 4 29 7" xfId="41612" xr:uid="{00000000-0005-0000-0000-000089A20000}"/>
    <cellStyle name="Обычный 4 29 8" xfId="41613" xr:uid="{00000000-0005-0000-0000-00008AA20000}"/>
    <cellStyle name="Обычный 4 29 9" xfId="41614" xr:uid="{00000000-0005-0000-0000-00008BA20000}"/>
    <cellStyle name="Обычный 4 3" xfId="41615" xr:uid="{00000000-0005-0000-0000-00008CA20000}"/>
    <cellStyle name="Обычный 4 3 2" xfId="41616" xr:uid="{00000000-0005-0000-0000-00008DA20000}"/>
    <cellStyle name="Обычный 4 3 3" xfId="41617" xr:uid="{00000000-0005-0000-0000-00008EA20000}"/>
    <cellStyle name="Обычный 4 3 4" xfId="41618" xr:uid="{00000000-0005-0000-0000-00008FA20000}"/>
    <cellStyle name="Обычный 4 30" xfId="41619" xr:uid="{00000000-0005-0000-0000-000090A20000}"/>
    <cellStyle name="Обычный 4 30 10" xfId="41620" xr:uid="{00000000-0005-0000-0000-000091A20000}"/>
    <cellStyle name="Обычный 4 30 11" xfId="41621" xr:uid="{00000000-0005-0000-0000-000092A20000}"/>
    <cellStyle name="Обычный 4 30 12" xfId="41622" xr:uid="{00000000-0005-0000-0000-000093A20000}"/>
    <cellStyle name="Обычный 4 30 13" xfId="41623" xr:uid="{00000000-0005-0000-0000-000094A20000}"/>
    <cellStyle name="Обычный 4 30 14" xfId="41624" xr:uid="{00000000-0005-0000-0000-000095A20000}"/>
    <cellStyle name="Обычный 4 30 15" xfId="41625" xr:uid="{00000000-0005-0000-0000-000096A20000}"/>
    <cellStyle name="Обычный 4 30 16" xfId="41626" xr:uid="{00000000-0005-0000-0000-000097A20000}"/>
    <cellStyle name="Обычный 4 30 17" xfId="41627" xr:uid="{00000000-0005-0000-0000-000098A20000}"/>
    <cellStyle name="Обычный 4 30 18" xfId="41628" xr:uid="{00000000-0005-0000-0000-000099A20000}"/>
    <cellStyle name="Обычный 4 30 2" xfId="41629" xr:uid="{00000000-0005-0000-0000-00009AA20000}"/>
    <cellStyle name="Обычный 4 30 3" xfId="41630" xr:uid="{00000000-0005-0000-0000-00009BA20000}"/>
    <cellStyle name="Обычный 4 30 4" xfId="41631" xr:uid="{00000000-0005-0000-0000-00009CA20000}"/>
    <cellStyle name="Обычный 4 30 5" xfId="41632" xr:uid="{00000000-0005-0000-0000-00009DA20000}"/>
    <cellStyle name="Обычный 4 30 6" xfId="41633" xr:uid="{00000000-0005-0000-0000-00009EA20000}"/>
    <cellStyle name="Обычный 4 30 7" xfId="41634" xr:uid="{00000000-0005-0000-0000-00009FA20000}"/>
    <cellStyle name="Обычный 4 30 8" xfId="41635" xr:uid="{00000000-0005-0000-0000-0000A0A20000}"/>
    <cellStyle name="Обычный 4 30 9" xfId="41636" xr:uid="{00000000-0005-0000-0000-0000A1A20000}"/>
    <cellStyle name="Обычный 4 31" xfId="41637" xr:uid="{00000000-0005-0000-0000-0000A2A20000}"/>
    <cellStyle name="Обычный 4 31 10" xfId="41638" xr:uid="{00000000-0005-0000-0000-0000A3A20000}"/>
    <cellStyle name="Обычный 4 31 11" xfId="41639" xr:uid="{00000000-0005-0000-0000-0000A4A20000}"/>
    <cellStyle name="Обычный 4 31 12" xfId="41640" xr:uid="{00000000-0005-0000-0000-0000A5A20000}"/>
    <cellStyle name="Обычный 4 31 13" xfId="41641" xr:uid="{00000000-0005-0000-0000-0000A6A20000}"/>
    <cellStyle name="Обычный 4 31 14" xfId="41642" xr:uid="{00000000-0005-0000-0000-0000A7A20000}"/>
    <cellStyle name="Обычный 4 31 15" xfId="41643" xr:uid="{00000000-0005-0000-0000-0000A8A20000}"/>
    <cellStyle name="Обычный 4 31 16" xfId="41644" xr:uid="{00000000-0005-0000-0000-0000A9A20000}"/>
    <cellStyle name="Обычный 4 31 17" xfId="41645" xr:uid="{00000000-0005-0000-0000-0000AAA20000}"/>
    <cellStyle name="Обычный 4 31 18" xfId="41646" xr:uid="{00000000-0005-0000-0000-0000ABA20000}"/>
    <cellStyle name="Обычный 4 31 2" xfId="41647" xr:uid="{00000000-0005-0000-0000-0000ACA20000}"/>
    <cellStyle name="Обычный 4 31 3" xfId="41648" xr:uid="{00000000-0005-0000-0000-0000ADA20000}"/>
    <cellStyle name="Обычный 4 31 4" xfId="41649" xr:uid="{00000000-0005-0000-0000-0000AEA20000}"/>
    <cellStyle name="Обычный 4 31 5" xfId="41650" xr:uid="{00000000-0005-0000-0000-0000AFA20000}"/>
    <cellStyle name="Обычный 4 31 6" xfId="41651" xr:uid="{00000000-0005-0000-0000-0000B0A20000}"/>
    <cellStyle name="Обычный 4 31 7" xfId="41652" xr:uid="{00000000-0005-0000-0000-0000B1A20000}"/>
    <cellStyle name="Обычный 4 31 8" xfId="41653" xr:uid="{00000000-0005-0000-0000-0000B2A20000}"/>
    <cellStyle name="Обычный 4 31 9" xfId="41654" xr:uid="{00000000-0005-0000-0000-0000B3A20000}"/>
    <cellStyle name="Обычный 4 32" xfId="41655" xr:uid="{00000000-0005-0000-0000-0000B4A20000}"/>
    <cellStyle name="Обычный 4 32 10" xfId="41656" xr:uid="{00000000-0005-0000-0000-0000B5A20000}"/>
    <cellStyle name="Обычный 4 32 11" xfId="41657" xr:uid="{00000000-0005-0000-0000-0000B6A20000}"/>
    <cellStyle name="Обычный 4 32 12" xfId="41658" xr:uid="{00000000-0005-0000-0000-0000B7A20000}"/>
    <cellStyle name="Обычный 4 32 13" xfId="41659" xr:uid="{00000000-0005-0000-0000-0000B8A20000}"/>
    <cellStyle name="Обычный 4 32 14" xfId="41660" xr:uid="{00000000-0005-0000-0000-0000B9A20000}"/>
    <cellStyle name="Обычный 4 32 15" xfId="41661" xr:uid="{00000000-0005-0000-0000-0000BAA20000}"/>
    <cellStyle name="Обычный 4 32 16" xfId="41662" xr:uid="{00000000-0005-0000-0000-0000BBA20000}"/>
    <cellStyle name="Обычный 4 32 17" xfId="41663" xr:uid="{00000000-0005-0000-0000-0000BCA20000}"/>
    <cellStyle name="Обычный 4 32 18" xfId="41664" xr:uid="{00000000-0005-0000-0000-0000BDA20000}"/>
    <cellStyle name="Обычный 4 32 2" xfId="41665" xr:uid="{00000000-0005-0000-0000-0000BEA20000}"/>
    <cellStyle name="Обычный 4 32 3" xfId="41666" xr:uid="{00000000-0005-0000-0000-0000BFA20000}"/>
    <cellStyle name="Обычный 4 32 4" xfId="41667" xr:uid="{00000000-0005-0000-0000-0000C0A20000}"/>
    <cellStyle name="Обычный 4 32 5" xfId="41668" xr:uid="{00000000-0005-0000-0000-0000C1A20000}"/>
    <cellStyle name="Обычный 4 32 6" xfId="41669" xr:uid="{00000000-0005-0000-0000-0000C2A20000}"/>
    <cellStyle name="Обычный 4 32 7" xfId="41670" xr:uid="{00000000-0005-0000-0000-0000C3A20000}"/>
    <cellStyle name="Обычный 4 32 8" xfId="41671" xr:uid="{00000000-0005-0000-0000-0000C4A20000}"/>
    <cellStyle name="Обычный 4 32 9" xfId="41672" xr:uid="{00000000-0005-0000-0000-0000C5A20000}"/>
    <cellStyle name="Обычный 4 33" xfId="41673" xr:uid="{00000000-0005-0000-0000-0000C6A20000}"/>
    <cellStyle name="Обычный 4 34" xfId="41674" xr:uid="{00000000-0005-0000-0000-0000C7A20000}"/>
    <cellStyle name="Обычный 4 35" xfId="41675" xr:uid="{00000000-0005-0000-0000-0000C8A20000}"/>
    <cellStyle name="Обычный 4 36" xfId="41676" xr:uid="{00000000-0005-0000-0000-0000C9A20000}"/>
    <cellStyle name="Обычный 4 37" xfId="41677" xr:uid="{00000000-0005-0000-0000-0000CAA20000}"/>
    <cellStyle name="Обычный 4 38" xfId="41678" xr:uid="{00000000-0005-0000-0000-0000CBA20000}"/>
    <cellStyle name="Обычный 4 39" xfId="41679" xr:uid="{00000000-0005-0000-0000-0000CCA20000}"/>
    <cellStyle name="Обычный 4 4" xfId="41680" xr:uid="{00000000-0005-0000-0000-0000CDA20000}"/>
    <cellStyle name="Обычный 4 4 2" xfId="41681" xr:uid="{00000000-0005-0000-0000-0000CEA20000}"/>
    <cellStyle name="Обычный 4 4 3" xfId="41682" xr:uid="{00000000-0005-0000-0000-0000CFA20000}"/>
    <cellStyle name="Обычный 4 4 4" xfId="41683" xr:uid="{00000000-0005-0000-0000-0000D0A20000}"/>
    <cellStyle name="Обычный 4 40" xfId="41684" xr:uid="{00000000-0005-0000-0000-0000D1A20000}"/>
    <cellStyle name="Обычный 4 41" xfId="41685" xr:uid="{00000000-0005-0000-0000-0000D2A20000}"/>
    <cellStyle name="Обычный 4 42" xfId="41686" xr:uid="{00000000-0005-0000-0000-0000D3A20000}"/>
    <cellStyle name="Обычный 4 43" xfId="41687" xr:uid="{00000000-0005-0000-0000-0000D4A20000}"/>
    <cellStyle name="Обычный 4 44" xfId="41688" xr:uid="{00000000-0005-0000-0000-0000D5A20000}"/>
    <cellStyle name="Обычный 4 45" xfId="41689" xr:uid="{00000000-0005-0000-0000-0000D6A20000}"/>
    <cellStyle name="Обычный 4 46" xfId="41690" xr:uid="{00000000-0005-0000-0000-0000D7A20000}"/>
    <cellStyle name="Обычный 4 47" xfId="41691" xr:uid="{00000000-0005-0000-0000-0000D8A20000}"/>
    <cellStyle name="Обычный 4 48" xfId="41692" xr:uid="{00000000-0005-0000-0000-0000D9A20000}"/>
    <cellStyle name="Обычный 4 49" xfId="41693" xr:uid="{00000000-0005-0000-0000-0000DAA20000}"/>
    <cellStyle name="Обычный 4 5" xfId="41694" xr:uid="{00000000-0005-0000-0000-0000DBA20000}"/>
    <cellStyle name="Обычный 4 5 2" xfId="41695" xr:uid="{00000000-0005-0000-0000-0000DCA20000}"/>
    <cellStyle name="Обычный 4 5 3" xfId="41696" xr:uid="{00000000-0005-0000-0000-0000DDA20000}"/>
    <cellStyle name="Обычный 4 5 4" xfId="41697" xr:uid="{00000000-0005-0000-0000-0000DEA20000}"/>
    <cellStyle name="Обычный 4 50" xfId="41698" xr:uid="{00000000-0005-0000-0000-0000DFA20000}"/>
    <cellStyle name="Обычный 4 51" xfId="41699" xr:uid="{00000000-0005-0000-0000-0000E0A20000}"/>
    <cellStyle name="Обычный 4 52" xfId="41700" xr:uid="{00000000-0005-0000-0000-0000E1A20000}"/>
    <cellStyle name="Обычный 4 53" xfId="41701" xr:uid="{00000000-0005-0000-0000-0000E2A20000}"/>
    <cellStyle name="Обычный 4 54" xfId="41702" xr:uid="{00000000-0005-0000-0000-0000E3A20000}"/>
    <cellStyle name="Обычный 4 6" xfId="41703" xr:uid="{00000000-0005-0000-0000-0000E4A20000}"/>
    <cellStyle name="Обычный 4 6 2" xfId="41704" xr:uid="{00000000-0005-0000-0000-0000E5A20000}"/>
    <cellStyle name="Обычный 4 6 3" xfId="41705" xr:uid="{00000000-0005-0000-0000-0000E6A20000}"/>
    <cellStyle name="Обычный 4 6 4" xfId="41706" xr:uid="{00000000-0005-0000-0000-0000E7A20000}"/>
    <cellStyle name="Обычный 4 7" xfId="41707" xr:uid="{00000000-0005-0000-0000-0000E8A20000}"/>
    <cellStyle name="Обычный 4 7 2" xfId="41708" xr:uid="{00000000-0005-0000-0000-0000E9A20000}"/>
    <cellStyle name="Обычный 4 7 3" xfId="41709" xr:uid="{00000000-0005-0000-0000-0000EAA20000}"/>
    <cellStyle name="Обычный 4 7 4" xfId="41710" xr:uid="{00000000-0005-0000-0000-0000EBA20000}"/>
    <cellStyle name="Обычный 4 8" xfId="41711" xr:uid="{00000000-0005-0000-0000-0000ECA20000}"/>
    <cellStyle name="Обычный 4 8 2" xfId="41712" xr:uid="{00000000-0005-0000-0000-0000EDA20000}"/>
    <cellStyle name="Обычный 4 8 3" xfId="41713" xr:uid="{00000000-0005-0000-0000-0000EEA20000}"/>
    <cellStyle name="Обычный 4 8 4" xfId="41714" xr:uid="{00000000-0005-0000-0000-0000EFA20000}"/>
    <cellStyle name="Обычный 4 9" xfId="41715" xr:uid="{00000000-0005-0000-0000-0000F0A20000}"/>
    <cellStyle name="Обычный 4 9 2" xfId="41716" xr:uid="{00000000-0005-0000-0000-0000F1A20000}"/>
    <cellStyle name="Обычный 4 9 3" xfId="41717" xr:uid="{00000000-0005-0000-0000-0000F2A20000}"/>
    <cellStyle name="Обычный 4 9 4" xfId="41718" xr:uid="{00000000-0005-0000-0000-0000F3A20000}"/>
    <cellStyle name="Обычный 4_Copy of Султан Обороты внут (3)" xfId="41719" xr:uid="{00000000-0005-0000-0000-0000F4A20000}"/>
    <cellStyle name="Обычный 40" xfId="41720" xr:uid="{00000000-0005-0000-0000-0000F5A20000}"/>
    <cellStyle name="Обычный 41" xfId="41721" xr:uid="{00000000-0005-0000-0000-0000F6A20000}"/>
    <cellStyle name="Обычный 42" xfId="41722" xr:uid="{00000000-0005-0000-0000-0000F7A20000}"/>
    <cellStyle name="Обычный 43" xfId="41723" xr:uid="{00000000-0005-0000-0000-0000F8A20000}"/>
    <cellStyle name="Обычный 44" xfId="41724" xr:uid="{00000000-0005-0000-0000-0000F9A20000}"/>
    <cellStyle name="Обычный 44 10" xfId="41725" xr:uid="{00000000-0005-0000-0000-0000FAA20000}"/>
    <cellStyle name="Обычный 44 11" xfId="41726" xr:uid="{00000000-0005-0000-0000-0000FBA20000}"/>
    <cellStyle name="Обычный 44 12" xfId="41727" xr:uid="{00000000-0005-0000-0000-0000FCA20000}"/>
    <cellStyle name="Обычный 44 13" xfId="41728" xr:uid="{00000000-0005-0000-0000-0000FDA20000}"/>
    <cellStyle name="Обычный 44 14" xfId="41729" xr:uid="{00000000-0005-0000-0000-0000FEA20000}"/>
    <cellStyle name="Обычный 44 15" xfId="41730" xr:uid="{00000000-0005-0000-0000-0000FFA20000}"/>
    <cellStyle name="Обычный 44 16" xfId="41731" xr:uid="{00000000-0005-0000-0000-000000A30000}"/>
    <cellStyle name="Обычный 44 17" xfId="41732" xr:uid="{00000000-0005-0000-0000-000001A30000}"/>
    <cellStyle name="Обычный 44 18" xfId="41733" xr:uid="{00000000-0005-0000-0000-000002A30000}"/>
    <cellStyle name="Обычный 44 19" xfId="41734" xr:uid="{00000000-0005-0000-0000-000003A30000}"/>
    <cellStyle name="Обычный 44 2" xfId="41735" xr:uid="{00000000-0005-0000-0000-000004A30000}"/>
    <cellStyle name="Обычный 44 2 10" xfId="41736" xr:uid="{00000000-0005-0000-0000-000005A30000}"/>
    <cellStyle name="Обычный 44 2 11" xfId="41737" xr:uid="{00000000-0005-0000-0000-000006A30000}"/>
    <cellStyle name="Обычный 44 2 12" xfId="41738" xr:uid="{00000000-0005-0000-0000-000007A30000}"/>
    <cellStyle name="Обычный 44 2 13" xfId="41739" xr:uid="{00000000-0005-0000-0000-000008A30000}"/>
    <cellStyle name="Обычный 44 2 14" xfId="41740" xr:uid="{00000000-0005-0000-0000-000009A30000}"/>
    <cellStyle name="Обычный 44 2 15" xfId="41741" xr:uid="{00000000-0005-0000-0000-00000AA30000}"/>
    <cellStyle name="Обычный 44 2 16" xfId="41742" xr:uid="{00000000-0005-0000-0000-00000BA30000}"/>
    <cellStyle name="Обычный 44 2 17" xfId="41743" xr:uid="{00000000-0005-0000-0000-00000CA30000}"/>
    <cellStyle name="Обычный 44 2 18" xfId="41744" xr:uid="{00000000-0005-0000-0000-00000DA30000}"/>
    <cellStyle name="Обычный 44 2 19" xfId="41745" xr:uid="{00000000-0005-0000-0000-00000EA30000}"/>
    <cellStyle name="Обычный 44 2 2" xfId="41746" xr:uid="{00000000-0005-0000-0000-00000FA30000}"/>
    <cellStyle name="Обычный 44 2 2 10" xfId="41747" xr:uid="{00000000-0005-0000-0000-000010A30000}"/>
    <cellStyle name="Обычный 44 2 2 11" xfId="41748" xr:uid="{00000000-0005-0000-0000-000011A30000}"/>
    <cellStyle name="Обычный 44 2 2 12" xfId="41749" xr:uid="{00000000-0005-0000-0000-000012A30000}"/>
    <cellStyle name="Обычный 44 2 2 13" xfId="41750" xr:uid="{00000000-0005-0000-0000-000013A30000}"/>
    <cellStyle name="Обычный 44 2 2 14" xfId="41751" xr:uid="{00000000-0005-0000-0000-000014A30000}"/>
    <cellStyle name="Обычный 44 2 2 15" xfId="41752" xr:uid="{00000000-0005-0000-0000-000015A30000}"/>
    <cellStyle name="Обычный 44 2 2 16" xfId="41753" xr:uid="{00000000-0005-0000-0000-000016A30000}"/>
    <cellStyle name="Обычный 44 2 2 17" xfId="41754" xr:uid="{00000000-0005-0000-0000-000017A30000}"/>
    <cellStyle name="Обычный 44 2 2 18" xfId="41755" xr:uid="{00000000-0005-0000-0000-000018A30000}"/>
    <cellStyle name="Обычный 44 2 2 2" xfId="41756" xr:uid="{00000000-0005-0000-0000-000019A30000}"/>
    <cellStyle name="Обычный 44 2 2 3" xfId="41757" xr:uid="{00000000-0005-0000-0000-00001AA30000}"/>
    <cellStyle name="Обычный 44 2 2 4" xfId="41758" xr:uid="{00000000-0005-0000-0000-00001BA30000}"/>
    <cellStyle name="Обычный 44 2 2 5" xfId="41759" xr:uid="{00000000-0005-0000-0000-00001CA30000}"/>
    <cellStyle name="Обычный 44 2 2 6" xfId="41760" xr:uid="{00000000-0005-0000-0000-00001DA30000}"/>
    <cellStyle name="Обычный 44 2 2 7" xfId="41761" xr:uid="{00000000-0005-0000-0000-00001EA30000}"/>
    <cellStyle name="Обычный 44 2 2 8" xfId="41762" xr:uid="{00000000-0005-0000-0000-00001FA30000}"/>
    <cellStyle name="Обычный 44 2 2 9" xfId="41763" xr:uid="{00000000-0005-0000-0000-000020A30000}"/>
    <cellStyle name="Обычный 44 2 20" xfId="41764" xr:uid="{00000000-0005-0000-0000-000021A30000}"/>
    <cellStyle name="Обычный 44 2 21" xfId="41765" xr:uid="{00000000-0005-0000-0000-000022A30000}"/>
    <cellStyle name="Обычный 44 2 3" xfId="41766" xr:uid="{00000000-0005-0000-0000-000023A30000}"/>
    <cellStyle name="Обычный 44 2 3 10" xfId="41767" xr:uid="{00000000-0005-0000-0000-000024A30000}"/>
    <cellStyle name="Обычный 44 2 3 11" xfId="41768" xr:uid="{00000000-0005-0000-0000-000025A30000}"/>
    <cellStyle name="Обычный 44 2 3 12" xfId="41769" xr:uid="{00000000-0005-0000-0000-000026A30000}"/>
    <cellStyle name="Обычный 44 2 3 13" xfId="41770" xr:uid="{00000000-0005-0000-0000-000027A30000}"/>
    <cellStyle name="Обычный 44 2 3 14" xfId="41771" xr:uid="{00000000-0005-0000-0000-000028A30000}"/>
    <cellStyle name="Обычный 44 2 3 15" xfId="41772" xr:uid="{00000000-0005-0000-0000-000029A30000}"/>
    <cellStyle name="Обычный 44 2 3 16" xfId="41773" xr:uid="{00000000-0005-0000-0000-00002AA30000}"/>
    <cellStyle name="Обычный 44 2 3 17" xfId="41774" xr:uid="{00000000-0005-0000-0000-00002BA30000}"/>
    <cellStyle name="Обычный 44 2 3 18" xfId="41775" xr:uid="{00000000-0005-0000-0000-00002CA30000}"/>
    <cellStyle name="Обычный 44 2 3 2" xfId="41776" xr:uid="{00000000-0005-0000-0000-00002DA30000}"/>
    <cellStyle name="Обычный 44 2 3 3" xfId="41777" xr:uid="{00000000-0005-0000-0000-00002EA30000}"/>
    <cellStyle name="Обычный 44 2 3 4" xfId="41778" xr:uid="{00000000-0005-0000-0000-00002FA30000}"/>
    <cellStyle name="Обычный 44 2 3 5" xfId="41779" xr:uid="{00000000-0005-0000-0000-000030A30000}"/>
    <cellStyle name="Обычный 44 2 3 6" xfId="41780" xr:uid="{00000000-0005-0000-0000-000031A30000}"/>
    <cellStyle name="Обычный 44 2 3 7" xfId="41781" xr:uid="{00000000-0005-0000-0000-000032A30000}"/>
    <cellStyle name="Обычный 44 2 3 8" xfId="41782" xr:uid="{00000000-0005-0000-0000-000033A30000}"/>
    <cellStyle name="Обычный 44 2 3 9" xfId="41783" xr:uid="{00000000-0005-0000-0000-000034A30000}"/>
    <cellStyle name="Обычный 44 2 4" xfId="41784" xr:uid="{00000000-0005-0000-0000-000035A30000}"/>
    <cellStyle name="Обычный 44 2 4 10" xfId="41785" xr:uid="{00000000-0005-0000-0000-000036A30000}"/>
    <cellStyle name="Обычный 44 2 4 11" xfId="41786" xr:uid="{00000000-0005-0000-0000-000037A30000}"/>
    <cellStyle name="Обычный 44 2 4 12" xfId="41787" xr:uid="{00000000-0005-0000-0000-000038A30000}"/>
    <cellStyle name="Обычный 44 2 4 13" xfId="41788" xr:uid="{00000000-0005-0000-0000-000039A30000}"/>
    <cellStyle name="Обычный 44 2 4 14" xfId="41789" xr:uid="{00000000-0005-0000-0000-00003AA30000}"/>
    <cellStyle name="Обычный 44 2 4 15" xfId="41790" xr:uid="{00000000-0005-0000-0000-00003BA30000}"/>
    <cellStyle name="Обычный 44 2 4 16" xfId="41791" xr:uid="{00000000-0005-0000-0000-00003CA30000}"/>
    <cellStyle name="Обычный 44 2 4 17" xfId="41792" xr:uid="{00000000-0005-0000-0000-00003DA30000}"/>
    <cellStyle name="Обычный 44 2 4 18" xfId="41793" xr:uid="{00000000-0005-0000-0000-00003EA30000}"/>
    <cellStyle name="Обычный 44 2 4 2" xfId="41794" xr:uid="{00000000-0005-0000-0000-00003FA30000}"/>
    <cellStyle name="Обычный 44 2 4 3" xfId="41795" xr:uid="{00000000-0005-0000-0000-000040A30000}"/>
    <cellStyle name="Обычный 44 2 4 4" xfId="41796" xr:uid="{00000000-0005-0000-0000-000041A30000}"/>
    <cellStyle name="Обычный 44 2 4 5" xfId="41797" xr:uid="{00000000-0005-0000-0000-000042A30000}"/>
    <cellStyle name="Обычный 44 2 4 6" xfId="41798" xr:uid="{00000000-0005-0000-0000-000043A30000}"/>
    <cellStyle name="Обычный 44 2 4 7" xfId="41799" xr:uid="{00000000-0005-0000-0000-000044A30000}"/>
    <cellStyle name="Обычный 44 2 4 8" xfId="41800" xr:uid="{00000000-0005-0000-0000-000045A30000}"/>
    <cellStyle name="Обычный 44 2 4 9" xfId="41801" xr:uid="{00000000-0005-0000-0000-000046A30000}"/>
    <cellStyle name="Обычный 44 2 5" xfId="41802" xr:uid="{00000000-0005-0000-0000-000047A30000}"/>
    <cellStyle name="Обычный 44 2 6" xfId="41803" xr:uid="{00000000-0005-0000-0000-000048A30000}"/>
    <cellStyle name="Обычный 44 2 7" xfId="41804" xr:uid="{00000000-0005-0000-0000-000049A30000}"/>
    <cellStyle name="Обычный 44 2 8" xfId="41805" xr:uid="{00000000-0005-0000-0000-00004AA30000}"/>
    <cellStyle name="Обычный 44 2 9" xfId="41806" xr:uid="{00000000-0005-0000-0000-00004BA30000}"/>
    <cellStyle name="Обычный 44 20" xfId="41807" xr:uid="{00000000-0005-0000-0000-00004CA30000}"/>
    <cellStyle name="Обычный 44 21" xfId="41808" xr:uid="{00000000-0005-0000-0000-00004DA30000}"/>
    <cellStyle name="Обычный 44 22" xfId="41809" xr:uid="{00000000-0005-0000-0000-00004EA30000}"/>
    <cellStyle name="Обычный 44 3" xfId="41810" xr:uid="{00000000-0005-0000-0000-00004FA30000}"/>
    <cellStyle name="Обычный 44 3 10" xfId="41811" xr:uid="{00000000-0005-0000-0000-000050A30000}"/>
    <cellStyle name="Обычный 44 3 11" xfId="41812" xr:uid="{00000000-0005-0000-0000-000051A30000}"/>
    <cellStyle name="Обычный 44 3 12" xfId="41813" xr:uid="{00000000-0005-0000-0000-000052A30000}"/>
    <cellStyle name="Обычный 44 3 13" xfId="41814" xr:uid="{00000000-0005-0000-0000-000053A30000}"/>
    <cellStyle name="Обычный 44 3 14" xfId="41815" xr:uid="{00000000-0005-0000-0000-000054A30000}"/>
    <cellStyle name="Обычный 44 3 15" xfId="41816" xr:uid="{00000000-0005-0000-0000-000055A30000}"/>
    <cellStyle name="Обычный 44 3 16" xfId="41817" xr:uid="{00000000-0005-0000-0000-000056A30000}"/>
    <cellStyle name="Обычный 44 3 17" xfId="41818" xr:uid="{00000000-0005-0000-0000-000057A30000}"/>
    <cellStyle name="Обычный 44 3 18" xfId="41819" xr:uid="{00000000-0005-0000-0000-000058A30000}"/>
    <cellStyle name="Обычный 44 3 2" xfId="41820" xr:uid="{00000000-0005-0000-0000-000059A30000}"/>
    <cellStyle name="Обычный 44 3 3" xfId="41821" xr:uid="{00000000-0005-0000-0000-00005AA30000}"/>
    <cellStyle name="Обычный 44 3 4" xfId="41822" xr:uid="{00000000-0005-0000-0000-00005BA30000}"/>
    <cellStyle name="Обычный 44 3 5" xfId="41823" xr:uid="{00000000-0005-0000-0000-00005CA30000}"/>
    <cellStyle name="Обычный 44 3 6" xfId="41824" xr:uid="{00000000-0005-0000-0000-00005DA30000}"/>
    <cellStyle name="Обычный 44 3 7" xfId="41825" xr:uid="{00000000-0005-0000-0000-00005EA30000}"/>
    <cellStyle name="Обычный 44 3 8" xfId="41826" xr:uid="{00000000-0005-0000-0000-00005FA30000}"/>
    <cellStyle name="Обычный 44 3 9" xfId="41827" xr:uid="{00000000-0005-0000-0000-000060A30000}"/>
    <cellStyle name="Обычный 44 4" xfId="41828" xr:uid="{00000000-0005-0000-0000-000061A30000}"/>
    <cellStyle name="Обычный 44 4 10" xfId="41829" xr:uid="{00000000-0005-0000-0000-000062A30000}"/>
    <cellStyle name="Обычный 44 4 11" xfId="41830" xr:uid="{00000000-0005-0000-0000-000063A30000}"/>
    <cellStyle name="Обычный 44 4 12" xfId="41831" xr:uid="{00000000-0005-0000-0000-000064A30000}"/>
    <cellStyle name="Обычный 44 4 13" xfId="41832" xr:uid="{00000000-0005-0000-0000-000065A30000}"/>
    <cellStyle name="Обычный 44 4 14" xfId="41833" xr:uid="{00000000-0005-0000-0000-000066A30000}"/>
    <cellStyle name="Обычный 44 4 15" xfId="41834" xr:uid="{00000000-0005-0000-0000-000067A30000}"/>
    <cellStyle name="Обычный 44 4 16" xfId="41835" xr:uid="{00000000-0005-0000-0000-000068A30000}"/>
    <cellStyle name="Обычный 44 4 17" xfId="41836" xr:uid="{00000000-0005-0000-0000-000069A30000}"/>
    <cellStyle name="Обычный 44 4 18" xfId="41837" xr:uid="{00000000-0005-0000-0000-00006AA30000}"/>
    <cellStyle name="Обычный 44 4 2" xfId="41838" xr:uid="{00000000-0005-0000-0000-00006BA30000}"/>
    <cellStyle name="Обычный 44 4 3" xfId="41839" xr:uid="{00000000-0005-0000-0000-00006CA30000}"/>
    <cellStyle name="Обычный 44 4 4" xfId="41840" xr:uid="{00000000-0005-0000-0000-00006DA30000}"/>
    <cellStyle name="Обычный 44 4 5" xfId="41841" xr:uid="{00000000-0005-0000-0000-00006EA30000}"/>
    <cellStyle name="Обычный 44 4 6" xfId="41842" xr:uid="{00000000-0005-0000-0000-00006FA30000}"/>
    <cellStyle name="Обычный 44 4 7" xfId="41843" xr:uid="{00000000-0005-0000-0000-000070A30000}"/>
    <cellStyle name="Обычный 44 4 8" xfId="41844" xr:uid="{00000000-0005-0000-0000-000071A30000}"/>
    <cellStyle name="Обычный 44 4 9" xfId="41845" xr:uid="{00000000-0005-0000-0000-000072A30000}"/>
    <cellStyle name="Обычный 44 5" xfId="41846" xr:uid="{00000000-0005-0000-0000-000073A30000}"/>
    <cellStyle name="Обычный 44 5 10" xfId="41847" xr:uid="{00000000-0005-0000-0000-000074A30000}"/>
    <cellStyle name="Обычный 44 5 11" xfId="41848" xr:uid="{00000000-0005-0000-0000-000075A30000}"/>
    <cellStyle name="Обычный 44 5 12" xfId="41849" xr:uid="{00000000-0005-0000-0000-000076A30000}"/>
    <cellStyle name="Обычный 44 5 13" xfId="41850" xr:uid="{00000000-0005-0000-0000-000077A30000}"/>
    <cellStyle name="Обычный 44 5 14" xfId="41851" xr:uid="{00000000-0005-0000-0000-000078A30000}"/>
    <cellStyle name="Обычный 44 5 15" xfId="41852" xr:uid="{00000000-0005-0000-0000-000079A30000}"/>
    <cellStyle name="Обычный 44 5 16" xfId="41853" xr:uid="{00000000-0005-0000-0000-00007AA30000}"/>
    <cellStyle name="Обычный 44 5 17" xfId="41854" xr:uid="{00000000-0005-0000-0000-00007BA30000}"/>
    <cellStyle name="Обычный 44 5 18" xfId="41855" xr:uid="{00000000-0005-0000-0000-00007CA30000}"/>
    <cellStyle name="Обычный 44 5 2" xfId="41856" xr:uid="{00000000-0005-0000-0000-00007DA30000}"/>
    <cellStyle name="Обычный 44 5 3" xfId="41857" xr:uid="{00000000-0005-0000-0000-00007EA30000}"/>
    <cellStyle name="Обычный 44 5 4" xfId="41858" xr:uid="{00000000-0005-0000-0000-00007FA30000}"/>
    <cellStyle name="Обычный 44 5 5" xfId="41859" xr:uid="{00000000-0005-0000-0000-000080A30000}"/>
    <cellStyle name="Обычный 44 5 6" xfId="41860" xr:uid="{00000000-0005-0000-0000-000081A30000}"/>
    <cellStyle name="Обычный 44 5 7" xfId="41861" xr:uid="{00000000-0005-0000-0000-000082A30000}"/>
    <cellStyle name="Обычный 44 5 8" xfId="41862" xr:uid="{00000000-0005-0000-0000-000083A30000}"/>
    <cellStyle name="Обычный 44 5 9" xfId="41863" xr:uid="{00000000-0005-0000-0000-000084A30000}"/>
    <cellStyle name="Обычный 44 6" xfId="41864" xr:uid="{00000000-0005-0000-0000-000085A30000}"/>
    <cellStyle name="Обычный 44 7" xfId="41865" xr:uid="{00000000-0005-0000-0000-000086A30000}"/>
    <cellStyle name="Обычный 44 8" xfId="41866" xr:uid="{00000000-0005-0000-0000-000087A30000}"/>
    <cellStyle name="Обычный 44 9" xfId="41867" xr:uid="{00000000-0005-0000-0000-000088A30000}"/>
    <cellStyle name="Обычный 45" xfId="41868" xr:uid="{00000000-0005-0000-0000-000089A30000}"/>
    <cellStyle name="Обычный 45 10" xfId="41869" xr:uid="{00000000-0005-0000-0000-00008AA30000}"/>
    <cellStyle name="Обычный 45 11" xfId="41870" xr:uid="{00000000-0005-0000-0000-00008BA30000}"/>
    <cellStyle name="Обычный 45 12" xfId="41871" xr:uid="{00000000-0005-0000-0000-00008CA30000}"/>
    <cellStyle name="Обычный 45 13" xfId="41872" xr:uid="{00000000-0005-0000-0000-00008DA30000}"/>
    <cellStyle name="Обычный 45 14" xfId="41873" xr:uid="{00000000-0005-0000-0000-00008EA30000}"/>
    <cellStyle name="Обычный 45 15" xfId="41874" xr:uid="{00000000-0005-0000-0000-00008FA30000}"/>
    <cellStyle name="Обычный 45 16" xfId="41875" xr:uid="{00000000-0005-0000-0000-000090A30000}"/>
    <cellStyle name="Обычный 45 17" xfId="41876" xr:uid="{00000000-0005-0000-0000-000091A30000}"/>
    <cellStyle name="Обычный 45 18" xfId="41877" xr:uid="{00000000-0005-0000-0000-000092A30000}"/>
    <cellStyle name="Обычный 45 19" xfId="41878" xr:uid="{00000000-0005-0000-0000-000093A30000}"/>
    <cellStyle name="Обычный 45 2" xfId="41879" xr:uid="{00000000-0005-0000-0000-000094A30000}"/>
    <cellStyle name="Обычный 45 2 10" xfId="41880" xr:uid="{00000000-0005-0000-0000-000095A30000}"/>
    <cellStyle name="Обычный 45 2 11" xfId="41881" xr:uid="{00000000-0005-0000-0000-000096A30000}"/>
    <cellStyle name="Обычный 45 2 12" xfId="41882" xr:uid="{00000000-0005-0000-0000-000097A30000}"/>
    <cellStyle name="Обычный 45 2 13" xfId="41883" xr:uid="{00000000-0005-0000-0000-000098A30000}"/>
    <cellStyle name="Обычный 45 2 14" xfId="41884" xr:uid="{00000000-0005-0000-0000-000099A30000}"/>
    <cellStyle name="Обычный 45 2 15" xfId="41885" xr:uid="{00000000-0005-0000-0000-00009AA30000}"/>
    <cellStyle name="Обычный 45 2 16" xfId="41886" xr:uid="{00000000-0005-0000-0000-00009BA30000}"/>
    <cellStyle name="Обычный 45 2 17" xfId="41887" xr:uid="{00000000-0005-0000-0000-00009CA30000}"/>
    <cellStyle name="Обычный 45 2 18" xfId="41888" xr:uid="{00000000-0005-0000-0000-00009DA30000}"/>
    <cellStyle name="Обычный 45 2 19" xfId="41889" xr:uid="{00000000-0005-0000-0000-00009EA30000}"/>
    <cellStyle name="Обычный 45 2 2" xfId="41890" xr:uid="{00000000-0005-0000-0000-00009FA30000}"/>
    <cellStyle name="Обычный 45 2 2 10" xfId="41891" xr:uid="{00000000-0005-0000-0000-0000A0A30000}"/>
    <cellStyle name="Обычный 45 2 2 11" xfId="41892" xr:uid="{00000000-0005-0000-0000-0000A1A30000}"/>
    <cellStyle name="Обычный 45 2 2 12" xfId="41893" xr:uid="{00000000-0005-0000-0000-0000A2A30000}"/>
    <cellStyle name="Обычный 45 2 2 13" xfId="41894" xr:uid="{00000000-0005-0000-0000-0000A3A30000}"/>
    <cellStyle name="Обычный 45 2 2 14" xfId="41895" xr:uid="{00000000-0005-0000-0000-0000A4A30000}"/>
    <cellStyle name="Обычный 45 2 2 15" xfId="41896" xr:uid="{00000000-0005-0000-0000-0000A5A30000}"/>
    <cellStyle name="Обычный 45 2 2 16" xfId="41897" xr:uid="{00000000-0005-0000-0000-0000A6A30000}"/>
    <cellStyle name="Обычный 45 2 2 17" xfId="41898" xr:uid="{00000000-0005-0000-0000-0000A7A30000}"/>
    <cellStyle name="Обычный 45 2 2 18" xfId="41899" xr:uid="{00000000-0005-0000-0000-0000A8A30000}"/>
    <cellStyle name="Обычный 45 2 2 2" xfId="41900" xr:uid="{00000000-0005-0000-0000-0000A9A30000}"/>
    <cellStyle name="Обычный 45 2 2 3" xfId="41901" xr:uid="{00000000-0005-0000-0000-0000AAA30000}"/>
    <cellStyle name="Обычный 45 2 2 4" xfId="41902" xr:uid="{00000000-0005-0000-0000-0000ABA30000}"/>
    <cellStyle name="Обычный 45 2 2 5" xfId="41903" xr:uid="{00000000-0005-0000-0000-0000ACA30000}"/>
    <cellStyle name="Обычный 45 2 2 6" xfId="41904" xr:uid="{00000000-0005-0000-0000-0000ADA30000}"/>
    <cellStyle name="Обычный 45 2 2 7" xfId="41905" xr:uid="{00000000-0005-0000-0000-0000AEA30000}"/>
    <cellStyle name="Обычный 45 2 2 8" xfId="41906" xr:uid="{00000000-0005-0000-0000-0000AFA30000}"/>
    <cellStyle name="Обычный 45 2 2 9" xfId="41907" xr:uid="{00000000-0005-0000-0000-0000B0A30000}"/>
    <cellStyle name="Обычный 45 2 20" xfId="41908" xr:uid="{00000000-0005-0000-0000-0000B1A30000}"/>
    <cellStyle name="Обычный 45 2 21" xfId="41909" xr:uid="{00000000-0005-0000-0000-0000B2A30000}"/>
    <cellStyle name="Обычный 45 2 3" xfId="41910" xr:uid="{00000000-0005-0000-0000-0000B3A30000}"/>
    <cellStyle name="Обычный 45 2 3 10" xfId="41911" xr:uid="{00000000-0005-0000-0000-0000B4A30000}"/>
    <cellStyle name="Обычный 45 2 3 11" xfId="41912" xr:uid="{00000000-0005-0000-0000-0000B5A30000}"/>
    <cellStyle name="Обычный 45 2 3 12" xfId="41913" xr:uid="{00000000-0005-0000-0000-0000B6A30000}"/>
    <cellStyle name="Обычный 45 2 3 13" xfId="41914" xr:uid="{00000000-0005-0000-0000-0000B7A30000}"/>
    <cellStyle name="Обычный 45 2 3 14" xfId="41915" xr:uid="{00000000-0005-0000-0000-0000B8A30000}"/>
    <cellStyle name="Обычный 45 2 3 15" xfId="41916" xr:uid="{00000000-0005-0000-0000-0000B9A30000}"/>
    <cellStyle name="Обычный 45 2 3 16" xfId="41917" xr:uid="{00000000-0005-0000-0000-0000BAA30000}"/>
    <cellStyle name="Обычный 45 2 3 17" xfId="41918" xr:uid="{00000000-0005-0000-0000-0000BBA30000}"/>
    <cellStyle name="Обычный 45 2 3 18" xfId="41919" xr:uid="{00000000-0005-0000-0000-0000BCA30000}"/>
    <cellStyle name="Обычный 45 2 3 2" xfId="41920" xr:uid="{00000000-0005-0000-0000-0000BDA30000}"/>
    <cellStyle name="Обычный 45 2 3 3" xfId="41921" xr:uid="{00000000-0005-0000-0000-0000BEA30000}"/>
    <cellStyle name="Обычный 45 2 3 4" xfId="41922" xr:uid="{00000000-0005-0000-0000-0000BFA30000}"/>
    <cellStyle name="Обычный 45 2 3 5" xfId="41923" xr:uid="{00000000-0005-0000-0000-0000C0A30000}"/>
    <cellStyle name="Обычный 45 2 3 6" xfId="41924" xr:uid="{00000000-0005-0000-0000-0000C1A30000}"/>
    <cellStyle name="Обычный 45 2 3 7" xfId="41925" xr:uid="{00000000-0005-0000-0000-0000C2A30000}"/>
    <cellStyle name="Обычный 45 2 3 8" xfId="41926" xr:uid="{00000000-0005-0000-0000-0000C3A30000}"/>
    <cellStyle name="Обычный 45 2 3 9" xfId="41927" xr:uid="{00000000-0005-0000-0000-0000C4A30000}"/>
    <cellStyle name="Обычный 45 2 4" xfId="41928" xr:uid="{00000000-0005-0000-0000-0000C5A30000}"/>
    <cellStyle name="Обычный 45 2 4 10" xfId="41929" xr:uid="{00000000-0005-0000-0000-0000C6A30000}"/>
    <cellStyle name="Обычный 45 2 4 11" xfId="41930" xr:uid="{00000000-0005-0000-0000-0000C7A30000}"/>
    <cellStyle name="Обычный 45 2 4 12" xfId="41931" xr:uid="{00000000-0005-0000-0000-0000C8A30000}"/>
    <cellStyle name="Обычный 45 2 4 13" xfId="41932" xr:uid="{00000000-0005-0000-0000-0000C9A30000}"/>
    <cellStyle name="Обычный 45 2 4 14" xfId="41933" xr:uid="{00000000-0005-0000-0000-0000CAA30000}"/>
    <cellStyle name="Обычный 45 2 4 15" xfId="41934" xr:uid="{00000000-0005-0000-0000-0000CBA30000}"/>
    <cellStyle name="Обычный 45 2 4 16" xfId="41935" xr:uid="{00000000-0005-0000-0000-0000CCA30000}"/>
    <cellStyle name="Обычный 45 2 4 17" xfId="41936" xr:uid="{00000000-0005-0000-0000-0000CDA30000}"/>
    <cellStyle name="Обычный 45 2 4 18" xfId="41937" xr:uid="{00000000-0005-0000-0000-0000CEA30000}"/>
    <cellStyle name="Обычный 45 2 4 2" xfId="41938" xr:uid="{00000000-0005-0000-0000-0000CFA30000}"/>
    <cellStyle name="Обычный 45 2 4 3" xfId="41939" xr:uid="{00000000-0005-0000-0000-0000D0A30000}"/>
    <cellStyle name="Обычный 45 2 4 4" xfId="41940" xr:uid="{00000000-0005-0000-0000-0000D1A30000}"/>
    <cellStyle name="Обычный 45 2 4 5" xfId="41941" xr:uid="{00000000-0005-0000-0000-0000D2A30000}"/>
    <cellStyle name="Обычный 45 2 4 6" xfId="41942" xr:uid="{00000000-0005-0000-0000-0000D3A30000}"/>
    <cellStyle name="Обычный 45 2 4 7" xfId="41943" xr:uid="{00000000-0005-0000-0000-0000D4A30000}"/>
    <cellStyle name="Обычный 45 2 4 8" xfId="41944" xr:uid="{00000000-0005-0000-0000-0000D5A30000}"/>
    <cellStyle name="Обычный 45 2 4 9" xfId="41945" xr:uid="{00000000-0005-0000-0000-0000D6A30000}"/>
    <cellStyle name="Обычный 45 2 5" xfId="41946" xr:uid="{00000000-0005-0000-0000-0000D7A30000}"/>
    <cellStyle name="Обычный 45 2 6" xfId="41947" xr:uid="{00000000-0005-0000-0000-0000D8A30000}"/>
    <cellStyle name="Обычный 45 2 7" xfId="41948" xr:uid="{00000000-0005-0000-0000-0000D9A30000}"/>
    <cellStyle name="Обычный 45 2 8" xfId="41949" xr:uid="{00000000-0005-0000-0000-0000DAA30000}"/>
    <cellStyle name="Обычный 45 2 9" xfId="41950" xr:uid="{00000000-0005-0000-0000-0000DBA30000}"/>
    <cellStyle name="Обычный 45 20" xfId="41951" xr:uid="{00000000-0005-0000-0000-0000DCA30000}"/>
    <cellStyle name="Обычный 45 21" xfId="41952" xr:uid="{00000000-0005-0000-0000-0000DDA30000}"/>
    <cellStyle name="Обычный 45 22" xfId="41953" xr:uid="{00000000-0005-0000-0000-0000DEA30000}"/>
    <cellStyle name="Обычный 45 3" xfId="41954" xr:uid="{00000000-0005-0000-0000-0000DFA30000}"/>
    <cellStyle name="Обычный 45 3 10" xfId="41955" xr:uid="{00000000-0005-0000-0000-0000E0A30000}"/>
    <cellStyle name="Обычный 45 3 11" xfId="41956" xr:uid="{00000000-0005-0000-0000-0000E1A30000}"/>
    <cellStyle name="Обычный 45 3 12" xfId="41957" xr:uid="{00000000-0005-0000-0000-0000E2A30000}"/>
    <cellStyle name="Обычный 45 3 13" xfId="41958" xr:uid="{00000000-0005-0000-0000-0000E3A30000}"/>
    <cellStyle name="Обычный 45 3 14" xfId="41959" xr:uid="{00000000-0005-0000-0000-0000E4A30000}"/>
    <cellStyle name="Обычный 45 3 15" xfId="41960" xr:uid="{00000000-0005-0000-0000-0000E5A30000}"/>
    <cellStyle name="Обычный 45 3 16" xfId="41961" xr:uid="{00000000-0005-0000-0000-0000E6A30000}"/>
    <cellStyle name="Обычный 45 3 17" xfId="41962" xr:uid="{00000000-0005-0000-0000-0000E7A30000}"/>
    <cellStyle name="Обычный 45 3 18" xfId="41963" xr:uid="{00000000-0005-0000-0000-0000E8A30000}"/>
    <cellStyle name="Обычный 45 3 2" xfId="41964" xr:uid="{00000000-0005-0000-0000-0000E9A30000}"/>
    <cellStyle name="Обычный 45 3 3" xfId="41965" xr:uid="{00000000-0005-0000-0000-0000EAA30000}"/>
    <cellStyle name="Обычный 45 3 4" xfId="41966" xr:uid="{00000000-0005-0000-0000-0000EBA30000}"/>
    <cellStyle name="Обычный 45 3 5" xfId="41967" xr:uid="{00000000-0005-0000-0000-0000ECA30000}"/>
    <cellStyle name="Обычный 45 3 6" xfId="41968" xr:uid="{00000000-0005-0000-0000-0000EDA30000}"/>
    <cellStyle name="Обычный 45 3 7" xfId="41969" xr:uid="{00000000-0005-0000-0000-0000EEA30000}"/>
    <cellStyle name="Обычный 45 3 8" xfId="41970" xr:uid="{00000000-0005-0000-0000-0000EFA30000}"/>
    <cellStyle name="Обычный 45 3 9" xfId="41971" xr:uid="{00000000-0005-0000-0000-0000F0A30000}"/>
    <cellStyle name="Обычный 45 4" xfId="41972" xr:uid="{00000000-0005-0000-0000-0000F1A30000}"/>
    <cellStyle name="Обычный 45 4 10" xfId="41973" xr:uid="{00000000-0005-0000-0000-0000F2A30000}"/>
    <cellStyle name="Обычный 45 4 11" xfId="41974" xr:uid="{00000000-0005-0000-0000-0000F3A30000}"/>
    <cellStyle name="Обычный 45 4 12" xfId="41975" xr:uid="{00000000-0005-0000-0000-0000F4A30000}"/>
    <cellStyle name="Обычный 45 4 13" xfId="41976" xr:uid="{00000000-0005-0000-0000-0000F5A30000}"/>
    <cellStyle name="Обычный 45 4 14" xfId="41977" xr:uid="{00000000-0005-0000-0000-0000F6A30000}"/>
    <cellStyle name="Обычный 45 4 15" xfId="41978" xr:uid="{00000000-0005-0000-0000-0000F7A30000}"/>
    <cellStyle name="Обычный 45 4 16" xfId="41979" xr:uid="{00000000-0005-0000-0000-0000F8A30000}"/>
    <cellStyle name="Обычный 45 4 17" xfId="41980" xr:uid="{00000000-0005-0000-0000-0000F9A30000}"/>
    <cellStyle name="Обычный 45 4 18" xfId="41981" xr:uid="{00000000-0005-0000-0000-0000FAA30000}"/>
    <cellStyle name="Обычный 45 4 2" xfId="41982" xr:uid="{00000000-0005-0000-0000-0000FBA30000}"/>
    <cellStyle name="Обычный 45 4 3" xfId="41983" xr:uid="{00000000-0005-0000-0000-0000FCA30000}"/>
    <cellStyle name="Обычный 45 4 4" xfId="41984" xr:uid="{00000000-0005-0000-0000-0000FDA30000}"/>
    <cellStyle name="Обычный 45 4 5" xfId="41985" xr:uid="{00000000-0005-0000-0000-0000FEA30000}"/>
    <cellStyle name="Обычный 45 4 6" xfId="41986" xr:uid="{00000000-0005-0000-0000-0000FFA30000}"/>
    <cellStyle name="Обычный 45 4 7" xfId="41987" xr:uid="{00000000-0005-0000-0000-000000A40000}"/>
    <cellStyle name="Обычный 45 4 8" xfId="41988" xr:uid="{00000000-0005-0000-0000-000001A40000}"/>
    <cellStyle name="Обычный 45 4 9" xfId="41989" xr:uid="{00000000-0005-0000-0000-000002A40000}"/>
    <cellStyle name="Обычный 45 5" xfId="41990" xr:uid="{00000000-0005-0000-0000-000003A40000}"/>
    <cellStyle name="Обычный 45 5 10" xfId="41991" xr:uid="{00000000-0005-0000-0000-000004A40000}"/>
    <cellStyle name="Обычный 45 5 11" xfId="41992" xr:uid="{00000000-0005-0000-0000-000005A40000}"/>
    <cellStyle name="Обычный 45 5 12" xfId="41993" xr:uid="{00000000-0005-0000-0000-000006A40000}"/>
    <cellStyle name="Обычный 45 5 13" xfId="41994" xr:uid="{00000000-0005-0000-0000-000007A40000}"/>
    <cellStyle name="Обычный 45 5 14" xfId="41995" xr:uid="{00000000-0005-0000-0000-000008A40000}"/>
    <cellStyle name="Обычный 45 5 15" xfId="41996" xr:uid="{00000000-0005-0000-0000-000009A40000}"/>
    <cellStyle name="Обычный 45 5 16" xfId="41997" xr:uid="{00000000-0005-0000-0000-00000AA40000}"/>
    <cellStyle name="Обычный 45 5 17" xfId="41998" xr:uid="{00000000-0005-0000-0000-00000BA40000}"/>
    <cellStyle name="Обычный 45 5 18" xfId="41999" xr:uid="{00000000-0005-0000-0000-00000CA40000}"/>
    <cellStyle name="Обычный 45 5 2" xfId="42000" xr:uid="{00000000-0005-0000-0000-00000DA40000}"/>
    <cellStyle name="Обычный 45 5 3" xfId="42001" xr:uid="{00000000-0005-0000-0000-00000EA40000}"/>
    <cellStyle name="Обычный 45 5 4" xfId="42002" xr:uid="{00000000-0005-0000-0000-00000FA40000}"/>
    <cellStyle name="Обычный 45 5 5" xfId="42003" xr:uid="{00000000-0005-0000-0000-000010A40000}"/>
    <cellStyle name="Обычный 45 5 6" xfId="42004" xr:uid="{00000000-0005-0000-0000-000011A40000}"/>
    <cellStyle name="Обычный 45 5 7" xfId="42005" xr:uid="{00000000-0005-0000-0000-000012A40000}"/>
    <cellStyle name="Обычный 45 5 8" xfId="42006" xr:uid="{00000000-0005-0000-0000-000013A40000}"/>
    <cellStyle name="Обычный 45 5 9" xfId="42007" xr:uid="{00000000-0005-0000-0000-000014A40000}"/>
    <cellStyle name="Обычный 45 6" xfId="42008" xr:uid="{00000000-0005-0000-0000-000015A40000}"/>
    <cellStyle name="Обычный 45 7" xfId="42009" xr:uid="{00000000-0005-0000-0000-000016A40000}"/>
    <cellStyle name="Обычный 45 8" xfId="42010" xr:uid="{00000000-0005-0000-0000-000017A40000}"/>
    <cellStyle name="Обычный 45 9" xfId="42011" xr:uid="{00000000-0005-0000-0000-000018A40000}"/>
    <cellStyle name="Обычный 46" xfId="42012" xr:uid="{00000000-0005-0000-0000-000019A40000}"/>
    <cellStyle name="Обычный 47" xfId="42013" xr:uid="{00000000-0005-0000-0000-00001AA40000}"/>
    <cellStyle name="Обычный 48" xfId="42014" xr:uid="{00000000-0005-0000-0000-00001BA40000}"/>
    <cellStyle name="Обычный 49" xfId="42015" xr:uid="{00000000-0005-0000-0000-00001CA40000}"/>
    <cellStyle name="Обычный 5" xfId="42016" xr:uid="{00000000-0005-0000-0000-00001DA40000}"/>
    <cellStyle name="Обычный 5 10" xfId="42017" xr:uid="{00000000-0005-0000-0000-00001EA40000}"/>
    <cellStyle name="Обычный 5 10 10" xfId="42018" xr:uid="{00000000-0005-0000-0000-00001FA40000}"/>
    <cellStyle name="Обычный 5 10 11" xfId="42019" xr:uid="{00000000-0005-0000-0000-000020A40000}"/>
    <cellStyle name="Обычный 5 10 12" xfId="42020" xr:uid="{00000000-0005-0000-0000-000021A40000}"/>
    <cellStyle name="Обычный 5 10 13" xfId="42021" xr:uid="{00000000-0005-0000-0000-000022A40000}"/>
    <cellStyle name="Обычный 5 10 2" xfId="42022" xr:uid="{00000000-0005-0000-0000-000023A40000}"/>
    <cellStyle name="Обычный 5 10 3" xfId="42023" xr:uid="{00000000-0005-0000-0000-000024A40000}"/>
    <cellStyle name="Обычный 5 10 4" xfId="42024" xr:uid="{00000000-0005-0000-0000-000025A40000}"/>
    <cellStyle name="Обычный 5 10 5" xfId="42025" xr:uid="{00000000-0005-0000-0000-000026A40000}"/>
    <cellStyle name="Обычный 5 10 6" xfId="42026" xr:uid="{00000000-0005-0000-0000-000027A40000}"/>
    <cellStyle name="Обычный 5 10 7" xfId="42027" xr:uid="{00000000-0005-0000-0000-000028A40000}"/>
    <cellStyle name="Обычный 5 10 8" xfId="42028" xr:uid="{00000000-0005-0000-0000-000029A40000}"/>
    <cellStyle name="Обычный 5 10 9" xfId="42029" xr:uid="{00000000-0005-0000-0000-00002AA40000}"/>
    <cellStyle name="Обычный 5 11" xfId="42030" xr:uid="{00000000-0005-0000-0000-00002BA40000}"/>
    <cellStyle name="Обычный 5 11 2" xfId="42031" xr:uid="{00000000-0005-0000-0000-00002CA40000}"/>
    <cellStyle name="Обычный 5 11 3" xfId="42032" xr:uid="{00000000-0005-0000-0000-00002DA40000}"/>
    <cellStyle name="Обычный 5 11 4" xfId="42033" xr:uid="{00000000-0005-0000-0000-00002EA40000}"/>
    <cellStyle name="Обычный 5 12" xfId="42034" xr:uid="{00000000-0005-0000-0000-00002FA40000}"/>
    <cellStyle name="Обычный 5 13" xfId="42035" xr:uid="{00000000-0005-0000-0000-000030A40000}"/>
    <cellStyle name="Обычный 5 14" xfId="42036" xr:uid="{00000000-0005-0000-0000-000031A40000}"/>
    <cellStyle name="Обычный 5 15" xfId="42037" xr:uid="{00000000-0005-0000-0000-000032A40000}"/>
    <cellStyle name="Обычный 5 16" xfId="42038" xr:uid="{00000000-0005-0000-0000-000033A40000}"/>
    <cellStyle name="Обычный 5 17" xfId="42039" xr:uid="{00000000-0005-0000-0000-000034A40000}"/>
    <cellStyle name="Обычный 5 18" xfId="42040" xr:uid="{00000000-0005-0000-0000-000035A40000}"/>
    <cellStyle name="Обычный 5 19" xfId="42041" xr:uid="{00000000-0005-0000-0000-000036A40000}"/>
    <cellStyle name="Обычный 5 2" xfId="42042" xr:uid="{00000000-0005-0000-0000-000037A40000}"/>
    <cellStyle name="Обычный 5 2 2" xfId="42043" xr:uid="{00000000-0005-0000-0000-000038A40000}"/>
    <cellStyle name="Обычный 5 2 3" xfId="42044" xr:uid="{00000000-0005-0000-0000-000039A40000}"/>
    <cellStyle name="Обычный 5 2 4" xfId="42045" xr:uid="{00000000-0005-0000-0000-00003AA40000}"/>
    <cellStyle name="Обычный 5 20" xfId="42046" xr:uid="{00000000-0005-0000-0000-00003BA40000}"/>
    <cellStyle name="Обычный 5 21" xfId="42047" xr:uid="{00000000-0005-0000-0000-00003CA40000}"/>
    <cellStyle name="Обычный 5 22" xfId="42048" xr:uid="{00000000-0005-0000-0000-00003DA40000}"/>
    <cellStyle name="Обычный 5 23" xfId="42049" xr:uid="{00000000-0005-0000-0000-00003EA40000}"/>
    <cellStyle name="Обычный 5 24" xfId="42050" xr:uid="{00000000-0005-0000-0000-00003FA40000}"/>
    <cellStyle name="Обычный 5 25 2 3 2" xfId="42051" xr:uid="{00000000-0005-0000-0000-000040A40000}"/>
    <cellStyle name="Обычный 5 25 2 3 3" xfId="42052" xr:uid="{00000000-0005-0000-0000-000041A40000}"/>
    <cellStyle name="Обычный 5 3" xfId="42053" xr:uid="{00000000-0005-0000-0000-000042A40000}"/>
    <cellStyle name="Обычный 5 3 2" xfId="42054" xr:uid="{00000000-0005-0000-0000-000043A40000}"/>
    <cellStyle name="Обычный 5 3 3" xfId="42055" xr:uid="{00000000-0005-0000-0000-000044A40000}"/>
    <cellStyle name="Обычный 5 3 4" xfId="42056" xr:uid="{00000000-0005-0000-0000-000045A40000}"/>
    <cellStyle name="Обычный 5 4" xfId="42057" xr:uid="{00000000-0005-0000-0000-000046A40000}"/>
    <cellStyle name="Обычный 5 4 2" xfId="42058" xr:uid="{00000000-0005-0000-0000-000047A40000}"/>
    <cellStyle name="Обычный 5 4 3" xfId="42059" xr:uid="{00000000-0005-0000-0000-000048A40000}"/>
    <cellStyle name="Обычный 5 4 4" xfId="42060" xr:uid="{00000000-0005-0000-0000-000049A40000}"/>
    <cellStyle name="Обычный 5 5" xfId="42061" xr:uid="{00000000-0005-0000-0000-00004AA40000}"/>
    <cellStyle name="Обычный 5 5 2" xfId="42062" xr:uid="{00000000-0005-0000-0000-00004BA40000}"/>
    <cellStyle name="Обычный 5 5 3" xfId="42063" xr:uid="{00000000-0005-0000-0000-00004CA40000}"/>
    <cellStyle name="Обычный 5 5 4" xfId="42064" xr:uid="{00000000-0005-0000-0000-00004DA40000}"/>
    <cellStyle name="Обычный 5 6" xfId="42065" xr:uid="{00000000-0005-0000-0000-00004EA40000}"/>
    <cellStyle name="Обычный 5 6 2" xfId="42066" xr:uid="{00000000-0005-0000-0000-00004FA40000}"/>
    <cellStyle name="Обычный 5 6 3" xfId="42067" xr:uid="{00000000-0005-0000-0000-000050A40000}"/>
    <cellStyle name="Обычный 5 6 4" xfId="42068" xr:uid="{00000000-0005-0000-0000-000051A40000}"/>
    <cellStyle name="Обычный 5 7" xfId="42069" xr:uid="{00000000-0005-0000-0000-000052A40000}"/>
    <cellStyle name="Обычный 5 7 2" xfId="42070" xr:uid="{00000000-0005-0000-0000-000053A40000}"/>
    <cellStyle name="Обычный 5 7 3" xfId="42071" xr:uid="{00000000-0005-0000-0000-000054A40000}"/>
    <cellStyle name="Обычный 5 7 4" xfId="42072" xr:uid="{00000000-0005-0000-0000-000055A40000}"/>
    <cellStyle name="Обычный 5 8" xfId="42073" xr:uid="{00000000-0005-0000-0000-000056A40000}"/>
    <cellStyle name="Обычный 5 8 2" xfId="42074" xr:uid="{00000000-0005-0000-0000-000057A40000}"/>
    <cellStyle name="Обычный 5 8 3" xfId="42075" xr:uid="{00000000-0005-0000-0000-000058A40000}"/>
    <cellStyle name="Обычный 5 8 4" xfId="42076" xr:uid="{00000000-0005-0000-0000-000059A40000}"/>
    <cellStyle name="Обычный 5 9" xfId="42077" xr:uid="{00000000-0005-0000-0000-00005AA40000}"/>
    <cellStyle name="Обычный 5 9 2" xfId="42078" xr:uid="{00000000-0005-0000-0000-00005BA40000}"/>
    <cellStyle name="Обычный 5 9 3" xfId="42079" xr:uid="{00000000-0005-0000-0000-00005CA40000}"/>
    <cellStyle name="Обычный 5 9 4" xfId="42080" xr:uid="{00000000-0005-0000-0000-00005DA40000}"/>
    <cellStyle name="Обычный 5_Бюджет Жарык 2010" xfId="42081" xr:uid="{00000000-0005-0000-0000-00005EA40000}"/>
    <cellStyle name="Обычный 50" xfId="42082" xr:uid="{00000000-0005-0000-0000-00005FA40000}"/>
    <cellStyle name="Обычный 51" xfId="42083" xr:uid="{00000000-0005-0000-0000-000060A40000}"/>
    <cellStyle name="Обычный 52" xfId="42084" xr:uid="{00000000-0005-0000-0000-000061A40000}"/>
    <cellStyle name="Обычный 53" xfId="42085" xr:uid="{00000000-0005-0000-0000-000062A40000}"/>
    <cellStyle name="Обычный 54" xfId="42086" xr:uid="{00000000-0005-0000-0000-000063A40000}"/>
    <cellStyle name="Обычный 55" xfId="42087" xr:uid="{00000000-0005-0000-0000-000064A40000}"/>
    <cellStyle name="Обычный 56" xfId="42088" xr:uid="{00000000-0005-0000-0000-000065A40000}"/>
    <cellStyle name="Обычный 57" xfId="42089" xr:uid="{00000000-0005-0000-0000-000066A40000}"/>
    <cellStyle name="Обычный 58" xfId="42090" xr:uid="{00000000-0005-0000-0000-000067A40000}"/>
    <cellStyle name="Обычный 59" xfId="42091" xr:uid="{00000000-0005-0000-0000-000068A40000}"/>
    <cellStyle name="Обычный 6" xfId="42092" xr:uid="{00000000-0005-0000-0000-000069A40000}"/>
    <cellStyle name="Обычный 6 10" xfId="42093" xr:uid="{00000000-0005-0000-0000-00006AA40000}"/>
    <cellStyle name="Обычный 6 10 2" xfId="42094" xr:uid="{00000000-0005-0000-0000-00006BA40000}"/>
    <cellStyle name="Обычный 6 11" xfId="42095" xr:uid="{00000000-0005-0000-0000-00006CA40000}"/>
    <cellStyle name="Обычный 6 11 2" xfId="42096" xr:uid="{00000000-0005-0000-0000-00006DA40000}"/>
    <cellStyle name="Обычный 6 11 3" xfId="42097" xr:uid="{00000000-0005-0000-0000-00006EA40000}"/>
    <cellStyle name="Обычный 6 12" xfId="42098" xr:uid="{00000000-0005-0000-0000-00006FA40000}"/>
    <cellStyle name="Обычный 6 12 2" xfId="42099" xr:uid="{00000000-0005-0000-0000-000070A40000}"/>
    <cellStyle name="Обычный 6 13" xfId="42100" xr:uid="{00000000-0005-0000-0000-000071A40000}"/>
    <cellStyle name="Обычный 6 14" xfId="42101" xr:uid="{00000000-0005-0000-0000-000072A40000}"/>
    <cellStyle name="Обычный 6 15" xfId="42102" xr:uid="{00000000-0005-0000-0000-000073A40000}"/>
    <cellStyle name="Обычный 6 16" xfId="42103" xr:uid="{00000000-0005-0000-0000-000074A40000}"/>
    <cellStyle name="Обычный 6 17" xfId="42104" xr:uid="{00000000-0005-0000-0000-000075A40000}"/>
    <cellStyle name="Обычный 6 2" xfId="42105" xr:uid="{00000000-0005-0000-0000-000076A40000}"/>
    <cellStyle name="Обычный 6 2 10" xfId="42106" xr:uid="{00000000-0005-0000-0000-000077A40000}"/>
    <cellStyle name="Обычный 6 2 11" xfId="42107" xr:uid="{00000000-0005-0000-0000-000078A40000}"/>
    <cellStyle name="Обычный 6 2 12" xfId="42108" xr:uid="{00000000-0005-0000-0000-000079A40000}"/>
    <cellStyle name="Обычный 6 2 13" xfId="42109" xr:uid="{00000000-0005-0000-0000-00007AA40000}"/>
    <cellStyle name="Обычный 6 2 2" xfId="42110" xr:uid="{00000000-0005-0000-0000-00007BA40000}"/>
    <cellStyle name="Обычный 6 2 2 2" xfId="42111" xr:uid="{00000000-0005-0000-0000-00007CA40000}"/>
    <cellStyle name="Обычный 6 2 2 2 2" xfId="42112" xr:uid="{00000000-0005-0000-0000-00007DA40000}"/>
    <cellStyle name="Обычный 6 2 2 2 2 2" xfId="42113" xr:uid="{00000000-0005-0000-0000-00007EA40000}"/>
    <cellStyle name="Обычный 6 2 2 2 2 3" xfId="42114" xr:uid="{00000000-0005-0000-0000-00007FA40000}"/>
    <cellStyle name="Обычный 6 2 2 2 3" xfId="42115" xr:uid="{00000000-0005-0000-0000-000080A40000}"/>
    <cellStyle name="Обычный 6 2 2 2 4" xfId="42116" xr:uid="{00000000-0005-0000-0000-000081A40000}"/>
    <cellStyle name="Обычный 6 2 2 3" xfId="42117" xr:uid="{00000000-0005-0000-0000-000082A40000}"/>
    <cellStyle name="Обычный 6 2 2 4" xfId="42118" xr:uid="{00000000-0005-0000-0000-000083A40000}"/>
    <cellStyle name="Обычный 6 2 2 5" xfId="42119" xr:uid="{00000000-0005-0000-0000-000084A40000}"/>
    <cellStyle name="Обычный 6 2 2 6" xfId="42120" xr:uid="{00000000-0005-0000-0000-000085A40000}"/>
    <cellStyle name="Обычный 6 2 2 7" xfId="42121" xr:uid="{00000000-0005-0000-0000-000086A40000}"/>
    <cellStyle name="Обычный 6 2 3" xfId="42122" xr:uid="{00000000-0005-0000-0000-000087A40000}"/>
    <cellStyle name="Обычный 6 2 3 2" xfId="42123" xr:uid="{00000000-0005-0000-0000-000088A40000}"/>
    <cellStyle name="Обычный 6 2 3 2 2" xfId="42124" xr:uid="{00000000-0005-0000-0000-000089A40000}"/>
    <cellStyle name="Обычный 6 2 3 2 3" xfId="42125" xr:uid="{00000000-0005-0000-0000-00008AA40000}"/>
    <cellStyle name="Обычный 6 2 3 3" xfId="42126" xr:uid="{00000000-0005-0000-0000-00008BA40000}"/>
    <cellStyle name="Обычный 6 2 3 4" xfId="42127" xr:uid="{00000000-0005-0000-0000-00008CA40000}"/>
    <cellStyle name="Обычный 6 2 3 5" xfId="42128" xr:uid="{00000000-0005-0000-0000-00008DA40000}"/>
    <cellStyle name="Обычный 6 2 3 6" xfId="42129" xr:uid="{00000000-0005-0000-0000-00008EA40000}"/>
    <cellStyle name="Обычный 6 2 4" xfId="42130" xr:uid="{00000000-0005-0000-0000-00008FA40000}"/>
    <cellStyle name="Обычный 6 2 5" xfId="42131" xr:uid="{00000000-0005-0000-0000-000090A40000}"/>
    <cellStyle name="Обычный 6 2 6" xfId="42132" xr:uid="{00000000-0005-0000-0000-000091A40000}"/>
    <cellStyle name="Обычный 6 2 6 2" xfId="42133" xr:uid="{00000000-0005-0000-0000-000092A40000}"/>
    <cellStyle name="Обычный 6 2 7" xfId="42134" xr:uid="{00000000-0005-0000-0000-000093A40000}"/>
    <cellStyle name="Обычный 6 2 7 2" xfId="42135" xr:uid="{00000000-0005-0000-0000-000094A40000}"/>
    <cellStyle name="Обычный 6 2 8" xfId="42136" xr:uid="{00000000-0005-0000-0000-000095A40000}"/>
    <cellStyle name="Обычный 6 2 9" xfId="42137" xr:uid="{00000000-0005-0000-0000-000096A40000}"/>
    <cellStyle name="Обычный 6 3" xfId="42138" xr:uid="{00000000-0005-0000-0000-000097A40000}"/>
    <cellStyle name="Обычный 6 3 2" xfId="42139" xr:uid="{00000000-0005-0000-0000-000098A40000}"/>
    <cellStyle name="Обычный 6 4" xfId="42140" xr:uid="{00000000-0005-0000-0000-000099A40000}"/>
    <cellStyle name="Обычный 6 4 2" xfId="42141" xr:uid="{00000000-0005-0000-0000-00009AA40000}"/>
    <cellStyle name="Обычный 6 5" xfId="42142" xr:uid="{00000000-0005-0000-0000-00009BA40000}"/>
    <cellStyle name="Обычный 6 5 2" xfId="42143" xr:uid="{00000000-0005-0000-0000-00009CA40000}"/>
    <cellStyle name="Обычный 6 6" xfId="42144" xr:uid="{00000000-0005-0000-0000-00009DA40000}"/>
    <cellStyle name="Обычный 6 6 2" xfId="42145" xr:uid="{00000000-0005-0000-0000-00009EA40000}"/>
    <cellStyle name="Обычный 6 7" xfId="42146" xr:uid="{00000000-0005-0000-0000-00009FA40000}"/>
    <cellStyle name="Обычный 6 7 2" xfId="42147" xr:uid="{00000000-0005-0000-0000-0000A0A40000}"/>
    <cellStyle name="Обычный 6 8" xfId="42148" xr:uid="{00000000-0005-0000-0000-0000A1A40000}"/>
    <cellStyle name="Обычный 6 8 2" xfId="42149" xr:uid="{00000000-0005-0000-0000-0000A2A40000}"/>
    <cellStyle name="Обычный 6 9" xfId="42150" xr:uid="{00000000-0005-0000-0000-0000A3A40000}"/>
    <cellStyle name="Обычный 6 9 2" xfId="42151" xr:uid="{00000000-0005-0000-0000-0000A4A40000}"/>
    <cellStyle name="Обычный 6_амортизация" xfId="42152" xr:uid="{00000000-0005-0000-0000-0000A5A40000}"/>
    <cellStyle name="Обычный 60" xfId="42153" xr:uid="{00000000-0005-0000-0000-0000A6A40000}"/>
    <cellStyle name="Обычный 61" xfId="42154" xr:uid="{00000000-0005-0000-0000-0000A7A40000}"/>
    <cellStyle name="Обычный 62" xfId="42155" xr:uid="{00000000-0005-0000-0000-0000A8A40000}"/>
    <cellStyle name="Обычный 63" xfId="42156" xr:uid="{00000000-0005-0000-0000-0000A9A40000}"/>
    <cellStyle name="Обычный 64" xfId="42157" xr:uid="{00000000-0005-0000-0000-0000AAA40000}"/>
    <cellStyle name="Обычный 65" xfId="42158" xr:uid="{00000000-0005-0000-0000-0000ABA40000}"/>
    <cellStyle name="Обычный 66" xfId="42159" xr:uid="{00000000-0005-0000-0000-0000ACA40000}"/>
    <cellStyle name="Обычный 67" xfId="42160" xr:uid="{00000000-0005-0000-0000-0000ADA40000}"/>
    <cellStyle name="Обычный 68" xfId="42161" xr:uid="{00000000-0005-0000-0000-0000AEA40000}"/>
    <cellStyle name="Обычный 69" xfId="42162" xr:uid="{00000000-0005-0000-0000-0000AFA40000}"/>
    <cellStyle name="Обычный 7" xfId="42163" xr:uid="{00000000-0005-0000-0000-0000B0A40000}"/>
    <cellStyle name="Обычный 7 10" xfId="42164" xr:uid="{00000000-0005-0000-0000-0000B1A40000}"/>
    <cellStyle name="Обычный 7 10 10" xfId="42165" xr:uid="{00000000-0005-0000-0000-0000B2A40000}"/>
    <cellStyle name="Обычный 7 10 11" xfId="42166" xr:uid="{00000000-0005-0000-0000-0000B3A40000}"/>
    <cellStyle name="Обычный 7 10 2" xfId="42167" xr:uid="{00000000-0005-0000-0000-0000B4A40000}"/>
    <cellStyle name="Обычный 7 10 3" xfId="42168" xr:uid="{00000000-0005-0000-0000-0000B5A40000}"/>
    <cellStyle name="Обычный 7 10 4" xfId="42169" xr:uid="{00000000-0005-0000-0000-0000B6A40000}"/>
    <cellStyle name="Обычный 7 10 5" xfId="42170" xr:uid="{00000000-0005-0000-0000-0000B7A40000}"/>
    <cellStyle name="Обычный 7 10 6" xfId="42171" xr:uid="{00000000-0005-0000-0000-0000B8A40000}"/>
    <cellStyle name="Обычный 7 10 7" xfId="42172" xr:uid="{00000000-0005-0000-0000-0000B9A40000}"/>
    <cellStyle name="Обычный 7 10 8" xfId="42173" xr:uid="{00000000-0005-0000-0000-0000BAA40000}"/>
    <cellStyle name="Обычный 7 10 9" xfId="42174" xr:uid="{00000000-0005-0000-0000-0000BBA40000}"/>
    <cellStyle name="Обычный 7 11" xfId="42175" xr:uid="{00000000-0005-0000-0000-0000BCA40000}"/>
    <cellStyle name="Обычный 7 11 2" xfId="42176" xr:uid="{00000000-0005-0000-0000-0000BDA40000}"/>
    <cellStyle name="Обычный 7 11 3" xfId="42177" xr:uid="{00000000-0005-0000-0000-0000BEA40000}"/>
    <cellStyle name="Обычный 7 11 4" xfId="42178" xr:uid="{00000000-0005-0000-0000-0000BFA40000}"/>
    <cellStyle name="Обычный 7 12" xfId="42179" xr:uid="{00000000-0005-0000-0000-0000C0A40000}"/>
    <cellStyle name="Обычный 7 12 2" xfId="42180" xr:uid="{00000000-0005-0000-0000-0000C1A40000}"/>
    <cellStyle name="Обычный 7 12 2 2" xfId="42181" xr:uid="{00000000-0005-0000-0000-0000C2A40000}"/>
    <cellStyle name="Обычный 7 12 3" xfId="42182" xr:uid="{00000000-0005-0000-0000-0000C3A40000}"/>
    <cellStyle name="Обычный 7 12 3 2" xfId="42183" xr:uid="{00000000-0005-0000-0000-0000C4A40000}"/>
    <cellStyle name="Обычный 7 12 4" xfId="42184" xr:uid="{00000000-0005-0000-0000-0000C5A40000}"/>
    <cellStyle name="Обычный 7 12 4 2" xfId="42185" xr:uid="{00000000-0005-0000-0000-0000C6A40000}"/>
    <cellStyle name="Обычный 7 12 4 3" xfId="42186" xr:uid="{00000000-0005-0000-0000-0000C7A40000}"/>
    <cellStyle name="Обычный 7 12 5" xfId="42187" xr:uid="{00000000-0005-0000-0000-0000C8A40000}"/>
    <cellStyle name="Обычный 7 13" xfId="42188" xr:uid="{00000000-0005-0000-0000-0000C9A40000}"/>
    <cellStyle name="Обычный 7 13 2" xfId="42189" xr:uid="{00000000-0005-0000-0000-0000CAA40000}"/>
    <cellStyle name="Обычный 7 13 2 2" xfId="42190" xr:uid="{00000000-0005-0000-0000-0000CBA40000}"/>
    <cellStyle name="Обычный 7 13 3" xfId="42191" xr:uid="{00000000-0005-0000-0000-0000CCA40000}"/>
    <cellStyle name="Обычный 7 13 3 2" xfId="42192" xr:uid="{00000000-0005-0000-0000-0000CDA40000}"/>
    <cellStyle name="Обычный 7 13 4" xfId="42193" xr:uid="{00000000-0005-0000-0000-0000CEA40000}"/>
    <cellStyle name="Обычный 7 13 4 2" xfId="42194" xr:uid="{00000000-0005-0000-0000-0000CFA40000}"/>
    <cellStyle name="Обычный 7 13 4 3" xfId="42195" xr:uid="{00000000-0005-0000-0000-0000D0A40000}"/>
    <cellStyle name="Обычный 7 13 5" xfId="42196" xr:uid="{00000000-0005-0000-0000-0000D1A40000}"/>
    <cellStyle name="Обычный 7 14" xfId="42197" xr:uid="{00000000-0005-0000-0000-0000D2A40000}"/>
    <cellStyle name="Обычный 7 14 2" xfId="42198" xr:uid="{00000000-0005-0000-0000-0000D3A40000}"/>
    <cellStyle name="Обычный 7 15" xfId="42199" xr:uid="{00000000-0005-0000-0000-0000D4A40000}"/>
    <cellStyle name="Обычный 7 16" xfId="42200" xr:uid="{00000000-0005-0000-0000-0000D5A40000}"/>
    <cellStyle name="Обычный 7 17" xfId="42201" xr:uid="{00000000-0005-0000-0000-0000D6A40000}"/>
    <cellStyle name="Обычный 7 18" xfId="42202" xr:uid="{00000000-0005-0000-0000-0000D7A40000}"/>
    <cellStyle name="Обычный 7 19" xfId="42203" xr:uid="{00000000-0005-0000-0000-0000D8A40000}"/>
    <cellStyle name="Обычный 7 2" xfId="42204" xr:uid="{00000000-0005-0000-0000-0000D9A40000}"/>
    <cellStyle name="Обычный 7 2 2" xfId="42205" xr:uid="{00000000-0005-0000-0000-0000DAA40000}"/>
    <cellStyle name="Обычный 7 2 3" xfId="42206" xr:uid="{00000000-0005-0000-0000-0000DBA40000}"/>
    <cellStyle name="Обычный 7 2 4" xfId="42207" xr:uid="{00000000-0005-0000-0000-0000DCA40000}"/>
    <cellStyle name="Обычный 7 20" xfId="42208" xr:uid="{00000000-0005-0000-0000-0000DDA40000}"/>
    <cellStyle name="Обычный 7 21" xfId="42209" xr:uid="{00000000-0005-0000-0000-0000DEA40000}"/>
    <cellStyle name="Обычный 7 22" xfId="42210" xr:uid="{00000000-0005-0000-0000-0000DFA40000}"/>
    <cellStyle name="Обычный 7 23" xfId="42211" xr:uid="{00000000-0005-0000-0000-0000E0A40000}"/>
    <cellStyle name="Обычный 7 24" xfId="42212" xr:uid="{00000000-0005-0000-0000-0000E1A40000}"/>
    <cellStyle name="Обычный 7 25" xfId="42213" xr:uid="{00000000-0005-0000-0000-0000E2A40000}"/>
    <cellStyle name="Обычный 7 3" xfId="42214" xr:uid="{00000000-0005-0000-0000-0000E3A40000}"/>
    <cellStyle name="Обычный 7 3 2" xfId="42215" xr:uid="{00000000-0005-0000-0000-0000E4A40000}"/>
    <cellStyle name="Обычный 7 3 3" xfId="42216" xr:uid="{00000000-0005-0000-0000-0000E5A40000}"/>
    <cellStyle name="Обычный 7 3 4" xfId="42217" xr:uid="{00000000-0005-0000-0000-0000E6A40000}"/>
    <cellStyle name="Обычный 7 4" xfId="42218" xr:uid="{00000000-0005-0000-0000-0000E7A40000}"/>
    <cellStyle name="Обычный 7 4 2" xfId="42219" xr:uid="{00000000-0005-0000-0000-0000E8A40000}"/>
    <cellStyle name="Обычный 7 4 3" xfId="42220" xr:uid="{00000000-0005-0000-0000-0000E9A40000}"/>
    <cellStyle name="Обычный 7 4 4" xfId="42221" xr:uid="{00000000-0005-0000-0000-0000EAA40000}"/>
    <cellStyle name="Обычный 7 5" xfId="42222" xr:uid="{00000000-0005-0000-0000-0000EBA40000}"/>
    <cellStyle name="Обычный 7 5 2" xfId="42223" xr:uid="{00000000-0005-0000-0000-0000ECA40000}"/>
    <cellStyle name="Обычный 7 5 3" xfId="42224" xr:uid="{00000000-0005-0000-0000-0000EDA40000}"/>
    <cellStyle name="Обычный 7 5 4" xfId="42225" xr:uid="{00000000-0005-0000-0000-0000EEA40000}"/>
    <cellStyle name="Обычный 7 6" xfId="42226" xr:uid="{00000000-0005-0000-0000-0000EFA40000}"/>
    <cellStyle name="Обычный 7 6 2" xfId="42227" xr:uid="{00000000-0005-0000-0000-0000F0A40000}"/>
    <cellStyle name="Обычный 7 6 3" xfId="42228" xr:uid="{00000000-0005-0000-0000-0000F1A40000}"/>
    <cellStyle name="Обычный 7 6 4" xfId="42229" xr:uid="{00000000-0005-0000-0000-0000F2A40000}"/>
    <cellStyle name="Обычный 7 7" xfId="42230" xr:uid="{00000000-0005-0000-0000-0000F3A40000}"/>
    <cellStyle name="Обычный 7 7 2" xfId="42231" xr:uid="{00000000-0005-0000-0000-0000F4A40000}"/>
    <cellStyle name="Обычный 7 7 3" xfId="42232" xr:uid="{00000000-0005-0000-0000-0000F5A40000}"/>
    <cellStyle name="Обычный 7 7 4" xfId="42233" xr:uid="{00000000-0005-0000-0000-0000F6A40000}"/>
    <cellStyle name="Обычный 7 8" xfId="42234" xr:uid="{00000000-0005-0000-0000-0000F7A40000}"/>
    <cellStyle name="Обычный 7 8 2" xfId="42235" xr:uid="{00000000-0005-0000-0000-0000F8A40000}"/>
    <cellStyle name="Обычный 7 8 3" xfId="42236" xr:uid="{00000000-0005-0000-0000-0000F9A40000}"/>
    <cellStyle name="Обычный 7 8 4" xfId="42237" xr:uid="{00000000-0005-0000-0000-0000FAA40000}"/>
    <cellStyle name="Обычный 7 9" xfId="42238" xr:uid="{00000000-0005-0000-0000-0000FBA40000}"/>
    <cellStyle name="Обычный 7 9 2" xfId="42239" xr:uid="{00000000-0005-0000-0000-0000FCA40000}"/>
    <cellStyle name="Обычный 7 9 3" xfId="42240" xr:uid="{00000000-0005-0000-0000-0000FDA40000}"/>
    <cellStyle name="Обычный 7 9 4" xfId="42241" xr:uid="{00000000-0005-0000-0000-0000FEA40000}"/>
    <cellStyle name="Обычный 7_Бюджет Жарык 2010" xfId="42242" xr:uid="{00000000-0005-0000-0000-0000FFA40000}"/>
    <cellStyle name="Обычный 70" xfId="42243" xr:uid="{00000000-0005-0000-0000-000000A50000}"/>
    <cellStyle name="Обычный 71" xfId="42244" xr:uid="{00000000-0005-0000-0000-000001A50000}"/>
    <cellStyle name="Обычный 72" xfId="42245" xr:uid="{00000000-0005-0000-0000-000002A50000}"/>
    <cellStyle name="Обычный 73" xfId="42246" xr:uid="{00000000-0005-0000-0000-000003A50000}"/>
    <cellStyle name="Обычный 74" xfId="42247" xr:uid="{00000000-0005-0000-0000-000004A50000}"/>
    <cellStyle name="Обычный 75" xfId="42248" xr:uid="{00000000-0005-0000-0000-000005A50000}"/>
    <cellStyle name="Обычный 76" xfId="42249" xr:uid="{00000000-0005-0000-0000-000006A50000}"/>
    <cellStyle name="Обычный 77" xfId="42250" xr:uid="{00000000-0005-0000-0000-000007A50000}"/>
    <cellStyle name="Обычный 78" xfId="42251" xr:uid="{00000000-0005-0000-0000-000008A50000}"/>
    <cellStyle name="Обычный 79" xfId="42252" xr:uid="{00000000-0005-0000-0000-000009A50000}"/>
    <cellStyle name="Обычный 8" xfId="42253" xr:uid="{00000000-0005-0000-0000-00000AA50000}"/>
    <cellStyle name="Обычный 8 10" xfId="42254" xr:uid="{00000000-0005-0000-0000-00000BA50000}"/>
    <cellStyle name="Обычный 8 10 2" xfId="42255" xr:uid="{00000000-0005-0000-0000-00000CA50000}"/>
    <cellStyle name="Обычный 8 10 3" xfId="42256" xr:uid="{00000000-0005-0000-0000-00000DA50000}"/>
    <cellStyle name="Обычный 8 10 4" xfId="42257" xr:uid="{00000000-0005-0000-0000-00000EA50000}"/>
    <cellStyle name="Обычный 8 11" xfId="42258" xr:uid="{00000000-0005-0000-0000-00000FA50000}"/>
    <cellStyle name="Обычный 8 11 2" xfId="42259" xr:uid="{00000000-0005-0000-0000-000010A50000}"/>
    <cellStyle name="Обычный 8 11 3" xfId="42260" xr:uid="{00000000-0005-0000-0000-000011A50000}"/>
    <cellStyle name="Обычный 8 11 4" xfId="42261" xr:uid="{00000000-0005-0000-0000-000012A50000}"/>
    <cellStyle name="Обычный 8 12" xfId="42262" xr:uid="{00000000-0005-0000-0000-000013A50000}"/>
    <cellStyle name="Обычный 8 13" xfId="42263" xr:uid="{00000000-0005-0000-0000-000014A50000}"/>
    <cellStyle name="Обычный 8 14" xfId="42264" xr:uid="{00000000-0005-0000-0000-000015A50000}"/>
    <cellStyle name="Обычный 8 14 2" xfId="42265" xr:uid="{00000000-0005-0000-0000-000016A50000}"/>
    <cellStyle name="Обычный 8 15" xfId="42266" xr:uid="{00000000-0005-0000-0000-000017A50000}"/>
    <cellStyle name="Обычный 8 16" xfId="42267" xr:uid="{00000000-0005-0000-0000-000018A50000}"/>
    <cellStyle name="Обычный 8 17" xfId="42268" xr:uid="{00000000-0005-0000-0000-000019A50000}"/>
    <cellStyle name="Обычный 8 18" xfId="42269" xr:uid="{00000000-0005-0000-0000-00001AA50000}"/>
    <cellStyle name="Обычный 8 2" xfId="42270" xr:uid="{00000000-0005-0000-0000-00001BA50000}"/>
    <cellStyle name="Обычный 8 2 2" xfId="42271" xr:uid="{00000000-0005-0000-0000-00001CA50000}"/>
    <cellStyle name="Обычный 8 2 3" xfId="42272" xr:uid="{00000000-0005-0000-0000-00001DA50000}"/>
    <cellStyle name="Обычный 8 2 4" xfId="42273" xr:uid="{00000000-0005-0000-0000-00001EA50000}"/>
    <cellStyle name="Обычный 8 3" xfId="42274" xr:uid="{00000000-0005-0000-0000-00001FA50000}"/>
    <cellStyle name="Обычный 8 3 2" xfId="42275" xr:uid="{00000000-0005-0000-0000-000020A50000}"/>
    <cellStyle name="Обычный 8 3 3" xfId="42276" xr:uid="{00000000-0005-0000-0000-000021A50000}"/>
    <cellStyle name="Обычный 8 3 4" xfId="42277" xr:uid="{00000000-0005-0000-0000-000022A50000}"/>
    <cellStyle name="Обычный 8 4" xfId="42278" xr:uid="{00000000-0005-0000-0000-000023A50000}"/>
    <cellStyle name="Обычный 8 4 2" xfId="42279" xr:uid="{00000000-0005-0000-0000-000024A50000}"/>
    <cellStyle name="Обычный 8 4 3" xfId="42280" xr:uid="{00000000-0005-0000-0000-000025A50000}"/>
    <cellStyle name="Обычный 8 4 4" xfId="42281" xr:uid="{00000000-0005-0000-0000-000026A50000}"/>
    <cellStyle name="Обычный 8 5" xfId="42282" xr:uid="{00000000-0005-0000-0000-000027A50000}"/>
    <cellStyle name="Обычный 8 5 2" xfId="42283" xr:uid="{00000000-0005-0000-0000-000028A50000}"/>
    <cellStyle name="Обычный 8 5 3" xfId="42284" xr:uid="{00000000-0005-0000-0000-000029A50000}"/>
    <cellStyle name="Обычный 8 5 4" xfId="42285" xr:uid="{00000000-0005-0000-0000-00002AA50000}"/>
    <cellStyle name="Обычный 8 6" xfId="42286" xr:uid="{00000000-0005-0000-0000-00002BA50000}"/>
    <cellStyle name="Обычный 8 6 2" xfId="42287" xr:uid="{00000000-0005-0000-0000-00002CA50000}"/>
    <cellStyle name="Обычный 8 6 3" xfId="42288" xr:uid="{00000000-0005-0000-0000-00002DA50000}"/>
    <cellStyle name="Обычный 8 6 4" xfId="42289" xr:uid="{00000000-0005-0000-0000-00002EA50000}"/>
    <cellStyle name="Обычный 8 7" xfId="42290" xr:uid="{00000000-0005-0000-0000-00002FA50000}"/>
    <cellStyle name="Обычный 8 7 2" xfId="42291" xr:uid="{00000000-0005-0000-0000-000030A50000}"/>
    <cellStyle name="Обычный 8 7 3" xfId="42292" xr:uid="{00000000-0005-0000-0000-000031A50000}"/>
    <cellStyle name="Обычный 8 7 4" xfId="42293" xr:uid="{00000000-0005-0000-0000-000032A50000}"/>
    <cellStyle name="Обычный 8 8" xfId="42294" xr:uid="{00000000-0005-0000-0000-000033A50000}"/>
    <cellStyle name="Обычный 8 8 2" xfId="42295" xr:uid="{00000000-0005-0000-0000-000034A50000}"/>
    <cellStyle name="Обычный 8 8 3" xfId="42296" xr:uid="{00000000-0005-0000-0000-000035A50000}"/>
    <cellStyle name="Обычный 8 8 4" xfId="42297" xr:uid="{00000000-0005-0000-0000-000036A50000}"/>
    <cellStyle name="Обычный 8 9" xfId="42298" xr:uid="{00000000-0005-0000-0000-000037A50000}"/>
    <cellStyle name="Обычный 8 9 2" xfId="42299" xr:uid="{00000000-0005-0000-0000-000038A50000}"/>
    <cellStyle name="Обычный 8 9 3" xfId="42300" xr:uid="{00000000-0005-0000-0000-000039A50000}"/>
    <cellStyle name="Обычный 8 9 4" xfId="42301" xr:uid="{00000000-0005-0000-0000-00003AA50000}"/>
    <cellStyle name="Обычный 8_Бюджет Жарык 2010" xfId="42302" xr:uid="{00000000-0005-0000-0000-00003BA50000}"/>
    <cellStyle name="Обычный 80" xfId="42303" xr:uid="{00000000-0005-0000-0000-00003CA50000}"/>
    <cellStyle name="Обычный 81" xfId="42304" xr:uid="{00000000-0005-0000-0000-00003DA50000}"/>
    <cellStyle name="Обычный 82" xfId="42305" xr:uid="{00000000-0005-0000-0000-00003EA50000}"/>
    <cellStyle name="Обычный 83" xfId="42306" xr:uid="{00000000-0005-0000-0000-00003FA50000}"/>
    <cellStyle name="Обычный 84" xfId="42307" xr:uid="{00000000-0005-0000-0000-000040A50000}"/>
    <cellStyle name="Обычный 85" xfId="42308" xr:uid="{00000000-0005-0000-0000-000041A50000}"/>
    <cellStyle name="Обычный 86" xfId="42309" xr:uid="{00000000-0005-0000-0000-000042A50000}"/>
    <cellStyle name="Обычный 87" xfId="42310" xr:uid="{00000000-0005-0000-0000-000043A50000}"/>
    <cellStyle name="Обычный 88" xfId="42311" xr:uid="{00000000-0005-0000-0000-000044A50000}"/>
    <cellStyle name="Обычный 89" xfId="42312" xr:uid="{00000000-0005-0000-0000-000045A50000}"/>
    <cellStyle name="Обычный 89 2" xfId="42313" xr:uid="{00000000-0005-0000-0000-000046A50000}"/>
    <cellStyle name="Обычный 89 2 2 2" xfId="48159" xr:uid="{0DDF5CC9-FB99-461A-BFA3-CC806244AEA6}"/>
    <cellStyle name="Обычный 89 2 2 2 3" xfId="42314" xr:uid="{00000000-0005-0000-0000-000047A50000}"/>
    <cellStyle name="Обычный 89 2 4 2" xfId="48164" xr:uid="{24633EEF-FB52-4DD8-931A-D4783D032047}"/>
    <cellStyle name="Обычный 89 2 6" xfId="48163" xr:uid="{6238DC3E-D6FC-4E48-850F-D7035BE9D2E4}"/>
    <cellStyle name="Обычный 89 3" xfId="48158" xr:uid="{89AC6128-3862-4A2D-8D30-9D18ECE2DABA}"/>
    <cellStyle name="Обычный 89 3 2" xfId="48166" xr:uid="{A2C7220C-CE20-4360-8762-F0944372C785}"/>
    <cellStyle name="Обычный 89 4" xfId="48155" xr:uid="{1CD561CC-0CF4-4483-BB44-E88795A57494}"/>
    <cellStyle name="Обычный 89 4 3 2" xfId="48160" xr:uid="{DF24FBC9-D3F3-4359-89F6-CDCC5DD9EE17}"/>
    <cellStyle name="Обычный 9" xfId="42315" xr:uid="{00000000-0005-0000-0000-000048A50000}"/>
    <cellStyle name="Обычный 9 10" xfId="42316" xr:uid="{00000000-0005-0000-0000-000049A50000}"/>
    <cellStyle name="Обычный 9 11" xfId="42317" xr:uid="{00000000-0005-0000-0000-00004AA50000}"/>
    <cellStyle name="Обычный 9 2" xfId="42318" xr:uid="{00000000-0005-0000-0000-00004BA50000}"/>
    <cellStyle name="Обычный 9 2 2" xfId="42319" xr:uid="{00000000-0005-0000-0000-00004CA50000}"/>
    <cellStyle name="Обычный 9 3" xfId="42320" xr:uid="{00000000-0005-0000-0000-00004DA50000}"/>
    <cellStyle name="Обычный 9 3 2" xfId="42321" xr:uid="{00000000-0005-0000-0000-00004EA50000}"/>
    <cellStyle name="Обычный 9 4" xfId="42322" xr:uid="{00000000-0005-0000-0000-00004FA50000}"/>
    <cellStyle name="Обычный 9 5" xfId="42323" xr:uid="{00000000-0005-0000-0000-000050A50000}"/>
    <cellStyle name="Обычный 9 6" xfId="42324" xr:uid="{00000000-0005-0000-0000-000051A50000}"/>
    <cellStyle name="Обычный 9 7" xfId="42325" xr:uid="{00000000-0005-0000-0000-000052A50000}"/>
    <cellStyle name="Обычный 9 8" xfId="42326" xr:uid="{00000000-0005-0000-0000-000053A50000}"/>
    <cellStyle name="Обычный 9 9" xfId="42327" xr:uid="{00000000-0005-0000-0000-000054A50000}"/>
    <cellStyle name="Обычный 90" xfId="42328" xr:uid="{00000000-0005-0000-0000-000055A50000}"/>
    <cellStyle name="Обычный 91" xfId="42329" xr:uid="{00000000-0005-0000-0000-000056A50000}"/>
    <cellStyle name="Обычный 92" xfId="42330" xr:uid="{00000000-0005-0000-0000-000057A50000}"/>
    <cellStyle name="Обычный 92 2" xfId="42331" xr:uid="{00000000-0005-0000-0000-000058A50000}"/>
    <cellStyle name="Обычный 92 2 2" xfId="42332" xr:uid="{00000000-0005-0000-0000-000059A50000}"/>
    <cellStyle name="Обычный 92 2 3" xfId="42333" xr:uid="{00000000-0005-0000-0000-00005AA50000}"/>
    <cellStyle name="Обычный 93" xfId="42334" xr:uid="{00000000-0005-0000-0000-00005BA50000}"/>
    <cellStyle name="Обычный 94" xfId="42335" xr:uid="{00000000-0005-0000-0000-00005CA50000}"/>
    <cellStyle name="Обычный 95" xfId="42336" xr:uid="{00000000-0005-0000-0000-00005DA50000}"/>
    <cellStyle name="Обычный 96" xfId="42337" xr:uid="{00000000-0005-0000-0000-00005EA50000}"/>
    <cellStyle name="Обычный 96 2 2" xfId="48157" xr:uid="{6DD49255-46BD-4499-A447-40B438070463}"/>
    <cellStyle name="Обычный 97" xfId="42338" xr:uid="{00000000-0005-0000-0000-00005FA50000}"/>
    <cellStyle name="Обычный 99" xfId="42339" xr:uid="{00000000-0005-0000-0000-000060A50000}"/>
    <cellStyle name="Обычный_Капвложения" xfId="48161" xr:uid="{0569D584-0CC8-41D0-9471-3CABF8660871}"/>
    <cellStyle name="Обычный_Лист1" xfId="48152" xr:uid="{00000000-0005-0000-0000-000062A50000}"/>
    <cellStyle name="Обычный_Лист1_1" xfId="48153" xr:uid="{00000000-0005-0000-0000-000063A50000}"/>
    <cellStyle name="Плохой 10" xfId="42340" xr:uid="{00000000-0005-0000-0000-000064A50000}"/>
    <cellStyle name="Плохой 11" xfId="42341" xr:uid="{00000000-0005-0000-0000-000065A50000}"/>
    <cellStyle name="Плохой 12" xfId="42342" xr:uid="{00000000-0005-0000-0000-000066A50000}"/>
    <cellStyle name="Плохой 13" xfId="42343" xr:uid="{00000000-0005-0000-0000-000067A50000}"/>
    <cellStyle name="Плохой 2" xfId="42344" xr:uid="{00000000-0005-0000-0000-000068A50000}"/>
    <cellStyle name="Плохой 2 10" xfId="42345" xr:uid="{00000000-0005-0000-0000-000069A50000}"/>
    <cellStyle name="Плохой 2 11" xfId="42346" xr:uid="{00000000-0005-0000-0000-00006AA50000}"/>
    <cellStyle name="Плохой 2 12" xfId="42347" xr:uid="{00000000-0005-0000-0000-00006BA50000}"/>
    <cellStyle name="Плохой 2 13" xfId="42348" xr:uid="{00000000-0005-0000-0000-00006CA50000}"/>
    <cellStyle name="Плохой 2 14" xfId="42349" xr:uid="{00000000-0005-0000-0000-00006DA50000}"/>
    <cellStyle name="Плохой 2 15" xfId="42350" xr:uid="{00000000-0005-0000-0000-00006EA50000}"/>
    <cellStyle name="Плохой 2 16" xfId="42351" xr:uid="{00000000-0005-0000-0000-00006FA50000}"/>
    <cellStyle name="Плохой 2 17" xfId="42352" xr:uid="{00000000-0005-0000-0000-000070A50000}"/>
    <cellStyle name="Плохой 2 18" xfId="42353" xr:uid="{00000000-0005-0000-0000-000071A50000}"/>
    <cellStyle name="Плохой 2 19" xfId="42354" xr:uid="{00000000-0005-0000-0000-000072A50000}"/>
    <cellStyle name="Плохой 2 2" xfId="42355" xr:uid="{00000000-0005-0000-0000-000073A50000}"/>
    <cellStyle name="Плохой 2 3" xfId="42356" xr:uid="{00000000-0005-0000-0000-000074A50000}"/>
    <cellStyle name="Плохой 2 4" xfId="42357" xr:uid="{00000000-0005-0000-0000-000075A50000}"/>
    <cellStyle name="Плохой 2 5" xfId="42358" xr:uid="{00000000-0005-0000-0000-000076A50000}"/>
    <cellStyle name="Плохой 2 6" xfId="42359" xr:uid="{00000000-0005-0000-0000-000077A50000}"/>
    <cellStyle name="Плохой 2 7" xfId="42360" xr:uid="{00000000-0005-0000-0000-000078A50000}"/>
    <cellStyle name="Плохой 2 8" xfId="42361" xr:uid="{00000000-0005-0000-0000-000079A50000}"/>
    <cellStyle name="Плохой 2 9" xfId="42362" xr:uid="{00000000-0005-0000-0000-00007AA50000}"/>
    <cellStyle name="Плохой 2 9 10" xfId="42363" xr:uid="{00000000-0005-0000-0000-00007BA50000}"/>
    <cellStyle name="Плохой 2 9 11" xfId="42364" xr:uid="{00000000-0005-0000-0000-00007CA50000}"/>
    <cellStyle name="Плохой 2 9 2" xfId="42365" xr:uid="{00000000-0005-0000-0000-00007DA50000}"/>
    <cellStyle name="Плохой 2 9 3" xfId="42366" xr:uid="{00000000-0005-0000-0000-00007EA50000}"/>
    <cellStyle name="Плохой 2 9 4" xfId="42367" xr:uid="{00000000-0005-0000-0000-00007FA50000}"/>
    <cellStyle name="Плохой 2 9 5" xfId="42368" xr:uid="{00000000-0005-0000-0000-000080A50000}"/>
    <cellStyle name="Плохой 2 9 5 2" xfId="42369" xr:uid="{00000000-0005-0000-0000-000081A50000}"/>
    <cellStyle name="Плохой 2 9 6" xfId="42370" xr:uid="{00000000-0005-0000-0000-000082A50000}"/>
    <cellStyle name="Плохой 2 9 6 2" xfId="42371" xr:uid="{00000000-0005-0000-0000-000083A50000}"/>
    <cellStyle name="Плохой 2 9 7" xfId="42372" xr:uid="{00000000-0005-0000-0000-000084A50000}"/>
    <cellStyle name="Плохой 2 9 8" xfId="42373" xr:uid="{00000000-0005-0000-0000-000085A50000}"/>
    <cellStyle name="Плохой 2 9 9" xfId="42374" xr:uid="{00000000-0005-0000-0000-000086A50000}"/>
    <cellStyle name="Плохой 2_амортизация" xfId="42375" xr:uid="{00000000-0005-0000-0000-000087A50000}"/>
    <cellStyle name="Плохой 3" xfId="42376" xr:uid="{00000000-0005-0000-0000-000088A50000}"/>
    <cellStyle name="Плохой 3 10" xfId="42377" xr:uid="{00000000-0005-0000-0000-000089A50000}"/>
    <cellStyle name="Плохой 3 11" xfId="42378" xr:uid="{00000000-0005-0000-0000-00008AA50000}"/>
    <cellStyle name="Плохой 3 2" xfId="42379" xr:uid="{00000000-0005-0000-0000-00008BA50000}"/>
    <cellStyle name="Плохой 3 3" xfId="42380" xr:uid="{00000000-0005-0000-0000-00008CA50000}"/>
    <cellStyle name="Плохой 3 4" xfId="42381" xr:uid="{00000000-0005-0000-0000-00008DA50000}"/>
    <cellStyle name="Плохой 3 5" xfId="42382" xr:uid="{00000000-0005-0000-0000-00008EA50000}"/>
    <cellStyle name="Плохой 3 5 2" xfId="42383" xr:uid="{00000000-0005-0000-0000-00008FA50000}"/>
    <cellStyle name="Плохой 3 6" xfId="42384" xr:uid="{00000000-0005-0000-0000-000090A50000}"/>
    <cellStyle name="Плохой 3 6 2" xfId="42385" xr:uid="{00000000-0005-0000-0000-000091A50000}"/>
    <cellStyle name="Плохой 3 7" xfId="42386" xr:uid="{00000000-0005-0000-0000-000092A50000}"/>
    <cellStyle name="Плохой 3 8" xfId="42387" xr:uid="{00000000-0005-0000-0000-000093A50000}"/>
    <cellStyle name="Плохой 3 9" xfId="42388" xr:uid="{00000000-0005-0000-0000-000094A50000}"/>
    <cellStyle name="Плохой 4" xfId="42389" xr:uid="{00000000-0005-0000-0000-000095A50000}"/>
    <cellStyle name="Плохой 4 10" xfId="42390" xr:uid="{00000000-0005-0000-0000-000096A50000}"/>
    <cellStyle name="Плохой 4 11" xfId="42391" xr:uid="{00000000-0005-0000-0000-000097A50000}"/>
    <cellStyle name="Плохой 4 2" xfId="42392" xr:uid="{00000000-0005-0000-0000-000098A50000}"/>
    <cellStyle name="Плохой 4 2 2" xfId="42393" xr:uid="{00000000-0005-0000-0000-000099A50000}"/>
    <cellStyle name="Плохой 4 2 2 2" xfId="42394" xr:uid="{00000000-0005-0000-0000-00009AA50000}"/>
    <cellStyle name="Плохой 4 2 2 3" xfId="42395" xr:uid="{00000000-0005-0000-0000-00009BA50000}"/>
    <cellStyle name="Плохой 4 2 3" xfId="42396" xr:uid="{00000000-0005-0000-0000-00009CA50000}"/>
    <cellStyle name="Плохой 4 3" xfId="42397" xr:uid="{00000000-0005-0000-0000-00009DA50000}"/>
    <cellStyle name="Плохой 4 4" xfId="42398" xr:uid="{00000000-0005-0000-0000-00009EA50000}"/>
    <cellStyle name="Плохой 4 4 2" xfId="42399" xr:uid="{00000000-0005-0000-0000-00009FA50000}"/>
    <cellStyle name="Плохой 4 5" xfId="42400" xr:uid="{00000000-0005-0000-0000-0000A0A50000}"/>
    <cellStyle name="Плохой 4 6" xfId="42401" xr:uid="{00000000-0005-0000-0000-0000A1A50000}"/>
    <cellStyle name="Плохой 4 7" xfId="42402" xr:uid="{00000000-0005-0000-0000-0000A2A50000}"/>
    <cellStyle name="Плохой 4 8" xfId="42403" xr:uid="{00000000-0005-0000-0000-0000A3A50000}"/>
    <cellStyle name="Плохой 4 9" xfId="42404" xr:uid="{00000000-0005-0000-0000-0000A4A50000}"/>
    <cellStyle name="Плохой 5" xfId="42405" xr:uid="{00000000-0005-0000-0000-0000A5A50000}"/>
    <cellStyle name="Плохой 5 2" xfId="42406" xr:uid="{00000000-0005-0000-0000-0000A6A50000}"/>
    <cellStyle name="Плохой 5 3" xfId="42407" xr:uid="{00000000-0005-0000-0000-0000A7A50000}"/>
    <cellStyle name="Плохой 6" xfId="42408" xr:uid="{00000000-0005-0000-0000-0000A8A50000}"/>
    <cellStyle name="Плохой 6 2" xfId="42409" xr:uid="{00000000-0005-0000-0000-0000A9A50000}"/>
    <cellStyle name="Плохой 7" xfId="42410" xr:uid="{00000000-0005-0000-0000-0000AAA50000}"/>
    <cellStyle name="Плохой 8" xfId="42411" xr:uid="{00000000-0005-0000-0000-0000ABA50000}"/>
    <cellStyle name="Плохой 9" xfId="42412" xr:uid="{00000000-0005-0000-0000-0000ACA50000}"/>
    <cellStyle name="Плохой 9 2" xfId="42413" xr:uid="{00000000-0005-0000-0000-0000ADA50000}"/>
    <cellStyle name="Плохой 9 3" xfId="42414" xr:uid="{00000000-0005-0000-0000-0000AEA50000}"/>
    <cellStyle name="Плохой 9 4" xfId="42415" xr:uid="{00000000-0005-0000-0000-0000AFA50000}"/>
    <cellStyle name="Пояснение 10" xfId="42416" xr:uid="{00000000-0005-0000-0000-0000B0A50000}"/>
    <cellStyle name="Пояснение 11" xfId="42417" xr:uid="{00000000-0005-0000-0000-0000B1A50000}"/>
    <cellStyle name="Пояснение 11 2" xfId="42418" xr:uid="{00000000-0005-0000-0000-0000B2A50000}"/>
    <cellStyle name="Пояснение 11 3" xfId="42419" xr:uid="{00000000-0005-0000-0000-0000B3A50000}"/>
    <cellStyle name="Пояснение 11 4" xfId="42420" xr:uid="{00000000-0005-0000-0000-0000B4A50000}"/>
    <cellStyle name="Пояснение 12" xfId="42421" xr:uid="{00000000-0005-0000-0000-0000B5A50000}"/>
    <cellStyle name="Пояснение 13" xfId="42422" xr:uid="{00000000-0005-0000-0000-0000B6A50000}"/>
    <cellStyle name="Пояснение 14" xfId="42423" xr:uid="{00000000-0005-0000-0000-0000B7A50000}"/>
    <cellStyle name="Пояснение 15" xfId="42424" xr:uid="{00000000-0005-0000-0000-0000B8A50000}"/>
    <cellStyle name="Пояснение 15 2" xfId="42425" xr:uid="{00000000-0005-0000-0000-0000B9A50000}"/>
    <cellStyle name="Пояснение 16" xfId="42426" xr:uid="{00000000-0005-0000-0000-0000BAA50000}"/>
    <cellStyle name="Пояснение 17" xfId="42427" xr:uid="{00000000-0005-0000-0000-0000BBA50000}"/>
    <cellStyle name="Пояснение 18" xfId="42428" xr:uid="{00000000-0005-0000-0000-0000BCA50000}"/>
    <cellStyle name="Пояснение 19" xfId="42429" xr:uid="{00000000-0005-0000-0000-0000BDA50000}"/>
    <cellStyle name="Пояснение 2" xfId="42430" xr:uid="{00000000-0005-0000-0000-0000BEA50000}"/>
    <cellStyle name="Пояснение 2 10" xfId="42431" xr:uid="{00000000-0005-0000-0000-0000BFA50000}"/>
    <cellStyle name="Пояснение 2 10 10" xfId="42432" xr:uid="{00000000-0005-0000-0000-0000C0A50000}"/>
    <cellStyle name="Пояснение 2 10 11" xfId="42433" xr:uid="{00000000-0005-0000-0000-0000C1A50000}"/>
    <cellStyle name="Пояснение 2 10 2" xfId="42434" xr:uid="{00000000-0005-0000-0000-0000C2A50000}"/>
    <cellStyle name="Пояснение 2 10 3" xfId="42435" xr:uid="{00000000-0005-0000-0000-0000C3A50000}"/>
    <cellStyle name="Пояснение 2 10 4" xfId="42436" xr:uid="{00000000-0005-0000-0000-0000C4A50000}"/>
    <cellStyle name="Пояснение 2 10 5" xfId="42437" xr:uid="{00000000-0005-0000-0000-0000C5A50000}"/>
    <cellStyle name="Пояснение 2 10 5 2" xfId="42438" xr:uid="{00000000-0005-0000-0000-0000C6A50000}"/>
    <cellStyle name="Пояснение 2 10 6" xfId="42439" xr:uid="{00000000-0005-0000-0000-0000C7A50000}"/>
    <cellStyle name="Пояснение 2 10 6 2" xfId="42440" xr:uid="{00000000-0005-0000-0000-0000C8A50000}"/>
    <cellStyle name="Пояснение 2 10 7" xfId="42441" xr:uid="{00000000-0005-0000-0000-0000C9A50000}"/>
    <cellStyle name="Пояснение 2 10 8" xfId="42442" xr:uid="{00000000-0005-0000-0000-0000CAA50000}"/>
    <cellStyle name="Пояснение 2 10 9" xfId="42443" xr:uid="{00000000-0005-0000-0000-0000CBA50000}"/>
    <cellStyle name="Пояснение 2 11" xfId="42444" xr:uid="{00000000-0005-0000-0000-0000CCA50000}"/>
    <cellStyle name="Пояснение 2 11 10" xfId="42445" xr:uid="{00000000-0005-0000-0000-0000CDA50000}"/>
    <cellStyle name="Пояснение 2 11 11" xfId="42446" xr:uid="{00000000-0005-0000-0000-0000CEA50000}"/>
    <cellStyle name="Пояснение 2 11 2" xfId="42447" xr:uid="{00000000-0005-0000-0000-0000CFA50000}"/>
    <cellStyle name="Пояснение 2 11 3" xfId="42448" xr:uid="{00000000-0005-0000-0000-0000D0A50000}"/>
    <cellStyle name="Пояснение 2 11 4" xfId="42449" xr:uid="{00000000-0005-0000-0000-0000D1A50000}"/>
    <cellStyle name="Пояснение 2 11 5" xfId="42450" xr:uid="{00000000-0005-0000-0000-0000D2A50000}"/>
    <cellStyle name="Пояснение 2 11 5 2" xfId="42451" xr:uid="{00000000-0005-0000-0000-0000D3A50000}"/>
    <cellStyle name="Пояснение 2 11 6" xfId="42452" xr:uid="{00000000-0005-0000-0000-0000D4A50000}"/>
    <cellStyle name="Пояснение 2 11 6 2" xfId="42453" xr:uid="{00000000-0005-0000-0000-0000D5A50000}"/>
    <cellStyle name="Пояснение 2 11 7" xfId="42454" xr:uid="{00000000-0005-0000-0000-0000D6A50000}"/>
    <cellStyle name="Пояснение 2 11 8" xfId="42455" xr:uid="{00000000-0005-0000-0000-0000D7A50000}"/>
    <cellStyle name="Пояснение 2 11 9" xfId="42456" xr:uid="{00000000-0005-0000-0000-0000D8A50000}"/>
    <cellStyle name="Пояснение 2 12" xfId="42457" xr:uid="{00000000-0005-0000-0000-0000D9A50000}"/>
    <cellStyle name="Пояснение 2 12 2" xfId="42458" xr:uid="{00000000-0005-0000-0000-0000DAA50000}"/>
    <cellStyle name="Пояснение 2 12 3" xfId="42459" xr:uid="{00000000-0005-0000-0000-0000DBA50000}"/>
    <cellStyle name="Пояснение 2 13" xfId="42460" xr:uid="{00000000-0005-0000-0000-0000DCA50000}"/>
    <cellStyle name="Пояснение 2 13 2" xfId="42461" xr:uid="{00000000-0005-0000-0000-0000DDA50000}"/>
    <cellStyle name="Пояснение 2 13 3" xfId="42462" xr:uid="{00000000-0005-0000-0000-0000DEA50000}"/>
    <cellStyle name="Пояснение 2 14" xfId="42463" xr:uid="{00000000-0005-0000-0000-0000DFA50000}"/>
    <cellStyle name="Пояснение 2 14 2" xfId="42464" xr:uid="{00000000-0005-0000-0000-0000E0A50000}"/>
    <cellStyle name="Пояснение 2 14 3" xfId="42465" xr:uid="{00000000-0005-0000-0000-0000E1A50000}"/>
    <cellStyle name="Пояснение 2 15" xfId="42466" xr:uid="{00000000-0005-0000-0000-0000E2A50000}"/>
    <cellStyle name="Пояснение 2 15 2" xfId="42467" xr:uid="{00000000-0005-0000-0000-0000E3A50000}"/>
    <cellStyle name="Пояснение 2 15 3" xfId="42468" xr:uid="{00000000-0005-0000-0000-0000E4A50000}"/>
    <cellStyle name="Пояснение 2 16" xfId="42469" xr:uid="{00000000-0005-0000-0000-0000E5A50000}"/>
    <cellStyle name="Пояснение 2 16 2" xfId="42470" xr:uid="{00000000-0005-0000-0000-0000E6A50000}"/>
    <cellStyle name="Пояснение 2 16 3" xfId="42471" xr:uid="{00000000-0005-0000-0000-0000E7A50000}"/>
    <cellStyle name="Пояснение 2 17" xfId="42472" xr:uid="{00000000-0005-0000-0000-0000E8A50000}"/>
    <cellStyle name="Пояснение 2 18" xfId="42473" xr:uid="{00000000-0005-0000-0000-0000E9A50000}"/>
    <cellStyle name="Пояснение 2 19" xfId="42474" xr:uid="{00000000-0005-0000-0000-0000EAA50000}"/>
    <cellStyle name="Пояснение 2 2" xfId="42475" xr:uid="{00000000-0005-0000-0000-0000EBA50000}"/>
    <cellStyle name="Пояснение 2 2 10" xfId="42476" xr:uid="{00000000-0005-0000-0000-0000ECA50000}"/>
    <cellStyle name="Пояснение 2 2 11" xfId="42477" xr:uid="{00000000-0005-0000-0000-0000EDA50000}"/>
    <cellStyle name="Пояснение 2 2 2" xfId="42478" xr:uid="{00000000-0005-0000-0000-0000EEA50000}"/>
    <cellStyle name="Пояснение 2 2 3" xfId="42479" xr:uid="{00000000-0005-0000-0000-0000EFA50000}"/>
    <cellStyle name="Пояснение 2 2 4" xfId="42480" xr:uid="{00000000-0005-0000-0000-0000F0A50000}"/>
    <cellStyle name="Пояснение 2 2 5" xfId="42481" xr:uid="{00000000-0005-0000-0000-0000F1A50000}"/>
    <cellStyle name="Пояснение 2 2 5 2" xfId="42482" xr:uid="{00000000-0005-0000-0000-0000F2A50000}"/>
    <cellStyle name="Пояснение 2 2 6" xfId="42483" xr:uid="{00000000-0005-0000-0000-0000F3A50000}"/>
    <cellStyle name="Пояснение 2 2 6 2" xfId="42484" xr:uid="{00000000-0005-0000-0000-0000F4A50000}"/>
    <cellStyle name="Пояснение 2 2 7" xfId="42485" xr:uid="{00000000-0005-0000-0000-0000F5A50000}"/>
    <cellStyle name="Пояснение 2 2 8" xfId="42486" xr:uid="{00000000-0005-0000-0000-0000F6A50000}"/>
    <cellStyle name="Пояснение 2 2 9" xfId="42487" xr:uid="{00000000-0005-0000-0000-0000F7A50000}"/>
    <cellStyle name="Пояснение 2 20" xfId="42488" xr:uid="{00000000-0005-0000-0000-0000F8A50000}"/>
    <cellStyle name="Пояснение 2 21" xfId="42489" xr:uid="{00000000-0005-0000-0000-0000F9A50000}"/>
    <cellStyle name="Пояснение 2 22" xfId="42490" xr:uid="{00000000-0005-0000-0000-0000FAA50000}"/>
    <cellStyle name="Пояснение 2 22 2" xfId="42491" xr:uid="{00000000-0005-0000-0000-0000FBA50000}"/>
    <cellStyle name="Пояснение 2 23" xfId="42492" xr:uid="{00000000-0005-0000-0000-0000FCA50000}"/>
    <cellStyle name="Пояснение 2 24" xfId="42493" xr:uid="{00000000-0005-0000-0000-0000FDA50000}"/>
    <cellStyle name="Пояснение 2 25" xfId="42494" xr:uid="{00000000-0005-0000-0000-0000FEA50000}"/>
    <cellStyle name="Пояснение 2 26" xfId="42495" xr:uid="{00000000-0005-0000-0000-0000FFA50000}"/>
    <cellStyle name="Пояснение 2 27" xfId="42496" xr:uid="{00000000-0005-0000-0000-000000A60000}"/>
    <cellStyle name="Пояснение 2 28" xfId="42497" xr:uid="{00000000-0005-0000-0000-000001A60000}"/>
    <cellStyle name="Пояснение 2 29" xfId="42498" xr:uid="{00000000-0005-0000-0000-000002A60000}"/>
    <cellStyle name="Пояснение 2 3" xfId="42499" xr:uid="{00000000-0005-0000-0000-000003A60000}"/>
    <cellStyle name="Пояснение 2 3 10" xfId="42500" xr:uid="{00000000-0005-0000-0000-000004A60000}"/>
    <cellStyle name="Пояснение 2 3 11" xfId="42501" xr:uid="{00000000-0005-0000-0000-000005A60000}"/>
    <cellStyle name="Пояснение 2 3 2" xfId="42502" xr:uid="{00000000-0005-0000-0000-000006A60000}"/>
    <cellStyle name="Пояснение 2 3 3" xfId="42503" xr:uid="{00000000-0005-0000-0000-000007A60000}"/>
    <cellStyle name="Пояснение 2 3 4" xfId="42504" xr:uid="{00000000-0005-0000-0000-000008A60000}"/>
    <cellStyle name="Пояснение 2 3 5" xfId="42505" xr:uid="{00000000-0005-0000-0000-000009A60000}"/>
    <cellStyle name="Пояснение 2 3 5 2" xfId="42506" xr:uid="{00000000-0005-0000-0000-00000AA60000}"/>
    <cellStyle name="Пояснение 2 3 6" xfId="42507" xr:uid="{00000000-0005-0000-0000-00000BA60000}"/>
    <cellStyle name="Пояснение 2 3 6 2" xfId="42508" xr:uid="{00000000-0005-0000-0000-00000CA60000}"/>
    <cellStyle name="Пояснение 2 3 7" xfId="42509" xr:uid="{00000000-0005-0000-0000-00000DA60000}"/>
    <cellStyle name="Пояснение 2 3 8" xfId="42510" xr:uid="{00000000-0005-0000-0000-00000EA60000}"/>
    <cellStyle name="Пояснение 2 3 9" xfId="42511" xr:uid="{00000000-0005-0000-0000-00000FA60000}"/>
    <cellStyle name="Пояснение 2 4" xfId="42512" xr:uid="{00000000-0005-0000-0000-000010A60000}"/>
    <cellStyle name="Пояснение 2 4 10" xfId="42513" xr:uid="{00000000-0005-0000-0000-000011A60000}"/>
    <cellStyle name="Пояснение 2 4 11" xfId="42514" xr:uid="{00000000-0005-0000-0000-000012A60000}"/>
    <cellStyle name="Пояснение 2 4 2" xfId="42515" xr:uid="{00000000-0005-0000-0000-000013A60000}"/>
    <cellStyle name="Пояснение 2 4 3" xfId="42516" xr:uid="{00000000-0005-0000-0000-000014A60000}"/>
    <cellStyle name="Пояснение 2 4 4" xfId="42517" xr:uid="{00000000-0005-0000-0000-000015A60000}"/>
    <cellStyle name="Пояснение 2 4 5" xfId="42518" xr:uid="{00000000-0005-0000-0000-000016A60000}"/>
    <cellStyle name="Пояснение 2 4 5 2" xfId="42519" xr:uid="{00000000-0005-0000-0000-000017A60000}"/>
    <cellStyle name="Пояснение 2 4 6" xfId="42520" xr:uid="{00000000-0005-0000-0000-000018A60000}"/>
    <cellStyle name="Пояснение 2 4 6 2" xfId="42521" xr:uid="{00000000-0005-0000-0000-000019A60000}"/>
    <cellStyle name="Пояснение 2 4 7" xfId="42522" xr:uid="{00000000-0005-0000-0000-00001AA60000}"/>
    <cellStyle name="Пояснение 2 4 8" xfId="42523" xr:uid="{00000000-0005-0000-0000-00001BA60000}"/>
    <cellStyle name="Пояснение 2 4 9" xfId="42524" xr:uid="{00000000-0005-0000-0000-00001CA60000}"/>
    <cellStyle name="Пояснение 2 5" xfId="42525" xr:uid="{00000000-0005-0000-0000-00001DA60000}"/>
    <cellStyle name="Пояснение 2 5 10" xfId="42526" xr:uid="{00000000-0005-0000-0000-00001EA60000}"/>
    <cellStyle name="Пояснение 2 5 11" xfId="42527" xr:uid="{00000000-0005-0000-0000-00001FA60000}"/>
    <cellStyle name="Пояснение 2 5 2" xfId="42528" xr:uid="{00000000-0005-0000-0000-000020A60000}"/>
    <cellStyle name="Пояснение 2 5 3" xfId="42529" xr:uid="{00000000-0005-0000-0000-000021A60000}"/>
    <cellStyle name="Пояснение 2 5 4" xfId="42530" xr:uid="{00000000-0005-0000-0000-000022A60000}"/>
    <cellStyle name="Пояснение 2 5 5" xfId="42531" xr:uid="{00000000-0005-0000-0000-000023A60000}"/>
    <cellStyle name="Пояснение 2 5 5 2" xfId="42532" xr:uid="{00000000-0005-0000-0000-000024A60000}"/>
    <cellStyle name="Пояснение 2 5 6" xfId="42533" xr:uid="{00000000-0005-0000-0000-000025A60000}"/>
    <cellStyle name="Пояснение 2 5 6 2" xfId="42534" xr:uid="{00000000-0005-0000-0000-000026A60000}"/>
    <cellStyle name="Пояснение 2 5 7" xfId="42535" xr:uid="{00000000-0005-0000-0000-000027A60000}"/>
    <cellStyle name="Пояснение 2 5 8" xfId="42536" xr:uid="{00000000-0005-0000-0000-000028A60000}"/>
    <cellStyle name="Пояснение 2 5 9" xfId="42537" xr:uid="{00000000-0005-0000-0000-000029A60000}"/>
    <cellStyle name="Пояснение 2 6" xfId="42538" xr:uid="{00000000-0005-0000-0000-00002AA60000}"/>
    <cellStyle name="Пояснение 2 6 10" xfId="42539" xr:uid="{00000000-0005-0000-0000-00002BA60000}"/>
    <cellStyle name="Пояснение 2 6 11" xfId="42540" xr:uid="{00000000-0005-0000-0000-00002CA60000}"/>
    <cellStyle name="Пояснение 2 6 2" xfId="42541" xr:uid="{00000000-0005-0000-0000-00002DA60000}"/>
    <cellStyle name="Пояснение 2 6 3" xfId="42542" xr:uid="{00000000-0005-0000-0000-00002EA60000}"/>
    <cellStyle name="Пояснение 2 6 4" xfId="42543" xr:uid="{00000000-0005-0000-0000-00002FA60000}"/>
    <cellStyle name="Пояснение 2 6 5" xfId="42544" xr:uid="{00000000-0005-0000-0000-000030A60000}"/>
    <cellStyle name="Пояснение 2 6 5 2" xfId="42545" xr:uid="{00000000-0005-0000-0000-000031A60000}"/>
    <cellStyle name="Пояснение 2 6 6" xfId="42546" xr:uid="{00000000-0005-0000-0000-000032A60000}"/>
    <cellStyle name="Пояснение 2 6 6 2" xfId="42547" xr:uid="{00000000-0005-0000-0000-000033A60000}"/>
    <cellStyle name="Пояснение 2 6 7" xfId="42548" xr:uid="{00000000-0005-0000-0000-000034A60000}"/>
    <cellStyle name="Пояснение 2 6 8" xfId="42549" xr:uid="{00000000-0005-0000-0000-000035A60000}"/>
    <cellStyle name="Пояснение 2 6 9" xfId="42550" xr:uid="{00000000-0005-0000-0000-000036A60000}"/>
    <cellStyle name="Пояснение 2 7" xfId="42551" xr:uid="{00000000-0005-0000-0000-000037A60000}"/>
    <cellStyle name="Пояснение 2 7 10" xfId="42552" xr:uid="{00000000-0005-0000-0000-000038A60000}"/>
    <cellStyle name="Пояснение 2 7 11" xfId="42553" xr:uid="{00000000-0005-0000-0000-000039A60000}"/>
    <cellStyle name="Пояснение 2 7 2" xfId="42554" xr:uid="{00000000-0005-0000-0000-00003AA60000}"/>
    <cellStyle name="Пояснение 2 7 3" xfId="42555" xr:uid="{00000000-0005-0000-0000-00003BA60000}"/>
    <cellStyle name="Пояснение 2 7 4" xfId="42556" xr:uid="{00000000-0005-0000-0000-00003CA60000}"/>
    <cellStyle name="Пояснение 2 7 5" xfId="42557" xr:uid="{00000000-0005-0000-0000-00003DA60000}"/>
    <cellStyle name="Пояснение 2 7 5 2" xfId="42558" xr:uid="{00000000-0005-0000-0000-00003EA60000}"/>
    <cellStyle name="Пояснение 2 7 6" xfId="42559" xr:uid="{00000000-0005-0000-0000-00003FA60000}"/>
    <cellStyle name="Пояснение 2 7 6 2" xfId="42560" xr:uid="{00000000-0005-0000-0000-000040A60000}"/>
    <cellStyle name="Пояснение 2 7 7" xfId="42561" xr:uid="{00000000-0005-0000-0000-000041A60000}"/>
    <cellStyle name="Пояснение 2 7 8" xfId="42562" xr:uid="{00000000-0005-0000-0000-000042A60000}"/>
    <cellStyle name="Пояснение 2 7 9" xfId="42563" xr:uid="{00000000-0005-0000-0000-000043A60000}"/>
    <cellStyle name="Пояснение 2 8" xfId="42564" xr:uid="{00000000-0005-0000-0000-000044A60000}"/>
    <cellStyle name="Пояснение 2 8 10" xfId="42565" xr:uid="{00000000-0005-0000-0000-000045A60000}"/>
    <cellStyle name="Пояснение 2 8 11" xfId="42566" xr:uid="{00000000-0005-0000-0000-000046A60000}"/>
    <cellStyle name="Пояснение 2 8 2" xfId="42567" xr:uid="{00000000-0005-0000-0000-000047A60000}"/>
    <cellStyle name="Пояснение 2 8 3" xfId="42568" xr:uid="{00000000-0005-0000-0000-000048A60000}"/>
    <cellStyle name="Пояснение 2 8 4" xfId="42569" xr:uid="{00000000-0005-0000-0000-000049A60000}"/>
    <cellStyle name="Пояснение 2 8 5" xfId="42570" xr:uid="{00000000-0005-0000-0000-00004AA60000}"/>
    <cellStyle name="Пояснение 2 8 5 2" xfId="42571" xr:uid="{00000000-0005-0000-0000-00004BA60000}"/>
    <cellStyle name="Пояснение 2 8 6" xfId="42572" xr:uid="{00000000-0005-0000-0000-00004CA60000}"/>
    <cellStyle name="Пояснение 2 8 6 2" xfId="42573" xr:uid="{00000000-0005-0000-0000-00004DA60000}"/>
    <cellStyle name="Пояснение 2 8 7" xfId="42574" xr:uid="{00000000-0005-0000-0000-00004EA60000}"/>
    <cellStyle name="Пояснение 2 8 8" xfId="42575" xr:uid="{00000000-0005-0000-0000-00004FA60000}"/>
    <cellStyle name="Пояснение 2 8 9" xfId="42576" xr:uid="{00000000-0005-0000-0000-000050A60000}"/>
    <cellStyle name="Пояснение 2 9" xfId="42577" xr:uid="{00000000-0005-0000-0000-000051A60000}"/>
    <cellStyle name="Пояснение 2 9 10" xfId="42578" xr:uid="{00000000-0005-0000-0000-000052A60000}"/>
    <cellStyle name="Пояснение 2 9 11" xfId="42579" xr:uid="{00000000-0005-0000-0000-000053A60000}"/>
    <cellStyle name="Пояснение 2 9 2" xfId="42580" xr:uid="{00000000-0005-0000-0000-000054A60000}"/>
    <cellStyle name="Пояснение 2 9 3" xfId="42581" xr:uid="{00000000-0005-0000-0000-000055A60000}"/>
    <cellStyle name="Пояснение 2 9 4" xfId="42582" xr:uid="{00000000-0005-0000-0000-000056A60000}"/>
    <cellStyle name="Пояснение 2 9 5" xfId="42583" xr:uid="{00000000-0005-0000-0000-000057A60000}"/>
    <cellStyle name="Пояснение 2 9 5 2" xfId="42584" xr:uid="{00000000-0005-0000-0000-000058A60000}"/>
    <cellStyle name="Пояснение 2 9 6" xfId="42585" xr:uid="{00000000-0005-0000-0000-000059A60000}"/>
    <cellStyle name="Пояснение 2 9 6 2" xfId="42586" xr:uid="{00000000-0005-0000-0000-00005AA60000}"/>
    <cellStyle name="Пояснение 2 9 7" xfId="42587" xr:uid="{00000000-0005-0000-0000-00005BA60000}"/>
    <cellStyle name="Пояснение 2 9 8" xfId="42588" xr:uid="{00000000-0005-0000-0000-00005CA60000}"/>
    <cellStyle name="Пояснение 2 9 9" xfId="42589" xr:uid="{00000000-0005-0000-0000-00005DA60000}"/>
    <cellStyle name="Пояснение 2_амортизация" xfId="42590" xr:uid="{00000000-0005-0000-0000-00005EA60000}"/>
    <cellStyle name="Пояснение 3" xfId="42591" xr:uid="{00000000-0005-0000-0000-00005FA60000}"/>
    <cellStyle name="Пояснение 3 10" xfId="42592" xr:uid="{00000000-0005-0000-0000-000060A60000}"/>
    <cellStyle name="Пояснение 3 11" xfId="42593" xr:uid="{00000000-0005-0000-0000-000061A60000}"/>
    <cellStyle name="Пояснение 3 2" xfId="42594" xr:uid="{00000000-0005-0000-0000-000062A60000}"/>
    <cellStyle name="Пояснение 3 3" xfId="42595" xr:uid="{00000000-0005-0000-0000-000063A60000}"/>
    <cellStyle name="Пояснение 3 4" xfId="42596" xr:uid="{00000000-0005-0000-0000-000064A60000}"/>
    <cellStyle name="Пояснение 3 5" xfId="42597" xr:uid="{00000000-0005-0000-0000-000065A60000}"/>
    <cellStyle name="Пояснение 3 5 2" xfId="42598" xr:uid="{00000000-0005-0000-0000-000066A60000}"/>
    <cellStyle name="Пояснение 3 6" xfId="42599" xr:uid="{00000000-0005-0000-0000-000067A60000}"/>
    <cellStyle name="Пояснение 3 6 2" xfId="42600" xr:uid="{00000000-0005-0000-0000-000068A60000}"/>
    <cellStyle name="Пояснение 3 7" xfId="42601" xr:uid="{00000000-0005-0000-0000-000069A60000}"/>
    <cellStyle name="Пояснение 3 8" xfId="42602" xr:uid="{00000000-0005-0000-0000-00006AA60000}"/>
    <cellStyle name="Пояснение 3 9" xfId="42603" xr:uid="{00000000-0005-0000-0000-00006BA60000}"/>
    <cellStyle name="Пояснение 4" xfId="42604" xr:uid="{00000000-0005-0000-0000-00006CA60000}"/>
    <cellStyle name="Пояснение 4 10" xfId="42605" xr:uid="{00000000-0005-0000-0000-00006DA60000}"/>
    <cellStyle name="Пояснение 4 11" xfId="42606" xr:uid="{00000000-0005-0000-0000-00006EA60000}"/>
    <cellStyle name="Пояснение 4 2" xfId="42607" xr:uid="{00000000-0005-0000-0000-00006FA60000}"/>
    <cellStyle name="Пояснение 4 2 2" xfId="42608" xr:uid="{00000000-0005-0000-0000-000070A60000}"/>
    <cellStyle name="Пояснение 4 2 2 2" xfId="42609" xr:uid="{00000000-0005-0000-0000-000071A60000}"/>
    <cellStyle name="Пояснение 4 2 2 3" xfId="42610" xr:uid="{00000000-0005-0000-0000-000072A60000}"/>
    <cellStyle name="Пояснение 4 2 3" xfId="42611" xr:uid="{00000000-0005-0000-0000-000073A60000}"/>
    <cellStyle name="Пояснение 4 3" xfId="42612" xr:uid="{00000000-0005-0000-0000-000074A60000}"/>
    <cellStyle name="Пояснение 4 4" xfId="42613" xr:uid="{00000000-0005-0000-0000-000075A60000}"/>
    <cellStyle name="Пояснение 4 4 2" xfId="42614" xr:uid="{00000000-0005-0000-0000-000076A60000}"/>
    <cellStyle name="Пояснение 4 5" xfId="42615" xr:uid="{00000000-0005-0000-0000-000077A60000}"/>
    <cellStyle name="Пояснение 4 6" xfId="42616" xr:uid="{00000000-0005-0000-0000-000078A60000}"/>
    <cellStyle name="Пояснение 4 7" xfId="42617" xr:uid="{00000000-0005-0000-0000-000079A60000}"/>
    <cellStyle name="Пояснение 4 8" xfId="42618" xr:uid="{00000000-0005-0000-0000-00007AA60000}"/>
    <cellStyle name="Пояснение 4 9" xfId="42619" xr:uid="{00000000-0005-0000-0000-00007BA60000}"/>
    <cellStyle name="Пояснение 5" xfId="42620" xr:uid="{00000000-0005-0000-0000-00007CA60000}"/>
    <cellStyle name="Пояснение 5 2" xfId="42621" xr:uid="{00000000-0005-0000-0000-00007DA60000}"/>
    <cellStyle name="Пояснение 5 3" xfId="42622" xr:uid="{00000000-0005-0000-0000-00007EA60000}"/>
    <cellStyle name="Пояснение 6" xfId="42623" xr:uid="{00000000-0005-0000-0000-00007FA60000}"/>
    <cellStyle name="Пояснение 6 2" xfId="42624" xr:uid="{00000000-0005-0000-0000-000080A60000}"/>
    <cellStyle name="Пояснение 7" xfId="42625" xr:uid="{00000000-0005-0000-0000-000081A60000}"/>
    <cellStyle name="Пояснение 8" xfId="42626" xr:uid="{00000000-0005-0000-0000-000082A60000}"/>
    <cellStyle name="Пояснение 9" xfId="42627" xr:uid="{00000000-0005-0000-0000-000083A60000}"/>
    <cellStyle name="Примечание 10" xfId="42628" xr:uid="{00000000-0005-0000-0000-000084A60000}"/>
    <cellStyle name="Примечание 11" xfId="42629" xr:uid="{00000000-0005-0000-0000-000085A60000}"/>
    <cellStyle name="Примечание 11 2" xfId="42630" xr:uid="{00000000-0005-0000-0000-000086A60000}"/>
    <cellStyle name="Примечание 11 3" xfId="42631" xr:uid="{00000000-0005-0000-0000-000087A60000}"/>
    <cellStyle name="Примечание 11 4" xfId="42632" xr:uid="{00000000-0005-0000-0000-000088A60000}"/>
    <cellStyle name="Примечание 12" xfId="42633" xr:uid="{00000000-0005-0000-0000-000089A60000}"/>
    <cellStyle name="Примечание 13" xfId="42634" xr:uid="{00000000-0005-0000-0000-00008AA60000}"/>
    <cellStyle name="Примечание 14" xfId="42635" xr:uid="{00000000-0005-0000-0000-00008BA60000}"/>
    <cellStyle name="Примечание 15" xfId="42636" xr:uid="{00000000-0005-0000-0000-00008CA60000}"/>
    <cellStyle name="Примечание 15 2" xfId="42637" xr:uid="{00000000-0005-0000-0000-00008DA60000}"/>
    <cellStyle name="Примечание 16" xfId="42638" xr:uid="{00000000-0005-0000-0000-00008EA60000}"/>
    <cellStyle name="Примечание 17" xfId="42639" xr:uid="{00000000-0005-0000-0000-00008FA60000}"/>
    <cellStyle name="Примечание 18" xfId="42640" xr:uid="{00000000-0005-0000-0000-000090A60000}"/>
    <cellStyle name="Примечание 19" xfId="42641" xr:uid="{00000000-0005-0000-0000-000091A60000}"/>
    <cellStyle name="Примечание 2" xfId="42642" xr:uid="{00000000-0005-0000-0000-000092A60000}"/>
    <cellStyle name="Примечание 2 10" xfId="42643" xr:uid="{00000000-0005-0000-0000-000093A60000}"/>
    <cellStyle name="Примечание 2 10 10" xfId="42644" xr:uid="{00000000-0005-0000-0000-000094A60000}"/>
    <cellStyle name="Примечание 2 10 10 2" xfId="42645" xr:uid="{00000000-0005-0000-0000-000095A60000}"/>
    <cellStyle name="Примечание 2 10 10 2 2" xfId="42646" xr:uid="{00000000-0005-0000-0000-000096A60000}"/>
    <cellStyle name="Примечание 2 10 10 2 3" xfId="42647" xr:uid="{00000000-0005-0000-0000-000097A60000}"/>
    <cellStyle name="Примечание 2 10 10 3" xfId="42648" xr:uid="{00000000-0005-0000-0000-000098A60000}"/>
    <cellStyle name="Примечание 2 10 10 3 2" xfId="42649" xr:uid="{00000000-0005-0000-0000-000099A60000}"/>
    <cellStyle name="Примечание 2 10 10 4" xfId="42650" xr:uid="{00000000-0005-0000-0000-00009AA60000}"/>
    <cellStyle name="Примечание 2 10 10 5" xfId="42651" xr:uid="{00000000-0005-0000-0000-00009BA60000}"/>
    <cellStyle name="Примечание 2 10 10 6" xfId="42652" xr:uid="{00000000-0005-0000-0000-00009CA60000}"/>
    <cellStyle name="Примечание 2 10 11" xfId="42653" xr:uid="{00000000-0005-0000-0000-00009DA60000}"/>
    <cellStyle name="Примечание 2 10 11 2" xfId="42654" xr:uid="{00000000-0005-0000-0000-00009EA60000}"/>
    <cellStyle name="Примечание 2 10 11 2 2" xfId="42655" xr:uid="{00000000-0005-0000-0000-00009FA60000}"/>
    <cellStyle name="Примечание 2 10 11 2 3" xfId="42656" xr:uid="{00000000-0005-0000-0000-0000A0A60000}"/>
    <cellStyle name="Примечание 2 10 11 3" xfId="42657" xr:uid="{00000000-0005-0000-0000-0000A1A60000}"/>
    <cellStyle name="Примечание 2 10 11 3 2" xfId="42658" xr:uid="{00000000-0005-0000-0000-0000A2A60000}"/>
    <cellStyle name="Примечание 2 10 11 4" xfId="42659" xr:uid="{00000000-0005-0000-0000-0000A3A60000}"/>
    <cellStyle name="Примечание 2 10 11 5" xfId="42660" xr:uid="{00000000-0005-0000-0000-0000A4A60000}"/>
    <cellStyle name="Примечание 2 10 11 6" xfId="42661" xr:uid="{00000000-0005-0000-0000-0000A5A60000}"/>
    <cellStyle name="Примечание 2 10 12" xfId="42662" xr:uid="{00000000-0005-0000-0000-0000A6A60000}"/>
    <cellStyle name="Примечание 2 10 13" xfId="42663" xr:uid="{00000000-0005-0000-0000-0000A7A60000}"/>
    <cellStyle name="Примечание 2 10 14" xfId="42664" xr:uid="{00000000-0005-0000-0000-0000A8A60000}"/>
    <cellStyle name="Примечание 2 10 15" xfId="42665" xr:uid="{00000000-0005-0000-0000-0000A9A60000}"/>
    <cellStyle name="Примечание 2 10 15 2" xfId="42666" xr:uid="{00000000-0005-0000-0000-0000AAA60000}"/>
    <cellStyle name="Примечание 2 10 16" xfId="42667" xr:uid="{00000000-0005-0000-0000-0000ABA60000}"/>
    <cellStyle name="Примечание 2 10 16 2" xfId="42668" xr:uid="{00000000-0005-0000-0000-0000ACA60000}"/>
    <cellStyle name="Примечание 2 10 17" xfId="42669" xr:uid="{00000000-0005-0000-0000-0000ADA60000}"/>
    <cellStyle name="Примечание 2 10 18" xfId="42670" xr:uid="{00000000-0005-0000-0000-0000AEA60000}"/>
    <cellStyle name="Примечание 2 10 19" xfId="42671" xr:uid="{00000000-0005-0000-0000-0000AFA60000}"/>
    <cellStyle name="Примечание 2 10 2" xfId="42672" xr:uid="{00000000-0005-0000-0000-0000B0A60000}"/>
    <cellStyle name="Примечание 2 10 2 10" xfId="42673" xr:uid="{00000000-0005-0000-0000-0000B1A60000}"/>
    <cellStyle name="Примечание 2 10 2 11" xfId="42674" xr:uid="{00000000-0005-0000-0000-0000B2A60000}"/>
    <cellStyle name="Примечание 2 10 2 12" xfId="42675" xr:uid="{00000000-0005-0000-0000-0000B3A60000}"/>
    <cellStyle name="Примечание 2 10 2 12 2" xfId="42676" xr:uid="{00000000-0005-0000-0000-0000B4A60000}"/>
    <cellStyle name="Примечание 2 10 2 13" xfId="42677" xr:uid="{00000000-0005-0000-0000-0000B5A60000}"/>
    <cellStyle name="Примечание 2 10 2 13 2" xfId="42678" xr:uid="{00000000-0005-0000-0000-0000B6A60000}"/>
    <cellStyle name="Примечание 2 10 2 14" xfId="42679" xr:uid="{00000000-0005-0000-0000-0000B7A60000}"/>
    <cellStyle name="Примечание 2 10 2 15" xfId="42680" xr:uid="{00000000-0005-0000-0000-0000B8A60000}"/>
    <cellStyle name="Примечание 2 10 2 16" xfId="42681" xr:uid="{00000000-0005-0000-0000-0000B9A60000}"/>
    <cellStyle name="Примечание 2 10 2 17" xfId="42682" xr:uid="{00000000-0005-0000-0000-0000BAA60000}"/>
    <cellStyle name="Примечание 2 10 2 18" xfId="42683" xr:uid="{00000000-0005-0000-0000-0000BBA60000}"/>
    <cellStyle name="Примечание 2 10 2 19" xfId="42684" xr:uid="{00000000-0005-0000-0000-0000BCA60000}"/>
    <cellStyle name="Примечание 2 10 2 2" xfId="42685" xr:uid="{00000000-0005-0000-0000-0000BDA60000}"/>
    <cellStyle name="Примечание 2 10 2 2 10" xfId="42686" xr:uid="{00000000-0005-0000-0000-0000BEA60000}"/>
    <cellStyle name="Примечание 2 10 2 2 10 2" xfId="42687" xr:uid="{00000000-0005-0000-0000-0000BFA60000}"/>
    <cellStyle name="Примечание 2 10 2 2 11" xfId="42688" xr:uid="{00000000-0005-0000-0000-0000C0A60000}"/>
    <cellStyle name="Примечание 2 10 2 2 12" xfId="42689" xr:uid="{00000000-0005-0000-0000-0000C1A60000}"/>
    <cellStyle name="Примечание 2 10 2 2 13" xfId="42690" xr:uid="{00000000-0005-0000-0000-0000C2A60000}"/>
    <cellStyle name="Примечание 2 10 2 2 14" xfId="42691" xr:uid="{00000000-0005-0000-0000-0000C3A60000}"/>
    <cellStyle name="Примечание 2 10 2 2 15" xfId="42692" xr:uid="{00000000-0005-0000-0000-0000C4A60000}"/>
    <cellStyle name="Примечание 2 10 2 2 16" xfId="42693" xr:uid="{00000000-0005-0000-0000-0000C5A60000}"/>
    <cellStyle name="Примечание 2 10 2 2 2" xfId="42694" xr:uid="{00000000-0005-0000-0000-0000C6A60000}"/>
    <cellStyle name="Примечание 2 10 2 2 2 10" xfId="42695" xr:uid="{00000000-0005-0000-0000-0000C7A60000}"/>
    <cellStyle name="Примечание 2 10 2 2 2 11" xfId="42696" xr:uid="{00000000-0005-0000-0000-0000C8A60000}"/>
    <cellStyle name="Примечание 2 10 2 2 2 12" xfId="42697" xr:uid="{00000000-0005-0000-0000-0000C9A60000}"/>
    <cellStyle name="Примечание 2 10 2 2 2 2" xfId="42698" xr:uid="{00000000-0005-0000-0000-0000CAA60000}"/>
    <cellStyle name="Примечание 2 10 2 2 2 3" xfId="42699" xr:uid="{00000000-0005-0000-0000-0000CBA60000}"/>
    <cellStyle name="Примечание 2 10 2 2 2 4" xfId="42700" xr:uid="{00000000-0005-0000-0000-0000CCA60000}"/>
    <cellStyle name="Примечание 2 10 2 2 2 5" xfId="42701" xr:uid="{00000000-0005-0000-0000-0000CDA60000}"/>
    <cellStyle name="Примечание 2 10 2 2 2 5 2" xfId="42702" xr:uid="{00000000-0005-0000-0000-0000CEA60000}"/>
    <cellStyle name="Примечание 2 10 2 2 2 6" xfId="42703" xr:uid="{00000000-0005-0000-0000-0000CFA60000}"/>
    <cellStyle name="Примечание 2 10 2 2 2 6 2" xfId="42704" xr:uid="{00000000-0005-0000-0000-0000D0A60000}"/>
    <cellStyle name="Примечание 2 10 2 2 2 7" xfId="42705" xr:uid="{00000000-0005-0000-0000-0000D1A60000}"/>
    <cellStyle name="Примечание 2 10 2 2 2 8" xfId="42706" xr:uid="{00000000-0005-0000-0000-0000D2A60000}"/>
    <cellStyle name="Примечание 2 10 2 2 2 9" xfId="42707" xr:uid="{00000000-0005-0000-0000-0000D3A60000}"/>
    <cellStyle name="Примечание 2 10 2 2 3" xfId="42708" xr:uid="{00000000-0005-0000-0000-0000D4A60000}"/>
    <cellStyle name="Примечание 2 10 2 2 3 10" xfId="42709" xr:uid="{00000000-0005-0000-0000-0000D5A60000}"/>
    <cellStyle name="Примечание 2 10 2 2 3 11" xfId="42710" xr:uid="{00000000-0005-0000-0000-0000D6A60000}"/>
    <cellStyle name="Примечание 2 10 2 2 3 2" xfId="42711" xr:uid="{00000000-0005-0000-0000-0000D7A60000}"/>
    <cellStyle name="Примечание 2 10 2 2 3 2 2" xfId="42712" xr:uid="{00000000-0005-0000-0000-0000D8A60000}"/>
    <cellStyle name="Примечание 2 10 2 2 3 2 2 2" xfId="42713" xr:uid="{00000000-0005-0000-0000-0000D9A60000}"/>
    <cellStyle name="Примечание 2 10 2 2 3 2 2 3" xfId="42714" xr:uid="{00000000-0005-0000-0000-0000DAA60000}"/>
    <cellStyle name="Примечание 2 10 2 2 3 2 3" xfId="42715" xr:uid="{00000000-0005-0000-0000-0000DBA60000}"/>
    <cellStyle name="Примечание 2 10 2 2 3 3" xfId="42716" xr:uid="{00000000-0005-0000-0000-0000DCA60000}"/>
    <cellStyle name="Примечание 2 10 2 2 3 4" xfId="42717" xr:uid="{00000000-0005-0000-0000-0000DDA60000}"/>
    <cellStyle name="Примечание 2 10 2 2 3 4 2" xfId="42718" xr:uid="{00000000-0005-0000-0000-0000DEA60000}"/>
    <cellStyle name="Примечание 2 10 2 2 3 5" xfId="42719" xr:uid="{00000000-0005-0000-0000-0000DFA60000}"/>
    <cellStyle name="Примечание 2 10 2 2 3 6" xfId="42720" xr:uid="{00000000-0005-0000-0000-0000E0A60000}"/>
    <cellStyle name="Примечание 2 10 2 2 3 7" xfId="42721" xr:uid="{00000000-0005-0000-0000-0000E1A60000}"/>
    <cellStyle name="Примечание 2 10 2 2 3 8" xfId="42722" xr:uid="{00000000-0005-0000-0000-0000E2A60000}"/>
    <cellStyle name="Примечание 2 10 2 2 3 9" xfId="42723" xr:uid="{00000000-0005-0000-0000-0000E3A60000}"/>
    <cellStyle name="Примечание 2 10 2 2 4" xfId="42724" xr:uid="{00000000-0005-0000-0000-0000E4A60000}"/>
    <cellStyle name="Примечание 2 10 2 2 4 2" xfId="42725" xr:uid="{00000000-0005-0000-0000-0000E5A60000}"/>
    <cellStyle name="Примечание 2 10 2 2 4 2 2" xfId="42726" xr:uid="{00000000-0005-0000-0000-0000E6A60000}"/>
    <cellStyle name="Примечание 2 10 2 2 4 2 3" xfId="42727" xr:uid="{00000000-0005-0000-0000-0000E7A60000}"/>
    <cellStyle name="Примечание 2 10 2 2 4 3" xfId="42728" xr:uid="{00000000-0005-0000-0000-0000E8A60000}"/>
    <cellStyle name="Примечание 2 10 2 2 4 3 2" xfId="42729" xr:uid="{00000000-0005-0000-0000-0000E9A60000}"/>
    <cellStyle name="Примечание 2 10 2 2 4 4" xfId="42730" xr:uid="{00000000-0005-0000-0000-0000EAA60000}"/>
    <cellStyle name="Примечание 2 10 2 2 4 5" xfId="42731" xr:uid="{00000000-0005-0000-0000-0000EBA60000}"/>
    <cellStyle name="Примечание 2 10 2 2 4 6" xfId="42732" xr:uid="{00000000-0005-0000-0000-0000ECA60000}"/>
    <cellStyle name="Примечание 2 10 2 2 5" xfId="42733" xr:uid="{00000000-0005-0000-0000-0000EDA60000}"/>
    <cellStyle name="Примечание 2 10 2 2 5 2" xfId="42734" xr:uid="{00000000-0005-0000-0000-0000EEA60000}"/>
    <cellStyle name="Примечание 2 10 2 2 5 2 2" xfId="42735" xr:uid="{00000000-0005-0000-0000-0000EFA60000}"/>
    <cellStyle name="Примечание 2 10 2 2 5 2 3" xfId="42736" xr:uid="{00000000-0005-0000-0000-0000F0A60000}"/>
    <cellStyle name="Примечание 2 10 2 2 5 3" xfId="42737" xr:uid="{00000000-0005-0000-0000-0000F1A60000}"/>
    <cellStyle name="Примечание 2 10 2 2 5 3 2" xfId="42738" xr:uid="{00000000-0005-0000-0000-0000F2A60000}"/>
    <cellStyle name="Примечание 2 10 2 2 5 4" xfId="42739" xr:uid="{00000000-0005-0000-0000-0000F3A60000}"/>
    <cellStyle name="Примечание 2 10 2 2 5 5" xfId="42740" xr:uid="{00000000-0005-0000-0000-0000F4A60000}"/>
    <cellStyle name="Примечание 2 10 2 2 5 6" xfId="42741" xr:uid="{00000000-0005-0000-0000-0000F5A60000}"/>
    <cellStyle name="Примечание 2 10 2 2 6" xfId="42742" xr:uid="{00000000-0005-0000-0000-0000F6A60000}"/>
    <cellStyle name="Примечание 2 10 2 2 7" xfId="42743" xr:uid="{00000000-0005-0000-0000-0000F7A60000}"/>
    <cellStyle name="Примечание 2 10 2 2 8" xfId="42744" xr:uid="{00000000-0005-0000-0000-0000F8A60000}"/>
    <cellStyle name="Примечание 2 10 2 2 9" xfId="42745" xr:uid="{00000000-0005-0000-0000-0000F9A60000}"/>
    <cellStyle name="Примечание 2 10 2 2 9 2" xfId="42746" xr:uid="{00000000-0005-0000-0000-0000FAA60000}"/>
    <cellStyle name="Примечание 2 10 2 2_дебиторы, кредиторы на 30.09.2009г-1" xfId="42747" xr:uid="{00000000-0005-0000-0000-0000FBA60000}"/>
    <cellStyle name="Примечание 2 10 2 3" xfId="42748" xr:uid="{00000000-0005-0000-0000-0000FCA60000}"/>
    <cellStyle name="Примечание 2 10 2 3 10" xfId="42749" xr:uid="{00000000-0005-0000-0000-0000FDA60000}"/>
    <cellStyle name="Примечание 2 10 2 3 11" xfId="42750" xr:uid="{00000000-0005-0000-0000-0000FEA60000}"/>
    <cellStyle name="Примечание 2 10 2 3 12" xfId="42751" xr:uid="{00000000-0005-0000-0000-0000FFA60000}"/>
    <cellStyle name="Примечание 2 10 2 3 2" xfId="42752" xr:uid="{00000000-0005-0000-0000-000000A70000}"/>
    <cellStyle name="Примечание 2 10 2 3 3" xfId="42753" xr:uid="{00000000-0005-0000-0000-000001A70000}"/>
    <cellStyle name="Примечание 2 10 2 3 4" xfId="42754" xr:uid="{00000000-0005-0000-0000-000002A70000}"/>
    <cellStyle name="Примечание 2 10 2 3 5" xfId="42755" xr:uid="{00000000-0005-0000-0000-000003A70000}"/>
    <cellStyle name="Примечание 2 10 2 3 5 2" xfId="42756" xr:uid="{00000000-0005-0000-0000-000004A70000}"/>
    <cellStyle name="Примечание 2 10 2 3 6" xfId="42757" xr:uid="{00000000-0005-0000-0000-000005A70000}"/>
    <cellStyle name="Примечание 2 10 2 3 6 2" xfId="42758" xr:uid="{00000000-0005-0000-0000-000006A70000}"/>
    <cellStyle name="Примечание 2 10 2 3 7" xfId="42759" xr:uid="{00000000-0005-0000-0000-000007A70000}"/>
    <cellStyle name="Примечание 2 10 2 3 8" xfId="42760" xr:uid="{00000000-0005-0000-0000-000008A70000}"/>
    <cellStyle name="Примечание 2 10 2 3 9" xfId="42761" xr:uid="{00000000-0005-0000-0000-000009A70000}"/>
    <cellStyle name="Примечание 2 10 2 4" xfId="42762" xr:uid="{00000000-0005-0000-0000-00000AA70000}"/>
    <cellStyle name="Примечание 2 10 2 4 10" xfId="42763" xr:uid="{00000000-0005-0000-0000-00000BA70000}"/>
    <cellStyle name="Примечание 2 10 2 4 11" xfId="42764" xr:uid="{00000000-0005-0000-0000-00000CA70000}"/>
    <cellStyle name="Примечание 2 10 2 4 12" xfId="42765" xr:uid="{00000000-0005-0000-0000-00000DA70000}"/>
    <cellStyle name="Примечание 2 10 2 4 2" xfId="42766" xr:uid="{00000000-0005-0000-0000-00000EA70000}"/>
    <cellStyle name="Примечание 2 10 2 4 3" xfId="42767" xr:uid="{00000000-0005-0000-0000-00000FA70000}"/>
    <cellStyle name="Примечание 2 10 2 4 4" xfId="42768" xr:uid="{00000000-0005-0000-0000-000010A70000}"/>
    <cellStyle name="Примечание 2 10 2 4 5" xfId="42769" xr:uid="{00000000-0005-0000-0000-000011A70000}"/>
    <cellStyle name="Примечание 2 10 2 4 5 2" xfId="42770" xr:uid="{00000000-0005-0000-0000-000012A70000}"/>
    <cellStyle name="Примечание 2 10 2 4 6" xfId="42771" xr:uid="{00000000-0005-0000-0000-000013A70000}"/>
    <cellStyle name="Примечание 2 10 2 4 6 2" xfId="42772" xr:uid="{00000000-0005-0000-0000-000014A70000}"/>
    <cellStyle name="Примечание 2 10 2 4 7" xfId="42773" xr:uid="{00000000-0005-0000-0000-000015A70000}"/>
    <cellStyle name="Примечание 2 10 2 4 8" xfId="42774" xr:uid="{00000000-0005-0000-0000-000016A70000}"/>
    <cellStyle name="Примечание 2 10 2 4 9" xfId="42775" xr:uid="{00000000-0005-0000-0000-000017A70000}"/>
    <cellStyle name="Примечание 2 10 2 5" xfId="42776" xr:uid="{00000000-0005-0000-0000-000018A70000}"/>
    <cellStyle name="Примечание 2 10 2 5 10" xfId="42777" xr:uid="{00000000-0005-0000-0000-000019A70000}"/>
    <cellStyle name="Примечание 2 10 2 5 11" xfId="42778" xr:uid="{00000000-0005-0000-0000-00001AA70000}"/>
    <cellStyle name="Примечание 2 10 2 5 12" xfId="42779" xr:uid="{00000000-0005-0000-0000-00001BA70000}"/>
    <cellStyle name="Примечание 2 10 2 5 2" xfId="42780" xr:uid="{00000000-0005-0000-0000-00001CA70000}"/>
    <cellStyle name="Примечание 2 10 2 5 3" xfId="42781" xr:uid="{00000000-0005-0000-0000-00001DA70000}"/>
    <cellStyle name="Примечание 2 10 2 5 4" xfId="42782" xr:uid="{00000000-0005-0000-0000-00001EA70000}"/>
    <cellStyle name="Примечание 2 10 2 5 5" xfId="42783" xr:uid="{00000000-0005-0000-0000-00001FA70000}"/>
    <cellStyle name="Примечание 2 10 2 5 5 2" xfId="42784" xr:uid="{00000000-0005-0000-0000-000020A70000}"/>
    <cellStyle name="Примечание 2 10 2 5 6" xfId="42785" xr:uid="{00000000-0005-0000-0000-000021A70000}"/>
    <cellStyle name="Примечание 2 10 2 5 6 2" xfId="42786" xr:uid="{00000000-0005-0000-0000-000022A70000}"/>
    <cellStyle name="Примечание 2 10 2 5 7" xfId="42787" xr:uid="{00000000-0005-0000-0000-000023A70000}"/>
    <cellStyle name="Примечание 2 10 2 5 8" xfId="42788" xr:uid="{00000000-0005-0000-0000-000024A70000}"/>
    <cellStyle name="Примечание 2 10 2 5 9" xfId="42789" xr:uid="{00000000-0005-0000-0000-000025A70000}"/>
    <cellStyle name="Примечание 2 10 2 6" xfId="42790" xr:uid="{00000000-0005-0000-0000-000026A70000}"/>
    <cellStyle name="Примечание 2 10 2 6 10" xfId="42791" xr:uid="{00000000-0005-0000-0000-000027A70000}"/>
    <cellStyle name="Примечание 2 10 2 6 11" xfId="42792" xr:uid="{00000000-0005-0000-0000-000028A70000}"/>
    <cellStyle name="Примечание 2 10 2 6 12" xfId="42793" xr:uid="{00000000-0005-0000-0000-000029A70000}"/>
    <cellStyle name="Примечание 2 10 2 6 2" xfId="42794" xr:uid="{00000000-0005-0000-0000-00002AA70000}"/>
    <cellStyle name="Примечание 2 10 2 6 3" xfId="42795" xr:uid="{00000000-0005-0000-0000-00002BA70000}"/>
    <cellStyle name="Примечание 2 10 2 6 4" xfId="42796" xr:uid="{00000000-0005-0000-0000-00002CA70000}"/>
    <cellStyle name="Примечание 2 10 2 6 5" xfId="42797" xr:uid="{00000000-0005-0000-0000-00002DA70000}"/>
    <cellStyle name="Примечание 2 10 2 6 5 2" xfId="42798" xr:uid="{00000000-0005-0000-0000-00002EA70000}"/>
    <cellStyle name="Примечание 2 10 2 6 6" xfId="42799" xr:uid="{00000000-0005-0000-0000-00002FA70000}"/>
    <cellStyle name="Примечание 2 10 2 6 6 2" xfId="42800" xr:uid="{00000000-0005-0000-0000-000030A70000}"/>
    <cellStyle name="Примечание 2 10 2 6 7" xfId="42801" xr:uid="{00000000-0005-0000-0000-000031A70000}"/>
    <cellStyle name="Примечание 2 10 2 6 8" xfId="42802" xr:uid="{00000000-0005-0000-0000-000032A70000}"/>
    <cellStyle name="Примечание 2 10 2 6 9" xfId="42803" xr:uid="{00000000-0005-0000-0000-000033A70000}"/>
    <cellStyle name="Примечание 2 10 2 7" xfId="42804" xr:uid="{00000000-0005-0000-0000-000034A70000}"/>
    <cellStyle name="Примечание 2 10 2 7 10" xfId="42805" xr:uid="{00000000-0005-0000-0000-000035A70000}"/>
    <cellStyle name="Примечание 2 10 2 7 11" xfId="42806" xr:uid="{00000000-0005-0000-0000-000036A70000}"/>
    <cellStyle name="Примечание 2 10 2 7 12" xfId="42807" xr:uid="{00000000-0005-0000-0000-000037A70000}"/>
    <cellStyle name="Примечание 2 10 2 7 2" xfId="42808" xr:uid="{00000000-0005-0000-0000-000038A70000}"/>
    <cellStyle name="Примечание 2 10 2 7 3" xfId="42809" xr:uid="{00000000-0005-0000-0000-000039A70000}"/>
    <cellStyle name="Примечание 2 10 2 7 4" xfId="42810" xr:uid="{00000000-0005-0000-0000-00003AA70000}"/>
    <cellStyle name="Примечание 2 10 2 7 5" xfId="42811" xr:uid="{00000000-0005-0000-0000-00003BA70000}"/>
    <cellStyle name="Примечание 2 10 2 7 5 2" xfId="42812" xr:uid="{00000000-0005-0000-0000-00003CA70000}"/>
    <cellStyle name="Примечание 2 10 2 7 6" xfId="42813" xr:uid="{00000000-0005-0000-0000-00003DA70000}"/>
    <cellStyle name="Примечание 2 10 2 7 6 2" xfId="42814" xr:uid="{00000000-0005-0000-0000-00003EA70000}"/>
    <cellStyle name="Примечание 2 10 2 7 7" xfId="42815" xr:uid="{00000000-0005-0000-0000-00003FA70000}"/>
    <cellStyle name="Примечание 2 10 2 7 8" xfId="42816" xr:uid="{00000000-0005-0000-0000-000040A70000}"/>
    <cellStyle name="Примечание 2 10 2 7 9" xfId="42817" xr:uid="{00000000-0005-0000-0000-000041A70000}"/>
    <cellStyle name="Примечание 2 10 2 8" xfId="42818" xr:uid="{00000000-0005-0000-0000-000042A70000}"/>
    <cellStyle name="Примечание 2 10 2 8 10" xfId="42819" xr:uid="{00000000-0005-0000-0000-000043A70000}"/>
    <cellStyle name="Примечание 2 10 2 8 11" xfId="42820" xr:uid="{00000000-0005-0000-0000-000044A70000}"/>
    <cellStyle name="Примечание 2 10 2 8 12" xfId="42821" xr:uid="{00000000-0005-0000-0000-000045A70000}"/>
    <cellStyle name="Примечание 2 10 2 8 2" xfId="42822" xr:uid="{00000000-0005-0000-0000-000046A70000}"/>
    <cellStyle name="Примечание 2 10 2 8 3" xfId="42823" xr:uid="{00000000-0005-0000-0000-000047A70000}"/>
    <cellStyle name="Примечание 2 10 2 8 4" xfId="42824" xr:uid="{00000000-0005-0000-0000-000048A70000}"/>
    <cellStyle name="Примечание 2 10 2 8 5" xfId="42825" xr:uid="{00000000-0005-0000-0000-000049A70000}"/>
    <cellStyle name="Примечание 2 10 2 8 5 2" xfId="42826" xr:uid="{00000000-0005-0000-0000-00004AA70000}"/>
    <cellStyle name="Примечание 2 10 2 8 6" xfId="42827" xr:uid="{00000000-0005-0000-0000-00004BA70000}"/>
    <cellStyle name="Примечание 2 10 2 8 6 2" xfId="42828" xr:uid="{00000000-0005-0000-0000-00004CA70000}"/>
    <cellStyle name="Примечание 2 10 2 8 7" xfId="42829" xr:uid="{00000000-0005-0000-0000-00004DA70000}"/>
    <cellStyle name="Примечание 2 10 2 8 8" xfId="42830" xr:uid="{00000000-0005-0000-0000-00004EA70000}"/>
    <cellStyle name="Примечание 2 10 2 8 9" xfId="42831" xr:uid="{00000000-0005-0000-0000-00004FA70000}"/>
    <cellStyle name="Примечание 2 10 2 9" xfId="42832" xr:uid="{00000000-0005-0000-0000-000050A70000}"/>
    <cellStyle name="Примечание 2 10 2_дебиторы, кредиторы на 30.09.2009г-1" xfId="42833" xr:uid="{00000000-0005-0000-0000-000051A70000}"/>
    <cellStyle name="Примечание 2 10 20" xfId="42834" xr:uid="{00000000-0005-0000-0000-000052A70000}"/>
    <cellStyle name="Примечание 2 10 21" xfId="42835" xr:uid="{00000000-0005-0000-0000-000053A70000}"/>
    <cellStyle name="Примечание 2 10 22" xfId="42836" xr:uid="{00000000-0005-0000-0000-000054A70000}"/>
    <cellStyle name="Примечание 2 10 3" xfId="42837" xr:uid="{00000000-0005-0000-0000-000055A70000}"/>
    <cellStyle name="Примечание 2 10 3 10" xfId="42838" xr:uid="{00000000-0005-0000-0000-000056A70000}"/>
    <cellStyle name="Примечание 2 10 3 11" xfId="42839" xr:uid="{00000000-0005-0000-0000-000057A70000}"/>
    <cellStyle name="Примечание 2 10 3 12" xfId="42840" xr:uid="{00000000-0005-0000-0000-000058A70000}"/>
    <cellStyle name="Примечание 2 10 3 13" xfId="42841" xr:uid="{00000000-0005-0000-0000-000059A70000}"/>
    <cellStyle name="Примечание 2 10 3 2" xfId="42842" xr:uid="{00000000-0005-0000-0000-00005AA70000}"/>
    <cellStyle name="Примечание 2 10 3 2 10" xfId="42843" xr:uid="{00000000-0005-0000-0000-00005BA70000}"/>
    <cellStyle name="Примечание 2 10 3 2 11" xfId="42844" xr:uid="{00000000-0005-0000-0000-00005CA70000}"/>
    <cellStyle name="Примечание 2 10 3 2 12" xfId="42845" xr:uid="{00000000-0005-0000-0000-00005DA70000}"/>
    <cellStyle name="Примечание 2 10 3 2 13" xfId="42846" xr:uid="{00000000-0005-0000-0000-00005EA70000}"/>
    <cellStyle name="Примечание 2 10 3 2 14" xfId="42847" xr:uid="{00000000-0005-0000-0000-00005FA70000}"/>
    <cellStyle name="Примечание 2 10 3 2 15" xfId="42848" xr:uid="{00000000-0005-0000-0000-000060A70000}"/>
    <cellStyle name="Примечание 2 10 3 2 2" xfId="42849" xr:uid="{00000000-0005-0000-0000-000061A70000}"/>
    <cellStyle name="Примечание 2 10 3 2 2 10" xfId="42850" xr:uid="{00000000-0005-0000-0000-000062A70000}"/>
    <cellStyle name="Примечание 2 10 3 2 2 11" xfId="42851" xr:uid="{00000000-0005-0000-0000-000063A70000}"/>
    <cellStyle name="Примечание 2 10 3 2 2 2" xfId="42852" xr:uid="{00000000-0005-0000-0000-000064A70000}"/>
    <cellStyle name="Примечание 2 10 3 2 2 2 2" xfId="42853" xr:uid="{00000000-0005-0000-0000-000065A70000}"/>
    <cellStyle name="Примечание 2 10 3 2 2 2 2 2" xfId="42854" xr:uid="{00000000-0005-0000-0000-000066A70000}"/>
    <cellStyle name="Примечание 2 10 3 2 2 2 2 3" xfId="42855" xr:uid="{00000000-0005-0000-0000-000067A70000}"/>
    <cellStyle name="Примечание 2 10 3 2 2 2 3" xfId="42856" xr:uid="{00000000-0005-0000-0000-000068A70000}"/>
    <cellStyle name="Примечание 2 10 3 2 2 3" xfId="42857" xr:uid="{00000000-0005-0000-0000-000069A70000}"/>
    <cellStyle name="Примечание 2 10 3 2 2 4" xfId="42858" xr:uid="{00000000-0005-0000-0000-00006AA70000}"/>
    <cellStyle name="Примечание 2 10 3 2 2 4 2" xfId="42859" xr:uid="{00000000-0005-0000-0000-00006BA70000}"/>
    <cellStyle name="Примечание 2 10 3 2 2 5" xfId="42860" xr:uid="{00000000-0005-0000-0000-00006CA70000}"/>
    <cellStyle name="Примечание 2 10 3 2 2 6" xfId="42861" xr:uid="{00000000-0005-0000-0000-00006DA70000}"/>
    <cellStyle name="Примечание 2 10 3 2 2 7" xfId="42862" xr:uid="{00000000-0005-0000-0000-00006EA70000}"/>
    <cellStyle name="Примечание 2 10 3 2 2 8" xfId="42863" xr:uid="{00000000-0005-0000-0000-00006FA70000}"/>
    <cellStyle name="Примечание 2 10 3 2 2 9" xfId="42864" xr:uid="{00000000-0005-0000-0000-000070A70000}"/>
    <cellStyle name="Примечание 2 10 3 2 3" xfId="42865" xr:uid="{00000000-0005-0000-0000-000071A70000}"/>
    <cellStyle name="Примечание 2 10 3 2 3 2" xfId="42866" xr:uid="{00000000-0005-0000-0000-000072A70000}"/>
    <cellStyle name="Примечание 2 10 3 2 3 2 2" xfId="42867" xr:uid="{00000000-0005-0000-0000-000073A70000}"/>
    <cellStyle name="Примечание 2 10 3 2 3 2 3" xfId="42868" xr:uid="{00000000-0005-0000-0000-000074A70000}"/>
    <cellStyle name="Примечание 2 10 3 2 3 3" xfId="42869" xr:uid="{00000000-0005-0000-0000-000075A70000}"/>
    <cellStyle name="Примечание 2 10 3 2 3 3 2" xfId="42870" xr:uid="{00000000-0005-0000-0000-000076A70000}"/>
    <cellStyle name="Примечание 2 10 3 2 3 4" xfId="42871" xr:uid="{00000000-0005-0000-0000-000077A70000}"/>
    <cellStyle name="Примечание 2 10 3 2 3 5" xfId="42872" xr:uid="{00000000-0005-0000-0000-000078A70000}"/>
    <cellStyle name="Примечание 2 10 3 2 3 6" xfId="42873" xr:uid="{00000000-0005-0000-0000-000079A70000}"/>
    <cellStyle name="Примечание 2 10 3 2 4" xfId="42874" xr:uid="{00000000-0005-0000-0000-00007AA70000}"/>
    <cellStyle name="Примечание 2 10 3 2 4 2" xfId="42875" xr:uid="{00000000-0005-0000-0000-00007BA70000}"/>
    <cellStyle name="Примечание 2 10 3 2 4 2 2" xfId="42876" xr:uid="{00000000-0005-0000-0000-00007CA70000}"/>
    <cellStyle name="Примечание 2 10 3 2 4 2 3" xfId="42877" xr:uid="{00000000-0005-0000-0000-00007DA70000}"/>
    <cellStyle name="Примечание 2 10 3 2 4 3" xfId="42878" xr:uid="{00000000-0005-0000-0000-00007EA70000}"/>
    <cellStyle name="Примечание 2 10 3 2 4 3 2" xfId="42879" xr:uid="{00000000-0005-0000-0000-00007FA70000}"/>
    <cellStyle name="Примечание 2 10 3 2 4 4" xfId="42880" xr:uid="{00000000-0005-0000-0000-000080A70000}"/>
    <cellStyle name="Примечание 2 10 3 2 4 5" xfId="42881" xr:uid="{00000000-0005-0000-0000-000081A70000}"/>
    <cellStyle name="Примечание 2 10 3 2 4 6" xfId="42882" xr:uid="{00000000-0005-0000-0000-000082A70000}"/>
    <cellStyle name="Примечание 2 10 3 2 5" xfId="42883" xr:uid="{00000000-0005-0000-0000-000083A70000}"/>
    <cellStyle name="Примечание 2 10 3 2 6" xfId="42884" xr:uid="{00000000-0005-0000-0000-000084A70000}"/>
    <cellStyle name="Примечание 2 10 3 2 7" xfId="42885" xr:uid="{00000000-0005-0000-0000-000085A70000}"/>
    <cellStyle name="Примечание 2 10 3 2 8" xfId="42886" xr:uid="{00000000-0005-0000-0000-000086A70000}"/>
    <cellStyle name="Примечание 2 10 3 2 8 2" xfId="42887" xr:uid="{00000000-0005-0000-0000-000087A70000}"/>
    <cellStyle name="Примечание 2 10 3 2 9" xfId="42888" xr:uid="{00000000-0005-0000-0000-000088A70000}"/>
    <cellStyle name="Примечание 2 10 3 2 9 2" xfId="42889" xr:uid="{00000000-0005-0000-0000-000089A70000}"/>
    <cellStyle name="Примечание 2 10 3 3" xfId="42890" xr:uid="{00000000-0005-0000-0000-00008AA70000}"/>
    <cellStyle name="Примечание 2 10 3 4" xfId="42891" xr:uid="{00000000-0005-0000-0000-00008BA70000}"/>
    <cellStyle name="Примечание 2 10 3 5" xfId="42892" xr:uid="{00000000-0005-0000-0000-00008CA70000}"/>
    <cellStyle name="Примечание 2 10 3 6" xfId="42893" xr:uid="{00000000-0005-0000-0000-00008DA70000}"/>
    <cellStyle name="Примечание 2 10 3 6 2" xfId="42894" xr:uid="{00000000-0005-0000-0000-00008EA70000}"/>
    <cellStyle name="Примечание 2 10 3 7" xfId="42895" xr:uid="{00000000-0005-0000-0000-00008FA70000}"/>
    <cellStyle name="Примечание 2 10 3 7 2" xfId="42896" xr:uid="{00000000-0005-0000-0000-000090A70000}"/>
    <cellStyle name="Примечание 2 10 3 8" xfId="42897" xr:uid="{00000000-0005-0000-0000-000091A70000}"/>
    <cellStyle name="Примечание 2 10 3 9" xfId="42898" xr:uid="{00000000-0005-0000-0000-000092A70000}"/>
    <cellStyle name="Примечание 2 10 3_дебиторы, кредиторы на 30.09.2009г-1" xfId="42899" xr:uid="{00000000-0005-0000-0000-000093A70000}"/>
    <cellStyle name="Примечание 2 10 4" xfId="42900" xr:uid="{00000000-0005-0000-0000-000094A70000}"/>
    <cellStyle name="Примечание 2 10 4 10" xfId="42901" xr:uid="{00000000-0005-0000-0000-000095A70000}"/>
    <cellStyle name="Примечание 2 10 4 11" xfId="42902" xr:uid="{00000000-0005-0000-0000-000096A70000}"/>
    <cellStyle name="Примечание 2 10 4 12" xfId="42903" xr:uid="{00000000-0005-0000-0000-000097A70000}"/>
    <cellStyle name="Примечание 2 10 4 13" xfId="42904" xr:uid="{00000000-0005-0000-0000-000098A70000}"/>
    <cellStyle name="Примечание 2 10 4 14" xfId="42905" xr:uid="{00000000-0005-0000-0000-000099A70000}"/>
    <cellStyle name="Примечание 2 10 4 15" xfId="42906" xr:uid="{00000000-0005-0000-0000-00009AA70000}"/>
    <cellStyle name="Примечание 2 10 4 2" xfId="42907" xr:uid="{00000000-0005-0000-0000-00009BA70000}"/>
    <cellStyle name="Примечание 2 10 4 2 10" xfId="42908" xr:uid="{00000000-0005-0000-0000-00009CA70000}"/>
    <cellStyle name="Примечание 2 10 4 2 11" xfId="42909" xr:uid="{00000000-0005-0000-0000-00009DA70000}"/>
    <cellStyle name="Примечание 2 10 4 2 2" xfId="42910" xr:uid="{00000000-0005-0000-0000-00009EA70000}"/>
    <cellStyle name="Примечание 2 10 4 2 2 2" xfId="42911" xr:uid="{00000000-0005-0000-0000-00009FA70000}"/>
    <cellStyle name="Примечание 2 10 4 2 2 2 2" xfId="42912" xr:uid="{00000000-0005-0000-0000-0000A0A70000}"/>
    <cellStyle name="Примечание 2 10 4 2 2 2 3" xfId="42913" xr:uid="{00000000-0005-0000-0000-0000A1A70000}"/>
    <cellStyle name="Примечание 2 10 4 2 2 3" xfId="42914" xr:uid="{00000000-0005-0000-0000-0000A2A70000}"/>
    <cellStyle name="Примечание 2 10 4 2 3" xfId="42915" xr:uid="{00000000-0005-0000-0000-0000A3A70000}"/>
    <cellStyle name="Примечание 2 10 4 2 4" xfId="42916" xr:uid="{00000000-0005-0000-0000-0000A4A70000}"/>
    <cellStyle name="Примечание 2 10 4 2 4 2" xfId="42917" xr:uid="{00000000-0005-0000-0000-0000A5A70000}"/>
    <cellStyle name="Примечание 2 10 4 2 5" xfId="42918" xr:uid="{00000000-0005-0000-0000-0000A6A70000}"/>
    <cellStyle name="Примечание 2 10 4 2 6" xfId="42919" xr:uid="{00000000-0005-0000-0000-0000A7A70000}"/>
    <cellStyle name="Примечание 2 10 4 2 7" xfId="42920" xr:uid="{00000000-0005-0000-0000-0000A8A70000}"/>
    <cellStyle name="Примечание 2 10 4 2 8" xfId="42921" xr:uid="{00000000-0005-0000-0000-0000A9A70000}"/>
    <cellStyle name="Примечание 2 10 4 2 9" xfId="42922" xr:uid="{00000000-0005-0000-0000-0000AAA70000}"/>
    <cellStyle name="Примечание 2 10 4 3" xfId="42923" xr:uid="{00000000-0005-0000-0000-0000ABA70000}"/>
    <cellStyle name="Примечание 2 10 4 3 2" xfId="42924" xr:uid="{00000000-0005-0000-0000-0000ACA70000}"/>
    <cellStyle name="Примечание 2 10 4 3 2 2" xfId="42925" xr:uid="{00000000-0005-0000-0000-0000ADA70000}"/>
    <cellStyle name="Примечание 2 10 4 3 2 3" xfId="42926" xr:uid="{00000000-0005-0000-0000-0000AEA70000}"/>
    <cellStyle name="Примечание 2 10 4 3 3" xfId="42927" xr:uid="{00000000-0005-0000-0000-0000AFA70000}"/>
    <cellStyle name="Примечание 2 10 4 3 3 2" xfId="42928" xr:uid="{00000000-0005-0000-0000-0000B0A70000}"/>
    <cellStyle name="Примечание 2 10 4 3 4" xfId="42929" xr:uid="{00000000-0005-0000-0000-0000B1A70000}"/>
    <cellStyle name="Примечание 2 10 4 3 5" xfId="42930" xr:uid="{00000000-0005-0000-0000-0000B2A70000}"/>
    <cellStyle name="Примечание 2 10 4 3 6" xfId="42931" xr:uid="{00000000-0005-0000-0000-0000B3A70000}"/>
    <cellStyle name="Примечание 2 10 4 4" xfId="42932" xr:uid="{00000000-0005-0000-0000-0000B4A70000}"/>
    <cellStyle name="Примечание 2 10 4 4 2" xfId="42933" xr:uid="{00000000-0005-0000-0000-0000B5A70000}"/>
    <cellStyle name="Примечание 2 10 4 4 2 2" xfId="42934" xr:uid="{00000000-0005-0000-0000-0000B6A70000}"/>
    <cellStyle name="Примечание 2 10 4 4 2 3" xfId="42935" xr:uid="{00000000-0005-0000-0000-0000B7A70000}"/>
    <cellStyle name="Примечание 2 10 4 4 3" xfId="42936" xr:uid="{00000000-0005-0000-0000-0000B8A70000}"/>
    <cellStyle name="Примечание 2 10 4 4 3 2" xfId="42937" xr:uid="{00000000-0005-0000-0000-0000B9A70000}"/>
    <cellStyle name="Примечание 2 10 4 4 4" xfId="42938" xr:uid="{00000000-0005-0000-0000-0000BAA70000}"/>
    <cellStyle name="Примечание 2 10 4 4 5" xfId="42939" xr:uid="{00000000-0005-0000-0000-0000BBA70000}"/>
    <cellStyle name="Примечание 2 10 4 4 6" xfId="42940" xr:uid="{00000000-0005-0000-0000-0000BCA70000}"/>
    <cellStyle name="Примечание 2 10 4 5" xfId="42941" xr:uid="{00000000-0005-0000-0000-0000BDA70000}"/>
    <cellStyle name="Примечание 2 10 4 6" xfId="42942" xr:uid="{00000000-0005-0000-0000-0000BEA70000}"/>
    <cellStyle name="Примечание 2 10 4 7" xfId="42943" xr:uid="{00000000-0005-0000-0000-0000BFA70000}"/>
    <cellStyle name="Примечание 2 10 4 8" xfId="42944" xr:uid="{00000000-0005-0000-0000-0000C0A70000}"/>
    <cellStyle name="Примечание 2 10 4 8 2" xfId="42945" xr:uid="{00000000-0005-0000-0000-0000C1A70000}"/>
    <cellStyle name="Примечание 2 10 4 9" xfId="42946" xr:uid="{00000000-0005-0000-0000-0000C2A70000}"/>
    <cellStyle name="Примечание 2 10 4 9 2" xfId="42947" xr:uid="{00000000-0005-0000-0000-0000C3A70000}"/>
    <cellStyle name="Примечание 2 10 5" xfId="42948" xr:uid="{00000000-0005-0000-0000-0000C4A70000}"/>
    <cellStyle name="Примечание 2 10 5 10" xfId="42949" xr:uid="{00000000-0005-0000-0000-0000C5A70000}"/>
    <cellStyle name="Примечание 2 10 5 11" xfId="42950" xr:uid="{00000000-0005-0000-0000-0000C6A70000}"/>
    <cellStyle name="Примечание 2 10 5 12" xfId="42951" xr:uid="{00000000-0005-0000-0000-0000C7A70000}"/>
    <cellStyle name="Примечание 2 10 5 13" xfId="42952" xr:uid="{00000000-0005-0000-0000-0000C8A70000}"/>
    <cellStyle name="Примечание 2 10 5 14" xfId="42953" xr:uid="{00000000-0005-0000-0000-0000C9A70000}"/>
    <cellStyle name="Примечание 2 10 5 15" xfId="42954" xr:uid="{00000000-0005-0000-0000-0000CAA70000}"/>
    <cellStyle name="Примечание 2 10 5 2" xfId="42955" xr:uid="{00000000-0005-0000-0000-0000CBA70000}"/>
    <cellStyle name="Примечание 2 10 5 2 10" xfId="42956" xr:uid="{00000000-0005-0000-0000-0000CCA70000}"/>
    <cellStyle name="Примечание 2 10 5 2 11" xfId="42957" xr:uid="{00000000-0005-0000-0000-0000CDA70000}"/>
    <cellStyle name="Примечание 2 10 5 2 2" xfId="42958" xr:uid="{00000000-0005-0000-0000-0000CEA70000}"/>
    <cellStyle name="Примечание 2 10 5 2 2 2" xfId="42959" xr:uid="{00000000-0005-0000-0000-0000CFA70000}"/>
    <cellStyle name="Примечание 2 10 5 2 2 2 2" xfId="42960" xr:uid="{00000000-0005-0000-0000-0000D0A70000}"/>
    <cellStyle name="Примечание 2 10 5 2 2 2 3" xfId="42961" xr:uid="{00000000-0005-0000-0000-0000D1A70000}"/>
    <cellStyle name="Примечание 2 10 5 2 2 3" xfId="42962" xr:uid="{00000000-0005-0000-0000-0000D2A70000}"/>
    <cellStyle name="Примечание 2 10 5 2 3" xfId="42963" xr:uid="{00000000-0005-0000-0000-0000D3A70000}"/>
    <cellStyle name="Примечание 2 10 5 2 4" xfId="42964" xr:uid="{00000000-0005-0000-0000-0000D4A70000}"/>
    <cellStyle name="Примечание 2 10 5 2 4 2" xfId="42965" xr:uid="{00000000-0005-0000-0000-0000D5A70000}"/>
    <cellStyle name="Примечание 2 10 5 2 5" xfId="42966" xr:uid="{00000000-0005-0000-0000-0000D6A70000}"/>
    <cellStyle name="Примечание 2 10 5 2 6" xfId="42967" xr:uid="{00000000-0005-0000-0000-0000D7A70000}"/>
    <cellStyle name="Примечание 2 10 5 2 7" xfId="42968" xr:uid="{00000000-0005-0000-0000-0000D8A70000}"/>
    <cellStyle name="Примечание 2 10 5 2 8" xfId="42969" xr:uid="{00000000-0005-0000-0000-0000D9A70000}"/>
    <cellStyle name="Примечание 2 10 5 2 9" xfId="42970" xr:uid="{00000000-0005-0000-0000-0000DAA70000}"/>
    <cellStyle name="Примечание 2 10 5 3" xfId="42971" xr:uid="{00000000-0005-0000-0000-0000DBA70000}"/>
    <cellStyle name="Примечание 2 10 5 3 2" xfId="42972" xr:uid="{00000000-0005-0000-0000-0000DCA70000}"/>
    <cellStyle name="Примечание 2 10 5 3 2 2" xfId="42973" xr:uid="{00000000-0005-0000-0000-0000DDA70000}"/>
    <cellStyle name="Примечание 2 10 5 3 2 3" xfId="42974" xr:uid="{00000000-0005-0000-0000-0000DEA70000}"/>
    <cellStyle name="Примечание 2 10 5 3 3" xfId="42975" xr:uid="{00000000-0005-0000-0000-0000DFA70000}"/>
    <cellStyle name="Примечание 2 10 5 3 3 2" xfId="42976" xr:uid="{00000000-0005-0000-0000-0000E0A70000}"/>
    <cellStyle name="Примечание 2 10 5 3 4" xfId="42977" xr:uid="{00000000-0005-0000-0000-0000E1A70000}"/>
    <cellStyle name="Примечание 2 10 5 3 5" xfId="42978" xr:uid="{00000000-0005-0000-0000-0000E2A70000}"/>
    <cellStyle name="Примечание 2 10 5 3 6" xfId="42979" xr:uid="{00000000-0005-0000-0000-0000E3A70000}"/>
    <cellStyle name="Примечание 2 10 5 4" xfId="42980" xr:uid="{00000000-0005-0000-0000-0000E4A70000}"/>
    <cellStyle name="Примечание 2 10 5 4 2" xfId="42981" xr:uid="{00000000-0005-0000-0000-0000E5A70000}"/>
    <cellStyle name="Примечание 2 10 5 4 2 2" xfId="42982" xr:uid="{00000000-0005-0000-0000-0000E6A70000}"/>
    <cellStyle name="Примечание 2 10 5 4 2 3" xfId="42983" xr:uid="{00000000-0005-0000-0000-0000E7A70000}"/>
    <cellStyle name="Примечание 2 10 5 4 3" xfId="42984" xr:uid="{00000000-0005-0000-0000-0000E8A70000}"/>
    <cellStyle name="Примечание 2 10 5 4 3 2" xfId="42985" xr:uid="{00000000-0005-0000-0000-0000E9A70000}"/>
    <cellStyle name="Примечание 2 10 5 4 4" xfId="42986" xr:uid="{00000000-0005-0000-0000-0000EAA70000}"/>
    <cellStyle name="Примечание 2 10 5 4 5" xfId="42987" xr:uid="{00000000-0005-0000-0000-0000EBA70000}"/>
    <cellStyle name="Примечание 2 10 5 4 6" xfId="42988" xr:uid="{00000000-0005-0000-0000-0000ECA70000}"/>
    <cellStyle name="Примечание 2 10 5 5" xfId="42989" xr:uid="{00000000-0005-0000-0000-0000EDA70000}"/>
    <cellStyle name="Примечание 2 10 5 6" xfId="42990" xr:uid="{00000000-0005-0000-0000-0000EEA70000}"/>
    <cellStyle name="Примечание 2 10 5 7" xfId="42991" xr:uid="{00000000-0005-0000-0000-0000EFA70000}"/>
    <cellStyle name="Примечание 2 10 5 8" xfId="42992" xr:uid="{00000000-0005-0000-0000-0000F0A70000}"/>
    <cellStyle name="Примечание 2 10 5 8 2" xfId="42993" xr:uid="{00000000-0005-0000-0000-0000F1A70000}"/>
    <cellStyle name="Примечание 2 10 5 9" xfId="42994" xr:uid="{00000000-0005-0000-0000-0000F2A70000}"/>
    <cellStyle name="Примечание 2 10 5 9 2" xfId="42995" xr:uid="{00000000-0005-0000-0000-0000F3A70000}"/>
    <cellStyle name="Примечание 2 10 6" xfId="42996" xr:uid="{00000000-0005-0000-0000-0000F4A70000}"/>
    <cellStyle name="Примечание 2 10 6 10" xfId="42997" xr:uid="{00000000-0005-0000-0000-0000F5A70000}"/>
    <cellStyle name="Примечание 2 10 6 11" xfId="42998" xr:uid="{00000000-0005-0000-0000-0000F6A70000}"/>
    <cellStyle name="Примечание 2 10 6 12" xfId="42999" xr:uid="{00000000-0005-0000-0000-0000F7A70000}"/>
    <cellStyle name="Примечание 2 10 6 13" xfId="43000" xr:uid="{00000000-0005-0000-0000-0000F8A70000}"/>
    <cellStyle name="Примечание 2 10 6 14" xfId="43001" xr:uid="{00000000-0005-0000-0000-0000F9A70000}"/>
    <cellStyle name="Примечание 2 10 6 15" xfId="43002" xr:uid="{00000000-0005-0000-0000-0000FAA70000}"/>
    <cellStyle name="Примечание 2 10 6 2" xfId="43003" xr:uid="{00000000-0005-0000-0000-0000FBA70000}"/>
    <cellStyle name="Примечание 2 10 6 2 10" xfId="43004" xr:uid="{00000000-0005-0000-0000-0000FCA70000}"/>
    <cellStyle name="Примечание 2 10 6 2 11" xfId="43005" xr:uid="{00000000-0005-0000-0000-0000FDA70000}"/>
    <cellStyle name="Примечание 2 10 6 2 2" xfId="43006" xr:uid="{00000000-0005-0000-0000-0000FEA70000}"/>
    <cellStyle name="Примечание 2 10 6 2 2 2" xfId="43007" xr:uid="{00000000-0005-0000-0000-0000FFA70000}"/>
    <cellStyle name="Примечание 2 10 6 2 2 2 2" xfId="43008" xr:uid="{00000000-0005-0000-0000-000000A80000}"/>
    <cellStyle name="Примечание 2 10 6 2 2 2 3" xfId="43009" xr:uid="{00000000-0005-0000-0000-000001A80000}"/>
    <cellStyle name="Примечание 2 10 6 2 2 3" xfId="43010" xr:uid="{00000000-0005-0000-0000-000002A80000}"/>
    <cellStyle name="Примечание 2 10 6 2 3" xfId="43011" xr:uid="{00000000-0005-0000-0000-000003A80000}"/>
    <cellStyle name="Примечание 2 10 6 2 4" xfId="43012" xr:uid="{00000000-0005-0000-0000-000004A80000}"/>
    <cellStyle name="Примечание 2 10 6 2 4 2" xfId="43013" xr:uid="{00000000-0005-0000-0000-000005A80000}"/>
    <cellStyle name="Примечание 2 10 6 2 5" xfId="43014" xr:uid="{00000000-0005-0000-0000-000006A80000}"/>
    <cellStyle name="Примечание 2 10 6 2 6" xfId="43015" xr:uid="{00000000-0005-0000-0000-000007A80000}"/>
    <cellStyle name="Примечание 2 10 6 2 7" xfId="43016" xr:uid="{00000000-0005-0000-0000-000008A80000}"/>
    <cellStyle name="Примечание 2 10 6 2 8" xfId="43017" xr:uid="{00000000-0005-0000-0000-000009A80000}"/>
    <cellStyle name="Примечание 2 10 6 2 9" xfId="43018" xr:uid="{00000000-0005-0000-0000-00000AA80000}"/>
    <cellStyle name="Примечание 2 10 6 3" xfId="43019" xr:uid="{00000000-0005-0000-0000-00000BA80000}"/>
    <cellStyle name="Примечание 2 10 6 3 2" xfId="43020" xr:uid="{00000000-0005-0000-0000-00000CA80000}"/>
    <cellStyle name="Примечание 2 10 6 3 2 2" xfId="43021" xr:uid="{00000000-0005-0000-0000-00000DA80000}"/>
    <cellStyle name="Примечание 2 10 6 3 2 3" xfId="43022" xr:uid="{00000000-0005-0000-0000-00000EA80000}"/>
    <cellStyle name="Примечание 2 10 6 3 3" xfId="43023" xr:uid="{00000000-0005-0000-0000-00000FA80000}"/>
    <cellStyle name="Примечание 2 10 6 3 3 2" xfId="43024" xr:uid="{00000000-0005-0000-0000-000010A80000}"/>
    <cellStyle name="Примечание 2 10 6 3 4" xfId="43025" xr:uid="{00000000-0005-0000-0000-000011A80000}"/>
    <cellStyle name="Примечание 2 10 6 3 5" xfId="43026" xr:uid="{00000000-0005-0000-0000-000012A80000}"/>
    <cellStyle name="Примечание 2 10 6 3 6" xfId="43027" xr:uid="{00000000-0005-0000-0000-000013A80000}"/>
    <cellStyle name="Примечание 2 10 6 4" xfId="43028" xr:uid="{00000000-0005-0000-0000-000014A80000}"/>
    <cellStyle name="Примечание 2 10 6 4 2" xfId="43029" xr:uid="{00000000-0005-0000-0000-000015A80000}"/>
    <cellStyle name="Примечание 2 10 6 4 2 2" xfId="43030" xr:uid="{00000000-0005-0000-0000-000016A80000}"/>
    <cellStyle name="Примечание 2 10 6 4 2 3" xfId="43031" xr:uid="{00000000-0005-0000-0000-000017A80000}"/>
    <cellStyle name="Примечание 2 10 6 4 3" xfId="43032" xr:uid="{00000000-0005-0000-0000-000018A80000}"/>
    <cellStyle name="Примечание 2 10 6 4 3 2" xfId="43033" xr:uid="{00000000-0005-0000-0000-000019A80000}"/>
    <cellStyle name="Примечание 2 10 6 4 4" xfId="43034" xr:uid="{00000000-0005-0000-0000-00001AA80000}"/>
    <cellStyle name="Примечание 2 10 6 4 5" xfId="43035" xr:uid="{00000000-0005-0000-0000-00001BA80000}"/>
    <cellStyle name="Примечание 2 10 6 4 6" xfId="43036" xr:uid="{00000000-0005-0000-0000-00001CA80000}"/>
    <cellStyle name="Примечание 2 10 6 5" xfId="43037" xr:uid="{00000000-0005-0000-0000-00001DA80000}"/>
    <cellStyle name="Примечание 2 10 6 6" xfId="43038" xr:uid="{00000000-0005-0000-0000-00001EA80000}"/>
    <cellStyle name="Примечание 2 10 6 7" xfId="43039" xr:uid="{00000000-0005-0000-0000-00001FA80000}"/>
    <cellStyle name="Примечание 2 10 6 8" xfId="43040" xr:uid="{00000000-0005-0000-0000-000020A80000}"/>
    <cellStyle name="Примечание 2 10 6 8 2" xfId="43041" xr:uid="{00000000-0005-0000-0000-000021A80000}"/>
    <cellStyle name="Примечание 2 10 6 9" xfId="43042" xr:uid="{00000000-0005-0000-0000-000022A80000}"/>
    <cellStyle name="Примечание 2 10 6 9 2" xfId="43043" xr:uid="{00000000-0005-0000-0000-000023A80000}"/>
    <cellStyle name="Примечание 2 10 7" xfId="43044" xr:uid="{00000000-0005-0000-0000-000024A80000}"/>
    <cellStyle name="Примечание 2 10 7 10" xfId="43045" xr:uid="{00000000-0005-0000-0000-000025A80000}"/>
    <cellStyle name="Примечание 2 10 7 11" xfId="43046" xr:uid="{00000000-0005-0000-0000-000026A80000}"/>
    <cellStyle name="Примечание 2 10 7 12" xfId="43047" xr:uid="{00000000-0005-0000-0000-000027A80000}"/>
    <cellStyle name="Примечание 2 10 7 13" xfId="43048" xr:uid="{00000000-0005-0000-0000-000028A80000}"/>
    <cellStyle name="Примечание 2 10 7 14" xfId="43049" xr:uid="{00000000-0005-0000-0000-000029A80000}"/>
    <cellStyle name="Примечание 2 10 7 15" xfId="43050" xr:uid="{00000000-0005-0000-0000-00002AA80000}"/>
    <cellStyle name="Примечание 2 10 7 2" xfId="43051" xr:uid="{00000000-0005-0000-0000-00002BA80000}"/>
    <cellStyle name="Примечание 2 10 7 2 10" xfId="43052" xr:uid="{00000000-0005-0000-0000-00002CA80000}"/>
    <cellStyle name="Примечание 2 10 7 2 11" xfId="43053" xr:uid="{00000000-0005-0000-0000-00002DA80000}"/>
    <cellStyle name="Примечание 2 10 7 2 2" xfId="43054" xr:uid="{00000000-0005-0000-0000-00002EA80000}"/>
    <cellStyle name="Примечание 2 10 7 2 2 2" xfId="43055" xr:uid="{00000000-0005-0000-0000-00002FA80000}"/>
    <cellStyle name="Примечание 2 10 7 2 2 2 2" xfId="43056" xr:uid="{00000000-0005-0000-0000-000030A80000}"/>
    <cellStyle name="Примечание 2 10 7 2 2 2 3" xfId="43057" xr:uid="{00000000-0005-0000-0000-000031A80000}"/>
    <cellStyle name="Примечание 2 10 7 2 2 3" xfId="43058" xr:uid="{00000000-0005-0000-0000-000032A80000}"/>
    <cellStyle name="Примечание 2 10 7 2 3" xfId="43059" xr:uid="{00000000-0005-0000-0000-000033A80000}"/>
    <cellStyle name="Примечание 2 10 7 2 4" xfId="43060" xr:uid="{00000000-0005-0000-0000-000034A80000}"/>
    <cellStyle name="Примечание 2 10 7 2 4 2" xfId="43061" xr:uid="{00000000-0005-0000-0000-000035A80000}"/>
    <cellStyle name="Примечание 2 10 7 2 5" xfId="43062" xr:uid="{00000000-0005-0000-0000-000036A80000}"/>
    <cellStyle name="Примечание 2 10 7 2 6" xfId="43063" xr:uid="{00000000-0005-0000-0000-000037A80000}"/>
    <cellStyle name="Примечание 2 10 7 2 7" xfId="43064" xr:uid="{00000000-0005-0000-0000-000038A80000}"/>
    <cellStyle name="Примечание 2 10 7 2 8" xfId="43065" xr:uid="{00000000-0005-0000-0000-000039A80000}"/>
    <cellStyle name="Примечание 2 10 7 2 9" xfId="43066" xr:uid="{00000000-0005-0000-0000-00003AA80000}"/>
    <cellStyle name="Примечание 2 10 7 3" xfId="43067" xr:uid="{00000000-0005-0000-0000-00003BA80000}"/>
    <cellStyle name="Примечание 2 10 7 3 2" xfId="43068" xr:uid="{00000000-0005-0000-0000-00003CA80000}"/>
    <cellStyle name="Примечание 2 10 7 3 2 2" xfId="43069" xr:uid="{00000000-0005-0000-0000-00003DA80000}"/>
    <cellStyle name="Примечание 2 10 7 3 2 3" xfId="43070" xr:uid="{00000000-0005-0000-0000-00003EA80000}"/>
    <cellStyle name="Примечание 2 10 7 3 3" xfId="43071" xr:uid="{00000000-0005-0000-0000-00003FA80000}"/>
    <cellStyle name="Примечание 2 10 7 3 3 2" xfId="43072" xr:uid="{00000000-0005-0000-0000-000040A80000}"/>
    <cellStyle name="Примечание 2 10 7 3 4" xfId="43073" xr:uid="{00000000-0005-0000-0000-000041A80000}"/>
    <cellStyle name="Примечание 2 10 7 3 5" xfId="43074" xr:uid="{00000000-0005-0000-0000-000042A80000}"/>
    <cellStyle name="Примечание 2 10 7 3 6" xfId="43075" xr:uid="{00000000-0005-0000-0000-000043A80000}"/>
    <cellStyle name="Примечание 2 10 7 4" xfId="43076" xr:uid="{00000000-0005-0000-0000-000044A80000}"/>
    <cellStyle name="Примечание 2 10 7 4 2" xfId="43077" xr:uid="{00000000-0005-0000-0000-000045A80000}"/>
    <cellStyle name="Примечание 2 10 7 4 2 2" xfId="43078" xr:uid="{00000000-0005-0000-0000-000046A80000}"/>
    <cellStyle name="Примечание 2 10 7 4 2 3" xfId="43079" xr:uid="{00000000-0005-0000-0000-000047A80000}"/>
    <cellStyle name="Примечание 2 10 7 4 3" xfId="43080" xr:uid="{00000000-0005-0000-0000-000048A80000}"/>
    <cellStyle name="Примечание 2 10 7 4 3 2" xfId="43081" xr:uid="{00000000-0005-0000-0000-000049A80000}"/>
    <cellStyle name="Примечание 2 10 7 4 4" xfId="43082" xr:uid="{00000000-0005-0000-0000-00004AA80000}"/>
    <cellStyle name="Примечание 2 10 7 4 5" xfId="43083" xr:uid="{00000000-0005-0000-0000-00004BA80000}"/>
    <cellStyle name="Примечание 2 10 7 4 6" xfId="43084" xr:uid="{00000000-0005-0000-0000-00004CA80000}"/>
    <cellStyle name="Примечание 2 10 7 5" xfId="43085" xr:uid="{00000000-0005-0000-0000-00004DA80000}"/>
    <cellStyle name="Примечание 2 10 7 6" xfId="43086" xr:uid="{00000000-0005-0000-0000-00004EA80000}"/>
    <cellStyle name="Примечание 2 10 7 7" xfId="43087" xr:uid="{00000000-0005-0000-0000-00004FA80000}"/>
    <cellStyle name="Примечание 2 10 7 8" xfId="43088" xr:uid="{00000000-0005-0000-0000-000050A80000}"/>
    <cellStyle name="Примечание 2 10 7 8 2" xfId="43089" xr:uid="{00000000-0005-0000-0000-000051A80000}"/>
    <cellStyle name="Примечание 2 10 7 9" xfId="43090" xr:uid="{00000000-0005-0000-0000-000052A80000}"/>
    <cellStyle name="Примечание 2 10 7 9 2" xfId="43091" xr:uid="{00000000-0005-0000-0000-000053A80000}"/>
    <cellStyle name="Примечание 2 10 8" xfId="43092" xr:uid="{00000000-0005-0000-0000-000054A80000}"/>
    <cellStyle name="Примечание 2 10 8 10" xfId="43093" xr:uid="{00000000-0005-0000-0000-000055A80000}"/>
    <cellStyle name="Примечание 2 10 8 11" xfId="43094" xr:uid="{00000000-0005-0000-0000-000056A80000}"/>
    <cellStyle name="Примечание 2 10 8 12" xfId="43095" xr:uid="{00000000-0005-0000-0000-000057A80000}"/>
    <cellStyle name="Примечание 2 10 8 13" xfId="43096" xr:uid="{00000000-0005-0000-0000-000058A80000}"/>
    <cellStyle name="Примечание 2 10 8 14" xfId="43097" xr:uid="{00000000-0005-0000-0000-000059A80000}"/>
    <cellStyle name="Примечание 2 10 8 15" xfId="43098" xr:uid="{00000000-0005-0000-0000-00005AA80000}"/>
    <cellStyle name="Примечание 2 10 8 2" xfId="43099" xr:uid="{00000000-0005-0000-0000-00005BA80000}"/>
    <cellStyle name="Примечание 2 10 8 2 10" xfId="43100" xr:uid="{00000000-0005-0000-0000-00005CA80000}"/>
    <cellStyle name="Примечание 2 10 8 2 11" xfId="43101" xr:uid="{00000000-0005-0000-0000-00005DA80000}"/>
    <cellStyle name="Примечание 2 10 8 2 2" xfId="43102" xr:uid="{00000000-0005-0000-0000-00005EA80000}"/>
    <cellStyle name="Примечание 2 10 8 2 2 2" xfId="43103" xr:uid="{00000000-0005-0000-0000-00005FA80000}"/>
    <cellStyle name="Примечание 2 10 8 2 2 2 2" xfId="43104" xr:uid="{00000000-0005-0000-0000-000060A80000}"/>
    <cellStyle name="Примечание 2 10 8 2 2 2 3" xfId="43105" xr:uid="{00000000-0005-0000-0000-000061A80000}"/>
    <cellStyle name="Примечание 2 10 8 2 2 3" xfId="43106" xr:uid="{00000000-0005-0000-0000-000062A80000}"/>
    <cellStyle name="Примечание 2 10 8 2 3" xfId="43107" xr:uid="{00000000-0005-0000-0000-000063A80000}"/>
    <cellStyle name="Примечание 2 10 8 2 4" xfId="43108" xr:uid="{00000000-0005-0000-0000-000064A80000}"/>
    <cellStyle name="Примечание 2 10 8 2 4 2" xfId="43109" xr:uid="{00000000-0005-0000-0000-000065A80000}"/>
    <cellStyle name="Примечание 2 10 8 2 5" xfId="43110" xr:uid="{00000000-0005-0000-0000-000066A80000}"/>
    <cellStyle name="Примечание 2 10 8 2 6" xfId="43111" xr:uid="{00000000-0005-0000-0000-000067A80000}"/>
    <cellStyle name="Примечание 2 10 8 2 7" xfId="43112" xr:uid="{00000000-0005-0000-0000-000068A80000}"/>
    <cellStyle name="Примечание 2 10 8 2 8" xfId="43113" xr:uid="{00000000-0005-0000-0000-000069A80000}"/>
    <cellStyle name="Примечание 2 10 8 2 9" xfId="43114" xr:uid="{00000000-0005-0000-0000-00006AA80000}"/>
    <cellStyle name="Примечание 2 10 8 3" xfId="43115" xr:uid="{00000000-0005-0000-0000-00006BA80000}"/>
    <cellStyle name="Примечание 2 10 8 3 2" xfId="43116" xr:uid="{00000000-0005-0000-0000-00006CA80000}"/>
    <cellStyle name="Примечание 2 10 8 3 2 2" xfId="43117" xr:uid="{00000000-0005-0000-0000-00006DA80000}"/>
    <cellStyle name="Примечание 2 10 8 3 2 3" xfId="43118" xr:uid="{00000000-0005-0000-0000-00006EA80000}"/>
    <cellStyle name="Примечание 2 10 8 3 3" xfId="43119" xr:uid="{00000000-0005-0000-0000-00006FA80000}"/>
    <cellStyle name="Примечание 2 10 8 3 3 2" xfId="43120" xr:uid="{00000000-0005-0000-0000-000070A80000}"/>
    <cellStyle name="Примечание 2 10 8 3 4" xfId="43121" xr:uid="{00000000-0005-0000-0000-000071A80000}"/>
    <cellStyle name="Примечание 2 10 8 3 5" xfId="43122" xr:uid="{00000000-0005-0000-0000-000072A80000}"/>
    <cellStyle name="Примечание 2 10 8 3 6" xfId="43123" xr:uid="{00000000-0005-0000-0000-000073A80000}"/>
    <cellStyle name="Примечание 2 10 8 4" xfId="43124" xr:uid="{00000000-0005-0000-0000-000074A80000}"/>
    <cellStyle name="Примечание 2 10 8 4 2" xfId="43125" xr:uid="{00000000-0005-0000-0000-000075A80000}"/>
    <cellStyle name="Примечание 2 10 8 4 2 2" xfId="43126" xr:uid="{00000000-0005-0000-0000-000076A80000}"/>
    <cellStyle name="Примечание 2 10 8 4 2 3" xfId="43127" xr:uid="{00000000-0005-0000-0000-000077A80000}"/>
    <cellStyle name="Примечание 2 10 8 4 3" xfId="43128" xr:uid="{00000000-0005-0000-0000-000078A80000}"/>
    <cellStyle name="Примечание 2 10 8 4 3 2" xfId="43129" xr:uid="{00000000-0005-0000-0000-000079A80000}"/>
    <cellStyle name="Примечание 2 10 8 4 4" xfId="43130" xr:uid="{00000000-0005-0000-0000-00007AA80000}"/>
    <cellStyle name="Примечание 2 10 8 4 5" xfId="43131" xr:uid="{00000000-0005-0000-0000-00007BA80000}"/>
    <cellStyle name="Примечание 2 10 8 4 6" xfId="43132" xr:uid="{00000000-0005-0000-0000-00007CA80000}"/>
    <cellStyle name="Примечание 2 10 8 5" xfId="43133" xr:uid="{00000000-0005-0000-0000-00007DA80000}"/>
    <cellStyle name="Примечание 2 10 8 6" xfId="43134" xr:uid="{00000000-0005-0000-0000-00007EA80000}"/>
    <cellStyle name="Примечание 2 10 8 7" xfId="43135" xr:uid="{00000000-0005-0000-0000-00007FA80000}"/>
    <cellStyle name="Примечание 2 10 8 8" xfId="43136" xr:uid="{00000000-0005-0000-0000-000080A80000}"/>
    <cellStyle name="Примечание 2 10 8 8 2" xfId="43137" xr:uid="{00000000-0005-0000-0000-000081A80000}"/>
    <cellStyle name="Примечание 2 10 8 9" xfId="43138" xr:uid="{00000000-0005-0000-0000-000082A80000}"/>
    <cellStyle name="Примечание 2 10 8 9 2" xfId="43139" xr:uid="{00000000-0005-0000-0000-000083A80000}"/>
    <cellStyle name="Примечание 2 10 9" xfId="43140" xr:uid="{00000000-0005-0000-0000-000084A80000}"/>
    <cellStyle name="Примечание 2 10 9 10" xfId="43141" xr:uid="{00000000-0005-0000-0000-000085A80000}"/>
    <cellStyle name="Примечание 2 10 9 11" xfId="43142" xr:uid="{00000000-0005-0000-0000-000086A80000}"/>
    <cellStyle name="Примечание 2 10 9 2" xfId="43143" xr:uid="{00000000-0005-0000-0000-000087A80000}"/>
    <cellStyle name="Примечание 2 10 9 2 2" xfId="43144" xr:uid="{00000000-0005-0000-0000-000088A80000}"/>
    <cellStyle name="Примечание 2 10 9 2 2 2" xfId="43145" xr:uid="{00000000-0005-0000-0000-000089A80000}"/>
    <cellStyle name="Примечание 2 10 9 2 2 3" xfId="43146" xr:uid="{00000000-0005-0000-0000-00008AA80000}"/>
    <cellStyle name="Примечание 2 10 9 2 3" xfId="43147" xr:uid="{00000000-0005-0000-0000-00008BA80000}"/>
    <cellStyle name="Примечание 2 10 9 3" xfId="43148" xr:uid="{00000000-0005-0000-0000-00008CA80000}"/>
    <cellStyle name="Примечание 2 10 9 4" xfId="43149" xr:uid="{00000000-0005-0000-0000-00008DA80000}"/>
    <cellStyle name="Примечание 2 10 9 4 2" xfId="43150" xr:uid="{00000000-0005-0000-0000-00008EA80000}"/>
    <cellStyle name="Примечание 2 10 9 5" xfId="43151" xr:uid="{00000000-0005-0000-0000-00008FA80000}"/>
    <cellStyle name="Примечание 2 10 9 6" xfId="43152" xr:uid="{00000000-0005-0000-0000-000090A80000}"/>
    <cellStyle name="Примечание 2 10 9 7" xfId="43153" xr:uid="{00000000-0005-0000-0000-000091A80000}"/>
    <cellStyle name="Примечание 2 10 9 8" xfId="43154" xr:uid="{00000000-0005-0000-0000-000092A80000}"/>
    <cellStyle name="Примечание 2 10 9 9" xfId="43155" xr:uid="{00000000-0005-0000-0000-000093A80000}"/>
    <cellStyle name="Примечание 2 10_дебиторы, кредиторы на 30.09.2009г-1" xfId="43156" xr:uid="{00000000-0005-0000-0000-000094A80000}"/>
    <cellStyle name="Примечание 2 11" xfId="43157" xr:uid="{00000000-0005-0000-0000-000095A80000}"/>
    <cellStyle name="Примечание 2 11 10" xfId="43158" xr:uid="{00000000-0005-0000-0000-000096A80000}"/>
    <cellStyle name="Примечание 2 11 11" xfId="43159" xr:uid="{00000000-0005-0000-0000-000097A80000}"/>
    <cellStyle name="Примечание 2 11 12" xfId="43160" xr:uid="{00000000-0005-0000-0000-000098A80000}"/>
    <cellStyle name="Примечание 2 11 2" xfId="43161" xr:uid="{00000000-0005-0000-0000-000099A80000}"/>
    <cellStyle name="Примечание 2 11 3" xfId="43162" xr:uid="{00000000-0005-0000-0000-00009AA80000}"/>
    <cellStyle name="Примечание 2 11 4" xfId="43163" xr:uid="{00000000-0005-0000-0000-00009BA80000}"/>
    <cellStyle name="Примечание 2 11 5" xfId="43164" xr:uid="{00000000-0005-0000-0000-00009CA80000}"/>
    <cellStyle name="Примечание 2 11 5 2" xfId="43165" xr:uid="{00000000-0005-0000-0000-00009DA80000}"/>
    <cellStyle name="Примечание 2 11 6" xfId="43166" xr:uid="{00000000-0005-0000-0000-00009EA80000}"/>
    <cellStyle name="Примечание 2 11 6 2" xfId="43167" xr:uid="{00000000-0005-0000-0000-00009FA80000}"/>
    <cellStyle name="Примечание 2 11 7" xfId="43168" xr:uid="{00000000-0005-0000-0000-0000A0A80000}"/>
    <cellStyle name="Примечание 2 11 8" xfId="43169" xr:uid="{00000000-0005-0000-0000-0000A1A80000}"/>
    <cellStyle name="Примечание 2 11 9" xfId="43170" xr:uid="{00000000-0005-0000-0000-0000A2A80000}"/>
    <cellStyle name="Примечание 2 12" xfId="43171" xr:uid="{00000000-0005-0000-0000-0000A3A80000}"/>
    <cellStyle name="Примечание 2 12 10" xfId="43172" xr:uid="{00000000-0005-0000-0000-0000A4A80000}"/>
    <cellStyle name="Примечание 2 12 10 2" xfId="43173" xr:uid="{00000000-0005-0000-0000-0000A5A80000}"/>
    <cellStyle name="Примечание 2 12 11" xfId="43174" xr:uid="{00000000-0005-0000-0000-0000A6A80000}"/>
    <cellStyle name="Примечание 2 12 12" xfId="43175" xr:uid="{00000000-0005-0000-0000-0000A7A80000}"/>
    <cellStyle name="Примечание 2 12 13" xfId="43176" xr:uid="{00000000-0005-0000-0000-0000A8A80000}"/>
    <cellStyle name="Примечание 2 12 14" xfId="43177" xr:uid="{00000000-0005-0000-0000-0000A9A80000}"/>
    <cellStyle name="Примечание 2 12 15" xfId="43178" xr:uid="{00000000-0005-0000-0000-0000AAA80000}"/>
    <cellStyle name="Примечание 2 12 16" xfId="43179" xr:uid="{00000000-0005-0000-0000-0000ABA80000}"/>
    <cellStyle name="Примечание 2 12 2" xfId="43180" xr:uid="{00000000-0005-0000-0000-0000ACA80000}"/>
    <cellStyle name="Примечание 2 12 2 10" xfId="43181" xr:uid="{00000000-0005-0000-0000-0000ADA80000}"/>
    <cellStyle name="Примечание 2 12 2 11" xfId="43182" xr:uid="{00000000-0005-0000-0000-0000AEA80000}"/>
    <cellStyle name="Примечание 2 12 2 12" xfId="43183" xr:uid="{00000000-0005-0000-0000-0000AFA80000}"/>
    <cellStyle name="Примечание 2 12 2 2" xfId="43184" xr:uid="{00000000-0005-0000-0000-0000B0A80000}"/>
    <cellStyle name="Примечание 2 12 2 3" xfId="43185" xr:uid="{00000000-0005-0000-0000-0000B1A80000}"/>
    <cellStyle name="Примечание 2 12 2 4" xfId="43186" xr:uid="{00000000-0005-0000-0000-0000B2A80000}"/>
    <cellStyle name="Примечание 2 12 2 5" xfId="43187" xr:uid="{00000000-0005-0000-0000-0000B3A80000}"/>
    <cellStyle name="Примечание 2 12 2 5 2" xfId="43188" xr:uid="{00000000-0005-0000-0000-0000B4A80000}"/>
    <cellStyle name="Примечание 2 12 2 6" xfId="43189" xr:uid="{00000000-0005-0000-0000-0000B5A80000}"/>
    <cellStyle name="Примечание 2 12 2 6 2" xfId="43190" xr:uid="{00000000-0005-0000-0000-0000B6A80000}"/>
    <cellStyle name="Примечание 2 12 2 7" xfId="43191" xr:uid="{00000000-0005-0000-0000-0000B7A80000}"/>
    <cellStyle name="Примечание 2 12 2 8" xfId="43192" xr:uid="{00000000-0005-0000-0000-0000B8A80000}"/>
    <cellStyle name="Примечание 2 12 2 9" xfId="43193" xr:uid="{00000000-0005-0000-0000-0000B9A80000}"/>
    <cellStyle name="Примечание 2 12 3" xfId="43194" xr:uid="{00000000-0005-0000-0000-0000BAA80000}"/>
    <cellStyle name="Примечание 2 12 3 10" xfId="43195" xr:uid="{00000000-0005-0000-0000-0000BBA80000}"/>
    <cellStyle name="Примечание 2 12 3 11" xfId="43196" xr:uid="{00000000-0005-0000-0000-0000BCA80000}"/>
    <cellStyle name="Примечание 2 12 3 2" xfId="43197" xr:uid="{00000000-0005-0000-0000-0000BDA80000}"/>
    <cellStyle name="Примечание 2 12 3 2 2" xfId="43198" xr:uid="{00000000-0005-0000-0000-0000BEA80000}"/>
    <cellStyle name="Примечание 2 12 3 2 2 2" xfId="43199" xr:uid="{00000000-0005-0000-0000-0000BFA80000}"/>
    <cellStyle name="Примечание 2 12 3 2 2 3" xfId="43200" xr:uid="{00000000-0005-0000-0000-0000C0A80000}"/>
    <cellStyle name="Примечание 2 12 3 2 3" xfId="43201" xr:uid="{00000000-0005-0000-0000-0000C1A80000}"/>
    <cellStyle name="Примечание 2 12 3 3" xfId="43202" xr:uid="{00000000-0005-0000-0000-0000C2A80000}"/>
    <cellStyle name="Примечание 2 12 3 4" xfId="43203" xr:uid="{00000000-0005-0000-0000-0000C3A80000}"/>
    <cellStyle name="Примечание 2 12 3 4 2" xfId="43204" xr:uid="{00000000-0005-0000-0000-0000C4A80000}"/>
    <cellStyle name="Примечание 2 12 3 5" xfId="43205" xr:uid="{00000000-0005-0000-0000-0000C5A80000}"/>
    <cellStyle name="Примечание 2 12 3 6" xfId="43206" xr:uid="{00000000-0005-0000-0000-0000C6A80000}"/>
    <cellStyle name="Примечание 2 12 3 7" xfId="43207" xr:uid="{00000000-0005-0000-0000-0000C7A80000}"/>
    <cellStyle name="Примечание 2 12 3 8" xfId="43208" xr:uid="{00000000-0005-0000-0000-0000C8A80000}"/>
    <cellStyle name="Примечание 2 12 3 9" xfId="43209" xr:uid="{00000000-0005-0000-0000-0000C9A80000}"/>
    <cellStyle name="Примечание 2 12 4" xfId="43210" xr:uid="{00000000-0005-0000-0000-0000CAA80000}"/>
    <cellStyle name="Примечание 2 12 4 2" xfId="43211" xr:uid="{00000000-0005-0000-0000-0000CBA80000}"/>
    <cellStyle name="Примечание 2 12 4 2 2" xfId="43212" xr:uid="{00000000-0005-0000-0000-0000CCA80000}"/>
    <cellStyle name="Примечание 2 12 4 2 3" xfId="43213" xr:uid="{00000000-0005-0000-0000-0000CDA80000}"/>
    <cellStyle name="Примечание 2 12 4 3" xfId="43214" xr:uid="{00000000-0005-0000-0000-0000CEA80000}"/>
    <cellStyle name="Примечание 2 12 4 3 2" xfId="43215" xr:uid="{00000000-0005-0000-0000-0000CFA80000}"/>
    <cellStyle name="Примечание 2 12 4 4" xfId="43216" xr:uid="{00000000-0005-0000-0000-0000D0A80000}"/>
    <cellStyle name="Примечание 2 12 4 5" xfId="43217" xr:uid="{00000000-0005-0000-0000-0000D1A80000}"/>
    <cellStyle name="Примечание 2 12 4 6" xfId="43218" xr:uid="{00000000-0005-0000-0000-0000D2A80000}"/>
    <cellStyle name="Примечание 2 12 5" xfId="43219" xr:uid="{00000000-0005-0000-0000-0000D3A80000}"/>
    <cellStyle name="Примечание 2 12 5 2" xfId="43220" xr:uid="{00000000-0005-0000-0000-0000D4A80000}"/>
    <cellStyle name="Примечание 2 12 5 2 2" xfId="43221" xr:uid="{00000000-0005-0000-0000-0000D5A80000}"/>
    <cellStyle name="Примечание 2 12 5 2 3" xfId="43222" xr:uid="{00000000-0005-0000-0000-0000D6A80000}"/>
    <cellStyle name="Примечание 2 12 5 3" xfId="43223" xr:uid="{00000000-0005-0000-0000-0000D7A80000}"/>
    <cellStyle name="Примечание 2 12 5 3 2" xfId="43224" xr:uid="{00000000-0005-0000-0000-0000D8A80000}"/>
    <cellStyle name="Примечание 2 12 5 4" xfId="43225" xr:uid="{00000000-0005-0000-0000-0000D9A80000}"/>
    <cellStyle name="Примечание 2 12 5 5" xfId="43226" xr:uid="{00000000-0005-0000-0000-0000DAA80000}"/>
    <cellStyle name="Примечание 2 12 5 6" xfId="43227" xr:uid="{00000000-0005-0000-0000-0000DBA80000}"/>
    <cellStyle name="Примечание 2 12 6" xfId="43228" xr:uid="{00000000-0005-0000-0000-0000DCA80000}"/>
    <cellStyle name="Примечание 2 12 7" xfId="43229" xr:uid="{00000000-0005-0000-0000-0000DDA80000}"/>
    <cellStyle name="Примечание 2 12 8" xfId="43230" xr:uid="{00000000-0005-0000-0000-0000DEA80000}"/>
    <cellStyle name="Примечание 2 12 9" xfId="43231" xr:uid="{00000000-0005-0000-0000-0000DFA80000}"/>
    <cellStyle name="Примечание 2 12 9 2" xfId="43232" xr:uid="{00000000-0005-0000-0000-0000E0A80000}"/>
    <cellStyle name="Примечание 2 12_дебиторы, кредиторы на 30.09.2009г-1" xfId="43233" xr:uid="{00000000-0005-0000-0000-0000E1A80000}"/>
    <cellStyle name="Примечание 2 13" xfId="43234" xr:uid="{00000000-0005-0000-0000-0000E2A80000}"/>
    <cellStyle name="Примечание 2 13 10" xfId="43235" xr:uid="{00000000-0005-0000-0000-0000E3A80000}"/>
    <cellStyle name="Примечание 2 13 11" xfId="43236" xr:uid="{00000000-0005-0000-0000-0000E4A80000}"/>
    <cellStyle name="Примечание 2 13 12" xfId="43237" xr:uid="{00000000-0005-0000-0000-0000E5A80000}"/>
    <cellStyle name="Примечание 2 13 2" xfId="43238" xr:uid="{00000000-0005-0000-0000-0000E6A80000}"/>
    <cellStyle name="Примечание 2 13 3" xfId="43239" xr:uid="{00000000-0005-0000-0000-0000E7A80000}"/>
    <cellStyle name="Примечание 2 13 4" xfId="43240" xr:uid="{00000000-0005-0000-0000-0000E8A80000}"/>
    <cellStyle name="Примечание 2 13 5" xfId="43241" xr:uid="{00000000-0005-0000-0000-0000E9A80000}"/>
    <cellStyle name="Примечание 2 13 5 2" xfId="43242" xr:uid="{00000000-0005-0000-0000-0000EAA80000}"/>
    <cellStyle name="Примечание 2 13 6" xfId="43243" xr:uid="{00000000-0005-0000-0000-0000EBA80000}"/>
    <cellStyle name="Примечание 2 13 6 2" xfId="43244" xr:uid="{00000000-0005-0000-0000-0000ECA80000}"/>
    <cellStyle name="Примечание 2 13 7" xfId="43245" xr:uid="{00000000-0005-0000-0000-0000EDA80000}"/>
    <cellStyle name="Примечание 2 13 8" xfId="43246" xr:uid="{00000000-0005-0000-0000-0000EEA80000}"/>
    <cellStyle name="Примечание 2 13 9" xfId="43247" xr:uid="{00000000-0005-0000-0000-0000EFA80000}"/>
    <cellStyle name="Примечание 2 14" xfId="43248" xr:uid="{00000000-0005-0000-0000-0000F0A80000}"/>
    <cellStyle name="Примечание 2 14 10" xfId="43249" xr:uid="{00000000-0005-0000-0000-0000F1A80000}"/>
    <cellStyle name="Примечание 2 14 11" xfId="43250" xr:uid="{00000000-0005-0000-0000-0000F2A80000}"/>
    <cellStyle name="Примечание 2 14 12" xfId="43251" xr:uid="{00000000-0005-0000-0000-0000F3A80000}"/>
    <cellStyle name="Примечание 2 14 2" xfId="43252" xr:uid="{00000000-0005-0000-0000-0000F4A80000}"/>
    <cellStyle name="Примечание 2 14 3" xfId="43253" xr:uid="{00000000-0005-0000-0000-0000F5A80000}"/>
    <cellStyle name="Примечание 2 14 4" xfId="43254" xr:uid="{00000000-0005-0000-0000-0000F6A80000}"/>
    <cellStyle name="Примечание 2 14 5" xfId="43255" xr:uid="{00000000-0005-0000-0000-0000F7A80000}"/>
    <cellStyle name="Примечание 2 14 5 2" xfId="43256" xr:uid="{00000000-0005-0000-0000-0000F8A80000}"/>
    <cellStyle name="Примечание 2 14 6" xfId="43257" xr:uid="{00000000-0005-0000-0000-0000F9A80000}"/>
    <cellStyle name="Примечание 2 14 6 2" xfId="43258" xr:uid="{00000000-0005-0000-0000-0000FAA80000}"/>
    <cellStyle name="Примечание 2 14 7" xfId="43259" xr:uid="{00000000-0005-0000-0000-0000FBA80000}"/>
    <cellStyle name="Примечание 2 14 8" xfId="43260" xr:uid="{00000000-0005-0000-0000-0000FCA80000}"/>
    <cellStyle name="Примечание 2 14 9" xfId="43261" xr:uid="{00000000-0005-0000-0000-0000FDA80000}"/>
    <cellStyle name="Примечание 2 15" xfId="43262" xr:uid="{00000000-0005-0000-0000-0000FEA80000}"/>
    <cellStyle name="Примечание 2 15 10" xfId="43263" xr:uid="{00000000-0005-0000-0000-0000FFA80000}"/>
    <cellStyle name="Примечание 2 15 11" xfId="43264" xr:uid="{00000000-0005-0000-0000-000000A90000}"/>
    <cellStyle name="Примечание 2 15 12" xfId="43265" xr:uid="{00000000-0005-0000-0000-000001A90000}"/>
    <cellStyle name="Примечание 2 15 2" xfId="43266" xr:uid="{00000000-0005-0000-0000-000002A90000}"/>
    <cellStyle name="Примечание 2 15 3" xfId="43267" xr:uid="{00000000-0005-0000-0000-000003A90000}"/>
    <cellStyle name="Примечание 2 15 4" xfId="43268" xr:uid="{00000000-0005-0000-0000-000004A90000}"/>
    <cellStyle name="Примечание 2 15 5" xfId="43269" xr:uid="{00000000-0005-0000-0000-000005A90000}"/>
    <cellStyle name="Примечание 2 15 5 2" xfId="43270" xr:uid="{00000000-0005-0000-0000-000006A90000}"/>
    <cellStyle name="Примечание 2 15 6" xfId="43271" xr:uid="{00000000-0005-0000-0000-000007A90000}"/>
    <cellStyle name="Примечание 2 15 6 2" xfId="43272" xr:uid="{00000000-0005-0000-0000-000008A90000}"/>
    <cellStyle name="Примечание 2 15 7" xfId="43273" xr:uid="{00000000-0005-0000-0000-000009A90000}"/>
    <cellStyle name="Примечание 2 15 8" xfId="43274" xr:uid="{00000000-0005-0000-0000-00000AA90000}"/>
    <cellStyle name="Примечание 2 15 9" xfId="43275" xr:uid="{00000000-0005-0000-0000-00000BA90000}"/>
    <cellStyle name="Примечание 2 16" xfId="43276" xr:uid="{00000000-0005-0000-0000-00000CA90000}"/>
    <cellStyle name="Примечание 2 16 10" xfId="43277" xr:uid="{00000000-0005-0000-0000-00000DA90000}"/>
    <cellStyle name="Примечание 2 16 11" xfId="43278" xr:uid="{00000000-0005-0000-0000-00000EA90000}"/>
    <cellStyle name="Примечание 2 16 12" xfId="43279" xr:uid="{00000000-0005-0000-0000-00000FA90000}"/>
    <cellStyle name="Примечание 2 16 2" xfId="43280" xr:uid="{00000000-0005-0000-0000-000010A90000}"/>
    <cellStyle name="Примечание 2 16 3" xfId="43281" xr:uid="{00000000-0005-0000-0000-000011A90000}"/>
    <cellStyle name="Примечание 2 16 4" xfId="43282" xr:uid="{00000000-0005-0000-0000-000012A90000}"/>
    <cellStyle name="Примечание 2 16 5" xfId="43283" xr:uid="{00000000-0005-0000-0000-000013A90000}"/>
    <cellStyle name="Примечание 2 16 5 2" xfId="43284" xr:uid="{00000000-0005-0000-0000-000014A90000}"/>
    <cellStyle name="Примечание 2 16 6" xfId="43285" xr:uid="{00000000-0005-0000-0000-000015A90000}"/>
    <cellStyle name="Примечание 2 16 6 2" xfId="43286" xr:uid="{00000000-0005-0000-0000-000016A90000}"/>
    <cellStyle name="Примечание 2 16 7" xfId="43287" xr:uid="{00000000-0005-0000-0000-000017A90000}"/>
    <cellStyle name="Примечание 2 16 8" xfId="43288" xr:uid="{00000000-0005-0000-0000-000018A90000}"/>
    <cellStyle name="Примечание 2 16 9" xfId="43289" xr:uid="{00000000-0005-0000-0000-000019A90000}"/>
    <cellStyle name="Примечание 2 17" xfId="43290" xr:uid="{00000000-0005-0000-0000-00001AA90000}"/>
    <cellStyle name="Примечание 2 17 10" xfId="43291" xr:uid="{00000000-0005-0000-0000-00001BA90000}"/>
    <cellStyle name="Примечание 2 17 11" xfId="43292" xr:uid="{00000000-0005-0000-0000-00001CA90000}"/>
    <cellStyle name="Примечание 2 17 12" xfId="43293" xr:uid="{00000000-0005-0000-0000-00001DA90000}"/>
    <cellStyle name="Примечание 2 17 2" xfId="43294" xr:uid="{00000000-0005-0000-0000-00001EA90000}"/>
    <cellStyle name="Примечание 2 17 3" xfId="43295" xr:uid="{00000000-0005-0000-0000-00001FA90000}"/>
    <cellStyle name="Примечание 2 17 4" xfId="43296" xr:uid="{00000000-0005-0000-0000-000020A90000}"/>
    <cellStyle name="Примечание 2 17 5" xfId="43297" xr:uid="{00000000-0005-0000-0000-000021A90000}"/>
    <cellStyle name="Примечание 2 17 5 2" xfId="43298" xr:uid="{00000000-0005-0000-0000-000022A90000}"/>
    <cellStyle name="Примечание 2 17 6" xfId="43299" xr:uid="{00000000-0005-0000-0000-000023A90000}"/>
    <cellStyle name="Примечание 2 17 6 2" xfId="43300" xr:uid="{00000000-0005-0000-0000-000024A90000}"/>
    <cellStyle name="Примечание 2 17 7" xfId="43301" xr:uid="{00000000-0005-0000-0000-000025A90000}"/>
    <cellStyle name="Примечание 2 17 8" xfId="43302" xr:uid="{00000000-0005-0000-0000-000026A90000}"/>
    <cellStyle name="Примечание 2 17 9" xfId="43303" xr:uid="{00000000-0005-0000-0000-000027A90000}"/>
    <cellStyle name="Примечание 2 18" xfId="43304" xr:uid="{00000000-0005-0000-0000-000028A90000}"/>
    <cellStyle name="Примечание 2 18 10" xfId="43305" xr:uid="{00000000-0005-0000-0000-000029A90000}"/>
    <cellStyle name="Примечание 2 18 11" xfId="43306" xr:uid="{00000000-0005-0000-0000-00002AA90000}"/>
    <cellStyle name="Примечание 2 18 12" xfId="43307" xr:uid="{00000000-0005-0000-0000-00002BA90000}"/>
    <cellStyle name="Примечание 2 18 2" xfId="43308" xr:uid="{00000000-0005-0000-0000-00002CA90000}"/>
    <cellStyle name="Примечание 2 18 3" xfId="43309" xr:uid="{00000000-0005-0000-0000-00002DA90000}"/>
    <cellStyle name="Примечание 2 18 4" xfId="43310" xr:uid="{00000000-0005-0000-0000-00002EA90000}"/>
    <cellStyle name="Примечание 2 18 5" xfId="43311" xr:uid="{00000000-0005-0000-0000-00002FA90000}"/>
    <cellStyle name="Примечание 2 18 5 2" xfId="43312" xr:uid="{00000000-0005-0000-0000-000030A90000}"/>
    <cellStyle name="Примечание 2 18 6" xfId="43313" xr:uid="{00000000-0005-0000-0000-000031A90000}"/>
    <cellStyle name="Примечание 2 18 6 2" xfId="43314" xr:uid="{00000000-0005-0000-0000-000032A90000}"/>
    <cellStyle name="Примечание 2 18 7" xfId="43315" xr:uid="{00000000-0005-0000-0000-000033A90000}"/>
    <cellStyle name="Примечание 2 18 8" xfId="43316" xr:uid="{00000000-0005-0000-0000-000034A90000}"/>
    <cellStyle name="Примечание 2 18 9" xfId="43317" xr:uid="{00000000-0005-0000-0000-000035A90000}"/>
    <cellStyle name="Примечание 2 19" xfId="43318" xr:uid="{00000000-0005-0000-0000-000036A90000}"/>
    <cellStyle name="Примечание 2 19 10" xfId="43319" xr:uid="{00000000-0005-0000-0000-000037A90000}"/>
    <cellStyle name="Примечание 2 19 11" xfId="43320" xr:uid="{00000000-0005-0000-0000-000038A90000}"/>
    <cellStyle name="Примечание 2 19 12" xfId="43321" xr:uid="{00000000-0005-0000-0000-000039A90000}"/>
    <cellStyle name="Примечание 2 19 2" xfId="43322" xr:uid="{00000000-0005-0000-0000-00003AA90000}"/>
    <cellStyle name="Примечание 2 19 2 2" xfId="43323" xr:uid="{00000000-0005-0000-0000-00003BA90000}"/>
    <cellStyle name="Примечание 2 19 2 2 2" xfId="43324" xr:uid="{00000000-0005-0000-0000-00003CA90000}"/>
    <cellStyle name="Примечание 2 19 2 3" xfId="43325" xr:uid="{00000000-0005-0000-0000-00003DA90000}"/>
    <cellStyle name="Примечание 2 19 3" xfId="43326" xr:uid="{00000000-0005-0000-0000-00003EA90000}"/>
    <cellStyle name="Примечание 2 19 3 2" xfId="43327" xr:uid="{00000000-0005-0000-0000-00003FA90000}"/>
    <cellStyle name="Примечание 2 19 3 3" xfId="43328" xr:uid="{00000000-0005-0000-0000-000040A90000}"/>
    <cellStyle name="Примечание 2 19 4" xfId="43329" xr:uid="{00000000-0005-0000-0000-000041A90000}"/>
    <cellStyle name="Примечание 2 19 4 2" xfId="43330" xr:uid="{00000000-0005-0000-0000-000042A90000}"/>
    <cellStyle name="Примечание 2 19 4 3" xfId="43331" xr:uid="{00000000-0005-0000-0000-000043A90000}"/>
    <cellStyle name="Примечание 2 19 5" xfId="43332" xr:uid="{00000000-0005-0000-0000-000044A90000}"/>
    <cellStyle name="Примечание 2 19 5 2" xfId="43333" xr:uid="{00000000-0005-0000-0000-000045A90000}"/>
    <cellStyle name="Примечание 2 19 6" xfId="43334" xr:uid="{00000000-0005-0000-0000-000046A90000}"/>
    <cellStyle name="Примечание 2 19 6 2" xfId="43335" xr:uid="{00000000-0005-0000-0000-000047A90000}"/>
    <cellStyle name="Примечание 2 19 7" xfId="43336" xr:uid="{00000000-0005-0000-0000-000048A90000}"/>
    <cellStyle name="Примечание 2 19 8" xfId="43337" xr:uid="{00000000-0005-0000-0000-000049A90000}"/>
    <cellStyle name="Примечание 2 19 9" xfId="43338" xr:uid="{00000000-0005-0000-0000-00004AA90000}"/>
    <cellStyle name="Примечание 2 2" xfId="43339" xr:uid="{00000000-0005-0000-0000-00004BA90000}"/>
    <cellStyle name="Примечание 2 2 10" xfId="43340" xr:uid="{00000000-0005-0000-0000-00004CA90000}"/>
    <cellStyle name="Примечание 2 2 10 2" xfId="43341" xr:uid="{00000000-0005-0000-0000-00004DA90000}"/>
    <cellStyle name="Примечание 2 2 11" xfId="43342" xr:uid="{00000000-0005-0000-0000-00004EA90000}"/>
    <cellStyle name="Примечание 2 2 12" xfId="43343" xr:uid="{00000000-0005-0000-0000-00004FA90000}"/>
    <cellStyle name="Примечание 2 2 13" xfId="43344" xr:uid="{00000000-0005-0000-0000-000050A90000}"/>
    <cellStyle name="Примечание 2 2 14" xfId="43345" xr:uid="{00000000-0005-0000-0000-000051A90000}"/>
    <cellStyle name="Примечание 2 2 15" xfId="43346" xr:uid="{00000000-0005-0000-0000-000052A90000}"/>
    <cellStyle name="Примечание 2 2 16" xfId="43347" xr:uid="{00000000-0005-0000-0000-000053A90000}"/>
    <cellStyle name="Примечание 2 2 2" xfId="43348" xr:uid="{00000000-0005-0000-0000-000054A90000}"/>
    <cellStyle name="Примечание 2 2 2 10" xfId="43349" xr:uid="{00000000-0005-0000-0000-000055A90000}"/>
    <cellStyle name="Примечание 2 2 2 11" xfId="43350" xr:uid="{00000000-0005-0000-0000-000056A90000}"/>
    <cellStyle name="Примечание 2 2 2 12" xfId="43351" xr:uid="{00000000-0005-0000-0000-000057A90000}"/>
    <cellStyle name="Примечание 2 2 2 13" xfId="43352" xr:uid="{00000000-0005-0000-0000-000058A90000}"/>
    <cellStyle name="Примечание 2 2 2 14" xfId="43353" xr:uid="{00000000-0005-0000-0000-000059A90000}"/>
    <cellStyle name="Примечание 2 2 2 2" xfId="43354" xr:uid="{00000000-0005-0000-0000-00005AA90000}"/>
    <cellStyle name="Примечание 2 2 2 2 10" xfId="43355" xr:uid="{00000000-0005-0000-0000-00005BA90000}"/>
    <cellStyle name="Примечание 2 2 2 2 11" xfId="43356" xr:uid="{00000000-0005-0000-0000-00005CA90000}"/>
    <cellStyle name="Примечание 2 2 2 2 12" xfId="43357" xr:uid="{00000000-0005-0000-0000-00005DA90000}"/>
    <cellStyle name="Примечание 2 2 2 2 2" xfId="43358" xr:uid="{00000000-0005-0000-0000-00005EA90000}"/>
    <cellStyle name="Примечание 2 2 2 2 2 2" xfId="43359" xr:uid="{00000000-0005-0000-0000-00005FA90000}"/>
    <cellStyle name="Примечание 2 2 2 2 2 2 2" xfId="43360" xr:uid="{00000000-0005-0000-0000-000060A90000}"/>
    <cellStyle name="Примечание 2 2 2 2 2 2 3" xfId="43361" xr:uid="{00000000-0005-0000-0000-000061A90000}"/>
    <cellStyle name="Примечание 2 2 2 2 2 3" xfId="43362" xr:uid="{00000000-0005-0000-0000-000062A90000}"/>
    <cellStyle name="Примечание 2 2 2 2 3" xfId="43363" xr:uid="{00000000-0005-0000-0000-000063A90000}"/>
    <cellStyle name="Примечание 2 2 2 2 4" xfId="43364" xr:uid="{00000000-0005-0000-0000-000064A90000}"/>
    <cellStyle name="Примечание 2 2 2 2 4 2" xfId="43365" xr:uid="{00000000-0005-0000-0000-000065A90000}"/>
    <cellStyle name="Примечание 2 2 2 2 5" xfId="43366" xr:uid="{00000000-0005-0000-0000-000066A90000}"/>
    <cellStyle name="Примечание 2 2 2 2 6" xfId="43367" xr:uid="{00000000-0005-0000-0000-000067A90000}"/>
    <cellStyle name="Примечание 2 2 2 2 7" xfId="43368" xr:uid="{00000000-0005-0000-0000-000068A90000}"/>
    <cellStyle name="Примечание 2 2 2 2 8" xfId="43369" xr:uid="{00000000-0005-0000-0000-000069A90000}"/>
    <cellStyle name="Примечание 2 2 2 2 9" xfId="43370" xr:uid="{00000000-0005-0000-0000-00006AA90000}"/>
    <cellStyle name="Примечание 2 2 2 3" xfId="43371" xr:uid="{00000000-0005-0000-0000-00006BA90000}"/>
    <cellStyle name="Примечание 2 2 2 3 10" xfId="43372" xr:uid="{00000000-0005-0000-0000-00006CA90000}"/>
    <cellStyle name="Примечание 2 2 2 3 11" xfId="43373" xr:uid="{00000000-0005-0000-0000-00006DA90000}"/>
    <cellStyle name="Примечание 2 2 2 3 12" xfId="43374" xr:uid="{00000000-0005-0000-0000-00006EA90000}"/>
    <cellStyle name="Примечание 2 2 2 3 2" xfId="43375" xr:uid="{00000000-0005-0000-0000-00006FA90000}"/>
    <cellStyle name="Примечание 2 2 2 3 2 2" xfId="43376" xr:uid="{00000000-0005-0000-0000-000070A90000}"/>
    <cellStyle name="Примечание 2 2 2 3 2 2 2" xfId="43377" xr:uid="{00000000-0005-0000-0000-000071A90000}"/>
    <cellStyle name="Примечание 2 2 2 3 2 2 3" xfId="43378" xr:uid="{00000000-0005-0000-0000-000072A90000}"/>
    <cellStyle name="Примечание 2 2 2 3 2 3" xfId="43379" xr:uid="{00000000-0005-0000-0000-000073A90000}"/>
    <cellStyle name="Примечание 2 2 2 3 3" xfId="43380" xr:uid="{00000000-0005-0000-0000-000074A90000}"/>
    <cellStyle name="Примечание 2 2 2 3 4" xfId="43381" xr:uid="{00000000-0005-0000-0000-000075A90000}"/>
    <cellStyle name="Примечание 2 2 2 3 4 2" xfId="43382" xr:uid="{00000000-0005-0000-0000-000076A90000}"/>
    <cellStyle name="Примечание 2 2 2 3 5" xfId="43383" xr:uid="{00000000-0005-0000-0000-000077A90000}"/>
    <cellStyle name="Примечание 2 2 2 3 6" xfId="43384" xr:uid="{00000000-0005-0000-0000-000078A90000}"/>
    <cellStyle name="Примечание 2 2 2 3 7" xfId="43385" xr:uid="{00000000-0005-0000-0000-000079A90000}"/>
    <cellStyle name="Примечание 2 2 2 3 8" xfId="43386" xr:uid="{00000000-0005-0000-0000-00007AA90000}"/>
    <cellStyle name="Примечание 2 2 2 3 9" xfId="43387" xr:uid="{00000000-0005-0000-0000-00007BA90000}"/>
    <cellStyle name="Примечание 2 2 2 4" xfId="43388" xr:uid="{00000000-0005-0000-0000-00007CA90000}"/>
    <cellStyle name="Примечание 2 2 2 4 2" xfId="43389" xr:uid="{00000000-0005-0000-0000-00007DA90000}"/>
    <cellStyle name="Примечание 2 2 2 4 2 2" xfId="43390" xr:uid="{00000000-0005-0000-0000-00007EA90000}"/>
    <cellStyle name="Примечание 2 2 2 4 2 3" xfId="43391" xr:uid="{00000000-0005-0000-0000-00007FA90000}"/>
    <cellStyle name="Примечание 2 2 2 4 3" xfId="43392" xr:uid="{00000000-0005-0000-0000-000080A90000}"/>
    <cellStyle name="Примечание 2 2 2 5" xfId="43393" xr:uid="{00000000-0005-0000-0000-000081A90000}"/>
    <cellStyle name="Примечание 2 2 2 6" xfId="43394" xr:uid="{00000000-0005-0000-0000-000082A90000}"/>
    <cellStyle name="Примечание 2 2 2 6 2" xfId="43395" xr:uid="{00000000-0005-0000-0000-000083A90000}"/>
    <cellStyle name="Примечание 2 2 2 7" xfId="43396" xr:uid="{00000000-0005-0000-0000-000084A90000}"/>
    <cellStyle name="Примечание 2 2 2 8" xfId="43397" xr:uid="{00000000-0005-0000-0000-000085A90000}"/>
    <cellStyle name="Примечание 2 2 2 9" xfId="43398" xr:uid="{00000000-0005-0000-0000-000086A90000}"/>
    <cellStyle name="Примечание 2 2 3" xfId="43399" xr:uid="{00000000-0005-0000-0000-000087A90000}"/>
    <cellStyle name="Примечание 2 2 3 10" xfId="43400" xr:uid="{00000000-0005-0000-0000-000088A90000}"/>
    <cellStyle name="Примечание 2 2 3 11" xfId="43401" xr:uid="{00000000-0005-0000-0000-000089A90000}"/>
    <cellStyle name="Примечание 2 2 3 12" xfId="43402" xr:uid="{00000000-0005-0000-0000-00008AA90000}"/>
    <cellStyle name="Примечание 2 2 3 13" xfId="43403" xr:uid="{00000000-0005-0000-0000-00008BA90000}"/>
    <cellStyle name="Примечание 2 2 3 2" xfId="43404" xr:uid="{00000000-0005-0000-0000-00008CA90000}"/>
    <cellStyle name="Примечание 2 2 3 2 2" xfId="43405" xr:uid="{00000000-0005-0000-0000-00008DA90000}"/>
    <cellStyle name="Примечание 2 2 3 3" xfId="43406" xr:uid="{00000000-0005-0000-0000-00008EA90000}"/>
    <cellStyle name="Примечание 2 2 3 3 2" xfId="43407" xr:uid="{00000000-0005-0000-0000-00008FA90000}"/>
    <cellStyle name="Примечание 2 2 3 3 2 2" xfId="43408" xr:uid="{00000000-0005-0000-0000-000090A90000}"/>
    <cellStyle name="Примечание 2 2 3 3 2 3" xfId="43409" xr:uid="{00000000-0005-0000-0000-000091A90000}"/>
    <cellStyle name="Примечание 2 2 3 3 3" xfId="43410" xr:uid="{00000000-0005-0000-0000-000092A90000}"/>
    <cellStyle name="Примечание 2 2 3 4" xfId="43411" xr:uid="{00000000-0005-0000-0000-000093A90000}"/>
    <cellStyle name="Примечание 2 2 3 5" xfId="43412" xr:uid="{00000000-0005-0000-0000-000094A90000}"/>
    <cellStyle name="Примечание 2 2 3 5 2" xfId="43413" xr:uid="{00000000-0005-0000-0000-000095A90000}"/>
    <cellStyle name="Примечание 2 2 3 6" xfId="43414" xr:uid="{00000000-0005-0000-0000-000096A90000}"/>
    <cellStyle name="Примечание 2 2 3 7" xfId="43415" xr:uid="{00000000-0005-0000-0000-000097A90000}"/>
    <cellStyle name="Примечание 2 2 3 8" xfId="43416" xr:uid="{00000000-0005-0000-0000-000098A90000}"/>
    <cellStyle name="Примечание 2 2 3 9" xfId="43417" xr:uid="{00000000-0005-0000-0000-000099A90000}"/>
    <cellStyle name="Примечание 2 2 4" xfId="43418" xr:uid="{00000000-0005-0000-0000-00009AA90000}"/>
    <cellStyle name="Примечание 2 2 4 10" xfId="43419" xr:uid="{00000000-0005-0000-0000-00009BA90000}"/>
    <cellStyle name="Примечание 2 2 4 11" xfId="43420" xr:uid="{00000000-0005-0000-0000-00009CA90000}"/>
    <cellStyle name="Примечание 2 2 4 12" xfId="43421" xr:uid="{00000000-0005-0000-0000-00009DA90000}"/>
    <cellStyle name="Примечание 2 2 4 2" xfId="43422" xr:uid="{00000000-0005-0000-0000-00009EA90000}"/>
    <cellStyle name="Примечание 2 2 4 2 2" xfId="43423" xr:uid="{00000000-0005-0000-0000-00009FA90000}"/>
    <cellStyle name="Примечание 2 2 4 2 2 2" xfId="43424" xr:uid="{00000000-0005-0000-0000-0000A0A90000}"/>
    <cellStyle name="Примечание 2 2 4 2 2 3" xfId="43425" xr:uid="{00000000-0005-0000-0000-0000A1A90000}"/>
    <cellStyle name="Примечание 2 2 4 2 3" xfId="43426" xr:uid="{00000000-0005-0000-0000-0000A2A90000}"/>
    <cellStyle name="Примечание 2 2 4 3" xfId="43427" xr:uid="{00000000-0005-0000-0000-0000A3A90000}"/>
    <cellStyle name="Примечание 2 2 4 4" xfId="43428" xr:uid="{00000000-0005-0000-0000-0000A4A90000}"/>
    <cellStyle name="Примечание 2 2 4 4 2" xfId="43429" xr:uid="{00000000-0005-0000-0000-0000A5A90000}"/>
    <cellStyle name="Примечание 2 2 4 5" xfId="43430" xr:uid="{00000000-0005-0000-0000-0000A6A90000}"/>
    <cellStyle name="Примечание 2 2 4 6" xfId="43431" xr:uid="{00000000-0005-0000-0000-0000A7A90000}"/>
    <cellStyle name="Примечание 2 2 4 7" xfId="43432" xr:uid="{00000000-0005-0000-0000-0000A8A90000}"/>
    <cellStyle name="Примечание 2 2 4 8" xfId="43433" xr:uid="{00000000-0005-0000-0000-0000A9A90000}"/>
    <cellStyle name="Примечание 2 2 4 9" xfId="43434" xr:uid="{00000000-0005-0000-0000-0000AAA90000}"/>
    <cellStyle name="Примечание 2 2 5" xfId="43435" xr:uid="{00000000-0005-0000-0000-0000ABA90000}"/>
    <cellStyle name="Примечание 2 2 5 10" xfId="43436" xr:uid="{00000000-0005-0000-0000-0000ACA90000}"/>
    <cellStyle name="Примечание 2 2 5 11" xfId="43437" xr:uid="{00000000-0005-0000-0000-0000ADA90000}"/>
    <cellStyle name="Примечание 2 2 5 12" xfId="43438" xr:uid="{00000000-0005-0000-0000-0000AEA90000}"/>
    <cellStyle name="Примечание 2 2 5 2" xfId="43439" xr:uid="{00000000-0005-0000-0000-0000AFA90000}"/>
    <cellStyle name="Примечание 2 2 5 2 2" xfId="43440" xr:uid="{00000000-0005-0000-0000-0000B0A90000}"/>
    <cellStyle name="Примечание 2 2 5 2 2 2" xfId="43441" xr:uid="{00000000-0005-0000-0000-0000B1A90000}"/>
    <cellStyle name="Примечание 2 2 5 2 2 3" xfId="43442" xr:uid="{00000000-0005-0000-0000-0000B2A90000}"/>
    <cellStyle name="Примечание 2 2 5 2 3" xfId="43443" xr:uid="{00000000-0005-0000-0000-0000B3A90000}"/>
    <cellStyle name="Примечание 2 2 5 3" xfId="43444" xr:uid="{00000000-0005-0000-0000-0000B4A90000}"/>
    <cellStyle name="Примечание 2 2 5 4" xfId="43445" xr:uid="{00000000-0005-0000-0000-0000B5A90000}"/>
    <cellStyle name="Примечание 2 2 5 4 2" xfId="43446" xr:uid="{00000000-0005-0000-0000-0000B6A90000}"/>
    <cellStyle name="Примечание 2 2 5 5" xfId="43447" xr:uid="{00000000-0005-0000-0000-0000B7A90000}"/>
    <cellStyle name="Примечание 2 2 5 6" xfId="43448" xr:uid="{00000000-0005-0000-0000-0000B8A90000}"/>
    <cellStyle name="Примечание 2 2 5 7" xfId="43449" xr:uid="{00000000-0005-0000-0000-0000B9A90000}"/>
    <cellStyle name="Примечание 2 2 5 8" xfId="43450" xr:uid="{00000000-0005-0000-0000-0000BAA90000}"/>
    <cellStyle name="Примечание 2 2 5 9" xfId="43451" xr:uid="{00000000-0005-0000-0000-0000BBA90000}"/>
    <cellStyle name="Примечание 2 2 6" xfId="43452" xr:uid="{00000000-0005-0000-0000-0000BCA90000}"/>
    <cellStyle name="Примечание 2 2 7" xfId="43453" xr:uid="{00000000-0005-0000-0000-0000BDA90000}"/>
    <cellStyle name="Примечание 2 2 8" xfId="43454" xr:uid="{00000000-0005-0000-0000-0000BEA90000}"/>
    <cellStyle name="Примечание 2 2 9" xfId="43455" xr:uid="{00000000-0005-0000-0000-0000BFA90000}"/>
    <cellStyle name="Примечание 2 2 9 2" xfId="43456" xr:uid="{00000000-0005-0000-0000-0000C0A90000}"/>
    <cellStyle name="Примечание 2 20" xfId="43457" xr:uid="{00000000-0005-0000-0000-0000C1A90000}"/>
    <cellStyle name="Примечание 2 20 10" xfId="43458" xr:uid="{00000000-0005-0000-0000-0000C2A90000}"/>
    <cellStyle name="Примечание 2 20 11" xfId="43459" xr:uid="{00000000-0005-0000-0000-0000C3A90000}"/>
    <cellStyle name="Примечание 2 20 12" xfId="43460" xr:uid="{00000000-0005-0000-0000-0000C4A90000}"/>
    <cellStyle name="Примечание 2 20 2" xfId="43461" xr:uid="{00000000-0005-0000-0000-0000C5A90000}"/>
    <cellStyle name="Примечание 2 20 2 2" xfId="43462" xr:uid="{00000000-0005-0000-0000-0000C6A90000}"/>
    <cellStyle name="Примечание 2 20 2 2 2" xfId="43463" xr:uid="{00000000-0005-0000-0000-0000C7A90000}"/>
    <cellStyle name="Примечание 2 20 2 2 3" xfId="43464" xr:uid="{00000000-0005-0000-0000-0000C8A90000}"/>
    <cellStyle name="Примечание 2 20 2 3" xfId="43465" xr:uid="{00000000-0005-0000-0000-0000C9A90000}"/>
    <cellStyle name="Примечание 2 20 3" xfId="43466" xr:uid="{00000000-0005-0000-0000-0000CAA90000}"/>
    <cellStyle name="Примечание 2 20 4" xfId="43467" xr:uid="{00000000-0005-0000-0000-0000CBA90000}"/>
    <cellStyle name="Примечание 2 20 4 2" xfId="43468" xr:uid="{00000000-0005-0000-0000-0000CCA90000}"/>
    <cellStyle name="Примечание 2 20 5" xfId="43469" xr:uid="{00000000-0005-0000-0000-0000CDA90000}"/>
    <cellStyle name="Примечание 2 20 6" xfId="43470" xr:uid="{00000000-0005-0000-0000-0000CEA90000}"/>
    <cellStyle name="Примечание 2 20 7" xfId="43471" xr:uid="{00000000-0005-0000-0000-0000CFA90000}"/>
    <cellStyle name="Примечание 2 20 8" xfId="43472" xr:uid="{00000000-0005-0000-0000-0000D0A90000}"/>
    <cellStyle name="Примечание 2 20 9" xfId="43473" xr:uid="{00000000-0005-0000-0000-0000D1A90000}"/>
    <cellStyle name="Примечание 2 21" xfId="43474" xr:uid="{00000000-0005-0000-0000-0000D2A90000}"/>
    <cellStyle name="Примечание 2 21 10" xfId="43475" xr:uid="{00000000-0005-0000-0000-0000D3A90000}"/>
    <cellStyle name="Примечание 2 21 11" xfId="43476" xr:uid="{00000000-0005-0000-0000-0000D4A90000}"/>
    <cellStyle name="Примечание 2 21 2" xfId="43477" xr:uid="{00000000-0005-0000-0000-0000D5A90000}"/>
    <cellStyle name="Примечание 2 21 2 2" xfId="43478" xr:uid="{00000000-0005-0000-0000-0000D6A90000}"/>
    <cellStyle name="Примечание 2 21 2 2 2" xfId="43479" xr:uid="{00000000-0005-0000-0000-0000D7A90000}"/>
    <cellStyle name="Примечание 2 21 2 2 3" xfId="43480" xr:uid="{00000000-0005-0000-0000-0000D8A90000}"/>
    <cellStyle name="Примечание 2 21 2 3" xfId="43481" xr:uid="{00000000-0005-0000-0000-0000D9A90000}"/>
    <cellStyle name="Примечание 2 21 3" xfId="43482" xr:uid="{00000000-0005-0000-0000-0000DAA90000}"/>
    <cellStyle name="Примечание 2 21 4" xfId="43483" xr:uid="{00000000-0005-0000-0000-0000DBA90000}"/>
    <cellStyle name="Примечание 2 21 4 2" xfId="43484" xr:uid="{00000000-0005-0000-0000-0000DCA90000}"/>
    <cellStyle name="Примечание 2 21 5" xfId="43485" xr:uid="{00000000-0005-0000-0000-0000DDA90000}"/>
    <cellStyle name="Примечание 2 21 6" xfId="43486" xr:uid="{00000000-0005-0000-0000-0000DEA90000}"/>
    <cellStyle name="Примечание 2 21 7" xfId="43487" xr:uid="{00000000-0005-0000-0000-0000DFA90000}"/>
    <cellStyle name="Примечание 2 21 8" xfId="43488" xr:uid="{00000000-0005-0000-0000-0000E0A90000}"/>
    <cellStyle name="Примечание 2 21 9" xfId="43489" xr:uid="{00000000-0005-0000-0000-0000E1A90000}"/>
    <cellStyle name="Примечание 2 22" xfId="43490" xr:uid="{00000000-0005-0000-0000-0000E2A90000}"/>
    <cellStyle name="Примечание 2 22 2" xfId="43491" xr:uid="{00000000-0005-0000-0000-0000E3A90000}"/>
    <cellStyle name="Примечание 2 22 2 2" xfId="43492" xr:uid="{00000000-0005-0000-0000-0000E4A90000}"/>
    <cellStyle name="Примечание 2 22 2 3" xfId="43493" xr:uid="{00000000-0005-0000-0000-0000E5A90000}"/>
    <cellStyle name="Примечание 2 22 3" xfId="43494" xr:uid="{00000000-0005-0000-0000-0000E6A90000}"/>
    <cellStyle name="Примечание 2 22 3 2" xfId="43495" xr:uid="{00000000-0005-0000-0000-0000E7A90000}"/>
    <cellStyle name="Примечание 2 22 4" xfId="43496" xr:uid="{00000000-0005-0000-0000-0000E8A90000}"/>
    <cellStyle name="Примечание 2 22 5" xfId="43497" xr:uid="{00000000-0005-0000-0000-0000E9A90000}"/>
    <cellStyle name="Примечание 2 22 6" xfId="43498" xr:uid="{00000000-0005-0000-0000-0000EAA90000}"/>
    <cellStyle name="Примечание 2 23" xfId="43499" xr:uid="{00000000-0005-0000-0000-0000EBA90000}"/>
    <cellStyle name="Примечание 2 23 2" xfId="43500" xr:uid="{00000000-0005-0000-0000-0000ECA90000}"/>
    <cellStyle name="Примечание 2 23 2 2" xfId="43501" xr:uid="{00000000-0005-0000-0000-0000EDA90000}"/>
    <cellStyle name="Примечание 2 23 2 3" xfId="43502" xr:uid="{00000000-0005-0000-0000-0000EEA90000}"/>
    <cellStyle name="Примечание 2 23 3" xfId="43503" xr:uid="{00000000-0005-0000-0000-0000EFA90000}"/>
    <cellStyle name="Примечание 2 23 3 2" xfId="43504" xr:uid="{00000000-0005-0000-0000-0000F0A90000}"/>
    <cellStyle name="Примечание 2 23 4" xfId="43505" xr:uid="{00000000-0005-0000-0000-0000F1A90000}"/>
    <cellStyle name="Примечание 2 23 5" xfId="43506" xr:uid="{00000000-0005-0000-0000-0000F2A90000}"/>
    <cellStyle name="Примечание 2 23 6" xfId="43507" xr:uid="{00000000-0005-0000-0000-0000F3A90000}"/>
    <cellStyle name="Примечание 2 24" xfId="43508" xr:uid="{00000000-0005-0000-0000-0000F4A90000}"/>
    <cellStyle name="Примечание 2 24 2" xfId="43509" xr:uid="{00000000-0005-0000-0000-0000F5A90000}"/>
    <cellStyle name="Примечание 2 24 3" xfId="43510" xr:uid="{00000000-0005-0000-0000-0000F6A90000}"/>
    <cellStyle name="Примечание 2 25" xfId="43511" xr:uid="{00000000-0005-0000-0000-0000F7A90000}"/>
    <cellStyle name="Примечание 2 25 2" xfId="43512" xr:uid="{00000000-0005-0000-0000-0000F8A90000}"/>
    <cellStyle name="Примечание 2 25 3" xfId="43513" xr:uid="{00000000-0005-0000-0000-0000F9A90000}"/>
    <cellStyle name="Примечание 2 26" xfId="43514" xr:uid="{00000000-0005-0000-0000-0000FAA90000}"/>
    <cellStyle name="Примечание 2 26 2" xfId="43515" xr:uid="{00000000-0005-0000-0000-0000FBA90000}"/>
    <cellStyle name="Примечание 2 26 3" xfId="43516" xr:uid="{00000000-0005-0000-0000-0000FCA90000}"/>
    <cellStyle name="Примечание 2 27" xfId="43517" xr:uid="{00000000-0005-0000-0000-0000FDA90000}"/>
    <cellStyle name="Примечание 2 28" xfId="43518" xr:uid="{00000000-0005-0000-0000-0000FEA90000}"/>
    <cellStyle name="Примечание 2 29" xfId="43519" xr:uid="{00000000-0005-0000-0000-0000FFA90000}"/>
    <cellStyle name="Примечание 2 3" xfId="43520" xr:uid="{00000000-0005-0000-0000-000000AA0000}"/>
    <cellStyle name="Примечание 2 3 10" xfId="43521" xr:uid="{00000000-0005-0000-0000-000001AA0000}"/>
    <cellStyle name="Примечание 2 3 11" xfId="43522" xr:uid="{00000000-0005-0000-0000-000002AA0000}"/>
    <cellStyle name="Примечание 2 3 12" xfId="43523" xr:uid="{00000000-0005-0000-0000-000003AA0000}"/>
    <cellStyle name="Примечание 2 3 2" xfId="43524" xr:uid="{00000000-0005-0000-0000-000004AA0000}"/>
    <cellStyle name="Примечание 2 3 3" xfId="43525" xr:uid="{00000000-0005-0000-0000-000005AA0000}"/>
    <cellStyle name="Примечание 2 3 4" xfId="43526" xr:uid="{00000000-0005-0000-0000-000006AA0000}"/>
    <cellStyle name="Примечание 2 3 5" xfId="43527" xr:uid="{00000000-0005-0000-0000-000007AA0000}"/>
    <cellStyle name="Примечание 2 3 5 2" xfId="43528" xr:uid="{00000000-0005-0000-0000-000008AA0000}"/>
    <cellStyle name="Примечание 2 3 6" xfId="43529" xr:uid="{00000000-0005-0000-0000-000009AA0000}"/>
    <cellStyle name="Примечание 2 3 6 2" xfId="43530" xr:uid="{00000000-0005-0000-0000-00000AAA0000}"/>
    <cellStyle name="Примечание 2 3 7" xfId="43531" xr:uid="{00000000-0005-0000-0000-00000BAA0000}"/>
    <cellStyle name="Примечание 2 3 8" xfId="43532" xr:uid="{00000000-0005-0000-0000-00000CAA0000}"/>
    <cellStyle name="Примечание 2 3 9" xfId="43533" xr:uid="{00000000-0005-0000-0000-00000DAA0000}"/>
    <cellStyle name="Примечание 2 30" xfId="43534" xr:uid="{00000000-0005-0000-0000-00000EAA0000}"/>
    <cellStyle name="Примечание 2 31" xfId="43535" xr:uid="{00000000-0005-0000-0000-00000FAA0000}"/>
    <cellStyle name="Примечание 2 32" xfId="43536" xr:uid="{00000000-0005-0000-0000-000010AA0000}"/>
    <cellStyle name="Примечание 2 33" xfId="43537" xr:uid="{00000000-0005-0000-0000-000011AA0000}"/>
    <cellStyle name="Примечание 2 34" xfId="43538" xr:uid="{00000000-0005-0000-0000-000012AA0000}"/>
    <cellStyle name="Примечание 2 34 2" xfId="43539" xr:uid="{00000000-0005-0000-0000-000013AA0000}"/>
    <cellStyle name="Примечание 2 35" xfId="43540" xr:uid="{00000000-0005-0000-0000-000014AA0000}"/>
    <cellStyle name="Примечание 2 36" xfId="43541" xr:uid="{00000000-0005-0000-0000-000015AA0000}"/>
    <cellStyle name="Примечание 2 37" xfId="43542" xr:uid="{00000000-0005-0000-0000-000016AA0000}"/>
    <cellStyle name="Примечание 2 38" xfId="43543" xr:uid="{00000000-0005-0000-0000-000017AA0000}"/>
    <cellStyle name="Примечание 2 39" xfId="43544" xr:uid="{00000000-0005-0000-0000-000018AA0000}"/>
    <cellStyle name="Примечание 2 4" xfId="43545" xr:uid="{00000000-0005-0000-0000-000019AA0000}"/>
    <cellStyle name="Примечание 2 4 10" xfId="43546" xr:uid="{00000000-0005-0000-0000-00001AAA0000}"/>
    <cellStyle name="Примечание 2 4 11" xfId="43547" xr:uid="{00000000-0005-0000-0000-00001BAA0000}"/>
    <cellStyle name="Примечание 2 4 12" xfId="43548" xr:uid="{00000000-0005-0000-0000-00001CAA0000}"/>
    <cellStyle name="Примечание 2 4 13" xfId="43549" xr:uid="{00000000-0005-0000-0000-00001DAA0000}"/>
    <cellStyle name="Примечание 2 4 2" xfId="43550" xr:uid="{00000000-0005-0000-0000-00001EAA0000}"/>
    <cellStyle name="Примечание 2 4 2 10" xfId="43551" xr:uid="{00000000-0005-0000-0000-00001FAA0000}"/>
    <cellStyle name="Примечание 2 4 2 11" xfId="43552" xr:uid="{00000000-0005-0000-0000-000020AA0000}"/>
    <cellStyle name="Примечание 2 4 2 12" xfId="43553" xr:uid="{00000000-0005-0000-0000-000021AA0000}"/>
    <cellStyle name="Примечание 2 4 2 2" xfId="43554" xr:uid="{00000000-0005-0000-0000-000022AA0000}"/>
    <cellStyle name="Примечание 2 4 2 2 2" xfId="43555" xr:uid="{00000000-0005-0000-0000-000023AA0000}"/>
    <cellStyle name="Примечание 2 4 2 2 2 2" xfId="43556" xr:uid="{00000000-0005-0000-0000-000024AA0000}"/>
    <cellStyle name="Примечание 2 4 2 2 2 3" xfId="43557" xr:uid="{00000000-0005-0000-0000-000025AA0000}"/>
    <cellStyle name="Примечание 2 4 2 2 3" xfId="43558" xr:uid="{00000000-0005-0000-0000-000026AA0000}"/>
    <cellStyle name="Примечание 2 4 2 3" xfId="43559" xr:uid="{00000000-0005-0000-0000-000027AA0000}"/>
    <cellStyle name="Примечание 2 4 2 4" xfId="43560" xr:uid="{00000000-0005-0000-0000-000028AA0000}"/>
    <cellStyle name="Примечание 2 4 2 4 2" xfId="43561" xr:uid="{00000000-0005-0000-0000-000029AA0000}"/>
    <cellStyle name="Примечание 2 4 2 5" xfId="43562" xr:uid="{00000000-0005-0000-0000-00002AAA0000}"/>
    <cellStyle name="Примечание 2 4 2 6" xfId="43563" xr:uid="{00000000-0005-0000-0000-00002BAA0000}"/>
    <cellStyle name="Примечание 2 4 2 7" xfId="43564" xr:uid="{00000000-0005-0000-0000-00002CAA0000}"/>
    <cellStyle name="Примечание 2 4 2 8" xfId="43565" xr:uid="{00000000-0005-0000-0000-00002DAA0000}"/>
    <cellStyle name="Примечание 2 4 2 9" xfId="43566" xr:uid="{00000000-0005-0000-0000-00002EAA0000}"/>
    <cellStyle name="Примечание 2 4 3" xfId="43567" xr:uid="{00000000-0005-0000-0000-00002FAA0000}"/>
    <cellStyle name="Примечание 2 4 4" xfId="43568" xr:uid="{00000000-0005-0000-0000-000030AA0000}"/>
    <cellStyle name="Примечание 2 4 5" xfId="43569" xr:uid="{00000000-0005-0000-0000-000031AA0000}"/>
    <cellStyle name="Примечание 2 4 6" xfId="43570" xr:uid="{00000000-0005-0000-0000-000032AA0000}"/>
    <cellStyle name="Примечание 2 4 6 2" xfId="43571" xr:uid="{00000000-0005-0000-0000-000033AA0000}"/>
    <cellStyle name="Примечание 2 4 7" xfId="43572" xr:uid="{00000000-0005-0000-0000-000034AA0000}"/>
    <cellStyle name="Примечание 2 4 7 2" xfId="43573" xr:uid="{00000000-0005-0000-0000-000035AA0000}"/>
    <cellStyle name="Примечание 2 4 8" xfId="43574" xr:uid="{00000000-0005-0000-0000-000036AA0000}"/>
    <cellStyle name="Примечание 2 4 9" xfId="43575" xr:uid="{00000000-0005-0000-0000-000037AA0000}"/>
    <cellStyle name="Примечание 2 40" xfId="43576" xr:uid="{00000000-0005-0000-0000-000038AA0000}"/>
    <cellStyle name="Примечание 2 41" xfId="43577" xr:uid="{00000000-0005-0000-0000-000039AA0000}"/>
    <cellStyle name="Примечание 2 42" xfId="43578" xr:uid="{00000000-0005-0000-0000-00003AAA0000}"/>
    <cellStyle name="Примечание 2 5" xfId="43579" xr:uid="{00000000-0005-0000-0000-00003BAA0000}"/>
    <cellStyle name="Примечание 2 5 10" xfId="43580" xr:uid="{00000000-0005-0000-0000-00003CAA0000}"/>
    <cellStyle name="Примечание 2 5 11" xfId="43581" xr:uid="{00000000-0005-0000-0000-00003DAA0000}"/>
    <cellStyle name="Примечание 2 5 12" xfId="43582" xr:uid="{00000000-0005-0000-0000-00003EAA0000}"/>
    <cellStyle name="Примечание 2 5 13" xfId="43583" xr:uid="{00000000-0005-0000-0000-00003FAA0000}"/>
    <cellStyle name="Примечание 2 5 2" xfId="43584" xr:uid="{00000000-0005-0000-0000-000040AA0000}"/>
    <cellStyle name="Примечание 2 5 2 10" xfId="43585" xr:uid="{00000000-0005-0000-0000-000041AA0000}"/>
    <cellStyle name="Примечание 2 5 2 11" xfId="43586" xr:uid="{00000000-0005-0000-0000-000042AA0000}"/>
    <cellStyle name="Примечание 2 5 2 12" xfId="43587" xr:uid="{00000000-0005-0000-0000-000043AA0000}"/>
    <cellStyle name="Примечание 2 5 2 2" xfId="43588" xr:uid="{00000000-0005-0000-0000-000044AA0000}"/>
    <cellStyle name="Примечание 2 5 2 2 2" xfId="43589" xr:uid="{00000000-0005-0000-0000-000045AA0000}"/>
    <cellStyle name="Примечание 2 5 2 2 2 2" xfId="43590" xr:uid="{00000000-0005-0000-0000-000046AA0000}"/>
    <cellStyle name="Примечание 2 5 2 2 2 3" xfId="43591" xr:uid="{00000000-0005-0000-0000-000047AA0000}"/>
    <cellStyle name="Примечание 2 5 2 2 3" xfId="43592" xr:uid="{00000000-0005-0000-0000-000048AA0000}"/>
    <cellStyle name="Примечание 2 5 2 3" xfId="43593" xr:uid="{00000000-0005-0000-0000-000049AA0000}"/>
    <cellStyle name="Примечание 2 5 2 4" xfId="43594" xr:uid="{00000000-0005-0000-0000-00004AAA0000}"/>
    <cellStyle name="Примечание 2 5 2 4 2" xfId="43595" xr:uid="{00000000-0005-0000-0000-00004BAA0000}"/>
    <cellStyle name="Примечание 2 5 2 5" xfId="43596" xr:uid="{00000000-0005-0000-0000-00004CAA0000}"/>
    <cellStyle name="Примечание 2 5 2 6" xfId="43597" xr:uid="{00000000-0005-0000-0000-00004DAA0000}"/>
    <cellStyle name="Примечание 2 5 2 7" xfId="43598" xr:uid="{00000000-0005-0000-0000-00004EAA0000}"/>
    <cellStyle name="Примечание 2 5 2 8" xfId="43599" xr:uid="{00000000-0005-0000-0000-00004FAA0000}"/>
    <cellStyle name="Примечание 2 5 2 9" xfId="43600" xr:uid="{00000000-0005-0000-0000-000050AA0000}"/>
    <cellStyle name="Примечание 2 5 3" xfId="43601" xr:uid="{00000000-0005-0000-0000-000051AA0000}"/>
    <cellStyle name="Примечание 2 5 4" xfId="43602" xr:uid="{00000000-0005-0000-0000-000052AA0000}"/>
    <cellStyle name="Примечание 2 5 5" xfId="43603" xr:uid="{00000000-0005-0000-0000-000053AA0000}"/>
    <cellStyle name="Примечание 2 5 6" xfId="43604" xr:uid="{00000000-0005-0000-0000-000054AA0000}"/>
    <cellStyle name="Примечание 2 5 6 2" xfId="43605" xr:uid="{00000000-0005-0000-0000-000055AA0000}"/>
    <cellStyle name="Примечание 2 5 7" xfId="43606" xr:uid="{00000000-0005-0000-0000-000056AA0000}"/>
    <cellStyle name="Примечание 2 5 7 2" xfId="43607" xr:uid="{00000000-0005-0000-0000-000057AA0000}"/>
    <cellStyle name="Примечание 2 5 8" xfId="43608" xr:uid="{00000000-0005-0000-0000-000058AA0000}"/>
    <cellStyle name="Примечание 2 5 9" xfId="43609" xr:uid="{00000000-0005-0000-0000-000059AA0000}"/>
    <cellStyle name="Примечание 2 6" xfId="43610" xr:uid="{00000000-0005-0000-0000-00005AAA0000}"/>
    <cellStyle name="Примечание 2 6 10" xfId="43611" xr:uid="{00000000-0005-0000-0000-00005BAA0000}"/>
    <cellStyle name="Примечание 2 6 11" xfId="43612" xr:uid="{00000000-0005-0000-0000-00005CAA0000}"/>
    <cellStyle name="Примечание 2 6 12" xfId="43613" xr:uid="{00000000-0005-0000-0000-00005DAA0000}"/>
    <cellStyle name="Примечание 2 6 2" xfId="43614" xr:uid="{00000000-0005-0000-0000-00005EAA0000}"/>
    <cellStyle name="Примечание 2 6 3" xfId="43615" xr:uid="{00000000-0005-0000-0000-00005FAA0000}"/>
    <cellStyle name="Примечание 2 6 4" xfId="43616" xr:uid="{00000000-0005-0000-0000-000060AA0000}"/>
    <cellStyle name="Примечание 2 6 5" xfId="43617" xr:uid="{00000000-0005-0000-0000-000061AA0000}"/>
    <cellStyle name="Примечание 2 6 5 2" xfId="43618" xr:uid="{00000000-0005-0000-0000-000062AA0000}"/>
    <cellStyle name="Примечание 2 6 6" xfId="43619" xr:uid="{00000000-0005-0000-0000-000063AA0000}"/>
    <cellStyle name="Примечание 2 6 6 2" xfId="43620" xr:uid="{00000000-0005-0000-0000-000064AA0000}"/>
    <cellStyle name="Примечание 2 6 7" xfId="43621" xr:uid="{00000000-0005-0000-0000-000065AA0000}"/>
    <cellStyle name="Примечание 2 6 8" xfId="43622" xr:uid="{00000000-0005-0000-0000-000066AA0000}"/>
    <cellStyle name="Примечание 2 6 9" xfId="43623" xr:uid="{00000000-0005-0000-0000-000067AA0000}"/>
    <cellStyle name="Примечание 2 7" xfId="43624" xr:uid="{00000000-0005-0000-0000-000068AA0000}"/>
    <cellStyle name="Примечание 2 7 10" xfId="43625" xr:uid="{00000000-0005-0000-0000-000069AA0000}"/>
    <cellStyle name="Примечание 2 7 11" xfId="43626" xr:uid="{00000000-0005-0000-0000-00006AAA0000}"/>
    <cellStyle name="Примечание 2 7 12" xfId="43627" xr:uid="{00000000-0005-0000-0000-00006BAA0000}"/>
    <cellStyle name="Примечание 2 7 2" xfId="43628" xr:uid="{00000000-0005-0000-0000-00006CAA0000}"/>
    <cellStyle name="Примечание 2 7 3" xfId="43629" xr:uid="{00000000-0005-0000-0000-00006DAA0000}"/>
    <cellStyle name="Примечание 2 7 4" xfId="43630" xr:uid="{00000000-0005-0000-0000-00006EAA0000}"/>
    <cellStyle name="Примечание 2 7 5" xfId="43631" xr:uid="{00000000-0005-0000-0000-00006FAA0000}"/>
    <cellStyle name="Примечание 2 7 5 2" xfId="43632" xr:uid="{00000000-0005-0000-0000-000070AA0000}"/>
    <cellStyle name="Примечание 2 7 6" xfId="43633" xr:uid="{00000000-0005-0000-0000-000071AA0000}"/>
    <cellStyle name="Примечание 2 7 6 2" xfId="43634" xr:uid="{00000000-0005-0000-0000-000072AA0000}"/>
    <cellStyle name="Примечание 2 7 7" xfId="43635" xr:uid="{00000000-0005-0000-0000-000073AA0000}"/>
    <cellStyle name="Примечание 2 7 8" xfId="43636" xr:uid="{00000000-0005-0000-0000-000074AA0000}"/>
    <cellStyle name="Примечание 2 7 9" xfId="43637" xr:uid="{00000000-0005-0000-0000-000075AA0000}"/>
    <cellStyle name="Примечание 2 8" xfId="43638" xr:uid="{00000000-0005-0000-0000-000076AA0000}"/>
    <cellStyle name="Примечание 2 8 10" xfId="43639" xr:uid="{00000000-0005-0000-0000-000077AA0000}"/>
    <cellStyle name="Примечание 2 8 11" xfId="43640" xr:uid="{00000000-0005-0000-0000-000078AA0000}"/>
    <cellStyle name="Примечание 2 8 12" xfId="43641" xr:uid="{00000000-0005-0000-0000-000079AA0000}"/>
    <cellStyle name="Примечание 2 8 2" xfId="43642" xr:uid="{00000000-0005-0000-0000-00007AAA0000}"/>
    <cellStyle name="Примечание 2 8 3" xfId="43643" xr:uid="{00000000-0005-0000-0000-00007BAA0000}"/>
    <cellStyle name="Примечание 2 8 4" xfId="43644" xr:uid="{00000000-0005-0000-0000-00007CAA0000}"/>
    <cellStyle name="Примечание 2 8 5" xfId="43645" xr:uid="{00000000-0005-0000-0000-00007DAA0000}"/>
    <cellStyle name="Примечание 2 8 5 2" xfId="43646" xr:uid="{00000000-0005-0000-0000-00007EAA0000}"/>
    <cellStyle name="Примечание 2 8 6" xfId="43647" xr:uid="{00000000-0005-0000-0000-00007FAA0000}"/>
    <cellStyle name="Примечание 2 8 6 2" xfId="43648" xr:uid="{00000000-0005-0000-0000-000080AA0000}"/>
    <cellStyle name="Примечание 2 8 7" xfId="43649" xr:uid="{00000000-0005-0000-0000-000081AA0000}"/>
    <cellStyle name="Примечание 2 8 8" xfId="43650" xr:uid="{00000000-0005-0000-0000-000082AA0000}"/>
    <cellStyle name="Примечание 2 8 9" xfId="43651" xr:uid="{00000000-0005-0000-0000-000083AA0000}"/>
    <cellStyle name="Примечание 2 9" xfId="43652" xr:uid="{00000000-0005-0000-0000-000084AA0000}"/>
    <cellStyle name="Примечание 2 9 10" xfId="43653" xr:uid="{00000000-0005-0000-0000-000085AA0000}"/>
    <cellStyle name="Примечание 2 9 11" xfId="43654" xr:uid="{00000000-0005-0000-0000-000086AA0000}"/>
    <cellStyle name="Примечание 2 9 12" xfId="43655" xr:uid="{00000000-0005-0000-0000-000087AA0000}"/>
    <cellStyle name="Примечание 2 9 2" xfId="43656" xr:uid="{00000000-0005-0000-0000-000088AA0000}"/>
    <cellStyle name="Примечание 2 9 3" xfId="43657" xr:uid="{00000000-0005-0000-0000-000089AA0000}"/>
    <cellStyle name="Примечание 2 9 4" xfId="43658" xr:uid="{00000000-0005-0000-0000-00008AAA0000}"/>
    <cellStyle name="Примечание 2 9 5" xfId="43659" xr:uid="{00000000-0005-0000-0000-00008BAA0000}"/>
    <cellStyle name="Примечание 2 9 5 2" xfId="43660" xr:uid="{00000000-0005-0000-0000-00008CAA0000}"/>
    <cellStyle name="Примечание 2 9 6" xfId="43661" xr:uid="{00000000-0005-0000-0000-00008DAA0000}"/>
    <cellStyle name="Примечание 2 9 6 2" xfId="43662" xr:uid="{00000000-0005-0000-0000-00008EAA0000}"/>
    <cellStyle name="Примечание 2 9 7" xfId="43663" xr:uid="{00000000-0005-0000-0000-00008FAA0000}"/>
    <cellStyle name="Примечание 2 9 8" xfId="43664" xr:uid="{00000000-0005-0000-0000-000090AA0000}"/>
    <cellStyle name="Примечание 2 9 9" xfId="43665" xr:uid="{00000000-0005-0000-0000-000091AA0000}"/>
    <cellStyle name="Примечание 2_дебиторы, кредиторы на 30.09.2009г-1" xfId="43666" xr:uid="{00000000-0005-0000-0000-000092AA0000}"/>
    <cellStyle name="Примечание 20" xfId="43667" xr:uid="{00000000-0005-0000-0000-000093AA0000}"/>
    <cellStyle name="Примечание 3" xfId="43668" xr:uid="{00000000-0005-0000-0000-000094AA0000}"/>
    <cellStyle name="Примечание 3 10" xfId="43669" xr:uid="{00000000-0005-0000-0000-000095AA0000}"/>
    <cellStyle name="Примечание 3 11" xfId="43670" xr:uid="{00000000-0005-0000-0000-000096AA0000}"/>
    <cellStyle name="Примечание 3 12" xfId="43671" xr:uid="{00000000-0005-0000-0000-000097AA0000}"/>
    <cellStyle name="Примечание 3 2" xfId="43672" xr:uid="{00000000-0005-0000-0000-000098AA0000}"/>
    <cellStyle name="Примечание 3 2 2" xfId="43673" xr:uid="{00000000-0005-0000-0000-000099AA0000}"/>
    <cellStyle name="Примечание 3 2 2 2" xfId="43674" xr:uid="{00000000-0005-0000-0000-00009AAA0000}"/>
    <cellStyle name="Примечание 3 2 3" xfId="43675" xr:uid="{00000000-0005-0000-0000-00009BAA0000}"/>
    <cellStyle name="Примечание 3 3" xfId="43676" xr:uid="{00000000-0005-0000-0000-00009CAA0000}"/>
    <cellStyle name="Примечание 3 3 2" xfId="43677" xr:uid="{00000000-0005-0000-0000-00009DAA0000}"/>
    <cellStyle name="Примечание 3 3 3" xfId="43678" xr:uid="{00000000-0005-0000-0000-00009EAA0000}"/>
    <cellStyle name="Примечание 3 4" xfId="43679" xr:uid="{00000000-0005-0000-0000-00009FAA0000}"/>
    <cellStyle name="Примечание 3 4 2" xfId="43680" xr:uid="{00000000-0005-0000-0000-0000A0AA0000}"/>
    <cellStyle name="Примечание 3 4 3" xfId="43681" xr:uid="{00000000-0005-0000-0000-0000A1AA0000}"/>
    <cellStyle name="Примечание 3 5" xfId="43682" xr:uid="{00000000-0005-0000-0000-0000A2AA0000}"/>
    <cellStyle name="Примечание 3 5 2" xfId="43683" xr:uid="{00000000-0005-0000-0000-0000A3AA0000}"/>
    <cellStyle name="Примечание 3 6" xfId="43684" xr:uid="{00000000-0005-0000-0000-0000A4AA0000}"/>
    <cellStyle name="Примечание 3 6 2" xfId="43685" xr:uid="{00000000-0005-0000-0000-0000A5AA0000}"/>
    <cellStyle name="Примечание 3 7" xfId="43686" xr:uid="{00000000-0005-0000-0000-0000A6AA0000}"/>
    <cellStyle name="Примечание 3 8" xfId="43687" xr:uid="{00000000-0005-0000-0000-0000A7AA0000}"/>
    <cellStyle name="Примечание 3 9" xfId="43688" xr:uid="{00000000-0005-0000-0000-0000A8AA0000}"/>
    <cellStyle name="Примечание 4" xfId="43689" xr:uid="{00000000-0005-0000-0000-0000A9AA0000}"/>
    <cellStyle name="Примечание 4 10" xfId="43690" xr:uid="{00000000-0005-0000-0000-0000AAAA0000}"/>
    <cellStyle name="Примечание 4 11" xfId="43691" xr:uid="{00000000-0005-0000-0000-0000ABAA0000}"/>
    <cellStyle name="Примечание 4 12" xfId="43692" xr:uid="{00000000-0005-0000-0000-0000ACAA0000}"/>
    <cellStyle name="Примечание 4 2" xfId="43693" xr:uid="{00000000-0005-0000-0000-0000ADAA0000}"/>
    <cellStyle name="Примечание 4 2 2" xfId="43694" xr:uid="{00000000-0005-0000-0000-0000AEAA0000}"/>
    <cellStyle name="Примечание 4 2 2 2" xfId="43695" xr:uid="{00000000-0005-0000-0000-0000AFAA0000}"/>
    <cellStyle name="Примечание 4 2 2 3" xfId="43696" xr:uid="{00000000-0005-0000-0000-0000B0AA0000}"/>
    <cellStyle name="Примечание 4 2 3" xfId="43697" xr:uid="{00000000-0005-0000-0000-0000B1AA0000}"/>
    <cellStyle name="Примечание 4 3" xfId="43698" xr:uid="{00000000-0005-0000-0000-0000B2AA0000}"/>
    <cellStyle name="Примечание 4 4" xfId="43699" xr:uid="{00000000-0005-0000-0000-0000B3AA0000}"/>
    <cellStyle name="Примечание 4 4 2" xfId="43700" xr:uid="{00000000-0005-0000-0000-0000B4AA0000}"/>
    <cellStyle name="Примечание 4 5" xfId="43701" xr:uid="{00000000-0005-0000-0000-0000B5AA0000}"/>
    <cellStyle name="Примечание 4 6" xfId="43702" xr:uid="{00000000-0005-0000-0000-0000B6AA0000}"/>
    <cellStyle name="Примечание 4 7" xfId="43703" xr:uid="{00000000-0005-0000-0000-0000B7AA0000}"/>
    <cellStyle name="Примечание 4 8" xfId="43704" xr:uid="{00000000-0005-0000-0000-0000B8AA0000}"/>
    <cellStyle name="Примечание 4 9" xfId="43705" xr:uid="{00000000-0005-0000-0000-0000B9AA0000}"/>
    <cellStyle name="Примечание 5" xfId="43706" xr:uid="{00000000-0005-0000-0000-0000BAAA0000}"/>
    <cellStyle name="Примечание 5 2" xfId="43707" xr:uid="{00000000-0005-0000-0000-0000BBAA0000}"/>
    <cellStyle name="Примечание 5 3" xfId="43708" xr:uid="{00000000-0005-0000-0000-0000BCAA0000}"/>
    <cellStyle name="Примечание 6" xfId="43709" xr:uid="{00000000-0005-0000-0000-0000BDAA0000}"/>
    <cellStyle name="Примечание 6 2" xfId="43710" xr:uid="{00000000-0005-0000-0000-0000BEAA0000}"/>
    <cellStyle name="Примечание 7" xfId="43711" xr:uid="{00000000-0005-0000-0000-0000BFAA0000}"/>
    <cellStyle name="Примечание 8" xfId="43712" xr:uid="{00000000-0005-0000-0000-0000C0AA0000}"/>
    <cellStyle name="Примечание 9" xfId="43713" xr:uid="{00000000-0005-0000-0000-0000C1AA0000}"/>
    <cellStyle name="Процентный" xfId="1" builtinId="5"/>
    <cellStyle name="Процентный 10" xfId="43714" xr:uid="{00000000-0005-0000-0000-0000C3AA0000}"/>
    <cellStyle name="Процентный 11" xfId="43715" xr:uid="{00000000-0005-0000-0000-0000C4AA0000}"/>
    <cellStyle name="Процентный 12" xfId="43716" xr:uid="{00000000-0005-0000-0000-0000C5AA0000}"/>
    <cellStyle name="Процентный 12 2" xfId="43717" xr:uid="{00000000-0005-0000-0000-0000C6AA0000}"/>
    <cellStyle name="Процентный 13" xfId="43718" xr:uid="{00000000-0005-0000-0000-0000C7AA0000}"/>
    <cellStyle name="Процентный 18" xfId="48156" xr:uid="{6969FF5E-6418-499E-915B-4CE92736A5B1}"/>
    <cellStyle name="Процентный 19" xfId="48167" xr:uid="{C7907A06-8C35-409C-90E8-26B3E0774516}"/>
    <cellStyle name="Процентный 2" xfId="43719" xr:uid="{00000000-0005-0000-0000-0000C8AA0000}"/>
    <cellStyle name="Процентный 2 10" xfId="43720" xr:uid="{00000000-0005-0000-0000-0000C9AA0000}"/>
    <cellStyle name="Процентный 2 10 10" xfId="43721" xr:uid="{00000000-0005-0000-0000-0000CAAA0000}"/>
    <cellStyle name="Процентный 2 10 11" xfId="43722" xr:uid="{00000000-0005-0000-0000-0000CBAA0000}"/>
    <cellStyle name="Процентный 2 10 2" xfId="43723" xr:uid="{00000000-0005-0000-0000-0000CCAA0000}"/>
    <cellStyle name="Процентный 2 10 2 2" xfId="43724" xr:uid="{00000000-0005-0000-0000-0000CDAA0000}"/>
    <cellStyle name="Процентный 2 10 2 2 2" xfId="43725" xr:uid="{00000000-0005-0000-0000-0000CEAA0000}"/>
    <cellStyle name="Процентный 2 10 2 2 3" xfId="43726" xr:uid="{00000000-0005-0000-0000-0000CFAA0000}"/>
    <cellStyle name="Процентный 2 10 2 3" xfId="43727" xr:uid="{00000000-0005-0000-0000-0000D0AA0000}"/>
    <cellStyle name="Процентный 2 10 3" xfId="43728" xr:uid="{00000000-0005-0000-0000-0000D1AA0000}"/>
    <cellStyle name="Процентный 2 10 4" xfId="43729" xr:uid="{00000000-0005-0000-0000-0000D2AA0000}"/>
    <cellStyle name="Процентный 2 10 4 2" xfId="43730" xr:uid="{00000000-0005-0000-0000-0000D3AA0000}"/>
    <cellStyle name="Процентный 2 10 5" xfId="43731" xr:uid="{00000000-0005-0000-0000-0000D4AA0000}"/>
    <cellStyle name="Процентный 2 10 6" xfId="43732" xr:uid="{00000000-0005-0000-0000-0000D5AA0000}"/>
    <cellStyle name="Процентный 2 10 7" xfId="43733" xr:uid="{00000000-0005-0000-0000-0000D6AA0000}"/>
    <cellStyle name="Процентный 2 10 8" xfId="43734" xr:uid="{00000000-0005-0000-0000-0000D7AA0000}"/>
    <cellStyle name="Процентный 2 10 9" xfId="43735" xr:uid="{00000000-0005-0000-0000-0000D8AA0000}"/>
    <cellStyle name="Процентный 2 11" xfId="43736" xr:uid="{00000000-0005-0000-0000-0000D9AA0000}"/>
    <cellStyle name="Процентный 2 11 2" xfId="43737" xr:uid="{00000000-0005-0000-0000-0000DAAA0000}"/>
    <cellStyle name="Процентный 2 11 2 2" xfId="43738" xr:uid="{00000000-0005-0000-0000-0000DBAA0000}"/>
    <cellStyle name="Процентный 2 11 2 3" xfId="43739" xr:uid="{00000000-0005-0000-0000-0000DCAA0000}"/>
    <cellStyle name="Процентный 2 11 3" xfId="43740" xr:uid="{00000000-0005-0000-0000-0000DDAA0000}"/>
    <cellStyle name="Процентный 2 11 3 2" xfId="43741" xr:uid="{00000000-0005-0000-0000-0000DEAA0000}"/>
    <cellStyle name="Процентный 2 11 4" xfId="43742" xr:uid="{00000000-0005-0000-0000-0000DFAA0000}"/>
    <cellStyle name="Процентный 2 11 5" xfId="43743" xr:uid="{00000000-0005-0000-0000-0000E0AA0000}"/>
    <cellStyle name="Процентный 2 11 6" xfId="43744" xr:uid="{00000000-0005-0000-0000-0000E1AA0000}"/>
    <cellStyle name="Процентный 2 12" xfId="43745" xr:uid="{00000000-0005-0000-0000-0000E2AA0000}"/>
    <cellStyle name="Процентный 2 12 2" xfId="43746" xr:uid="{00000000-0005-0000-0000-0000E3AA0000}"/>
    <cellStyle name="Процентный 2 12 2 2" xfId="43747" xr:uid="{00000000-0005-0000-0000-0000E4AA0000}"/>
    <cellStyle name="Процентный 2 12 2 3" xfId="43748" xr:uid="{00000000-0005-0000-0000-0000E5AA0000}"/>
    <cellStyle name="Процентный 2 12 3" xfId="43749" xr:uid="{00000000-0005-0000-0000-0000E6AA0000}"/>
    <cellStyle name="Процентный 2 12 3 2" xfId="43750" xr:uid="{00000000-0005-0000-0000-0000E7AA0000}"/>
    <cellStyle name="Процентный 2 12 4" xfId="43751" xr:uid="{00000000-0005-0000-0000-0000E8AA0000}"/>
    <cellStyle name="Процентный 2 12 5" xfId="43752" xr:uid="{00000000-0005-0000-0000-0000E9AA0000}"/>
    <cellStyle name="Процентный 2 12 6" xfId="43753" xr:uid="{00000000-0005-0000-0000-0000EAAA0000}"/>
    <cellStyle name="Процентный 2 13" xfId="43754" xr:uid="{00000000-0005-0000-0000-0000EBAA0000}"/>
    <cellStyle name="Процентный 2 13 2" xfId="43755" xr:uid="{00000000-0005-0000-0000-0000ECAA0000}"/>
    <cellStyle name="Процентный 2 13 3" xfId="43756" xr:uid="{00000000-0005-0000-0000-0000EDAA0000}"/>
    <cellStyle name="Процентный 2 14" xfId="43757" xr:uid="{00000000-0005-0000-0000-0000EEAA0000}"/>
    <cellStyle name="Процентный 2 14 2" xfId="43758" xr:uid="{00000000-0005-0000-0000-0000EFAA0000}"/>
    <cellStyle name="Процентный 2 14 3" xfId="43759" xr:uid="{00000000-0005-0000-0000-0000F0AA0000}"/>
    <cellStyle name="Процентный 2 15" xfId="43760" xr:uid="{00000000-0005-0000-0000-0000F1AA0000}"/>
    <cellStyle name="Процентный 2 15 2" xfId="43761" xr:uid="{00000000-0005-0000-0000-0000F2AA0000}"/>
    <cellStyle name="Процентный 2 15 2 2" xfId="43762" xr:uid="{00000000-0005-0000-0000-0000F3AA0000}"/>
    <cellStyle name="Процентный 2 15 2 3" xfId="43763" xr:uid="{00000000-0005-0000-0000-0000F4AA0000}"/>
    <cellStyle name="Процентный 2 15 3" xfId="43764" xr:uid="{00000000-0005-0000-0000-0000F5AA0000}"/>
    <cellStyle name="Процентный 2 16" xfId="43765" xr:uid="{00000000-0005-0000-0000-0000F6AA0000}"/>
    <cellStyle name="Процентный 2 17" xfId="43766" xr:uid="{00000000-0005-0000-0000-0000F7AA0000}"/>
    <cellStyle name="Процентный 2 18" xfId="43767" xr:uid="{00000000-0005-0000-0000-0000F8AA0000}"/>
    <cellStyle name="Процентный 2 19" xfId="43768" xr:uid="{00000000-0005-0000-0000-0000F9AA0000}"/>
    <cellStyle name="Процентный 2 2" xfId="43769" xr:uid="{00000000-0005-0000-0000-0000FAAA0000}"/>
    <cellStyle name="Процентный 2 2 10" xfId="43770" xr:uid="{00000000-0005-0000-0000-0000FBAA0000}"/>
    <cellStyle name="Процентный 2 2 10 2" xfId="43771" xr:uid="{00000000-0005-0000-0000-0000FCAA0000}"/>
    <cellStyle name="Процентный 2 2 11" xfId="43772" xr:uid="{00000000-0005-0000-0000-0000FDAA0000}"/>
    <cellStyle name="Процентный 2 2 12" xfId="43773" xr:uid="{00000000-0005-0000-0000-0000FEAA0000}"/>
    <cellStyle name="Процентный 2 2 13" xfId="43774" xr:uid="{00000000-0005-0000-0000-0000FFAA0000}"/>
    <cellStyle name="Процентный 2 2 14" xfId="43775" xr:uid="{00000000-0005-0000-0000-000000AB0000}"/>
    <cellStyle name="Процентный 2 2 15" xfId="43776" xr:uid="{00000000-0005-0000-0000-000001AB0000}"/>
    <cellStyle name="Процентный 2 2 2" xfId="43777" xr:uid="{00000000-0005-0000-0000-000002AB0000}"/>
    <cellStyle name="Процентный 2 2 2 10" xfId="43778" xr:uid="{00000000-0005-0000-0000-000003AB0000}"/>
    <cellStyle name="Процентный 2 2 2 10 2" xfId="43779" xr:uid="{00000000-0005-0000-0000-000004AB0000}"/>
    <cellStyle name="Процентный 2 2 2 11" xfId="43780" xr:uid="{00000000-0005-0000-0000-000005AB0000}"/>
    <cellStyle name="Процентный 2 2 2 12" xfId="43781" xr:uid="{00000000-0005-0000-0000-000006AB0000}"/>
    <cellStyle name="Процентный 2 2 2 13" xfId="43782" xr:uid="{00000000-0005-0000-0000-000007AB0000}"/>
    <cellStyle name="Процентный 2 2 2 14" xfId="43783" xr:uid="{00000000-0005-0000-0000-000008AB0000}"/>
    <cellStyle name="Процентный 2 2 2 15" xfId="43784" xr:uid="{00000000-0005-0000-0000-000009AB0000}"/>
    <cellStyle name="Процентный 2 2 2 2" xfId="43785" xr:uid="{00000000-0005-0000-0000-00000AAB0000}"/>
    <cellStyle name="Процентный 2 2 2 2 10" xfId="43786" xr:uid="{00000000-0005-0000-0000-00000BAB0000}"/>
    <cellStyle name="Процентный 2 2 2 2 11" xfId="43787" xr:uid="{00000000-0005-0000-0000-00000CAB0000}"/>
    <cellStyle name="Процентный 2 2 2 2 12" xfId="43788" xr:uid="{00000000-0005-0000-0000-00000DAB0000}"/>
    <cellStyle name="Процентный 2 2 2 2 13" xfId="43789" xr:uid="{00000000-0005-0000-0000-00000EAB0000}"/>
    <cellStyle name="Процентный 2 2 2 2 2" xfId="43790" xr:uid="{00000000-0005-0000-0000-00000FAB0000}"/>
    <cellStyle name="Процентный 2 2 2 2 2 10" xfId="43791" xr:uid="{00000000-0005-0000-0000-000010AB0000}"/>
    <cellStyle name="Процентный 2 2 2 2 2 11" xfId="43792" xr:uid="{00000000-0005-0000-0000-000011AB0000}"/>
    <cellStyle name="Процентный 2 2 2 2 2 2" xfId="43793" xr:uid="{00000000-0005-0000-0000-000012AB0000}"/>
    <cellStyle name="Процентный 2 2 2 2 2 2 2" xfId="43794" xr:uid="{00000000-0005-0000-0000-000013AB0000}"/>
    <cellStyle name="Процентный 2 2 2 2 2 2 2 2" xfId="43795" xr:uid="{00000000-0005-0000-0000-000014AB0000}"/>
    <cellStyle name="Процентный 2 2 2 2 2 2 2 3" xfId="43796" xr:uid="{00000000-0005-0000-0000-000015AB0000}"/>
    <cellStyle name="Процентный 2 2 2 2 2 2 3" xfId="43797" xr:uid="{00000000-0005-0000-0000-000016AB0000}"/>
    <cellStyle name="Процентный 2 2 2 2 2 3" xfId="43798" xr:uid="{00000000-0005-0000-0000-000017AB0000}"/>
    <cellStyle name="Процентный 2 2 2 2 2 4" xfId="43799" xr:uid="{00000000-0005-0000-0000-000018AB0000}"/>
    <cellStyle name="Процентный 2 2 2 2 2 4 2" xfId="43800" xr:uid="{00000000-0005-0000-0000-000019AB0000}"/>
    <cellStyle name="Процентный 2 2 2 2 2 5" xfId="43801" xr:uid="{00000000-0005-0000-0000-00001AAB0000}"/>
    <cellStyle name="Процентный 2 2 2 2 2 6" xfId="43802" xr:uid="{00000000-0005-0000-0000-00001BAB0000}"/>
    <cellStyle name="Процентный 2 2 2 2 2 7" xfId="43803" xr:uid="{00000000-0005-0000-0000-00001CAB0000}"/>
    <cellStyle name="Процентный 2 2 2 2 2 8" xfId="43804" xr:uid="{00000000-0005-0000-0000-00001DAB0000}"/>
    <cellStyle name="Процентный 2 2 2 2 2 9" xfId="43805" xr:uid="{00000000-0005-0000-0000-00001EAB0000}"/>
    <cellStyle name="Процентный 2 2 2 2 3" xfId="43806" xr:uid="{00000000-0005-0000-0000-00001FAB0000}"/>
    <cellStyle name="Процентный 2 2 2 2 3 10" xfId="43807" xr:uid="{00000000-0005-0000-0000-000020AB0000}"/>
    <cellStyle name="Процентный 2 2 2 2 3 11" xfId="43808" xr:uid="{00000000-0005-0000-0000-000021AB0000}"/>
    <cellStyle name="Процентный 2 2 2 2 3 2" xfId="43809" xr:uid="{00000000-0005-0000-0000-000022AB0000}"/>
    <cellStyle name="Процентный 2 2 2 2 3 2 2" xfId="43810" xr:uid="{00000000-0005-0000-0000-000023AB0000}"/>
    <cellStyle name="Процентный 2 2 2 2 3 2 2 2" xfId="43811" xr:uid="{00000000-0005-0000-0000-000024AB0000}"/>
    <cellStyle name="Процентный 2 2 2 2 3 2 2 3" xfId="43812" xr:uid="{00000000-0005-0000-0000-000025AB0000}"/>
    <cellStyle name="Процентный 2 2 2 2 3 2 3" xfId="43813" xr:uid="{00000000-0005-0000-0000-000026AB0000}"/>
    <cellStyle name="Процентный 2 2 2 2 3 3" xfId="43814" xr:uid="{00000000-0005-0000-0000-000027AB0000}"/>
    <cellStyle name="Процентный 2 2 2 2 3 4" xfId="43815" xr:uid="{00000000-0005-0000-0000-000028AB0000}"/>
    <cellStyle name="Процентный 2 2 2 2 3 4 2" xfId="43816" xr:uid="{00000000-0005-0000-0000-000029AB0000}"/>
    <cellStyle name="Процентный 2 2 2 2 3 5" xfId="43817" xr:uid="{00000000-0005-0000-0000-00002AAB0000}"/>
    <cellStyle name="Процентный 2 2 2 2 3 6" xfId="43818" xr:uid="{00000000-0005-0000-0000-00002BAB0000}"/>
    <cellStyle name="Процентный 2 2 2 2 3 7" xfId="43819" xr:uid="{00000000-0005-0000-0000-00002CAB0000}"/>
    <cellStyle name="Процентный 2 2 2 2 3 8" xfId="43820" xr:uid="{00000000-0005-0000-0000-00002DAB0000}"/>
    <cellStyle name="Процентный 2 2 2 2 3 9" xfId="43821" xr:uid="{00000000-0005-0000-0000-00002EAB0000}"/>
    <cellStyle name="Процентный 2 2 2 2 4" xfId="43822" xr:uid="{00000000-0005-0000-0000-00002FAB0000}"/>
    <cellStyle name="Процентный 2 2 2 2 4 2" xfId="43823" xr:uid="{00000000-0005-0000-0000-000030AB0000}"/>
    <cellStyle name="Процентный 2 2 2 2 4 2 2" xfId="43824" xr:uid="{00000000-0005-0000-0000-000031AB0000}"/>
    <cellStyle name="Процентный 2 2 2 2 4 2 3" xfId="43825" xr:uid="{00000000-0005-0000-0000-000032AB0000}"/>
    <cellStyle name="Процентный 2 2 2 2 4 3" xfId="43826" xr:uid="{00000000-0005-0000-0000-000033AB0000}"/>
    <cellStyle name="Процентный 2 2 2 2 5" xfId="43827" xr:uid="{00000000-0005-0000-0000-000034AB0000}"/>
    <cellStyle name="Процентный 2 2 2 2 6" xfId="43828" xr:uid="{00000000-0005-0000-0000-000035AB0000}"/>
    <cellStyle name="Процентный 2 2 2 2 6 2" xfId="43829" xr:uid="{00000000-0005-0000-0000-000036AB0000}"/>
    <cellStyle name="Процентный 2 2 2 2 7" xfId="43830" xr:uid="{00000000-0005-0000-0000-000037AB0000}"/>
    <cellStyle name="Процентный 2 2 2 2 8" xfId="43831" xr:uid="{00000000-0005-0000-0000-000038AB0000}"/>
    <cellStyle name="Процентный 2 2 2 2 9" xfId="43832" xr:uid="{00000000-0005-0000-0000-000039AB0000}"/>
    <cellStyle name="Процентный 2 2 2 3" xfId="43833" xr:uid="{00000000-0005-0000-0000-00003AAB0000}"/>
    <cellStyle name="Процентный 2 2 2 3 10" xfId="43834" xr:uid="{00000000-0005-0000-0000-00003BAB0000}"/>
    <cellStyle name="Процентный 2 2 2 3 11" xfId="43835" xr:uid="{00000000-0005-0000-0000-00003CAB0000}"/>
    <cellStyle name="Процентный 2 2 2 3 12" xfId="43836" xr:uid="{00000000-0005-0000-0000-00003DAB0000}"/>
    <cellStyle name="Процентный 2 2 2 3 2" xfId="43837" xr:uid="{00000000-0005-0000-0000-00003EAB0000}"/>
    <cellStyle name="Процентный 2 2 2 3 2 2" xfId="43838" xr:uid="{00000000-0005-0000-0000-00003FAB0000}"/>
    <cellStyle name="Процентный 2 2 2 3 3" xfId="43839" xr:uid="{00000000-0005-0000-0000-000040AB0000}"/>
    <cellStyle name="Процентный 2 2 2 3 3 2" xfId="43840" xr:uid="{00000000-0005-0000-0000-000041AB0000}"/>
    <cellStyle name="Процентный 2 2 2 3 3 2 2" xfId="43841" xr:uid="{00000000-0005-0000-0000-000042AB0000}"/>
    <cellStyle name="Процентный 2 2 2 3 3 2 3" xfId="43842" xr:uid="{00000000-0005-0000-0000-000043AB0000}"/>
    <cellStyle name="Процентный 2 2 2 3 3 3" xfId="43843" xr:uid="{00000000-0005-0000-0000-000044AB0000}"/>
    <cellStyle name="Процентный 2 2 2 3 4" xfId="43844" xr:uid="{00000000-0005-0000-0000-000045AB0000}"/>
    <cellStyle name="Процентный 2 2 2 3 5" xfId="43845" xr:uid="{00000000-0005-0000-0000-000046AB0000}"/>
    <cellStyle name="Процентный 2 2 2 3 5 2" xfId="43846" xr:uid="{00000000-0005-0000-0000-000047AB0000}"/>
    <cellStyle name="Процентный 2 2 2 3 6" xfId="43847" xr:uid="{00000000-0005-0000-0000-000048AB0000}"/>
    <cellStyle name="Процентный 2 2 2 3 7" xfId="43848" xr:uid="{00000000-0005-0000-0000-000049AB0000}"/>
    <cellStyle name="Процентный 2 2 2 3 8" xfId="43849" xr:uid="{00000000-0005-0000-0000-00004AAB0000}"/>
    <cellStyle name="Процентный 2 2 2 3 9" xfId="43850" xr:uid="{00000000-0005-0000-0000-00004BAB0000}"/>
    <cellStyle name="Процентный 2 2 2 4" xfId="43851" xr:uid="{00000000-0005-0000-0000-00004CAB0000}"/>
    <cellStyle name="Процентный 2 2 2 4 10" xfId="43852" xr:uid="{00000000-0005-0000-0000-00004DAB0000}"/>
    <cellStyle name="Процентный 2 2 2 4 11" xfId="43853" xr:uid="{00000000-0005-0000-0000-00004EAB0000}"/>
    <cellStyle name="Процентный 2 2 2 4 2" xfId="43854" xr:uid="{00000000-0005-0000-0000-00004FAB0000}"/>
    <cellStyle name="Процентный 2 2 2 4 2 2" xfId="43855" xr:uid="{00000000-0005-0000-0000-000050AB0000}"/>
    <cellStyle name="Процентный 2 2 2 4 2 2 2" xfId="43856" xr:uid="{00000000-0005-0000-0000-000051AB0000}"/>
    <cellStyle name="Процентный 2 2 2 4 2 2 3" xfId="43857" xr:uid="{00000000-0005-0000-0000-000052AB0000}"/>
    <cellStyle name="Процентный 2 2 2 4 2 3" xfId="43858" xr:uid="{00000000-0005-0000-0000-000053AB0000}"/>
    <cellStyle name="Процентный 2 2 2 4 3" xfId="43859" xr:uid="{00000000-0005-0000-0000-000054AB0000}"/>
    <cellStyle name="Процентный 2 2 2 4 4" xfId="43860" xr:uid="{00000000-0005-0000-0000-000055AB0000}"/>
    <cellStyle name="Процентный 2 2 2 4 4 2" xfId="43861" xr:uid="{00000000-0005-0000-0000-000056AB0000}"/>
    <cellStyle name="Процентный 2 2 2 4 5" xfId="43862" xr:uid="{00000000-0005-0000-0000-000057AB0000}"/>
    <cellStyle name="Процентный 2 2 2 4 6" xfId="43863" xr:uid="{00000000-0005-0000-0000-000058AB0000}"/>
    <cellStyle name="Процентный 2 2 2 4 7" xfId="43864" xr:uid="{00000000-0005-0000-0000-000059AB0000}"/>
    <cellStyle name="Процентный 2 2 2 4 8" xfId="43865" xr:uid="{00000000-0005-0000-0000-00005AAB0000}"/>
    <cellStyle name="Процентный 2 2 2 4 9" xfId="43866" xr:uid="{00000000-0005-0000-0000-00005BAB0000}"/>
    <cellStyle name="Процентный 2 2 2 5" xfId="43867" xr:uid="{00000000-0005-0000-0000-00005CAB0000}"/>
    <cellStyle name="Процентный 2 2 2 5 10" xfId="43868" xr:uid="{00000000-0005-0000-0000-00005DAB0000}"/>
    <cellStyle name="Процентный 2 2 2 5 11" xfId="43869" xr:uid="{00000000-0005-0000-0000-00005EAB0000}"/>
    <cellStyle name="Процентный 2 2 2 5 2" xfId="43870" xr:uid="{00000000-0005-0000-0000-00005FAB0000}"/>
    <cellStyle name="Процентный 2 2 2 5 2 2" xfId="43871" xr:uid="{00000000-0005-0000-0000-000060AB0000}"/>
    <cellStyle name="Процентный 2 2 2 5 2 2 2" xfId="43872" xr:uid="{00000000-0005-0000-0000-000061AB0000}"/>
    <cellStyle name="Процентный 2 2 2 5 2 2 3" xfId="43873" xr:uid="{00000000-0005-0000-0000-000062AB0000}"/>
    <cellStyle name="Процентный 2 2 2 5 2 3" xfId="43874" xr:uid="{00000000-0005-0000-0000-000063AB0000}"/>
    <cellStyle name="Процентный 2 2 2 5 3" xfId="43875" xr:uid="{00000000-0005-0000-0000-000064AB0000}"/>
    <cellStyle name="Процентный 2 2 2 5 4" xfId="43876" xr:uid="{00000000-0005-0000-0000-000065AB0000}"/>
    <cellStyle name="Процентный 2 2 2 5 4 2" xfId="43877" xr:uid="{00000000-0005-0000-0000-000066AB0000}"/>
    <cellStyle name="Процентный 2 2 2 5 5" xfId="43878" xr:uid="{00000000-0005-0000-0000-000067AB0000}"/>
    <cellStyle name="Процентный 2 2 2 5 6" xfId="43879" xr:uid="{00000000-0005-0000-0000-000068AB0000}"/>
    <cellStyle name="Процентный 2 2 2 5 7" xfId="43880" xr:uid="{00000000-0005-0000-0000-000069AB0000}"/>
    <cellStyle name="Процентный 2 2 2 5 8" xfId="43881" xr:uid="{00000000-0005-0000-0000-00006AAB0000}"/>
    <cellStyle name="Процентный 2 2 2 5 9" xfId="43882" xr:uid="{00000000-0005-0000-0000-00006BAB0000}"/>
    <cellStyle name="Процентный 2 2 2 6" xfId="43883" xr:uid="{00000000-0005-0000-0000-00006CAB0000}"/>
    <cellStyle name="Процентный 2 2 2 7" xfId="43884" xr:uid="{00000000-0005-0000-0000-00006DAB0000}"/>
    <cellStyle name="Процентный 2 2 2 8" xfId="43885" xr:uid="{00000000-0005-0000-0000-00006EAB0000}"/>
    <cellStyle name="Процентный 2 2 2 9" xfId="43886" xr:uid="{00000000-0005-0000-0000-00006FAB0000}"/>
    <cellStyle name="Процентный 2 2 2 9 2" xfId="43887" xr:uid="{00000000-0005-0000-0000-000070AB0000}"/>
    <cellStyle name="Процентный 2 2 3" xfId="43888" xr:uid="{00000000-0005-0000-0000-000071AB0000}"/>
    <cellStyle name="Процентный 2 2 3 10" xfId="43889" xr:uid="{00000000-0005-0000-0000-000072AB0000}"/>
    <cellStyle name="Процентный 2 2 3 11" xfId="43890" xr:uid="{00000000-0005-0000-0000-000073AB0000}"/>
    <cellStyle name="Процентный 2 2 3 12" xfId="43891" xr:uid="{00000000-0005-0000-0000-000074AB0000}"/>
    <cellStyle name="Процентный 2 2 3 2" xfId="43892" xr:uid="{00000000-0005-0000-0000-000075AB0000}"/>
    <cellStyle name="Процентный 2 2 3 2 2" xfId="43893" xr:uid="{00000000-0005-0000-0000-000076AB0000}"/>
    <cellStyle name="Процентный 2 2 3 3" xfId="43894" xr:uid="{00000000-0005-0000-0000-000077AB0000}"/>
    <cellStyle name="Процентный 2 2 3 3 2" xfId="43895" xr:uid="{00000000-0005-0000-0000-000078AB0000}"/>
    <cellStyle name="Процентный 2 2 3 3 2 2" xfId="43896" xr:uid="{00000000-0005-0000-0000-000079AB0000}"/>
    <cellStyle name="Процентный 2 2 3 3 2 3" xfId="43897" xr:uid="{00000000-0005-0000-0000-00007AAB0000}"/>
    <cellStyle name="Процентный 2 2 3 3 3" xfId="43898" xr:uid="{00000000-0005-0000-0000-00007BAB0000}"/>
    <cellStyle name="Процентный 2 2 3 4" xfId="43899" xr:uid="{00000000-0005-0000-0000-00007CAB0000}"/>
    <cellStyle name="Процентный 2 2 3 5" xfId="43900" xr:uid="{00000000-0005-0000-0000-00007DAB0000}"/>
    <cellStyle name="Процентный 2 2 3 5 2" xfId="43901" xr:uid="{00000000-0005-0000-0000-00007EAB0000}"/>
    <cellStyle name="Процентный 2 2 3 6" xfId="43902" xr:uid="{00000000-0005-0000-0000-00007FAB0000}"/>
    <cellStyle name="Процентный 2 2 3 7" xfId="43903" xr:uid="{00000000-0005-0000-0000-000080AB0000}"/>
    <cellStyle name="Процентный 2 2 3 8" xfId="43904" xr:uid="{00000000-0005-0000-0000-000081AB0000}"/>
    <cellStyle name="Процентный 2 2 3 9" xfId="43905" xr:uid="{00000000-0005-0000-0000-000082AB0000}"/>
    <cellStyle name="Процентный 2 2 4" xfId="43906" xr:uid="{00000000-0005-0000-0000-000083AB0000}"/>
    <cellStyle name="Процентный 2 2 4 10" xfId="43907" xr:uid="{00000000-0005-0000-0000-000084AB0000}"/>
    <cellStyle name="Процентный 2 2 4 11" xfId="43908" xr:uid="{00000000-0005-0000-0000-000085AB0000}"/>
    <cellStyle name="Процентный 2 2 4 12" xfId="43909" xr:uid="{00000000-0005-0000-0000-000086AB0000}"/>
    <cellStyle name="Процентный 2 2 4 2" xfId="43910" xr:uid="{00000000-0005-0000-0000-000087AB0000}"/>
    <cellStyle name="Процентный 2 2 4 2 2" xfId="43911" xr:uid="{00000000-0005-0000-0000-000088AB0000}"/>
    <cellStyle name="Процентный 2 2 4 3" xfId="43912" xr:uid="{00000000-0005-0000-0000-000089AB0000}"/>
    <cellStyle name="Процентный 2 2 4 3 2" xfId="43913" xr:uid="{00000000-0005-0000-0000-00008AAB0000}"/>
    <cellStyle name="Процентный 2 2 4 3 2 2" xfId="43914" xr:uid="{00000000-0005-0000-0000-00008BAB0000}"/>
    <cellStyle name="Процентный 2 2 4 3 2 3" xfId="43915" xr:uid="{00000000-0005-0000-0000-00008CAB0000}"/>
    <cellStyle name="Процентный 2 2 4 3 3" xfId="43916" xr:uid="{00000000-0005-0000-0000-00008DAB0000}"/>
    <cellStyle name="Процентный 2 2 4 4" xfId="43917" xr:uid="{00000000-0005-0000-0000-00008EAB0000}"/>
    <cellStyle name="Процентный 2 2 4 5" xfId="43918" xr:uid="{00000000-0005-0000-0000-00008FAB0000}"/>
    <cellStyle name="Процентный 2 2 4 5 2" xfId="43919" xr:uid="{00000000-0005-0000-0000-000090AB0000}"/>
    <cellStyle name="Процентный 2 2 4 6" xfId="43920" xr:uid="{00000000-0005-0000-0000-000091AB0000}"/>
    <cellStyle name="Процентный 2 2 4 7" xfId="43921" xr:uid="{00000000-0005-0000-0000-000092AB0000}"/>
    <cellStyle name="Процентный 2 2 4 8" xfId="43922" xr:uid="{00000000-0005-0000-0000-000093AB0000}"/>
    <cellStyle name="Процентный 2 2 4 9" xfId="43923" xr:uid="{00000000-0005-0000-0000-000094AB0000}"/>
    <cellStyle name="Процентный 2 2 5" xfId="43924" xr:uid="{00000000-0005-0000-0000-000095AB0000}"/>
    <cellStyle name="Процентный 2 2 5 2" xfId="43925" xr:uid="{00000000-0005-0000-0000-000096AB0000}"/>
    <cellStyle name="Процентный 2 2 6" xfId="43926" xr:uid="{00000000-0005-0000-0000-000097AB0000}"/>
    <cellStyle name="Процентный 2 2 7" xfId="43927" xr:uid="{00000000-0005-0000-0000-000098AB0000}"/>
    <cellStyle name="Процентный 2 2 8" xfId="43928" xr:uid="{00000000-0005-0000-0000-000099AB0000}"/>
    <cellStyle name="Процентный 2 2 9" xfId="43929" xr:uid="{00000000-0005-0000-0000-00009AAB0000}"/>
    <cellStyle name="Процентный 2 2 9 2" xfId="43930" xr:uid="{00000000-0005-0000-0000-00009BAB0000}"/>
    <cellStyle name="Процентный 2 20" xfId="43931" xr:uid="{00000000-0005-0000-0000-00009CAB0000}"/>
    <cellStyle name="Процентный 2 21" xfId="43932" xr:uid="{00000000-0005-0000-0000-00009DAB0000}"/>
    <cellStyle name="Процентный 2 22" xfId="43933" xr:uid="{00000000-0005-0000-0000-00009EAB0000}"/>
    <cellStyle name="Процентный 2 23" xfId="43934" xr:uid="{00000000-0005-0000-0000-00009FAB0000}"/>
    <cellStyle name="Процентный 2 24" xfId="43935" xr:uid="{00000000-0005-0000-0000-0000A0AB0000}"/>
    <cellStyle name="Процентный 2 24 2" xfId="43936" xr:uid="{00000000-0005-0000-0000-0000A1AB0000}"/>
    <cellStyle name="Процентный 2 25" xfId="43937" xr:uid="{00000000-0005-0000-0000-0000A2AB0000}"/>
    <cellStyle name="Процентный 2 26" xfId="43938" xr:uid="{00000000-0005-0000-0000-0000A3AB0000}"/>
    <cellStyle name="Процентный 2 27" xfId="43939" xr:uid="{00000000-0005-0000-0000-0000A4AB0000}"/>
    <cellStyle name="Процентный 2 28" xfId="43940" xr:uid="{00000000-0005-0000-0000-0000A5AB0000}"/>
    <cellStyle name="Процентный 2 29" xfId="43941" xr:uid="{00000000-0005-0000-0000-0000A6AB0000}"/>
    <cellStyle name="Процентный 2 3" xfId="43942" xr:uid="{00000000-0005-0000-0000-0000A7AB0000}"/>
    <cellStyle name="Процентный 2 3 10" xfId="43943" xr:uid="{00000000-0005-0000-0000-0000A8AB0000}"/>
    <cellStyle name="Процентный 2 3 10 2" xfId="43944" xr:uid="{00000000-0005-0000-0000-0000A9AB0000}"/>
    <cellStyle name="Процентный 2 3 11" xfId="43945" xr:uid="{00000000-0005-0000-0000-0000AAAB0000}"/>
    <cellStyle name="Процентный 2 3 12" xfId="43946" xr:uid="{00000000-0005-0000-0000-0000ABAB0000}"/>
    <cellStyle name="Процентный 2 3 13" xfId="43947" xr:uid="{00000000-0005-0000-0000-0000ACAB0000}"/>
    <cellStyle name="Процентный 2 3 14" xfId="43948" xr:uid="{00000000-0005-0000-0000-0000ADAB0000}"/>
    <cellStyle name="Процентный 2 3 15" xfId="43949" xr:uid="{00000000-0005-0000-0000-0000AEAB0000}"/>
    <cellStyle name="Процентный 2 3 2" xfId="43950" xr:uid="{00000000-0005-0000-0000-0000AFAB0000}"/>
    <cellStyle name="Процентный 2 3 2 10" xfId="43951" xr:uid="{00000000-0005-0000-0000-0000B0AB0000}"/>
    <cellStyle name="Процентный 2 3 2 11" xfId="43952" xr:uid="{00000000-0005-0000-0000-0000B1AB0000}"/>
    <cellStyle name="Процентный 2 3 2 2" xfId="43953" xr:uid="{00000000-0005-0000-0000-0000B2AB0000}"/>
    <cellStyle name="Процентный 2 3 2 2 2" xfId="43954" xr:uid="{00000000-0005-0000-0000-0000B3AB0000}"/>
    <cellStyle name="Процентный 2 3 2 2 2 2" xfId="43955" xr:uid="{00000000-0005-0000-0000-0000B4AB0000}"/>
    <cellStyle name="Процентный 2 3 2 2 2 3" xfId="43956" xr:uid="{00000000-0005-0000-0000-0000B5AB0000}"/>
    <cellStyle name="Процентный 2 3 2 2 3" xfId="43957" xr:uid="{00000000-0005-0000-0000-0000B6AB0000}"/>
    <cellStyle name="Процентный 2 3 2 3" xfId="43958" xr:uid="{00000000-0005-0000-0000-0000B7AB0000}"/>
    <cellStyle name="Процентный 2 3 2 4" xfId="43959" xr:uid="{00000000-0005-0000-0000-0000B8AB0000}"/>
    <cellStyle name="Процентный 2 3 2 4 2" xfId="43960" xr:uid="{00000000-0005-0000-0000-0000B9AB0000}"/>
    <cellStyle name="Процентный 2 3 2 5" xfId="43961" xr:uid="{00000000-0005-0000-0000-0000BAAB0000}"/>
    <cellStyle name="Процентный 2 3 2 6" xfId="43962" xr:uid="{00000000-0005-0000-0000-0000BBAB0000}"/>
    <cellStyle name="Процентный 2 3 2 7" xfId="43963" xr:uid="{00000000-0005-0000-0000-0000BCAB0000}"/>
    <cellStyle name="Процентный 2 3 2 8" xfId="43964" xr:uid="{00000000-0005-0000-0000-0000BDAB0000}"/>
    <cellStyle name="Процентный 2 3 2 9" xfId="43965" xr:uid="{00000000-0005-0000-0000-0000BEAB0000}"/>
    <cellStyle name="Процентный 2 3 3" xfId="43966" xr:uid="{00000000-0005-0000-0000-0000BFAB0000}"/>
    <cellStyle name="Процентный 2 3 3 10" xfId="43967" xr:uid="{00000000-0005-0000-0000-0000C0AB0000}"/>
    <cellStyle name="Процентный 2 3 3 11" xfId="43968" xr:uid="{00000000-0005-0000-0000-0000C1AB0000}"/>
    <cellStyle name="Процентный 2 3 3 2" xfId="43969" xr:uid="{00000000-0005-0000-0000-0000C2AB0000}"/>
    <cellStyle name="Процентный 2 3 3 2 2" xfId="43970" xr:uid="{00000000-0005-0000-0000-0000C3AB0000}"/>
    <cellStyle name="Процентный 2 3 3 2 2 2" xfId="43971" xr:uid="{00000000-0005-0000-0000-0000C4AB0000}"/>
    <cellStyle name="Процентный 2 3 3 2 2 3" xfId="43972" xr:uid="{00000000-0005-0000-0000-0000C5AB0000}"/>
    <cellStyle name="Процентный 2 3 3 2 3" xfId="43973" xr:uid="{00000000-0005-0000-0000-0000C6AB0000}"/>
    <cellStyle name="Процентный 2 3 3 3" xfId="43974" xr:uid="{00000000-0005-0000-0000-0000C7AB0000}"/>
    <cellStyle name="Процентный 2 3 3 4" xfId="43975" xr:uid="{00000000-0005-0000-0000-0000C8AB0000}"/>
    <cellStyle name="Процентный 2 3 3 4 2" xfId="43976" xr:uid="{00000000-0005-0000-0000-0000C9AB0000}"/>
    <cellStyle name="Процентный 2 3 3 5" xfId="43977" xr:uid="{00000000-0005-0000-0000-0000CAAB0000}"/>
    <cellStyle name="Процентный 2 3 3 6" xfId="43978" xr:uid="{00000000-0005-0000-0000-0000CBAB0000}"/>
    <cellStyle name="Процентный 2 3 3 7" xfId="43979" xr:uid="{00000000-0005-0000-0000-0000CCAB0000}"/>
    <cellStyle name="Процентный 2 3 3 8" xfId="43980" xr:uid="{00000000-0005-0000-0000-0000CDAB0000}"/>
    <cellStyle name="Процентный 2 3 3 9" xfId="43981" xr:uid="{00000000-0005-0000-0000-0000CEAB0000}"/>
    <cellStyle name="Процентный 2 3 4" xfId="43982" xr:uid="{00000000-0005-0000-0000-0000CFAB0000}"/>
    <cellStyle name="Процентный 2 3 4 2" xfId="43983" xr:uid="{00000000-0005-0000-0000-0000D0AB0000}"/>
    <cellStyle name="Процентный 2 3 4 2 2" xfId="43984" xr:uid="{00000000-0005-0000-0000-0000D1AB0000}"/>
    <cellStyle name="Процентный 2 3 4 2 3" xfId="43985" xr:uid="{00000000-0005-0000-0000-0000D2AB0000}"/>
    <cellStyle name="Процентный 2 3 4 3" xfId="43986" xr:uid="{00000000-0005-0000-0000-0000D3AB0000}"/>
    <cellStyle name="Процентный 2 3 4 3 2" xfId="43987" xr:uid="{00000000-0005-0000-0000-0000D4AB0000}"/>
    <cellStyle name="Процентный 2 3 4 4" xfId="43988" xr:uid="{00000000-0005-0000-0000-0000D5AB0000}"/>
    <cellStyle name="Процентный 2 3 4 5" xfId="43989" xr:uid="{00000000-0005-0000-0000-0000D6AB0000}"/>
    <cellStyle name="Процентный 2 3 4 6" xfId="43990" xr:uid="{00000000-0005-0000-0000-0000D7AB0000}"/>
    <cellStyle name="Процентный 2 3 5" xfId="43991" xr:uid="{00000000-0005-0000-0000-0000D8AB0000}"/>
    <cellStyle name="Процентный 2 3 5 2" xfId="43992" xr:uid="{00000000-0005-0000-0000-0000D9AB0000}"/>
    <cellStyle name="Процентный 2 3 5 2 2" xfId="43993" xr:uid="{00000000-0005-0000-0000-0000DAAB0000}"/>
    <cellStyle name="Процентный 2 3 5 2 3" xfId="43994" xr:uid="{00000000-0005-0000-0000-0000DBAB0000}"/>
    <cellStyle name="Процентный 2 3 5 3" xfId="43995" xr:uid="{00000000-0005-0000-0000-0000DCAB0000}"/>
    <cellStyle name="Процентный 2 3 5 3 2" xfId="43996" xr:uid="{00000000-0005-0000-0000-0000DDAB0000}"/>
    <cellStyle name="Процентный 2 3 5 4" xfId="43997" xr:uid="{00000000-0005-0000-0000-0000DEAB0000}"/>
    <cellStyle name="Процентный 2 3 5 5" xfId="43998" xr:uid="{00000000-0005-0000-0000-0000DFAB0000}"/>
    <cellStyle name="Процентный 2 3 5 6" xfId="43999" xr:uid="{00000000-0005-0000-0000-0000E0AB0000}"/>
    <cellStyle name="Процентный 2 3 6" xfId="44000" xr:uid="{00000000-0005-0000-0000-0000E1AB0000}"/>
    <cellStyle name="Процентный 2 3 6 2" xfId="44001" xr:uid="{00000000-0005-0000-0000-0000E2AB0000}"/>
    <cellStyle name="Процентный 2 3 6 3" xfId="44002" xr:uid="{00000000-0005-0000-0000-0000E3AB0000}"/>
    <cellStyle name="Процентный 2 3 7" xfId="44003" xr:uid="{00000000-0005-0000-0000-0000E4AB0000}"/>
    <cellStyle name="Процентный 2 3 7 2" xfId="44004" xr:uid="{00000000-0005-0000-0000-0000E5AB0000}"/>
    <cellStyle name="Процентный 2 3 7 3" xfId="44005" xr:uid="{00000000-0005-0000-0000-0000E6AB0000}"/>
    <cellStyle name="Процентный 2 3 8" xfId="44006" xr:uid="{00000000-0005-0000-0000-0000E7AB0000}"/>
    <cellStyle name="Процентный 2 3 8 2" xfId="44007" xr:uid="{00000000-0005-0000-0000-0000E8AB0000}"/>
    <cellStyle name="Процентный 2 3 8 3" xfId="44008" xr:uid="{00000000-0005-0000-0000-0000E9AB0000}"/>
    <cellStyle name="Процентный 2 3 9" xfId="44009" xr:uid="{00000000-0005-0000-0000-0000EAAB0000}"/>
    <cellStyle name="Процентный 2 3 9 2" xfId="44010" xr:uid="{00000000-0005-0000-0000-0000EBAB0000}"/>
    <cellStyle name="Процентный 2 30" xfId="44011" xr:uid="{00000000-0005-0000-0000-0000ECAB0000}"/>
    <cellStyle name="Процентный 2 31" xfId="44012" xr:uid="{00000000-0005-0000-0000-0000EDAB0000}"/>
    <cellStyle name="Процентный 2 4" xfId="44013" xr:uid="{00000000-0005-0000-0000-0000EEAB0000}"/>
    <cellStyle name="Процентный 2 4 10" xfId="44014" xr:uid="{00000000-0005-0000-0000-0000EFAB0000}"/>
    <cellStyle name="Процентный 2 4 10 2" xfId="44015" xr:uid="{00000000-0005-0000-0000-0000F0AB0000}"/>
    <cellStyle name="Процентный 2 4 11" xfId="44016" xr:uid="{00000000-0005-0000-0000-0000F1AB0000}"/>
    <cellStyle name="Процентный 2 4 12" xfId="44017" xr:uid="{00000000-0005-0000-0000-0000F2AB0000}"/>
    <cellStyle name="Процентный 2 4 13" xfId="44018" xr:uid="{00000000-0005-0000-0000-0000F3AB0000}"/>
    <cellStyle name="Процентный 2 4 14" xfId="44019" xr:uid="{00000000-0005-0000-0000-0000F4AB0000}"/>
    <cellStyle name="Процентный 2 4 15" xfId="44020" xr:uid="{00000000-0005-0000-0000-0000F5AB0000}"/>
    <cellStyle name="Процентный 2 4 2" xfId="44021" xr:uid="{00000000-0005-0000-0000-0000F6AB0000}"/>
    <cellStyle name="Процентный 2 4 2 10" xfId="44022" xr:uid="{00000000-0005-0000-0000-0000F7AB0000}"/>
    <cellStyle name="Процентный 2 4 2 11" xfId="44023" xr:uid="{00000000-0005-0000-0000-0000F8AB0000}"/>
    <cellStyle name="Процентный 2 4 2 2" xfId="44024" xr:uid="{00000000-0005-0000-0000-0000F9AB0000}"/>
    <cellStyle name="Процентный 2 4 2 2 2" xfId="44025" xr:uid="{00000000-0005-0000-0000-0000FAAB0000}"/>
    <cellStyle name="Процентный 2 4 2 2 2 2" xfId="44026" xr:uid="{00000000-0005-0000-0000-0000FBAB0000}"/>
    <cellStyle name="Процентный 2 4 2 2 2 3" xfId="44027" xr:uid="{00000000-0005-0000-0000-0000FCAB0000}"/>
    <cellStyle name="Процентный 2 4 2 2 3" xfId="44028" xr:uid="{00000000-0005-0000-0000-0000FDAB0000}"/>
    <cellStyle name="Процентный 2 4 2 3" xfId="44029" xr:uid="{00000000-0005-0000-0000-0000FEAB0000}"/>
    <cellStyle name="Процентный 2 4 2 4" xfId="44030" xr:uid="{00000000-0005-0000-0000-0000FFAB0000}"/>
    <cellStyle name="Процентный 2 4 2 4 2" xfId="44031" xr:uid="{00000000-0005-0000-0000-000000AC0000}"/>
    <cellStyle name="Процентный 2 4 2 5" xfId="44032" xr:uid="{00000000-0005-0000-0000-000001AC0000}"/>
    <cellStyle name="Процентный 2 4 2 6" xfId="44033" xr:uid="{00000000-0005-0000-0000-000002AC0000}"/>
    <cellStyle name="Процентный 2 4 2 7" xfId="44034" xr:uid="{00000000-0005-0000-0000-000003AC0000}"/>
    <cellStyle name="Процентный 2 4 2 8" xfId="44035" xr:uid="{00000000-0005-0000-0000-000004AC0000}"/>
    <cellStyle name="Процентный 2 4 2 9" xfId="44036" xr:uid="{00000000-0005-0000-0000-000005AC0000}"/>
    <cellStyle name="Процентный 2 4 3" xfId="44037" xr:uid="{00000000-0005-0000-0000-000006AC0000}"/>
    <cellStyle name="Процентный 2 4 3 10" xfId="44038" xr:uid="{00000000-0005-0000-0000-000007AC0000}"/>
    <cellStyle name="Процентный 2 4 3 11" xfId="44039" xr:uid="{00000000-0005-0000-0000-000008AC0000}"/>
    <cellStyle name="Процентный 2 4 3 2" xfId="44040" xr:uid="{00000000-0005-0000-0000-000009AC0000}"/>
    <cellStyle name="Процентный 2 4 3 2 2" xfId="44041" xr:uid="{00000000-0005-0000-0000-00000AAC0000}"/>
    <cellStyle name="Процентный 2 4 3 2 2 2" xfId="44042" xr:uid="{00000000-0005-0000-0000-00000BAC0000}"/>
    <cellStyle name="Процентный 2 4 3 2 2 3" xfId="44043" xr:uid="{00000000-0005-0000-0000-00000CAC0000}"/>
    <cellStyle name="Процентный 2 4 3 2 3" xfId="44044" xr:uid="{00000000-0005-0000-0000-00000DAC0000}"/>
    <cellStyle name="Процентный 2 4 3 3" xfId="44045" xr:uid="{00000000-0005-0000-0000-00000EAC0000}"/>
    <cellStyle name="Процентный 2 4 3 4" xfId="44046" xr:uid="{00000000-0005-0000-0000-00000FAC0000}"/>
    <cellStyle name="Процентный 2 4 3 4 2" xfId="44047" xr:uid="{00000000-0005-0000-0000-000010AC0000}"/>
    <cellStyle name="Процентный 2 4 3 5" xfId="44048" xr:uid="{00000000-0005-0000-0000-000011AC0000}"/>
    <cellStyle name="Процентный 2 4 3 6" xfId="44049" xr:uid="{00000000-0005-0000-0000-000012AC0000}"/>
    <cellStyle name="Процентный 2 4 3 7" xfId="44050" xr:uid="{00000000-0005-0000-0000-000013AC0000}"/>
    <cellStyle name="Процентный 2 4 3 8" xfId="44051" xr:uid="{00000000-0005-0000-0000-000014AC0000}"/>
    <cellStyle name="Процентный 2 4 3 9" xfId="44052" xr:uid="{00000000-0005-0000-0000-000015AC0000}"/>
    <cellStyle name="Процентный 2 4 4" xfId="44053" xr:uid="{00000000-0005-0000-0000-000016AC0000}"/>
    <cellStyle name="Процентный 2 4 4 2" xfId="44054" xr:uid="{00000000-0005-0000-0000-000017AC0000}"/>
    <cellStyle name="Процентный 2 4 4 2 2" xfId="44055" xr:uid="{00000000-0005-0000-0000-000018AC0000}"/>
    <cellStyle name="Процентный 2 4 4 2 3" xfId="44056" xr:uid="{00000000-0005-0000-0000-000019AC0000}"/>
    <cellStyle name="Процентный 2 4 4 3" xfId="44057" xr:uid="{00000000-0005-0000-0000-00001AAC0000}"/>
    <cellStyle name="Процентный 2 4 4 3 2" xfId="44058" xr:uid="{00000000-0005-0000-0000-00001BAC0000}"/>
    <cellStyle name="Процентный 2 4 4 4" xfId="44059" xr:uid="{00000000-0005-0000-0000-00001CAC0000}"/>
    <cellStyle name="Процентный 2 4 4 5" xfId="44060" xr:uid="{00000000-0005-0000-0000-00001DAC0000}"/>
    <cellStyle name="Процентный 2 4 4 6" xfId="44061" xr:uid="{00000000-0005-0000-0000-00001EAC0000}"/>
    <cellStyle name="Процентный 2 4 5" xfId="44062" xr:uid="{00000000-0005-0000-0000-00001FAC0000}"/>
    <cellStyle name="Процентный 2 4 5 2" xfId="44063" xr:uid="{00000000-0005-0000-0000-000020AC0000}"/>
    <cellStyle name="Процентный 2 4 5 2 2" xfId="44064" xr:uid="{00000000-0005-0000-0000-000021AC0000}"/>
    <cellStyle name="Процентный 2 4 5 2 3" xfId="44065" xr:uid="{00000000-0005-0000-0000-000022AC0000}"/>
    <cellStyle name="Процентный 2 4 5 3" xfId="44066" xr:uid="{00000000-0005-0000-0000-000023AC0000}"/>
    <cellStyle name="Процентный 2 4 5 3 2" xfId="44067" xr:uid="{00000000-0005-0000-0000-000024AC0000}"/>
    <cellStyle name="Процентный 2 4 5 4" xfId="44068" xr:uid="{00000000-0005-0000-0000-000025AC0000}"/>
    <cellStyle name="Процентный 2 4 5 5" xfId="44069" xr:uid="{00000000-0005-0000-0000-000026AC0000}"/>
    <cellStyle name="Процентный 2 4 5 6" xfId="44070" xr:uid="{00000000-0005-0000-0000-000027AC0000}"/>
    <cellStyle name="Процентный 2 4 6" xfId="44071" xr:uid="{00000000-0005-0000-0000-000028AC0000}"/>
    <cellStyle name="Процентный 2 4 6 2" xfId="44072" xr:uid="{00000000-0005-0000-0000-000029AC0000}"/>
    <cellStyle name="Процентный 2 4 6 3" xfId="44073" xr:uid="{00000000-0005-0000-0000-00002AAC0000}"/>
    <cellStyle name="Процентный 2 4 7" xfId="44074" xr:uid="{00000000-0005-0000-0000-00002BAC0000}"/>
    <cellStyle name="Процентный 2 4 7 2" xfId="44075" xr:uid="{00000000-0005-0000-0000-00002CAC0000}"/>
    <cellStyle name="Процентный 2 4 7 3" xfId="44076" xr:uid="{00000000-0005-0000-0000-00002DAC0000}"/>
    <cellStyle name="Процентный 2 4 8" xfId="44077" xr:uid="{00000000-0005-0000-0000-00002EAC0000}"/>
    <cellStyle name="Процентный 2 4 8 2" xfId="44078" xr:uid="{00000000-0005-0000-0000-00002FAC0000}"/>
    <cellStyle name="Процентный 2 4 8 3" xfId="44079" xr:uid="{00000000-0005-0000-0000-000030AC0000}"/>
    <cellStyle name="Процентный 2 4 9" xfId="44080" xr:uid="{00000000-0005-0000-0000-000031AC0000}"/>
    <cellStyle name="Процентный 2 4 9 2" xfId="44081" xr:uid="{00000000-0005-0000-0000-000032AC0000}"/>
    <cellStyle name="Процентный 2 5" xfId="44082" xr:uid="{00000000-0005-0000-0000-000033AC0000}"/>
    <cellStyle name="Процентный 2 5 10" xfId="44083" xr:uid="{00000000-0005-0000-0000-000034AC0000}"/>
    <cellStyle name="Процентный 2 5 11" xfId="44084" xr:uid="{00000000-0005-0000-0000-000035AC0000}"/>
    <cellStyle name="Процентный 2 5 12" xfId="44085" xr:uid="{00000000-0005-0000-0000-000036AC0000}"/>
    <cellStyle name="Процентный 2 5 13" xfId="44086" xr:uid="{00000000-0005-0000-0000-000037AC0000}"/>
    <cellStyle name="Процентный 2 5 14" xfId="44087" xr:uid="{00000000-0005-0000-0000-000038AC0000}"/>
    <cellStyle name="Процентный 2 5 2" xfId="44088" xr:uid="{00000000-0005-0000-0000-000039AC0000}"/>
    <cellStyle name="Процентный 2 5 2 10" xfId="44089" xr:uid="{00000000-0005-0000-0000-00003AAC0000}"/>
    <cellStyle name="Процентный 2 5 2 11" xfId="44090" xr:uid="{00000000-0005-0000-0000-00003BAC0000}"/>
    <cellStyle name="Процентный 2 5 2 2" xfId="44091" xr:uid="{00000000-0005-0000-0000-00003CAC0000}"/>
    <cellStyle name="Процентный 2 5 2 2 2" xfId="44092" xr:uid="{00000000-0005-0000-0000-00003DAC0000}"/>
    <cellStyle name="Процентный 2 5 2 2 2 2" xfId="44093" xr:uid="{00000000-0005-0000-0000-00003EAC0000}"/>
    <cellStyle name="Процентный 2 5 2 2 2 3" xfId="44094" xr:uid="{00000000-0005-0000-0000-00003FAC0000}"/>
    <cellStyle name="Процентный 2 5 2 2 3" xfId="44095" xr:uid="{00000000-0005-0000-0000-000040AC0000}"/>
    <cellStyle name="Процентный 2 5 2 3" xfId="44096" xr:uid="{00000000-0005-0000-0000-000041AC0000}"/>
    <cellStyle name="Процентный 2 5 2 4" xfId="44097" xr:uid="{00000000-0005-0000-0000-000042AC0000}"/>
    <cellStyle name="Процентный 2 5 2 4 2" xfId="44098" xr:uid="{00000000-0005-0000-0000-000043AC0000}"/>
    <cellStyle name="Процентный 2 5 2 5" xfId="44099" xr:uid="{00000000-0005-0000-0000-000044AC0000}"/>
    <cellStyle name="Процентный 2 5 2 6" xfId="44100" xr:uid="{00000000-0005-0000-0000-000045AC0000}"/>
    <cellStyle name="Процентный 2 5 2 7" xfId="44101" xr:uid="{00000000-0005-0000-0000-000046AC0000}"/>
    <cellStyle name="Процентный 2 5 2 8" xfId="44102" xr:uid="{00000000-0005-0000-0000-000047AC0000}"/>
    <cellStyle name="Процентный 2 5 2 9" xfId="44103" xr:uid="{00000000-0005-0000-0000-000048AC0000}"/>
    <cellStyle name="Процентный 2 5 3" xfId="44104" xr:uid="{00000000-0005-0000-0000-000049AC0000}"/>
    <cellStyle name="Процентный 2 5 3 2" xfId="44105" xr:uid="{00000000-0005-0000-0000-00004AAC0000}"/>
    <cellStyle name="Процентный 2 5 3 2 2" xfId="44106" xr:uid="{00000000-0005-0000-0000-00004BAC0000}"/>
    <cellStyle name="Процентный 2 5 3 2 3" xfId="44107" xr:uid="{00000000-0005-0000-0000-00004CAC0000}"/>
    <cellStyle name="Процентный 2 5 3 3" xfId="44108" xr:uid="{00000000-0005-0000-0000-00004DAC0000}"/>
    <cellStyle name="Процентный 2 5 3 3 2" xfId="44109" xr:uid="{00000000-0005-0000-0000-00004EAC0000}"/>
    <cellStyle name="Процентный 2 5 3 4" xfId="44110" xr:uid="{00000000-0005-0000-0000-00004FAC0000}"/>
    <cellStyle name="Процентный 2 5 3 5" xfId="44111" xr:uid="{00000000-0005-0000-0000-000050AC0000}"/>
    <cellStyle name="Процентный 2 5 3 6" xfId="44112" xr:uid="{00000000-0005-0000-0000-000051AC0000}"/>
    <cellStyle name="Процентный 2 5 4" xfId="44113" xr:uid="{00000000-0005-0000-0000-000052AC0000}"/>
    <cellStyle name="Процентный 2 5 4 2" xfId="44114" xr:uid="{00000000-0005-0000-0000-000053AC0000}"/>
    <cellStyle name="Процентный 2 5 4 2 2" xfId="44115" xr:uid="{00000000-0005-0000-0000-000054AC0000}"/>
    <cellStyle name="Процентный 2 5 4 2 3" xfId="44116" xr:uid="{00000000-0005-0000-0000-000055AC0000}"/>
    <cellStyle name="Процентный 2 5 4 3" xfId="44117" xr:uid="{00000000-0005-0000-0000-000056AC0000}"/>
    <cellStyle name="Процентный 2 5 4 3 2" xfId="44118" xr:uid="{00000000-0005-0000-0000-000057AC0000}"/>
    <cellStyle name="Процентный 2 5 4 4" xfId="44119" xr:uid="{00000000-0005-0000-0000-000058AC0000}"/>
    <cellStyle name="Процентный 2 5 4 5" xfId="44120" xr:uid="{00000000-0005-0000-0000-000059AC0000}"/>
    <cellStyle name="Процентный 2 5 4 6" xfId="44121" xr:uid="{00000000-0005-0000-0000-00005AAC0000}"/>
    <cellStyle name="Процентный 2 5 5" xfId="44122" xr:uid="{00000000-0005-0000-0000-00005BAC0000}"/>
    <cellStyle name="Процентный 2 5 5 2" xfId="44123" xr:uid="{00000000-0005-0000-0000-00005CAC0000}"/>
    <cellStyle name="Процентный 2 5 5 3" xfId="44124" xr:uid="{00000000-0005-0000-0000-00005DAC0000}"/>
    <cellStyle name="Процентный 2 5 6" xfId="44125" xr:uid="{00000000-0005-0000-0000-00005EAC0000}"/>
    <cellStyle name="Процентный 2 5 6 2" xfId="44126" xr:uid="{00000000-0005-0000-0000-00005FAC0000}"/>
    <cellStyle name="Процентный 2 5 6 3" xfId="44127" xr:uid="{00000000-0005-0000-0000-000060AC0000}"/>
    <cellStyle name="Процентный 2 5 7" xfId="44128" xr:uid="{00000000-0005-0000-0000-000061AC0000}"/>
    <cellStyle name="Процентный 2 5 7 2" xfId="44129" xr:uid="{00000000-0005-0000-0000-000062AC0000}"/>
    <cellStyle name="Процентный 2 5 7 3" xfId="44130" xr:uid="{00000000-0005-0000-0000-000063AC0000}"/>
    <cellStyle name="Процентный 2 5 8" xfId="44131" xr:uid="{00000000-0005-0000-0000-000064AC0000}"/>
    <cellStyle name="Процентный 2 5 8 2" xfId="44132" xr:uid="{00000000-0005-0000-0000-000065AC0000}"/>
    <cellStyle name="Процентный 2 5 9" xfId="44133" xr:uid="{00000000-0005-0000-0000-000066AC0000}"/>
    <cellStyle name="Процентный 2 5 9 2" xfId="44134" xr:uid="{00000000-0005-0000-0000-000067AC0000}"/>
    <cellStyle name="Процентный 2 6" xfId="44135" xr:uid="{00000000-0005-0000-0000-000068AC0000}"/>
    <cellStyle name="Процентный 2 6 10" xfId="44136" xr:uid="{00000000-0005-0000-0000-000069AC0000}"/>
    <cellStyle name="Процентный 2 6 11" xfId="44137" xr:uid="{00000000-0005-0000-0000-00006AAC0000}"/>
    <cellStyle name="Процентный 2 6 12" xfId="44138" xr:uid="{00000000-0005-0000-0000-00006BAC0000}"/>
    <cellStyle name="Процентный 2 6 13" xfId="44139" xr:uid="{00000000-0005-0000-0000-00006CAC0000}"/>
    <cellStyle name="Процентный 2 6 14" xfId="44140" xr:uid="{00000000-0005-0000-0000-00006DAC0000}"/>
    <cellStyle name="Процентный 2 6 2" xfId="44141" xr:uid="{00000000-0005-0000-0000-00006EAC0000}"/>
    <cellStyle name="Процентный 2 6 2 10" xfId="44142" xr:uid="{00000000-0005-0000-0000-00006FAC0000}"/>
    <cellStyle name="Процентный 2 6 2 11" xfId="44143" xr:uid="{00000000-0005-0000-0000-000070AC0000}"/>
    <cellStyle name="Процентный 2 6 2 2" xfId="44144" xr:uid="{00000000-0005-0000-0000-000071AC0000}"/>
    <cellStyle name="Процентный 2 6 2 2 2" xfId="44145" xr:uid="{00000000-0005-0000-0000-000072AC0000}"/>
    <cellStyle name="Процентный 2 6 2 2 2 2" xfId="44146" xr:uid="{00000000-0005-0000-0000-000073AC0000}"/>
    <cellStyle name="Процентный 2 6 2 2 2 3" xfId="44147" xr:uid="{00000000-0005-0000-0000-000074AC0000}"/>
    <cellStyle name="Процентный 2 6 2 2 3" xfId="44148" xr:uid="{00000000-0005-0000-0000-000075AC0000}"/>
    <cellStyle name="Процентный 2 6 2 3" xfId="44149" xr:uid="{00000000-0005-0000-0000-000076AC0000}"/>
    <cellStyle name="Процентный 2 6 2 4" xfId="44150" xr:uid="{00000000-0005-0000-0000-000077AC0000}"/>
    <cellStyle name="Процентный 2 6 2 4 2" xfId="44151" xr:uid="{00000000-0005-0000-0000-000078AC0000}"/>
    <cellStyle name="Процентный 2 6 2 5" xfId="44152" xr:uid="{00000000-0005-0000-0000-000079AC0000}"/>
    <cellStyle name="Процентный 2 6 2 6" xfId="44153" xr:uid="{00000000-0005-0000-0000-00007AAC0000}"/>
    <cellStyle name="Процентный 2 6 2 7" xfId="44154" xr:uid="{00000000-0005-0000-0000-00007BAC0000}"/>
    <cellStyle name="Процентный 2 6 2 8" xfId="44155" xr:uid="{00000000-0005-0000-0000-00007CAC0000}"/>
    <cellStyle name="Процентный 2 6 2 9" xfId="44156" xr:uid="{00000000-0005-0000-0000-00007DAC0000}"/>
    <cellStyle name="Процентный 2 6 3" xfId="44157" xr:uid="{00000000-0005-0000-0000-00007EAC0000}"/>
    <cellStyle name="Процентный 2 6 3 2" xfId="44158" xr:uid="{00000000-0005-0000-0000-00007FAC0000}"/>
    <cellStyle name="Процентный 2 6 3 2 2" xfId="44159" xr:uid="{00000000-0005-0000-0000-000080AC0000}"/>
    <cellStyle name="Процентный 2 6 3 2 3" xfId="44160" xr:uid="{00000000-0005-0000-0000-000081AC0000}"/>
    <cellStyle name="Процентный 2 6 3 3" xfId="44161" xr:uid="{00000000-0005-0000-0000-000082AC0000}"/>
    <cellStyle name="Процентный 2 6 3 3 2" xfId="44162" xr:uid="{00000000-0005-0000-0000-000083AC0000}"/>
    <cellStyle name="Процентный 2 6 3 4" xfId="44163" xr:uid="{00000000-0005-0000-0000-000084AC0000}"/>
    <cellStyle name="Процентный 2 6 3 5" xfId="44164" xr:uid="{00000000-0005-0000-0000-000085AC0000}"/>
    <cellStyle name="Процентный 2 6 3 6" xfId="44165" xr:uid="{00000000-0005-0000-0000-000086AC0000}"/>
    <cellStyle name="Процентный 2 6 4" xfId="44166" xr:uid="{00000000-0005-0000-0000-000087AC0000}"/>
    <cellStyle name="Процентный 2 6 4 2" xfId="44167" xr:uid="{00000000-0005-0000-0000-000088AC0000}"/>
    <cellStyle name="Процентный 2 6 4 2 2" xfId="44168" xr:uid="{00000000-0005-0000-0000-000089AC0000}"/>
    <cellStyle name="Процентный 2 6 4 2 3" xfId="44169" xr:uid="{00000000-0005-0000-0000-00008AAC0000}"/>
    <cellStyle name="Процентный 2 6 4 3" xfId="44170" xr:uid="{00000000-0005-0000-0000-00008BAC0000}"/>
    <cellStyle name="Процентный 2 6 4 3 2" xfId="44171" xr:uid="{00000000-0005-0000-0000-00008CAC0000}"/>
    <cellStyle name="Процентный 2 6 4 4" xfId="44172" xr:uid="{00000000-0005-0000-0000-00008DAC0000}"/>
    <cellStyle name="Процентный 2 6 4 5" xfId="44173" xr:uid="{00000000-0005-0000-0000-00008EAC0000}"/>
    <cellStyle name="Процентный 2 6 4 6" xfId="44174" xr:uid="{00000000-0005-0000-0000-00008FAC0000}"/>
    <cellStyle name="Процентный 2 6 5" xfId="44175" xr:uid="{00000000-0005-0000-0000-000090AC0000}"/>
    <cellStyle name="Процентный 2 6 5 2" xfId="44176" xr:uid="{00000000-0005-0000-0000-000091AC0000}"/>
    <cellStyle name="Процентный 2 6 5 3" xfId="44177" xr:uid="{00000000-0005-0000-0000-000092AC0000}"/>
    <cellStyle name="Процентный 2 6 6" xfId="44178" xr:uid="{00000000-0005-0000-0000-000093AC0000}"/>
    <cellStyle name="Процентный 2 6 6 2" xfId="44179" xr:uid="{00000000-0005-0000-0000-000094AC0000}"/>
    <cellStyle name="Процентный 2 6 6 3" xfId="44180" xr:uid="{00000000-0005-0000-0000-000095AC0000}"/>
    <cellStyle name="Процентный 2 6 7" xfId="44181" xr:uid="{00000000-0005-0000-0000-000096AC0000}"/>
    <cellStyle name="Процентный 2 6 7 2" xfId="44182" xr:uid="{00000000-0005-0000-0000-000097AC0000}"/>
    <cellStyle name="Процентный 2 6 7 3" xfId="44183" xr:uid="{00000000-0005-0000-0000-000098AC0000}"/>
    <cellStyle name="Процентный 2 6 8" xfId="44184" xr:uid="{00000000-0005-0000-0000-000099AC0000}"/>
    <cellStyle name="Процентный 2 6 8 2" xfId="44185" xr:uid="{00000000-0005-0000-0000-00009AAC0000}"/>
    <cellStyle name="Процентный 2 6 9" xfId="44186" xr:uid="{00000000-0005-0000-0000-00009BAC0000}"/>
    <cellStyle name="Процентный 2 6 9 2" xfId="44187" xr:uid="{00000000-0005-0000-0000-00009CAC0000}"/>
    <cellStyle name="Процентный 2 7" xfId="44188" xr:uid="{00000000-0005-0000-0000-00009DAC0000}"/>
    <cellStyle name="Процентный 2 7 10" xfId="44189" xr:uid="{00000000-0005-0000-0000-00009EAC0000}"/>
    <cellStyle name="Процентный 2 7 11" xfId="44190" xr:uid="{00000000-0005-0000-0000-00009FAC0000}"/>
    <cellStyle name="Процентный 2 7 12" xfId="44191" xr:uid="{00000000-0005-0000-0000-0000A0AC0000}"/>
    <cellStyle name="Процентный 2 7 13" xfId="44192" xr:uid="{00000000-0005-0000-0000-0000A1AC0000}"/>
    <cellStyle name="Процентный 2 7 14" xfId="44193" xr:uid="{00000000-0005-0000-0000-0000A2AC0000}"/>
    <cellStyle name="Процентный 2 7 2" xfId="44194" xr:uid="{00000000-0005-0000-0000-0000A3AC0000}"/>
    <cellStyle name="Процентный 2 7 2 10" xfId="44195" xr:uid="{00000000-0005-0000-0000-0000A4AC0000}"/>
    <cellStyle name="Процентный 2 7 2 11" xfId="44196" xr:uid="{00000000-0005-0000-0000-0000A5AC0000}"/>
    <cellStyle name="Процентный 2 7 2 2" xfId="44197" xr:uid="{00000000-0005-0000-0000-0000A6AC0000}"/>
    <cellStyle name="Процентный 2 7 2 2 2" xfId="44198" xr:uid="{00000000-0005-0000-0000-0000A7AC0000}"/>
    <cellStyle name="Процентный 2 7 2 2 2 2" xfId="44199" xr:uid="{00000000-0005-0000-0000-0000A8AC0000}"/>
    <cellStyle name="Процентный 2 7 2 2 2 3" xfId="44200" xr:uid="{00000000-0005-0000-0000-0000A9AC0000}"/>
    <cellStyle name="Процентный 2 7 2 2 3" xfId="44201" xr:uid="{00000000-0005-0000-0000-0000AAAC0000}"/>
    <cellStyle name="Процентный 2 7 2 3" xfId="44202" xr:uid="{00000000-0005-0000-0000-0000ABAC0000}"/>
    <cellStyle name="Процентный 2 7 2 4" xfId="44203" xr:uid="{00000000-0005-0000-0000-0000ACAC0000}"/>
    <cellStyle name="Процентный 2 7 2 4 2" xfId="44204" xr:uid="{00000000-0005-0000-0000-0000ADAC0000}"/>
    <cellStyle name="Процентный 2 7 2 5" xfId="44205" xr:uid="{00000000-0005-0000-0000-0000AEAC0000}"/>
    <cellStyle name="Процентный 2 7 2 6" xfId="44206" xr:uid="{00000000-0005-0000-0000-0000AFAC0000}"/>
    <cellStyle name="Процентный 2 7 2 7" xfId="44207" xr:uid="{00000000-0005-0000-0000-0000B0AC0000}"/>
    <cellStyle name="Процентный 2 7 2 8" xfId="44208" xr:uid="{00000000-0005-0000-0000-0000B1AC0000}"/>
    <cellStyle name="Процентный 2 7 2 9" xfId="44209" xr:uid="{00000000-0005-0000-0000-0000B2AC0000}"/>
    <cellStyle name="Процентный 2 7 3" xfId="44210" xr:uid="{00000000-0005-0000-0000-0000B3AC0000}"/>
    <cellStyle name="Процентный 2 7 3 2" xfId="44211" xr:uid="{00000000-0005-0000-0000-0000B4AC0000}"/>
    <cellStyle name="Процентный 2 7 3 2 2" xfId="44212" xr:uid="{00000000-0005-0000-0000-0000B5AC0000}"/>
    <cellStyle name="Процентный 2 7 3 2 3" xfId="44213" xr:uid="{00000000-0005-0000-0000-0000B6AC0000}"/>
    <cellStyle name="Процентный 2 7 3 3" xfId="44214" xr:uid="{00000000-0005-0000-0000-0000B7AC0000}"/>
    <cellStyle name="Процентный 2 7 3 3 2" xfId="44215" xr:uid="{00000000-0005-0000-0000-0000B8AC0000}"/>
    <cellStyle name="Процентный 2 7 3 4" xfId="44216" xr:uid="{00000000-0005-0000-0000-0000B9AC0000}"/>
    <cellStyle name="Процентный 2 7 3 5" xfId="44217" xr:uid="{00000000-0005-0000-0000-0000BAAC0000}"/>
    <cellStyle name="Процентный 2 7 3 6" xfId="44218" xr:uid="{00000000-0005-0000-0000-0000BBAC0000}"/>
    <cellStyle name="Процентный 2 7 4" xfId="44219" xr:uid="{00000000-0005-0000-0000-0000BCAC0000}"/>
    <cellStyle name="Процентный 2 7 4 2" xfId="44220" xr:uid="{00000000-0005-0000-0000-0000BDAC0000}"/>
    <cellStyle name="Процентный 2 7 4 2 2" xfId="44221" xr:uid="{00000000-0005-0000-0000-0000BEAC0000}"/>
    <cellStyle name="Процентный 2 7 4 2 3" xfId="44222" xr:uid="{00000000-0005-0000-0000-0000BFAC0000}"/>
    <cellStyle name="Процентный 2 7 4 3" xfId="44223" xr:uid="{00000000-0005-0000-0000-0000C0AC0000}"/>
    <cellStyle name="Процентный 2 7 4 3 2" xfId="44224" xr:uid="{00000000-0005-0000-0000-0000C1AC0000}"/>
    <cellStyle name="Процентный 2 7 4 4" xfId="44225" xr:uid="{00000000-0005-0000-0000-0000C2AC0000}"/>
    <cellStyle name="Процентный 2 7 4 5" xfId="44226" xr:uid="{00000000-0005-0000-0000-0000C3AC0000}"/>
    <cellStyle name="Процентный 2 7 4 6" xfId="44227" xr:uid="{00000000-0005-0000-0000-0000C4AC0000}"/>
    <cellStyle name="Процентный 2 7 5" xfId="44228" xr:uid="{00000000-0005-0000-0000-0000C5AC0000}"/>
    <cellStyle name="Процентный 2 7 5 2" xfId="44229" xr:uid="{00000000-0005-0000-0000-0000C6AC0000}"/>
    <cellStyle name="Процентный 2 7 5 3" xfId="44230" xr:uid="{00000000-0005-0000-0000-0000C7AC0000}"/>
    <cellStyle name="Процентный 2 7 6" xfId="44231" xr:uid="{00000000-0005-0000-0000-0000C8AC0000}"/>
    <cellStyle name="Процентный 2 7 6 2" xfId="44232" xr:uid="{00000000-0005-0000-0000-0000C9AC0000}"/>
    <cellStyle name="Процентный 2 7 6 3" xfId="44233" xr:uid="{00000000-0005-0000-0000-0000CAAC0000}"/>
    <cellStyle name="Процентный 2 7 7" xfId="44234" xr:uid="{00000000-0005-0000-0000-0000CBAC0000}"/>
    <cellStyle name="Процентный 2 7 7 2" xfId="44235" xr:uid="{00000000-0005-0000-0000-0000CCAC0000}"/>
    <cellStyle name="Процентный 2 7 7 3" xfId="44236" xr:uid="{00000000-0005-0000-0000-0000CDAC0000}"/>
    <cellStyle name="Процентный 2 7 8" xfId="44237" xr:uid="{00000000-0005-0000-0000-0000CEAC0000}"/>
    <cellStyle name="Процентный 2 7 8 2" xfId="44238" xr:uid="{00000000-0005-0000-0000-0000CFAC0000}"/>
    <cellStyle name="Процентный 2 7 9" xfId="44239" xr:uid="{00000000-0005-0000-0000-0000D0AC0000}"/>
    <cellStyle name="Процентный 2 7 9 2" xfId="44240" xr:uid="{00000000-0005-0000-0000-0000D1AC0000}"/>
    <cellStyle name="Процентный 2 8" xfId="44241" xr:uid="{00000000-0005-0000-0000-0000D2AC0000}"/>
    <cellStyle name="Процентный 2 8 10" xfId="44242" xr:uid="{00000000-0005-0000-0000-0000D3AC0000}"/>
    <cellStyle name="Процентный 2 8 11" xfId="44243" xr:uid="{00000000-0005-0000-0000-0000D4AC0000}"/>
    <cellStyle name="Процентный 2 8 12" xfId="44244" xr:uid="{00000000-0005-0000-0000-0000D5AC0000}"/>
    <cellStyle name="Процентный 2 8 13" xfId="44245" xr:uid="{00000000-0005-0000-0000-0000D6AC0000}"/>
    <cellStyle name="Процентный 2 8 14" xfId="44246" xr:uid="{00000000-0005-0000-0000-0000D7AC0000}"/>
    <cellStyle name="Процентный 2 8 2" xfId="44247" xr:uid="{00000000-0005-0000-0000-0000D8AC0000}"/>
    <cellStyle name="Процентный 2 8 2 10" xfId="44248" xr:uid="{00000000-0005-0000-0000-0000D9AC0000}"/>
    <cellStyle name="Процентный 2 8 2 11" xfId="44249" xr:uid="{00000000-0005-0000-0000-0000DAAC0000}"/>
    <cellStyle name="Процентный 2 8 2 2" xfId="44250" xr:uid="{00000000-0005-0000-0000-0000DBAC0000}"/>
    <cellStyle name="Процентный 2 8 2 2 2" xfId="44251" xr:uid="{00000000-0005-0000-0000-0000DCAC0000}"/>
    <cellStyle name="Процентный 2 8 2 2 2 2" xfId="44252" xr:uid="{00000000-0005-0000-0000-0000DDAC0000}"/>
    <cellStyle name="Процентный 2 8 2 2 2 3" xfId="44253" xr:uid="{00000000-0005-0000-0000-0000DEAC0000}"/>
    <cellStyle name="Процентный 2 8 2 2 3" xfId="44254" xr:uid="{00000000-0005-0000-0000-0000DFAC0000}"/>
    <cellStyle name="Процентный 2 8 2 3" xfId="44255" xr:uid="{00000000-0005-0000-0000-0000E0AC0000}"/>
    <cellStyle name="Процентный 2 8 2 4" xfId="44256" xr:uid="{00000000-0005-0000-0000-0000E1AC0000}"/>
    <cellStyle name="Процентный 2 8 2 4 2" xfId="44257" xr:uid="{00000000-0005-0000-0000-0000E2AC0000}"/>
    <cellStyle name="Процентный 2 8 2 5" xfId="44258" xr:uid="{00000000-0005-0000-0000-0000E3AC0000}"/>
    <cellStyle name="Процентный 2 8 2 6" xfId="44259" xr:uid="{00000000-0005-0000-0000-0000E4AC0000}"/>
    <cellStyle name="Процентный 2 8 2 7" xfId="44260" xr:uid="{00000000-0005-0000-0000-0000E5AC0000}"/>
    <cellStyle name="Процентный 2 8 2 8" xfId="44261" xr:uid="{00000000-0005-0000-0000-0000E6AC0000}"/>
    <cellStyle name="Процентный 2 8 2 9" xfId="44262" xr:uid="{00000000-0005-0000-0000-0000E7AC0000}"/>
    <cellStyle name="Процентный 2 8 3" xfId="44263" xr:uid="{00000000-0005-0000-0000-0000E8AC0000}"/>
    <cellStyle name="Процентный 2 8 3 2" xfId="44264" xr:uid="{00000000-0005-0000-0000-0000E9AC0000}"/>
    <cellStyle name="Процентный 2 8 3 2 2" xfId="44265" xr:uid="{00000000-0005-0000-0000-0000EAAC0000}"/>
    <cellStyle name="Процентный 2 8 3 2 3" xfId="44266" xr:uid="{00000000-0005-0000-0000-0000EBAC0000}"/>
    <cellStyle name="Процентный 2 8 3 3" xfId="44267" xr:uid="{00000000-0005-0000-0000-0000ECAC0000}"/>
    <cellStyle name="Процентный 2 8 3 3 2" xfId="44268" xr:uid="{00000000-0005-0000-0000-0000EDAC0000}"/>
    <cellStyle name="Процентный 2 8 3 4" xfId="44269" xr:uid="{00000000-0005-0000-0000-0000EEAC0000}"/>
    <cellStyle name="Процентный 2 8 3 5" xfId="44270" xr:uid="{00000000-0005-0000-0000-0000EFAC0000}"/>
    <cellStyle name="Процентный 2 8 3 6" xfId="44271" xr:uid="{00000000-0005-0000-0000-0000F0AC0000}"/>
    <cellStyle name="Процентный 2 8 4" xfId="44272" xr:uid="{00000000-0005-0000-0000-0000F1AC0000}"/>
    <cellStyle name="Процентный 2 8 4 2" xfId="44273" xr:uid="{00000000-0005-0000-0000-0000F2AC0000}"/>
    <cellStyle name="Процентный 2 8 4 2 2" xfId="44274" xr:uid="{00000000-0005-0000-0000-0000F3AC0000}"/>
    <cellStyle name="Процентный 2 8 4 2 3" xfId="44275" xr:uid="{00000000-0005-0000-0000-0000F4AC0000}"/>
    <cellStyle name="Процентный 2 8 4 3" xfId="44276" xr:uid="{00000000-0005-0000-0000-0000F5AC0000}"/>
    <cellStyle name="Процентный 2 8 4 3 2" xfId="44277" xr:uid="{00000000-0005-0000-0000-0000F6AC0000}"/>
    <cellStyle name="Процентный 2 8 4 4" xfId="44278" xr:uid="{00000000-0005-0000-0000-0000F7AC0000}"/>
    <cellStyle name="Процентный 2 8 4 5" xfId="44279" xr:uid="{00000000-0005-0000-0000-0000F8AC0000}"/>
    <cellStyle name="Процентный 2 8 4 6" xfId="44280" xr:uid="{00000000-0005-0000-0000-0000F9AC0000}"/>
    <cellStyle name="Процентный 2 8 5" xfId="44281" xr:uid="{00000000-0005-0000-0000-0000FAAC0000}"/>
    <cellStyle name="Процентный 2 8 5 2" xfId="44282" xr:uid="{00000000-0005-0000-0000-0000FBAC0000}"/>
    <cellStyle name="Процентный 2 8 5 3" xfId="44283" xr:uid="{00000000-0005-0000-0000-0000FCAC0000}"/>
    <cellStyle name="Процентный 2 8 6" xfId="44284" xr:uid="{00000000-0005-0000-0000-0000FDAC0000}"/>
    <cellStyle name="Процентный 2 8 6 2" xfId="44285" xr:uid="{00000000-0005-0000-0000-0000FEAC0000}"/>
    <cellStyle name="Процентный 2 8 6 3" xfId="44286" xr:uid="{00000000-0005-0000-0000-0000FFAC0000}"/>
    <cellStyle name="Процентный 2 8 7" xfId="44287" xr:uid="{00000000-0005-0000-0000-000000AD0000}"/>
    <cellStyle name="Процентный 2 8 7 2" xfId="44288" xr:uid="{00000000-0005-0000-0000-000001AD0000}"/>
    <cellStyle name="Процентный 2 8 7 3" xfId="44289" xr:uid="{00000000-0005-0000-0000-000002AD0000}"/>
    <cellStyle name="Процентный 2 8 8" xfId="44290" xr:uid="{00000000-0005-0000-0000-000003AD0000}"/>
    <cellStyle name="Процентный 2 8 8 2" xfId="44291" xr:uid="{00000000-0005-0000-0000-000004AD0000}"/>
    <cellStyle name="Процентный 2 8 9" xfId="44292" xr:uid="{00000000-0005-0000-0000-000005AD0000}"/>
    <cellStyle name="Процентный 2 8 9 2" xfId="44293" xr:uid="{00000000-0005-0000-0000-000006AD0000}"/>
    <cellStyle name="Процентный 2 9" xfId="44294" xr:uid="{00000000-0005-0000-0000-000007AD0000}"/>
    <cellStyle name="Процентный 2 9 10" xfId="44295" xr:uid="{00000000-0005-0000-0000-000008AD0000}"/>
    <cellStyle name="Процентный 2 9 11" xfId="44296" xr:uid="{00000000-0005-0000-0000-000009AD0000}"/>
    <cellStyle name="Процентный 2 9 12" xfId="44297" xr:uid="{00000000-0005-0000-0000-00000AAD0000}"/>
    <cellStyle name="Процентный 2 9 13" xfId="44298" xr:uid="{00000000-0005-0000-0000-00000BAD0000}"/>
    <cellStyle name="Процентный 2 9 14" xfId="44299" xr:uid="{00000000-0005-0000-0000-00000CAD0000}"/>
    <cellStyle name="Процентный 2 9 2" xfId="44300" xr:uid="{00000000-0005-0000-0000-00000DAD0000}"/>
    <cellStyle name="Процентный 2 9 2 10" xfId="44301" xr:uid="{00000000-0005-0000-0000-00000EAD0000}"/>
    <cellStyle name="Процентный 2 9 2 11" xfId="44302" xr:uid="{00000000-0005-0000-0000-00000FAD0000}"/>
    <cellStyle name="Процентный 2 9 2 2" xfId="44303" xr:uid="{00000000-0005-0000-0000-000010AD0000}"/>
    <cellStyle name="Процентный 2 9 2 2 2" xfId="44304" xr:uid="{00000000-0005-0000-0000-000011AD0000}"/>
    <cellStyle name="Процентный 2 9 2 2 2 2" xfId="44305" xr:uid="{00000000-0005-0000-0000-000012AD0000}"/>
    <cellStyle name="Процентный 2 9 2 2 2 3" xfId="44306" xr:uid="{00000000-0005-0000-0000-000013AD0000}"/>
    <cellStyle name="Процентный 2 9 2 2 3" xfId="44307" xr:uid="{00000000-0005-0000-0000-000014AD0000}"/>
    <cellStyle name="Процентный 2 9 2 3" xfId="44308" xr:uid="{00000000-0005-0000-0000-000015AD0000}"/>
    <cellStyle name="Процентный 2 9 2 4" xfId="44309" xr:uid="{00000000-0005-0000-0000-000016AD0000}"/>
    <cellStyle name="Процентный 2 9 2 4 2" xfId="44310" xr:uid="{00000000-0005-0000-0000-000017AD0000}"/>
    <cellStyle name="Процентный 2 9 2 5" xfId="44311" xr:uid="{00000000-0005-0000-0000-000018AD0000}"/>
    <cellStyle name="Процентный 2 9 2 6" xfId="44312" xr:uid="{00000000-0005-0000-0000-000019AD0000}"/>
    <cellStyle name="Процентный 2 9 2 7" xfId="44313" xr:uid="{00000000-0005-0000-0000-00001AAD0000}"/>
    <cellStyle name="Процентный 2 9 2 8" xfId="44314" xr:uid="{00000000-0005-0000-0000-00001BAD0000}"/>
    <cellStyle name="Процентный 2 9 2 9" xfId="44315" xr:uid="{00000000-0005-0000-0000-00001CAD0000}"/>
    <cellStyle name="Процентный 2 9 3" xfId="44316" xr:uid="{00000000-0005-0000-0000-00001DAD0000}"/>
    <cellStyle name="Процентный 2 9 3 2" xfId="44317" xr:uid="{00000000-0005-0000-0000-00001EAD0000}"/>
    <cellStyle name="Процентный 2 9 3 2 2" xfId="44318" xr:uid="{00000000-0005-0000-0000-00001FAD0000}"/>
    <cellStyle name="Процентный 2 9 3 2 3" xfId="44319" xr:uid="{00000000-0005-0000-0000-000020AD0000}"/>
    <cellStyle name="Процентный 2 9 3 3" xfId="44320" xr:uid="{00000000-0005-0000-0000-000021AD0000}"/>
    <cellStyle name="Процентный 2 9 3 3 2" xfId="44321" xr:uid="{00000000-0005-0000-0000-000022AD0000}"/>
    <cellStyle name="Процентный 2 9 3 4" xfId="44322" xr:uid="{00000000-0005-0000-0000-000023AD0000}"/>
    <cellStyle name="Процентный 2 9 3 5" xfId="44323" xr:uid="{00000000-0005-0000-0000-000024AD0000}"/>
    <cellStyle name="Процентный 2 9 3 6" xfId="44324" xr:uid="{00000000-0005-0000-0000-000025AD0000}"/>
    <cellStyle name="Процентный 2 9 4" xfId="44325" xr:uid="{00000000-0005-0000-0000-000026AD0000}"/>
    <cellStyle name="Процентный 2 9 4 2" xfId="44326" xr:uid="{00000000-0005-0000-0000-000027AD0000}"/>
    <cellStyle name="Процентный 2 9 4 2 2" xfId="44327" xr:uid="{00000000-0005-0000-0000-000028AD0000}"/>
    <cellStyle name="Процентный 2 9 4 2 3" xfId="44328" xr:uid="{00000000-0005-0000-0000-000029AD0000}"/>
    <cellStyle name="Процентный 2 9 4 3" xfId="44329" xr:uid="{00000000-0005-0000-0000-00002AAD0000}"/>
    <cellStyle name="Процентный 2 9 4 3 2" xfId="44330" xr:uid="{00000000-0005-0000-0000-00002BAD0000}"/>
    <cellStyle name="Процентный 2 9 4 4" xfId="44331" xr:uid="{00000000-0005-0000-0000-00002CAD0000}"/>
    <cellStyle name="Процентный 2 9 4 5" xfId="44332" xr:uid="{00000000-0005-0000-0000-00002DAD0000}"/>
    <cellStyle name="Процентный 2 9 4 6" xfId="44333" xr:uid="{00000000-0005-0000-0000-00002EAD0000}"/>
    <cellStyle name="Процентный 2 9 5" xfId="44334" xr:uid="{00000000-0005-0000-0000-00002FAD0000}"/>
    <cellStyle name="Процентный 2 9 5 2" xfId="44335" xr:uid="{00000000-0005-0000-0000-000030AD0000}"/>
    <cellStyle name="Процентный 2 9 5 3" xfId="44336" xr:uid="{00000000-0005-0000-0000-000031AD0000}"/>
    <cellStyle name="Процентный 2 9 6" xfId="44337" xr:uid="{00000000-0005-0000-0000-000032AD0000}"/>
    <cellStyle name="Процентный 2 9 6 2" xfId="44338" xr:uid="{00000000-0005-0000-0000-000033AD0000}"/>
    <cellStyle name="Процентный 2 9 6 3" xfId="44339" xr:uid="{00000000-0005-0000-0000-000034AD0000}"/>
    <cellStyle name="Процентный 2 9 7" xfId="44340" xr:uid="{00000000-0005-0000-0000-000035AD0000}"/>
    <cellStyle name="Процентный 2 9 7 2" xfId="44341" xr:uid="{00000000-0005-0000-0000-000036AD0000}"/>
    <cellStyle name="Процентный 2 9 7 3" xfId="44342" xr:uid="{00000000-0005-0000-0000-000037AD0000}"/>
    <cellStyle name="Процентный 2 9 8" xfId="44343" xr:uid="{00000000-0005-0000-0000-000038AD0000}"/>
    <cellStyle name="Процентный 2 9 8 2" xfId="44344" xr:uid="{00000000-0005-0000-0000-000039AD0000}"/>
    <cellStyle name="Процентный 2 9 9" xfId="44345" xr:uid="{00000000-0005-0000-0000-00003AAD0000}"/>
    <cellStyle name="Процентный 2 9 9 2" xfId="44346" xr:uid="{00000000-0005-0000-0000-00003BAD0000}"/>
    <cellStyle name="Процентный 3" xfId="44347" xr:uid="{00000000-0005-0000-0000-00003CAD0000}"/>
    <cellStyle name="Процентный 3 10" xfId="44348" xr:uid="{00000000-0005-0000-0000-00003DAD0000}"/>
    <cellStyle name="Процентный 3 11" xfId="44349" xr:uid="{00000000-0005-0000-0000-00003EAD0000}"/>
    <cellStyle name="Процентный 3 2" xfId="44350" xr:uid="{00000000-0005-0000-0000-00003FAD0000}"/>
    <cellStyle name="Процентный 3 3" xfId="44351" xr:uid="{00000000-0005-0000-0000-000040AD0000}"/>
    <cellStyle name="Процентный 3 4" xfId="44352" xr:uid="{00000000-0005-0000-0000-000041AD0000}"/>
    <cellStyle name="Процентный 3 5" xfId="44353" xr:uid="{00000000-0005-0000-0000-000042AD0000}"/>
    <cellStyle name="Процентный 3 5 2" xfId="44354" xr:uid="{00000000-0005-0000-0000-000043AD0000}"/>
    <cellStyle name="Процентный 3 6" xfId="44355" xr:uid="{00000000-0005-0000-0000-000044AD0000}"/>
    <cellStyle name="Процентный 3 6 2" xfId="44356" xr:uid="{00000000-0005-0000-0000-000045AD0000}"/>
    <cellStyle name="Процентный 3 7" xfId="44357" xr:uid="{00000000-0005-0000-0000-000046AD0000}"/>
    <cellStyle name="Процентный 3 8" xfId="44358" xr:uid="{00000000-0005-0000-0000-000047AD0000}"/>
    <cellStyle name="Процентный 3 9" xfId="44359" xr:uid="{00000000-0005-0000-0000-000048AD0000}"/>
    <cellStyle name="Процентный 4" xfId="44360" xr:uid="{00000000-0005-0000-0000-000049AD0000}"/>
    <cellStyle name="Процентный 4 10" xfId="44361" xr:uid="{00000000-0005-0000-0000-00004AAD0000}"/>
    <cellStyle name="Процентный 4 11" xfId="44362" xr:uid="{00000000-0005-0000-0000-00004BAD0000}"/>
    <cellStyle name="Процентный 4 12" xfId="44363" xr:uid="{00000000-0005-0000-0000-00004CAD0000}"/>
    <cellStyle name="Процентный 4 13" xfId="44364" xr:uid="{00000000-0005-0000-0000-00004DAD0000}"/>
    <cellStyle name="Процентный 4 14" xfId="44365" xr:uid="{00000000-0005-0000-0000-00004EAD0000}"/>
    <cellStyle name="Процентный 4 2" xfId="44366" xr:uid="{00000000-0005-0000-0000-00004FAD0000}"/>
    <cellStyle name="Процентный 4 2 10" xfId="44367" xr:uid="{00000000-0005-0000-0000-000050AD0000}"/>
    <cellStyle name="Процентный 4 2 11" xfId="44368" xr:uid="{00000000-0005-0000-0000-000051AD0000}"/>
    <cellStyle name="Процентный 4 2 2" xfId="44369" xr:uid="{00000000-0005-0000-0000-000052AD0000}"/>
    <cellStyle name="Процентный 4 2 2 2" xfId="44370" xr:uid="{00000000-0005-0000-0000-000053AD0000}"/>
    <cellStyle name="Процентный 4 2 2 2 2" xfId="44371" xr:uid="{00000000-0005-0000-0000-000054AD0000}"/>
    <cellStyle name="Процентный 4 2 2 2 3" xfId="44372" xr:uid="{00000000-0005-0000-0000-000055AD0000}"/>
    <cellStyle name="Процентный 4 2 2 3" xfId="44373" xr:uid="{00000000-0005-0000-0000-000056AD0000}"/>
    <cellStyle name="Процентный 4 2 3" xfId="44374" xr:uid="{00000000-0005-0000-0000-000057AD0000}"/>
    <cellStyle name="Процентный 4 2 4" xfId="44375" xr:uid="{00000000-0005-0000-0000-000058AD0000}"/>
    <cellStyle name="Процентный 4 2 4 2" xfId="44376" xr:uid="{00000000-0005-0000-0000-000059AD0000}"/>
    <cellStyle name="Процентный 4 2 5" xfId="44377" xr:uid="{00000000-0005-0000-0000-00005AAD0000}"/>
    <cellStyle name="Процентный 4 2 6" xfId="44378" xr:uid="{00000000-0005-0000-0000-00005BAD0000}"/>
    <cellStyle name="Процентный 4 2 7" xfId="44379" xr:uid="{00000000-0005-0000-0000-00005CAD0000}"/>
    <cellStyle name="Процентный 4 2 8" xfId="44380" xr:uid="{00000000-0005-0000-0000-00005DAD0000}"/>
    <cellStyle name="Процентный 4 2 9" xfId="44381" xr:uid="{00000000-0005-0000-0000-00005EAD0000}"/>
    <cellStyle name="Процентный 4 3" xfId="44382" xr:uid="{00000000-0005-0000-0000-00005FAD0000}"/>
    <cellStyle name="Процентный 4 3 2" xfId="44383" xr:uid="{00000000-0005-0000-0000-000060AD0000}"/>
    <cellStyle name="Процентный 4 3 2 2" xfId="44384" xr:uid="{00000000-0005-0000-0000-000061AD0000}"/>
    <cellStyle name="Процентный 4 3 2 3" xfId="44385" xr:uid="{00000000-0005-0000-0000-000062AD0000}"/>
    <cellStyle name="Процентный 4 3 3" xfId="44386" xr:uid="{00000000-0005-0000-0000-000063AD0000}"/>
    <cellStyle name="Процентный 4 3 3 2" xfId="44387" xr:uid="{00000000-0005-0000-0000-000064AD0000}"/>
    <cellStyle name="Процентный 4 3 4" xfId="44388" xr:uid="{00000000-0005-0000-0000-000065AD0000}"/>
    <cellStyle name="Процентный 4 3 5" xfId="44389" xr:uid="{00000000-0005-0000-0000-000066AD0000}"/>
    <cellStyle name="Процентный 4 3 6" xfId="44390" xr:uid="{00000000-0005-0000-0000-000067AD0000}"/>
    <cellStyle name="Процентный 4 4" xfId="44391" xr:uid="{00000000-0005-0000-0000-000068AD0000}"/>
    <cellStyle name="Процентный 4 4 2" xfId="44392" xr:uid="{00000000-0005-0000-0000-000069AD0000}"/>
    <cellStyle name="Процентный 4 4 2 2" xfId="44393" xr:uid="{00000000-0005-0000-0000-00006AAD0000}"/>
    <cellStyle name="Процентный 4 4 2 3" xfId="44394" xr:uid="{00000000-0005-0000-0000-00006BAD0000}"/>
    <cellStyle name="Процентный 4 4 3" xfId="44395" xr:uid="{00000000-0005-0000-0000-00006CAD0000}"/>
    <cellStyle name="Процентный 4 4 3 2" xfId="44396" xr:uid="{00000000-0005-0000-0000-00006DAD0000}"/>
    <cellStyle name="Процентный 4 4 4" xfId="44397" xr:uid="{00000000-0005-0000-0000-00006EAD0000}"/>
    <cellStyle name="Процентный 4 4 5" xfId="44398" xr:uid="{00000000-0005-0000-0000-00006FAD0000}"/>
    <cellStyle name="Процентный 4 4 6" xfId="44399" xr:uid="{00000000-0005-0000-0000-000070AD0000}"/>
    <cellStyle name="Процентный 4 5" xfId="44400" xr:uid="{00000000-0005-0000-0000-000071AD0000}"/>
    <cellStyle name="Процентный 4 5 2" xfId="44401" xr:uid="{00000000-0005-0000-0000-000072AD0000}"/>
    <cellStyle name="Процентный 4 5 3" xfId="44402" xr:uid="{00000000-0005-0000-0000-000073AD0000}"/>
    <cellStyle name="Процентный 4 6" xfId="44403" xr:uid="{00000000-0005-0000-0000-000074AD0000}"/>
    <cellStyle name="Процентный 4 6 2" xfId="44404" xr:uid="{00000000-0005-0000-0000-000075AD0000}"/>
    <cellStyle name="Процентный 4 6 3" xfId="44405" xr:uid="{00000000-0005-0000-0000-000076AD0000}"/>
    <cellStyle name="Процентный 4 7" xfId="44406" xr:uid="{00000000-0005-0000-0000-000077AD0000}"/>
    <cellStyle name="Процентный 4 7 2" xfId="44407" xr:uid="{00000000-0005-0000-0000-000078AD0000}"/>
    <cellStyle name="Процентный 4 7 3" xfId="44408" xr:uid="{00000000-0005-0000-0000-000079AD0000}"/>
    <cellStyle name="Процентный 4 8" xfId="44409" xr:uid="{00000000-0005-0000-0000-00007AAD0000}"/>
    <cellStyle name="Процентный 4 8 2" xfId="44410" xr:uid="{00000000-0005-0000-0000-00007BAD0000}"/>
    <cellStyle name="Процентный 4 9" xfId="44411" xr:uid="{00000000-0005-0000-0000-00007CAD0000}"/>
    <cellStyle name="Процентный 4 9 2" xfId="44412" xr:uid="{00000000-0005-0000-0000-00007DAD0000}"/>
    <cellStyle name="Процентный 5" xfId="44413" xr:uid="{00000000-0005-0000-0000-00007EAD0000}"/>
    <cellStyle name="Процентный 5 2" xfId="44414" xr:uid="{00000000-0005-0000-0000-00007FAD0000}"/>
    <cellStyle name="Процентный 5 3" xfId="44415" xr:uid="{00000000-0005-0000-0000-000080AD0000}"/>
    <cellStyle name="Процентный 5 4" xfId="44416" xr:uid="{00000000-0005-0000-0000-000081AD0000}"/>
    <cellStyle name="Процентный 5 5" xfId="44417" xr:uid="{00000000-0005-0000-0000-000082AD0000}"/>
    <cellStyle name="Процентный 6" xfId="44418" xr:uid="{00000000-0005-0000-0000-000083AD0000}"/>
    <cellStyle name="Процентный 6 2" xfId="44419" xr:uid="{00000000-0005-0000-0000-000084AD0000}"/>
    <cellStyle name="Процентный 6 3" xfId="44420" xr:uid="{00000000-0005-0000-0000-000085AD0000}"/>
    <cellStyle name="Процентный 7" xfId="44421" xr:uid="{00000000-0005-0000-0000-000086AD0000}"/>
    <cellStyle name="Процентный 8" xfId="44422" xr:uid="{00000000-0005-0000-0000-000087AD0000}"/>
    <cellStyle name="Процентный 9" xfId="44423" xr:uid="{00000000-0005-0000-0000-000088AD0000}"/>
    <cellStyle name="Связанная ячейка 10" xfId="44424" xr:uid="{00000000-0005-0000-0000-000089AD0000}"/>
    <cellStyle name="Связанная ячейка 11" xfId="44425" xr:uid="{00000000-0005-0000-0000-00008AAD0000}"/>
    <cellStyle name="Связанная ячейка 11 2" xfId="44426" xr:uid="{00000000-0005-0000-0000-00008BAD0000}"/>
    <cellStyle name="Связанная ячейка 11 3" xfId="44427" xr:uid="{00000000-0005-0000-0000-00008CAD0000}"/>
    <cellStyle name="Связанная ячейка 11 4" xfId="44428" xr:uid="{00000000-0005-0000-0000-00008DAD0000}"/>
    <cellStyle name="Связанная ячейка 12" xfId="44429" xr:uid="{00000000-0005-0000-0000-00008EAD0000}"/>
    <cellStyle name="Связанная ячейка 13" xfId="44430" xr:uid="{00000000-0005-0000-0000-00008FAD0000}"/>
    <cellStyle name="Связанная ячейка 14" xfId="44431" xr:uid="{00000000-0005-0000-0000-000090AD0000}"/>
    <cellStyle name="Связанная ячейка 15" xfId="44432" xr:uid="{00000000-0005-0000-0000-000091AD0000}"/>
    <cellStyle name="Связанная ячейка 15 2" xfId="44433" xr:uid="{00000000-0005-0000-0000-000092AD0000}"/>
    <cellStyle name="Связанная ячейка 16" xfId="44434" xr:uid="{00000000-0005-0000-0000-000093AD0000}"/>
    <cellStyle name="Связанная ячейка 17" xfId="44435" xr:uid="{00000000-0005-0000-0000-000094AD0000}"/>
    <cellStyle name="Связанная ячейка 18" xfId="44436" xr:uid="{00000000-0005-0000-0000-000095AD0000}"/>
    <cellStyle name="Связанная ячейка 19" xfId="44437" xr:uid="{00000000-0005-0000-0000-000096AD0000}"/>
    <cellStyle name="Связанная ячейка 2" xfId="44438" xr:uid="{00000000-0005-0000-0000-000097AD0000}"/>
    <cellStyle name="Связанная ячейка 2 10" xfId="44439" xr:uid="{00000000-0005-0000-0000-000098AD0000}"/>
    <cellStyle name="Связанная ячейка 2 10 10" xfId="44440" xr:uid="{00000000-0005-0000-0000-000099AD0000}"/>
    <cellStyle name="Связанная ячейка 2 10 11" xfId="44441" xr:uid="{00000000-0005-0000-0000-00009AAD0000}"/>
    <cellStyle name="Связанная ячейка 2 10 2" xfId="44442" xr:uid="{00000000-0005-0000-0000-00009BAD0000}"/>
    <cellStyle name="Связанная ячейка 2 10 3" xfId="44443" xr:uid="{00000000-0005-0000-0000-00009CAD0000}"/>
    <cellStyle name="Связанная ячейка 2 10 4" xfId="44444" xr:uid="{00000000-0005-0000-0000-00009DAD0000}"/>
    <cellStyle name="Связанная ячейка 2 10 5" xfId="44445" xr:uid="{00000000-0005-0000-0000-00009EAD0000}"/>
    <cellStyle name="Связанная ячейка 2 10 5 2" xfId="44446" xr:uid="{00000000-0005-0000-0000-00009FAD0000}"/>
    <cellStyle name="Связанная ячейка 2 10 6" xfId="44447" xr:uid="{00000000-0005-0000-0000-0000A0AD0000}"/>
    <cellStyle name="Связанная ячейка 2 10 6 2" xfId="44448" xr:uid="{00000000-0005-0000-0000-0000A1AD0000}"/>
    <cellStyle name="Связанная ячейка 2 10 7" xfId="44449" xr:uid="{00000000-0005-0000-0000-0000A2AD0000}"/>
    <cellStyle name="Связанная ячейка 2 10 8" xfId="44450" xr:uid="{00000000-0005-0000-0000-0000A3AD0000}"/>
    <cellStyle name="Связанная ячейка 2 10 9" xfId="44451" xr:uid="{00000000-0005-0000-0000-0000A4AD0000}"/>
    <cellStyle name="Связанная ячейка 2 11" xfId="44452" xr:uid="{00000000-0005-0000-0000-0000A5AD0000}"/>
    <cellStyle name="Связанная ячейка 2 11 10" xfId="44453" xr:uid="{00000000-0005-0000-0000-0000A6AD0000}"/>
    <cellStyle name="Связанная ячейка 2 11 11" xfId="44454" xr:uid="{00000000-0005-0000-0000-0000A7AD0000}"/>
    <cellStyle name="Связанная ячейка 2 11 2" xfId="44455" xr:uid="{00000000-0005-0000-0000-0000A8AD0000}"/>
    <cellStyle name="Связанная ячейка 2 11 3" xfId="44456" xr:uid="{00000000-0005-0000-0000-0000A9AD0000}"/>
    <cellStyle name="Связанная ячейка 2 11 4" xfId="44457" xr:uid="{00000000-0005-0000-0000-0000AAAD0000}"/>
    <cellStyle name="Связанная ячейка 2 11 5" xfId="44458" xr:uid="{00000000-0005-0000-0000-0000ABAD0000}"/>
    <cellStyle name="Связанная ячейка 2 11 5 2" xfId="44459" xr:uid="{00000000-0005-0000-0000-0000ACAD0000}"/>
    <cellStyle name="Связанная ячейка 2 11 6" xfId="44460" xr:uid="{00000000-0005-0000-0000-0000ADAD0000}"/>
    <cellStyle name="Связанная ячейка 2 11 6 2" xfId="44461" xr:uid="{00000000-0005-0000-0000-0000AEAD0000}"/>
    <cellStyle name="Связанная ячейка 2 11 7" xfId="44462" xr:uid="{00000000-0005-0000-0000-0000AFAD0000}"/>
    <cellStyle name="Связанная ячейка 2 11 8" xfId="44463" xr:uid="{00000000-0005-0000-0000-0000B0AD0000}"/>
    <cellStyle name="Связанная ячейка 2 11 9" xfId="44464" xr:uid="{00000000-0005-0000-0000-0000B1AD0000}"/>
    <cellStyle name="Связанная ячейка 2 12" xfId="44465" xr:uid="{00000000-0005-0000-0000-0000B2AD0000}"/>
    <cellStyle name="Связанная ячейка 2 12 2" xfId="44466" xr:uid="{00000000-0005-0000-0000-0000B3AD0000}"/>
    <cellStyle name="Связанная ячейка 2 12 3" xfId="44467" xr:uid="{00000000-0005-0000-0000-0000B4AD0000}"/>
    <cellStyle name="Связанная ячейка 2 13" xfId="44468" xr:uid="{00000000-0005-0000-0000-0000B5AD0000}"/>
    <cellStyle name="Связанная ячейка 2 13 2" xfId="44469" xr:uid="{00000000-0005-0000-0000-0000B6AD0000}"/>
    <cellStyle name="Связанная ячейка 2 13 3" xfId="44470" xr:uid="{00000000-0005-0000-0000-0000B7AD0000}"/>
    <cellStyle name="Связанная ячейка 2 14" xfId="44471" xr:uid="{00000000-0005-0000-0000-0000B8AD0000}"/>
    <cellStyle name="Связанная ячейка 2 14 2" xfId="44472" xr:uid="{00000000-0005-0000-0000-0000B9AD0000}"/>
    <cellStyle name="Связанная ячейка 2 14 3" xfId="44473" xr:uid="{00000000-0005-0000-0000-0000BAAD0000}"/>
    <cellStyle name="Связанная ячейка 2 15" xfId="44474" xr:uid="{00000000-0005-0000-0000-0000BBAD0000}"/>
    <cellStyle name="Связанная ячейка 2 15 2" xfId="44475" xr:uid="{00000000-0005-0000-0000-0000BCAD0000}"/>
    <cellStyle name="Связанная ячейка 2 15 3" xfId="44476" xr:uid="{00000000-0005-0000-0000-0000BDAD0000}"/>
    <cellStyle name="Связанная ячейка 2 16" xfId="44477" xr:uid="{00000000-0005-0000-0000-0000BEAD0000}"/>
    <cellStyle name="Связанная ячейка 2 16 2" xfId="44478" xr:uid="{00000000-0005-0000-0000-0000BFAD0000}"/>
    <cellStyle name="Связанная ячейка 2 16 3" xfId="44479" xr:uid="{00000000-0005-0000-0000-0000C0AD0000}"/>
    <cellStyle name="Связанная ячейка 2 17" xfId="44480" xr:uid="{00000000-0005-0000-0000-0000C1AD0000}"/>
    <cellStyle name="Связанная ячейка 2 18" xfId="44481" xr:uid="{00000000-0005-0000-0000-0000C2AD0000}"/>
    <cellStyle name="Связанная ячейка 2 19" xfId="44482" xr:uid="{00000000-0005-0000-0000-0000C3AD0000}"/>
    <cellStyle name="Связанная ячейка 2 2" xfId="44483" xr:uid="{00000000-0005-0000-0000-0000C4AD0000}"/>
    <cellStyle name="Связанная ячейка 2 2 10" xfId="44484" xr:uid="{00000000-0005-0000-0000-0000C5AD0000}"/>
    <cellStyle name="Связанная ячейка 2 2 11" xfId="44485" xr:uid="{00000000-0005-0000-0000-0000C6AD0000}"/>
    <cellStyle name="Связанная ячейка 2 2 2" xfId="44486" xr:uid="{00000000-0005-0000-0000-0000C7AD0000}"/>
    <cellStyle name="Связанная ячейка 2 2 3" xfId="44487" xr:uid="{00000000-0005-0000-0000-0000C8AD0000}"/>
    <cellStyle name="Связанная ячейка 2 2 4" xfId="44488" xr:uid="{00000000-0005-0000-0000-0000C9AD0000}"/>
    <cellStyle name="Связанная ячейка 2 2 5" xfId="44489" xr:uid="{00000000-0005-0000-0000-0000CAAD0000}"/>
    <cellStyle name="Связанная ячейка 2 2 5 2" xfId="44490" xr:uid="{00000000-0005-0000-0000-0000CBAD0000}"/>
    <cellStyle name="Связанная ячейка 2 2 6" xfId="44491" xr:uid="{00000000-0005-0000-0000-0000CCAD0000}"/>
    <cellStyle name="Связанная ячейка 2 2 6 2" xfId="44492" xr:uid="{00000000-0005-0000-0000-0000CDAD0000}"/>
    <cellStyle name="Связанная ячейка 2 2 7" xfId="44493" xr:uid="{00000000-0005-0000-0000-0000CEAD0000}"/>
    <cellStyle name="Связанная ячейка 2 2 8" xfId="44494" xr:uid="{00000000-0005-0000-0000-0000CFAD0000}"/>
    <cellStyle name="Связанная ячейка 2 2 9" xfId="44495" xr:uid="{00000000-0005-0000-0000-0000D0AD0000}"/>
    <cellStyle name="Связанная ячейка 2 20" xfId="44496" xr:uid="{00000000-0005-0000-0000-0000D1AD0000}"/>
    <cellStyle name="Связанная ячейка 2 21" xfId="44497" xr:uid="{00000000-0005-0000-0000-0000D2AD0000}"/>
    <cellStyle name="Связанная ячейка 2 22" xfId="44498" xr:uid="{00000000-0005-0000-0000-0000D3AD0000}"/>
    <cellStyle name="Связанная ячейка 2 22 2" xfId="44499" xr:uid="{00000000-0005-0000-0000-0000D4AD0000}"/>
    <cellStyle name="Связанная ячейка 2 23" xfId="44500" xr:uid="{00000000-0005-0000-0000-0000D5AD0000}"/>
    <cellStyle name="Связанная ячейка 2 24" xfId="44501" xr:uid="{00000000-0005-0000-0000-0000D6AD0000}"/>
    <cellStyle name="Связанная ячейка 2 25" xfId="44502" xr:uid="{00000000-0005-0000-0000-0000D7AD0000}"/>
    <cellStyle name="Связанная ячейка 2 26" xfId="44503" xr:uid="{00000000-0005-0000-0000-0000D8AD0000}"/>
    <cellStyle name="Связанная ячейка 2 27" xfId="44504" xr:uid="{00000000-0005-0000-0000-0000D9AD0000}"/>
    <cellStyle name="Связанная ячейка 2 28" xfId="44505" xr:uid="{00000000-0005-0000-0000-0000DAAD0000}"/>
    <cellStyle name="Связанная ячейка 2 29" xfId="44506" xr:uid="{00000000-0005-0000-0000-0000DBAD0000}"/>
    <cellStyle name="Связанная ячейка 2 3" xfId="44507" xr:uid="{00000000-0005-0000-0000-0000DCAD0000}"/>
    <cellStyle name="Связанная ячейка 2 3 10" xfId="44508" xr:uid="{00000000-0005-0000-0000-0000DDAD0000}"/>
    <cellStyle name="Связанная ячейка 2 3 11" xfId="44509" xr:uid="{00000000-0005-0000-0000-0000DEAD0000}"/>
    <cellStyle name="Связанная ячейка 2 3 2" xfId="44510" xr:uid="{00000000-0005-0000-0000-0000DFAD0000}"/>
    <cellStyle name="Связанная ячейка 2 3 3" xfId="44511" xr:uid="{00000000-0005-0000-0000-0000E0AD0000}"/>
    <cellStyle name="Связанная ячейка 2 3 4" xfId="44512" xr:uid="{00000000-0005-0000-0000-0000E1AD0000}"/>
    <cellStyle name="Связанная ячейка 2 3 5" xfId="44513" xr:uid="{00000000-0005-0000-0000-0000E2AD0000}"/>
    <cellStyle name="Связанная ячейка 2 3 5 2" xfId="44514" xr:uid="{00000000-0005-0000-0000-0000E3AD0000}"/>
    <cellStyle name="Связанная ячейка 2 3 6" xfId="44515" xr:uid="{00000000-0005-0000-0000-0000E4AD0000}"/>
    <cellStyle name="Связанная ячейка 2 3 6 2" xfId="44516" xr:uid="{00000000-0005-0000-0000-0000E5AD0000}"/>
    <cellStyle name="Связанная ячейка 2 3 7" xfId="44517" xr:uid="{00000000-0005-0000-0000-0000E6AD0000}"/>
    <cellStyle name="Связанная ячейка 2 3 8" xfId="44518" xr:uid="{00000000-0005-0000-0000-0000E7AD0000}"/>
    <cellStyle name="Связанная ячейка 2 3 9" xfId="44519" xr:uid="{00000000-0005-0000-0000-0000E8AD0000}"/>
    <cellStyle name="Связанная ячейка 2 4" xfId="44520" xr:uid="{00000000-0005-0000-0000-0000E9AD0000}"/>
    <cellStyle name="Связанная ячейка 2 4 10" xfId="44521" xr:uid="{00000000-0005-0000-0000-0000EAAD0000}"/>
    <cellStyle name="Связанная ячейка 2 4 11" xfId="44522" xr:uid="{00000000-0005-0000-0000-0000EBAD0000}"/>
    <cellStyle name="Связанная ячейка 2 4 2" xfId="44523" xr:uid="{00000000-0005-0000-0000-0000ECAD0000}"/>
    <cellStyle name="Связанная ячейка 2 4 3" xfId="44524" xr:uid="{00000000-0005-0000-0000-0000EDAD0000}"/>
    <cellStyle name="Связанная ячейка 2 4 4" xfId="44525" xr:uid="{00000000-0005-0000-0000-0000EEAD0000}"/>
    <cellStyle name="Связанная ячейка 2 4 5" xfId="44526" xr:uid="{00000000-0005-0000-0000-0000EFAD0000}"/>
    <cellStyle name="Связанная ячейка 2 4 5 2" xfId="44527" xr:uid="{00000000-0005-0000-0000-0000F0AD0000}"/>
    <cellStyle name="Связанная ячейка 2 4 6" xfId="44528" xr:uid="{00000000-0005-0000-0000-0000F1AD0000}"/>
    <cellStyle name="Связанная ячейка 2 4 6 2" xfId="44529" xr:uid="{00000000-0005-0000-0000-0000F2AD0000}"/>
    <cellStyle name="Связанная ячейка 2 4 7" xfId="44530" xr:uid="{00000000-0005-0000-0000-0000F3AD0000}"/>
    <cellStyle name="Связанная ячейка 2 4 8" xfId="44531" xr:uid="{00000000-0005-0000-0000-0000F4AD0000}"/>
    <cellStyle name="Связанная ячейка 2 4 9" xfId="44532" xr:uid="{00000000-0005-0000-0000-0000F5AD0000}"/>
    <cellStyle name="Связанная ячейка 2 5" xfId="44533" xr:uid="{00000000-0005-0000-0000-0000F6AD0000}"/>
    <cellStyle name="Связанная ячейка 2 5 10" xfId="44534" xr:uid="{00000000-0005-0000-0000-0000F7AD0000}"/>
    <cellStyle name="Связанная ячейка 2 5 11" xfId="44535" xr:uid="{00000000-0005-0000-0000-0000F8AD0000}"/>
    <cellStyle name="Связанная ячейка 2 5 2" xfId="44536" xr:uid="{00000000-0005-0000-0000-0000F9AD0000}"/>
    <cellStyle name="Связанная ячейка 2 5 3" xfId="44537" xr:uid="{00000000-0005-0000-0000-0000FAAD0000}"/>
    <cellStyle name="Связанная ячейка 2 5 4" xfId="44538" xr:uid="{00000000-0005-0000-0000-0000FBAD0000}"/>
    <cellStyle name="Связанная ячейка 2 5 5" xfId="44539" xr:uid="{00000000-0005-0000-0000-0000FCAD0000}"/>
    <cellStyle name="Связанная ячейка 2 5 5 2" xfId="44540" xr:uid="{00000000-0005-0000-0000-0000FDAD0000}"/>
    <cellStyle name="Связанная ячейка 2 5 6" xfId="44541" xr:uid="{00000000-0005-0000-0000-0000FEAD0000}"/>
    <cellStyle name="Связанная ячейка 2 5 6 2" xfId="44542" xr:uid="{00000000-0005-0000-0000-0000FFAD0000}"/>
    <cellStyle name="Связанная ячейка 2 5 7" xfId="44543" xr:uid="{00000000-0005-0000-0000-000000AE0000}"/>
    <cellStyle name="Связанная ячейка 2 5 8" xfId="44544" xr:uid="{00000000-0005-0000-0000-000001AE0000}"/>
    <cellStyle name="Связанная ячейка 2 5 9" xfId="44545" xr:uid="{00000000-0005-0000-0000-000002AE0000}"/>
    <cellStyle name="Связанная ячейка 2 6" xfId="44546" xr:uid="{00000000-0005-0000-0000-000003AE0000}"/>
    <cellStyle name="Связанная ячейка 2 6 10" xfId="44547" xr:uid="{00000000-0005-0000-0000-000004AE0000}"/>
    <cellStyle name="Связанная ячейка 2 6 11" xfId="44548" xr:uid="{00000000-0005-0000-0000-000005AE0000}"/>
    <cellStyle name="Связанная ячейка 2 6 2" xfId="44549" xr:uid="{00000000-0005-0000-0000-000006AE0000}"/>
    <cellStyle name="Связанная ячейка 2 6 3" xfId="44550" xr:uid="{00000000-0005-0000-0000-000007AE0000}"/>
    <cellStyle name="Связанная ячейка 2 6 4" xfId="44551" xr:uid="{00000000-0005-0000-0000-000008AE0000}"/>
    <cellStyle name="Связанная ячейка 2 6 5" xfId="44552" xr:uid="{00000000-0005-0000-0000-000009AE0000}"/>
    <cellStyle name="Связанная ячейка 2 6 5 2" xfId="44553" xr:uid="{00000000-0005-0000-0000-00000AAE0000}"/>
    <cellStyle name="Связанная ячейка 2 6 6" xfId="44554" xr:uid="{00000000-0005-0000-0000-00000BAE0000}"/>
    <cellStyle name="Связанная ячейка 2 6 6 2" xfId="44555" xr:uid="{00000000-0005-0000-0000-00000CAE0000}"/>
    <cellStyle name="Связанная ячейка 2 6 7" xfId="44556" xr:uid="{00000000-0005-0000-0000-00000DAE0000}"/>
    <cellStyle name="Связанная ячейка 2 6 8" xfId="44557" xr:uid="{00000000-0005-0000-0000-00000EAE0000}"/>
    <cellStyle name="Связанная ячейка 2 6 9" xfId="44558" xr:uid="{00000000-0005-0000-0000-00000FAE0000}"/>
    <cellStyle name="Связанная ячейка 2 7" xfId="44559" xr:uid="{00000000-0005-0000-0000-000010AE0000}"/>
    <cellStyle name="Связанная ячейка 2 7 10" xfId="44560" xr:uid="{00000000-0005-0000-0000-000011AE0000}"/>
    <cellStyle name="Связанная ячейка 2 7 11" xfId="44561" xr:uid="{00000000-0005-0000-0000-000012AE0000}"/>
    <cellStyle name="Связанная ячейка 2 7 2" xfId="44562" xr:uid="{00000000-0005-0000-0000-000013AE0000}"/>
    <cellStyle name="Связанная ячейка 2 7 3" xfId="44563" xr:uid="{00000000-0005-0000-0000-000014AE0000}"/>
    <cellStyle name="Связанная ячейка 2 7 4" xfId="44564" xr:uid="{00000000-0005-0000-0000-000015AE0000}"/>
    <cellStyle name="Связанная ячейка 2 7 5" xfId="44565" xr:uid="{00000000-0005-0000-0000-000016AE0000}"/>
    <cellStyle name="Связанная ячейка 2 7 5 2" xfId="44566" xr:uid="{00000000-0005-0000-0000-000017AE0000}"/>
    <cellStyle name="Связанная ячейка 2 7 6" xfId="44567" xr:uid="{00000000-0005-0000-0000-000018AE0000}"/>
    <cellStyle name="Связанная ячейка 2 7 6 2" xfId="44568" xr:uid="{00000000-0005-0000-0000-000019AE0000}"/>
    <cellStyle name="Связанная ячейка 2 7 7" xfId="44569" xr:uid="{00000000-0005-0000-0000-00001AAE0000}"/>
    <cellStyle name="Связанная ячейка 2 7 8" xfId="44570" xr:uid="{00000000-0005-0000-0000-00001BAE0000}"/>
    <cellStyle name="Связанная ячейка 2 7 9" xfId="44571" xr:uid="{00000000-0005-0000-0000-00001CAE0000}"/>
    <cellStyle name="Связанная ячейка 2 8" xfId="44572" xr:uid="{00000000-0005-0000-0000-00001DAE0000}"/>
    <cellStyle name="Связанная ячейка 2 8 10" xfId="44573" xr:uid="{00000000-0005-0000-0000-00001EAE0000}"/>
    <cellStyle name="Связанная ячейка 2 8 11" xfId="44574" xr:uid="{00000000-0005-0000-0000-00001FAE0000}"/>
    <cellStyle name="Связанная ячейка 2 8 2" xfId="44575" xr:uid="{00000000-0005-0000-0000-000020AE0000}"/>
    <cellStyle name="Связанная ячейка 2 8 3" xfId="44576" xr:uid="{00000000-0005-0000-0000-000021AE0000}"/>
    <cellStyle name="Связанная ячейка 2 8 4" xfId="44577" xr:uid="{00000000-0005-0000-0000-000022AE0000}"/>
    <cellStyle name="Связанная ячейка 2 8 5" xfId="44578" xr:uid="{00000000-0005-0000-0000-000023AE0000}"/>
    <cellStyle name="Связанная ячейка 2 8 5 2" xfId="44579" xr:uid="{00000000-0005-0000-0000-000024AE0000}"/>
    <cellStyle name="Связанная ячейка 2 8 6" xfId="44580" xr:uid="{00000000-0005-0000-0000-000025AE0000}"/>
    <cellStyle name="Связанная ячейка 2 8 6 2" xfId="44581" xr:uid="{00000000-0005-0000-0000-000026AE0000}"/>
    <cellStyle name="Связанная ячейка 2 8 7" xfId="44582" xr:uid="{00000000-0005-0000-0000-000027AE0000}"/>
    <cellStyle name="Связанная ячейка 2 8 8" xfId="44583" xr:uid="{00000000-0005-0000-0000-000028AE0000}"/>
    <cellStyle name="Связанная ячейка 2 8 9" xfId="44584" xr:uid="{00000000-0005-0000-0000-000029AE0000}"/>
    <cellStyle name="Связанная ячейка 2 9" xfId="44585" xr:uid="{00000000-0005-0000-0000-00002AAE0000}"/>
    <cellStyle name="Связанная ячейка 2 9 10" xfId="44586" xr:uid="{00000000-0005-0000-0000-00002BAE0000}"/>
    <cellStyle name="Связанная ячейка 2 9 11" xfId="44587" xr:uid="{00000000-0005-0000-0000-00002CAE0000}"/>
    <cellStyle name="Связанная ячейка 2 9 2" xfId="44588" xr:uid="{00000000-0005-0000-0000-00002DAE0000}"/>
    <cellStyle name="Связанная ячейка 2 9 3" xfId="44589" xr:uid="{00000000-0005-0000-0000-00002EAE0000}"/>
    <cellStyle name="Связанная ячейка 2 9 4" xfId="44590" xr:uid="{00000000-0005-0000-0000-00002FAE0000}"/>
    <cellStyle name="Связанная ячейка 2 9 5" xfId="44591" xr:uid="{00000000-0005-0000-0000-000030AE0000}"/>
    <cellStyle name="Связанная ячейка 2 9 5 2" xfId="44592" xr:uid="{00000000-0005-0000-0000-000031AE0000}"/>
    <cellStyle name="Связанная ячейка 2 9 6" xfId="44593" xr:uid="{00000000-0005-0000-0000-000032AE0000}"/>
    <cellStyle name="Связанная ячейка 2 9 6 2" xfId="44594" xr:uid="{00000000-0005-0000-0000-000033AE0000}"/>
    <cellStyle name="Связанная ячейка 2 9 7" xfId="44595" xr:uid="{00000000-0005-0000-0000-000034AE0000}"/>
    <cellStyle name="Связанная ячейка 2 9 8" xfId="44596" xr:uid="{00000000-0005-0000-0000-000035AE0000}"/>
    <cellStyle name="Связанная ячейка 2 9 9" xfId="44597" xr:uid="{00000000-0005-0000-0000-000036AE0000}"/>
    <cellStyle name="Связанная ячейка 2_амортизация" xfId="44598" xr:uid="{00000000-0005-0000-0000-000037AE0000}"/>
    <cellStyle name="Связанная ячейка 3" xfId="44599" xr:uid="{00000000-0005-0000-0000-000038AE0000}"/>
    <cellStyle name="Связанная ячейка 3 10" xfId="44600" xr:uid="{00000000-0005-0000-0000-000039AE0000}"/>
    <cellStyle name="Связанная ячейка 3 11" xfId="44601" xr:uid="{00000000-0005-0000-0000-00003AAE0000}"/>
    <cellStyle name="Связанная ячейка 3 2" xfId="44602" xr:uid="{00000000-0005-0000-0000-00003BAE0000}"/>
    <cellStyle name="Связанная ячейка 3 3" xfId="44603" xr:uid="{00000000-0005-0000-0000-00003CAE0000}"/>
    <cellStyle name="Связанная ячейка 3 4" xfId="44604" xr:uid="{00000000-0005-0000-0000-00003DAE0000}"/>
    <cellStyle name="Связанная ячейка 3 5" xfId="44605" xr:uid="{00000000-0005-0000-0000-00003EAE0000}"/>
    <cellStyle name="Связанная ячейка 3 5 2" xfId="44606" xr:uid="{00000000-0005-0000-0000-00003FAE0000}"/>
    <cellStyle name="Связанная ячейка 3 6" xfId="44607" xr:uid="{00000000-0005-0000-0000-000040AE0000}"/>
    <cellStyle name="Связанная ячейка 3 6 2" xfId="44608" xr:uid="{00000000-0005-0000-0000-000041AE0000}"/>
    <cellStyle name="Связанная ячейка 3 7" xfId="44609" xr:uid="{00000000-0005-0000-0000-000042AE0000}"/>
    <cellStyle name="Связанная ячейка 3 8" xfId="44610" xr:uid="{00000000-0005-0000-0000-000043AE0000}"/>
    <cellStyle name="Связанная ячейка 3 9" xfId="44611" xr:uid="{00000000-0005-0000-0000-000044AE0000}"/>
    <cellStyle name="Связанная ячейка 4" xfId="44612" xr:uid="{00000000-0005-0000-0000-000045AE0000}"/>
    <cellStyle name="Связанная ячейка 4 10" xfId="44613" xr:uid="{00000000-0005-0000-0000-000046AE0000}"/>
    <cellStyle name="Связанная ячейка 4 11" xfId="44614" xr:uid="{00000000-0005-0000-0000-000047AE0000}"/>
    <cellStyle name="Связанная ячейка 4 2" xfId="44615" xr:uid="{00000000-0005-0000-0000-000048AE0000}"/>
    <cellStyle name="Связанная ячейка 4 2 2" xfId="44616" xr:uid="{00000000-0005-0000-0000-000049AE0000}"/>
    <cellStyle name="Связанная ячейка 4 2 2 2" xfId="44617" xr:uid="{00000000-0005-0000-0000-00004AAE0000}"/>
    <cellStyle name="Связанная ячейка 4 2 2 3" xfId="44618" xr:uid="{00000000-0005-0000-0000-00004BAE0000}"/>
    <cellStyle name="Связанная ячейка 4 2 3" xfId="44619" xr:uid="{00000000-0005-0000-0000-00004CAE0000}"/>
    <cellStyle name="Связанная ячейка 4 3" xfId="44620" xr:uid="{00000000-0005-0000-0000-00004DAE0000}"/>
    <cellStyle name="Связанная ячейка 4 4" xfId="44621" xr:uid="{00000000-0005-0000-0000-00004EAE0000}"/>
    <cellStyle name="Связанная ячейка 4 4 2" xfId="44622" xr:uid="{00000000-0005-0000-0000-00004FAE0000}"/>
    <cellStyle name="Связанная ячейка 4 5" xfId="44623" xr:uid="{00000000-0005-0000-0000-000050AE0000}"/>
    <cellStyle name="Связанная ячейка 4 6" xfId="44624" xr:uid="{00000000-0005-0000-0000-000051AE0000}"/>
    <cellStyle name="Связанная ячейка 4 7" xfId="44625" xr:uid="{00000000-0005-0000-0000-000052AE0000}"/>
    <cellStyle name="Связанная ячейка 4 8" xfId="44626" xr:uid="{00000000-0005-0000-0000-000053AE0000}"/>
    <cellStyle name="Связанная ячейка 4 9" xfId="44627" xr:uid="{00000000-0005-0000-0000-000054AE0000}"/>
    <cellStyle name="Связанная ячейка 5" xfId="44628" xr:uid="{00000000-0005-0000-0000-000055AE0000}"/>
    <cellStyle name="Связанная ячейка 5 2" xfId="44629" xr:uid="{00000000-0005-0000-0000-000056AE0000}"/>
    <cellStyle name="Связанная ячейка 5 3" xfId="44630" xr:uid="{00000000-0005-0000-0000-000057AE0000}"/>
    <cellStyle name="Связанная ячейка 6" xfId="44631" xr:uid="{00000000-0005-0000-0000-000058AE0000}"/>
    <cellStyle name="Связанная ячейка 6 2" xfId="44632" xr:uid="{00000000-0005-0000-0000-000059AE0000}"/>
    <cellStyle name="Связанная ячейка 7" xfId="44633" xr:uid="{00000000-0005-0000-0000-00005AAE0000}"/>
    <cellStyle name="Связанная ячейка 8" xfId="44634" xr:uid="{00000000-0005-0000-0000-00005BAE0000}"/>
    <cellStyle name="Связанная ячейка 9" xfId="44635" xr:uid="{00000000-0005-0000-0000-00005CAE0000}"/>
    <cellStyle name="Стиль 1" xfId="44636" xr:uid="{00000000-0005-0000-0000-00005DAE0000}"/>
    <cellStyle name="Стиль 1 10" xfId="44637" xr:uid="{00000000-0005-0000-0000-00005EAE0000}"/>
    <cellStyle name="Стиль 1 10 2" xfId="44638" xr:uid="{00000000-0005-0000-0000-00005FAE0000}"/>
    <cellStyle name="Стиль 1 11" xfId="44639" xr:uid="{00000000-0005-0000-0000-000060AE0000}"/>
    <cellStyle name="Стиль 1 11 2" xfId="44640" xr:uid="{00000000-0005-0000-0000-000061AE0000}"/>
    <cellStyle name="Стиль 1 12" xfId="44641" xr:uid="{00000000-0005-0000-0000-000062AE0000}"/>
    <cellStyle name="Стиль 1 12 2" xfId="44642" xr:uid="{00000000-0005-0000-0000-000063AE0000}"/>
    <cellStyle name="Стиль 1 13" xfId="44643" xr:uid="{00000000-0005-0000-0000-000064AE0000}"/>
    <cellStyle name="Стиль 1 13 2" xfId="44644" xr:uid="{00000000-0005-0000-0000-000065AE0000}"/>
    <cellStyle name="Стиль 1 13 3" xfId="44645" xr:uid="{00000000-0005-0000-0000-000066AE0000}"/>
    <cellStyle name="Стиль 1 14" xfId="44646" xr:uid="{00000000-0005-0000-0000-000067AE0000}"/>
    <cellStyle name="Стиль 1 15" xfId="44647" xr:uid="{00000000-0005-0000-0000-000068AE0000}"/>
    <cellStyle name="Стиль 1 16" xfId="44648" xr:uid="{00000000-0005-0000-0000-000069AE0000}"/>
    <cellStyle name="Стиль 1 17" xfId="44649" xr:uid="{00000000-0005-0000-0000-00006AAE0000}"/>
    <cellStyle name="Стиль 1 18" xfId="44650" xr:uid="{00000000-0005-0000-0000-00006BAE0000}"/>
    <cellStyle name="Стиль 1 19" xfId="44651" xr:uid="{00000000-0005-0000-0000-00006CAE0000}"/>
    <cellStyle name="Стиль 1 2" xfId="44652" xr:uid="{00000000-0005-0000-0000-00006DAE0000}"/>
    <cellStyle name="Стиль 1 20" xfId="44653" xr:uid="{00000000-0005-0000-0000-00006EAE0000}"/>
    <cellStyle name="Стиль 1 3" xfId="44654" xr:uid="{00000000-0005-0000-0000-00006FAE0000}"/>
    <cellStyle name="Стиль 1 4" xfId="44655" xr:uid="{00000000-0005-0000-0000-000070AE0000}"/>
    <cellStyle name="Стиль 1 5" xfId="44656" xr:uid="{00000000-0005-0000-0000-000071AE0000}"/>
    <cellStyle name="Стиль 1 6" xfId="44657" xr:uid="{00000000-0005-0000-0000-000072AE0000}"/>
    <cellStyle name="Стиль 1 7" xfId="44658" xr:uid="{00000000-0005-0000-0000-000073AE0000}"/>
    <cellStyle name="Стиль 1 8" xfId="44659" xr:uid="{00000000-0005-0000-0000-000074AE0000}"/>
    <cellStyle name="Стиль 1 9" xfId="44660" xr:uid="{00000000-0005-0000-0000-000075AE0000}"/>
    <cellStyle name="Стиль 1_Исполнение ФП августа 2009" xfId="44661" xr:uid="{00000000-0005-0000-0000-000076AE0000}"/>
    <cellStyle name="Стиль 2" xfId="44662" xr:uid="{00000000-0005-0000-0000-000077AE0000}"/>
    <cellStyle name="Субсчет" xfId="44663" xr:uid="{00000000-0005-0000-0000-000078AE0000}"/>
    <cellStyle name="Текст предупреждения 10" xfId="44664" xr:uid="{00000000-0005-0000-0000-000079AE0000}"/>
    <cellStyle name="Текст предупреждения 11" xfId="44665" xr:uid="{00000000-0005-0000-0000-00007AAE0000}"/>
    <cellStyle name="Текст предупреждения 11 2" xfId="44666" xr:uid="{00000000-0005-0000-0000-00007BAE0000}"/>
    <cellStyle name="Текст предупреждения 11 3" xfId="44667" xr:uid="{00000000-0005-0000-0000-00007CAE0000}"/>
    <cellStyle name="Текст предупреждения 11 4" xfId="44668" xr:uid="{00000000-0005-0000-0000-00007DAE0000}"/>
    <cellStyle name="Текст предупреждения 12" xfId="44669" xr:uid="{00000000-0005-0000-0000-00007EAE0000}"/>
    <cellStyle name="Текст предупреждения 13" xfId="44670" xr:uid="{00000000-0005-0000-0000-00007FAE0000}"/>
    <cellStyle name="Текст предупреждения 14" xfId="44671" xr:uid="{00000000-0005-0000-0000-000080AE0000}"/>
    <cellStyle name="Текст предупреждения 15" xfId="44672" xr:uid="{00000000-0005-0000-0000-000081AE0000}"/>
    <cellStyle name="Текст предупреждения 15 2" xfId="44673" xr:uid="{00000000-0005-0000-0000-000082AE0000}"/>
    <cellStyle name="Текст предупреждения 16" xfId="44674" xr:uid="{00000000-0005-0000-0000-000083AE0000}"/>
    <cellStyle name="Текст предупреждения 17" xfId="44675" xr:uid="{00000000-0005-0000-0000-000084AE0000}"/>
    <cellStyle name="Текст предупреждения 18" xfId="44676" xr:uid="{00000000-0005-0000-0000-000085AE0000}"/>
    <cellStyle name="Текст предупреждения 19" xfId="44677" xr:uid="{00000000-0005-0000-0000-000086AE0000}"/>
    <cellStyle name="Текст предупреждения 2" xfId="44678" xr:uid="{00000000-0005-0000-0000-000087AE0000}"/>
    <cellStyle name="Текст предупреждения 2 10" xfId="44679" xr:uid="{00000000-0005-0000-0000-000088AE0000}"/>
    <cellStyle name="Текст предупреждения 2 10 10" xfId="44680" xr:uid="{00000000-0005-0000-0000-000089AE0000}"/>
    <cellStyle name="Текст предупреждения 2 10 11" xfId="44681" xr:uid="{00000000-0005-0000-0000-00008AAE0000}"/>
    <cellStyle name="Текст предупреждения 2 10 2" xfId="44682" xr:uid="{00000000-0005-0000-0000-00008BAE0000}"/>
    <cellStyle name="Текст предупреждения 2 10 3" xfId="44683" xr:uid="{00000000-0005-0000-0000-00008CAE0000}"/>
    <cellStyle name="Текст предупреждения 2 10 4" xfId="44684" xr:uid="{00000000-0005-0000-0000-00008DAE0000}"/>
    <cellStyle name="Текст предупреждения 2 10 5" xfId="44685" xr:uid="{00000000-0005-0000-0000-00008EAE0000}"/>
    <cellStyle name="Текст предупреждения 2 10 5 2" xfId="44686" xr:uid="{00000000-0005-0000-0000-00008FAE0000}"/>
    <cellStyle name="Текст предупреждения 2 10 6" xfId="44687" xr:uid="{00000000-0005-0000-0000-000090AE0000}"/>
    <cellStyle name="Текст предупреждения 2 10 6 2" xfId="44688" xr:uid="{00000000-0005-0000-0000-000091AE0000}"/>
    <cellStyle name="Текст предупреждения 2 10 7" xfId="44689" xr:uid="{00000000-0005-0000-0000-000092AE0000}"/>
    <cellStyle name="Текст предупреждения 2 10 8" xfId="44690" xr:uid="{00000000-0005-0000-0000-000093AE0000}"/>
    <cellStyle name="Текст предупреждения 2 10 9" xfId="44691" xr:uid="{00000000-0005-0000-0000-000094AE0000}"/>
    <cellStyle name="Текст предупреждения 2 11" xfId="44692" xr:uid="{00000000-0005-0000-0000-000095AE0000}"/>
    <cellStyle name="Текст предупреждения 2 11 10" xfId="44693" xr:uid="{00000000-0005-0000-0000-000096AE0000}"/>
    <cellStyle name="Текст предупреждения 2 11 11" xfId="44694" xr:uid="{00000000-0005-0000-0000-000097AE0000}"/>
    <cellStyle name="Текст предупреждения 2 11 2" xfId="44695" xr:uid="{00000000-0005-0000-0000-000098AE0000}"/>
    <cellStyle name="Текст предупреждения 2 11 3" xfId="44696" xr:uid="{00000000-0005-0000-0000-000099AE0000}"/>
    <cellStyle name="Текст предупреждения 2 11 4" xfId="44697" xr:uid="{00000000-0005-0000-0000-00009AAE0000}"/>
    <cellStyle name="Текст предупреждения 2 11 5" xfId="44698" xr:uid="{00000000-0005-0000-0000-00009BAE0000}"/>
    <cellStyle name="Текст предупреждения 2 11 5 2" xfId="44699" xr:uid="{00000000-0005-0000-0000-00009CAE0000}"/>
    <cellStyle name="Текст предупреждения 2 11 6" xfId="44700" xr:uid="{00000000-0005-0000-0000-00009DAE0000}"/>
    <cellStyle name="Текст предупреждения 2 11 6 2" xfId="44701" xr:uid="{00000000-0005-0000-0000-00009EAE0000}"/>
    <cellStyle name="Текст предупреждения 2 11 7" xfId="44702" xr:uid="{00000000-0005-0000-0000-00009FAE0000}"/>
    <cellStyle name="Текст предупреждения 2 11 8" xfId="44703" xr:uid="{00000000-0005-0000-0000-0000A0AE0000}"/>
    <cellStyle name="Текст предупреждения 2 11 9" xfId="44704" xr:uid="{00000000-0005-0000-0000-0000A1AE0000}"/>
    <cellStyle name="Текст предупреждения 2 12" xfId="44705" xr:uid="{00000000-0005-0000-0000-0000A2AE0000}"/>
    <cellStyle name="Текст предупреждения 2 12 2" xfId="44706" xr:uid="{00000000-0005-0000-0000-0000A3AE0000}"/>
    <cellStyle name="Текст предупреждения 2 12 3" xfId="44707" xr:uid="{00000000-0005-0000-0000-0000A4AE0000}"/>
    <cellStyle name="Текст предупреждения 2 13" xfId="44708" xr:uid="{00000000-0005-0000-0000-0000A5AE0000}"/>
    <cellStyle name="Текст предупреждения 2 13 2" xfId="44709" xr:uid="{00000000-0005-0000-0000-0000A6AE0000}"/>
    <cellStyle name="Текст предупреждения 2 13 3" xfId="44710" xr:uid="{00000000-0005-0000-0000-0000A7AE0000}"/>
    <cellStyle name="Текст предупреждения 2 14" xfId="44711" xr:uid="{00000000-0005-0000-0000-0000A8AE0000}"/>
    <cellStyle name="Текст предупреждения 2 14 2" xfId="44712" xr:uid="{00000000-0005-0000-0000-0000A9AE0000}"/>
    <cellStyle name="Текст предупреждения 2 14 3" xfId="44713" xr:uid="{00000000-0005-0000-0000-0000AAAE0000}"/>
    <cellStyle name="Текст предупреждения 2 15" xfId="44714" xr:uid="{00000000-0005-0000-0000-0000ABAE0000}"/>
    <cellStyle name="Текст предупреждения 2 15 2" xfId="44715" xr:uid="{00000000-0005-0000-0000-0000ACAE0000}"/>
    <cellStyle name="Текст предупреждения 2 15 3" xfId="44716" xr:uid="{00000000-0005-0000-0000-0000ADAE0000}"/>
    <cellStyle name="Текст предупреждения 2 16" xfId="44717" xr:uid="{00000000-0005-0000-0000-0000AEAE0000}"/>
    <cellStyle name="Текст предупреждения 2 16 2" xfId="44718" xr:uid="{00000000-0005-0000-0000-0000AFAE0000}"/>
    <cellStyle name="Текст предупреждения 2 16 3" xfId="44719" xr:uid="{00000000-0005-0000-0000-0000B0AE0000}"/>
    <cellStyle name="Текст предупреждения 2 17" xfId="44720" xr:uid="{00000000-0005-0000-0000-0000B1AE0000}"/>
    <cellStyle name="Текст предупреждения 2 18" xfId="44721" xr:uid="{00000000-0005-0000-0000-0000B2AE0000}"/>
    <cellStyle name="Текст предупреждения 2 19" xfId="44722" xr:uid="{00000000-0005-0000-0000-0000B3AE0000}"/>
    <cellStyle name="Текст предупреждения 2 2" xfId="44723" xr:uid="{00000000-0005-0000-0000-0000B4AE0000}"/>
    <cellStyle name="Текст предупреждения 2 2 10" xfId="44724" xr:uid="{00000000-0005-0000-0000-0000B5AE0000}"/>
    <cellStyle name="Текст предупреждения 2 2 11" xfId="44725" xr:uid="{00000000-0005-0000-0000-0000B6AE0000}"/>
    <cellStyle name="Текст предупреждения 2 2 2" xfId="44726" xr:uid="{00000000-0005-0000-0000-0000B7AE0000}"/>
    <cellStyle name="Текст предупреждения 2 2 3" xfId="44727" xr:uid="{00000000-0005-0000-0000-0000B8AE0000}"/>
    <cellStyle name="Текст предупреждения 2 2 4" xfId="44728" xr:uid="{00000000-0005-0000-0000-0000B9AE0000}"/>
    <cellStyle name="Текст предупреждения 2 2 5" xfId="44729" xr:uid="{00000000-0005-0000-0000-0000BAAE0000}"/>
    <cellStyle name="Текст предупреждения 2 2 5 2" xfId="44730" xr:uid="{00000000-0005-0000-0000-0000BBAE0000}"/>
    <cellStyle name="Текст предупреждения 2 2 6" xfId="44731" xr:uid="{00000000-0005-0000-0000-0000BCAE0000}"/>
    <cellStyle name="Текст предупреждения 2 2 6 2" xfId="44732" xr:uid="{00000000-0005-0000-0000-0000BDAE0000}"/>
    <cellStyle name="Текст предупреждения 2 2 7" xfId="44733" xr:uid="{00000000-0005-0000-0000-0000BEAE0000}"/>
    <cellStyle name="Текст предупреждения 2 2 8" xfId="44734" xr:uid="{00000000-0005-0000-0000-0000BFAE0000}"/>
    <cellStyle name="Текст предупреждения 2 2 9" xfId="44735" xr:uid="{00000000-0005-0000-0000-0000C0AE0000}"/>
    <cellStyle name="Текст предупреждения 2 20" xfId="44736" xr:uid="{00000000-0005-0000-0000-0000C1AE0000}"/>
    <cellStyle name="Текст предупреждения 2 21" xfId="44737" xr:uid="{00000000-0005-0000-0000-0000C2AE0000}"/>
    <cellStyle name="Текст предупреждения 2 22" xfId="44738" xr:uid="{00000000-0005-0000-0000-0000C3AE0000}"/>
    <cellStyle name="Текст предупреждения 2 22 2" xfId="44739" xr:uid="{00000000-0005-0000-0000-0000C4AE0000}"/>
    <cellStyle name="Текст предупреждения 2 23" xfId="44740" xr:uid="{00000000-0005-0000-0000-0000C5AE0000}"/>
    <cellStyle name="Текст предупреждения 2 24" xfId="44741" xr:uid="{00000000-0005-0000-0000-0000C6AE0000}"/>
    <cellStyle name="Текст предупреждения 2 25" xfId="44742" xr:uid="{00000000-0005-0000-0000-0000C7AE0000}"/>
    <cellStyle name="Текст предупреждения 2 26" xfId="44743" xr:uid="{00000000-0005-0000-0000-0000C8AE0000}"/>
    <cellStyle name="Текст предупреждения 2 27" xfId="44744" xr:uid="{00000000-0005-0000-0000-0000C9AE0000}"/>
    <cellStyle name="Текст предупреждения 2 28" xfId="44745" xr:uid="{00000000-0005-0000-0000-0000CAAE0000}"/>
    <cellStyle name="Текст предупреждения 2 29" xfId="44746" xr:uid="{00000000-0005-0000-0000-0000CBAE0000}"/>
    <cellStyle name="Текст предупреждения 2 3" xfId="44747" xr:uid="{00000000-0005-0000-0000-0000CCAE0000}"/>
    <cellStyle name="Текст предупреждения 2 3 10" xfId="44748" xr:uid="{00000000-0005-0000-0000-0000CDAE0000}"/>
    <cellStyle name="Текст предупреждения 2 3 11" xfId="44749" xr:uid="{00000000-0005-0000-0000-0000CEAE0000}"/>
    <cellStyle name="Текст предупреждения 2 3 2" xfId="44750" xr:uid="{00000000-0005-0000-0000-0000CFAE0000}"/>
    <cellStyle name="Текст предупреждения 2 3 3" xfId="44751" xr:uid="{00000000-0005-0000-0000-0000D0AE0000}"/>
    <cellStyle name="Текст предупреждения 2 3 4" xfId="44752" xr:uid="{00000000-0005-0000-0000-0000D1AE0000}"/>
    <cellStyle name="Текст предупреждения 2 3 5" xfId="44753" xr:uid="{00000000-0005-0000-0000-0000D2AE0000}"/>
    <cellStyle name="Текст предупреждения 2 3 5 2" xfId="44754" xr:uid="{00000000-0005-0000-0000-0000D3AE0000}"/>
    <cellStyle name="Текст предупреждения 2 3 6" xfId="44755" xr:uid="{00000000-0005-0000-0000-0000D4AE0000}"/>
    <cellStyle name="Текст предупреждения 2 3 6 2" xfId="44756" xr:uid="{00000000-0005-0000-0000-0000D5AE0000}"/>
    <cellStyle name="Текст предупреждения 2 3 7" xfId="44757" xr:uid="{00000000-0005-0000-0000-0000D6AE0000}"/>
    <cellStyle name="Текст предупреждения 2 3 8" xfId="44758" xr:uid="{00000000-0005-0000-0000-0000D7AE0000}"/>
    <cellStyle name="Текст предупреждения 2 3 9" xfId="44759" xr:uid="{00000000-0005-0000-0000-0000D8AE0000}"/>
    <cellStyle name="Текст предупреждения 2 4" xfId="44760" xr:uid="{00000000-0005-0000-0000-0000D9AE0000}"/>
    <cellStyle name="Текст предупреждения 2 4 10" xfId="44761" xr:uid="{00000000-0005-0000-0000-0000DAAE0000}"/>
    <cellStyle name="Текст предупреждения 2 4 11" xfId="44762" xr:uid="{00000000-0005-0000-0000-0000DBAE0000}"/>
    <cellStyle name="Текст предупреждения 2 4 2" xfId="44763" xr:uid="{00000000-0005-0000-0000-0000DCAE0000}"/>
    <cellStyle name="Текст предупреждения 2 4 3" xfId="44764" xr:uid="{00000000-0005-0000-0000-0000DDAE0000}"/>
    <cellStyle name="Текст предупреждения 2 4 4" xfId="44765" xr:uid="{00000000-0005-0000-0000-0000DEAE0000}"/>
    <cellStyle name="Текст предупреждения 2 4 5" xfId="44766" xr:uid="{00000000-0005-0000-0000-0000DFAE0000}"/>
    <cellStyle name="Текст предупреждения 2 4 5 2" xfId="44767" xr:uid="{00000000-0005-0000-0000-0000E0AE0000}"/>
    <cellStyle name="Текст предупреждения 2 4 6" xfId="44768" xr:uid="{00000000-0005-0000-0000-0000E1AE0000}"/>
    <cellStyle name="Текст предупреждения 2 4 6 2" xfId="44769" xr:uid="{00000000-0005-0000-0000-0000E2AE0000}"/>
    <cellStyle name="Текст предупреждения 2 4 7" xfId="44770" xr:uid="{00000000-0005-0000-0000-0000E3AE0000}"/>
    <cellStyle name="Текст предупреждения 2 4 8" xfId="44771" xr:uid="{00000000-0005-0000-0000-0000E4AE0000}"/>
    <cellStyle name="Текст предупреждения 2 4 9" xfId="44772" xr:uid="{00000000-0005-0000-0000-0000E5AE0000}"/>
    <cellStyle name="Текст предупреждения 2 5" xfId="44773" xr:uid="{00000000-0005-0000-0000-0000E6AE0000}"/>
    <cellStyle name="Текст предупреждения 2 5 10" xfId="44774" xr:uid="{00000000-0005-0000-0000-0000E7AE0000}"/>
    <cellStyle name="Текст предупреждения 2 5 11" xfId="44775" xr:uid="{00000000-0005-0000-0000-0000E8AE0000}"/>
    <cellStyle name="Текст предупреждения 2 5 2" xfId="44776" xr:uid="{00000000-0005-0000-0000-0000E9AE0000}"/>
    <cellStyle name="Текст предупреждения 2 5 3" xfId="44777" xr:uid="{00000000-0005-0000-0000-0000EAAE0000}"/>
    <cellStyle name="Текст предупреждения 2 5 4" xfId="44778" xr:uid="{00000000-0005-0000-0000-0000EBAE0000}"/>
    <cellStyle name="Текст предупреждения 2 5 5" xfId="44779" xr:uid="{00000000-0005-0000-0000-0000ECAE0000}"/>
    <cellStyle name="Текст предупреждения 2 5 5 2" xfId="44780" xr:uid="{00000000-0005-0000-0000-0000EDAE0000}"/>
    <cellStyle name="Текст предупреждения 2 5 6" xfId="44781" xr:uid="{00000000-0005-0000-0000-0000EEAE0000}"/>
    <cellStyle name="Текст предупреждения 2 5 6 2" xfId="44782" xr:uid="{00000000-0005-0000-0000-0000EFAE0000}"/>
    <cellStyle name="Текст предупреждения 2 5 7" xfId="44783" xr:uid="{00000000-0005-0000-0000-0000F0AE0000}"/>
    <cellStyle name="Текст предупреждения 2 5 8" xfId="44784" xr:uid="{00000000-0005-0000-0000-0000F1AE0000}"/>
    <cellStyle name="Текст предупреждения 2 5 9" xfId="44785" xr:uid="{00000000-0005-0000-0000-0000F2AE0000}"/>
    <cellStyle name="Текст предупреждения 2 6" xfId="44786" xr:uid="{00000000-0005-0000-0000-0000F3AE0000}"/>
    <cellStyle name="Текст предупреждения 2 6 10" xfId="44787" xr:uid="{00000000-0005-0000-0000-0000F4AE0000}"/>
    <cellStyle name="Текст предупреждения 2 6 11" xfId="44788" xr:uid="{00000000-0005-0000-0000-0000F5AE0000}"/>
    <cellStyle name="Текст предупреждения 2 6 2" xfId="44789" xr:uid="{00000000-0005-0000-0000-0000F6AE0000}"/>
    <cellStyle name="Текст предупреждения 2 6 3" xfId="44790" xr:uid="{00000000-0005-0000-0000-0000F7AE0000}"/>
    <cellStyle name="Текст предупреждения 2 6 4" xfId="44791" xr:uid="{00000000-0005-0000-0000-0000F8AE0000}"/>
    <cellStyle name="Текст предупреждения 2 6 5" xfId="44792" xr:uid="{00000000-0005-0000-0000-0000F9AE0000}"/>
    <cellStyle name="Текст предупреждения 2 6 5 2" xfId="44793" xr:uid="{00000000-0005-0000-0000-0000FAAE0000}"/>
    <cellStyle name="Текст предупреждения 2 6 6" xfId="44794" xr:uid="{00000000-0005-0000-0000-0000FBAE0000}"/>
    <cellStyle name="Текст предупреждения 2 6 6 2" xfId="44795" xr:uid="{00000000-0005-0000-0000-0000FCAE0000}"/>
    <cellStyle name="Текст предупреждения 2 6 7" xfId="44796" xr:uid="{00000000-0005-0000-0000-0000FDAE0000}"/>
    <cellStyle name="Текст предупреждения 2 6 8" xfId="44797" xr:uid="{00000000-0005-0000-0000-0000FEAE0000}"/>
    <cellStyle name="Текст предупреждения 2 6 9" xfId="44798" xr:uid="{00000000-0005-0000-0000-0000FFAE0000}"/>
    <cellStyle name="Текст предупреждения 2 7" xfId="44799" xr:uid="{00000000-0005-0000-0000-000000AF0000}"/>
    <cellStyle name="Текст предупреждения 2 7 10" xfId="44800" xr:uid="{00000000-0005-0000-0000-000001AF0000}"/>
    <cellStyle name="Текст предупреждения 2 7 11" xfId="44801" xr:uid="{00000000-0005-0000-0000-000002AF0000}"/>
    <cellStyle name="Текст предупреждения 2 7 2" xfId="44802" xr:uid="{00000000-0005-0000-0000-000003AF0000}"/>
    <cellStyle name="Текст предупреждения 2 7 3" xfId="44803" xr:uid="{00000000-0005-0000-0000-000004AF0000}"/>
    <cellStyle name="Текст предупреждения 2 7 4" xfId="44804" xr:uid="{00000000-0005-0000-0000-000005AF0000}"/>
    <cellStyle name="Текст предупреждения 2 7 5" xfId="44805" xr:uid="{00000000-0005-0000-0000-000006AF0000}"/>
    <cellStyle name="Текст предупреждения 2 7 5 2" xfId="44806" xr:uid="{00000000-0005-0000-0000-000007AF0000}"/>
    <cellStyle name="Текст предупреждения 2 7 6" xfId="44807" xr:uid="{00000000-0005-0000-0000-000008AF0000}"/>
    <cellStyle name="Текст предупреждения 2 7 6 2" xfId="44808" xr:uid="{00000000-0005-0000-0000-000009AF0000}"/>
    <cellStyle name="Текст предупреждения 2 7 7" xfId="44809" xr:uid="{00000000-0005-0000-0000-00000AAF0000}"/>
    <cellStyle name="Текст предупреждения 2 7 8" xfId="44810" xr:uid="{00000000-0005-0000-0000-00000BAF0000}"/>
    <cellStyle name="Текст предупреждения 2 7 9" xfId="44811" xr:uid="{00000000-0005-0000-0000-00000CAF0000}"/>
    <cellStyle name="Текст предупреждения 2 8" xfId="44812" xr:uid="{00000000-0005-0000-0000-00000DAF0000}"/>
    <cellStyle name="Текст предупреждения 2 8 10" xfId="44813" xr:uid="{00000000-0005-0000-0000-00000EAF0000}"/>
    <cellStyle name="Текст предупреждения 2 8 11" xfId="44814" xr:uid="{00000000-0005-0000-0000-00000FAF0000}"/>
    <cellStyle name="Текст предупреждения 2 8 2" xfId="44815" xr:uid="{00000000-0005-0000-0000-000010AF0000}"/>
    <cellStyle name="Текст предупреждения 2 8 3" xfId="44816" xr:uid="{00000000-0005-0000-0000-000011AF0000}"/>
    <cellStyle name="Текст предупреждения 2 8 4" xfId="44817" xr:uid="{00000000-0005-0000-0000-000012AF0000}"/>
    <cellStyle name="Текст предупреждения 2 8 5" xfId="44818" xr:uid="{00000000-0005-0000-0000-000013AF0000}"/>
    <cellStyle name="Текст предупреждения 2 8 5 2" xfId="44819" xr:uid="{00000000-0005-0000-0000-000014AF0000}"/>
    <cellStyle name="Текст предупреждения 2 8 6" xfId="44820" xr:uid="{00000000-0005-0000-0000-000015AF0000}"/>
    <cellStyle name="Текст предупреждения 2 8 6 2" xfId="44821" xr:uid="{00000000-0005-0000-0000-000016AF0000}"/>
    <cellStyle name="Текст предупреждения 2 8 7" xfId="44822" xr:uid="{00000000-0005-0000-0000-000017AF0000}"/>
    <cellStyle name="Текст предупреждения 2 8 8" xfId="44823" xr:uid="{00000000-0005-0000-0000-000018AF0000}"/>
    <cellStyle name="Текст предупреждения 2 8 9" xfId="44824" xr:uid="{00000000-0005-0000-0000-000019AF0000}"/>
    <cellStyle name="Текст предупреждения 2 9" xfId="44825" xr:uid="{00000000-0005-0000-0000-00001AAF0000}"/>
    <cellStyle name="Текст предупреждения 2 9 10" xfId="44826" xr:uid="{00000000-0005-0000-0000-00001BAF0000}"/>
    <cellStyle name="Текст предупреждения 2 9 11" xfId="44827" xr:uid="{00000000-0005-0000-0000-00001CAF0000}"/>
    <cellStyle name="Текст предупреждения 2 9 2" xfId="44828" xr:uid="{00000000-0005-0000-0000-00001DAF0000}"/>
    <cellStyle name="Текст предупреждения 2 9 3" xfId="44829" xr:uid="{00000000-0005-0000-0000-00001EAF0000}"/>
    <cellStyle name="Текст предупреждения 2 9 4" xfId="44830" xr:uid="{00000000-0005-0000-0000-00001FAF0000}"/>
    <cellStyle name="Текст предупреждения 2 9 5" xfId="44831" xr:uid="{00000000-0005-0000-0000-000020AF0000}"/>
    <cellStyle name="Текст предупреждения 2 9 5 2" xfId="44832" xr:uid="{00000000-0005-0000-0000-000021AF0000}"/>
    <cellStyle name="Текст предупреждения 2 9 6" xfId="44833" xr:uid="{00000000-0005-0000-0000-000022AF0000}"/>
    <cellStyle name="Текст предупреждения 2 9 6 2" xfId="44834" xr:uid="{00000000-0005-0000-0000-000023AF0000}"/>
    <cellStyle name="Текст предупреждения 2 9 7" xfId="44835" xr:uid="{00000000-0005-0000-0000-000024AF0000}"/>
    <cellStyle name="Текст предупреждения 2 9 8" xfId="44836" xr:uid="{00000000-0005-0000-0000-000025AF0000}"/>
    <cellStyle name="Текст предупреждения 2 9 9" xfId="44837" xr:uid="{00000000-0005-0000-0000-000026AF0000}"/>
    <cellStyle name="Текст предупреждения 2_амортизация" xfId="44838" xr:uid="{00000000-0005-0000-0000-000027AF0000}"/>
    <cellStyle name="Текст предупреждения 3" xfId="44839" xr:uid="{00000000-0005-0000-0000-000028AF0000}"/>
    <cellStyle name="Текст предупреждения 3 10" xfId="44840" xr:uid="{00000000-0005-0000-0000-000029AF0000}"/>
    <cellStyle name="Текст предупреждения 3 11" xfId="44841" xr:uid="{00000000-0005-0000-0000-00002AAF0000}"/>
    <cellStyle name="Текст предупреждения 3 2" xfId="44842" xr:uid="{00000000-0005-0000-0000-00002BAF0000}"/>
    <cellStyle name="Текст предупреждения 3 3" xfId="44843" xr:uid="{00000000-0005-0000-0000-00002CAF0000}"/>
    <cellStyle name="Текст предупреждения 3 4" xfId="44844" xr:uid="{00000000-0005-0000-0000-00002DAF0000}"/>
    <cellStyle name="Текст предупреждения 3 5" xfId="44845" xr:uid="{00000000-0005-0000-0000-00002EAF0000}"/>
    <cellStyle name="Текст предупреждения 3 5 2" xfId="44846" xr:uid="{00000000-0005-0000-0000-00002FAF0000}"/>
    <cellStyle name="Текст предупреждения 3 6" xfId="44847" xr:uid="{00000000-0005-0000-0000-000030AF0000}"/>
    <cellStyle name="Текст предупреждения 3 6 2" xfId="44848" xr:uid="{00000000-0005-0000-0000-000031AF0000}"/>
    <cellStyle name="Текст предупреждения 3 7" xfId="44849" xr:uid="{00000000-0005-0000-0000-000032AF0000}"/>
    <cellStyle name="Текст предупреждения 3 8" xfId="44850" xr:uid="{00000000-0005-0000-0000-000033AF0000}"/>
    <cellStyle name="Текст предупреждения 3 9" xfId="44851" xr:uid="{00000000-0005-0000-0000-000034AF0000}"/>
    <cellStyle name="Текст предупреждения 4" xfId="44852" xr:uid="{00000000-0005-0000-0000-000035AF0000}"/>
    <cellStyle name="Текст предупреждения 4 10" xfId="44853" xr:uid="{00000000-0005-0000-0000-000036AF0000}"/>
    <cellStyle name="Текст предупреждения 4 11" xfId="44854" xr:uid="{00000000-0005-0000-0000-000037AF0000}"/>
    <cellStyle name="Текст предупреждения 4 2" xfId="44855" xr:uid="{00000000-0005-0000-0000-000038AF0000}"/>
    <cellStyle name="Текст предупреждения 4 2 2" xfId="44856" xr:uid="{00000000-0005-0000-0000-000039AF0000}"/>
    <cellStyle name="Текст предупреждения 4 2 2 2" xfId="44857" xr:uid="{00000000-0005-0000-0000-00003AAF0000}"/>
    <cellStyle name="Текст предупреждения 4 2 2 3" xfId="44858" xr:uid="{00000000-0005-0000-0000-00003BAF0000}"/>
    <cellStyle name="Текст предупреждения 4 2 3" xfId="44859" xr:uid="{00000000-0005-0000-0000-00003CAF0000}"/>
    <cellStyle name="Текст предупреждения 4 3" xfId="44860" xr:uid="{00000000-0005-0000-0000-00003DAF0000}"/>
    <cellStyle name="Текст предупреждения 4 4" xfId="44861" xr:uid="{00000000-0005-0000-0000-00003EAF0000}"/>
    <cellStyle name="Текст предупреждения 4 4 2" xfId="44862" xr:uid="{00000000-0005-0000-0000-00003FAF0000}"/>
    <cellStyle name="Текст предупреждения 4 5" xfId="44863" xr:uid="{00000000-0005-0000-0000-000040AF0000}"/>
    <cellStyle name="Текст предупреждения 4 6" xfId="44864" xr:uid="{00000000-0005-0000-0000-000041AF0000}"/>
    <cellStyle name="Текст предупреждения 4 7" xfId="44865" xr:uid="{00000000-0005-0000-0000-000042AF0000}"/>
    <cellStyle name="Текст предупреждения 4 8" xfId="44866" xr:uid="{00000000-0005-0000-0000-000043AF0000}"/>
    <cellStyle name="Текст предупреждения 4 9" xfId="44867" xr:uid="{00000000-0005-0000-0000-000044AF0000}"/>
    <cellStyle name="Текст предупреждения 5" xfId="44868" xr:uid="{00000000-0005-0000-0000-000045AF0000}"/>
    <cellStyle name="Текст предупреждения 5 2" xfId="44869" xr:uid="{00000000-0005-0000-0000-000046AF0000}"/>
    <cellStyle name="Текст предупреждения 5 3" xfId="44870" xr:uid="{00000000-0005-0000-0000-000047AF0000}"/>
    <cellStyle name="Текст предупреждения 6" xfId="44871" xr:uid="{00000000-0005-0000-0000-000048AF0000}"/>
    <cellStyle name="Текст предупреждения 6 2" xfId="44872" xr:uid="{00000000-0005-0000-0000-000049AF0000}"/>
    <cellStyle name="Текст предупреждения 7" xfId="44873" xr:uid="{00000000-0005-0000-0000-00004AAF0000}"/>
    <cellStyle name="Текст предупреждения 8" xfId="44874" xr:uid="{00000000-0005-0000-0000-00004BAF0000}"/>
    <cellStyle name="Текст предупреждения 9" xfId="44875" xr:uid="{00000000-0005-0000-0000-00004CAF0000}"/>
    <cellStyle name="Тысячи [0]_01.02.98" xfId="44876" xr:uid="{00000000-0005-0000-0000-00004DAF0000}"/>
    <cellStyle name="Тысячи_01.02.98" xfId="44877" xr:uid="{00000000-0005-0000-0000-00004EAF0000}"/>
    <cellStyle name="Финансовый" xfId="48151" builtinId="3"/>
    <cellStyle name="Финансовый [0] 2" xfId="44878" xr:uid="{00000000-0005-0000-0000-000050AF0000}"/>
    <cellStyle name="Финансовый [0] 2 10" xfId="44879" xr:uid="{00000000-0005-0000-0000-000051AF0000}"/>
    <cellStyle name="Финансовый [0] 2 11" xfId="44880" xr:uid="{00000000-0005-0000-0000-000052AF0000}"/>
    <cellStyle name="Финансовый [0] 2 12" xfId="44881" xr:uid="{00000000-0005-0000-0000-000053AF0000}"/>
    <cellStyle name="Финансовый [0] 2 2" xfId="44882" xr:uid="{00000000-0005-0000-0000-000054AF0000}"/>
    <cellStyle name="Финансовый [0] 2 2 2" xfId="44883" xr:uid="{00000000-0005-0000-0000-000055AF0000}"/>
    <cellStyle name="Финансовый [0] 2 2 3" xfId="44884" xr:uid="{00000000-0005-0000-0000-000056AF0000}"/>
    <cellStyle name="Финансовый [0] 2 2 4" xfId="44885" xr:uid="{00000000-0005-0000-0000-000057AF0000}"/>
    <cellStyle name="Финансовый [0] 2 2 5" xfId="44886" xr:uid="{00000000-0005-0000-0000-000058AF0000}"/>
    <cellStyle name="Финансовый [0] 2 2 6" xfId="44887" xr:uid="{00000000-0005-0000-0000-000059AF0000}"/>
    <cellStyle name="Финансовый [0] 2 3" xfId="44888" xr:uid="{00000000-0005-0000-0000-00005AAF0000}"/>
    <cellStyle name="Финансовый [0] 2 3 2" xfId="44889" xr:uid="{00000000-0005-0000-0000-00005BAF0000}"/>
    <cellStyle name="Финансовый [0] 2 4" xfId="44890" xr:uid="{00000000-0005-0000-0000-00005CAF0000}"/>
    <cellStyle name="Финансовый [0] 2 5" xfId="44891" xr:uid="{00000000-0005-0000-0000-00005DAF0000}"/>
    <cellStyle name="Финансовый [0] 2 6" xfId="44892" xr:uid="{00000000-0005-0000-0000-00005EAF0000}"/>
    <cellStyle name="Финансовый [0] 2 7" xfId="44893" xr:uid="{00000000-0005-0000-0000-00005FAF0000}"/>
    <cellStyle name="Финансовый [0] 2 7 2" xfId="44894" xr:uid="{00000000-0005-0000-0000-000060AF0000}"/>
    <cellStyle name="Финансовый [0] 2 8" xfId="44895" xr:uid="{00000000-0005-0000-0000-000061AF0000}"/>
    <cellStyle name="Финансовый [0] 2 8 2" xfId="44896" xr:uid="{00000000-0005-0000-0000-000062AF0000}"/>
    <cellStyle name="Финансовый [0] 2 9" xfId="44897" xr:uid="{00000000-0005-0000-0000-000063AF0000}"/>
    <cellStyle name="Финансовый [0] 3" xfId="44898" xr:uid="{00000000-0005-0000-0000-000064AF0000}"/>
    <cellStyle name="Финансовый [0] 3 10" xfId="44899" xr:uid="{00000000-0005-0000-0000-000065AF0000}"/>
    <cellStyle name="Финансовый [0] 3 11" xfId="44900" xr:uid="{00000000-0005-0000-0000-000066AF0000}"/>
    <cellStyle name="Финансовый [0] 3 2" xfId="44901" xr:uid="{00000000-0005-0000-0000-000067AF0000}"/>
    <cellStyle name="Финансовый [0] 3 3" xfId="44902" xr:uid="{00000000-0005-0000-0000-000068AF0000}"/>
    <cellStyle name="Финансовый [0] 3 4" xfId="44903" xr:uid="{00000000-0005-0000-0000-000069AF0000}"/>
    <cellStyle name="Финансовый [0] 3 5" xfId="44904" xr:uid="{00000000-0005-0000-0000-00006AAF0000}"/>
    <cellStyle name="Финансовый [0] 3 5 2" xfId="44905" xr:uid="{00000000-0005-0000-0000-00006BAF0000}"/>
    <cellStyle name="Финансовый [0] 3 6" xfId="44906" xr:uid="{00000000-0005-0000-0000-00006CAF0000}"/>
    <cellStyle name="Финансовый [0] 3 6 2" xfId="44907" xr:uid="{00000000-0005-0000-0000-00006DAF0000}"/>
    <cellStyle name="Финансовый [0] 3 7" xfId="44908" xr:uid="{00000000-0005-0000-0000-00006EAF0000}"/>
    <cellStyle name="Финансовый [0] 3 8" xfId="44909" xr:uid="{00000000-0005-0000-0000-00006FAF0000}"/>
    <cellStyle name="Финансовый [0] 3 9" xfId="44910" xr:uid="{00000000-0005-0000-0000-000070AF0000}"/>
    <cellStyle name="Финансовый [0] 4" xfId="44911" xr:uid="{00000000-0005-0000-0000-000071AF0000}"/>
    <cellStyle name="Финансовый [0] 4 2" xfId="44912" xr:uid="{00000000-0005-0000-0000-000072AF0000}"/>
    <cellStyle name="Финансовый 10" xfId="44913" xr:uid="{00000000-0005-0000-0000-000073AF0000}"/>
    <cellStyle name="Финансовый 10 2" xfId="44914" xr:uid="{00000000-0005-0000-0000-000074AF0000}"/>
    <cellStyle name="Финансовый 10 3" xfId="44915" xr:uid="{00000000-0005-0000-0000-000075AF0000}"/>
    <cellStyle name="Финансовый 11" xfId="44916" xr:uid="{00000000-0005-0000-0000-000076AF0000}"/>
    <cellStyle name="Финансовый 11 10" xfId="44917" xr:uid="{00000000-0005-0000-0000-000077AF0000}"/>
    <cellStyle name="Финансовый 11 11" xfId="44918" xr:uid="{00000000-0005-0000-0000-000078AF0000}"/>
    <cellStyle name="Финансовый 11 12" xfId="44919" xr:uid="{00000000-0005-0000-0000-000079AF0000}"/>
    <cellStyle name="Финансовый 11 13" xfId="44920" xr:uid="{00000000-0005-0000-0000-00007AAF0000}"/>
    <cellStyle name="Финансовый 11 14" xfId="44921" xr:uid="{00000000-0005-0000-0000-00007BAF0000}"/>
    <cellStyle name="Финансовый 11 15" xfId="44922" xr:uid="{00000000-0005-0000-0000-00007CAF0000}"/>
    <cellStyle name="Финансовый 11 16" xfId="44923" xr:uid="{00000000-0005-0000-0000-00007DAF0000}"/>
    <cellStyle name="Финансовый 11 17" xfId="44924" xr:uid="{00000000-0005-0000-0000-00007EAF0000}"/>
    <cellStyle name="Финансовый 11 18" xfId="44925" xr:uid="{00000000-0005-0000-0000-00007FAF0000}"/>
    <cellStyle name="Финансовый 11 19" xfId="44926" xr:uid="{00000000-0005-0000-0000-000080AF0000}"/>
    <cellStyle name="Финансовый 11 2" xfId="44927" xr:uid="{00000000-0005-0000-0000-000081AF0000}"/>
    <cellStyle name="Финансовый 11 2 10" xfId="44928" xr:uid="{00000000-0005-0000-0000-000082AF0000}"/>
    <cellStyle name="Финансовый 11 2 11" xfId="44929" xr:uid="{00000000-0005-0000-0000-000083AF0000}"/>
    <cellStyle name="Финансовый 11 2 12" xfId="44930" xr:uid="{00000000-0005-0000-0000-000084AF0000}"/>
    <cellStyle name="Финансовый 11 2 13" xfId="44931" xr:uid="{00000000-0005-0000-0000-000085AF0000}"/>
    <cellStyle name="Финансовый 11 2 14" xfId="44932" xr:uid="{00000000-0005-0000-0000-000086AF0000}"/>
    <cellStyle name="Финансовый 11 2 15" xfId="44933" xr:uid="{00000000-0005-0000-0000-000087AF0000}"/>
    <cellStyle name="Финансовый 11 2 16" xfId="44934" xr:uid="{00000000-0005-0000-0000-000088AF0000}"/>
    <cellStyle name="Финансовый 11 2 17" xfId="44935" xr:uid="{00000000-0005-0000-0000-000089AF0000}"/>
    <cellStyle name="Финансовый 11 2 18" xfId="44936" xr:uid="{00000000-0005-0000-0000-00008AAF0000}"/>
    <cellStyle name="Финансовый 11 2 19" xfId="44937" xr:uid="{00000000-0005-0000-0000-00008BAF0000}"/>
    <cellStyle name="Финансовый 11 2 2" xfId="44938" xr:uid="{00000000-0005-0000-0000-00008CAF0000}"/>
    <cellStyle name="Финансовый 11 2 2 10" xfId="44939" xr:uid="{00000000-0005-0000-0000-00008DAF0000}"/>
    <cellStyle name="Финансовый 11 2 2 11" xfId="44940" xr:uid="{00000000-0005-0000-0000-00008EAF0000}"/>
    <cellStyle name="Финансовый 11 2 2 12" xfId="44941" xr:uid="{00000000-0005-0000-0000-00008FAF0000}"/>
    <cellStyle name="Финансовый 11 2 2 13" xfId="44942" xr:uid="{00000000-0005-0000-0000-000090AF0000}"/>
    <cellStyle name="Финансовый 11 2 2 14" xfId="44943" xr:uid="{00000000-0005-0000-0000-000091AF0000}"/>
    <cellStyle name="Финансовый 11 2 2 15" xfId="44944" xr:uid="{00000000-0005-0000-0000-000092AF0000}"/>
    <cellStyle name="Финансовый 11 2 2 16" xfId="44945" xr:uid="{00000000-0005-0000-0000-000093AF0000}"/>
    <cellStyle name="Финансовый 11 2 2 17" xfId="44946" xr:uid="{00000000-0005-0000-0000-000094AF0000}"/>
    <cellStyle name="Финансовый 11 2 2 18" xfId="44947" xr:uid="{00000000-0005-0000-0000-000095AF0000}"/>
    <cellStyle name="Финансовый 11 2 2 19" xfId="44948" xr:uid="{00000000-0005-0000-0000-000096AF0000}"/>
    <cellStyle name="Финансовый 11 2 2 2" xfId="44949" xr:uid="{00000000-0005-0000-0000-000097AF0000}"/>
    <cellStyle name="Финансовый 11 2 2 2 10" xfId="44950" xr:uid="{00000000-0005-0000-0000-000098AF0000}"/>
    <cellStyle name="Финансовый 11 2 2 2 11" xfId="44951" xr:uid="{00000000-0005-0000-0000-000099AF0000}"/>
    <cellStyle name="Финансовый 11 2 2 2 12" xfId="44952" xr:uid="{00000000-0005-0000-0000-00009AAF0000}"/>
    <cellStyle name="Финансовый 11 2 2 2 13" xfId="44953" xr:uid="{00000000-0005-0000-0000-00009BAF0000}"/>
    <cellStyle name="Финансовый 11 2 2 2 14" xfId="44954" xr:uid="{00000000-0005-0000-0000-00009CAF0000}"/>
    <cellStyle name="Финансовый 11 2 2 2 15" xfId="44955" xr:uid="{00000000-0005-0000-0000-00009DAF0000}"/>
    <cellStyle name="Финансовый 11 2 2 2 16" xfId="44956" xr:uid="{00000000-0005-0000-0000-00009EAF0000}"/>
    <cellStyle name="Финансовый 11 2 2 2 17" xfId="44957" xr:uid="{00000000-0005-0000-0000-00009FAF0000}"/>
    <cellStyle name="Финансовый 11 2 2 2 18" xfId="44958" xr:uid="{00000000-0005-0000-0000-0000A0AF0000}"/>
    <cellStyle name="Финансовый 11 2 2 2 2" xfId="44959" xr:uid="{00000000-0005-0000-0000-0000A1AF0000}"/>
    <cellStyle name="Финансовый 11 2 2 2 3" xfId="44960" xr:uid="{00000000-0005-0000-0000-0000A2AF0000}"/>
    <cellStyle name="Финансовый 11 2 2 2 4" xfId="44961" xr:uid="{00000000-0005-0000-0000-0000A3AF0000}"/>
    <cellStyle name="Финансовый 11 2 2 2 5" xfId="44962" xr:uid="{00000000-0005-0000-0000-0000A4AF0000}"/>
    <cellStyle name="Финансовый 11 2 2 2 6" xfId="44963" xr:uid="{00000000-0005-0000-0000-0000A5AF0000}"/>
    <cellStyle name="Финансовый 11 2 2 2 7" xfId="44964" xr:uid="{00000000-0005-0000-0000-0000A6AF0000}"/>
    <cellStyle name="Финансовый 11 2 2 2 8" xfId="44965" xr:uid="{00000000-0005-0000-0000-0000A7AF0000}"/>
    <cellStyle name="Финансовый 11 2 2 2 9" xfId="44966" xr:uid="{00000000-0005-0000-0000-0000A8AF0000}"/>
    <cellStyle name="Финансовый 11 2 2 20" xfId="44967" xr:uid="{00000000-0005-0000-0000-0000A9AF0000}"/>
    <cellStyle name="Финансовый 11 2 2 21" xfId="44968" xr:uid="{00000000-0005-0000-0000-0000AAAF0000}"/>
    <cellStyle name="Финансовый 11 2 2 3" xfId="44969" xr:uid="{00000000-0005-0000-0000-0000ABAF0000}"/>
    <cellStyle name="Финансовый 11 2 2 3 10" xfId="44970" xr:uid="{00000000-0005-0000-0000-0000ACAF0000}"/>
    <cellStyle name="Финансовый 11 2 2 3 11" xfId="44971" xr:uid="{00000000-0005-0000-0000-0000ADAF0000}"/>
    <cellStyle name="Финансовый 11 2 2 3 12" xfId="44972" xr:uid="{00000000-0005-0000-0000-0000AEAF0000}"/>
    <cellStyle name="Финансовый 11 2 2 3 13" xfId="44973" xr:uid="{00000000-0005-0000-0000-0000AFAF0000}"/>
    <cellStyle name="Финансовый 11 2 2 3 14" xfId="44974" xr:uid="{00000000-0005-0000-0000-0000B0AF0000}"/>
    <cellStyle name="Финансовый 11 2 2 3 15" xfId="44975" xr:uid="{00000000-0005-0000-0000-0000B1AF0000}"/>
    <cellStyle name="Финансовый 11 2 2 3 16" xfId="44976" xr:uid="{00000000-0005-0000-0000-0000B2AF0000}"/>
    <cellStyle name="Финансовый 11 2 2 3 17" xfId="44977" xr:uid="{00000000-0005-0000-0000-0000B3AF0000}"/>
    <cellStyle name="Финансовый 11 2 2 3 18" xfId="44978" xr:uid="{00000000-0005-0000-0000-0000B4AF0000}"/>
    <cellStyle name="Финансовый 11 2 2 3 2" xfId="44979" xr:uid="{00000000-0005-0000-0000-0000B5AF0000}"/>
    <cellStyle name="Финансовый 11 2 2 3 3" xfId="44980" xr:uid="{00000000-0005-0000-0000-0000B6AF0000}"/>
    <cellStyle name="Финансовый 11 2 2 3 4" xfId="44981" xr:uid="{00000000-0005-0000-0000-0000B7AF0000}"/>
    <cellStyle name="Финансовый 11 2 2 3 5" xfId="44982" xr:uid="{00000000-0005-0000-0000-0000B8AF0000}"/>
    <cellStyle name="Финансовый 11 2 2 3 6" xfId="44983" xr:uid="{00000000-0005-0000-0000-0000B9AF0000}"/>
    <cellStyle name="Финансовый 11 2 2 3 7" xfId="44984" xr:uid="{00000000-0005-0000-0000-0000BAAF0000}"/>
    <cellStyle name="Финансовый 11 2 2 3 8" xfId="44985" xr:uid="{00000000-0005-0000-0000-0000BBAF0000}"/>
    <cellStyle name="Финансовый 11 2 2 3 9" xfId="44986" xr:uid="{00000000-0005-0000-0000-0000BCAF0000}"/>
    <cellStyle name="Финансовый 11 2 2 4" xfId="44987" xr:uid="{00000000-0005-0000-0000-0000BDAF0000}"/>
    <cellStyle name="Финансовый 11 2 2 4 10" xfId="44988" xr:uid="{00000000-0005-0000-0000-0000BEAF0000}"/>
    <cellStyle name="Финансовый 11 2 2 4 11" xfId="44989" xr:uid="{00000000-0005-0000-0000-0000BFAF0000}"/>
    <cellStyle name="Финансовый 11 2 2 4 12" xfId="44990" xr:uid="{00000000-0005-0000-0000-0000C0AF0000}"/>
    <cellStyle name="Финансовый 11 2 2 4 13" xfId="44991" xr:uid="{00000000-0005-0000-0000-0000C1AF0000}"/>
    <cellStyle name="Финансовый 11 2 2 4 14" xfId="44992" xr:uid="{00000000-0005-0000-0000-0000C2AF0000}"/>
    <cellStyle name="Финансовый 11 2 2 4 15" xfId="44993" xr:uid="{00000000-0005-0000-0000-0000C3AF0000}"/>
    <cellStyle name="Финансовый 11 2 2 4 16" xfId="44994" xr:uid="{00000000-0005-0000-0000-0000C4AF0000}"/>
    <cellStyle name="Финансовый 11 2 2 4 17" xfId="44995" xr:uid="{00000000-0005-0000-0000-0000C5AF0000}"/>
    <cellStyle name="Финансовый 11 2 2 4 18" xfId="44996" xr:uid="{00000000-0005-0000-0000-0000C6AF0000}"/>
    <cellStyle name="Финансовый 11 2 2 4 2" xfId="44997" xr:uid="{00000000-0005-0000-0000-0000C7AF0000}"/>
    <cellStyle name="Финансовый 11 2 2 4 3" xfId="44998" xr:uid="{00000000-0005-0000-0000-0000C8AF0000}"/>
    <cellStyle name="Финансовый 11 2 2 4 4" xfId="44999" xr:uid="{00000000-0005-0000-0000-0000C9AF0000}"/>
    <cellStyle name="Финансовый 11 2 2 4 5" xfId="45000" xr:uid="{00000000-0005-0000-0000-0000CAAF0000}"/>
    <cellStyle name="Финансовый 11 2 2 4 6" xfId="45001" xr:uid="{00000000-0005-0000-0000-0000CBAF0000}"/>
    <cellStyle name="Финансовый 11 2 2 4 7" xfId="45002" xr:uid="{00000000-0005-0000-0000-0000CCAF0000}"/>
    <cellStyle name="Финансовый 11 2 2 4 8" xfId="45003" xr:uid="{00000000-0005-0000-0000-0000CDAF0000}"/>
    <cellStyle name="Финансовый 11 2 2 4 9" xfId="45004" xr:uid="{00000000-0005-0000-0000-0000CEAF0000}"/>
    <cellStyle name="Финансовый 11 2 2 5" xfId="45005" xr:uid="{00000000-0005-0000-0000-0000CFAF0000}"/>
    <cellStyle name="Финансовый 11 2 2 6" xfId="45006" xr:uid="{00000000-0005-0000-0000-0000D0AF0000}"/>
    <cellStyle name="Финансовый 11 2 2 7" xfId="45007" xr:uid="{00000000-0005-0000-0000-0000D1AF0000}"/>
    <cellStyle name="Финансовый 11 2 2 8" xfId="45008" xr:uid="{00000000-0005-0000-0000-0000D2AF0000}"/>
    <cellStyle name="Финансовый 11 2 2 9" xfId="45009" xr:uid="{00000000-0005-0000-0000-0000D3AF0000}"/>
    <cellStyle name="Финансовый 11 2 20" xfId="45010" xr:uid="{00000000-0005-0000-0000-0000D4AF0000}"/>
    <cellStyle name="Финансовый 11 2 21" xfId="45011" xr:uid="{00000000-0005-0000-0000-0000D5AF0000}"/>
    <cellStyle name="Финансовый 11 2 22" xfId="45012" xr:uid="{00000000-0005-0000-0000-0000D6AF0000}"/>
    <cellStyle name="Финансовый 11 2 3" xfId="45013" xr:uid="{00000000-0005-0000-0000-0000D7AF0000}"/>
    <cellStyle name="Финансовый 11 2 3 10" xfId="45014" xr:uid="{00000000-0005-0000-0000-0000D8AF0000}"/>
    <cellStyle name="Финансовый 11 2 3 11" xfId="45015" xr:uid="{00000000-0005-0000-0000-0000D9AF0000}"/>
    <cellStyle name="Финансовый 11 2 3 12" xfId="45016" xr:uid="{00000000-0005-0000-0000-0000DAAF0000}"/>
    <cellStyle name="Финансовый 11 2 3 13" xfId="45017" xr:uid="{00000000-0005-0000-0000-0000DBAF0000}"/>
    <cellStyle name="Финансовый 11 2 3 14" xfId="45018" xr:uid="{00000000-0005-0000-0000-0000DCAF0000}"/>
    <cellStyle name="Финансовый 11 2 3 15" xfId="45019" xr:uid="{00000000-0005-0000-0000-0000DDAF0000}"/>
    <cellStyle name="Финансовый 11 2 3 16" xfId="45020" xr:uid="{00000000-0005-0000-0000-0000DEAF0000}"/>
    <cellStyle name="Финансовый 11 2 3 17" xfId="45021" xr:uid="{00000000-0005-0000-0000-0000DFAF0000}"/>
    <cellStyle name="Финансовый 11 2 3 18" xfId="45022" xr:uid="{00000000-0005-0000-0000-0000E0AF0000}"/>
    <cellStyle name="Финансовый 11 2 3 2" xfId="45023" xr:uid="{00000000-0005-0000-0000-0000E1AF0000}"/>
    <cellStyle name="Финансовый 11 2 3 3" xfId="45024" xr:uid="{00000000-0005-0000-0000-0000E2AF0000}"/>
    <cellStyle name="Финансовый 11 2 3 4" xfId="45025" xr:uid="{00000000-0005-0000-0000-0000E3AF0000}"/>
    <cellStyle name="Финансовый 11 2 3 5" xfId="45026" xr:uid="{00000000-0005-0000-0000-0000E4AF0000}"/>
    <cellStyle name="Финансовый 11 2 3 6" xfId="45027" xr:uid="{00000000-0005-0000-0000-0000E5AF0000}"/>
    <cellStyle name="Финансовый 11 2 3 7" xfId="45028" xr:uid="{00000000-0005-0000-0000-0000E6AF0000}"/>
    <cellStyle name="Финансовый 11 2 3 8" xfId="45029" xr:uid="{00000000-0005-0000-0000-0000E7AF0000}"/>
    <cellStyle name="Финансовый 11 2 3 9" xfId="45030" xr:uid="{00000000-0005-0000-0000-0000E8AF0000}"/>
    <cellStyle name="Финансовый 11 2 4" xfId="45031" xr:uid="{00000000-0005-0000-0000-0000E9AF0000}"/>
    <cellStyle name="Финансовый 11 2 4 10" xfId="45032" xr:uid="{00000000-0005-0000-0000-0000EAAF0000}"/>
    <cellStyle name="Финансовый 11 2 4 11" xfId="45033" xr:uid="{00000000-0005-0000-0000-0000EBAF0000}"/>
    <cellStyle name="Финансовый 11 2 4 12" xfId="45034" xr:uid="{00000000-0005-0000-0000-0000ECAF0000}"/>
    <cellStyle name="Финансовый 11 2 4 13" xfId="45035" xr:uid="{00000000-0005-0000-0000-0000EDAF0000}"/>
    <cellStyle name="Финансовый 11 2 4 14" xfId="45036" xr:uid="{00000000-0005-0000-0000-0000EEAF0000}"/>
    <cellStyle name="Финансовый 11 2 4 15" xfId="45037" xr:uid="{00000000-0005-0000-0000-0000EFAF0000}"/>
    <cellStyle name="Финансовый 11 2 4 16" xfId="45038" xr:uid="{00000000-0005-0000-0000-0000F0AF0000}"/>
    <cellStyle name="Финансовый 11 2 4 17" xfId="45039" xr:uid="{00000000-0005-0000-0000-0000F1AF0000}"/>
    <cellStyle name="Финансовый 11 2 4 18" xfId="45040" xr:uid="{00000000-0005-0000-0000-0000F2AF0000}"/>
    <cellStyle name="Финансовый 11 2 4 2" xfId="45041" xr:uid="{00000000-0005-0000-0000-0000F3AF0000}"/>
    <cellStyle name="Финансовый 11 2 4 3" xfId="45042" xr:uid="{00000000-0005-0000-0000-0000F4AF0000}"/>
    <cellStyle name="Финансовый 11 2 4 4" xfId="45043" xr:uid="{00000000-0005-0000-0000-0000F5AF0000}"/>
    <cellStyle name="Финансовый 11 2 4 5" xfId="45044" xr:uid="{00000000-0005-0000-0000-0000F6AF0000}"/>
    <cellStyle name="Финансовый 11 2 4 6" xfId="45045" xr:uid="{00000000-0005-0000-0000-0000F7AF0000}"/>
    <cellStyle name="Финансовый 11 2 4 7" xfId="45046" xr:uid="{00000000-0005-0000-0000-0000F8AF0000}"/>
    <cellStyle name="Финансовый 11 2 4 8" xfId="45047" xr:uid="{00000000-0005-0000-0000-0000F9AF0000}"/>
    <cellStyle name="Финансовый 11 2 4 9" xfId="45048" xr:uid="{00000000-0005-0000-0000-0000FAAF0000}"/>
    <cellStyle name="Финансовый 11 2 5" xfId="45049" xr:uid="{00000000-0005-0000-0000-0000FBAF0000}"/>
    <cellStyle name="Финансовый 11 2 5 10" xfId="45050" xr:uid="{00000000-0005-0000-0000-0000FCAF0000}"/>
    <cellStyle name="Финансовый 11 2 5 11" xfId="45051" xr:uid="{00000000-0005-0000-0000-0000FDAF0000}"/>
    <cellStyle name="Финансовый 11 2 5 12" xfId="45052" xr:uid="{00000000-0005-0000-0000-0000FEAF0000}"/>
    <cellStyle name="Финансовый 11 2 5 13" xfId="45053" xr:uid="{00000000-0005-0000-0000-0000FFAF0000}"/>
    <cellStyle name="Финансовый 11 2 5 14" xfId="45054" xr:uid="{00000000-0005-0000-0000-000000B00000}"/>
    <cellStyle name="Финансовый 11 2 5 15" xfId="45055" xr:uid="{00000000-0005-0000-0000-000001B00000}"/>
    <cellStyle name="Финансовый 11 2 5 16" xfId="45056" xr:uid="{00000000-0005-0000-0000-000002B00000}"/>
    <cellStyle name="Финансовый 11 2 5 17" xfId="45057" xr:uid="{00000000-0005-0000-0000-000003B00000}"/>
    <cellStyle name="Финансовый 11 2 5 18" xfId="45058" xr:uid="{00000000-0005-0000-0000-000004B00000}"/>
    <cellStyle name="Финансовый 11 2 5 2" xfId="45059" xr:uid="{00000000-0005-0000-0000-000005B00000}"/>
    <cellStyle name="Финансовый 11 2 5 3" xfId="45060" xr:uid="{00000000-0005-0000-0000-000006B00000}"/>
    <cellStyle name="Финансовый 11 2 5 4" xfId="45061" xr:uid="{00000000-0005-0000-0000-000007B00000}"/>
    <cellStyle name="Финансовый 11 2 5 5" xfId="45062" xr:uid="{00000000-0005-0000-0000-000008B00000}"/>
    <cellStyle name="Финансовый 11 2 5 6" xfId="45063" xr:uid="{00000000-0005-0000-0000-000009B00000}"/>
    <cellStyle name="Финансовый 11 2 5 7" xfId="45064" xr:uid="{00000000-0005-0000-0000-00000AB00000}"/>
    <cellStyle name="Финансовый 11 2 5 8" xfId="45065" xr:uid="{00000000-0005-0000-0000-00000BB00000}"/>
    <cellStyle name="Финансовый 11 2 5 9" xfId="45066" xr:uid="{00000000-0005-0000-0000-00000CB00000}"/>
    <cellStyle name="Финансовый 11 2 6" xfId="45067" xr:uid="{00000000-0005-0000-0000-00000DB00000}"/>
    <cellStyle name="Финансовый 11 2 7" xfId="45068" xr:uid="{00000000-0005-0000-0000-00000EB00000}"/>
    <cellStyle name="Финансовый 11 2 8" xfId="45069" xr:uid="{00000000-0005-0000-0000-00000FB00000}"/>
    <cellStyle name="Финансовый 11 2 9" xfId="45070" xr:uid="{00000000-0005-0000-0000-000010B00000}"/>
    <cellStyle name="Финансовый 11 20" xfId="45071" xr:uid="{00000000-0005-0000-0000-000011B00000}"/>
    <cellStyle name="Финансовый 11 21" xfId="45072" xr:uid="{00000000-0005-0000-0000-000012B00000}"/>
    <cellStyle name="Финансовый 11 22" xfId="45073" xr:uid="{00000000-0005-0000-0000-000013B00000}"/>
    <cellStyle name="Финансовый 11 23" xfId="45074" xr:uid="{00000000-0005-0000-0000-000014B00000}"/>
    <cellStyle name="Финансовый 11 24" xfId="45075" xr:uid="{00000000-0005-0000-0000-000015B00000}"/>
    <cellStyle name="Финансовый 11 3" xfId="45076" xr:uid="{00000000-0005-0000-0000-000016B00000}"/>
    <cellStyle name="Финансовый 11 3 10" xfId="45077" xr:uid="{00000000-0005-0000-0000-000017B00000}"/>
    <cellStyle name="Финансовый 11 3 11" xfId="45078" xr:uid="{00000000-0005-0000-0000-000018B00000}"/>
    <cellStyle name="Финансовый 11 3 12" xfId="45079" xr:uid="{00000000-0005-0000-0000-000019B00000}"/>
    <cellStyle name="Финансовый 11 3 13" xfId="45080" xr:uid="{00000000-0005-0000-0000-00001AB00000}"/>
    <cellStyle name="Финансовый 11 3 14" xfId="45081" xr:uid="{00000000-0005-0000-0000-00001BB00000}"/>
    <cellStyle name="Финансовый 11 3 15" xfId="45082" xr:uid="{00000000-0005-0000-0000-00001CB00000}"/>
    <cellStyle name="Финансовый 11 3 16" xfId="45083" xr:uid="{00000000-0005-0000-0000-00001DB00000}"/>
    <cellStyle name="Финансовый 11 3 17" xfId="45084" xr:uid="{00000000-0005-0000-0000-00001EB00000}"/>
    <cellStyle name="Финансовый 11 3 18" xfId="45085" xr:uid="{00000000-0005-0000-0000-00001FB00000}"/>
    <cellStyle name="Финансовый 11 3 19" xfId="45086" xr:uid="{00000000-0005-0000-0000-000020B00000}"/>
    <cellStyle name="Финансовый 11 3 2" xfId="45087" xr:uid="{00000000-0005-0000-0000-000021B00000}"/>
    <cellStyle name="Финансовый 11 3 2 10" xfId="45088" xr:uid="{00000000-0005-0000-0000-000022B00000}"/>
    <cellStyle name="Финансовый 11 3 2 11" xfId="45089" xr:uid="{00000000-0005-0000-0000-000023B00000}"/>
    <cellStyle name="Финансовый 11 3 2 12" xfId="45090" xr:uid="{00000000-0005-0000-0000-000024B00000}"/>
    <cellStyle name="Финансовый 11 3 2 13" xfId="45091" xr:uid="{00000000-0005-0000-0000-000025B00000}"/>
    <cellStyle name="Финансовый 11 3 2 14" xfId="45092" xr:uid="{00000000-0005-0000-0000-000026B00000}"/>
    <cellStyle name="Финансовый 11 3 2 15" xfId="45093" xr:uid="{00000000-0005-0000-0000-000027B00000}"/>
    <cellStyle name="Финансовый 11 3 2 16" xfId="45094" xr:uid="{00000000-0005-0000-0000-000028B00000}"/>
    <cellStyle name="Финансовый 11 3 2 17" xfId="45095" xr:uid="{00000000-0005-0000-0000-000029B00000}"/>
    <cellStyle name="Финансовый 11 3 2 18" xfId="45096" xr:uid="{00000000-0005-0000-0000-00002AB00000}"/>
    <cellStyle name="Финансовый 11 3 2 19" xfId="45097" xr:uid="{00000000-0005-0000-0000-00002BB00000}"/>
    <cellStyle name="Финансовый 11 3 2 2" xfId="45098" xr:uid="{00000000-0005-0000-0000-00002CB00000}"/>
    <cellStyle name="Финансовый 11 3 2 2 10" xfId="45099" xr:uid="{00000000-0005-0000-0000-00002DB00000}"/>
    <cellStyle name="Финансовый 11 3 2 2 11" xfId="45100" xr:uid="{00000000-0005-0000-0000-00002EB00000}"/>
    <cellStyle name="Финансовый 11 3 2 2 12" xfId="45101" xr:uid="{00000000-0005-0000-0000-00002FB00000}"/>
    <cellStyle name="Финансовый 11 3 2 2 13" xfId="45102" xr:uid="{00000000-0005-0000-0000-000030B00000}"/>
    <cellStyle name="Финансовый 11 3 2 2 14" xfId="45103" xr:uid="{00000000-0005-0000-0000-000031B00000}"/>
    <cellStyle name="Финансовый 11 3 2 2 15" xfId="45104" xr:uid="{00000000-0005-0000-0000-000032B00000}"/>
    <cellStyle name="Финансовый 11 3 2 2 16" xfId="45105" xr:uid="{00000000-0005-0000-0000-000033B00000}"/>
    <cellStyle name="Финансовый 11 3 2 2 17" xfId="45106" xr:uid="{00000000-0005-0000-0000-000034B00000}"/>
    <cellStyle name="Финансовый 11 3 2 2 18" xfId="45107" xr:uid="{00000000-0005-0000-0000-000035B00000}"/>
    <cellStyle name="Финансовый 11 3 2 2 2" xfId="45108" xr:uid="{00000000-0005-0000-0000-000036B00000}"/>
    <cellStyle name="Финансовый 11 3 2 2 3" xfId="45109" xr:uid="{00000000-0005-0000-0000-000037B00000}"/>
    <cellStyle name="Финансовый 11 3 2 2 4" xfId="45110" xr:uid="{00000000-0005-0000-0000-000038B00000}"/>
    <cellStyle name="Финансовый 11 3 2 2 5" xfId="45111" xr:uid="{00000000-0005-0000-0000-000039B00000}"/>
    <cellStyle name="Финансовый 11 3 2 2 6" xfId="45112" xr:uid="{00000000-0005-0000-0000-00003AB00000}"/>
    <cellStyle name="Финансовый 11 3 2 2 7" xfId="45113" xr:uid="{00000000-0005-0000-0000-00003BB00000}"/>
    <cellStyle name="Финансовый 11 3 2 2 8" xfId="45114" xr:uid="{00000000-0005-0000-0000-00003CB00000}"/>
    <cellStyle name="Финансовый 11 3 2 2 9" xfId="45115" xr:uid="{00000000-0005-0000-0000-00003DB00000}"/>
    <cellStyle name="Финансовый 11 3 2 20" xfId="45116" xr:uid="{00000000-0005-0000-0000-00003EB00000}"/>
    <cellStyle name="Финансовый 11 3 2 21" xfId="45117" xr:uid="{00000000-0005-0000-0000-00003FB00000}"/>
    <cellStyle name="Финансовый 11 3 2 3" xfId="45118" xr:uid="{00000000-0005-0000-0000-000040B00000}"/>
    <cellStyle name="Финансовый 11 3 2 3 10" xfId="45119" xr:uid="{00000000-0005-0000-0000-000041B00000}"/>
    <cellStyle name="Финансовый 11 3 2 3 11" xfId="45120" xr:uid="{00000000-0005-0000-0000-000042B00000}"/>
    <cellStyle name="Финансовый 11 3 2 3 12" xfId="45121" xr:uid="{00000000-0005-0000-0000-000043B00000}"/>
    <cellStyle name="Финансовый 11 3 2 3 13" xfId="45122" xr:uid="{00000000-0005-0000-0000-000044B00000}"/>
    <cellStyle name="Финансовый 11 3 2 3 14" xfId="45123" xr:uid="{00000000-0005-0000-0000-000045B00000}"/>
    <cellStyle name="Финансовый 11 3 2 3 15" xfId="45124" xr:uid="{00000000-0005-0000-0000-000046B00000}"/>
    <cellStyle name="Финансовый 11 3 2 3 16" xfId="45125" xr:uid="{00000000-0005-0000-0000-000047B00000}"/>
    <cellStyle name="Финансовый 11 3 2 3 17" xfId="45126" xr:uid="{00000000-0005-0000-0000-000048B00000}"/>
    <cellStyle name="Финансовый 11 3 2 3 18" xfId="45127" xr:uid="{00000000-0005-0000-0000-000049B00000}"/>
    <cellStyle name="Финансовый 11 3 2 3 2" xfId="45128" xr:uid="{00000000-0005-0000-0000-00004AB00000}"/>
    <cellStyle name="Финансовый 11 3 2 3 3" xfId="45129" xr:uid="{00000000-0005-0000-0000-00004BB00000}"/>
    <cellStyle name="Финансовый 11 3 2 3 4" xfId="45130" xr:uid="{00000000-0005-0000-0000-00004CB00000}"/>
    <cellStyle name="Финансовый 11 3 2 3 5" xfId="45131" xr:uid="{00000000-0005-0000-0000-00004DB00000}"/>
    <cellStyle name="Финансовый 11 3 2 3 6" xfId="45132" xr:uid="{00000000-0005-0000-0000-00004EB00000}"/>
    <cellStyle name="Финансовый 11 3 2 3 7" xfId="45133" xr:uid="{00000000-0005-0000-0000-00004FB00000}"/>
    <cellStyle name="Финансовый 11 3 2 3 8" xfId="45134" xr:uid="{00000000-0005-0000-0000-000050B00000}"/>
    <cellStyle name="Финансовый 11 3 2 3 9" xfId="45135" xr:uid="{00000000-0005-0000-0000-000051B00000}"/>
    <cellStyle name="Финансовый 11 3 2 4" xfId="45136" xr:uid="{00000000-0005-0000-0000-000052B00000}"/>
    <cellStyle name="Финансовый 11 3 2 4 10" xfId="45137" xr:uid="{00000000-0005-0000-0000-000053B00000}"/>
    <cellStyle name="Финансовый 11 3 2 4 11" xfId="45138" xr:uid="{00000000-0005-0000-0000-000054B00000}"/>
    <cellStyle name="Финансовый 11 3 2 4 12" xfId="45139" xr:uid="{00000000-0005-0000-0000-000055B00000}"/>
    <cellStyle name="Финансовый 11 3 2 4 13" xfId="45140" xr:uid="{00000000-0005-0000-0000-000056B00000}"/>
    <cellStyle name="Финансовый 11 3 2 4 14" xfId="45141" xr:uid="{00000000-0005-0000-0000-000057B00000}"/>
    <cellStyle name="Финансовый 11 3 2 4 15" xfId="45142" xr:uid="{00000000-0005-0000-0000-000058B00000}"/>
    <cellStyle name="Финансовый 11 3 2 4 16" xfId="45143" xr:uid="{00000000-0005-0000-0000-000059B00000}"/>
    <cellStyle name="Финансовый 11 3 2 4 17" xfId="45144" xr:uid="{00000000-0005-0000-0000-00005AB00000}"/>
    <cellStyle name="Финансовый 11 3 2 4 18" xfId="45145" xr:uid="{00000000-0005-0000-0000-00005BB00000}"/>
    <cellStyle name="Финансовый 11 3 2 4 2" xfId="45146" xr:uid="{00000000-0005-0000-0000-00005CB00000}"/>
    <cellStyle name="Финансовый 11 3 2 4 3" xfId="45147" xr:uid="{00000000-0005-0000-0000-00005DB00000}"/>
    <cellStyle name="Финансовый 11 3 2 4 4" xfId="45148" xr:uid="{00000000-0005-0000-0000-00005EB00000}"/>
    <cellStyle name="Финансовый 11 3 2 4 5" xfId="45149" xr:uid="{00000000-0005-0000-0000-00005FB00000}"/>
    <cellStyle name="Финансовый 11 3 2 4 6" xfId="45150" xr:uid="{00000000-0005-0000-0000-000060B00000}"/>
    <cellStyle name="Финансовый 11 3 2 4 7" xfId="45151" xr:uid="{00000000-0005-0000-0000-000061B00000}"/>
    <cellStyle name="Финансовый 11 3 2 4 8" xfId="45152" xr:uid="{00000000-0005-0000-0000-000062B00000}"/>
    <cellStyle name="Финансовый 11 3 2 4 9" xfId="45153" xr:uid="{00000000-0005-0000-0000-000063B00000}"/>
    <cellStyle name="Финансовый 11 3 2 5" xfId="45154" xr:uid="{00000000-0005-0000-0000-000064B00000}"/>
    <cellStyle name="Финансовый 11 3 2 6" xfId="45155" xr:uid="{00000000-0005-0000-0000-000065B00000}"/>
    <cellStyle name="Финансовый 11 3 2 7" xfId="45156" xr:uid="{00000000-0005-0000-0000-000066B00000}"/>
    <cellStyle name="Финансовый 11 3 2 8" xfId="45157" xr:uid="{00000000-0005-0000-0000-000067B00000}"/>
    <cellStyle name="Финансовый 11 3 2 9" xfId="45158" xr:uid="{00000000-0005-0000-0000-000068B00000}"/>
    <cellStyle name="Финансовый 11 3 20" xfId="45159" xr:uid="{00000000-0005-0000-0000-000069B00000}"/>
    <cellStyle name="Финансовый 11 3 21" xfId="45160" xr:uid="{00000000-0005-0000-0000-00006AB00000}"/>
    <cellStyle name="Финансовый 11 3 22" xfId="45161" xr:uid="{00000000-0005-0000-0000-00006BB00000}"/>
    <cellStyle name="Финансовый 11 3 3" xfId="45162" xr:uid="{00000000-0005-0000-0000-00006CB00000}"/>
    <cellStyle name="Финансовый 11 3 3 10" xfId="45163" xr:uid="{00000000-0005-0000-0000-00006DB00000}"/>
    <cellStyle name="Финансовый 11 3 3 11" xfId="45164" xr:uid="{00000000-0005-0000-0000-00006EB00000}"/>
    <cellStyle name="Финансовый 11 3 3 12" xfId="45165" xr:uid="{00000000-0005-0000-0000-00006FB00000}"/>
    <cellStyle name="Финансовый 11 3 3 13" xfId="45166" xr:uid="{00000000-0005-0000-0000-000070B00000}"/>
    <cellStyle name="Финансовый 11 3 3 14" xfId="45167" xr:uid="{00000000-0005-0000-0000-000071B00000}"/>
    <cellStyle name="Финансовый 11 3 3 15" xfId="45168" xr:uid="{00000000-0005-0000-0000-000072B00000}"/>
    <cellStyle name="Финансовый 11 3 3 16" xfId="45169" xr:uid="{00000000-0005-0000-0000-000073B00000}"/>
    <cellStyle name="Финансовый 11 3 3 17" xfId="45170" xr:uid="{00000000-0005-0000-0000-000074B00000}"/>
    <cellStyle name="Финансовый 11 3 3 18" xfId="45171" xr:uid="{00000000-0005-0000-0000-000075B00000}"/>
    <cellStyle name="Финансовый 11 3 3 2" xfId="45172" xr:uid="{00000000-0005-0000-0000-000076B00000}"/>
    <cellStyle name="Финансовый 11 3 3 3" xfId="45173" xr:uid="{00000000-0005-0000-0000-000077B00000}"/>
    <cellStyle name="Финансовый 11 3 3 4" xfId="45174" xr:uid="{00000000-0005-0000-0000-000078B00000}"/>
    <cellStyle name="Финансовый 11 3 3 5" xfId="45175" xr:uid="{00000000-0005-0000-0000-000079B00000}"/>
    <cellStyle name="Финансовый 11 3 3 6" xfId="45176" xr:uid="{00000000-0005-0000-0000-00007AB00000}"/>
    <cellStyle name="Финансовый 11 3 3 7" xfId="45177" xr:uid="{00000000-0005-0000-0000-00007BB00000}"/>
    <cellStyle name="Финансовый 11 3 3 8" xfId="45178" xr:uid="{00000000-0005-0000-0000-00007CB00000}"/>
    <cellStyle name="Финансовый 11 3 3 9" xfId="45179" xr:uid="{00000000-0005-0000-0000-00007DB00000}"/>
    <cellStyle name="Финансовый 11 3 4" xfId="45180" xr:uid="{00000000-0005-0000-0000-00007EB00000}"/>
    <cellStyle name="Финансовый 11 3 4 10" xfId="45181" xr:uid="{00000000-0005-0000-0000-00007FB00000}"/>
    <cellStyle name="Финансовый 11 3 4 11" xfId="45182" xr:uid="{00000000-0005-0000-0000-000080B00000}"/>
    <cellStyle name="Финансовый 11 3 4 12" xfId="45183" xr:uid="{00000000-0005-0000-0000-000081B00000}"/>
    <cellStyle name="Финансовый 11 3 4 13" xfId="45184" xr:uid="{00000000-0005-0000-0000-000082B00000}"/>
    <cellStyle name="Финансовый 11 3 4 14" xfId="45185" xr:uid="{00000000-0005-0000-0000-000083B00000}"/>
    <cellStyle name="Финансовый 11 3 4 15" xfId="45186" xr:uid="{00000000-0005-0000-0000-000084B00000}"/>
    <cellStyle name="Финансовый 11 3 4 16" xfId="45187" xr:uid="{00000000-0005-0000-0000-000085B00000}"/>
    <cellStyle name="Финансовый 11 3 4 17" xfId="45188" xr:uid="{00000000-0005-0000-0000-000086B00000}"/>
    <cellStyle name="Финансовый 11 3 4 18" xfId="45189" xr:uid="{00000000-0005-0000-0000-000087B00000}"/>
    <cellStyle name="Финансовый 11 3 4 2" xfId="45190" xr:uid="{00000000-0005-0000-0000-000088B00000}"/>
    <cellStyle name="Финансовый 11 3 4 3" xfId="45191" xr:uid="{00000000-0005-0000-0000-000089B00000}"/>
    <cellStyle name="Финансовый 11 3 4 4" xfId="45192" xr:uid="{00000000-0005-0000-0000-00008AB00000}"/>
    <cellStyle name="Финансовый 11 3 4 5" xfId="45193" xr:uid="{00000000-0005-0000-0000-00008BB00000}"/>
    <cellStyle name="Финансовый 11 3 4 6" xfId="45194" xr:uid="{00000000-0005-0000-0000-00008CB00000}"/>
    <cellStyle name="Финансовый 11 3 4 7" xfId="45195" xr:uid="{00000000-0005-0000-0000-00008DB00000}"/>
    <cellStyle name="Финансовый 11 3 4 8" xfId="45196" xr:uid="{00000000-0005-0000-0000-00008EB00000}"/>
    <cellStyle name="Финансовый 11 3 4 9" xfId="45197" xr:uid="{00000000-0005-0000-0000-00008FB00000}"/>
    <cellStyle name="Финансовый 11 3 5" xfId="45198" xr:uid="{00000000-0005-0000-0000-000090B00000}"/>
    <cellStyle name="Финансовый 11 3 5 10" xfId="45199" xr:uid="{00000000-0005-0000-0000-000091B00000}"/>
    <cellStyle name="Финансовый 11 3 5 11" xfId="45200" xr:uid="{00000000-0005-0000-0000-000092B00000}"/>
    <cellStyle name="Финансовый 11 3 5 12" xfId="45201" xr:uid="{00000000-0005-0000-0000-000093B00000}"/>
    <cellStyle name="Финансовый 11 3 5 13" xfId="45202" xr:uid="{00000000-0005-0000-0000-000094B00000}"/>
    <cellStyle name="Финансовый 11 3 5 14" xfId="45203" xr:uid="{00000000-0005-0000-0000-000095B00000}"/>
    <cellStyle name="Финансовый 11 3 5 15" xfId="45204" xr:uid="{00000000-0005-0000-0000-000096B00000}"/>
    <cellStyle name="Финансовый 11 3 5 16" xfId="45205" xr:uid="{00000000-0005-0000-0000-000097B00000}"/>
    <cellStyle name="Финансовый 11 3 5 17" xfId="45206" xr:uid="{00000000-0005-0000-0000-000098B00000}"/>
    <cellStyle name="Финансовый 11 3 5 18" xfId="45207" xr:uid="{00000000-0005-0000-0000-000099B00000}"/>
    <cellStyle name="Финансовый 11 3 5 2" xfId="45208" xr:uid="{00000000-0005-0000-0000-00009AB00000}"/>
    <cellStyle name="Финансовый 11 3 5 3" xfId="45209" xr:uid="{00000000-0005-0000-0000-00009BB00000}"/>
    <cellStyle name="Финансовый 11 3 5 4" xfId="45210" xr:uid="{00000000-0005-0000-0000-00009CB00000}"/>
    <cellStyle name="Финансовый 11 3 5 5" xfId="45211" xr:uid="{00000000-0005-0000-0000-00009DB00000}"/>
    <cellStyle name="Финансовый 11 3 5 6" xfId="45212" xr:uid="{00000000-0005-0000-0000-00009EB00000}"/>
    <cellStyle name="Финансовый 11 3 5 7" xfId="45213" xr:uid="{00000000-0005-0000-0000-00009FB00000}"/>
    <cellStyle name="Финансовый 11 3 5 8" xfId="45214" xr:uid="{00000000-0005-0000-0000-0000A0B00000}"/>
    <cellStyle name="Финансовый 11 3 5 9" xfId="45215" xr:uid="{00000000-0005-0000-0000-0000A1B00000}"/>
    <cellStyle name="Финансовый 11 3 6" xfId="45216" xr:uid="{00000000-0005-0000-0000-0000A2B00000}"/>
    <cellStyle name="Финансовый 11 3 7" xfId="45217" xr:uid="{00000000-0005-0000-0000-0000A3B00000}"/>
    <cellStyle name="Финансовый 11 3 8" xfId="45218" xr:uid="{00000000-0005-0000-0000-0000A4B00000}"/>
    <cellStyle name="Финансовый 11 3 9" xfId="45219" xr:uid="{00000000-0005-0000-0000-0000A5B00000}"/>
    <cellStyle name="Финансовый 11 4" xfId="45220" xr:uid="{00000000-0005-0000-0000-0000A6B00000}"/>
    <cellStyle name="Финансовый 11 4 10" xfId="45221" xr:uid="{00000000-0005-0000-0000-0000A7B00000}"/>
    <cellStyle name="Финансовый 11 4 11" xfId="45222" xr:uid="{00000000-0005-0000-0000-0000A8B00000}"/>
    <cellStyle name="Финансовый 11 4 12" xfId="45223" xr:uid="{00000000-0005-0000-0000-0000A9B00000}"/>
    <cellStyle name="Финансовый 11 4 13" xfId="45224" xr:uid="{00000000-0005-0000-0000-0000AAB00000}"/>
    <cellStyle name="Финансовый 11 4 14" xfId="45225" xr:uid="{00000000-0005-0000-0000-0000ABB00000}"/>
    <cellStyle name="Финансовый 11 4 15" xfId="45226" xr:uid="{00000000-0005-0000-0000-0000ACB00000}"/>
    <cellStyle name="Финансовый 11 4 16" xfId="45227" xr:uid="{00000000-0005-0000-0000-0000ADB00000}"/>
    <cellStyle name="Финансовый 11 4 17" xfId="45228" xr:uid="{00000000-0005-0000-0000-0000AEB00000}"/>
    <cellStyle name="Финансовый 11 4 18" xfId="45229" xr:uid="{00000000-0005-0000-0000-0000AFB00000}"/>
    <cellStyle name="Финансовый 11 4 19" xfId="45230" xr:uid="{00000000-0005-0000-0000-0000B0B00000}"/>
    <cellStyle name="Финансовый 11 4 2" xfId="45231" xr:uid="{00000000-0005-0000-0000-0000B1B00000}"/>
    <cellStyle name="Финансовый 11 4 2 10" xfId="45232" xr:uid="{00000000-0005-0000-0000-0000B2B00000}"/>
    <cellStyle name="Финансовый 11 4 2 11" xfId="45233" xr:uid="{00000000-0005-0000-0000-0000B3B00000}"/>
    <cellStyle name="Финансовый 11 4 2 12" xfId="45234" xr:uid="{00000000-0005-0000-0000-0000B4B00000}"/>
    <cellStyle name="Финансовый 11 4 2 13" xfId="45235" xr:uid="{00000000-0005-0000-0000-0000B5B00000}"/>
    <cellStyle name="Финансовый 11 4 2 14" xfId="45236" xr:uid="{00000000-0005-0000-0000-0000B6B00000}"/>
    <cellStyle name="Финансовый 11 4 2 15" xfId="45237" xr:uid="{00000000-0005-0000-0000-0000B7B00000}"/>
    <cellStyle name="Финансовый 11 4 2 16" xfId="45238" xr:uid="{00000000-0005-0000-0000-0000B8B00000}"/>
    <cellStyle name="Финансовый 11 4 2 17" xfId="45239" xr:uid="{00000000-0005-0000-0000-0000B9B00000}"/>
    <cellStyle name="Финансовый 11 4 2 18" xfId="45240" xr:uid="{00000000-0005-0000-0000-0000BAB00000}"/>
    <cellStyle name="Финансовый 11 4 2 2" xfId="45241" xr:uid="{00000000-0005-0000-0000-0000BBB00000}"/>
    <cellStyle name="Финансовый 11 4 2 3" xfId="45242" xr:uid="{00000000-0005-0000-0000-0000BCB00000}"/>
    <cellStyle name="Финансовый 11 4 2 4" xfId="45243" xr:uid="{00000000-0005-0000-0000-0000BDB00000}"/>
    <cellStyle name="Финансовый 11 4 2 5" xfId="45244" xr:uid="{00000000-0005-0000-0000-0000BEB00000}"/>
    <cellStyle name="Финансовый 11 4 2 6" xfId="45245" xr:uid="{00000000-0005-0000-0000-0000BFB00000}"/>
    <cellStyle name="Финансовый 11 4 2 7" xfId="45246" xr:uid="{00000000-0005-0000-0000-0000C0B00000}"/>
    <cellStyle name="Финансовый 11 4 2 8" xfId="45247" xr:uid="{00000000-0005-0000-0000-0000C1B00000}"/>
    <cellStyle name="Финансовый 11 4 2 9" xfId="45248" xr:uid="{00000000-0005-0000-0000-0000C2B00000}"/>
    <cellStyle name="Финансовый 11 4 20" xfId="45249" xr:uid="{00000000-0005-0000-0000-0000C3B00000}"/>
    <cellStyle name="Финансовый 11 4 21" xfId="45250" xr:uid="{00000000-0005-0000-0000-0000C4B00000}"/>
    <cellStyle name="Финансовый 11 4 3" xfId="45251" xr:uid="{00000000-0005-0000-0000-0000C5B00000}"/>
    <cellStyle name="Финансовый 11 4 3 10" xfId="45252" xr:uid="{00000000-0005-0000-0000-0000C6B00000}"/>
    <cellStyle name="Финансовый 11 4 3 11" xfId="45253" xr:uid="{00000000-0005-0000-0000-0000C7B00000}"/>
    <cellStyle name="Финансовый 11 4 3 12" xfId="45254" xr:uid="{00000000-0005-0000-0000-0000C8B00000}"/>
    <cellStyle name="Финансовый 11 4 3 13" xfId="45255" xr:uid="{00000000-0005-0000-0000-0000C9B00000}"/>
    <cellStyle name="Финансовый 11 4 3 14" xfId="45256" xr:uid="{00000000-0005-0000-0000-0000CAB00000}"/>
    <cellStyle name="Финансовый 11 4 3 15" xfId="45257" xr:uid="{00000000-0005-0000-0000-0000CBB00000}"/>
    <cellStyle name="Финансовый 11 4 3 16" xfId="45258" xr:uid="{00000000-0005-0000-0000-0000CCB00000}"/>
    <cellStyle name="Финансовый 11 4 3 17" xfId="45259" xr:uid="{00000000-0005-0000-0000-0000CDB00000}"/>
    <cellStyle name="Финансовый 11 4 3 18" xfId="45260" xr:uid="{00000000-0005-0000-0000-0000CEB00000}"/>
    <cellStyle name="Финансовый 11 4 3 2" xfId="45261" xr:uid="{00000000-0005-0000-0000-0000CFB00000}"/>
    <cellStyle name="Финансовый 11 4 3 3" xfId="45262" xr:uid="{00000000-0005-0000-0000-0000D0B00000}"/>
    <cellStyle name="Финансовый 11 4 3 4" xfId="45263" xr:uid="{00000000-0005-0000-0000-0000D1B00000}"/>
    <cellStyle name="Финансовый 11 4 3 5" xfId="45264" xr:uid="{00000000-0005-0000-0000-0000D2B00000}"/>
    <cellStyle name="Финансовый 11 4 3 6" xfId="45265" xr:uid="{00000000-0005-0000-0000-0000D3B00000}"/>
    <cellStyle name="Финансовый 11 4 3 7" xfId="45266" xr:uid="{00000000-0005-0000-0000-0000D4B00000}"/>
    <cellStyle name="Финансовый 11 4 3 8" xfId="45267" xr:uid="{00000000-0005-0000-0000-0000D5B00000}"/>
    <cellStyle name="Финансовый 11 4 3 9" xfId="45268" xr:uid="{00000000-0005-0000-0000-0000D6B00000}"/>
    <cellStyle name="Финансовый 11 4 4" xfId="45269" xr:uid="{00000000-0005-0000-0000-0000D7B00000}"/>
    <cellStyle name="Финансовый 11 4 4 10" xfId="45270" xr:uid="{00000000-0005-0000-0000-0000D8B00000}"/>
    <cellStyle name="Финансовый 11 4 4 11" xfId="45271" xr:uid="{00000000-0005-0000-0000-0000D9B00000}"/>
    <cellStyle name="Финансовый 11 4 4 12" xfId="45272" xr:uid="{00000000-0005-0000-0000-0000DAB00000}"/>
    <cellStyle name="Финансовый 11 4 4 13" xfId="45273" xr:uid="{00000000-0005-0000-0000-0000DBB00000}"/>
    <cellStyle name="Финансовый 11 4 4 14" xfId="45274" xr:uid="{00000000-0005-0000-0000-0000DCB00000}"/>
    <cellStyle name="Финансовый 11 4 4 15" xfId="45275" xr:uid="{00000000-0005-0000-0000-0000DDB00000}"/>
    <cellStyle name="Финансовый 11 4 4 16" xfId="45276" xr:uid="{00000000-0005-0000-0000-0000DEB00000}"/>
    <cellStyle name="Финансовый 11 4 4 17" xfId="45277" xr:uid="{00000000-0005-0000-0000-0000DFB00000}"/>
    <cellStyle name="Финансовый 11 4 4 18" xfId="45278" xr:uid="{00000000-0005-0000-0000-0000E0B00000}"/>
    <cellStyle name="Финансовый 11 4 4 2" xfId="45279" xr:uid="{00000000-0005-0000-0000-0000E1B00000}"/>
    <cellStyle name="Финансовый 11 4 4 3" xfId="45280" xr:uid="{00000000-0005-0000-0000-0000E2B00000}"/>
    <cellStyle name="Финансовый 11 4 4 4" xfId="45281" xr:uid="{00000000-0005-0000-0000-0000E3B00000}"/>
    <cellStyle name="Финансовый 11 4 4 5" xfId="45282" xr:uid="{00000000-0005-0000-0000-0000E4B00000}"/>
    <cellStyle name="Финансовый 11 4 4 6" xfId="45283" xr:uid="{00000000-0005-0000-0000-0000E5B00000}"/>
    <cellStyle name="Финансовый 11 4 4 7" xfId="45284" xr:uid="{00000000-0005-0000-0000-0000E6B00000}"/>
    <cellStyle name="Финансовый 11 4 4 8" xfId="45285" xr:uid="{00000000-0005-0000-0000-0000E7B00000}"/>
    <cellStyle name="Финансовый 11 4 4 9" xfId="45286" xr:uid="{00000000-0005-0000-0000-0000E8B00000}"/>
    <cellStyle name="Финансовый 11 4 5" xfId="45287" xr:uid="{00000000-0005-0000-0000-0000E9B00000}"/>
    <cellStyle name="Финансовый 11 4 6" xfId="45288" xr:uid="{00000000-0005-0000-0000-0000EAB00000}"/>
    <cellStyle name="Финансовый 11 4 7" xfId="45289" xr:uid="{00000000-0005-0000-0000-0000EBB00000}"/>
    <cellStyle name="Финансовый 11 4 8" xfId="45290" xr:uid="{00000000-0005-0000-0000-0000ECB00000}"/>
    <cellStyle name="Финансовый 11 4 9" xfId="45291" xr:uid="{00000000-0005-0000-0000-0000EDB00000}"/>
    <cellStyle name="Финансовый 11 5" xfId="45292" xr:uid="{00000000-0005-0000-0000-0000EEB00000}"/>
    <cellStyle name="Финансовый 11 5 10" xfId="45293" xr:uid="{00000000-0005-0000-0000-0000EFB00000}"/>
    <cellStyle name="Финансовый 11 5 11" xfId="45294" xr:uid="{00000000-0005-0000-0000-0000F0B00000}"/>
    <cellStyle name="Финансовый 11 5 12" xfId="45295" xr:uid="{00000000-0005-0000-0000-0000F1B00000}"/>
    <cellStyle name="Финансовый 11 5 13" xfId="45296" xr:uid="{00000000-0005-0000-0000-0000F2B00000}"/>
    <cellStyle name="Финансовый 11 5 14" xfId="45297" xr:uid="{00000000-0005-0000-0000-0000F3B00000}"/>
    <cellStyle name="Финансовый 11 5 15" xfId="45298" xr:uid="{00000000-0005-0000-0000-0000F4B00000}"/>
    <cellStyle name="Финансовый 11 5 16" xfId="45299" xr:uid="{00000000-0005-0000-0000-0000F5B00000}"/>
    <cellStyle name="Финансовый 11 5 17" xfId="45300" xr:uid="{00000000-0005-0000-0000-0000F6B00000}"/>
    <cellStyle name="Финансовый 11 5 18" xfId="45301" xr:uid="{00000000-0005-0000-0000-0000F7B00000}"/>
    <cellStyle name="Финансовый 11 5 2" xfId="45302" xr:uid="{00000000-0005-0000-0000-0000F8B00000}"/>
    <cellStyle name="Финансовый 11 5 3" xfId="45303" xr:uid="{00000000-0005-0000-0000-0000F9B00000}"/>
    <cellStyle name="Финансовый 11 5 4" xfId="45304" xr:uid="{00000000-0005-0000-0000-0000FAB00000}"/>
    <cellStyle name="Финансовый 11 5 5" xfId="45305" xr:uid="{00000000-0005-0000-0000-0000FBB00000}"/>
    <cellStyle name="Финансовый 11 5 6" xfId="45306" xr:uid="{00000000-0005-0000-0000-0000FCB00000}"/>
    <cellStyle name="Финансовый 11 5 7" xfId="45307" xr:uid="{00000000-0005-0000-0000-0000FDB00000}"/>
    <cellStyle name="Финансовый 11 5 8" xfId="45308" xr:uid="{00000000-0005-0000-0000-0000FEB00000}"/>
    <cellStyle name="Финансовый 11 5 9" xfId="45309" xr:uid="{00000000-0005-0000-0000-0000FFB00000}"/>
    <cellStyle name="Финансовый 11 6" xfId="45310" xr:uid="{00000000-0005-0000-0000-000000B10000}"/>
    <cellStyle name="Финансовый 11 6 10" xfId="45311" xr:uid="{00000000-0005-0000-0000-000001B10000}"/>
    <cellStyle name="Финансовый 11 6 11" xfId="45312" xr:uid="{00000000-0005-0000-0000-000002B10000}"/>
    <cellStyle name="Финансовый 11 6 12" xfId="45313" xr:uid="{00000000-0005-0000-0000-000003B10000}"/>
    <cellStyle name="Финансовый 11 6 13" xfId="45314" xr:uid="{00000000-0005-0000-0000-000004B10000}"/>
    <cellStyle name="Финансовый 11 6 14" xfId="45315" xr:uid="{00000000-0005-0000-0000-000005B10000}"/>
    <cellStyle name="Финансовый 11 6 15" xfId="45316" xr:uid="{00000000-0005-0000-0000-000006B10000}"/>
    <cellStyle name="Финансовый 11 6 16" xfId="45317" xr:uid="{00000000-0005-0000-0000-000007B10000}"/>
    <cellStyle name="Финансовый 11 6 17" xfId="45318" xr:uid="{00000000-0005-0000-0000-000008B10000}"/>
    <cellStyle name="Финансовый 11 6 18" xfId="45319" xr:uid="{00000000-0005-0000-0000-000009B10000}"/>
    <cellStyle name="Финансовый 11 6 2" xfId="45320" xr:uid="{00000000-0005-0000-0000-00000AB10000}"/>
    <cellStyle name="Финансовый 11 6 3" xfId="45321" xr:uid="{00000000-0005-0000-0000-00000BB10000}"/>
    <cellStyle name="Финансовый 11 6 4" xfId="45322" xr:uid="{00000000-0005-0000-0000-00000CB10000}"/>
    <cellStyle name="Финансовый 11 6 5" xfId="45323" xr:uid="{00000000-0005-0000-0000-00000DB10000}"/>
    <cellStyle name="Финансовый 11 6 6" xfId="45324" xr:uid="{00000000-0005-0000-0000-00000EB10000}"/>
    <cellStyle name="Финансовый 11 6 7" xfId="45325" xr:uid="{00000000-0005-0000-0000-00000FB10000}"/>
    <cellStyle name="Финансовый 11 6 8" xfId="45326" xr:uid="{00000000-0005-0000-0000-000010B10000}"/>
    <cellStyle name="Финансовый 11 6 9" xfId="45327" xr:uid="{00000000-0005-0000-0000-000011B10000}"/>
    <cellStyle name="Финансовый 11 7" xfId="45328" xr:uid="{00000000-0005-0000-0000-000012B10000}"/>
    <cellStyle name="Финансовый 11 7 10" xfId="45329" xr:uid="{00000000-0005-0000-0000-000013B10000}"/>
    <cellStyle name="Финансовый 11 7 11" xfId="45330" xr:uid="{00000000-0005-0000-0000-000014B10000}"/>
    <cellStyle name="Финансовый 11 7 12" xfId="45331" xr:uid="{00000000-0005-0000-0000-000015B10000}"/>
    <cellStyle name="Финансовый 11 7 13" xfId="45332" xr:uid="{00000000-0005-0000-0000-000016B10000}"/>
    <cellStyle name="Финансовый 11 7 14" xfId="45333" xr:uid="{00000000-0005-0000-0000-000017B10000}"/>
    <cellStyle name="Финансовый 11 7 15" xfId="45334" xr:uid="{00000000-0005-0000-0000-000018B10000}"/>
    <cellStyle name="Финансовый 11 7 16" xfId="45335" xr:uid="{00000000-0005-0000-0000-000019B10000}"/>
    <cellStyle name="Финансовый 11 7 17" xfId="45336" xr:uid="{00000000-0005-0000-0000-00001AB10000}"/>
    <cellStyle name="Финансовый 11 7 18" xfId="45337" xr:uid="{00000000-0005-0000-0000-00001BB10000}"/>
    <cellStyle name="Финансовый 11 7 2" xfId="45338" xr:uid="{00000000-0005-0000-0000-00001CB10000}"/>
    <cellStyle name="Финансовый 11 7 3" xfId="45339" xr:uid="{00000000-0005-0000-0000-00001DB10000}"/>
    <cellStyle name="Финансовый 11 7 4" xfId="45340" xr:uid="{00000000-0005-0000-0000-00001EB10000}"/>
    <cellStyle name="Финансовый 11 7 5" xfId="45341" xr:uid="{00000000-0005-0000-0000-00001FB10000}"/>
    <cellStyle name="Финансовый 11 7 6" xfId="45342" xr:uid="{00000000-0005-0000-0000-000020B10000}"/>
    <cellStyle name="Финансовый 11 7 7" xfId="45343" xr:uid="{00000000-0005-0000-0000-000021B10000}"/>
    <cellStyle name="Финансовый 11 7 8" xfId="45344" xr:uid="{00000000-0005-0000-0000-000022B10000}"/>
    <cellStyle name="Финансовый 11 7 9" xfId="45345" xr:uid="{00000000-0005-0000-0000-000023B10000}"/>
    <cellStyle name="Финансовый 11 8" xfId="45346" xr:uid="{00000000-0005-0000-0000-000024B10000}"/>
    <cellStyle name="Финансовый 11 9" xfId="45347" xr:uid="{00000000-0005-0000-0000-000025B10000}"/>
    <cellStyle name="Финансовый 12" xfId="45348" xr:uid="{00000000-0005-0000-0000-000026B10000}"/>
    <cellStyle name="Финансовый 13" xfId="45349" xr:uid="{00000000-0005-0000-0000-000027B10000}"/>
    <cellStyle name="Финансовый 14" xfId="45350" xr:uid="{00000000-0005-0000-0000-000028B10000}"/>
    <cellStyle name="Финансовый 14 10" xfId="45351" xr:uid="{00000000-0005-0000-0000-000029B10000}"/>
    <cellStyle name="Финансовый 14 2" xfId="45352" xr:uid="{00000000-0005-0000-0000-00002AB10000}"/>
    <cellStyle name="Финансовый 14 3" xfId="45353" xr:uid="{00000000-0005-0000-0000-00002BB10000}"/>
    <cellStyle name="Финансовый 14 4" xfId="45354" xr:uid="{00000000-0005-0000-0000-00002CB10000}"/>
    <cellStyle name="Финансовый 14 5" xfId="45355" xr:uid="{00000000-0005-0000-0000-00002DB10000}"/>
    <cellStyle name="Финансовый 14 6" xfId="45356" xr:uid="{00000000-0005-0000-0000-00002EB10000}"/>
    <cellStyle name="Финансовый 14 7" xfId="45357" xr:uid="{00000000-0005-0000-0000-00002FB10000}"/>
    <cellStyle name="Финансовый 14 8" xfId="45358" xr:uid="{00000000-0005-0000-0000-000030B10000}"/>
    <cellStyle name="Финансовый 14 9" xfId="45359" xr:uid="{00000000-0005-0000-0000-000031B10000}"/>
    <cellStyle name="Финансовый 15" xfId="45360" xr:uid="{00000000-0005-0000-0000-000032B10000}"/>
    <cellStyle name="Финансовый 16" xfId="4" xr:uid="{00000000-0005-0000-0000-000033B10000}"/>
    <cellStyle name="Финансовый 16 2" xfId="45361" xr:uid="{00000000-0005-0000-0000-000034B10000}"/>
    <cellStyle name="Финансовый 16 2 2" xfId="45362" xr:uid="{00000000-0005-0000-0000-000035B10000}"/>
    <cellStyle name="Финансовый 17" xfId="45363" xr:uid="{00000000-0005-0000-0000-000036B10000}"/>
    <cellStyle name="Финансовый 18" xfId="45364" xr:uid="{00000000-0005-0000-0000-000037B10000}"/>
    <cellStyle name="Финансовый 19" xfId="45365" xr:uid="{00000000-0005-0000-0000-000038B10000}"/>
    <cellStyle name="Финансовый 2" xfId="45366" xr:uid="{00000000-0005-0000-0000-000039B10000}"/>
    <cellStyle name="Финансовый 2 10" xfId="45367" xr:uid="{00000000-0005-0000-0000-00003AB10000}"/>
    <cellStyle name="Финансовый 2 10 10" xfId="3" xr:uid="{00000000-0005-0000-0000-00003BB10000}"/>
    <cellStyle name="Финансовый 2 10 10 4" xfId="45368" xr:uid="{00000000-0005-0000-0000-00003CB10000}"/>
    <cellStyle name="Финансовый 2 10 10 4 2" xfId="45369" xr:uid="{00000000-0005-0000-0000-00003DB10000}"/>
    <cellStyle name="Финансовый 2 10 11" xfId="45370" xr:uid="{00000000-0005-0000-0000-00003EB10000}"/>
    <cellStyle name="Финансовый 2 10 12" xfId="45371" xr:uid="{00000000-0005-0000-0000-00003FB10000}"/>
    <cellStyle name="Финансовый 2 10 2" xfId="45372" xr:uid="{00000000-0005-0000-0000-000040B10000}"/>
    <cellStyle name="Финансовый 2 10 3" xfId="45373" xr:uid="{00000000-0005-0000-0000-000041B10000}"/>
    <cellStyle name="Финансовый 2 10 4" xfId="45374" xr:uid="{00000000-0005-0000-0000-000042B10000}"/>
    <cellStyle name="Финансовый 2 10 5" xfId="45375" xr:uid="{00000000-0005-0000-0000-000043B10000}"/>
    <cellStyle name="Финансовый 2 10 5 2" xfId="45376" xr:uid="{00000000-0005-0000-0000-000044B10000}"/>
    <cellStyle name="Финансовый 2 10 6" xfId="45377" xr:uid="{00000000-0005-0000-0000-000045B10000}"/>
    <cellStyle name="Финансовый 2 10 6 2" xfId="45378" xr:uid="{00000000-0005-0000-0000-000046B10000}"/>
    <cellStyle name="Финансовый 2 10 7" xfId="45379" xr:uid="{00000000-0005-0000-0000-000047B10000}"/>
    <cellStyle name="Финансовый 2 10 8" xfId="45380" xr:uid="{00000000-0005-0000-0000-000048B10000}"/>
    <cellStyle name="Финансовый 2 10 9" xfId="45381" xr:uid="{00000000-0005-0000-0000-000049B10000}"/>
    <cellStyle name="Финансовый 2 11" xfId="45382" xr:uid="{00000000-0005-0000-0000-00004AB10000}"/>
    <cellStyle name="Финансовый 2 11 10" xfId="45383" xr:uid="{00000000-0005-0000-0000-00004BB10000}"/>
    <cellStyle name="Финансовый 2 11 11" xfId="45384" xr:uid="{00000000-0005-0000-0000-00004CB10000}"/>
    <cellStyle name="Финансовый 2 11 12" xfId="45385" xr:uid="{00000000-0005-0000-0000-00004DB10000}"/>
    <cellStyle name="Финансовый 2 11 2" xfId="45386" xr:uid="{00000000-0005-0000-0000-00004EB10000}"/>
    <cellStyle name="Финансовый 2 11 3" xfId="45387" xr:uid="{00000000-0005-0000-0000-00004FB10000}"/>
    <cellStyle name="Финансовый 2 11 4" xfId="45388" xr:uid="{00000000-0005-0000-0000-000050B10000}"/>
    <cellStyle name="Финансовый 2 11 5" xfId="45389" xr:uid="{00000000-0005-0000-0000-000051B10000}"/>
    <cellStyle name="Финансовый 2 11 5 2" xfId="45390" xr:uid="{00000000-0005-0000-0000-000052B10000}"/>
    <cellStyle name="Финансовый 2 11 6" xfId="45391" xr:uid="{00000000-0005-0000-0000-000053B10000}"/>
    <cellStyle name="Финансовый 2 11 6 2" xfId="45392" xr:uid="{00000000-0005-0000-0000-000054B10000}"/>
    <cellStyle name="Финансовый 2 11 7" xfId="45393" xr:uid="{00000000-0005-0000-0000-000055B10000}"/>
    <cellStyle name="Финансовый 2 11 8" xfId="45394" xr:uid="{00000000-0005-0000-0000-000056B10000}"/>
    <cellStyle name="Финансовый 2 11 9" xfId="45395" xr:uid="{00000000-0005-0000-0000-000057B10000}"/>
    <cellStyle name="Финансовый 2 12" xfId="45396" xr:uid="{00000000-0005-0000-0000-000058B10000}"/>
    <cellStyle name="Финансовый 2 12 10" xfId="45397" xr:uid="{00000000-0005-0000-0000-000059B10000}"/>
    <cellStyle name="Финансовый 2 12 11" xfId="45398" xr:uid="{00000000-0005-0000-0000-00005AB10000}"/>
    <cellStyle name="Финансовый 2 12 12" xfId="45399" xr:uid="{00000000-0005-0000-0000-00005BB10000}"/>
    <cellStyle name="Финансовый 2 12 2" xfId="45400" xr:uid="{00000000-0005-0000-0000-00005CB10000}"/>
    <cellStyle name="Финансовый 2 12 3" xfId="45401" xr:uid="{00000000-0005-0000-0000-00005DB10000}"/>
    <cellStyle name="Финансовый 2 12 4" xfId="45402" xr:uid="{00000000-0005-0000-0000-00005EB10000}"/>
    <cellStyle name="Финансовый 2 12 5" xfId="45403" xr:uid="{00000000-0005-0000-0000-00005FB10000}"/>
    <cellStyle name="Финансовый 2 12 5 2" xfId="45404" xr:uid="{00000000-0005-0000-0000-000060B10000}"/>
    <cellStyle name="Финансовый 2 12 6" xfId="45405" xr:uid="{00000000-0005-0000-0000-000061B10000}"/>
    <cellStyle name="Финансовый 2 12 6 2" xfId="45406" xr:uid="{00000000-0005-0000-0000-000062B10000}"/>
    <cellStyle name="Финансовый 2 12 7" xfId="45407" xr:uid="{00000000-0005-0000-0000-000063B10000}"/>
    <cellStyle name="Финансовый 2 12 8" xfId="45408" xr:uid="{00000000-0005-0000-0000-000064B10000}"/>
    <cellStyle name="Финансовый 2 12 9" xfId="45409" xr:uid="{00000000-0005-0000-0000-000065B10000}"/>
    <cellStyle name="Финансовый 2 13" xfId="45410" xr:uid="{00000000-0005-0000-0000-000066B10000}"/>
    <cellStyle name="Финансовый 2 13 10" xfId="45411" xr:uid="{00000000-0005-0000-0000-000067B10000}"/>
    <cellStyle name="Финансовый 2 13 11" xfId="45412" xr:uid="{00000000-0005-0000-0000-000068B10000}"/>
    <cellStyle name="Финансовый 2 13 12" xfId="45413" xr:uid="{00000000-0005-0000-0000-000069B10000}"/>
    <cellStyle name="Финансовый 2 13 2" xfId="45414" xr:uid="{00000000-0005-0000-0000-00006AB10000}"/>
    <cellStyle name="Финансовый 2 13 3" xfId="45415" xr:uid="{00000000-0005-0000-0000-00006BB10000}"/>
    <cellStyle name="Финансовый 2 13 4" xfId="45416" xr:uid="{00000000-0005-0000-0000-00006CB10000}"/>
    <cellStyle name="Финансовый 2 13 5" xfId="45417" xr:uid="{00000000-0005-0000-0000-00006DB10000}"/>
    <cellStyle name="Финансовый 2 13 5 2" xfId="45418" xr:uid="{00000000-0005-0000-0000-00006EB10000}"/>
    <cellStyle name="Финансовый 2 13 6" xfId="45419" xr:uid="{00000000-0005-0000-0000-00006FB10000}"/>
    <cellStyle name="Финансовый 2 13 6 2" xfId="45420" xr:uid="{00000000-0005-0000-0000-000070B10000}"/>
    <cellStyle name="Финансовый 2 13 7" xfId="45421" xr:uid="{00000000-0005-0000-0000-000071B10000}"/>
    <cellStyle name="Финансовый 2 13 8" xfId="45422" xr:uid="{00000000-0005-0000-0000-000072B10000}"/>
    <cellStyle name="Финансовый 2 13 9" xfId="45423" xr:uid="{00000000-0005-0000-0000-000073B10000}"/>
    <cellStyle name="Финансовый 2 14" xfId="45424" xr:uid="{00000000-0005-0000-0000-000074B10000}"/>
    <cellStyle name="Финансовый 2 14 10" xfId="45425" xr:uid="{00000000-0005-0000-0000-000075B10000}"/>
    <cellStyle name="Финансовый 2 14 11" xfId="45426" xr:uid="{00000000-0005-0000-0000-000076B10000}"/>
    <cellStyle name="Финансовый 2 14 12" xfId="45427" xr:uid="{00000000-0005-0000-0000-000077B10000}"/>
    <cellStyle name="Финансовый 2 14 2" xfId="45428" xr:uid="{00000000-0005-0000-0000-000078B10000}"/>
    <cellStyle name="Финансовый 2 14 3" xfId="45429" xr:uid="{00000000-0005-0000-0000-000079B10000}"/>
    <cellStyle name="Финансовый 2 14 4" xfId="45430" xr:uid="{00000000-0005-0000-0000-00007AB10000}"/>
    <cellStyle name="Финансовый 2 14 5" xfId="45431" xr:uid="{00000000-0005-0000-0000-00007BB10000}"/>
    <cellStyle name="Финансовый 2 14 5 2" xfId="45432" xr:uid="{00000000-0005-0000-0000-00007CB10000}"/>
    <cellStyle name="Финансовый 2 14 6" xfId="45433" xr:uid="{00000000-0005-0000-0000-00007DB10000}"/>
    <cellStyle name="Финансовый 2 14 6 2" xfId="45434" xr:uid="{00000000-0005-0000-0000-00007EB10000}"/>
    <cellStyle name="Финансовый 2 14 7" xfId="45435" xr:uid="{00000000-0005-0000-0000-00007FB10000}"/>
    <cellStyle name="Финансовый 2 14 8" xfId="45436" xr:uid="{00000000-0005-0000-0000-000080B10000}"/>
    <cellStyle name="Финансовый 2 14 9" xfId="45437" xr:uid="{00000000-0005-0000-0000-000081B10000}"/>
    <cellStyle name="Финансовый 2 15" xfId="45438" xr:uid="{00000000-0005-0000-0000-000082B10000}"/>
    <cellStyle name="Финансовый 2 15 10" xfId="45439" xr:uid="{00000000-0005-0000-0000-000083B10000}"/>
    <cellStyle name="Финансовый 2 15 11" xfId="45440" xr:uid="{00000000-0005-0000-0000-000084B10000}"/>
    <cellStyle name="Финансовый 2 15 12" xfId="45441" xr:uid="{00000000-0005-0000-0000-000085B10000}"/>
    <cellStyle name="Финансовый 2 15 2" xfId="45442" xr:uid="{00000000-0005-0000-0000-000086B10000}"/>
    <cellStyle name="Финансовый 2 15 3" xfId="45443" xr:uid="{00000000-0005-0000-0000-000087B10000}"/>
    <cellStyle name="Финансовый 2 15 4" xfId="45444" xr:uid="{00000000-0005-0000-0000-000088B10000}"/>
    <cellStyle name="Финансовый 2 15 5" xfId="45445" xr:uid="{00000000-0005-0000-0000-000089B10000}"/>
    <cellStyle name="Финансовый 2 15 5 2" xfId="45446" xr:uid="{00000000-0005-0000-0000-00008AB10000}"/>
    <cellStyle name="Финансовый 2 15 6" xfId="45447" xr:uid="{00000000-0005-0000-0000-00008BB10000}"/>
    <cellStyle name="Финансовый 2 15 6 2" xfId="45448" xr:uid="{00000000-0005-0000-0000-00008CB10000}"/>
    <cellStyle name="Финансовый 2 15 7" xfId="45449" xr:uid="{00000000-0005-0000-0000-00008DB10000}"/>
    <cellStyle name="Финансовый 2 15 8" xfId="45450" xr:uid="{00000000-0005-0000-0000-00008EB10000}"/>
    <cellStyle name="Финансовый 2 15 9" xfId="45451" xr:uid="{00000000-0005-0000-0000-00008FB10000}"/>
    <cellStyle name="Финансовый 2 16" xfId="45452" xr:uid="{00000000-0005-0000-0000-000090B10000}"/>
    <cellStyle name="Финансовый 2 16 10" xfId="45453" xr:uid="{00000000-0005-0000-0000-000091B10000}"/>
    <cellStyle name="Финансовый 2 16 11" xfId="45454" xr:uid="{00000000-0005-0000-0000-000092B10000}"/>
    <cellStyle name="Финансовый 2 16 12" xfId="45455" xr:uid="{00000000-0005-0000-0000-000093B10000}"/>
    <cellStyle name="Финансовый 2 16 2" xfId="45456" xr:uid="{00000000-0005-0000-0000-000094B10000}"/>
    <cellStyle name="Финансовый 2 16 3" xfId="45457" xr:uid="{00000000-0005-0000-0000-000095B10000}"/>
    <cellStyle name="Финансовый 2 16 4" xfId="45458" xr:uid="{00000000-0005-0000-0000-000096B10000}"/>
    <cellStyle name="Финансовый 2 16 5" xfId="45459" xr:uid="{00000000-0005-0000-0000-000097B10000}"/>
    <cellStyle name="Финансовый 2 16 5 2" xfId="45460" xr:uid="{00000000-0005-0000-0000-000098B10000}"/>
    <cellStyle name="Финансовый 2 16 6" xfId="45461" xr:uid="{00000000-0005-0000-0000-000099B10000}"/>
    <cellStyle name="Финансовый 2 16 6 2" xfId="45462" xr:uid="{00000000-0005-0000-0000-00009AB10000}"/>
    <cellStyle name="Финансовый 2 16 7" xfId="45463" xr:uid="{00000000-0005-0000-0000-00009BB10000}"/>
    <cellStyle name="Финансовый 2 16 8" xfId="45464" xr:uid="{00000000-0005-0000-0000-00009CB10000}"/>
    <cellStyle name="Финансовый 2 16 9" xfId="45465" xr:uid="{00000000-0005-0000-0000-00009DB10000}"/>
    <cellStyle name="Финансовый 2 17" xfId="45466" xr:uid="{00000000-0005-0000-0000-00009EB10000}"/>
    <cellStyle name="Финансовый 2 17 2" xfId="45467" xr:uid="{00000000-0005-0000-0000-00009FB10000}"/>
    <cellStyle name="Финансовый 2 17 3" xfId="45468" xr:uid="{00000000-0005-0000-0000-0000A0B10000}"/>
    <cellStyle name="Финансовый 2 17 4" xfId="45469" xr:uid="{00000000-0005-0000-0000-0000A1B10000}"/>
    <cellStyle name="Финансовый 2 18" xfId="45470" xr:uid="{00000000-0005-0000-0000-0000A2B10000}"/>
    <cellStyle name="Финансовый 2 18 2" xfId="45471" xr:uid="{00000000-0005-0000-0000-0000A3B10000}"/>
    <cellStyle name="Финансовый 2 18 2 2" xfId="45472" xr:uid="{00000000-0005-0000-0000-0000A4B10000}"/>
    <cellStyle name="Финансовый 2 18 2 3" xfId="45473" xr:uid="{00000000-0005-0000-0000-0000A5B10000}"/>
    <cellStyle name="Финансовый 2 18 3" xfId="45474" xr:uid="{00000000-0005-0000-0000-0000A6B10000}"/>
    <cellStyle name="Финансовый 2 18 4" xfId="45475" xr:uid="{00000000-0005-0000-0000-0000A7B10000}"/>
    <cellStyle name="Финансовый 2 18 5" xfId="45476" xr:uid="{00000000-0005-0000-0000-0000A8B10000}"/>
    <cellStyle name="Финансовый 2 18 6" xfId="45477" xr:uid="{00000000-0005-0000-0000-0000A9B10000}"/>
    <cellStyle name="Финансовый 2 18 7" xfId="45478" xr:uid="{00000000-0005-0000-0000-0000AAB10000}"/>
    <cellStyle name="Финансовый 2 19" xfId="45479" xr:uid="{00000000-0005-0000-0000-0000ABB10000}"/>
    <cellStyle name="Финансовый 2 19 2" xfId="45480" xr:uid="{00000000-0005-0000-0000-0000ACB10000}"/>
    <cellStyle name="Финансовый 2 19 3" xfId="45481" xr:uid="{00000000-0005-0000-0000-0000ADB10000}"/>
    <cellStyle name="Финансовый 2 19 4" xfId="45482" xr:uid="{00000000-0005-0000-0000-0000AEB10000}"/>
    <cellStyle name="Финансовый 2 2" xfId="45483" xr:uid="{00000000-0005-0000-0000-0000AFB10000}"/>
    <cellStyle name="Финансовый 2 2 10" xfId="45484" xr:uid="{00000000-0005-0000-0000-0000B0B10000}"/>
    <cellStyle name="Финансовый 2 2 11" xfId="45485" xr:uid="{00000000-0005-0000-0000-0000B1B10000}"/>
    <cellStyle name="Финансовый 2 2 12" xfId="45486" xr:uid="{00000000-0005-0000-0000-0000B2B10000}"/>
    <cellStyle name="Финансовый 2 2 13" xfId="45487" xr:uid="{00000000-0005-0000-0000-0000B3B10000}"/>
    <cellStyle name="Финансовый 2 2 2" xfId="45488" xr:uid="{00000000-0005-0000-0000-0000B4B10000}"/>
    <cellStyle name="Финансовый 2 2 2 10" xfId="45489" xr:uid="{00000000-0005-0000-0000-0000B5B10000}"/>
    <cellStyle name="Финансовый 2 2 2 2" xfId="45490" xr:uid="{00000000-0005-0000-0000-0000B6B10000}"/>
    <cellStyle name="Финансовый 2 2 2 3" xfId="45491" xr:uid="{00000000-0005-0000-0000-0000B7B10000}"/>
    <cellStyle name="Финансовый 2 2 2 4" xfId="45492" xr:uid="{00000000-0005-0000-0000-0000B8B10000}"/>
    <cellStyle name="Финансовый 2 2 2 5" xfId="45493" xr:uid="{00000000-0005-0000-0000-0000B9B10000}"/>
    <cellStyle name="Финансовый 2 2 2 6" xfId="45494" xr:uid="{00000000-0005-0000-0000-0000BAB10000}"/>
    <cellStyle name="Финансовый 2 2 2 7" xfId="45495" xr:uid="{00000000-0005-0000-0000-0000BBB10000}"/>
    <cellStyle name="Финансовый 2 2 2 8" xfId="45496" xr:uid="{00000000-0005-0000-0000-0000BCB10000}"/>
    <cellStyle name="Финансовый 2 2 2 9" xfId="45497" xr:uid="{00000000-0005-0000-0000-0000BDB10000}"/>
    <cellStyle name="Финансовый 2 2 3" xfId="45498" xr:uid="{00000000-0005-0000-0000-0000BEB10000}"/>
    <cellStyle name="Финансовый 2 2 4" xfId="45499" xr:uid="{00000000-0005-0000-0000-0000BFB10000}"/>
    <cellStyle name="Финансовый 2 2 5" xfId="45500" xr:uid="{00000000-0005-0000-0000-0000C0B10000}"/>
    <cellStyle name="Финансовый 2 2 5 2" xfId="45501" xr:uid="{00000000-0005-0000-0000-0000C1B10000}"/>
    <cellStyle name="Финансовый 2 2 6" xfId="45502" xr:uid="{00000000-0005-0000-0000-0000C2B10000}"/>
    <cellStyle name="Финансовый 2 2 6 2" xfId="45503" xr:uid="{00000000-0005-0000-0000-0000C3B10000}"/>
    <cellStyle name="Финансовый 2 2 7" xfId="45504" xr:uid="{00000000-0005-0000-0000-0000C4B10000}"/>
    <cellStyle name="Финансовый 2 2 8" xfId="45505" xr:uid="{00000000-0005-0000-0000-0000C5B10000}"/>
    <cellStyle name="Финансовый 2 2 9" xfId="45506" xr:uid="{00000000-0005-0000-0000-0000C6B10000}"/>
    <cellStyle name="Финансовый 2 20" xfId="45507" xr:uid="{00000000-0005-0000-0000-0000C7B10000}"/>
    <cellStyle name="Финансовый 2 20 2" xfId="45508" xr:uid="{00000000-0005-0000-0000-0000C8B10000}"/>
    <cellStyle name="Финансовый 2 20 3" xfId="45509" xr:uid="{00000000-0005-0000-0000-0000C9B10000}"/>
    <cellStyle name="Финансовый 2 20 4" xfId="45510" xr:uid="{00000000-0005-0000-0000-0000CAB10000}"/>
    <cellStyle name="Финансовый 2 21" xfId="45511" xr:uid="{00000000-0005-0000-0000-0000CBB10000}"/>
    <cellStyle name="Финансовый 2 22" xfId="45512" xr:uid="{00000000-0005-0000-0000-0000CCB10000}"/>
    <cellStyle name="Финансовый 2 22 2" xfId="45513" xr:uid="{00000000-0005-0000-0000-0000CDB10000}"/>
    <cellStyle name="Финансовый 2 22 3" xfId="45514" xr:uid="{00000000-0005-0000-0000-0000CEB10000}"/>
    <cellStyle name="Финансовый 2 23" xfId="45515" xr:uid="{00000000-0005-0000-0000-0000CFB10000}"/>
    <cellStyle name="Финансовый 2 24" xfId="45516" xr:uid="{00000000-0005-0000-0000-0000D0B10000}"/>
    <cellStyle name="Финансовый 2 25" xfId="45517" xr:uid="{00000000-0005-0000-0000-0000D1B10000}"/>
    <cellStyle name="Финансовый 2 26" xfId="45518" xr:uid="{00000000-0005-0000-0000-0000D2B10000}"/>
    <cellStyle name="Финансовый 2 27" xfId="45519" xr:uid="{00000000-0005-0000-0000-0000D3B10000}"/>
    <cellStyle name="Финансовый 2 27 2" xfId="45520" xr:uid="{00000000-0005-0000-0000-0000D4B10000}"/>
    <cellStyle name="Финансовый 2 28" xfId="45521" xr:uid="{00000000-0005-0000-0000-0000D5B10000}"/>
    <cellStyle name="Финансовый 2 29" xfId="45522" xr:uid="{00000000-0005-0000-0000-0000D6B10000}"/>
    <cellStyle name="Финансовый 2 3" xfId="45523" xr:uid="{00000000-0005-0000-0000-0000D7B10000}"/>
    <cellStyle name="Финансовый 2 3 10" xfId="45524" xr:uid="{00000000-0005-0000-0000-0000D8B10000}"/>
    <cellStyle name="Финансовый 2 3 11" xfId="45525" xr:uid="{00000000-0005-0000-0000-0000D9B10000}"/>
    <cellStyle name="Финансовый 2 3 12" xfId="45526" xr:uid="{00000000-0005-0000-0000-0000DAB10000}"/>
    <cellStyle name="Финансовый 2 3 2" xfId="45527" xr:uid="{00000000-0005-0000-0000-0000DBB10000}"/>
    <cellStyle name="Финансовый 2 3 3" xfId="45528" xr:uid="{00000000-0005-0000-0000-0000DCB10000}"/>
    <cellStyle name="Финансовый 2 3 4" xfId="45529" xr:uid="{00000000-0005-0000-0000-0000DDB10000}"/>
    <cellStyle name="Финансовый 2 3 5" xfId="45530" xr:uid="{00000000-0005-0000-0000-0000DEB10000}"/>
    <cellStyle name="Финансовый 2 3 5 2" xfId="45531" xr:uid="{00000000-0005-0000-0000-0000DFB10000}"/>
    <cellStyle name="Финансовый 2 3 6" xfId="45532" xr:uid="{00000000-0005-0000-0000-0000E0B10000}"/>
    <cellStyle name="Финансовый 2 3 6 2" xfId="45533" xr:uid="{00000000-0005-0000-0000-0000E1B10000}"/>
    <cellStyle name="Финансовый 2 3 7" xfId="45534" xr:uid="{00000000-0005-0000-0000-0000E2B10000}"/>
    <cellStyle name="Финансовый 2 3 8" xfId="45535" xr:uid="{00000000-0005-0000-0000-0000E3B10000}"/>
    <cellStyle name="Финансовый 2 3 9" xfId="45536" xr:uid="{00000000-0005-0000-0000-0000E4B10000}"/>
    <cellStyle name="Финансовый 2 30" xfId="45537" xr:uid="{00000000-0005-0000-0000-0000E5B10000}"/>
    <cellStyle name="Финансовый 2 31" xfId="45538" xr:uid="{00000000-0005-0000-0000-0000E6B10000}"/>
    <cellStyle name="Финансовый 2 32" xfId="45539" xr:uid="{00000000-0005-0000-0000-0000E7B10000}"/>
    <cellStyle name="Финансовый 2 33" xfId="45540" xr:uid="{00000000-0005-0000-0000-0000E8B10000}"/>
    <cellStyle name="Финансовый 2 34" xfId="45541" xr:uid="{00000000-0005-0000-0000-0000E9B10000}"/>
    <cellStyle name="Финансовый 2 4" xfId="45542" xr:uid="{00000000-0005-0000-0000-0000EAB10000}"/>
    <cellStyle name="Финансовый 2 4 10" xfId="45543" xr:uid="{00000000-0005-0000-0000-0000EBB10000}"/>
    <cellStyle name="Финансовый 2 4 11" xfId="45544" xr:uid="{00000000-0005-0000-0000-0000ECB10000}"/>
    <cellStyle name="Финансовый 2 4 12" xfId="45545" xr:uid="{00000000-0005-0000-0000-0000EDB10000}"/>
    <cellStyle name="Финансовый 2 4 2" xfId="45546" xr:uid="{00000000-0005-0000-0000-0000EEB10000}"/>
    <cellStyle name="Финансовый 2 4 3" xfId="45547" xr:uid="{00000000-0005-0000-0000-0000EFB10000}"/>
    <cellStyle name="Финансовый 2 4 4" xfId="45548" xr:uid="{00000000-0005-0000-0000-0000F0B10000}"/>
    <cellStyle name="Финансовый 2 4 5" xfId="45549" xr:uid="{00000000-0005-0000-0000-0000F1B10000}"/>
    <cellStyle name="Финансовый 2 4 5 2" xfId="45550" xr:uid="{00000000-0005-0000-0000-0000F2B10000}"/>
    <cellStyle name="Финансовый 2 4 6" xfId="45551" xr:uid="{00000000-0005-0000-0000-0000F3B10000}"/>
    <cellStyle name="Финансовый 2 4 6 2" xfId="45552" xr:uid="{00000000-0005-0000-0000-0000F4B10000}"/>
    <cellStyle name="Финансовый 2 4 7" xfId="45553" xr:uid="{00000000-0005-0000-0000-0000F5B10000}"/>
    <cellStyle name="Финансовый 2 4 8" xfId="45554" xr:uid="{00000000-0005-0000-0000-0000F6B10000}"/>
    <cellStyle name="Финансовый 2 4 9" xfId="45555" xr:uid="{00000000-0005-0000-0000-0000F7B10000}"/>
    <cellStyle name="Финансовый 2 5" xfId="45556" xr:uid="{00000000-0005-0000-0000-0000F8B10000}"/>
    <cellStyle name="Финансовый 2 5 10" xfId="45557" xr:uid="{00000000-0005-0000-0000-0000F9B10000}"/>
    <cellStyle name="Финансовый 2 5 11" xfId="45558" xr:uid="{00000000-0005-0000-0000-0000FAB10000}"/>
    <cellStyle name="Финансовый 2 5 12" xfId="45559" xr:uid="{00000000-0005-0000-0000-0000FBB10000}"/>
    <cellStyle name="Финансовый 2 5 2" xfId="45560" xr:uid="{00000000-0005-0000-0000-0000FCB10000}"/>
    <cellStyle name="Финансовый 2 5 3" xfId="45561" xr:uid="{00000000-0005-0000-0000-0000FDB10000}"/>
    <cellStyle name="Финансовый 2 5 4" xfId="45562" xr:uid="{00000000-0005-0000-0000-0000FEB10000}"/>
    <cellStyle name="Финансовый 2 5 5" xfId="45563" xr:uid="{00000000-0005-0000-0000-0000FFB10000}"/>
    <cellStyle name="Финансовый 2 5 5 2" xfId="45564" xr:uid="{00000000-0005-0000-0000-000000B20000}"/>
    <cellStyle name="Финансовый 2 5 6" xfId="45565" xr:uid="{00000000-0005-0000-0000-000001B20000}"/>
    <cellStyle name="Финансовый 2 5 6 2" xfId="45566" xr:uid="{00000000-0005-0000-0000-000002B20000}"/>
    <cellStyle name="Финансовый 2 5 7" xfId="45567" xr:uid="{00000000-0005-0000-0000-000003B20000}"/>
    <cellStyle name="Финансовый 2 5 8" xfId="45568" xr:uid="{00000000-0005-0000-0000-000004B20000}"/>
    <cellStyle name="Финансовый 2 5 9" xfId="45569" xr:uid="{00000000-0005-0000-0000-000005B20000}"/>
    <cellStyle name="Финансовый 2 6" xfId="45570" xr:uid="{00000000-0005-0000-0000-000006B20000}"/>
    <cellStyle name="Финансовый 2 6 10" xfId="45571" xr:uid="{00000000-0005-0000-0000-000007B20000}"/>
    <cellStyle name="Финансовый 2 6 11" xfId="45572" xr:uid="{00000000-0005-0000-0000-000008B20000}"/>
    <cellStyle name="Финансовый 2 6 12" xfId="45573" xr:uid="{00000000-0005-0000-0000-000009B20000}"/>
    <cellStyle name="Финансовый 2 6 2" xfId="45574" xr:uid="{00000000-0005-0000-0000-00000AB20000}"/>
    <cellStyle name="Финансовый 2 6 3" xfId="45575" xr:uid="{00000000-0005-0000-0000-00000BB20000}"/>
    <cellStyle name="Финансовый 2 6 4" xfId="45576" xr:uid="{00000000-0005-0000-0000-00000CB20000}"/>
    <cellStyle name="Финансовый 2 6 5" xfId="45577" xr:uid="{00000000-0005-0000-0000-00000DB20000}"/>
    <cellStyle name="Финансовый 2 6 5 2" xfId="45578" xr:uid="{00000000-0005-0000-0000-00000EB20000}"/>
    <cellStyle name="Финансовый 2 6 6" xfId="45579" xr:uid="{00000000-0005-0000-0000-00000FB20000}"/>
    <cellStyle name="Финансовый 2 6 6 2" xfId="45580" xr:uid="{00000000-0005-0000-0000-000010B20000}"/>
    <cellStyle name="Финансовый 2 6 7" xfId="45581" xr:uid="{00000000-0005-0000-0000-000011B20000}"/>
    <cellStyle name="Финансовый 2 6 8" xfId="45582" xr:uid="{00000000-0005-0000-0000-000012B20000}"/>
    <cellStyle name="Финансовый 2 6 9" xfId="45583" xr:uid="{00000000-0005-0000-0000-000013B20000}"/>
    <cellStyle name="Финансовый 2 7" xfId="45584" xr:uid="{00000000-0005-0000-0000-000014B20000}"/>
    <cellStyle name="Финансовый 2 7 10" xfId="45585" xr:uid="{00000000-0005-0000-0000-000015B20000}"/>
    <cellStyle name="Финансовый 2 7 11" xfId="45586" xr:uid="{00000000-0005-0000-0000-000016B20000}"/>
    <cellStyle name="Финансовый 2 7 12" xfId="45587" xr:uid="{00000000-0005-0000-0000-000017B20000}"/>
    <cellStyle name="Финансовый 2 7 2" xfId="45588" xr:uid="{00000000-0005-0000-0000-000018B20000}"/>
    <cellStyle name="Финансовый 2 7 3" xfId="45589" xr:uid="{00000000-0005-0000-0000-000019B20000}"/>
    <cellStyle name="Финансовый 2 7 4" xfId="45590" xr:uid="{00000000-0005-0000-0000-00001AB20000}"/>
    <cellStyle name="Финансовый 2 7 5" xfId="45591" xr:uid="{00000000-0005-0000-0000-00001BB20000}"/>
    <cellStyle name="Финансовый 2 7 5 2" xfId="45592" xr:uid="{00000000-0005-0000-0000-00001CB20000}"/>
    <cellStyle name="Финансовый 2 7 6" xfId="45593" xr:uid="{00000000-0005-0000-0000-00001DB20000}"/>
    <cellStyle name="Финансовый 2 7 6 2" xfId="45594" xr:uid="{00000000-0005-0000-0000-00001EB20000}"/>
    <cellStyle name="Финансовый 2 7 7" xfId="45595" xr:uid="{00000000-0005-0000-0000-00001FB20000}"/>
    <cellStyle name="Финансовый 2 7 8" xfId="45596" xr:uid="{00000000-0005-0000-0000-000020B20000}"/>
    <cellStyle name="Финансовый 2 7 9" xfId="45597" xr:uid="{00000000-0005-0000-0000-000021B20000}"/>
    <cellStyle name="Финансовый 2 8" xfId="45598" xr:uid="{00000000-0005-0000-0000-000022B20000}"/>
    <cellStyle name="Финансовый 2 8 10" xfId="45599" xr:uid="{00000000-0005-0000-0000-000023B20000}"/>
    <cellStyle name="Финансовый 2 8 11" xfId="45600" xr:uid="{00000000-0005-0000-0000-000024B20000}"/>
    <cellStyle name="Финансовый 2 8 12" xfId="45601" xr:uid="{00000000-0005-0000-0000-000025B20000}"/>
    <cellStyle name="Финансовый 2 8 2" xfId="45602" xr:uid="{00000000-0005-0000-0000-000026B20000}"/>
    <cellStyle name="Финансовый 2 8 3" xfId="45603" xr:uid="{00000000-0005-0000-0000-000027B20000}"/>
    <cellStyle name="Финансовый 2 8 4" xfId="45604" xr:uid="{00000000-0005-0000-0000-000028B20000}"/>
    <cellStyle name="Финансовый 2 8 5" xfId="45605" xr:uid="{00000000-0005-0000-0000-000029B20000}"/>
    <cellStyle name="Финансовый 2 8 5 2" xfId="45606" xr:uid="{00000000-0005-0000-0000-00002AB20000}"/>
    <cellStyle name="Финансовый 2 8 6" xfId="45607" xr:uid="{00000000-0005-0000-0000-00002BB20000}"/>
    <cellStyle name="Финансовый 2 8 6 2" xfId="45608" xr:uid="{00000000-0005-0000-0000-00002CB20000}"/>
    <cellStyle name="Финансовый 2 8 7" xfId="45609" xr:uid="{00000000-0005-0000-0000-00002DB20000}"/>
    <cellStyle name="Финансовый 2 8 8" xfId="45610" xr:uid="{00000000-0005-0000-0000-00002EB20000}"/>
    <cellStyle name="Финансовый 2 8 9" xfId="45611" xr:uid="{00000000-0005-0000-0000-00002FB20000}"/>
    <cellStyle name="Финансовый 2 9" xfId="45612" xr:uid="{00000000-0005-0000-0000-000030B20000}"/>
    <cellStyle name="Финансовый 2 9 10" xfId="45613" xr:uid="{00000000-0005-0000-0000-000031B20000}"/>
    <cellStyle name="Финансовый 2 9 11" xfId="45614" xr:uid="{00000000-0005-0000-0000-000032B20000}"/>
    <cellStyle name="Финансовый 2 9 12" xfId="45615" xr:uid="{00000000-0005-0000-0000-000033B20000}"/>
    <cellStyle name="Финансовый 2 9 2" xfId="45616" xr:uid="{00000000-0005-0000-0000-000034B20000}"/>
    <cellStyle name="Финансовый 2 9 3" xfId="45617" xr:uid="{00000000-0005-0000-0000-000035B20000}"/>
    <cellStyle name="Финансовый 2 9 4" xfId="45618" xr:uid="{00000000-0005-0000-0000-000036B20000}"/>
    <cellStyle name="Финансовый 2 9 5" xfId="45619" xr:uid="{00000000-0005-0000-0000-000037B20000}"/>
    <cellStyle name="Финансовый 2 9 5 2" xfId="45620" xr:uid="{00000000-0005-0000-0000-000038B20000}"/>
    <cellStyle name="Финансовый 2 9 6" xfId="45621" xr:uid="{00000000-0005-0000-0000-000039B20000}"/>
    <cellStyle name="Финансовый 2 9 6 2" xfId="45622" xr:uid="{00000000-0005-0000-0000-00003AB20000}"/>
    <cellStyle name="Финансовый 2 9 7" xfId="45623" xr:uid="{00000000-0005-0000-0000-00003BB20000}"/>
    <cellStyle name="Финансовый 2 9 8" xfId="45624" xr:uid="{00000000-0005-0000-0000-00003CB20000}"/>
    <cellStyle name="Финансовый 2 9 9" xfId="45625" xr:uid="{00000000-0005-0000-0000-00003DB20000}"/>
    <cellStyle name="Финансовый 20" xfId="45626" xr:uid="{00000000-0005-0000-0000-00003EB20000}"/>
    <cellStyle name="Финансовый 29" xfId="48165" xr:uid="{B2F84800-AD78-4592-8E1B-62B134DC7DBB}"/>
    <cellStyle name="Финансовый 3" xfId="45627" xr:uid="{00000000-0005-0000-0000-00003FB20000}"/>
    <cellStyle name="Финансовый 3 10" xfId="45628" xr:uid="{00000000-0005-0000-0000-000040B20000}"/>
    <cellStyle name="Финансовый 3 11" xfId="45629" xr:uid="{00000000-0005-0000-0000-000041B20000}"/>
    <cellStyle name="Финансовый 3 12" xfId="45630" xr:uid="{00000000-0005-0000-0000-000042B20000}"/>
    <cellStyle name="Финансовый 3 2" xfId="45631" xr:uid="{00000000-0005-0000-0000-000043B20000}"/>
    <cellStyle name="Финансовый 3 2 2" xfId="45632" xr:uid="{00000000-0005-0000-0000-000044B20000}"/>
    <cellStyle name="Финансовый 3 2 2 2" xfId="45633" xr:uid="{00000000-0005-0000-0000-000045B20000}"/>
    <cellStyle name="Финансовый 3 2 2 2 2" xfId="45634" xr:uid="{00000000-0005-0000-0000-000046B20000}"/>
    <cellStyle name="Финансовый 3 2 2 2 3" xfId="45635" xr:uid="{00000000-0005-0000-0000-000047B20000}"/>
    <cellStyle name="Финансовый 3 2 2 3" xfId="45636" xr:uid="{00000000-0005-0000-0000-000048B20000}"/>
    <cellStyle name="Финансовый 3 2 2 4" xfId="45637" xr:uid="{00000000-0005-0000-0000-000049B20000}"/>
    <cellStyle name="Финансовый 3 2 3" xfId="45638" xr:uid="{00000000-0005-0000-0000-00004AB20000}"/>
    <cellStyle name="Финансовый 3 2 4" xfId="45639" xr:uid="{00000000-0005-0000-0000-00004BB20000}"/>
    <cellStyle name="Финансовый 3 2 4 2" xfId="45640" xr:uid="{00000000-0005-0000-0000-00004CB20000}"/>
    <cellStyle name="Финансовый 3 2 4 3" xfId="45641" xr:uid="{00000000-0005-0000-0000-00004DB20000}"/>
    <cellStyle name="Финансовый 3 2 5" xfId="45642" xr:uid="{00000000-0005-0000-0000-00004EB20000}"/>
    <cellStyle name="Финансовый 3 2 6" xfId="45643" xr:uid="{00000000-0005-0000-0000-00004FB20000}"/>
    <cellStyle name="Финансовый 3 2 7" xfId="45644" xr:uid="{00000000-0005-0000-0000-000050B20000}"/>
    <cellStyle name="Финансовый 3 3" xfId="45645" xr:uid="{00000000-0005-0000-0000-000051B20000}"/>
    <cellStyle name="Финансовый 3 3 2" xfId="45646" xr:uid="{00000000-0005-0000-0000-000052B20000}"/>
    <cellStyle name="Финансовый 3 3 3" xfId="45647" xr:uid="{00000000-0005-0000-0000-000053B20000}"/>
    <cellStyle name="Финансовый 3 4" xfId="45648" xr:uid="{00000000-0005-0000-0000-000054B20000}"/>
    <cellStyle name="Финансовый 3 5" xfId="45649" xr:uid="{00000000-0005-0000-0000-000055B20000}"/>
    <cellStyle name="Финансовый 3 6" xfId="45650" xr:uid="{00000000-0005-0000-0000-000056B20000}"/>
    <cellStyle name="Финансовый 3 6 2" xfId="45651" xr:uid="{00000000-0005-0000-0000-000057B20000}"/>
    <cellStyle name="Финансовый 3 7" xfId="45652" xr:uid="{00000000-0005-0000-0000-000058B20000}"/>
    <cellStyle name="Финансовый 3 7 2" xfId="45653" xr:uid="{00000000-0005-0000-0000-000059B20000}"/>
    <cellStyle name="Финансовый 3 8" xfId="45654" xr:uid="{00000000-0005-0000-0000-00005AB20000}"/>
    <cellStyle name="Финансовый 3 8 2" xfId="45655" xr:uid="{00000000-0005-0000-0000-00005BB20000}"/>
    <cellStyle name="Финансовый 3 9" xfId="45656" xr:uid="{00000000-0005-0000-0000-00005CB20000}"/>
    <cellStyle name="Финансовый 3_ТОО (Название компании) Исп.е Бюджета за 8 мес.2010г старая форма Excel ЮКО" xfId="45657" xr:uid="{00000000-0005-0000-0000-00005DB20000}"/>
    <cellStyle name="Финансовый 4" xfId="45658" xr:uid="{00000000-0005-0000-0000-00005EB20000}"/>
    <cellStyle name="Финансовый 4 10" xfId="45659" xr:uid="{00000000-0005-0000-0000-00005FB20000}"/>
    <cellStyle name="Финансовый 4 10 10" xfId="45660" xr:uid="{00000000-0005-0000-0000-000060B20000}"/>
    <cellStyle name="Финансовый 4 10 11" xfId="45661" xr:uid="{00000000-0005-0000-0000-000061B20000}"/>
    <cellStyle name="Финансовый 4 10 2" xfId="45662" xr:uid="{00000000-0005-0000-0000-000062B20000}"/>
    <cellStyle name="Финансовый 4 10 3" xfId="45663" xr:uid="{00000000-0005-0000-0000-000063B20000}"/>
    <cellStyle name="Финансовый 4 10 4" xfId="45664" xr:uid="{00000000-0005-0000-0000-000064B20000}"/>
    <cellStyle name="Финансовый 4 10 5" xfId="45665" xr:uid="{00000000-0005-0000-0000-000065B20000}"/>
    <cellStyle name="Финансовый 4 10 5 2" xfId="45666" xr:uid="{00000000-0005-0000-0000-000066B20000}"/>
    <cellStyle name="Финансовый 4 10 6" xfId="45667" xr:uid="{00000000-0005-0000-0000-000067B20000}"/>
    <cellStyle name="Финансовый 4 10 6 2" xfId="45668" xr:uid="{00000000-0005-0000-0000-000068B20000}"/>
    <cellStyle name="Финансовый 4 10 7" xfId="45669" xr:uid="{00000000-0005-0000-0000-000069B20000}"/>
    <cellStyle name="Финансовый 4 10 8" xfId="45670" xr:uid="{00000000-0005-0000-0000-00006AB20000}"/>
    <cellStyle name="Финансовый 4 10 9" xfId="45671" xr:uid="{00000000-0005-0000-0000-00006BB20000}"/>
    <cellStyle name="Финансовый 4 11" xfId="45672" xr:uid="{00000000-0005-0000-0000-00006CB20000}"/>
    <cellStyle name="Финансовый 4 11 10" xfId="45673" xr:uid="{00000000-0005-0000-0000-00006DB20000}"/>
    <cellStyle name="Финансовый 4 11 11" xfId="45674" xr:uid="{00000000-0005-0000-0000-00006EB20000}"/>
    <cellStyle name="Финансовый 4 11 2" xfId="45675" xr:uid="{00000000-0005-0000-0000-00006FB20000}"/>
    <cellStyle name="Финансовый 4 11 3" xfId="45676" xr:uid="{00000000-0005-0000-0000-000070B20000}"/>
    <cellStyle name="Финансовый 4 11 4" xfId="45677" xr:uid="{00000000-0005-0000-0000-000071B20000}"/>
    <cellStyle name="Финансовый 4 11 5" xfId="45678" xr:uid="{00000000-0005-0000-0000-000072B20000}"/>
    <cellStyle name="Финансовый 4 11 5 2" xfId="45679" xr:uid="{00000000-0005-0000-0000-000073B20000}"/>
    <cellStyle name="Финансовый 4 11 6" xfId="45680" xr:uid="{00000000-0005-0000-0000-000074B20000}"/>
    <cellStyle name="Финансовый 4 11 6 2" xfId="45681" xr:uid="{00000000-0005-0000-0000-000075B20000}"/>
    <cellStyle name="Финансовый 4 11 7" xfId="45682" xr:uid="{00000000-0005-0000-0000-000076B20000}"/>
    <cellStyle name="Финансовый 4 11 8" xfId="45683" xr:uid="{00000000-0005-0000-0000-000077B20000}"/>
    <cellStyle name="Финансовый 4 11 9" xfId="45684" xr:uid="{00000000-0005-0000-0000-000078B20000}"/>
    <cellStyle name="Финансовый 4 12" xfId="45685" xr:uid="{00000000-0005-0000-0000-000079B20000}"/>
    <cellStyle name="Финансовый 4 12 10" xfId="45686" xr:uid="{00000000-0005-0000-0000-00007AB20000}"/>
    <cellStyle name="Финансовый 4 12 11" xfId="45687" xr:uid="{00000000-0005-0000-0000-00007BB20000}"/>
    <cellStyle name="Финансовый 4 12 2" xfId="45688" xr:uid="{00000000-0005-0000-0000-00007CB20000}"/>
    <cellStyle name="Финансовый 4 12 3" xfId="45689" xr:uid="{00000000-0005-0000-0000-00007DB20000}"/>
    <cellStyle name="Финансовый 4 12 4" xfId="45690" xr:uid="{00000000-0005-0000-0000-00007EB20000}"/>
    <cellStyle name="Финансовый 4 12 5" xfId="45691" xr:uid="{00000000-0005-0000-0000-00007FB20000}"/>
    <cellStyle name="Финансовый 4 12 5 2" xfId="45692" xr:uid="{00000000-0005-0000-0000-000080B20000}"/>
    <cellStyle name="Финансовый 4 12 6" xfId="45693" xr:uid="{00000000-0005-0000-0000-000081B20000}"/>
    <cellStyle name="Финансовый 4 12 6 2" xfId="45694" xr:uid="{00000000-0005-0000-0000-000082B20000}"/>
    <cellStyle name="Финансовый 4 12 7" xfId="45695" xr:uid="{00000000-0005-0000-0000-000083B20000}"/>
    <cellStyle name="Финансовый 4 12 8" xfId="45696" xr:uid="{00000000-0005-0000-0000-000084B20000}"/>
    <cellStyle name="Финансовый 4 12 9" xfId="45697" xr:uid="{00000000-0005-0000-0000-000085B20000}"/>
    <cellStyle name="Финансовый 4 13" xfId="45698" xr:uid="{00000000-0005-0000-0000-000086B20000}"/>
    <cellStyle name="Финансовый 4 13 10" xfId="45699" xr:uid="{00000000-0005-0000-0000-000087B20000}"/>
    <cellStyle name="Финансовый 4 13 11" xfId="45700" xr:uid="{00000000-0005-0000-0000-000088B20000}"/>
    <cellStyle name="Финансовый 4 13 2" xfId="45701" xr:uid="{00000000-0005-0000-0000-000089B20000}"/>
    <cellStyle name="Финансовый 4 13 3" xfId="45702" xr:uid="{00000000-0005-0000-0000-00008AB20000}"/>
    <cellStyle name="Финансовый 4 13 4" xfId="45703" xr:uid="{00000000-0005-0000-0000-00008BB20000}"/>
    <cellStyle name="Финансовый 4 13 5" xfId="45704" xr:uid="{00000000-0005-0000-0000-00008CB20000}"/>
    <cellStyle name="Финансовый 4 13 5 2" xfId="45705" xr:uid="{00000000-0005-0000-0000-00008DB20000}"/>
    <cellStyle name="Финансовый 4 13 6" xfId="45706" xr:uid="{00000000-0005-0000-0000-00008EB20000}"/>
    <cellStyle name="Финансовый 4 13 6 2" xfId="45707" xr:uid="{00000000-0005-0000-0000-00008FB20000}"/>
    <cellStyle name="Финансовый 4 13 7" xfId="45708" xr:uid="{00000000-0005-0000-0000-000090B20000}"/>
    <cellStyle name="Финансовый 4 13 8" xfId="45709" xr:uid="{00000000-0005-0000-0000-000091B20000}"/>
    <cellStyle name="Финансовый 4 13 9" xfId="45710" xr:uid="{00000000-0005-0000-0000-000092B20000}"/>
    <cellStyle name="Финансовый 4 14" xfId="45711" xr:uid="{00000000-0005-0000-0000-000093B20000}"/>
    <cellStyle name="Финансовый 4 14 10" xfId="45712" xr:uid="{00000000-0005-0000-0000-000094B20000}"/>
    <cellStyle name="Финансовый 4 14 11" xfId="45713" xr:uid="{00000000-0005-0000-0000-000095B20000}"/>
    <cellStyle name="Финансовый 4 14 2" xfId="45714" xr:uid="{00000000-0005-0000-0000-000096B20000}"/>
    <cellStyle name="Финансовый 4 14 3" xfId="45715" xr:uid="{00000000-0005-0000-0000-000097B20000}"/>
    <cellStyle name="Финансовый 4 14 4" xfId="45716" xr:uid="{00000000-0005-0000-0000-000098B20000}"/>
    <cellStyle name="Финансовый 4 14 5" xfId="45717" xr:uid="{00000000-0005-0000-0000-000099B20000}"/>
    <cellStyle name="Финансовый 4 14 5 2" xfId="45718" xr:uid="{00000000-0005-0000-0000-00009AB20000}"/>
    <cellStyle name="Финансовый 4 14 6" xfId="45719" xr:uid="{00000000-0005-0000-0000-00009BB20000}"/>
    <cellStyle name="Финансовый 4 14 6 2" xfId="45720" xr:uid="{00000000-0005-0000-0000-00009CB20000}"/>
    <cellStyle name="Финансовый 4 14 7" xfId="45721" xr:uid="{00000000-0005-0000-0000-00009DB20000}"/>
    <cellStyle name="Финансовый 4 14 8" xfId="45722" xr:uid="{00000000-0005-0000-0000-00009EB20000}"/>
    <cellStyle name="Финансовый 4 14 9" xfId="45723" xr:uid="{00000000-0005-0000-0000-00009FB20000}"/>
    <cellStyle name="Финансовый 4 15" xfId="45724" xr:uid="{00000000-0005-0000-0000-0000A0B20000}"/>
    <cellStyle name="Финансовый 4 15 10" xfId="45725" xr:uid="{00000000-0005-0000-0000-0000A1B20000}"/>
    <cellStyle name="Финансовый 4 15 11" xfId="45726" xr:uid="{00000000-0005-0000-0000-0000A2B20000}"/>
    <cellStyle name="Финансовый 4 15 2" xfId="45727" xr:uid="{00000000-0005-0000-0000-0000A3B20000}"/>
    <cellStyle name="Финансовый 4 15 3" xfId="45728" xr:uid="{00000000-0005-0000-0000-0000A4B20000}"/>
    <cellStyle name="Финансовый 4 15 4" xfId="45729" xr:uid="{00000000-0005-0000-0000-0000A5B20000}"/>
    <cellStyle name="Финансовый 4 15 5" xfId="45730" xr:uid="{00000000-0005-0000-0000-0000A6B20000}"/>
    <cellStyle name="Финансовый 4 15 5 2" xfId="45731" xr:uid="{00000000-0005-0000-0000-0000A7B20000}"/>
    <cellStyle name="Финансовый 4 15 6" xfId="45732" xr:uid="{00000000-0005-0000-0000-0000A8B20000}"/>
    <cellStyle name="Финансовый 4 15 6 2" xfId="45733" xr:uid="{00000000-0005-0000-0000-0000A9B20000}"/>
    <cellStyle name="Финансовый 4 15 7" xfId="45734" xr:uid="{00000000-0005-0000-0000-0000AAB20000}"/>
    <cellStyle name="Финансовый 4 15 8" xfId="45735" xr:uid="{00000000-0005-0000-0000-0000ABB20000}"/>
    <cellStyle name="Финансовый 4 15 9" xfId="45736" xr:uid="{00000000-0005-0000-0000-0000ACB20000}"/>
    <cellStyle name="Финансовый 4 16" xfId="45737" xr:uid="{00000000-0005-0000-0000-0000ADB20000}"/>
    <cellStyle name="Финансовый 4 16 10" xfId="45738" xr:uid="{00000000-0005-0000-0000-0000AEB20000}"/>
    <cellStyle name="Финансовый 4 16 11" xfId="45739" xr:uid="{00000000-0005-0000-0000-0000AFB20000}"/>
    <cellStyle name="Финансовый 4 16 2" xfId="45740" xr:uid="{00000000-0005-0000-0000-0000B0B20000}"/>
    <cellStyle name="Финансовый 4 16 3" xfId="45741" xr:uid="{00000000-0005-0000-0000-0000B1B20000}"/>
    <cellStyle name="Финансовый 4 16 4" xfId="45742" xr:uid="{00000000-0005-0000-0000-0000B2B20000}"/>
    <cellStyle name="Финансовый 4 16 5" xfId="45743" xr:uid="{00000000-0005-0000-0000-0000B3B20000}"/>
    <cellStyle name="Финансовый 4 16 5 2" xfId="45744" xr:uid="{00000000-0005-0000-0000-0000B4B20000}"/>
    <cellStyle name="Финансовый 4 16 6" xfId="45745" xr:uid="{00000000-0005-0000-0000-0000B5B20000}"/>
    <cellStyle name="Финансовый 4 16 6 2" xfId="45746" xr:uid="{00000000-0005-0000-0000-0000B6B20000}"/>
    <cellStyle name="Финансовый 4 16 7" xfId="45747" xr:uid="{00000000-0005-0000-0000-0000B7B20000}"/>
    <cellStyle name="Финансовый 4 16 8" xfId="45748" xr:uid="{00000000-0005-0000-0000-0000B8B20000}"/>
    <cellStyle name="Финансовый 4 16 9" xfId="45749" xr:uid="{00000000-0005-0000-0000-0000B9B20000}"/>
    <cellStyle name="Финансовый 4 17" xfId="45750" xr:uid="{00000000-0005-0000-0000-0000BAB20000}"/>
    <cellStyle name="Финансовый 4 17 10" xfId="45751" xr:uid="{00000000-0005-0000-0000-0000BBB20000}"/>
    <cellStyle name="Финансовый 4 17 11" xfId="45752" xr:uid="{00000000-0005-0000-0000-0000BCB20000}"/>
    <cellStyle name="Финансовый 4 17 2" xfId="45753" xr:uid="{00000000-0005-0000-0000-0000BDB20000}"/>
    <cellStyle name="Финансовый 4 17 3" xfId="45754" xr:uid="{00000000-0005-0000-0000-0000BEB20000}"/>
    <cellStyle name="Финансовый 4 17 4" xfId="45755" xr:uid="{00000000-0005-0000-0000-0000BFB20000}"/>
    <cellStyle name="Финансовый 4 17 5" xfId="45756" xr:uid="{00000000-0005-0000-0000-0000C0B20000}"/>
    <cellStyle name="Финансовый 4 17 5 2" xfId="45757" xr:uid="{00000000-0005-0000-0000-0000C1B20000}"/>
    <cellStyle name="Финансовый 4 17 6" xfId="45758" xr:uid="{00000000-0005-0000-0000-0000C2B20000}"/>
    <cellStyle name="Финансовый 4 17 6 2" xfId="45759" xr:uid="{00000000-0005-0000-0000-0000C3B20000}"/>
    <cellStyle name="Финансовый 4 17 7" xfId="45760" xr:uid="{00000000-0005-0000-0000-0000C4B20000}"/>
    <cellStyle name="Финансовый 4 17 8" xfId="45761" xr:uid="{00000000-0005-0000-0000-0000C5B20000}"/>
    <cellStyle name="Финансовый 4 17 9" xfId="45762" xr:uid="{00000000-0005-0000-0000-0000C6B20000}"/>
    <cellStyle name="Финансовый 4 18" xfId="45763" xr:uid="{00000000-0005-0000-0000-0000C7B20000}"/>
    <cellStyle name="Финансовый 4 18 10" xfId="45764" xr:uid="{00000000-0005-0000-0000-0000C8B20000}"/>
    <cellStyle name="Финансовый 4 18 11" xfId="45765" xr:uid="{00000000-0005-0000-0000-0000C9B20000}"/>
    <cellStyle name="Финансовый 4 18 2" xfId="45766" xr:uid="{00000000-0005-0000-0000-0000CAB20000}"/>
    <cellStyle name="Финансовый 4 18 3" xfId="45767" xr:uid="{00000000-0005-0000-0000-0000CBB20000}"/>
    <cellStyle name="Финансовый 4 18 4" xfId="45768" xr:uid="{00000000-0005-0000-0000-0000CCB20000}"/>
    <cellStyle name="Финансовый 4 18 5" xfId="45769" xr:uid="{00000000-0005-0000-0000-0000CDB20000}"/>
    <cellStyle name="Финансовый 4 18 5 2" xfId="45770" xr:uid="{00000000-0005-0000-0000-0000CEB20000}"/>
    <cellStyle name="Финансовый 4 18 6" xfId="45771" xr:uid="{00000000-0005-0000-0000-0000CFB20000}"/>
    <cellStyle name="Финансовый 4 18 6 2" xfId="45772" xr:uid="{00000000-0005-0000-0000-0000D0B20000}"/>
    <cellStyle name="Финансовый 4 18 7" xfId="45773" xr:uid="{00000000-0005-0000-0000-0000D1B20000}"/>
    <cellStyle name="Финансовый 4 18 8" xfId="45774" xr:uid="{00000000-0005-0000-0000-0000D2B20000}"/>
    <cellStyle name="Финансовый 4 18 9" xfId="45775" xr:uid="{00000000-0005-0000-0000-0000D3B20000}"/>
    <cellStyle name="Финансовый 4 19" xfId="45776" xr:uid="{00000000-0005-0000-0000-0000D4B20000}"/>
    <cellStyle name="Финансовый 4 19 10" xfId="45777" xr:uid="{00000000-0005-0000-0000-0000D5B20000}"/>
    <cellStyle name="Финансовый 4 19 11" xfId="45778" xr:uid="{00000000-0005-0000-0000-0000D6B20000}"/>
    <cellStyle name="Финансовый 4 19 2" xfId="45779" xr:uid="{00000000-0005-0000-0000-0000D7B20000}"/>
    <cellStyle name="Финансовый 4 19 3" xfId="45780" xr:uid="{00000000-0005-0000-0000-0000D8B20000}"/>
    <cellStyle name="Финансовый 4 19 4" xfId="45781" xr:uid="{00000000-0005-0000-0000-0000D9B20000}"/>
    <cellStyle name="Финансовый 4 19 5" xfId="45782" xr:uid="{00000000-0005-0000-0000-0000DAB20000}"/>
    <cellStyle name="Финансовый 4 19 5 2" xfId="45783" xr:uid="{00000000-0005-0000-0000-0000DBB20000}"/>
    <cellStyle name="Финансовый 4 19 6" xfId="45784" xr:uid="{00000000-0005-0000-0000-0000DCB20000}"/>
    <cellStyle name="Финансовый 4 19 6 2" xfId="45785" xr:uid="{00000000-0005-0000-0000-0000DDB20000}"/>
    <cellStyle name="Финансовый 4 19 7" xfId="45786" xr:uid="{00000000-0005-0000-0000-0000DEB20000}"/>
    <cellStyle name="Финансовый 4 19 8" xfId="45787" xr:uid="{00000000-0005-0000-0000-0000DFB20000}"/>
    <cellStyle name="Финансовый 4 19 9" xfId="45788" xr:uid="{00000000-0005-0000-0000-0000E0B20000}"/>
    <cellStyle name="Финансовый 4 2" xfId="45789" xr:uid="{00000000-0005-0000-0000-0000E1B20000}"/>
    <cellStyle name="Финансовый 4 2 10" xfId="45790" xr:uid="{00000000-0005-0000-0000-0000E2B20000}"/>
    <cellStyle name="Финансовый 4 2 10 10" xfId="45791" xr:uid="{00000000-0005-0000-0000-0000E3B20000}"/>
    <cellStyle name="Финансовый 4 2 10 11" xfId="45792" xr:uid="{00000000-0005-0000-0000-0000E4B20000}"/>
    <cellStyle name="Финансовый 4 2 10 2" xfId="45793" xr:uid="{00000000-0005-0000-0000-0000E5B20000}"/>
    <cellStyle name="Финансовый 4 2 10 3" xfId="45794" xr:uid="{00000000-0005-0000-0000-0000E6B20000}"/>
    <cellStyle name="Финансовый 4 2 10 4" xfId="45795" xr:uid="{00000000-0005-0000-0000-0000E7B20000}"/>
    <cellStyle name="Финансовый 4 2 10 5" xfId="45796" xr:uid="{00000000-0005-0000-0000-0000E8B20000}"/>
    <cellStyle name="Финансовый 4 2 10 5 2" xfId="45797" xr:uid="{00000000-0005-0000-0000-0000E9B20000}"/>
    <cellStyle name="Финансовый 4 2 10 6" xfId="45798" xr:uid="{00000000-0005-0000-0000-0000EAB20000}"/>
    <cellStyle name="Финансовый 4 2 10 6 2" xfId="45799" xr:uid="{00000000-0005-0000-0000-0000EBB20000}"/>
    <cellStyle name="Финансовый 4 2 10 7" xfId="45800" xr:uid="{00000000-0005-0000-0000-0000ECB20000}"/>
    <cellStyle name="Финансовый 4 2 10 8" xfId="45801" xr:uid="{00000000-0005-0000-0000-0000EDB20000}"/>
    <cellStyle name="Финансовый 4 2 10 9" xfId="45802" xr:uid="{00000000-0005-0000-0000-0000EEB20000}"/>
    <cellStyle name="Финансовый 4 2 11" xfId="45803" xr:uid="{00000000-0005-0000-0000-0000EFB20000}"/>
    <cellStyle name="Финансовый 4 2 11 10" xfId="45804" xr:uid="{00000000-0005-0000-0000-0000F0B20000}"/>
    <cellStyle name="Финансовый 4 2 11 11" xfId="45805" xr:uid="{00000000-0005-0000-0000-0000F1B20000}"/>
    <cellStyle name="Финансовый 4 2 11 2" xfId="45806" xr:uid="{00000000-0005-0000-0000-0000F2B20000}"/>
    <cellStyle name="Финансовый 4 2 11 3" xfId="45807" xr:uid="{00000000-0005-0000-0000-0000F3B20000}"/>
    <cellStyle name="Финансовый 4 2 11 4" xfId="45808" xr:uid="{00000000-0005-0000-0000-0000F4B20000}"/>
    <cellStyle name="Финансовый 4 2 11 5" xfId="45809" xr:uid="{00000000-0005-0000-0000-0000F5B20000}"/>
    <cellStyle name="Финансовый 4 2 11 5 2" xfId="45810" xr:uid="{00000000-0005-0000-0000-0000F6B20000}"/>
    <cellStyle name="Финансовый 4 2 11 6" xfId="45811" xr:uid="{00000000-0005-0000-0000-0000F7B20000}"/>
    <cellStyle name="Финансовый 4 2 11 6 2" xfId="45812" xr:uid="{00000000-0005-0000-0000-0000F8B20000}"/>
    <cellStyle name="Финансовый 4 2 11 7" xfId="45813" xr:uid="{00000000-0005-0000-0000-0000F9B20000}"/>
    <cellStyle name="Финансовый 4 2 11 8" xfId="45814" xr:uid="{00000000-0005-0000-0000-0000FAB20000}"/>
    <cellStyle name="Финансовый 4 2 11 9" xfId="45815" xr:uid="{00000000-0005-0000-0000-0000FBB20000}"/>
    <cellStyle name="Финансовый 4 2 12" xfId="45816" xr:uid="{00000000-0005-0000-0000-0000FCB20000}"/>
    <cellStyle name="Финансовый 4 2 12 10" xfId="45817" xr:uid="{00000000-0005-0000-0000-0000FDB20000}"/>
    <cellStyle name="Финансовый 4 2 12 11" xfId="45818" xr:uid="{00000000-0005-0000-0000-0000FEB20000}"/>
    <cellStyle name="Финансовый 4 2 12 2" xfId="45819" xr:uid="{00000000-0005-0000-0000-0000FFB20000}"/>
    <cellStyle name="Финансовый 4 2 12 2 2" xfId="45820" xr:uid="{00000000-0005-0000-0000-000000B30000}"/>
    <cellStyle name="Финансовый 4 2 12 2 2 2" xfId="45821" xr:uid="{00000000-0005-0000-0000-000001B30000}"/>
    <cellStyle name="Финансовый 4 2 12 2 2 3" xfId="45822" xr:uid="{00000000-0005-0000-0000-000002B30000}"/>
    <cellStyle name="Финансовый 4 2 12 2 3" xfId="45823" xr:uid="{00000000-0005-0000-0000-000003B30000}"/>
    <cellStyle name="Финансовый 4 2 12 3" xfId="45824" xr:uid="{00000000-0005-0000-0000-000004B30000}"/>
    <cellStyle name="Финансовый 4 2 12 4" xfId="45825" xr:uid="{00000000-0005-0000-0000-000005B30000}"/>
    <cellStyle name="Финансовый 4 2 12 4 2" xfId="45826" xr:uid="{00000000-0005-0000-0000-000006B30000}"/>
    <cellStyle name="Финансовый 4 2 12 5" xfId="45827" xr:uid="{00000000-0005-0000-0000-000007B30000}"/>
    <cellStyle name="Финансовый 4 2 12 6" xfId="45828" xr:uid="{00000000-0005-0000-0000-000008B30000}"/>
    <cellStyle name="Финансовый 4 2 12 7" xfId="45829" xr:uid="{00000000-0005-0000-0000-000009B30000}"/>
    <cellStyle name="Финансовый 4 2 12 8" xfId="45830" xr:uid="{00000000-0005-0000-0000-00000AB30000}"/>
    <cellStyle name="Финансовый 4 2 12 9" xfId="45831" xr:uid="{00000000-0005-0000-0000-00000BB30000}"/>
    <cellStyle name="Финансовый 4 2 13" xfId="45832" xr:uid="{00000000-0005-0000-0000-00000CB30000}"/>
    <cellStyle name="Финансовый 4 2 13 10" xfId="45833" xr:uid="{00000000-0005-0000-0000-00000DB30000}"/>
    <cellStyle name="Финансовый 4 2 13 11" xfId="45834" xr:uid="{00000000-0005-0000-0000-00000EB30000}"/>
    <cellStyle name="Финансовый 4 2 13 2" xfId="45835" xr:uid="{00000000-0005-0000-0000-00000FB30000}"/>
    <cellStyle name="Финансовый 4 2 13 2 2" xfId="45836" xr:uid="{00000000-0005-0000-0000-000010B30000}"/>
    <cellStyle name="Финансовый 4 2 13 2 2 2" xfId="45837" xr:uid="{00000000-0005-0000-0000-000011B30000}"/>
    <cellStyle name="Финансовый 4 2 13 2 2 3" xfId="45838" xr:uid="{00000000-0005-0000-0000-000012B30000}"/>
    <cellStyle name="Финансовый 4 2 13 2 3" xfId="45839" xr:uid="{00000000-0005-0000-0000-000013B30000}"/>
    <cellStyle name="Финансовый 4 2 13 3" xfId="45840" xr:uid="{00000000-0005-0000-0000-000014B30000}"/>
    <cellStyle name="Финансовый 4 2 13 4" xfId="45841" xr:uid="{00000000-0005-0000-0000-000015B30000}"/>
    <cellStyle name="Финансовый 4 2 13 4 2" xfId="45842" xr:uid="{00000000-0005-0000-0000-000016B30000}"/>
    <cellStyle name="Финансовый 4 2 13 5" xfId="45843" xr:uid="{00000000-0005-0000-0000-000017B30000}"/>
    <cellStyle name="Финансовый 4 2 13 6" xfId="45844" xr:uid="{00000000-0005-0000-0000-000018B30000}"/>
    <cellStyle name="Финансовый 4 2 13 7" xfId="45845" xr:uid="{00000000-0005-0000-0000-000019B30000}"/>
    <cellStyle name="Финансовый 4 2 13 8" xfId="45846" xr:uid="{00000000-0005-0000-0000-00001AB30000}"/>
    <cellStyle name="Финансовый 4 2 13 9" xfId="45847" xr:uid="{00000000-0005-0000-0000-00001BB30000}"/>
    <cellStyle name="Финансовый 4 2 14" xfId="45848" xr:uid="{00000000-0005-0000-0000-00001CB30000}"/>
    <cellStyle name="Финансовый 4 2 14 10" xfId="45849" xr:uid="{00000000-0005-0000-0000-00001DB30000}"/>
    <cellStyle name="Финансовый 4 2 14 11" xfId="45850" xr:uid="{00000000-0005-0000-0000-00001EB30000}"/>
    <cellStyle name="Финансовый 4 2 14 2" xfId="45851" xr:uid="{00000000-0005-0000-0000-00001FB30000}"/>
    <cellStyle name="Финансовый 4 2 14 2 2" xfId="45852" xr:uid="{00000000-0005-0000-0000-000020B30000}"/>
    <cellStyle name="Финансовый 4 2 14 2 2 2" xfId="45853" xr:uid="{00000000-0005-0000-0000-000021B30000}"/>
    <cellStyle name="Финансовый 4 2 14 2 2 3" xfId="45854" xr:uid="{00000000-0005-0000-0000-000022B30000}"/>
    <cellStyle name="Финансовый 4 2 14 2 3" xfId="45855" xr:uid="{00000000-0005-0000-0000-000023B30000}"/>
    <cellStyle name="Финансовый 4 2 14 3" xfId="45856" xr:uid="{00000000-0005-0000-0000-000024B30000}"/>
    <cellStyle name="Финансовый 4 2 14 4" xfId="45857" xr:uid="{00000000-0005-0000-0000-000025B30000}"/>
    <cellStyle name="Финансовый 4 2 14 4 2" xfId="45858" xr:uid="{00000000-0005-0000-0000-000026B30000}"/>
    <cellStyle name="Финансовый 4 2 14 5" xfId="45859" xr:uid="{00000000-0005-0000-0000-000027B30000}"/>
    <cellStyle name="Финансовый 4 2 14 6" xfId="45860" xr:uid="{00000000-0005-0000-0000-000028B30000}"/>
    <cellStyle name="Финансовый 4 2 14 7" xfId="45861" xr:uid="{00000000-0005-0000-0000-000029B30000}"/>
    <cellStyle name="Финансовый 4 2 14 8" xfId="45862" xr:uid="{00000000-0005-0000-0000-00002AB30000}"/>
    <cellStyle name="Финансовый 4 2 14 9" xfId="45863" xr:uid="{00000000-0005-0000-0000-00002BB30000}"/>
    <cellStyle name="Финансовый 4 2 15" xfId="45864" xr:uid="{00000000-0005-0000-0000-00002CB30000}"/>
    <cellStyle name="Финансовый 4 2 15 2" xfId="45865" xr:uid="{00000000-0005-0000-0000-00002DB30000}"/>
    <cellStyle name="Финансовый 4 2 15 2 2" xfId="45866" xr:uid="{00000000-0005-0000-0000-00002EB30000}"/>
    <cellStyle name="Финансовый 4 2 15 2 3" xfId="45867" xr:uid="{00000000-0005-0000-0000-00002FB30000}"/>
    <cellStyle name="Финансовый 4 2 15 3" xfId="45868" xr:uid="{00000000-0005-0000-0000-000030B30000}"/>
    <cellStyle name="Финансовый 4 2 15 3 2" xfId="45869" xr:uid="{00000000-0005-0000-0000-000031B30000}"/>
    <cellStyle name="Финансовый 4 2 15 4" xfId="45870" xr:uid="{00000000-0005-0000-0000-000032B30000}"/>
    <cellStyle name="Финансовый 4 2 15 5" xfId="45871" xr:uid="{00000000-0005-0000-0000-000033B30000}"/>
    <cellStyle name="Финансовый 4 2 15 6" xfId="45872" xr:uid="{00000000-0005-0000-0000-000034B30000}"/>
    <cellStyle name="Финансовый 4 2 16" xfId="45873" xr:uid="{00000000-0005-0000-0000-000035B30000}"/>
    <cellStyle name="Финансовый 4 2 16 2" xfId="45874" xr:uid="{00000000-0005-0000-0000-000036B30000}"/>
    <cellStyle name="Финансовый 4 2 16 2 2" xfId="45875" xr:uid="{00000000-0005-0000-0000-000037B30000}"/>
    <cellStyle name="Финансовый 4 2 16 2 3" xfId="45876" xr:uid="{00000000-0005-0000-0000-000038B30000}"/>
    <cellStyle name="Финансовый 4 2 16 3" xfId="45877" xr:uid="{00000000-0005-0000-0000-000039B30000}"/>
    <cellStyle name="Финансовый 4 2 16 3 2" xfId="45878" xr:uid="{00000000-0005-0000-0000-00003AB30000}"/>
    <cellStyle name="Финансовый 4 2 16 4" xfId="45879" xr:uid="{00000000-0005-0000-0000-00003BB30000}"/>
    <cellStyle name="Финансовый 4 2 16 5" xfId="45880" xr:uid="{00000000-0005-0000-0000-00003CB30000}"/>
    <cellStyle name="Финансовый 4 2 16 6" xfId="45881" xr:uid="{00000000-0005-0000-0000-00003DB30000}"/>
    <cellStyle name="Финансовый 4 2 17" xfId="45882" xr:uid="{00000000-0005-0000-0000-00003EB30000}"/>
    <cellStyle name="Финансовый 4 2 18" xfId="45883" xr:uid="{00000000-0005-0000-0000-00003FB30000}"/>
    <cellStyle name="Финансовый 4 2 19" xfId="45884" xr:uid="{00000000-0005-0000-0000-000040B30000}"/>
    <cellStyle name="Финансовый 4 2 2" xfId="45885" xr:uid="{00000000-0005-0000-0000-000041B30000}"/>
    <cellStyle name="Финансовый 4 2 2 10" xfId="45886" xr:uid="{00000000-0005-0000-0000-000042B30000}"/>
    <cellStyle name="Финансовый 4 2 2 11" xfId="45887" xr:uid="{00000000-0005-0000-0000-000043B30000}"/>
    <cellStyle name="Финансовый 4 2 2 2" xfId="45888" xr:uid="{00000000-0005-0000-0000-000044B30000}"/>
    <cellStyle name="Финансовый 4 2 2 3" xfId="45889" xr:uid="{00000000-0005-0000-0000-000045B30000}"/>
    <cellStyle name="Финансовый 4 2 2 4" xfId="45890" xr:uid="{00000000-0005-0000-0000-000046B30000}"/>
    <cellStyle name="Финансовый 4 2 2 5" xfId="45891" xr:uid="{00000000-0005-0000-0000-000047B30000}"/>
    <cellStyle name="Финансовый 4 2 2 5 2" xfId="45892" xr:uid="{00000000-0005-0000-0000-000048B30000}"/>
    <cellStyle name="Финансовый 4 2 2 6" xfId="45893" xr:uid="{00000000-0005-0000-0000-000049B30000}"/>
    <cellStyle name="Финансовый 4 2 2 6 2" xfId="45894" xr:uid="{00000000-0005-0000-0000-00004AB30000}"/>
    <cellStyle name="Финансовый 4 2 2 7" xfId="45895" xr:uid="{00000000-0005-0000-0000-00004BB30000}"/>
    <cellStyle name="Финансовый 4 2 2 8" xfId="45896" xr:uid="{00000000-0005-0000-0000-00004CB30000}"/>
    <cellStyle name="Финансовый 4 2 2 9" xfId="45897" xr:uid="{00000000-0005-0000-0000-00004DB30000}"/>
    <cellStyle name="Финансовый 4 2 20" xfId="45898" xr:uid="{00000000-0005-0000-0000-00004EB30000}"/>
    <cellStyle name="Финансовый 4 2 20 2" xfId="45899" xr:uid="{00000000-0005-0000-0000-00004FB30000}"/>
    <cellStyle name="Финансовый 4 2 21" xfId="45900" xr:uid="{00000000-0005-0000-0000-000050B30000}"/>
    <cellStyle name="Финансовый 4 2 21 2" xfId="45901" xr:uid="{00000000-0005-0000-0000-000051B30000}"/>
    <cellStyle name="Финансовый 4 2 22" xfId="45902" xr:uid="{00000000-0005-0000-0000-000052B30000}"/>
    <cellStyle name="Финансовый 4 2 23" xfId="45903" xr:uid="{00000000-0005-0000-0000-000053B30000}"/>
    <cellStyle name="Финансовый 4 2 24" xfId="45904" xr:uid="{00000000-0005-0000-0000-000054B30000}"/>
    <cellStyle name="Финансовый 4 2 25" xfId="45905" xr:uid="{00000000-0005-0000-0000-000055B30000}"/>
    <cellStyle name="Финансовый 4 2 26" xfId="45906" xr:uid="{00000000-0005-0000-0000-000056B30000}"/>
    <cellStyle name="Финансовый 4 2 3" xfId="45907" xr:uid="{00000000-0005-0000-0000-000057B30000}"/>
    <cellStyle name="Финансовый 4 2 3 10" xfId="45908" xr:uid="{00000000-0005-0000-0000-000058B30000}"/>
    <cellStyle name="Финансовый 4 2 3 11" xfId="45909" xr:uid="{00000000-0005-0000-0000-000059B30000}"/>
    <cellStyle name="Финансовый 4 2 3 2" xfId="45910" xr:uid="{00000000-0005-0000-0000-00005AB30000}"/>
    <cellStyle name="Финансовый 4 2 3 3" xfId="45911" xr:uid="{00000000-0005-0000-0000-00005BB30000}"/>
    <cellStyle name="Финансовый 4 2 3 4" xfId="45912" xr:uid="{00000000-0005-0000-0000-00005CB30000}"/>
    <cellStyle name="Финансовый 4 2 3 5" xfId="45913" xr:uid="{00000000-0005-0000-0000-00005DB30000}"/>
    <cellStyle name="Финансовый 4 2 3 5 2" xfId="45914" xr:uid="{00000000-0005-0000-0000-00005EB30000}"/>
    <cellStyle name="Финансовый 4 2 3 6" xfId="45915" xr:uid="{00000000-0005-0000-0000-00005FB30000}"/>
    <cellStyle name="Финансовый 4 2 3 6 2" xfId="45916" xr:uid="{00000000-0005-0000-0000-000060B30000}"/>
    <cellStyle name="Финансовый 4 2 3 7" xfId="45917" xr:uid="{00000000-0005-0000-0000-000061B30000}"/>
    <cellStyle name="Финансовый 4 2 3 8" xfId="45918" xr:uid="{00000000-0005-0000-0000-000062B30000}"/>
    <cellStyle name="Финансовый 4 2 3 9" xfId="45919" xr:uid="{00000000-0005-0000-0000-000063B30000}"/>
    <cellStyle name="Финансовый 4 2 4" xfId="45920" xr:uid="{00000000-0005-0000-0000-000064B30000}"/>
    <cellStyle name="Финансовый 4 2 4 10" xfId="45921" xr:uid="{00000000-0005-0000-0000-000065B30000}"/>
    <cellStyle name="Финансовый 4 2 4 11" xfId="45922" xr:uid="{00000000-0005-0000-0000-000066B30000}"/>
    <cellStyle name="Финансовый 4 2 4 2" xfId="45923" xr:uid="{00000000-0005-0000-0000-000067B30000}"/>
    <cellStyle name="Финансовый 4 2 4 3" xfId="45924" xr:uid="{00000000-0005-0000-0000-000068B30000}"/>
    <cellStyle name="Финансовый 4 2 4 4" xfId="45925" xr:uid="{00000000-0005-0000-0000-000069B30000}"/>
    <cellStyle name="Финансовый 4 2 4 5" xfId="45926" xr:uid="{00000000-0005-0000-0000-00006AB30000}"/>
    <cellStyle name="Финансовый 4 2 4 5 2" xfId="45927" xr:uid="{00000000-0005-0000-0000-00006BB30000}"/>
    <cellStyle name="Финансовый 4 2 4 6" xfId="45928" xr:uid="{00000000-0005-0000-0000-00006CB30000}"/>
    <cellStyle name="Финансовый 4 2 4 6 2" xfId="45929" xr:uid="{00000000-0005-0000-0000-00006DB30000}"/>
    <cellStyle name="Финансовый 4 2 4 7" xfId="45930" xr:uid="{00000000-0005-0000-0000-00006EB30000}"/>
    <cellStyle name="Финансовый 4 2 4 8" xfId="45931" xr:uid="{00000000-0005-0000-0000-00006FB30000}"/>
    <cellStyle name="Финансовый 4 2 4 9" xfId="45932" xr:uid="{00000000-0005-0000-0000-000070B30000}"/>
    <cellStyle name="Финансовый 4 2 5" xfId="45933" xr:uid="{00000000-0005-0000-0000-000071B30000}"/>
    <cellStyle name="Финансовый 4 2 5 10" xfId="45934" xr:uid="{00000000-0005-0000-0000-000072B30000}"/>
    <cellStyle name="Финансовый 4 2 5 11" xfId="45935" xr:uid="{00000000-0005-0000-0000-000073B30000}"/>
    <cellStyle name="Финансовый 4 2 5 2" xfId="45936" xr:uid="{00000000-0005-0000-0000-000074B30000}"/>
    <cellStyle name="Финансовый 4 2 5 3" xfId="45937" xr:uid="{00000000-0005-0000-0000-000075B30000}"/>
    <cellStyle name="Финансовый 4 2 5 4" xfId="45938" xr:uid="{00000000-0005-0000-0000-000076B30000}"/>
    <cellStyle name="Финансовый 4 2 5 5" xfId="45939" xr:uid="{00000000-0005-0000-0000-000077B30000}"/>
    <cellStyle name="Финансовый 4 2 5 5 2" xfId="45940" xr:uid="{00000000-0005-0000-0000-000078B30000}"/>
    <cellStyle name="Финансовый 4 2 5 6" xfId="45941" xr:uid="{00000000-0005-0000-0000-000079B30000}"/>
    <cellStyle name="Финансовый 4 2 5 6 2" xfId="45942" xr:uid="{00000000-0005-0000-0000-00007AB30000}"/>
    <cellStyle name="Финансовый 4 2 5 7" xfId="45943" xr:uid="{00000000-0005-0000-0000-00007BB30000}"/>
    <cellStyle name="Финансовый 4 2 5 8" xfId="45944" xr:uid="{00000000-0005-0000-0000-00007CB30000}"/>
    <cellStyle name="Финансовый 4 2 5 9" xfId="45945" xr:uid="{00000000-0005-0000-0000-00007DB30000}"/>
    <cellStyle name="Финансовый 4 2 6" xfId="45946" xr:uid="{00000000-0005-0000-0000-00007EB30000}"/>
    <cellStyle name="Финансовый 4 2 6 10" xfId="45947" xr:uid="{00000000-0005-0000-0000-00007FB30000}"/>
    <cellStyle name="Финансовый 4 2 6 11" xfId="45948" xr:uid="{00000000-0005-0000-0000-000080B30000}"/>
    <cellStyle name="Финансовый 4 2 6 2" xfId="45949" xr:uid="{00000000-0005-0000-0000-000081B30000}"/>
    <cellStyle name="Финансовый 4 2 6 3" xfId="45950" xr:uid="{00000000-0005-0000-0000-000082B30000}"/>
    <cellStyle name="Финансовый 4 2 6 4" xfId="45951" xr:uid="{00000000-0005-0000-0000-000083B30000}"/>
    <cellStyle name="Финансовый 4 2 6 5" xfId="45952" xr:uid="{00000000-0005-0000-0000-000084B30000}"/>
    <cellStyle name="Финансовый 4 2 6 5 2" xfId="45953" xr:uid="{00000000-0005-0000-0000-000085B30000}"/>
    <cellStyle name="Финансовый 4 2 6 6" xfId="45954" xr:uid="{00000000-0005-0000-0000-000086B30000}"/>
    <cellStyle name="Финансовый 4 2 6 6 2" xfId="45955" xr:uid="{00000000-0005-0000-0000-000087B30000}"/>
    <cellStyle name="Финансовый 4 2 6 7" xfId="45956" xr:uid="{00000000-0005-0000-0000-000088B30000}"/>
    <cellStyle name="Финансовый 4 2 6 8" xfId="45957" xr:uid="{00000000-0005-0000-0000-000089B30000}"/>
    <cellStyle name="Финансовый 4 2 6 9" xfId="45958" xr:uid="{00000000-0005-0000-0000-00008AB30000}"/>
    <cellStyle name="Финансовый 4 2 7" xfId="45959" xr:uid="{00000000-0005-0000-0000-00008BB30000}"/>
    <cellStyle name="Финансовый 4 2 7 10" xfId="45960" xr:uid="{00000000-0005-0000-0000-00008CB30000}"/>
    <cellStyle name="Финансовый 4 2 7 11" xfId="45961" xr:uid="{00000000-0005-0000-0000-00008DB30000}"/>
    <cellStyle name="Финансовый 4 2 7 2" xfId="45962" xr:uid="{00000000-0005-0000-0000-00008EB30000}"/>
    <cellStyle name="Финансовый 4 2 7 3" xfId="45963" xr:uid="{00000000-0005-0000-0000-00008FB30000}"/>
    <cellStyle name="Финансовый 4 2 7 4" xfId="45964" xr:uid="{00000000-0005-0000-0000-000090B30000}"/>
    <cellStyle name="Финансовый 4 2 7 5" xfId="45965" xr:uid="{00000000-0005-0000-0000-000091B30000}"/>
    <cellStyle name="Финансовый 4 2 7 5 2" xfId="45966" xr:uid="{00000000-0005-0000-0000-000092B30000}"/>
    <cellStyle name="Финансовый 4 2 7 6" xfId="45967" xr:uid="{00000000-0005-0000-0000-000093B30000}"/>
    <cellStyle name="Финансовый 4 2 7 6 2" xfId="45968" xr:uid="{00000000-0005-0000-0000-000094B30000}"/>
    <cellStyle name="Финансовый 4 2 7 7" xfId="45969" xr:uid="{00000000-0005-0000-0000-000095B30000}"/>
    <cellStyle name="Финансовый 4 2 7 8" xfId="45970" xr:uid="{00000000-0005-0000-0000-000096B30000}"/>
    <cellStyle name="Финансовый 4 2 7 9" xfId="45971" xr:uid="{00000000-0005-0000-0000-000097B30000}"/>
    <cellStyle name="Финансовый 4 2 8" xfId="45972" xr:uid="{00000000-0005-0000-0000-000098B30000}"/>
    <cellStyle name="Финансовый 4 2 8 10" xfId="45973" xr:uid="{00000000-0005-0000-0000-000099B30000}"/>
    <cellStyle name="Финансовый 4 2 8 11" xfId="45974" xr:uid="{00000000-0005-0000-0000-00009AB30000}"/>
    <cellStyle name="Финансовый 4 2 8 2" xfId="45975" xr:uid="{00000000-0005-0000-0000-00009BB30000}"/>
    <cellStyle name="Финансовый 4 2 8 3" xfId="45976" xr:uid="{00000000-0005-0000-0000-00009CB30000}"/>
    <cellStyle name="Финансовый 4 2 8 4" xfId="45977" xr:uid="{00000000-0005-0000-0000-00009DB30000}"/>
    <cellStyle name="Финансовый 4 2 8 5" xfId="45978" xr:uid="{00000000-0005-0000-0000-00009EB30000}"/>
    <cellStyle name="Финансовый 4 2 8 5 2" xfId="45979" xr:uid="{00000000-0005-0000-0000-00009FB30000}"/>
    <cellStyle name="Финансовый 4 2 8 6" xfId="45980" xr:uid="{00000000-0005-0000-0000-0000A0B30000}"/>
    <cellStyle name="Финансовый 4 2 8 6 2" xfId="45981" xr:uid="{00000000-0005-0000-0000-0000A1B30000}"/>
    <cellStyle name="Финансовый 4 2 8 7" xfId="45982" xr:uid="{00000000-0005-0000-0000-0000A2B30000}"/>
    <cellStyle name="Финансовый 4 2 8 8" xfId="45983" xr:uid="{00000000-0005-0000-0000-0000A3B30000}"/>
    <cellStyle name="Финансовый 4 2 8 9" xfId="45984" xr:uid="{00000000-0005-0000-0000-0000A4B30000}"/>
    <cellStyle name="Финансовый 4 2 9" xfId="45985" xr:uid="{00000000-0005-0000-0000-0000A5B30000}"/>
    <cellStyle name="Финансовый 4 2 9 10" xfId="45986" xr:uid="{00000000-0005-0000-0000-0000A6B30000}"/>
    <cellStyle name="Финансовый 4 2 9 11" xfId="45987" xr:uid="{00000000-0005-0000-0000-0000A7B30000}"/>
    <cellStyle name="Финансовый 4 2 9 2" xfId="45988" xr:uid="{00000000-0005-0000-0000-0000A8B30000}"/>
    <cellStyle name="Финансовый 4 2 9 3" xfId="45989" xr:uid="{00000000-0005-0000-0000-0000A9B30000}"/>
    <cellStyle name="Финансовый 4 2 9 4" xfId="45990" xr:uid="{00000000-0005-0000-0000-0000AAB30000}"/>
    <cellStyle name="Финансовый 4 2 9 5" xfId="45991" xr:uid="{00000000-0005-0000-0000-0000ABB30000}"/>
    <cellStyle name="Финансовый 4 2 9 5 2" xfId="45992" xr:uid="{00000000-0005-0000-0000-0000ACB30000}"/>
    <cellStyle name="Финансовый 4 2 9 6" xfId="45993" xr:uid="{00000000-0005-0000-0000-0000ADB30000}"/>
    <cellStyle name="Финансовый 4 2 9 6 2" xfId="45994" xr:uid="{00000000-0005-0000-0000-0000AEB30000}"/>
    <cellStyle name="Финансовый 4 2 9 7" xfId="45995" xr:uid="{00000000-0005-0000-0000-0000AFB30000}"/>
    <cellStyle name="Финансовый 4 2 9 8" xfId="45996" xr:uid="{00000000-0005-0000-0000-0000B0B30000}"/>
    <cellStyle name="Финансовый 4 2 9 9" xfId="45997" xr:uid="{00000000-0005-0000-0000-0000B1B30000}"/>
    <cellStyle name="Финансовый 4 20" xfId="45998" xr:uid="{00000000-0005-0000-0000-0000B2B30000}"/>
    <cellStyle name="Финансовый 4 20 10" xfId="45999" xr:uid="{00000000-0005-0000-0000-0000B3B30000}"/>
    <cellStyle name="Финансовый 4 20 11" xfId="46000" xr:uid="{00000000-0005-0000-0000-0000B4B30000}"/>
    <cellStyle name="Финансовый 4 20 2" xfId="46001" xr:uid="{00000000-0005-0000-0000-0000B5B30000}"/>
    <cellStyle name="Финансовый 4 20 2 2" xfId="46002" xr:uid="{00000000-0005-0000-0000-0000B6B30000}"/>
    <cellStyle name="Финансовый 4 20 2 3" xfId="46003" xr:uid="{00000000-0005-0000-0000-0000B7B30000}"/>
    <cellStyle name="Финансовый 4 20 3" xfId="46004" xr:uid="{00000000-0005-0000-0000-0000B8B30000}"/>
    <cellStyle name="Финансовый 4 20 3 2" xfId="46005" xr:uid="{00000000-0005-0000-0000-0000B9B30000}"/>
    <cellStyle name="Финансовый 4 20 3 3" xfId="46006" xr:uid="{00000000-0005-0000-0000-0000BAB30000}"/>
    <cellStyle name="Финансовый 4 20 4" xfId="46007" xr:uid="{00000000-0005-0000-0000-0000BBB30000}"/>
    <cellStyle name="Финансовый 4 20 4 2" xfId="46008" xr:uid="{00000000-0005-0000-0000-0000BCB30000}"/>
    <cellStyle name="Финансовый 4 20 4 3" xfId="46009" xr:uid="{00000000-0005-0000-0000-0000BDB30000}"/>
    <cellStyle name="Финансовый 4 20 5" xfId="46010" xr:uid="{00000000-0005-0000-0000-0000BEB30000}"/>
    <cellStyle name="Финансовый 4 20 5 2" xfId="46011" xr:uid="{00000000-0005-0000-0000-0000BFB30000}"/>
    <cellStyle name="Финансовый 4 20 6" xfId="46012" xr:uid="{00000000-0005-0000-0000-0000C0B30000}"/>
    <cellStyle name="Финансовый 4 20 6 2" xfId="46013" xr:uid="{00000000-0005-0000-0000-0000C1B30000}"/>
    <cellStyle name="Финансовый 4 20 7" xfId="46014" xr:uid="{00000000-0005-0000-0000-0000C2B30000}"/>
    <cellStyle name="Финансовый 4 20 8" xfId="46015" xr:uid="{00000000-0005-0000-0000-0000C3B30000}"/>
    <cellStyle name="Финансовый 4 20 9" xfId="46016" xr:uid="{00000000-0005-0000-0000-0000C4B30000}"/>
    <cellStyle name="Финансовый 4 21" xfId="46017" xr:uid="{00000000-0005-0000-0000-0000C5B30000}"/>
    <cellStyle name="Финансовый 4 21 2" xfId="46018" xr:uid="{00000000-0005-0000-0000-0000C6B30000}"/>
    <cellStyle name="Финансовый 4 21 2 2" xfId="46019" xr:uid="{00000000-0005-0000-0000-0000C7B30000}"/>
    <cellStyle name="Финансовый 4 21 3" xfId="46020" xr:uid="{00000000-0005-0000-0000-0000C8B30000}"/>
    <cellStyle name="Финансовый 4 21 3 2" xfId="46021" xr:uid="{00000000-0005-0000-0000-0000C9B30000}"/>
    <cellStyle name="Финансовый 4 21 4" xfId="46022" xr:uid="{00000000-0005-0000-0000-0000CAB30000}"/>
    <cellStyle name="Финансовый 4 21 4 2" xfId="46023" xr:uid="{00000000-0005-0000-0000-0000CBB30000}"/>
    <cellStyle name="Финансовый 4 21 4 3" xfId="46024" xr:uid="{00000000-0005-0000-0000-0000CCB30000}"/>
    <cellStyle name="Финансовый 4 21 5" xfId="46025" xr:uid="{00000000-0005-0000-0000-0000CDB30000}"/>
    <cellStyle name="Финансовый 4 21 5 2" xfId="46026" xr:uid="{00000000-0005-0000-0000-0000CEB30000}"/>
    <cellStyle name="Финансовый 4 21 6" xfId="46027" xr:uid="{00000000-0005-0000-0000-0000CFB30000}"/>
    <cellStyle name="Финансовый 4 21 6 2" xfId="46028" xr:uid="{00000000-0005-0000-0000-0000D0B30000}"/>
    <cellStyle name="Финансовый 4 22" xfId="46029" xr:uid="{00000000-0005-0000-0000-0000D1B30000}"/>
    <cellStyle name="Финансовый 4 22 2" xfId="46030" xr:uid="{00000000-0005-0000-0000-0000D2B30000}"/>
    <cellStyle name="Финансовый 4 22 2 2" xfId="46031" xr:uid="{00000000-0005-0000-0000-0000D3B30000}"/>
    <cellStyle name="Финансовый 4 22 2 3" xfId="46032" xr:uid="{00000000-0005-0000-0000-0000D4B30000}"/>
    <cellStyle name="Финансовый 4 22 3" xfId="46033" xr:uid="{00000000-0005-0000-0000-0000D5B30000}"/>
    <cellStyle name="Финансовый 4 22 3 2" xfId="46034" xr:uid="{00000000-0005-0000-0000-0000D6B30000}"/>
    <cellStyle name="Финансовый 4 22 4" xfId="46035" xr:uid="{00000000-0005-0000-0000-0000D7B30000}"/>
    <cellStyle name="Финансовый 4 22 5" xfId="46036" xr:uid="{00000000-0005-0000-0000-0000D8B30000}"/>
    <cellStyle name="Финансовый 4 22 6" xfId="46037" xr:uid="{00000000-0005-0000-0000-0000D9B30000}"/>
    <cellStyle name="Финансовый 4 23" xfId="46038" xr:uid="{00000000-0005-0000-0000-0000DAB30000}"/>
    <cellStyle name="Финансовый 4 24" xfId="46039" xr:uid="{00000000-0005-0000-0000-0000DBB30000}"/>
    <cellStyle name="Финансовый 4 25" xfId="46040" xr:uid="{00000000-0005-0000-0000-0000DCB30000}"/>
    <cellStyle name="Финансовый 4 26" xfId="46041" xr:uid="{00000000-0005-0000-0000-0000DDB30000}"/>
    <cellStyle name="Финансовый 4 26 2" xfId="46042" xr:uid="{00000000-0005-0000-0000-0000DEB30000}"/>
    <cellStyle name="Финансовый 4 27" xfId="46043" xr:uid="{00000000-0005-0000-0000-0000DFB30000}"/>
    <cellStyle name="Финансовый 4 27 2" xfId="46044" xr:uid="{00000000-0005-0000-0000-0000E0B30000}"/>
    <cellStyle name="Финансовый 4 28" xfId="46045" xr:uid="{00000000-0005-0000-0000-0000E1B30000}"/>
    <cellStyle name="Финансовый 4 29" xfId="46046" xr:uid="{00000000-0005-0000-0000-0000E2B30000}"/>
    <cellStyle name="Финансовый 4 3" xfId="46047" xr:uid="{00000000-0005-0000-0000-0000E3B30000}"/>
    <cellStyle name="Финансовый 4 3 10" xfId="46048" xr:uid="{00000000-0005-0000-0000-0000E4B30000}"/>
    <cellStyle name="Финансовый 4 3 11" xfId="46049" xr:uid="{00000000-0005-0000-0000-0000E5B30000}"/>
    <cellStyle name="Финансовый 4 3 2" xfId="46050" xr:uid="{00000000-0005-0000-0000-0000E6B30000}"/>
    <cellStyle name="Финансовый 4 3 3" xfId="46051" xr:uid="{00000000-0005-0000-0000-0000E7B30000}"/>
    <cellStyle name="Финансовый 4 3 4" xfId="46052" xr:uid="{00000000-0005-0000-0000-0000E8B30000}"/>
    <cellStyle name="Финансовый 4 3 5" xfId="46053" xr:uid="{00000000-0005-0000-0000-0000E9B30000}"/>
    <cellStyle name="Финансовый 4 3 5 2" xfId="46054" xr:uid="{00000000-0005-0000-0000-0000EAB30000}"/>
    <cellStyle name="Финансовый 4 3 6" xfId="46055" xr:uid="{00000000-0005-0000-0000-0000EBB30000}"/>
    <cellStyle name="Финансовый 4 3 6 2" xfId="46056" xr:uid="{00000000-0005-0000-0000-0000ECB30000}"/>
    <cellStyle name="Финансовый 4 3 7" xfId="46057" xr:uid="{00000000-0005-0000-0000-0000EDB30000}"/>
    <cellStyle name="Финансовый 4 3 8" xfId="46058" xr:uid="{00000000-0005-0000-0000-0000EEB30000}"/>
    <cellStyle name="Финансовый 4 3 9" xfId="46059" xr:uid="{00000000-0005-0000-0000-0000EFB30000}"/>
    <cellStyle name="Финансовый 4 30" xfId="46060" xr:uid="{00000000-0005-0000-0000-0000F0B30000}"/>
    <cellStyle name="Финансовый 4 31" xfId="46061" xr:uid="{00000000-0005-0000-0000-0000F1B30000}"/>
    <cellStyle name="Финансовый 4 32" xfId="46062" xr:uid="{00000000-0005-0000-0000-0000F2B30000}"/>
    <cellStyle name="Финансовый 4 33" xfId="46063" xr:uid="{00000000-0005-0000-0000-0000F3B30000}"/>
    <cellStyle name="Финансовый 4 4" xfId="46064" xr:uid="{00000000-0005-0000-0000-0000F4B30000}"/>
    <cellStyle name="Финансовый 4 4 10" xfId="46065" xr:uid="{00000000-0005-0000-0000-0000F5B30000}"/>
    <cellStyle name="Финансовый 4 4 11" xfId="46066" xr:uid="{00000000-0005-0000-0000-0000F6B30000}"/>
    <cellStyle name="Финансовый 4 4 2" xfId="46067" xr:uid="{00000000-0005-0000-0000-0000F7B30000}"/>
    <cellStyle name="Финансовый 4 4 3" xfId="46068" xr:uid="{00000000-0005-0000-0000-0000F8B30000}"/>
    <cellStyle name="Финансовый 4 4 4" xfId="46069" xr:uid="{00000000-0005-0000-0000-0000F9B30000}"/>
    <cellStyle name="Финансовый 4 4 5" xfId="46070" xr:uid="{00000000-0005-0000-0000-0000FAB30000}"/>
    <cellStyle name="Финансовый 4 4 5 2" xfId="46071" xr:uid="{00000000-0005-0000-0000-0000FBB30000}"/>
    <cellStyle name="Финансовый 4 4 6" xfId="46072" xr:uid="{00000000-0005-0000-0000-0000FCB30000}"/>
    <cellStyle name="Финансовый 4 4 6 2" xfId="46073" xr:uid="{00000000-0005-0000-0000-0000FDB30000}"/>
    <cellStyle name="Финансовый 4 4 7" xfId="46074" xr:uid="{00000000-0005-0000-0000-0000FEB30000}"/>
    <cellStyle name="Финансовый 4 4 8" xfId="46075" xr:uid="{00000000-0005-0000-0000-0000FFB30000}"/>
    <cellStyle name="Финансовый 4 4 9" xfId="46076" xr:uid="{00000000-0005-0000-0000-000000B40000}"/>
    <cellStyle name="Финансовый 4 5" xfId="46077" xr:uid="{00000000-0005-0000-0000-000001B40000}"/>
    <cellStyle name="Финансовый 4 5 10" xfId="46078" xr:uid="{00000000-0005-0000-0000-000002B40000}"/>
    <cellStyle name="Финансовый 4 5 11" xfId="46079" xr:uid="{00000000-0005-0000-0000-000003B40000}"/>
    <cellStyle name="Финансовый 4 5 2" xfId="46080" xr:uid="{00000000-0005-0000-0000-000004B40000}"/>
    <cellStyle name="Финансовый 4 5 3" xfId="46081" xr:uid="{00000000-0005-0000-0000-000005B40000}"/>
    <cellStyle name="Финансовый 4 5 4" xfId="46082" xr:uid="{00000000-0005-0000-0000-000006B40000}"/>
    <cellStyle name="Финансовый 4 5 5" xfId="46083" xr:uid="{00000000-0005-0000-0000-000007B40000}"/>
    <cellStyle name="Финансовый 4 5 5 2" xfId="46084" xr:uid="{00000000-0005-0000-0000-000008B40000}"/>
    <cellStyle name="Финансовый 4 5 6" xfId="46085" xr:uid="{00000000-0005-0000-0000-000009B40000}"/>
    <cellStyle name="Финансовый 4 5 6 2" xfId="46086" xr:uid="{00000000-0005-0000-0000-00000AB40000}"/>
    <cellStyle name="Финансовый 4 5 7" xfId="46087" xr:uid="{00000000-0005-0000-0000-00000BB40000}"/>
    <cellStyle name="Финансовый 4 5 8" xfId="46088" xr:uid="{00000000-0005-0000-0000-00000CB40000}"/>
    <cellStyle name="Финансовый 4 5 9" xfId="46089" xr:uid="{00000000-0005-0000-0000-00000DB40000}"/>
    <cellStyle name="Финансовый 4 6" xfId="46090" xr:uid="{00000000-0005-0000-0000-00000EB40000}"/>
    <cellStyle name="Финансовый 4 6 10" xfId="46091" xr:uid="{00000000-0005-0000-0000-00000FB40000}"/>
    <cellStyle name="Финансовый 4 6 11" xfId="46092" xr:uid="{00000000-0005-0000-0000-000010B40000}"/>
    <cellStyle name="Финансовый 4 6 2" xfId="46093" xr:uid="{00000000-0005-0000-0000-000011B40000}"/>
    <cellStyle name="Финансовый 4 6 3" xfId="46094" xr:uid="{00000000-0005-0000-0000-000012B40000}"/>
    <cellStyle name="Финансовый 4 6 4" xfId="46095" xr:uid="{00000000-0005-0000-0000-000013B40000}"/>
    <cellStyle name="Финансовый 4 6 5" xfId="46096" xr:uid="{00000000-0005-0000-0000-000014B40000}"/>
    <cellStyle name="Финансовый 4 6 5 2" xfId="46097" xr:uid="{00000000-0005-0000-0000-000015B40000}"/>
    <cellStyle name="Финансовый 4 6 6" xfId="46098" xr:uid="{00000000-0005-0000-0000-000016B40000}"/>
    <cellStyle name="Финансовый 4 6 6 2" xfId="46099" xr:uid="{00000000-0005-0000-0000-000017B40000}"/>
    <cellStyle name="Финансовый 4 6 7" xfId="46100" xr:uid="{00000000-0005-0000-0000-000018B40000}"/>
    <cellStyle name="Финансовый 4 6 8" xfId="46101" xr:uid="{00000000-0005-0000-0000-000019B40000}"/>
    <cellStyle name="Финансовый 4 6 9" xfId="46102" xr:uid="{00000000-0005-0000-0000-00001AB40000}"/>
    <cellStyle name="Финансовый 4 7" xfId="46103" xr:uid="{00000000-0005-0000-0000-00001BB40000}"/>
    <cellStyle name="Финансовый 4 7 10" xfId="46104" xr:uid="{00000000-0005-0000-0000-00001CB40000}"/>
    <cellStyle name="Финансовый 4 7 11" xfId="46105" xr:uid="{00000000-0005-0000-0000-00001DB40000}"/>
    <cellStyle name="Финансовый 4 7 2" xfId="46106" xr:uid="{00000000-0005-0000-0000-00001EB40000}"/>
    <cellStyle name="Финансовый 4 7 3" xfId="46107" xr:uid="{00000000-0005-0000-0000-00001FB40000}"/>
    <cellStyle name="Финансовый 4 7 4" xfId="46108" xr:uid="{00000000-0005-0000-0000-000020B40000}"/>
    <cellStyle name="Финансовый 4 7 5" xfId="46109" xr:uid="{00000000-0005-0000-0000-000021B40000}"/>
    <cellStyle name="Финансовый 4 7 5 2" xfId="46110" xr:uid="{00000000-0005-0000-0000-000022B40000}"/>
    <cellStyle name="Финансовый 4 7 6" xfId="46111" xr:uid="{00000000-0005-0000-0000-000023B40000}"/>
    <cellStyle name="Финансовый 4 7 6 2" xfId="46112" xr:uid="{00000000-0005-0000-0000-000024B40000}"/>
    <cellStyle name="Финансовый 4 7 7" xfId="46113" xr:uid="{00000000-0005-0000-0000-000025B40000}"/>
    <cellStyle name="Финансовый 4 7 8" xfId="46114" xr:uid="{00000000-0005-0000-0000-000026B40000}"/>
    <cellStyle name="Финансовый 4 7 9" xfId="46115" xr:uid="{00000000-0005-0000-0000-000027B40000}"/>
    <cellStyle name="Финансовый 4 8" xfId="46116" xr:uid="{00000000-0005-0000-0000-000028B40000}"/>
    <cellStyle name="Финансовый 4 8 10" xfId="46117" xr:uid="{00000000-0005-0000-0000-000029B40000}"/>
    <cellStyle name="Финансовый 4 8 11" xfId="46118" xr:uid="{00000000-0005-0000-0000-00002AB40000}"/>
    <cellStyle name="Финансовый 4 8 2" xfId="46119" xr:uid="{00000000-0005-0000-0000-00002BB40000}"/>
    <cellStyle name="Финансовый 4 8 3" xfId="46120" xr:uid="{00000000-0005-0000-0000-00002CB40000}"/>
    <cellStyle name="Финансовый 4 8 4" xfId="46121" xr:uid="{00000000-0005-0000-0000-00002DB40000}"/>
    <cellStyle name="Финансовый 4 8 5" xfId="46122" xr:uid="{00000000-0005-0000-0000-00002EB40000}"/>
    <cellStyle name="Финансовый 4 8 5 2" xfId="46123" xr:uid="{00000000-0005-0000-0000-00002FB40000}"/>
    <cellStyle name="Финансовый 4 8 6" xfId="46124" xr:uid="{00000000-0005-0000-0000-000030B40000}"/>
    <cellStyle name="Финансовый 4 8 6 2" xfId="46125" xr:uid="{00000000-0005-0000-0000-000031B40000}"/>
    <cellStyle name="Финансовый 4 8 7" xfId="46126" xr:uid="{00000000-0005-0000-0000-000032B40000}"/>
    <cellStyle name="Финансовый 4 8 8" xfId="46127" xr:uid="{00000000-0005-0000-0000-000033B40000}"/>
    <cellStyle name="Финансовый 4 8 9" xfId="46128" xr:uid="{00000000-0005-0000-0000-000034B40000}"/>
    <cellStyle name="Финансовый 4 9" xfId="46129" xr:uid="{00000000-0005-0000-0000-000035B40000}"/>
    <cellStyle name="Финансовый 4 9 10" xfId="46130" xr:uid="{00000000-0005-0000-0000-000036B40000}"/>
    <cellStyle name="Финансовый 4 9 11" xfId="46131" xr:uid="{00000000-0005-0000-0000-000037B40000}"/>
    <cellStyle name="Финансовый 4 9 2" xfId="46132" xr:uid="{00000000-0005-0000-0000-000038B40000}"/>
    <cellStyle name="Финансовый 4 9 3" xfId="46133" xr:uid="{00000000-0005-0000-0000-000039B40000}"/>
    <cellStyle name="Финансовый 4 9 4" xfId="46134" xr:uid="{00000000-0005-0000-0000-00003AB40000}"/>
    <cellStyle name="Финансовый 4 9 5" xfId="46135" xr:uid="{00000000-0005-0000-0000-00003BB40000}"/>
    <cellStyle name="Финансовый 4 9 5 2" xfId="46136" xr:uid="{00000000-0005-0000-0000-00003CB40000}"/>
    <cellStyle name="Финансовый 4 9 6" xfId="46137" xr:uid="{00000000-0005-0000-0000-00003DB40000}"/>
    <cellStyle name="Финансовый 4 9 6 2" xfId="46138" xr:uid="{00000000-0005-0000-0000-00003EB40000}"/>
    <cellStyle name="Финансовый 4 9 7" xfId="46139" xr:uid="{00000000-0005-0000-0000-00003FB40000}"/>
    <cellStyle name="Финансовый 4 9 8" xfId="46140" xr:uid="{00000000-0005-0000-0000-000040B40000}"/>
    <cellStyle name="Финансовый 4 9 9" xfId="46141" xr:uid="{00000000-0005-0000-0000-000041B40000}"/>
    <cellStyle name="Финансовый 5" xfId="46142" xr:uid="{00000000-0005-0000-0000-000042B40000}"/>
    <cellStyle name="Финансовый 5 2" xfId="46143" xr:uid="{00000000-0005-0000-0000-000043B40000}"/>
    <cellStyle name="Финансовый 5 2 2" xfId="46144" xr:uid="{00000000-0005-0000-0000-000044B40000}"/>
    <cellStyle name="Финансовый 5 2 2 2" xfId="46145" xr:uid="{00000000-0005-0000-0000-000045B40000}"/>
    <cellStyle name="Финансовый 5 2 2 2 2" xfId="46146" xr:uid="{00000000-0005-0000-0000-000046B40000}"/>
    <cellStyle name="Финансовый 5 2 2 2 2 2" xfId="46147" xr:uid="{00000000-0005-0000-0000-000047B40000}"/>
    <cellStyle name="Финансовый 5 2 2 2 3" xfId="46148" xr:uid="{00000000-0005-0000-0000-000048B40000}"/>
    <cellStyle name="Финансовый 5 2 2 3" xfId="46149" xr:uid="{00000000-0005-0000-0000-000049B40000}"/>
    <cellStyle name="Финансовый 5 2 2 4" xfId="46150" xr:uid="{00000000-0005-0000-0000-00004AB40000}"/>
    <cellStyle name="Финансовый 5 2 3" xfId="46151" xr:uid="{00000000-0005-0000-0000-00004BB40000}"/>
    <cellStyle name="Финансовый 5 2 4" xfId="46152" xr:uid="{00000000-0005-0000-0000-00004CB40000}"/>
    <cellStyle name="Финансовый 5 2 4 2" xfId="46153" xr:uid="{00000000-0005-0000-0000-00004DB40000}"/>
    <cellStyle name="Финансовый 5 2 4 3" xfId="46154" xr:uid="{00000000-0005-0000-0000-00004EB40000}"/>
    <cellStyle name="Финансовый 5 2 5" xfId="46155" xr:uid="{00000000-0005-0000-0000-00004FB40000}"/>
    <cellStyle name="Финансовый 5 2 6" xfId="46156" xr:uid="{00000000-0005-0000-0000-000050B40000}"/>
    <cellStyle name="Финансовый 5 2 7" xfId="46157" xr:uid="{00000000-0005-0000-0000-000051B40000}"/>
    <cellStyle name="Финансовый 5 3" xfId="46158" xr:uid="{00000000-0005-0000-0000-000052B40000}"/>
    <cellStyle name="Финансовый 5 3 2" xfId="46159" xr:uid="{00000000-0005-0000-0000-000053B40000}"/>
    <cellStyle name="Финансовый 5 4" xfId="46160" xr:uid="{00000000-0005-0000-0000-000054B40000}"/>
    <cellStyle name="Финансовый 5 4 2" xfId="46161" xr:uid="{00000000-0005-0000-0000-000055B40000}"/>
    <cellStyle name="Финансовый 5 5" xfId="46162" xr:uid="{00000000-0005-0000-0000-000056B40000}"/>
    <cellStyle name="Финансовый 5 5 2" xfId="46163" xr:uid="{00000000-0005-0000-0000-000057B40000}"/>
    <cellStyle name="Финансовый 5 5 3" xfId="46164" xr:uid="{00000000-0005-0000-0000-000058B40000}"/>
    <cellStyle name="Финансовый 5 6" xfId="46165" xr:uid="{00000000-0005-0000-0000-000059B40000}"/>
    <cellStyle name="Финансовый 5 6 2" xfId="46166" xr:uid="{00000000-0005-0000-0000-00005AB40000}"/>
    <cellStyle name="Финансовый 5 7" xfId="46167" xr:uid="{00000000-0005-0000-0000-00005BB40000}"/>
    <cellStyle name="Финансовый 5 7 2" xfId="46168" xr:uid="{00000000-0005-0000-0000-00005CB40000}"/>
    <cellStyle name="Финансовый 6" xfId="46169" xr:uid="{00000000-0005-0000-0000-00005DB40000}"/>
    <cellStyle name="Финансовый 6 2" xfId="46170" xr:uid="{00000000-0005-0000-0000-00005EB40000}"/>
    <cellStyle name="Финансовый 6 2 10" xfId="46171" xr:uid="{00000000-0005-0000-0000-00005FB40000}"/>
    <cellStyle name="Финансовый 6 2 11" xfId="46172" xr:uid="{00000000-0005-0000-0000-000060B40000}"/>
    <cellStyle name="Финансовый 6 2 12" xfId="46173" xr:uid="{00000000-0005-0000-0000-000061B40000}"/>
    <cellStyle name="Финансовый 6 2 13" xfId="46174" xr:uid="{00000000-0005-0000-0000-000062B40000}"/>
    <cellStyle name="Финансовый 6 2 14" xfId="46175" xr:uid="{00000000-0005-0000-0000-000063B40000}"/>
    <cellStyle name="Финансовый 6 2 15" xfId="46176" xr:uid="{00000000-0005-0000-0000-000064B40000}"/>
    <cellStyle name="Финансовый 6 2 16" xfId="46177" xr:uid="{00000000-0005-0000-0000-000065B40000}"/>
    <cellStyle name="Финансовый 6 2 17" xfId="46178" xr:uid="{00000000-0005-0000-0000-000066B40000}"/>
    <cellStyle name="Финансовый 6 2 18" xfId="46179" xr:uid="{00000000-0005-0000-0000-000067B40000}"/>
    <cellStyle name="Финансовый 6 2 19" xfId="46180" xr:uid="{00000000-0005-0000-0000-000068B40000}"/>
    <cellStyle name="Финансовый 6 2 2" xfId="46181" xr:uid="{00000000-0005-0000-0000-000069B40000}"/>
    <cellStyle name="Финансовый 6 2 2 10" xfId="46182" xr:uid="{00000000-0005-0000-0000-00006AB40000}"/>
    <cellStyle name="Финансовый 6 2 2 11" xfId="46183" xr:uid="{00000000-0005-0000-0000-00006BB40000}"/>
    <cellStyle name="Финансовый 6 2 2 12" xfId="46184" xr:uid="{00000000-0005-0000-0000-00006CB40000}"/>
    <cellStyle name="Финансовый 6 2 2 13" xfId="46185" xr:uid="{00000000-0005-0000-0000-00006DB40000}"/>
    <cellStyle name="Финансовый 6 2 2 14" xfId="46186" xr:uid="{00000000-0005-0000-0000-00006EB40000}"/>
    <cellStyle name="Финансовый 6 2 2 15" xfId="46187" xr:uid="{00000000-0005-0000-0000-00006FB40000}"/>
    <cellStyle name="Финансовый 6 2 2 16" xfId="46188" xr:uid="{00000000-0005-0000-0000-000070B40000}"/>
    <cellStyle name="Финансовый 6 2 2 17" xfId="46189" xr:uid="{00000000-0005-0000-0000-000071B40000}"/>
    <cellStyle name="Финансовый 6 2 2 18" xfId="46190" xr:uid="{00000000-0005-0000-0000-000072B40000}"/>
    <cellStyle name="Финансовый 6 2 2 19" xfId="46191" xr:uid="{00000000-0005-0000-0000-000073B40000}"/>
    <cellStyle name="Финансовый 6 2 2 2" xfId="46192" xr:uid="{00000000-0005-0000-0000-000074B40000}"/>
    <cellStyle name="Финансовый 6 2 2 2 10" xfId="46193" xr:uid="{00000000-0005-0000-0000-000075B40000}"/>
    <cellStyle name="Финансовый 6 2 2 2 11" xfId="46194" xr:uid="{00000000-0005-0000-0000-000076B40000}"/>
    <cellStyle name="Финансовый 6 2 2 2 12" xfId="46195" xr:uid="{00000000-0005-0000-0000-000077B40000}"/>
    <cellStyle name="Финансовый 6 2 2 2 13" xfId="46196" xr:uid="{00000000-0005-0000-0000-000078B40000}"/>
    <cellStyle name="Финансовый 6 2 2 2 14" xfId="46197" xr:uid="{00000000-0005-0000-0000-000079B40000}"/>
    <cellStyle name="Финансовый 6 2 2 2 15" xfId="46198" xr:uid="{00000000-0005-0000-0000-00007AB40000}"/>
    <cellStyle name="Финансовый 6 2 2 2 16" xfId="46199" xr:uid="{00000000-0005-0000-0000-00007BB40000}"/>
    <cellStyle name="Финансовый 6 2 2 2 17" xfId="46200" xr:uid="{00000000-0005-0000-0000-00007CB40000}"/>
    <cellStyle name="Финансовый 6 2 2 2 18" xfId="46201" xr:uid="{00000000-0005-0000-0000-00007DB40000}"/>
    <cellStyle name="Финансовый 6 2 2 2 19" xfId="46202" xr:uid="{00000000-0005-0000-0000-00007EB40000}"/>
    <cellStyle name="Финансовый 6 2 2 2 2" xfId="46203" xr:uid="{00000000-0005-0000-0000-00007FB40000}"/>
    <cellStyle name="Финансовый 6 2 2 2 2 10" xfId="46204" xr:uid="{00000000-0005-0000-0000-000080B40000}"/>
    <cellStyle name="Финансовый 6 2 2 2 2 11" xfId="46205" xr:uid="{00000000-0005-0000-0000-000081B40000}"/>
    <cellStyle name="Финансовый 6 2 2 2 2 12" xfId="46206" xr:uid="{00000000-0005-0000-0000-000082B40000}"/>
    <cellStyle name="Финансовый 6 2 2 2 2 13" xfId="46207" xr:uid="{00000000-0005-0000-0000-000083B40000}"/>
    <cellStyle name="Финансовый 6 2 2 2 2 14" xfId="46208" xr:uid="{00000000-0005-0000-0000-000084B40000}"/>
    <cellStyle name="Финансовый 6 2 2 2 2 15" xfId="46209" xr:uid="{00000000-0005-0000-0000-000085B40000}"/>
    <cellStyle name="Финансовый 6 2 2 2 2 16" xfId="46210" xr:uid="{00000000-0005-0000-0000-000086B40000}"/>
    <cellStyle name="Финансовый 6 2 2 2 2 17" xfId="46211" xr:uid="{00000000-0005-0000-0000-000087B40000}"/>
    <cellStyle name="Финансовый 6 2 2 2 2 18" xfId="46212" xr:uid="{00000000-0005-0000-0000-000088B40000}"/>
    <cellStyle name="Финансовый 6 2 2 2 2 19" xfId="46213" xr:uid="{00000000-0005-0000-0000-000089B40000}"/>
    <cellStyle name="Финансовый 6 2 2 2 2 2" xfId="46214" xr:uid="{00000000-0005-0000-0000-00008AB40000}"/>
    <cellStyle name="Финансовый 6 2 2 2 2 2 10" xfId="46215" xr:uid="{00000000-0005-0000-0000-00008BB40000}"/>
    <cellStyle name="Финансовый 6 2 2 2 2 2 11" xfId="46216" xr:uid="{00000000-0005-0000-0000-00008CB40000}"/>
    <cellStyle name="Финансовый 6 2 2 2 2 2 12" xfId="46217" xr:uid="{00000000-0005-0000-0000-00008DB40000}"/>
    <cellStyle name="Финансовый 6 2 2 2 2 2 13" xfId="46218" xr:uid="{00000000-0005-0000-0000-00008EB40000}"/>
    <cellStyle name="Финансовый 6 2 2 2 2 2 14" xfId="46219" xr:uid="{00000000-0005-0000-0000-00008FB40000}"/>
    <cellStyle name="Финансовый 6 2 2 2 2 2 15" xfId="46220" xr:uid="{00000000-0005-0000-0000-000090B40000}"/>
    <cellStyle name="Финансовый 6 2 2 2 2 2 16" xfId="46221" xr:uid="{00000000-0005-0000-0000-000091B40000}"/>
    <cellStyle name="Финансовый 6 2 2 2 2 2 17" xfId="46222" xr:uid="{00000000-0005-0000-0000-000092B40000}"/>
    <cellStyle name="Финансовый 6 2 2 2 2 2 18" xfId="46223" xr:uid="{00000000-0005-0000-0000-000093B40000}"/>
    <cellStyle name="Финансовый 6 2 2 2 2 2 2" xfId="46224" xr:uid="{00000000-0005-0000-0000-000094B40000}"/>
    <cellStyle name="Финансовый 6 2 2 2 2 2 3" xfId="46225" xr:uid="{00000000-0005-0000-0000-000095B40000}"/>
    <cellStyle name="Финансовый 6 2 2 2 2 2 4" xfId="46226" xr:uid="{00000000-0005-0000-0000-000096B40000}"/>
    <cellStyle name="Финансовый 6 2 2 2 2 2 5" xfId="46227" xr:uid="{00000000-0005-0000-0000-000097B40000}"/>
    <cellStyle name="Финансовый 6 2 2 2 2 2 6" xfId="46228" xr:uid="{00000000-0005-0000-0000-000098B40000}"/>
    <cellStyle name="Финансовый 6 2 2 2 2 2 7" xfId="46229" xr:uid="{00000000-0005-0000-0000-000099B40000}"/>
    <cellStyle name="Финансовый 6 2 2 2 2 2 8" xfId="46230" xr:uid="{00000000-0005-0000-0000-00009AB40000}"/>
    <cellStyle name="Финансовый 6 2 2 2 2 2 9" xfId="46231" xr:uid="{00000000-0005-0000-0000-00009BB40000}"/>
    <cellStyle name="Финансовый 6 2 2 2 2 20" xfId="46232" xr:uid="{00000000-0005-0000-0000-00009CB40000}"/>
    <cellStyle name="Финансовый 6 2 2 2 2 21" xfId="46233" xr:uid="{00000000-0005-0000-0000-00009DB40000}"/>
    <cellStyle name="Финансовый 6 2 2 2 2 3" xfId="46234" xr:uid="{00000000-0005-0000-0000-00009EB40000}"/>
    <cellStyle name="Финансовый 6 2 2 2 2 3 10" xfId="46235" xr:uid="{00000000-0005-0000-0000-00009FB40000}"/>
    <cellStyle name="Финансовый 6 2 2 2 2 3 11" xfId="46236" xr:uid="{00000000-0005-0000-0000-0000A0B40000}"/>
    <cellStyle name="Финансовый 6 2 2 2 2 3 12" xfId="46237" xr:uid="{00000000-0005-0000-0000-0000A1B40000}"/>
    <cellStyle name="Финансовый 6 2 2 2 2 3 13" xfId="46238" xr:uid="{00000000-0005-0000-0000-0000A2B40000}"/>
    <cellStyle name="Финансовый 6 2 2 2 2 3 14" xfId="46239" xr:uid="{00000000-0005-0000-0000-0000A3B40000}"/>
    <cellStyle name="Финансовый 6 2 2 2 2 3 15" xfId="46240" xr:uid="{00000000-0005-0000-0000-0000A4B40000}"/>
    <cellStyle name="Финансовый 6 2 2 2 2 3 16" xfId="46241" xr:uid="{00000000-0005-0000-0000-0000A5B40000}"/>
    <cellStyle name="Финансовый 6 2 2 2 2 3 17" xfId="46242" xr:uid="{00000000-0005-0000-0000-0000A6B40000}"/>
    <cellStyle name="Финансовый 6 2 2 2 2 3 18" xfId="46243" xr:uid="{00000000-0005-0000-0000-0000A7B40000}"/>
    <cellStyle name="Финансовый 6 2 2 2 2 3 2" xfId="46244" xr:uid="{00000000-0005-0000-0000-0000A8B40000}"/>
    <cellStyle name="Финансовый 6 2 2 2 2 3 3" xfId="46245" xr:uid="{00000000-0005-0000-0000-0000A9B40000}"/>
    <cellStyle name="Финансовый 6 2 2 2 2 3 4" xfId="46246" xr:uid="{00000000-0005-0000-0000-0000AAB40000}"/>
    <cellStyle name="Финансовый 6 2 2 2 2 3 5" xfId="46247" xr:uid="{00000000-0005-0000-0000-0000ABB40000}"/>
    <cellStyle name="Финансовый 6 2 2 2 2 3 6" xfId="46248" xr:uid="{00000000-0005-0000-0000-0000ACB40000}"/>
    <cellStyle name="Финансовый 6 2 2 2 2 3 7" xfId="46249" xr:uid="{00000000-0005-0000-0000-0000ADB40000}"/>
    <cellStyle name="Финансовый 6 2 2 2 2 3 8" xfId="46250" xr:uid="{00000000-0005-0000-0000-0000AEB40000}"/>
    <cellStyle name="Финансовый 6 2 2 2 2 3 9" xfId="46251" xr:uid="{00000000-0005-0000-0000-0000AFB40000}"/>
    <cellStyle name="Финансовый 6 2 2 2 2 4" xfId="46252" xr:uid="{00000000-0005-0000-0000-0000B0B40000}"/>
    <cellStyle name="Финансовый 6 2 2 2 2 4 10" xfId="46253" xr:uid="{00000000-0005-0000-0000-0000B1B40000}"/>
    <cellStyle name="Финансовый 6 2 2 2 2 4 11" xfId="46254" xr:uid="{00000000-0005-0000-0000-0000B2B40000}"/>
    <cellStyle name="Финансовый 6 2 2 2 2 4 12" xfId="46255" xr:uid="{00000000-0005-0000-0000-0000B3B40000}"/>
    <cellStyle name="Финансовый 6 2 2 2 2 4 13" xfId="46256" xr:uid="{00000000-0005-0000-0000-0000B4B40000}"/>
    <cellStyle name="Финансовый 6 2 2 2 2 4 14" xfId="46257" xr:uid="{00000000-0005-0000-0000-0000B5B40000}"/>
    <cellStyle name="Финансовый 6 2 2 2 2 4 15" xfId="46258" xr:uid="{00000000-0005-0000-0000-0000B6B40000}"/>
    <cellStyle name="Финансовый 6 2 2 2 2 4 16" xfId="46259" xr:uid="{00000000-0005-0000-0000-0000B7B40000}"/>
    <cellStyle name="Финансовый 6 2 2 2 2 4 17" xfId="46260" xr:uid="{00000000-0005-0000-0000-0000B8B40000}"/>
    <cellStyle name="Финансовый 6 2 2 2 2 4 18" xfId="46261" xr:uid="{00000000-0005-0000-0000-0000B9B40000}"/>
    <cellStyle name="Финансовый 6 2 2 2 2 4 2" xfId="46262" xr:uid="{00000000-0005-0000-0000-0000BAB40000}"/>
    <cellStyle name="Финансовый 6 2 2 2 2 4 3" xfId="46263" xr:uid="{00000000-0005-0000-0000-0000BBB40000}"/>
    <cellStyle name="Финансовый 6 2 2 2 2 4 4" xfId="46264" xr:uid="{00000000-0005-0000-0000-0000BCB40000}"/>
    <cellStyle name="Финансовый 6 2 2 2 2 4 5" xfId="46265" xr:uid="{00000000-0005-0000-0000-0000BDB40000}"/>
    <cellStyle name="Финансовый 6 2 2 2 2 4 6" xfId="46266" xr:uid="{00000000-0005-0000-0000-0000BEB40000}"/>
    <cellStyle name="Финансовый 6 2 2 2 2 4 7" xfId="46267" xr:uid="{00000000-0005-0000-0000-0000BFB40000}"/>
    <cellStyle name="Финансовый 6 2 2 2 2 4 8" xfId="46268" xr:uid="{00000000-0005-0000-0000-0000C0B40000}"/>
    <cellStyle name="Финансовый 6 2 2 2 2 4 9" xfId="46269" xr:uid="{00000000-0005-0000-0000-0000C1B40000}"/>
    <cellStyle name="Финансовый 6 2 2 2 2 5" xfId="46270" xr:uid="{00000000-0005-0000-0000-0000C2B40000}"/>
    <cellStyle name="Финансовый 6 2 2 2 2 6" xfId="46271" xr:uid="{00000000-0005-0000-0000-0000C3B40000}"/>
    <cellStyle name="Финансовый 6 2 2 2 2 7" xfId="46272" xr:uid="{00000000-0005-0000-0000-0000C4B40000}"/>
    <cellStyle name="Финансовый 6 2 2 2 2 8" xfId="46273" xr:uid="{00000000-0005-0000-0000-0000C5B40000}"/>
    <cellStyle name="Финансовый 6 2 2 2 2 9" xfId="46274" xr:uid="{00000000-0005-0000-0000-0000C6B40000}"/>
    <cellStyle name="Финансовый 6 2 2 2 20" xfId="46275" xr:uid="{00000000-0005-0000-0000-0000C7B40000}"/>
    <cellStyle name="Финансовый 6 2 2 2 21" xfId="46276" xr:uid="{00000000-0005-0000-0000-0000C8B40000}"/>
    <cellStyle name="Финансовый 6 2 2 2 22" xfId="46277" xr:uid="{00000000-0005-0000-0000-0000C9B40000}"/>
    <cellStyle name="Финансовый 6 2 2 2 3" xfId="46278" xr:uid="{00000000-0005-0000-0000-0000CAB40000}"/>
    <cellStyle name="Финансовый 6 2 2 2 3 10" xfId="46279" xr:uid="{00000000-0005-0000-0000-0000CBB40000}"/>
    <cellStyle name="Финансовый 6 2 2 2 3 11" xfId="46280" xr:uid="{00000000-0005-0000-0000-0000CCB40000}"/>
    <cellStyle name="Финансовый 6 2 2 2 3 12" xfId="46281" xr:uid="{00000000-0005-0000-0000-0000CDB40000}"/>
    <cellStyle name="Финансовый 6 2 2 2 3 13" xfId="46282" xr:uid="{00000000-0005-0000-0000-0000CEB40000}"/>
    <cellStyle name="Финансовый 6 2 2 2 3 14" xfId="46283" xr:uid="{00000000-0005-0000-0000-0000CFB40000}"/>
    <cellStyle name="Финансовый 6 2 2 2 3 15" xfId="46284" xr:uid="{00000000-0005-0000-0000-0000D0B40000}"/>
    <cellStyle name="Финансовый 6 2 2 2 3 16" xfId="46285" xr:uid="{00000000-0005-0000-0000-0000D1B40000}"/>
    <cellStyle name="Финансовый 6 2 2 2 3 17" xfId="46286" xr:uid="{00000000-0005-0000-0000-0000D2B40000}"/>
    <cellStyle name="Финансовый 6 2 2 2 3 18" xfId="46287" xr:uid="{00000000-0005-0000-0000-0000D3B40000}"/>
    <cellStyle name="Финансовый 6 2 2 2 3 2" xfId="46288" xr:uid="{00000000-0005-0000-0000-0000D4B40000}"/>
    <cellStyle name="Финансовый 6 2 2 2 3 3" xfId="46289" xr:uid="{00000000-0005-0000-0000-0000D5B40000}"/>
    <cellStyle name="Финансовый 6 2 2 2 3 4" xfId="46290" xr:uid="{00000000-0005-0000-0000-0000D6B40000}"/>
    <cellStyle name="Финансовый 6 2 2 2 3 5" xfId="46291" xr:uid="{00000000-0005-0000-0000-0000D7B40000}"/>
    <cellStyle name="Финансовый 6 2 2 2 3 6" xfId="46292" xr:uid="{00000000-0005-0000-0000-0000D8B40000}"/>
    <cellStyle name="Финансовый 6 2 2 2 3 7" xfId="46293" xr:uid="{00000000-0005-0000-0000-0000D9B40000}"/>
    <cellStyle name="Финансовый 6 2 2 2 3 8" xfId="46294" xr:uid="{00000000-0005-0000-0000-0000DAB40000}"/>
    <cellStyle name="Финансовый 6 2 2 2 3 9" xfId="46295" xr:uid="{00000000-0005-0000-0000-0000DBB40000}"/>
    <cellStyle name="Финансовый 6 2 2 2 4" xfId="46296" xr:uid="{00000000-0005-0000-0000-0000DCB40000}"/>
    <cellStyle name="Финансовый 6 2 2 2 4 10" xfId="46297" xr:uid="{00000000-0005-0000-0000-0000DDB40000}"/>
    <cellStyle name="Финансовый 6 2 2 2 4 11" xfId="46298" xr:uid="{00000000-0005-0000-0000-0000DEB40000}"/>
    <cellStyle name="Финансовый 6 2 2 2 4 12" xfId="46299" xr:uid="{00000000-0005-0000-0000-0000DFB40000}"/>
    <cellStyle name="Финансовый 6 2 2 2 4 13" xfId="46300" xr:uid="{00000000-0005-0000-0000-0000E0B40000}"/>
    <cellStyle name="Финансовый 6 2 2 2 4 14" xfId="46301" xr:uid="{00000000-0005-0000-0000-0000E1B40000}"/>
    <cellStyle name="Финансовый 6 2 2 2 4 15" xfId="46302" xr:uid="{00000000-0005-0000-0000-0000E2B40000}"/>
    <cellStyle name="Финансовый 6 2 2 2 4 16" xfId="46303" xr:uid="{00000000-0005-0000-0000-0000E3B40000}"/>
    <cellStyle name="Финансовый 6 2 2 2 4 17" xfId="46304" xr:uid="{00000000-0005-0000-0000-0000E4B40000}"/>
    <cellStyle name="Финансовый 6 2 2 2 4 18" xfId="46305" xr:uid="{00000000-0005-0000-0000-0000E5B40000}"/>
    <cellStyle name="Финансовый 6 2 2 2 4 2" xfId="46306" xr:uid="{00000000-0005-0000-0000-0000E6B40000}"/>
    <cellStyle name="Финансовый 6 2 2 2 4 3" xfId="46307" xr:uid="{00000000-0005-0000-0000-0000E7B40000}"/>
    <cellStyle name="Финансовый 6 2 2 2 4 4" xfId="46308" xr:uid="{00000000-0005-0000-0000-0000E8B40000}"/>
    <cellStyle name="Финансовый 6 2 2 2 4 5" xfId="46309" xr:uid="{00000000-0005-0000-0000-0000E9B40000}"/>
    <cellStyle name="Финансовый 6 2 2 2 4 6" xfId="46310" xr:uid="{00000000-0005-0000-0000-0000EAB40000}"/>
    <cellStyle name="Финансовый 6 2 2 2 4 7" xfId="46311" xr:uid="{00000000-0005-0000-0000-0000EBB40000}"/>
    <cellStyle name="Финансовый 6 2 2 2 4 8" xfId="46312" xr:uid="{00000000-0005-0000-0000-0000ECB40000}"/>
    <cellStyle name="Финансовый 6 2 2 2 4 9" xfId="46313" xr:uid="{00000000-0005-0000-0000-0000EDB40000}"/>
    <cellStyle name="Финансовый 6 2 2 2 5" xfId="46314" xr:uid="{00000000-0005-0000-0000-0000EEB40000}"/>
    <cellStyle name="Финансовый 6 2 2 2 5 10" xfId="46315" xr:uid="{00000000-0005-0000-0000-0000EFB40000}"/>
    <cellStyle name="Финансовый 6 2 2 2 5 11" xfId="46316" xr:uid="{00000000-0005-0000-0000-0000F0B40000}"/>
    <cellStyle name="Финансовый 6 2 2 2 5 12" xfId="46317" xr:uid="{00000000-0005-0000-0000-0000F1B40000}"/>
    <cellStyle name="Финансовый 6 2 2 2 5 13" xfId="46318" xr:uid="{00000000-0005-0000-0000-0000F2B40000}"/>
    <cellStyle name="Финансовый 6 2 2 2 5 14" xfId="46319" xr:uid="{00000000-0005-0000-0000-0000F3B40000}"/>
    <cellStyle name="Финансовый 6 2 2 2 5 15" xfId="46320" xr:uid="{00000000-0005-0000-0000-0000F4B40000}"/>
    <cellStyle name="Финансовый 6 2 2 2 5 16" xfId="46321" xr:uid="{00000000-0005-0000-0000-0000F5B40000}"/>
    <cellStyle name="Финансовый 6 2 2 2 5 17" xfId="46322" xr:uid="{00000000-0005-0000-0000-0000F6B40000}"/>
    <cellStyle name="Финансовый 6 2 2 2 5 18" xfId="46323" xr:uid="{00000000-0005-0000-0000-0000F7B40000}"/>
    <cellStyle name="Финансовый 6 2 2 2 5 2" xfId="46324" xr:uid="{00000000-0005-0000-0000-0000F8B40000}"/>
    <cellStyle name="Финансовый 6 2 2 2 5 3" xfId="46325" xr:uid="{00000000-0005-0000-0000-0000F9B40000}"/>
    <cellStyle name="Финансовый 6 2 2 2 5 4" xfId="46326" xr:uid="{00000000-0005-0000-0000-0000FAB40000}"/>
    <cellStyle name="Финансовый 6 2 2 2 5 5" xfId="46327" xr:uid="{00000000-0005-0000-0000-0000FBB40000}"/>
    <cellStyle name="Финансовый 6 2 2 2 5 6" xfId="46328" xr:uid="{00000000-0005-0000-0000-0000FCB40000}"/>
    <cellStyle name="Финансовый 6 2 2 2 5 7" xfId="46329" xr:uid="{00000000-0005-0000-0000-0000FDB40000}"/>
    <cellStyle name="Финансовый 6 2 2 2 5 8" xfId="46330" xr:uid="{00000000-0005-0000-0000-0000FEB40000}"/>
    <cellStyle name="Финансовый 6 2 2 2 5 9" xfId="46331" xr:uid="{00000000-0005-0000-0000-0000FFB40000}"/>
    <cellStyle name="Финансовый 6 2 2 2 6" xfId="46332" xr:uid="{00000000-0005-0000-0000-000000B50000}"/>
    <cellStyle name="Финансовый 6 2 2 2 7" xfId="46333" xr:uid="{00000000-0005-0000-0000-000001B50000}"/>
    <cellStyle name="Финансовый 6 2 2 2 8" xfId="46334" xr:uid="{00000000-0005-0000-0000-000002B50000}"/>
    <cellStyle name="Финансовый 6 2 2 2 9" xfId="46335" xr:uid="{00000000-0005-0000-0000-000003B50000}"/>
    <cellStyle name="Финансовый 6 2 2 20" xfId="46336" xr:uid="{00000000-0005-0000-0000-000004B50000}"/>
    <cellStyle name="Финансовый 6 2 2 21" xfId="46337" xr:uid="{00000000-0005-0000-0000-000005B50000}"/>
    <cellStyle name="Финансовый 6 2 2 22" xfId="46338" xr:uid="{00000000-0005-0000-0000-000006B50000}"/>
    <cellStyle name="Финансовый 6 2 2 23" xfId="46339" xr:uid="{00000000-0005-0000-0000-000007B50000}"/>
    <cellStyle name="Финансовый 6 2 2 24" xfId="46340" xr:uid="{00000000-0005-0000-0000-000008B50000}"/>
    <cellStyle name="Финансовый 6 2 2 3" xfId="46341" xr:uid="{00000000-0005-0000-0000-000009B50000}"/>
    <cellStyle name="Финансовый 6 2 2 3 10" xfId="46342" xr:uid="{00000000-0005-0000-0000-00000AB50000}"/>
    <cellStyle name="Финансовый 6 2 2 3 11" xfId="46343" xr:uid="{00000000-0005-0000-0000-00000BB50000}"/>
    <cellStyle name="Финансовый 6 2 2 3 12" xfId="46344" xr:uid="{00000000-0005-0000-0000-00000CB50000}"/>
    <cellStyle name="Финансовый 6 2 2 3 13" xfId="46345" xr:uid="{00000000-0005-0000-0000-00000DB50000}"/>
    <cellStyle name="Финансовый 6 2 2 3 14" xfId="46346" xr:uid="{00000000-0005-0000-0000-00000EB50000}"/>
    <cellStyle name="Финансовый 6 2 2 3 15" xfId="46347" xr:uid="{00000000-0005-0000-0000-00000FB50000}"/>
    <cellStyle name="Финансовый 6 2 2 3 16" xfId="46348" xr:uid="{00000000-0005-0000-0000-000010B50000}"/>
    <cellStyle name="Финансовый 6 2 2 3 17" xfId="46349" xr:uid="{00000000-0005-0000-0000-000011B50000}"/>
    <cellStyle name="Финансовый 6 2 2 3 18" xfId="46350" xr:uid="{00000000-0005-0000-0000-000012B50000}"/>
    <cellStyle name="Финансовый 6 2 2 3 19" xfId="46351" xr:uid="{00000000-0005-0000-0000-000013B50000}"/>
    <cellStyle name="Финансовый 6 2 2 3 2" xfId="46352" xr:uid="{00000000-0005-0000-0000-000014B50000}"/>
    <cellStyle name="Финансовый 6 2 2 3 2 10" xfId="46353" xr:uid="{00000000-0005-0000-0000-000015B50000}"/>
    <cellStyle name="Финансовый 6 2 2 3 2 11" xfId="46354" xr:uid="{00000000-0005-0000-0000-000016B50000}"/>
    <cellStyle name="Финансовый 6 2 2 3 2 12" xfId="46355" xr:uid="{00000000-0005-0000-0000-000017B50000}"/>
    <cellStyle name="Финансовый 6 2 2 3 2 13" xfId="46356" xr:uid="{00000000-0005-0000-0000-000018B50000}"/>
    <cellStyle name="Финансовый 6 2 2 3 2 14" xfId="46357" xr:uid="{00000000-0005-0000-0000-000019B50000}"/>
    <cellStyle name="Финансовый 6 2 2 3 2 15" xfId="46358" xr:uid="{00000000-0005-0000-0000-00001AB50000}"/>
    <cellStyle name="Финансовый 6 2 2 3 2 16" xfId="46359" xr:uid="{00000000-0005-0000-0000-00001BB50000}"/>
    <cellStyle name="Финансовый 6 2 2 3 2 17" xfId="46360" xr:uid="{00000000-0005-0000-0000-00001CB50000}"/>
    <cellStyle name="Финансовый 6 2 2 3 2 18" xfId="46361" xr:uid="{00000000-0005-0000-0000-00001DB50000}"/>
    <cellStyle name="Финансовый 6 2 2 3 2 19" xfId="46362" xr:uid="{00000000-0005-0000-0000-00001EB50000}"/>
    <cellStyle name="Финансовый 6 2 2 3 2 2" xfId="46363" xr:uid="{00000000-0005-0000-0000-00001FB50000}"/>
    <cellStyle name="Финансовый 6 2 2 3 2 2 10" xfId="46364" xr:uid="{00000000-0005-0000-0000-000020B50000}"/>
    <cellStyle name="Финансовый 6 2 2 3 2 2 11" xfId="46365" xr:uid="{00000000-0005-0000-0000-000021B50000}"/>
    <cellStyle name="Финансовый 6 2 2 3 2 2 12" xfId="46366" xr:uid="{00000000-0005-0000-0000-000022B50000}"/>
    <cellStyle name="Финансовый 6 2 2 3 2 2 13" xfId="46367" xr:uid="{00000000-0005-0000-0000-000023B50000}"/>
    <cellStyle name="Финансовый 6 2 2 3 2 2 14" xfId="46368" xr:uid="{00000000-0005-0000-0000-000024B50000}"/>
    <cellStyle name="Финансовый 6 2 2 3 2 2 15" xfId="46369" xr:uid="{00000000-0005-0000-0000-000025B50000}"/>
    <cellStyle name="Финансовый 6 2 2 3 2 2 16" xfId="46370" xr:uid="{00000000-0005-0000-0000-000026B50000}"/>
    <cellStyle name="Финансовый 6 2 2 3 2 2 17" xfId="46371" xr:uid="{00000000-0005-0000-0000-000027B50000}"/>
    <cellStyle name="Финансовый 6 2 2 3 2 2 18" xfId="46372" xr:uid="{00000000-0005-0000-0000-000028B50000}"/>
    <cellStyle name="Финансовый 6 2 2 3 2 2 2" xfId="46373" xr:uid="{00000000-0005-0000-0000-000029B50000}"/>
    <cellStyle name="Финансовый 6 2 2 3 2 2 3" xfId="46374" xr:uid="{00000000-0005-0000-0000-00002AB50000}"/>
    <cellStyle name="Финансовый 6 2 2 3 2 2 4" xfId="46375" xr:uid="{00000000-0005-0000-0000-00002BB50000}"/>
    <cellStyle name="Финансовый 6 2 2 3 2 2 5" xfId="46376" xr:uid="{00000000-0005-0000-0000-00002CB50000}"/>
    <cellStyle name="Финансовый 6 2 2 3 2 2 6" xfId="46377" xr:uid="{00000000-0005-0000-0000-00002DB50000}"/>
    <cellStyle name="Финансовый 6 2 2 3 2 2 7" xfId="46378" xr:uid="{00000000-0005-0000-0000-00002EB50000}"/>
    <cellStyle name="Финансовый 6 2 2 3 2 2 8" xfId="46379" xr:uid="{00000000-0005-0000-0000-00002FB50000}"/>
    <cellStyle name="Финансовый 6 2 2 3 2 2 9" xfId="46380" xr:uid="{00000000-0005-0000-0000-000030B50000}"/>
    <cellStyle name="Финансовый 6 2 2 3 2 20" xfId="46381" xr:uid="{00000000-0005-0000-0000-000031B50000}"/>
    <cellStyle name="Финансовый 6 2 2 3 2 21" xfId="46382" xr:uid="{00000000-0005-0000-0000-000032B50000}"/>
    <cellStyle name="Финансовый 6 2 2 3 2 3" xfId="46383" xr:uid="{00000000-0005-0000-0000-000033B50000}"/>
    <cellStyle name="Финансовый 6 2 2 3 2 3 10" xfId="46384" xr:uid="{00000000-0005-0000-0000-000034B50000}"/>
    <cellStyle name="Финансовый 6 2 2 3 2 3 11" xfId="46385" xr:uid="{00000000-0005-0000-0000-000035B50000}"/>
    <cellStyle name="Финансовый 6 2 2 3 2 3 12" xfId="46386" xr:uid="{00000000-0005-0000-0000-000036B50000}"/>
    <cellStyle name="Финансовый 6 2 2 3 2 3 13" xfId="46387" xr:uid="{00000000-0005-0000-0000-000037B50000}"/>
    <cellStyle name="Финансовый 6 2 2 3 2 3 14" xfId="46388" xr:uid="{00000000-0005-0000-0000-000038B50000}"/>
    <cellStyle name="Финансовый 6 2 2 3 2 3 15" xfId="46389" xr:uid="{00000000-0005-0000-0000-000039B50000}"/>
    <cellStyle name="Финансовый 6 2 2 3 2 3 16" xfId="46390" xr:uid="{00000000-0005-0000-0000-00003AB50000}"/>
    <cellStyle name="Финансовый 6 2 2 3 2 3 17" xfId="46391" xr:uid="{00000000-0005-0000-0000-00003BB50000}"/>
    <cellStyle name="Финансовый 6 2 2 3 2 3 18" xfId="46392" xr:uid="{00000000-0005-0000-0000-00003CB50000}"/>
    <cellStyle name="Финансовый 6 2 2 3 2 3 2" xfId="46393" xr:uid="{00000000-0005-0000-0000-00003DB50000}"/>
    <cellStyle name="Финансовый 6 2 2 3 2 3 3" xfId="46394" xr:uid="{00000000-0005-0000-0000-00003EB50000}"/>
    <cellStyle name="Финансовый 6 2 2 3 2 3 4" xfId="46395" xr:uid="{00000000-0005-0000-0000-00003FB50000}"/>
    <cellStyle name="Финансовый 6 2 2 3 2 3 5" xfId="46396" xr:uid="{00000000-0005-0000-0000-000040B50000}"/>
    <cellStyle name="Финансовый 6 2 2 3 2 3 6" xfId="46397" xr:uid="{00000000-0005-0000-0000-000041B50000}"/>
    <cellStyle name="Финансовый 6 2 2 3 2 3 7" xfId="46398" xr:uid="{00000000-0005-0000-0000-000042B50000}"/>
    <cellStyle name="Финансовый 6 2 2 3 2 3 8" xfId="46399" xr:uid="{00000000-0005-0000-0000-000043B50000}"/>
    <cellStyle name="Финансовый 6 2 2 3 2 3 9" xfId="46400" xr:uid="{00000000-0005-0000-0000-000044B50000}"/>
    <cellStyle name="Финансовый 6 2 2 3 2 4" xfId="46401" xr:uid="{00000000-0005-0000-0000-000045B50000}"/>
    <cellStyle name="Финансовый 6 2 2 3 2 4 10" xfId="46402" xr:uid="{00000000-0005-0000-0000-000046B50000}"/>
    <cellStyle name="Финансовый 6 2 2 3 2 4 11" xfId="46403" xr:uid="{00000000-0005-0000-0000-000047B50000}"/>
    <cellStyle name="Финансовый 6 2 2 3 2 4 12" xfId="46404" xr:uid="{00000000-0005-0000-0000-000048B50000}"/>
    <cellStyle name="Финансовый 6 2 2 3 2 4 13" xfId="46405" xr:uid="{00000000-0005-0000-0000-000049B50000}"/>
    <cellStyle name="Финансовый 6 2 2 3 2 4 14" xfId="46406" xr:uid="{00000000-0005-0000-0000-00004AB50000}"/>
    <cellStyle name="Финансовый 6 2 2 3 2 4 15" xfId="46407" xr:uid="{00000000-0005-0000-0000-00004BB50000}"/>
    <cellStyle name="Финансовый 6 2 2 3 2 4 16" xfId="46408" xr:uid="{00000000-0005-0000-0000-00004CB50000}"/>
    <cellStyle name="Финансовый 6 2 2 3 2 4 17" xfId="46409" xr:uid="{00000000-0005-0000-0000-00004DB50000}"/>
    <cellStyle name="Финансовый 6 2 2 3 2 4 18" xfId="46410" xr:uid="{00000000-0005-0000-0000-00004EB50000}"/>
    <cellStyle name="Финансовый 6 2 2 3 2 4 2" xfId="46411" xr:uid="{00000000-0005-0000-0000-00004FB50000}"/>
    <cellStyle name="Финансовый 6 2 2 3 2 4 3" xfId="46412" xr:uid="{00000000-0005-0000-0000-000050B50000}"/>
    <cellStyle name="Финансовый 6 2 2 3 2 4 4" xfId="46413" xr:uid="{00000000-0005-0000-0000-000051B50000}"/>
    <cellStyle name="Финансовый 6 2 2 3 2 4 5" xfId="46414" xr:uid="{00000000-0005-0000-0000-000052B50000}"/>
    <cellStyle name="Финансовый 6 2 2 3 2 4 6" xfId="46415" xr:uid="{00000000-0005-0000-0000-000053B50000}"/>
    <cellStyle name="Финансовый 6 2 2 3 2 4 7" xfId="46416" xr:uid="{00000000-0005-0000-0000-000054B50000}"/>
    <cellStyle name="Финансовый 6 2 2 3 2 4 8" xfId="46417" xr:uid="{00000000-0005-0000-0000-000055B50000}"/>
    <cellStyle name="Финансовый 6 2 2 3 2 4 9" xfId="46418" xr:uid="{00000000-0005-0000-0000-000056B50000}"/>
    <cellStyle name="Финансовый 6 2 2 3 2 5" xfId="46419" xr:uid="{00000000-0005-0000-0000-000057B50000}"/>
    <cellStyle name="Финансовый 6 2 2 3 2 6" xfId="46420" xr:uid="{00000000-0005-0000-0000-000058B50000}"/>
    <cellStyle name="Финансовый 6 2 2 3 2 7" xfId="46421" xr:uid="{00000000-0005-0000-0000-000059B50000}"/>
    <cellStyle name="Финансовый 6 2 2 3 2 8" xfId="46422" xr:uid="{00000000-0005-0000-0000-00005AB50000}"/>
    <cellStyle name="Финансовый 6 2 2 3 2 9" xfId="46423" xr:uid="{00000000-0005-0000-0000-00005BB50000}"/>
    <cellStyle name="Финансовый 6 2 2 3 20" xfId="46424" xr:uid="{00000000-0005-0000-0000-00005CB50000}"/>
    <cellStyle name="Финансовый 6 2 2 3 21" xfId="46425" xr:uid="{00000000-0005-0000-0000-00005DB50000}"/>
    <cellStyle name="Финансовый 6 2 2 3 22" xfId="46426" xr:uid="{00000000-0005-0000-0000-00005EB50000}"/>
    <cellStyle name="Финансовый 6 2 2 3 3" xfId="46427" xr:uid="{00000000-0005-0000-0000-00005FB50000}"/>
    <cellStyle name="Финансовый 6 2 2 3 3 10" xfId="46428" xr:uid="{00000000-0005-0000-0000-000060B50000}"/>
    <cellStyle name="Финансовый 6 2 2 3 3 11" xfId="46429" xr:uid="{00000000-0005-0000-0000-000061B50000}"/>
    <cellStyle name="Финансовый 6 2 2 3 3 12" xfId="46430" xr:uid="{00000000-0005-0000-0000-000062B50000}"/>
    <cellStyle name="Финансовый 6 2 2 3 3 13" xfId="46431" xr:uid="{00000000-0005-0000-0000-000063B50000}"/>
    <cellStyle name="Финансовый 6 2 2 3 3 14" xfId="46432" xr:uid="{00000000-0005-0000-0000-000064B50000}"/>
    <cellStyle name="Финансовый 6 2 2 3 3 15" xfId="46433" xr:uid="{00000000-0005-0000-0000-000065B50000}"/>
    <cellStyle name="Финансовый 6 2 2 3 3 16" xfId="46434" xr:uid="{00000000-0005-0000-0000-000066B50000}"/>
    <cellStyle name="Финансовый 6 2 2 3 3 17" xfId="46435" xr:uid="{00000000-0005-0000-0000-000067B50000}"/>
    <cellStyle name="Финансовый 6 2 2 3 3 18" xfId="46436" xr:uid="{00000000-0005-0000-0000-000068B50000}"/>
    <cellStyle name="Финансовый 6 2 2 3 3 2" xfId="46437" xr:uid="{00000000-0005-0000-0000-000069B50000}"/>
    <cellStyle name="Финансовый 6 2 2 3 3 3" xfId="46438" xr:uid="{00000000-0005-0000-0000-00006AB50000}"/>
    <cellStyle name="Финансовый 6 2 2 3 3 4" xfId="46439" xr:uid="{00000000-0005-0000-0000-00006BB50000}"/>
    <cellStyle name="Финансовый 6 2 2 3 3 5" xfId="46440" xr:uid="{00000000-0005-0000-0000-00006CB50000}"/>
    <cellStyle name="Финансовый 6 2 2 3 3 6" xfId="46441" xr:uid="{00000000-0005-0000-0000-00006DB50000}"/>
    <cellStyle name="Финансовый 6 2 2 3 3 7" xfId="46442" xr:uid="{00000000-0005-0000-0000-00006EB50000}"/>
    <cellStyle name="Финансовый 6 2 2 3 3 8" xfId="46443" xr:uid="{00000000-0005-0000-0000-00006FB50000}"/>
    <cellStyle name="Финансовый 6 2 2 3 3 9" xfId="46444" xr:uid="{00000000-0005-0000-0000-000070B50000}"/>
    <cellStyle name="Финансовый 6 2 2 3 4" xfId="46445" xr:uid="{00000000-0005-0000-0000-000071B50000}"/>
    <cellStyle name="Финансовый 6 2 2 3 4 10" xfId="46446" xr:uid="{00000000-0005-0000-0000-000072B50000}"/>
    <cellStyle name="Финансовый 6 2 2 3 4 11" xfId="46447" xr:uid="{00000000-0005-0000-0000-000073B50000}"/>
    <cellStyle name="Финансовый 6 2 2 3 4 12" xfId="46448" xr:uid="{00000000-0005-0000-0000-000074B50000}"/>
    <cellStyle name="Финансовый 6 2 2 3 4 13" xfId="46449" xr:uid="{00000000-0005-0000-0000-000075B50000}"/>
    <cellStyle name="Финансовый 6 2 2 3 4 14" xfId="46450" xr:uid="{00000000-0005-0000-0000-000076B50000}"/>
    <cellStyle name="Финансовый 6 2 2 3 4 15" xfId="46451" xr:uid="{00000000-0005-0000-0000-000077B50000}"/>
    <cellStyle name="Финансовый 6 2 2 3 4 16" xfId="46452" xr:uid="{00000000-0005-0000-0000-000078B50000}"/>
    <cellStyle name="Финансовый 6 2 2 3 4 17" xfId="46453" xr:uid="{00000000-0005-0000-0000-000079B50000}"/>
    <cellStyle name="Финансовый 6 2 2 3 4 18" xfId="46454" xr:uid="{00000000-0005-0000-0000-00007AB50000}"/>
    <cellStyle name="Финансовый 6 2 2 3 4 2" xfId="46455" xr:uid="{00000000-0005-0000-0000-00007BB50000}"/>
    <cellStyle name="Финансовый 6 2 2 3 4 3" xfId="46456" xr:uid="{00000000-0005-0000-0000-00007CB50000}"/>
    <cellStyle name="Финансовый 6 2 2 3 4 4" xfId="46457" xr:uid="{00000000-0005-0000-0000-00007DB50000}"/>
    <cellStyle name="Финансовый 6 2 2 3 4 5" xfId="46458" xr:uid="{00000000-0005-0000-0000-00007EB50000}"/>
    <cellStyle name="Финансовый 6 2 2 3 4 6" xfId="46459" xr:uid="{00000000-0005-0000-0000-00007FB50000}"/>
    <cellStyle name="Финансовый 6 2 2 3 4 7" xfId="46460" xr:uid="{00000000-0005-0000-0000-000080B50000}"/>
    <cellStyle name="Финансовый 6 2 2 3 4 8" xfId="46461" xr:uid="{00000000-0005-0000-0000-000081B50000}"/>
    <cellStyle name="Финансовый 6 2 2 3 4 9" xfId="46462" xr:uid="{00000000-0005-0000-0000-000082B50000}"/>
    <cellStyle name="Финансовый 6 2 2 3 5" xfId="46463" xr:uid="{00000000-0005-0000-0000-000083B50000}"/>
    <cellStyle name="Финансовый 6 2 2 3 5 10" xfId="46464" xr:uid="{00000000-0005-0000-0000-000084B50000}"/>
    <cellStyle name="Финансовый 6 2 2 3 5 11" xfId="46465" xr:uid="{00000000-0005-0000-0000-000085B50000}"/>
    <cellStyle name="Финансовый 6 2 2 3 5 12" xfId="46466" xr:uid="{00000000-0005-0000-0000-000086B50000}"/>
    <cellStyle name="Финансовый 6 2 2 3 5 13" xfId="46467" xr:uid="{00000000-0005-0000-0000-000087B50000}"/>
    <cellStyle name="Финансовый 6 2 2 3 5 14" xfId="46468" xr:uid="{00000000-0005-0000-0000-000088B50000}"/>
    <cellStyle name="Финансовый 6 2 2 3 5 15" xfId="46469" xr:uid="{00000000-0005-0000-0000-000089B50000}"/>
    <cellStyle name="Финансовый 6 2 2 3 5 16" xfId="46470" xr:uid="{00000000-0005-0000-0000-00008AB50000}"/>
    <cellStyle name="Финансовый 6 2 2 3 5 17" xfId="46471" xr:uid="{00000000-0005-0000-0000-00008BB50000}"/>
    <cellStyle name="Финансовый 6 2 2 3 5 18" xfId="46472" xr:uid="{00000000-0005-0000-0000-00008CB50000}"/>
    <cellStyle name="Финансовый 6 2 2 3 5 2" xfId="46473" xr:uid="{00000000-0005-0000-0000-00008DB50000}"/>
    <cellStyle name="Финансовый 6 2 2 3 5 3" xfId="46474" xr:uid="{00000000-0005-0000-0000-00008EB50000}"/>
    <cellStyle name="Финансовый 6 2 2 3 5 4" xfId="46475" xr:uid="{00000000-0005-0000-0000-00008FB50000}"/>
    <cellStyle name="Финансовый 6 2 2 3 5 5" xfId="46476" xr:uid="{00000000-0005-0000-0000-000090B50000}"/>
    <cellStyle name="Финансовый 6 2 2 3 5 6" xfId="46477" xr:uid="{00000000-0005-0000-0000-000091B50000}"/>
    <cellStyle name="Финансовый 6 2 2 3 5 7" xfId="46478" xr:uid="{00000000-0005-0000-0000-000092B50000}"/>
    <cellStyle name="Финансовый 6 2 2 3 5 8" xfId="46479" xr:uid="{00000000-0005-0000-0000-000093B50000}"/>
    <cellStyle name="Финансовый 6 2 2 3 5 9" xfId="46480" xr:uid="{00000000-0005-0000-0000-000094B50000}"/>
    <cellStyle name="Финансовый 6 2 2 3 6" xfId="46481" xr:uid="{00000000-0005-0000-0000-000095B50000}"/>
    <cellStyle name="Финансовый 6 2 2 3 7" xfId="46482" xr:uid="{00000000-0005-0000-0000-000096B50000}"/>
    <cellStyle name="Финансовый 6 2 2 3 8" xfId="46483" xr:uid="{00000000-0005-0000-0000-000097B50000}"/>
    <cellStyle name="Финансовый 6 2 2 3 9" xfId="46484" xr:uid="{00000000-0005-0000-0000-000098B50000}"/>
    <cellStyle name="Финансовый 6 2 2 4" xfId="46485" xr:uid="{00000000-0005-0000-0000-000099B50000}"/>
    <cellStyle name="Финансовый 6 2 2 4 10" xfId="46486" xr:uid="{00000000-0005-0000-0000-00009AB50000}"/>
    <cellStyle name="Финансовый 6 2 2 4 11" xfId="46487" xr:uid="{00000000-0005-0000-0000-00009BB50000}"/>
    <cellStyle name="Финансовый 6 2 2 4 12" xfId="46488" xr:uid="{00000000-0005-0000-0000-00009CB50000}"/>
    <cellStyle name="Финансовый 6 2 2 4 13" xfId="46489" xr:uid="{00000000-0005-0000-0000-00009DB50000}"/>
    <cellStyle name="Финансовый 6 2 2 4 14" xfId="46490" xr:uid="{00000000-0005-0000-0000-00009EB50000}"/>
    <cellStyle name="Финансовый 6 2 2 4 15" xfId="46491" xr:uid="{00000000-0005-0000-0000-00009FB50000}"/>
    <cellStyle name="Финансовый 6 2 2 4 16" xfId="46492" xr:uid="{00000000-0005-0000-0000-0000A0B50000}"/>
    <cellStyle name="Финансовый 6 2 2 4 17" xfId="46493" xr:uid="{00000000-0005-0000-0000-0000A1B50000}"/>
    <cellStyle name="Финансовый 6 2 2 4 18" xfId="46494" xr:uid="{00000000-0005-0000-0000-0000A2B50000}"/>
    <cellStyle name="Финансовый 6 2 2 4 19" xfId="46495" xr:uid="{00000000-0005-0000-0000-0000A3B50000}"/>
    <cellStyle name="Финансовый 6 2 2 4 2" xfId="46496" xr:uid="{00000000-0005-0000-0000-0000A4B50000}"/>
    <cellStyle name="Финансовый 6 2 2 4 2 10" xfId="46497" xr:uid="{00000000-0005-0000-0000-0000A5B50000}"/>
    <cellStyle name="Финансовый 6 2 2 4 2 11" xfId="46498" xr:uid="{00000000-0005-0000-0000-0000A6B50000}"/>
    <cellStyle name="Финансовый 6 2 2 4 2 12" xfId="46499" xr:uid="{00000000-0005-0000-0000-0000A7B50000}"/>
    <cellStyle name="Финансовый 6 2 2 4 2 13" xfId="46500" xr:uid="{00000000-0005-0000-0000-0000A8B50000}"/>
    <cellStyle name="Финансовый 6 2 2 4 2 14" xfId="46501" xr:uid="{00000000-0005-0000-0000-0000A9B50000}"/>
    <cellStyle name="Финансовый 6 2 2 4 2 15" xfId="46502" xr:uid="{00000000-0005-0000-0000-0000AAB50000}"/>
    <cellStyle name="Финансовый 6 2 2 4 2 16" xfId="46503" xr:uid="{00000000-0005-0000-0000-0000ABB50000}"/>
    <cellStyle name="Финансовый 6 2 2 4 2 17" xfId="46504" xr:uid="{00000000-0005-0000-0000-0000ACB50000}"/>
    <cellStyle name="Финансовый 6 2 2 4 2 18" xfId="46505" xr:uid="{00000000-0005-0000-0000-0000ADB50000}"/>
    <cellStyle name="Финансовый 6 2 2 4 2 2" xfId="46506" xr:uid="{00000000-0005-0000-0000-0000AEB50000}"/>
    <cellStyle name="Финансовый 6 2 2 4 2 3" xfId="46507" xr:uid="{00000000-0005-0000-0000-0000AFB50000}"/>
    <cellStyle name="Финансовый 6 2 2 4 2 4" xfId="46508" xr:uid="{00000000-0005-0000-0000-0000B0B50000}"/>
    <cellStyle name="Финансовый 6 2 2 4 2 5" xfId="46509" xr:uid="{00000000-0005-0000-0000-0000B1B50000}"/>
    <cellStyle name="Финансовый 6 2 2 4 2 6" xfId="46510" xr:uid="{00000000-0005-0000-0000-0000B2B50000}"/>
    <cellStyle name="Финансовый 6 2 2 4 2 7" xfId="46511" xr:uid="{00000000-0005-0000-0000-0000B3B50000}"/>
    <cellStyle name="Финансовый 6 2 2 4 2 8" xfId="46512" xr:uid="{00000000-0005-0000-0000-0000B4B50000}"/>
    <cellStyle name="Финансовый 6 2 2 4 2 9" xfId="46513" xr:uid="{00000000-0005-0000-0000-0000B5B50000}"/>
    <cellStyle name="Финансовый 6 2 2 4 20" xfId="46514" xr:uid="{00000000-0005-0000-0000-0000B6B50000}"/>
    <cellStyle name="Финансовый 6 2 2 4 21" xfId="46515" xr:uid="{00000000-0005-0000-0000-0000B7B50000}"/>
    <cellStyle name="Финансовый 6 2 2 4 3" xfId="46516" xr:uid="{00000000-0005-0000-0000-0000B8B50000}"/>
    <cellStyle name="Финансовый 6 2 2 4 3 10" xfId="46517" xr:uid="{00000000-0005-0000-0000-0000B9B50000}"/>
    <cellStyle name="Финансовый 6 2 2 4 3 11" xfId="46518" xr:uid="{00000000-0005-0000-0000-0000BAB50000}"/>
    <cellStyle name="Финансовый 6 2 2 4 3 12" xfId="46519" xr:uid="{00000000-0005-0000-0000-0000BBB50000}"/>
    <cellStyle name="Финансовый 6 2 2 4 3 13" xfId="46520" xr:uid="{00000000-0005-0000-0000-0000BCB50000}"/>
    <cellStyle name="Финансовый 6 2 2 4 3 14" xfId="46521" xr:uid="{00000000-0005-0000-0000-0000BDB50000}"/>
    <cellStyle name="Финансовый 6 2 2 4 3 15" xfId="46522" xr:uid="{00000000-0005-0000-0000-0000BEB50000}"/>
    <cellStyle name="Финансовый 6 2 2 4 3 16" xfId="46523" xr:uid="{00000000-0005-0000-0000-0000BFB50000}"/>
    <cellStyle name="Финансовый 6 2 2 4 3 17" xfId="46524" xr:uid="{00000000-0005-0000-0000-0000C0B50000}"/>
    <cellStyle name="Финансовый 6 2 2 4 3 18" xfId="46525" xr:uid="{00000000-0005-0000-0000-0000C1B50000}"/>
    <cellStyle name="Финансовый 6 2 2 4 3 2" xfId="46526" xr:uid="{00000000-0005-0000-0000-0000C2B50000}"/>
    <cellStyle name="Финансовый 6 2 2 4 3 3" xfId="46527" xr:uid="{00000000-0005-0000-0000-0000C3B50000}"/>
    <cellStyle name="Финансовый 6 2 2 4 3 4" xfId="46528" xr:uid="{00000000-0005-0000-0000-0000C4B50000}"/>
    <cellStyle name="Финансовый 6 2 2 4 3 5" xfId="46529" xr:uid="{00000000-0005-0000-0000-0000C5B50000}"/>
    <cellStyle name="Финансовый 6 2 2 4 3 6" xfId="46530" xr:uid="{00000000-0005-0000-0000-0000C6B50000}"/>
    <cellStyle name="Финансовый 6 2 2 4 3 7" xfId="46531" xr:uid="{00000000-0005-0000-0000-0000C7B50000}"/>
    <cellStyle name="Финансовый 6 2 2 4 3 8" xfId="46532" xr:uid="{00000000-0005-0000-0000-0000C8B50000}"/>
    <cellStyle name="Финансовый 6 2 2 4 3 9" xfId="46533" xr:uid="{00000000-0005-0000-0000-0000C9B50000}"/>
    <cellStyle name="Финансовый 6 2 2 4 4" xfId="46534" xr:uid="{00000000-0005-0000-0000-0000CAB50000}"/>
    <cellStyle name="Финансовый 6 2 2 4 4 10" xfId="46535" xr:uid="{00000000-0005-0000-0000-0000CBB50000}"/>
    <cellStyle name="Финансовый 6 2 2 4 4 11" xfId="46536" xr:uid="{00000000-0005-0000-0000-0000CCB50000}"/>
    <cellStyle name="Финансовый 6 2 2 4 4 12" xfId="46537" xr:uid="{00000000-0005-0000-0000-0000CDB50000}"/>
    <cellStyle name="Финансовый 6 2 2 4 4 13" xfId="46538" xr:uid="{00000000-0005-0000-0000-0000CEB50000}"/>
    <cellStyle name="Финансовый 6 2 2 4 4 14" xfId="46539" xr:uid="{00000000-0005-0000-0000-0000CFB50000}"/>
    <cellStyle name="Финансовый 6 2 2 4 4 15" xfId="46540" xr:uid="{00000000-0005-0000-0000-0000D0B50000}"/>
    <cellStyle name="Финансовый 6 2 2 4 4 16" xfId="46541" xr:uid="{00000000-0005-0000-0000-0000D1B50000}"/>
    <cellStyle name="Финансовый 6 2 2 4 4 17" xfId="46542" xr:uid="{00000000-0005-0000-0000-0000D2B50000}"/>
    <cellStyle name="Финансовый 6 2 2 4 4 18" xfId="46543" xr:uid="{00000000-0005-0000-0000-0000D3B50000}"/>
    <cellStyle name="Финансовый 6 2 2 4 4 2" xfId="46544" xr:uid="{00000000-0005-0000-0000-0000D4B50000}"/>
    <cellStyle name="Финансовый 6 2 2 4 4 3" xfId="46545" xr:uid="{00000000-0005-0000-0000-0000D5B50000}"/>
    <cellStyle name="Финансовый 6 2 2 4 4 4" xfId="46546" xr:uid="{00000000-0005-0000-0000-0000D6B50000}"/>
    <cellStyle name="Финансовый 6 2 2 4 4 5" xfId="46547" xr:uid="{00000000-0005-0000-0000-0000D7B50000}"/>
    <cellStyle name="Финансовый 6 2 2 4 4 6" xfId="46548" xr:uid="{00000000-0005-0000-0000-0000D8B50000}"/>
    <cellStyle name="Финансовый 6 2 2 4 4 7" xfId="46549" xr:uid="{00000000-0005-0000-0000-0000D9B50000}"/>
    <cellStyle name="Финансовый 6 2 2 4 4 8" xfId="46550" xr:uid="{00000000-0005-0000-0000-0000DAB50000}"/>
    <cellStyle name="Финансовый 6 2 2 4 4 9" xfId="46551" xr:uid="{00000000-0005-0000-0000-0000DBB50000}"/>
    <cellStyle name="Финансовый 6 2 2 4 5" xfId="46552" xr:uid="{00000000-0005-0000-0000-0000DCB50000}"/>
    <cellStyle name="Финансовый 6 2 2 4 6" xfId="46553" xr:uid="{00000000-0005-0000-0000-0000DDB50000}"/>
    <cellStyle name="Финансовый 6 2 2 4 7" xfId="46554" xr:uid="{00000000-0005-0000-0000-0000DEB50000}"/>
    <cellStyle name="Финансовый 6 2 2 4 8" xfId="46555" xr:uid="{00000000-0005-0000-0000-0000DFB50000}"/>
    <cellStyle name="Финансовый 6 2 2 4 9" xfId="46556" xr:uid="{00000000-0005-0000-0000-0000E0B50000}"/>
    <cellStyle name="Финансовый 6 2 2 5" xfId="46557" xr:uid="{00000000-0005-0000-0000-0000E1B50000}"/>
    <cellStyle name="Финансовый 6 2 2 5 10" xfId="46558" xr:uid="{00000000-0005-0000-0000-0000E2B50000}"/>
    <cellStyle name="Финансовый 6 2 2 5 11" xfId="46559" xr:uid="{00000000-0005-0000-0000-0000E3B50000}"/>
    <cellStyle name="Финансовый 6 2 2 5 12" xfId="46560" xr:uid="{00000000-0005-0000-0000-0000E4B50000}"/>
    <cellStyle name="Финансовый 6 2 2 5 13" xfId="46561" xr:uid="{00000000-0005-0000-0000-0000E5B50000}"/>
    <cellStyle name="Финансовый 6 2 2 5 14" xfId="46562" xr:uid="{00000000-0005-0000-0000-0000E6B50000}"/>
    <cellStyle name="Финансовый 6 2 2 5 15" xfId="46563" xr:uid="{00000000-0005-0000-0000-0000E7B50000}"/>
    <cellStyle name="Финансовый 6 2 2 5 16" xfId="46564" xr:uid="{00000000-0005-0000-0000-0000E8B50000}"/>
    <cellStyle name="Финансовый 6 2 2 5 17" xfId="46565" xr:uid="{00000000-0005-0000-0000-0000E9B50000}"/>
    <cellStyle name="Финансовый 6 2 2 5 18" xfId="46566" xr:uid="{00000000-0005-0000-0000-0000EAB50000}"/>
    <cellStyle name="Финансовый 6 2 2 5 2" xfId="46567" xr:uid="{00000000-0005-0000-0000-0000EBB50000}"/>
    <cellStyle name="Финансовый 6 2 2 5 3" xfId="46568" xr:uid="{00000000-0005-0000-0000-0000ECB50000}"/>
    <cellStyle name="Финансовый 6 2 2 5 4" xfId="46569" xr:uid="{00000000-0005-0000-0000-0000EDB50000}"/>
    <cellStyle name="Финансовый 6 2 2 5 5" xfId="46570" xr:uid="{00000000-0005-0000-0000-0000EEB50000}"/>
    <cellStyle name="Финансовый 6 2 2 5 6" xfId="46571" xr:uid="{00000000-0005-0000-0000-0000EFB50000}"/>
    <cellStyle name="Финансовый 6 2 2 5 7" xfId="46572" xr:uid="{00000000-0005-0000-0000-0000F0B50000}"/>
    <cellStyle name="Финансовый 6 2 2 5 8" xfId="46573" xr:uid="{00000000-0005-0000-0000-0000F1B50000}"/>
    <cellStyle name="Финансовый 6 2 2 5 9" xfId="46574" xr:uid="{00000000-0005-0000-0000-0000F2B50000}"/>
    <cellStyle name="Финансовый 6 2 2 6" xfId="46575" xr:uid="{00000000-0005-0000-0000-0000F3B50000}"/>
    <cellStyle name="Финансовый 6 2 2 6 10" xfId="46576" xr:uid="{00000000-0005-0000-0000-0000F4B50000}"/>
    <cellStyle name="Финансовый 6 2 2 6 11" xfId="46577" xr:uid="{00000000-0005-0000-0000-0000F5B50000}"/>
    <cellStyle name="Финансовый 6 2 2 6 12" xfId="46578" xr:uid="{00000000-0005-0000-0000-0000F6B50000}"/>
    <cellStyle name="Финансовый 6 2 2 6 13" xfId="46579" xr:uid="{00000000-0005-0000-0000-0000F7B50000}"/>
    <cellStyle name="Финансовый 6 2 2 6 14" xfId="46580" xr:uid="{00000000-0005-0000-0000-0000F8B50000}"/>
    <cellStyle name="Финансовый 6 2 2 6 15" xfId="46581" xr:uid="{00000000-0005-0000-0000-0000F9B50000}"/>
    <cellStyle name="Финансовый 6 2 2 6 16" xfId="46582" xr:uid="{00000000-0005-0000-0000-0000FAB50000}"/>
    <cellStyle name="Финансовый 6 2 2 6 17" xfId="46583" xr:uid="{00000000-0005-0000-0000-0000FBB50000}"/>
    <cellStyle name="Финансовый 6 2 2 6 18" xfId="46584" xr:uid="{00000000-0005-0000-0000-0000FCB50000}"/>
    <cellStyle name="Финансовый 6 2 2 6 2" xfId="46585" xr:uid="{00000000-0005-0000-0000-0000FDB50000}"/>
    <cellStyle name="Финансовый 6 2 2 6 3" xfId="46586" xr:uid="{00000000-0005-0000-0000-0000FEB50000}"/>
    <cellStyle name="Финансовый 6 2 2 6 4" xfId="46587" xr:uid="{00000000-0005-0000-0000-0000FFB50000}"/>
    <cellStyle name="Финансовый 6 2 2 6 5" xfId="46588" xr:uid="{00000000-0005-0000-0000-000000B60000}"/>
    <cellStyle name="Финансовый 6 2 2 6 6" xfId="46589" xr:uid="{00000000-0005-0000-0000-000001B60000}"/>
    <cellStyle name="Финансовый 6 2 2 6 7" xfId="46590" xr:uid="{00000000-0005-0000-0000-000002B60000}"/>
    <cellStyle name="Финансовый 6 2 2 6 8" xfId="46591" xr:uid="{00000000-0005-0000-0000-000003B60000}"/>
    <cellStyle name="Финансовый 6 2 2 6 9" xfId="46592" xr:uid="{00000000-0005-0000-0000-000004B60000}"/>
    <cellStyle name="Финансовый 6 2 2 7" xfId="46593" xr:uid="{00000000-0005-0000-0000-000005B60000}"/>
    <cellStyle name="Финансовый 6 2 2 7 10" xfId="46594" xr:uid="{00000000-0005-0000-0000-000006B60000}"/>
    <cellStyle name="Финансовый 6 2 2 7 11" xfId="46595" xr:uid="{00000000-0005-0000-0000-000007B60000}"/>
    <cellStyle name="Финансовый 6 2 2 7 12" xfId="46596" xr:uid="{00000000-0005-0000-0000-000008B60000}"/>
    <cellStyle name="Финансовый 6 2 2 7 13" xfId="46597" xr:uid="{00000000-0005-0000-0000-000009B60000}"/>
    <cellStyle name="Финансовый 6 2 2 7 14" xfId="46598" xr:uid="{00000000-0005-0000-0000-00000AB60000}"/>
    <cellStyle name="Финансовый 6 2 2 7 15" xfId="46599" xr:uid="{00000000-0005-0000-0000-00000BB60000}"/>
    <cellStyle name="Финансовый 6 2 2 7 16" xfId="46600" xr:uid="{00000000-0005-0000-0000-00000CB60000}"/>
    <cellStyle name="Финансовый 6 2 2 7 17" xfId="46601" xr:uid="{00000000-0005-0000-0000-00000DB60000}"/>
    <cellStyle name="Финансовый 6 2 2 7 18" xfId="46602" xr:uid="{00000000-0005-0000-0000-00000EB60000}"/>
    <cellStyle name="Финансовый 6 2 2 7 2" xfId="46603" xr:uid="{00000000-0005-0000-0000-00000FB60000}"/>
    <cellStyle name="Финансовый 6 2 2 7 3" xfId="46604" xr:uid="{00000000-0005-0000-0000-000010B60000}"/>
    <cellStyle name="Финансовый 6 2 2 7 4" xfId="46605" xr:uid="{00000000-0005-0000-0000-000011B60000}"/>
    <cellStyle name="Финансовый 6 2 2 7 5" xfId="46606" xr:uid="{00000000-0005-0000-0000-000012B60000}"/>
    <cellStyle name="Финансовый 6 2 2 7 6" xfId="46607" xr:uid="{00000000-0005-0000-0000-000013B60000}"/>
    <cellStyle name="Финансовый 6 2 2 7 7" xfId="46608" xr:uid="{00000000-0005-0000-0000-000014B60000}"/>
    <cellStyle name="Финансовый 6 2 2 7 8" xfId="46609" xr:uid="{00000000-0005-0000-0000-000015B60000}"/>
    <cellStyle name="Финансовый 6 2 2 7 9" xfId="46610" xr:uid="{00000000-0005-0000-0000-000016B60000}"/>
    <cellStyle name="Финансовый 6 2 2 8" xfId="46611" xr:uid="{00000000-0005-0000-0000-000017B60000}"/>
    <cellStyle name="Финансовый 6 2 2 9" xfId="46612" xr:uid="{00000000-0005-0000-0000-000018B60000}"/>
    <cellStyle name="Финансовый 6 2 20" xfId="46613" xr:uid="{00000000-0005-0000-0000-000019B60000}"/>
    <cellStyle name="Финансовый 6 2 21" xfId="46614" xr:uid="{00000000-0005-0000-0000-00001AB60000}"/>
    <cellStyle name="Финансовый 6 2 22" xfId="46615" xr:uid="{00000000-0005-0000-0000-00001BB60000}"/>
    <cellStyle name="Финансовый 6 2 23" xfId="46616" xr:uid="{00000000-0005-0000-0000-00001CB60000}"/>
    <cellStyle name="Финансовый 6 2 24" xfId="46617" xr:uid="{00000000-0005-0000-0000-00001DB60000}"/>
    <cellStyle name="Финансовый 6 2 25" xfId="46618" xr:uid="{00000000-0005-0000-0000-00001EB60000}"/>
    <cellStyle name="Финансовый 6 2 3" xfId="46619" xr:uid="{00000000-0005-0000-0000-00001FB60000}"/>
    <cellStyle name="Финансовый 6 2 3 10" xfId="46620" xr:uid="{00000000-0005-0000-0000-000020B60000}"/>
    <cellStyle name="Финансовый 6 2 3 11" xfId="46621" xr:uid="{00000000-0005-0000-0000-000021B60000}"/>
    <cellStyle name="Финансовый 6 2 3 12" xfId="46622" xr:uid="{00000000-0005-0000-0000-000022B60000}"/>
    <cellStyle name="Финансовый 6 2 3 13" xfId="46623" xr:uid="{00000000-0005-0000-0000-000023B60000}"/>
    <cellStyle name="Финансовый 6 2 3 14" xfId="46624" xr:uid="{00000000-0005-0000-0000-000024B60000}"/>
    <cellStyle name="Финансовый 6 2 3 15" xfId="46625" xr:uid="{00000000-0005-0000-0000-000025B60000}"/>
    <cellStyle name="Финансовый 6 2 3 16" xfId="46626" xr:uid="{00000000-0005-0000-0000-000026B60000}"/>
    <cellStyle name="Финансовый 6 2 3 17" xfId="46627" xr:uid="{00000000-0005-0000-0000-000027B60000}"/>
    <cellStyle name="Финансовый 6 2 3 18" xfId="46628" xr:uid="{00000000-0005-0000-0000-000028B60000}"/>
    <cellStyle name="Финансовый 6 2 3 19" xfId="46629" xr:uid="{00000000-0005-0000-0000-000029B60000}"/>
    <cellStyle name="Финансовый 6 2 3 2" xfId="46630" xr:uid="{00000000-0005-0000-0000-00002AB60000}"/>
    <cellStyle name="Финансовый 6 2 3 2 10" xfId="46631" xr:uid="{00000000-0005-0000-0000-00002BB60000}"/>
    <cellStyle name="Финансовый 6 2 3 2 11" xfId="46632" xr:uid="{00000000-0005-0000-0000-00002CB60000}"/>
    <cellStyle name="Финансовый 6 2 3 2 12" xfId="46633" xr:uid="{00000000-0005-0000-0000-00002DB60000}"/>
    <cellStyle name="Финансовый 6 2 3 2 13" xfId="46634" xr:uid="{00000000-0005-0000-0000-00002EB60000}"/>
    <cellStyle name="Финансовый 6 2 3 2 14" xfId="46635" xr:uid="{00000000-0005-0000-0000-00002FB60000}"/>
    <cellStyle name="Финансовый 6 2 3 2 15" xfId="46636" xr:uid="{00000000-0005-0000-0000-000030B60000}"/>
    <cellStyle name="Финансовый 6 2 3 2 16" xfId="46637" xr:uid="{00000000-0005-0000-0000-000031B60000}"/>
    <cellStyle name="Финансовый 6 2 3 2 17" xfId="46638" xr:uid="{00000000-0005-0000-0000-000032B60000}"/>
    <cellStyle name="Финансовый 6 2 3 2 18" xfId="46639" xr:uid="{00000000-0005-0000-0000-000033B60000}"/>
    <cellStyle name="Финансовый 6 2 3 2 19" xfId="46640" xr:uid="{00000000-0005-0000-0000-000034B60000}"/>
    <cellStyle name="Финансовый 6 2 3 2 2" xfId="46641" xr:uid="{00000000-0005-0000-0000-000035B60000}"/>
    <cellStyle name="Финансовый 6 2 3 2 2 10" xfId="46642" xr:uid="{00000000-0005-0000-0000-000036B60000}"/>
    <cellStyle name="Финансовый 6 2 3 2 2 11" xfId="46643" xr:uid="{00000000-0005-0000-0000-000037B60000}"/>
    <cellStyle name="Финансовый 6 2 3 2 2 12" xfId="46644" xr:uid="{00000000-0005-0000-0000-000038B60000}"/>
    <cellStyle name="Финансовый 6 2 3 2 2 13" xfId="46645" xr:uid="{00000000-0005-0000-0000-000039B60000}"/>
    <cellStyle name="Финансовый 6 2 3 2 2 14" xfId="46646" xr:uid="{00000000-0005-0000-0000-00003AB60000}"/>
    <cellStyle name="Финансовый 6 2 3 2 2 15" xfId="46647" xr:uid="{00000000-0005-0000-0000-00003BB60000}"/>
    <cellStyle name="Финансовый 6 2 3 2 2 16" xfId="46648" xr:uid="{00000000-0005-0000-0000-00003CB60000}"/>
    <cellStyle name="Финансовый 6 2 3 2 2 17" xfId="46649" xr:uid="{00000000-0005-0000-0000-00003DB60000}"/>
    <cellStyle name="Финансовый 6 2 3 2 2 18" xfId="46650" xr:uid="{00000000-0005-0000-0000-00003EB60000}"/>
    <cellStyle name="Финансовый 6 2 3 2 2 2" xfId="46651" xr:uid="{00000000-0005-0000-0000-00003FB60000}"/>
    <cellStyle name="Финансовый 6 2 3 2 2 3" xfId="46652" xr:uid="{00000000-0005-0000-0000-000040B60000}"/>
    <cellStyle name="Финансовый 6 2 3 2 2 4" xfId="46653" xr:uid="{00000000-0005-0000-0000-000041B60000}"/>
    <cellStyle name="Финансовый 6 2 3 2 2 5" xfId="46654" xr:uid="{00000000-0005-0000-0000-000042B60000}"/>
    <cellStyle name="Финансовый 6 2 3 2 2 6" xfId="46655" xr:uid="{00000000-0005-0000-0000-000043B60000}"/>
    <cellStyle name="Финансовый 6 2 3 2 2 7" xfId="46656" xr:uid="{00000000-0005-0000-0000-000044B60000}"/>
    <cellStyle name="Финансовый 6 2 3 2 2 8" xfId="46657" xr:uid="{00000000-0005-0000-0000-000045B60000}"/>
    <cellStyle name="Финансовый 6 2 3 2 2 9" xfId="46658" xr:uid="{00000000-0005-0000-0000-000046B60000}"/>
    <cellStyle name="Финансовый 6 2 3 2 20" xfId="46659" xr:uid="{00000000-0005-0000-0000-000047B60000}"/>
    <cellStyle name="Финансовый 6 2 3 2 21" xfId="46660" xr:uid="{00000000-0005-0000-0000-000048B60000}"/>
    <cellStyle name="Финансовый 6 2 3 2 3" xfId="46661" xr:uid="{00000000-0005-0000-0000-000049B60000}"/>
    <cellStyle name="Финансовый 6 2 3 2 3 10" xfId="46662" xr:uid="{00000000-0005-0000-0000-00004AB60000}"/>
    <cellStyle name="Финансовый 6 2 3 2 3 11" xfId="46663" xr:uid="{00000000-0005-0000-0000-00004BB60000}"/>
    <cellStyle name="Финансовый 6 2 3 2 3 12" xfId="46664" xr:uid="{00000000-0005-0000-0000-00004CB60000}"/>
    <cellStyle name="Финансовый 6 2 3 2 3 13" xfId="46665" xr:uid="{00000000-0005-0000-0000-00004DB60000}"/>
    <cellStyle name="Финансовый 6 2 3 2 3 14" xfId="46666" xr:uid="{00000000-0005-0000-0000-00004EB60000}"/>
    <cellStyle name="Финансовый 6 2 3 2 3 15" xfId="46667" xr:uid="{00000000-0005-0000-0000-00004FB60000}"/>
    <cellStyle name="Финансовый 6 2 3 2 3 16" xfId="46668" xr:uid="{00000000-0005-0000-0000-000050B60000}"/>
    <cellStyle name="Финансовый 6 2 3 2 3 17" xfId="46669" xr:uid="{00000000-0005-0000-0000-000051B60000}"/>
    <cellStyle name="Финансовый 6 2 3 2 3 18" xfId="46670" xr:uid="{00000000-0005-0000-0000-000052B60000}"/>
    <cellStyle name="Финансовый 6 2 3 2 3 2" xfId="46671" xr:uid="{00000000-0005-0000-0000-000053B60000}"/>
    <cellStyle name="Финансовый 6 2 3 2 3 3" xfId="46672" xr:uid="{00000000-0005-0000-0000-000054B60000}"/>
    <cellStyle name="Финансовый 6 2 3 2 3 4" xfId="46673" xr:uid="{00000000-0005-0000-0000-000055B60000}"/>
    <cellStyle name="Финансовый 6 2 3 2 3 5" xfId="46674" xr:uid="{00000000-0005-0000-0000-000056B60000}"/>
    <cellStyle name="Финансовый 6 2 3 2 3 6" xfId="46675" xr:uid="{00000000-0005-0000-0000-000057B60000}"/>
    <cellStyle name="Финансовый 6 2 3 2 3 7" xfId="46676" xr:uid="{00000000-0005-0000-0000-000058B60000}"/>
    <cellStyle name="Финансовый 6 2 3 2 3 8" xfId="46677" xr:uid="{00000000-0005-0000-0000-000059B60000}"/>
    <cellStyle name="Финансовый 6 2 3 2 3 9" xfId="46678" xr:uid="{00000000-0005-0000-0000-00005AB60000}"/>
    <cellStyle name="Финансовый 6 2 3 2 4" xfId="46679" xr:uid="{00000000-0005-0000-0000-00005BB60000}"/>
    <cellStyle name="Финансовый 6 2 3 2 4 10" xfId="46680" xr:uid="{00000000-0005-0000-0000-00005CB60000}"/>
    <cellStyle name="Финансовый 6 2 3 2 4 11" xfId="46681" xr:uid="{00000000-0005-0000-0000-00005DB60000}"/>
    <cellStyle name="Финансовый 6 2 3 2 4 12" xfId="46682" xr:uid="{00000000-0005-0000-0000-00005EB60000}"/>
    <cellStyle name="Финансовый 6 2 3 2 4 13" xfId="46683" xr:uid="{00000000-0005-0000-0000-00005FB60000}"/>
    <cellStyle name="Финансовый 6 2 3 2 4 14" xfId="46684" xr:uid="{00000000-0005-0000-0000-000060B60000}"/>
    <cellStyle name="Финансовый 6 2 3 2 4 15" xfId="46685" xr:uid="{00000000-0005-0000-0000-000061B60000}"/>
    <cellStyle name="Финансовый 6 2 3 2 4 16" xfId="46686" xr:uid="{00000000-0005-0000-0000-000062B60000}"/>
    <cellStyle name="Финансовый 6 2 3 2 4 17" xfId="46687" xr:uid="{00000000-0005-0000-0000-000063B60000}"/>
    <cellStyle name="Финансовый 6 2 3 2 4 18" xfId="46688" xr:uid="{00000000-0005-0000-0000-000064B60000}"/>
    <cellStyle name="Финансовый 6 2 3 2 4 2" xfId="46689" xr:uid="{00000000-0005-0000-0000-000065B60000}"/>
    <cellStyle name="Финансовый 6 2 3 2 4 3" xfId="46690" xr:uid="{00000000-0005-0000-0000-000066B60000}"/>
    <cellStyle name="Финансовый 6 2 3 2 4 4" xfId="46691" xr:uid="{00000000-0005-0000-0000-000067B60000}"/>
    <cellStyle name="Финансовый 6 2 3 2 4 5" xfId="46692" xr:uid="{00000000-0005-0000-0000-000068B60000}"/>
    <cellStyle name="Финансовый 6 2 3 2 4 6" xfId="46693" xr:uid="{00000000-0005-0000-0000-000069B60000}"/>
    <cellStyle name="Финансовый 6 2 3 2 4 7" xfId="46694" xr:uid="{00000000-0005-0000-0000-00006AB60000}"/>
    <cellStyle name="Финансовый 6 2 3 2 4 8" xfId="46695" xr:uid="{00000000-0005-0000-0000-00006BB60000}"/>
    <cellStyle name="Финансовый 6 2 3 2 4 9" xfId="46696" xr:uid="{00000000-0005-0000-0000-00006CB60000}"/>
    <cellStyle name="Финансовый 6 2 3 2 5" xfId="46697" xr:uid="{00000000-0005-0000-0000-00006DB60000}"/>
    <cellStyle name="Финансовый 6 2 3 2 6" xfId="46698" xr:uid="{00000000-0005-0000-0000-00006EB60000}"/>
    <cellStyle name="Финансовый 6 2 3 2 7" xfId="46699" xr:uid="{00000000-0005-0000-0000-00006FB60000}"/>
    <cellStyle name="Финансовый 6 2 3 2 8" xfId="46700" xr:uid="{00000000-0005-0000-0000-000070B60000}"/>
    <cellStyle name="Финансовый 6 2 3 2 9" xfId="46701" xr:uid="{00000000-0005-0000-0000-000071B60000}"/>
    <cellStyle name="Финансовый 6 2 3 20" xfId="46702" xr:uid="{00000000-0005-0000-0000-000072B60000}"/>
    <cellStyle name="Финансовый 6 2 3 21" xfId="46703" xr:uid="{00000000-0005-0000-0000-000073B60000}"/>
    <cellStyle name="Финансовый 6 2 3 22" xfId="46704" xr:uid="{00000000-0005-0000-0000-000074B60000}"/>
    <cellStyle name="Финансовый 6 2 3 3" xfId="46705" xr:uid="{00000000-0005-0000-0000-000075B60000}"/>
    <cellStyle name="Финансовый 6 2 3 3 10" xfId="46706" xr:uid="{00000000-0005-0000-0000-000076B60000}"/>
    <cellStyle name="Финансовый 6 2 3 3 11" xfId="46707" xr:uid="{00000000-0005-0000-0000-000077B60000}"/>
    <cellStyle name="Финансовый 6 2 3 3 12" xfId="46708" xr:uid="{00000000-0005-0000-0000-000078B60000}"/>
    <cellStyle name="Финансовый 6 2 3 3 13" xfId="46709" xr:uid="{00000000-0005-0000-0000-000079B60000}"/>
    <cellStyle name="Финансовый 6 2 3 3 14" xfId="46710" xr:uid="{00000000-0005-0000-0000-00007AB60000}"/>
    <cellStyle name="Финансовый 6 2 3 3 15" xfId="46711" xr:uid="{00000000-0005-0000-0000-00007BB60000}"/>
    <cellStyle name="Финансовый 6 2 3 3 16" xfId="46712" xr:uid="{00000000-0005-0000-0000-00007CB60000}"/>
    <cellStyle name="Финансовый 6 2 3 3 17" xfId="46713" xr:uid="{00000000-0005-0000-0000-00007DB60000}"/>
    <cellStyle name="Финансовый 6 2 3 3 18" xfId="46714" xr:uid="{00000000-0005-0000-0000-00007EB60000}"/>
    <cellStyle name="Финансовый 6 2 3 3 2" xfId="46715" xr:uid="{00000000-0005-0000-0000-00007FB60000}"/>
    <cellStyle name="Финансовый 6 2 3 3 3" xfId="46716" xr:uid="{00000000-0005-0000-0000-000080B60000}"/>
    <cellStyle name="Финансовый 6 2 3 3 4" xfId="46717" xr:uid="{00000000-0005-0000-0000-000081B60000}"/>
    <cellStyle name="Финансовый 6 2 3 3 5" xfId="46718" xr:uid="{00000000-0005-0000-0000-000082B60000}"/>
    <cellStyle name="Финансовый 6 2 3 3 6" xfId="46719" xr:uid="{00000000-0005-0000-0000-000083B60000}"/>
    <cellStyle name="Финансовый 6 2 3 3 7" xfId="46720" xr:uid="{00000000-0005-0000-0000-000084B60000}"/>
    <cellStyle name="Финансовый 6 2 3 3 8" xfId="46721" xr:uid="{00000000-0005-0000-0000-000085B60000}"/>
    <cellStyle name="Финансовый 6 2 3 3 9" xfId="46722" xr:uid="{00000000-0005-0000-0000-000086B60000}"/>
    <cellStyle name="Финансовый 6 2 3 4" xfId="46723" xr:uid="{00000000-0005-0000-0000-000087B60000}"/>
    <cellStyle name="Финансовый 6 2 3 4 10" xfId="46724" xr:uid="{00000000-0005-0000-0000-000088B60000}"/>
    <cellStyle name="Финансовый 6 2 3 4 11" xfId="46725" xr:uid="{00000000-0005-0000-0000-000089B60000}"/>
    <cellStyle name="Финансовый 6 2 3 4 12" xfId="46726" xr:uid="{00000000-0005-0000-0000-00008AB60000}"/>
    <cellStyle name="Финансовый 6 2 3 4 13" xfId="46727" xr:uid="{00000000-0005-0000-0000-00008BB60000}"/>
    <cellStyle name="Финансовый 6 2 3 4 14" xfId="46728" xr:uid="{00000000-0005-0000-0000-00008CB60000}"/>
    <cellStyle name="Финансовый 6 2 3 4 15" xfId="46729" xr:uid="{00000000-0005-0000-0000-00008DB60000}"/>
    <cellStyle name="Финансовый 6 2 3 4 16" xfId="46730" xr:uid="{00000000-0005-0000-0000-00008EB60000}"/>
    <cellStyle name="Финансовый 6 2 3 4 17" xfId="46731" xr:uid="{00000000-0005-0000-0000-00008FB60000}"/>
    <cellStyle name="Финансовый 6 2 3 4 18" xfId="46732" xr:uid="{00000000-0005-0000-0000-000090B60000}"/>
    <cellStyle name="Финансовый 6 2 3 4 2" xfId="46733" xr:uid="{00000000-0005-0000-0000-000091B60000}"/>
    <cellStyle name="Финансовый 6 2 3 4 3" xfId="46734" xr:uid="{00000000-0005-0000-0000-000092B60000}"/>
    <cellStyle name="Финансовый 6 2 3 4 4" xfId="46735" xr:uid="{00000000-0005-0000-0000-000093B60000}"/>
    <cellStyle name="Финансовый 6 2 3 4 5" xfId="46736" xr:uid="{00000000-0005-0000-0000-000094B60000}"/>
    <cellStyle name="Финансовый 6 2 3 4 6" xfId="46737" xr:uid="{00000000-0005-0000-0000-000095B60000}"/>
    <cellStyle name="Финансовый 6 2 3 4 7" xfId="46738" xr:uid="{00000000-0005-0000-0000-000096B60000}"/>
    <cellStyle name="Финансовый 6 2 3 4 8" xfId="46739" xr:uid="{00000000-0005-0000-0000-000097B60000}"/>
    <cellStyle name="Финансовый 6 2 3 4 9" xfId="46740" xr:uid="{00000000-0005-0000-0000-000098B60000}"/>
    <cellStyle name="Финансовый 6 2 3 5" xfId="46741" xr:uid="{00000000-0005-0000-0000-000099B60000}"/>
    <cellStyle name="Финансовый 6 2 3 5 10" xfId="46742" xr:uid="{00000000-0005-0000-0000-00009AB60000}"/>
    <cellStyle name="Финансовый 6 2 3 5 11" xfId="46743" xr:uid="{00000000-0005-0000-0000-00009BB60000}"/>
    <cellStyle name="Финансовый 6 2 3 5 12" xfId="46744" xr:uid="{00000000-0005-0000-0000-00009CB60000}"/>
    <cellStyle name="Финансовый 6 2 3 5 13" xfId="46745" xr:uid="{00000000-0005-0000-0000-00009DB60000}"/>
    <cellStyle name="Финансовый 6 2 3 5 14" xfId="46746" xr:uid="{00000000-0005-0000-0000-00009EB60000}"/>
    <cellStyle name="Финансовый 6 2 3 5 15" xfId="46747" xr:uid="{00000000-0005-0000-0000-00009FB60000}"/>
    <cellStyle name="Финансовый 6 2 3 5 16" xfId="46748" xr:uid="{00000000-0005-0000-0000-0000A0B60000}"/>
    <cellStyle name="Финансовый 6 2 3 5 17" xfId="46749" xr:uid="{00000000-0005-0000-0000-0000A1B60000}"/>
    <cellStyle name="Финансовый 6 2 3 5 18" xfId="46750" xr:uid="{00000000-0005-0000-0000-0000A2B60000}"/>
    <cellStyle name="Финансовый 6 2 3 5 2" xfId="46751" xr:uid="{00000000-0005-0000-0000-0000A3B60000}"/>
    <cellStyle name="Финансовый 6 2 3 5 3" xfId="46752" xr:uid="{00000000-0005-0000-0000-0000A4B60000}"/>
    <cellStyle name="Финансовый 6 2 3 5 4" xfId="46753" xr:uid="{00000000-0005-0000-0000-0000A5B60000}"/>
    <cellStyle name="Финансовый 6 2 3 5 5" xfId="46754" xr:uid="{00000000-0005-0000-0000-0000A6B60000}"/>
    <cellStyle name="Финансовый 6 2 3 5 6" xfId="46755" xr:uid="{00000000-0005-0000-0000-0000A7B60000}"/>
    <cellStyle name="Финансовый 6 2 3 5 7" xfId="46756" xr:uid="{00000000-0005-0000-0000-0000A8B60000}"/>
    <cellStyle name="Финансовый 6 2 3 5 8" xfId="46757" xr:uid="{00000000-0005-0000-0000-0000A9B60000}"/>
    <cellStyle name="Финансовый 6 2 3 5 9" xfId="46758" xr:uid="{00000000-0005-0000-0000-0000AAB60000}"/>
    <cellStyle name="Финансовый 6 2 3 6" xfId="46759" xr:uid="{00000000-0005-0000-0000-0000ABB60000}"/>
    <cellStyle name="Финансовый 6 2 3 7" xfId="46760" xr:uid="{00000000-0005-0000-0000-0000ACB60000}"/>
    <cellStyle name="Финансовый 6 2 3 8" xfId="46761" xr:uid="{00000000-0005-0000-0000-0000ADB60000}"/>
    <cellStyle name="Финансовый 6 2 3 9" xfId="46762" xr:uid="{00000000-0005-0000-0000-0000AEB60000}"/>
    <cellStyle name="Финансовый 6 2 4" xfId="46763" xr:uid="{00000000-0005-0000-0000-0000AFB60000}"/>
    <cellStyle name="Финансовый 6 2 4 10" xfId="46764" xr:uid="{00000000-0005-0000-0000-0000B0B60000}"/>
    <cellStyle name="Финансовый 6 2 4 11" xfId="46765" xr:uid="{00000000-0005-0000-0000-0000B1B60000}"/>
    <cellStyle name="Финансовый 6 2 4 12" xfId="46766" xr:uid="{00000000-0005-0000-0000-0000B2B60000}"/>
    <cellStyle name="Финансовый 6 2 4 13" xfId="46767" xr:uid="{00000000-0005-0000-0000-0000B3B60000}"/>
    <cellStyle name="Финансовый 6 2 4 14" xfId="46768" xr:uid="{00000000-0005-0000-0000-0000B4B60000}"/>
    <cellStyle name="Финансовый 6 2 4 15" xfId="46769" xr:uid="{00000000-0005-0000-0000-0000B5B60000}"/>
    <cellStyle name="Финансовый 6 2 4 16" xfId="46770" xr:uid="{00000000-0005-0000-0000-0000B6B60000}"/>
    <cellStyle name="Финансовый 6 2 4 17" xfId="46771" xr:uid="{00000000-0005-0000-0000-0000B7B60000}"/>
    <cellStyle name="Финансовый 6 2 4 18" xfId="46772" xr:uid="{00000000-0005-0000-0000-0000B8B60000}"/>
    <cellStyle name="Финансовый 6 2 4 19" xfId="46773" xr:uid="{00000000-0005-0000-0000-0000B9B60000}"/>
    <cellStyle name="Финансовый 6 2 4 2" xfId="46774" xr:uid="{00000000-0005-0000-0000-0000BAB60000}"/>
    <cellStyle name="Финансовый 6 2 4 2 10" xfId="46775" xr:uid="{00000000-0005-0000-0000-0000BBB60000}"/>
    <cellStyle name="Финансовый 6 2 4 2 11" xfId="46776" xr:uid="{00000000-0005-0000-0000-0000BCB60000}"/>
    <cellStyle name="Финансовый 6 2 4 2 12" xfId="46777" xr:uid="{00000000-0005-0000-0000-0000BDB60000}"/>
    <cellStyle name="Финансовый 6 2 4 2 13" xfId="46778" xr:uid="{00000000-0005-0000-0000-0000BEB60000}"/>
    <cellStyle name="Финансовый 6 2 4 2 14" xfId="46779" xr:uid="{00000000-0005-0000-0000-0000BFB60000}"/>
    <cellStyle name="Финансовый 6 2 4 2 15" xfId="46780" xr:uid="{00000000-0005-0000-0000-0000C0B60000}"/>
    <cellStyle name="Финансовый 6 2 4 2 16" xfId="46781" xr:uid="{00000000-0005-0000-0000-0000C1B60000}"/>
    <cellStyle name="Финансовый 6 2 4 2 17" xfId="46782" xr:uid="{00000000-0005-0000-0000-0000C2B60000}"/>
    <cellStyle name="Финансовый 6 2 4 2 18" xfId="46783" xr:uid="{00000000-0005-0000-0000-0000C3B60000}"/>
    <cellStyle name="Финансовый 6 2 4 2 19" xfId="46784" xr:uid="{00000000-0005-0000-0000-0000C4B60000}"/>
    <cellStyle name="Финансовый 6 2 4 2 2" xfId="46785" xr:uid="{00000000-0005-0000-0000-0000C5B60000}"/>
    <cellStyle name="Финансовый 6 2 4 2 2 10" xfId="46786" xr:uid="{00000000-0005-0000-0000-0000C6B60000}"/>
    <cellStyle name="Финансовый 6 2 4 2 2 11" xfId="46787" xr:uid="{00000000-0005-0000-0000-0000C7B60000}"/>
    <cellStyle name="Финансовый 6 2 4 2 2 12" xfId="46788" xr:uid="{00000000-0005-0000-0000-0000C8B60000}"/>
    <cellStyle name="Финансовый 6 2 4 2 2 13" xfId="46789" xr:uid="{00000000-0005-0000-0000-0000C9B60000}"/>
    <cellStyle name="Финансовый 6 2 4 2 2 14" xfId="46790" xr:uid="{00000000-0005-0000-0000-0000CAB60000}"/>
    <cellStyle name="Финансовый 6 2 4 2 2 15" xfId="46791" xr:uid="{00000000-0005-0000-0000-0000CBB60000}"/>
    <cellStyle name="Финансовый 6 2 4 2 2 16" xfId="46792" xr:uid="{00000000-0005-0000-0000-0000CCB60000}"/>
    <cellStyle name="Финансовый 6 2 4 2 2 17" xfId="46793" xr:uid="{00000000-0005-0000-0000-0000CDB60000}"/>
    <cellStyle name="Финансовый 6 2 4 2 2 18" xfId="46794" xr:uid="{00000000-0005-0000-0000-0000CEB60000}"/>
    <cellStyle name="Финансовый 6 2 4 2 2 2" xfId="46795" xr:uid="{00000000-0005-0000-0000-0000CFB60000}"/>
    <cellStyle name="Финансовый 6 2 4 2 2 3" xfId="46796" xr:uid="{00000000-0005-0000-0000-0000D0B60000}"/>
    <cellStyle name="Финансовый 6 2 4 2 2 4" xfId="46797" xr:uid="{00000000-0005-0000-0000-0000D1B60000}"/>
    <cellStyle name="Финансовый 6 2 4 2 2 5" xfId="46798" xr:uid="{00000000-0005-0000-0000-0000D2B60000}"/>
    <cellStyle name="Финансовый 6 2 4 2 2 6" xfId="46799" xr:uid="{00000000-0005-0000-0000-0000D3B60000}"/>
    <cellStyle name="Финансовый 6 2 4 2 2 7" xfId="46800" xr:uid="{00000000-0005-0000-0000-0000D4B60000}"/>
    <cellStyle name="Финансовый 6 2 4 2 2 8" xfId="46801" xr:uid="{00000000-0005-0000-0000-0000D5B60000}"/>
    <cellStyle name="Финансовый 6 2 4 2 2 9" xfId="46802" xr:uid="{00000000-0005-0000-0000-0000D6B60000}"/>
    <cellStyle name="Финансовый 6 2 4 2 20" xfId="46803" xr:uid="{00000000-0005-0000-0000-0000D7B60000}"/>
    <cellStyle name="Финансовый 6 2 4 2 21" xfId="46804" xr:uid="{00000000-0005-0000-0000-0000D8B60000}"/>
    <cellStyle name="Финансовый 6 2 4 2 3" xfId="46805" xr:uid="{00000000-0005-0000-0000-0000D9B60000}"/>
    <cellStyle name="Финансовый 6 2 4 2 3 10" xfId="46806" xr:uid="{00000000-0005-0000-0000-0000DAB60000}"/>
    <cellStyle name="Финансовый 6 2 4 2 3 11" xfId="46807" xr:uid="{00000000-0005-0000-0000-0000DBB60000}"/>
    <cellStyle name="Финансовый 6 2 4 2 3 12" xfId="46808" xr:uid="{00000000-0005-0000-0000-0000DCB60000}"/>
    <cellStyle name="Финансовый 6 2 4 2 3 13" xfId="46809" xr:uid="{00000000-0005-0000-0000-0000DDB60000}"/>
    <cellStyle name="Финансовый 6 2 4 2 3 14" xfId="46810" xr:uid="{00000000-0005-0000-0000-0000DEB60000}"/>
    <cellStyle name="Финансовый 6 2 4 2 3 15" xfId="46811" xr:uid="{00000000-0005-0000-0000-0000DFB60000}"/>
    <cellStyle name="Финансовый 6 2 4 2 3 16" xfId="46812" xr:uid="{00000000-0005-0000-0000-0000E0B60000}"/>
    <cellStyle name="Финансовый 6 2 4 2 3 17" xfId="46813" xr:uid="{00000000-0005-0000-0000-0000E1B60000}"/>
    <cellStyle name="Финансовый 6 2 4 2 3 18" xfId="46814" xr:uid="{00000000-0005-0000-0000-0000E2B60000}"/>
    <cellStyle name="Финансовый 6 2 4 2 3 2" xfId="46815" xr:uid="{00000000-0005-0000-0000-0000E3B60000}"/>
    <cellStyle name="Финансовый 6 2 4 2 3 3" xfId="46816" xr:uid="{00000000-0005-0000-0000-0000E4B60000}"/>
    <cellStyle name="Финансовый 6 2 4 2 3 4" xfId="46817" xr:uid="{00000000-0005-0000-0000-0000E5B60000}"/>
    <cellStyle name="Финансовый 6 2 4 2 3 5" xfId="46818" xr:uid="{00000000-0005-0000-0000-0000E6B60000}"/>
    <cellStyle name="Финансовый 6 2 4 2 3 6" xfId="46819" xr:uid="{00000000-0005-0000-0000-0000E7B60000}"/>
    <cellStyle name="Финансовый 6 2 4 2 3 7" xfId="46820" xr:uid="{00000000-0005-0000-0000-0000E8B60000}"/>
    <cellStyle name="Финансовый 6 2 4 2 3 8" xfId="46821" xr:uid="{00000000-0005-0000-0000-0000E9B60000}"/>
    <cellStyle name="Финансовый 6 2 4 2 3 9" xfId="46822" xr:uid="{00000000-0005-0000-0000-0000EAB60000}"/>
    <cellStyle name="Финансовый 6 2 4 2 4" xfId="46823" xr:uid="{00000000-0005-0000-0000-0000EBB60000}"/>
    <cellStyle name="Финансовый 6 2 4 2 4 10" xfId="46824" xr:uid="{00000000-0005-0000-0000-0000ECB60000}"/>
    <cellStyle name="Финансовый 6 2 4 2 4 11" xfId="46825" xr:uid="{00000000-0005-0000-0000-0000EDB60000}"/>
    <cellStyle name="Финансовый 6 2 4 2 4 12" xfId="46826" xr:uid="{00000000-0005-0000-0000-0000EEB60000}"/>
    <cellStyle name="Финансовый 6 2 4 2 4 13" xfId="46827" xr:uid="{00000000-0005-0000-0000-0000EFB60000}"/>
    <cellStyle name="Финансовый 6 2 4 2 4 14" xfId="46828" xr:uid="{00000000-0005-0000-0000-0000F0B60000}"/>
    <cellStyle name="Финансовый 6 2 4 2 4 15" xfId="46829" xr:uid="{00000000-0005-0000-0000-0000F1B60000}"/>
    <cellStyle name="Финансовый 6 2 4 2 4 16" xfId="46830" xr:uid="{00000000-0005-0000-0000-0000F2B60000}"/>
    <cellStyle name="Финансовый 6 2 4 2 4 17" xfId="46831" xr:uid="{00000000-0005-0000-0000-0000F3B60000}"/>
    <cellStyle name="Финансовый 6 2 4 2 4 18" xfId="46832" xr:uid="{00000000-0005-0000-0000-0000F4B60000}"/>
    <cellStyle name="Финансовый 6 2 4 2 4 2" xfId="46833" xr:uid="{00000000-0005-0000-0000-0000F5B60000}"/>
    <cellStyle name="Финансовый 6 2 4 2 4 3" xfId="46834" xr:uid="{00000000-0005-0000-0000-0000F6B60000}"/>
    <cellStyle name="Финансовый 6 2 4 2 4 4" xfId="46835" xr:uid="{00000000-0005-0000-0000-0000F7B60000}"/>
    <cellStyle name="Финансовый 6 2 4 2 4 5" xfId="46836" xr:uid="{00000000-0005-0000-0000-0000F8B60000}"/>
    <cellStyle name="Финансовый 6 2 4 2 4 6" xfId="46837" xr:uid="{00000000-0005-0000-0000-0000F9B60000}"/>
    <cellStyle name="Финансовый 6 2 4 2 4 7" xfId="46838" xr:uid="{00000000-0005-0000-0000-0000FAB60000}"/>
    <cellStyle name="Финансовый 6 2 4 2 4 8" xfId="46839" xr:uid="{00000000-0005-0000-0000-0000FBB60000}"/>
    <cellStyle name="Финансовый 6 2 4 2 4 9" xfId="46840" xr:uid="{00000000-0005-0000-0000-0000FCB60000}"/>
    <cellStyle name="Финансовый 6 2 4 2 5" xfId="46841" xr:uid="{00000000-0005-0000-0000-0000FDB60000}"/>
    <cellStyle name="Финансовый 6 2 4 2 6" xfId="46842" xr:uid="{00000000-0005-0000-0000-0000FEB60000}"/>
    <cellStyle name="Финансовый 6 2 4 2 7" xfId="46843" xr:uid="{00000000-0005-0000-0000-0000FFB60000}"/>
    <cellStyle name="Финансовый 6 2 4 2 8" xfId="46844" xr:uid="{00000000-0005-0000-0000-000000B70000}"/>
    <cellStyle name="Финансовый 6 2 4 2 9" xfId="46845" xr:uid="{00000000-0005-0000-0000-000001B70000}"/>
    <cellStyle name="Финансовый 6 2 4 20" xfId="46846" xr:uid="{00000000-0005-0000-0000-000002B70000}"/>
    <cellStyle name="Финансовый 6 2 4 21" xfId="46847" xr:uid="{00000000-0005-0000-0000-000003B70000}"/>
    <cellStyle name="Финансовый 6 2 4 22" xfId="46848" xr:uid="{00000000-0005-0000-0000-000004B70000}"/>
    <cellStyle name="Финансовый 6 2 4 3" xfId="46849" xr:uid="{00000000-0005-0000-0000-000005B70000}"/>
    <cellStyle name="Финансовый 6 2 4 3 10" xfId="46850" xr:uid="{00000000-0005-0000-0000-000006B70000}"/>
    <cellStyle name="Финансовый 6 2 4 3 11" xfId="46851" xr:uid="{00000000-0005-0000-0000-000007B70000}"/>
    <cellStyle name="Финансовый 6 2 4 3 12" xfId="46852" xr:uid="{00000000-0005-0000-0000-000008B70000}"/>
    <cellStyle name="Финансовый 6 2 4 3 13" xfId="46853" xr:uid="{00000000-0005-0000-0000-000009B70000}"/>
    <cellStyle name="Финансовый 6 2 4 3 14" xfId="46854" xr:uid="{00000000-0005-0000-0000-00000AB70000}"/>
    <cellStyle name="Финансовый 6 2 4 3 15" xfId="46855" xr:uid="{00000000-0005-0000-0000-00000BB70000}"/>
    <cellStyle name="Финансовый 6 2 4 3 16" xfId="46856" xr:uid="{00000000-0005-0000-0000-00000CB70000}"/>
    <cellStyle name="Финансовый 6 2 4 3 17" xfId="46857" xr:uid="{00000000-0005-0000-0000-00000DB70000}"/>
    <cellStyle name="Финансовый 6 2 4 3 18" xfId="46858" xr:uid="{00000000-0005-0000-0000-00000EB70000}"/>
    <cellStyle name="Финансовый 6 2 4 3 2" xfId="46859" xr:uid="{00000000-0005-0000-0000-00000FB70000}"/>
    <cellStyle name="Финансовый 6 2 4 3 3" xfId="46860" xr:uid="{00000000-0005-0000-0000-000010B70000}"/>
    <cellStyle name="Финансовый 6 2 4 3 4" xfId="46861" xr:uid="{00000000-0005-0000-0000-000011B70000}"/>
    <cellStyle name="Финансовый 6 2 4 3 5" xfId="46862" xr:uid="{00000000-0005-0000-0000-000012B70000}"/>
    <cellStyle name="Финансовый 6 2 4 3 6" xfId="46863" xr:uid="{00000000-0005-0000-0000-000013B70000}"/>
    <cellStyle name="Финансовый 6 2 4 3 7" xfId="46864" xr:uid="{00000000-0005-0000-0000-000014B70000}"/>
    <cellStyle name="Финансовый 6 2 4 3 8" xfId="46865" xr:uid="{00000000-0005-0000-0000-000015B70000}"/>
    <cellStyle name="Финансовый 6 2 4 3 9" xfId="46866" xr:uid="{00000000-0005-0000-0000-000016B70000}"/>
    <cellStyle name="Финансовый 6 2 4 4" xfId="46867" xr:uid="{00000000-0005-0000-0000-000017B70000}"/>
    <cellStyle name="Финансовый 6 2 4 4 10" xfId="46868" xr:uid="{00000000-0005-0000-0000-000018B70000}"/>
    <cellStyle name="Финансовый 6 2 4 4 11" xfId="46869" xr:uid="{00000000-0005-0000-0000-000019B70000}"/>
    <cellStyle name="Финансовый 6 2 4 4 12" xfId="46870" xr:uid="{00000000-0005-0000-0000-00001AB70000}"/>
    <cellStyle name="Финансовый 6 2 4 4 13" xfId="46871" xr:uid="{00000000-0005-0000-0000-00001BB70000}"/>
    <cellStyle name="Финансовый 6 2 4 4 14" xfId="46872" xr:uid="{00000000-0005-0000-0000-00001CB70000}"/>
    <cellStyle name="Финансовый 6 2 4 4 15" xfId="46873" xr:uid="{00000000-0005-0000-0000-00001DB70000}"/>
    <cellStyle name="Финансовый 6 2 4 4 16" xfId="46874" xr:uid="{00000000-0005-0000-0000-00001EB70000}"/>
    <cellStyle name="Финансовый 6 2 4 4 17" xfId="46875" xr:uid="{00000000-0005-0000-0000-00001FB70000}"/>
    <cellStyle name="Финансовый 6 2 4 4 18" xfId="46876" xr:uid="{00000000-0005-0000-0000-000020B70000}"/>
    <cellStyle name="Финансовый 6 2 4 4 2" xfId="46877" xr:uid="{00000000-0005-0000-0000-000021B70000}"/>
    <cellStyle name="Финансовый 6 2 4 4 3" xfId="46878" xr:uid="{00000000-0005-0000-0000-000022B70000}"/>
    <cellStyle name="Финансовый 6 2 4 4 4" xfId="46879" xr:uid="{00000000-0005-0000-0000-000023B70000}"/>
    <cellStyle name="Финансовый 6 2 4 4 5" xfId="46880" xr:uid="{00000000-0005-0000-0000-000024B70000}"/>
    <cellStyle name="Финансовый 6 2 4 4 6" xfId="46881" xr:uid="{00000000-0005-0000-0000-000025B70000}"/>
    <cellStyle name="Финансовый 6 2 4 4 7" xfId="46882" xr:uid="{00000000-0005-0000-0000-000026B70000}"/>
    <cellStyle name="Финансовый 6 2 4 4 8" xfId="46883" xr:uid="{00000000-0005-0000-0000-000027B70000}"/>
    <cellStyle name="Финансовый 6 2 4 4 9" xfId="46884" xr:uid="{00000000-0005-0000-0000-000028B70000}"/>
    <cellStyle name="Финансовый 6 2 4 5" xfId="46885" xr:uid="{00000000-0005-0000-0000-000029B70000}"/>
    <cellStyle name="Финансовый 6 2 4 5 10" xfId="46886" xr:uid="{00000000-0005-0000-0000-00002AB70000}"/>
    <cellStyle name="Финансовый 6 2 4 5 11" xfId="46887" xr:uid="{00000000-0005-0000-0000-00002BB70000}"/>
    <cellStyle name="Финансовый 6 2 4 5 12" xfId="46888" xr:uid="{00000000-0005-0000-0000-00002CB70000}"/>
    <cellStyle name="Финансовый 6 2 4 5 13" xfId="46889" xr:uid="{00000000-0005-0000-0000-00002DB70000}"/>
    <cellStyle name="Финансовый 6 2 4 5 14" xfId="46890" xr:uid="{00000000-0005-0000-0000-00002EB70000}"/>
    <cellStyle name="Финансовый 6 2 4 5 15" xfId="46891" xr:uid="{00000000-0005-0000-0000-00002FB70000}"/>
    <cellStyle name="Финансовый 6 2 4 5 16" xfId="46892" xr:uid="{00000000-0005-0000-0000-000030B70000}"/>
    <cellStyle name="Финансовый 6 2 4 5 17" xfId="46893" xr:uid="{00000000-0005-0000-0000-000031B70000}"/>
    <cellStyle name="Финансовый 6 2 4 5 18" xfId="46894" xr:uid="{00000000-0005-0000-0000-000032B70000}"/>
    <cellStyle name="Финансовый 6 2 4 5 2" xfId="46895" xr:uid="{00000000-0005-0000-0000-000033B70000}"/>
    <cellStyle name="Финансовый 6 2 4 5 3" xfId="46896" xr:uid="{00000000-0005-0000-0000-000034B70000}"/>
    <cellStyle name="Финансовый 6 2 4 5 4" xfId="46897" xr:uid="{00000000-0005-0000-0000-000035B70000}"/>
    <cellStyle name="Финансовый 6 2 4 5 5" xfId="46898" xr:uid="{00000000-0005-0000-0000-000036B70000}"/>
    <cellStyle name="Финансовый 6 2 4 5 6" xfId="46899" xr:uid="{00000000-0005-0000-0000-000037B70000}"/>
    <cellStyle name="Финансовый 6 2 4 5 7" xfId="46900" xr:uid="{00000000-0005-0000-0000-000038B70000}"/>
    <cellStyle name="Финансовый 6 2 4 5 8" xfId="46901" xr:uid="{00000000-0005-0000-0000-000039B70000}"/>
    <cellStyle name="Финансовый 6 2 4 5 9" xfId="46902" xr:uid="{00000000-0005-0000-0000-00003AB70000}"/>
    <cellStyle name="Финансовый 6 2 4 6" xfId="46903" xr:uid="{00000000-0005-0000-0000-00003BB70000}"/>
    <cellStyle name="Финансовый 6 2 4 7" xfId="46904" xr:uid="{00000000-0005-0000-0000-00003CB70000}"/>
    <cellStyle name="Финансовый 6 2 4 8" xfId="46905" xr:uid="{00000000-0005-0000-0000-00003DB70000}"/>
    <cellStyle name="Финансовый 6 2 4 9" xfId="46906" xr:uid="{00000000-0005-0000-0000-00003EB70000}"/>
    <cellStyle name="Финансовый 6 2 5" xfId="46907" xr:uid="{00000000-0005-0000-0000-00003FB70000}"/>
    <cellStyle name="Финансовый 6 2 5 10" xfId="46908" xr:uid="{00000000-0005-0000-0000-000040B70000}"/>
    <cellStyle name="Финансовый 6 2 5 11" xfId="46909" xr:uid="{00000000-0005-0000-0000-000041B70000}"/>
    <cellStyle name="Финансовый 6 2 5 12" xfId="46910" xr:uid="{00000000-0005-0000-0000-000042B70000}"/>
    <cellStyle name="Финансовый 6 2 5 13" xfId="46911" xr:uid="{00000000-0005-0000-0000-000043B70000}"/>
    <cellStyle name="Финансовый 6 2 5 14" xfId="46912" xr:uid="{00000000-0005-0000-0000-000044B70000}"/>
    <cellStyle name="Финансовый 6 2 5 15" xfId="46913" xr:uid="{00000000-0005-0000-0000-000045B70000}"/>
    <cellStyle name="Финансовый 6 2 5 16" xfId="46914" xr:uid="{00000000-0005-0000-0000-000046B70000}"/>
    <cellStyle name="Финансовый 6 2 5 17" xfId="46915" xr:uid="{00000000-0005-0000-0000-000047B70000}"/>
    <cellStyle name="Финансовый 6 2 5 18" xfId="46916" xr:uid="{00000000-0005-0000-0000-000048B70000}"/>
    <cellStyle name="Финансовый 6 2 5 19" xfId="46917" xr:uid="{00000000-0005-0000-0000-000049B70000}"/>
    <cellStyle name="Финансовый 6 2 5 2" xfId="46918" xr:uid="{00000000-0005-0000-0000-00004AB70000}"/>
    <cellStyle name="Финансовый 6 2 5 2 10" xfId="46919" xr:uid="{00000000-0005-0000-0000-00004BB70000}"/>
    <cellStyle name="Финансовый 6 2 5 2 11" xfId="46920" xr:uid="{00000000-0005-0000-0000-00004CB70000}"/>
    <cellStyle name="Финансовый 6 2 5 2 12" xfId="46921" xr:uid="{00000000-0005-0000-0000-00004DB70000}"/>
    <cellStyle name="Финансовый 6 2 5 2 13" xfId="46922" xr:uid="{00000000-0005-0000-0000-00004EB70000}"/>
    <cellStyle name="Финансовый 6 2 5 2 14" xfId="46923" xr:uid="{00000000-0005-0000-0000-00004FB70000}"/>
    <cellStyle name="Финансовый 6 2 5 2 15" xfId="46924" xr:uid="{00000000-0005-0000-0000-000050B70000}"/>
    <cellStyle name="Финансовый 6 2 5 2 16" xfId="46925" xr:uid="{00000000-0005-0000-0000-000051B70000}"/>
    <cellStyle name="Финансовый 6 2 5 2 17" xfId="46926" xr:uid="{00000000-0005-0000-0000-000052B70000}"/>
    <cellStyle name="Финансовый 6 2 5 2 18" xfId="46927" xr:uid="{00000000-0005-0000-0000-000053B70000}"/>
    <cellStyle name="Финансовый 6 2 5 2 2" xfId="46928" xr:uid="{00000000-0005-0000-0000-000054B70000}"/>
    <cellStyle name="Финансовый 6 2 5 2 3" xfId="46929" xr:uid="{00000000-0005-0000-0000-000055B70000}"/>
    <cellStyle name="Финансовый 6 2 5 2 4" xfId="46930" xr:uid="{00000000-0005-0000-0000-000056B70000}"/>
    <cellStyle name="Финансовый 6 2 5 2 5" xfId="46931" xr:uid="{00000000-0005-0000-0000-000057B70000}"/>
    <cellStyle name="Финансовый 6 2 5 2 6" xfId="46932" xr:uid="{00000000-0005-0000-0000-000058B70000}"/>
    <cellStyle name="Финансовый 6 2 5 2 7" xfId="46933" xr:uid="{00000000-0005-0000-0000-000059B70000}"/>
    <cellStyle name="Финансовый 6 2 5 2 8" xfId="46934" xr:uid="{00000000-0005-0000-0000-00005AB70000}"/>
    <cellStyle name="Финансовый 6 2 5 2 9" xfId="46935" xr:uid="{00000000-0005-0000-0000-00005BB70000}"/>
    <cellStyle name="Финансовый 6 2 5 20" xfId="46936" xr:uid="{00000000-0005-0000-0000-00005CB70000}"/>
    <cellStyle name="Финансовый 6 2 5 21" xfId="46937" xr:uid="{00000000-0005-0000-0000-00005DB70000}"/>
    <cellStyle name="Финансовый 6 2 5 3" xfId="46938" xr:uid="{00000000-0005-0000-0000-00005EB70000}"/>
    <cellStyle name="Финансовый 6 2 5 3 10" xfId="46939" xr:uid="{00000000-0005-0000-0000-00005FB70000}"/>
    <cellStyle name="Финансовый 6 2 5 3 11" xfId="46940" xr:uid="{00000000-0005-0000-0000-000060B70000}"/>
    <cellStyle name="Финансовый 6 2 5 3 12" xfId="46941" xr:uid="{00000000-0005-0000-0000-000061B70000}"/>
    <cellStyle name="Финансовый 6 2 5 3 13" xfId="46942" xr:uid="{00000000-0005-0000-0000-000062B70000}"/>
    <cellStyle name="Финансовый 6 2 5 3 14" xfId="46943" xr:uid="{00000000-0005-0000-0000-000063B70000}"/>
    <cellStyle name="Финансовый 6 2 5 3 15" xfId="46944" xr:uid="{00000000-0005-0000-0000-000064B70000}"/>
    <cellStyle name="Финансовый 6 2 5 3 16" xfId="46945" xr:uid="{00000000-0005-0000-0000-000065B70000}"/>
    <cellStyle name="Финансовый 6 2 5 3 17" xfId="46946" xr:uid="{00000000-0005-0000-0000-000066B70000}"/>
    <cellStyle name="Финансовый 6 2 5 3 18" xfId="46947" xr:uid="{00000000-0005-0000-0000-000067B70000}"/>
    <cellStyle name="Финансовый 6 2 5 3 2" xfId="46948" xr:uid="{00000000-0005-0000-0000-000068B70000}"/>
    <cellStyle name="Финансовый 6 2 5 3 3" xfId="46949" xr:uid="{00000000-0005-0000-0000-000069B70000}"/>
    <cellStyle name="Финансовый 6 2 5 3 4" xfId="46950" xr:uid="{00000000-0005-0000-0000-00006AB70000}"/>
    <cellStyle name="Финансовый 6 2 5 3 5" xfId="46951" xr:uid="{00000000-0005-0000-0000-00006BB70000}"/>
    <cellStyle name="Финансовый 6 2 5 3 6" xfId="46952" xr:uid="{00000000-0005-0000-0000-00006CB70000}"/>
    <cellStyle name="Финансовый 6 2 5 3 7" xfId="46953" xr:uid="{00000000-0005-0000-0000-00006DB70000}"/>
    <cellStyle name="Финансовый 6 2 5 3 8" xfId="46954" xr:uid="{00000000-0005-0000-0000-00006EB70000}"/>
    <cellStyle name="Финансовый 6 2 5 3 9" xfId="46955" xr:uid="{00000000-0005-0000-0000-00006FB70000}"/>
    <cellStyle name="Финансовый 6 2 5 4" xfId="46956" xr:uid="{00000000-0005-0000-0000-000070B70000}"/>
    <cellStyle name="Финансовый 6 2 5 4 10" xfId="46957" xr:uid="{00000000-0005-0000-0000-000071B70000}"/>
    <cellStyle name="Финансовый 6 2 5 4 11" xfId="46958" xr:uid="{00000000-0005-0000-0000-000072B70000}"/>
    <cellStyle name="Финансовый 6 2 5 4 12" xfId="46959" xr:uid="{00000000-0005-0000-0000-000073B70000}"/>
    <cellStyle name="Финансовый 6 2 5 4 13" xfId="46960" xr:uid="{00000000-0005-0000-0000-000074B70000}"/>
    <cellStyle name="Финансовый 6 2 5 4 14" xfId="46961" xr:uid="{00000000-0005-0000-0000-000075B70000}"/>
    <cellStyle name="Финансовый 6 2 5 4 15" xfId="46962" xr:uid="{00000000-0005-0000-0000-000076B70000}"/>
    <cellStyle name="Финансовый 6 2 5 4 16" xfId="46963" xr:uid="{00000000-0005-0000-0000-000077B70000}"/>
    <cellStyle name="Финансовый 6 2 5 4 17" xfId="46964" xr:uid="{00000000-0005-0000-0000-000078B70000}"/>
    <cellStyle name="Финансовый 6 2 5 4 18" xfId="46965" xr:uid="{00000000-0005-0000-0000-000079B70000}"/>
    <cellStyle name="Финансовый 6 2 5 4 2" xfId="46966" xr:uid="{00000000-0005-0000-0000-00007AB70000}"/>
    <cellStyle name="Финансовый 6 2 5 4 3" xfId="46967" xr:uid="{00000000-0005-0000-0000-00007BB70000}"/>
    <cellStyle name="Финансовый 6 2 5 4 4" xfId="46968" xr:uid="{00000000-0005-0000-0000-00007CB70000}"/>
    <cellStyle name="Финансовый 6 2 5 4 5" xfId="46969" xr:uid="{00000000-0005-0000-0000-00007DB70000}"/>
    <cellStyle name="Финансовый 6 2 5 4 6" xfId="46970" xr:uid="{00000000-0005-0000-0000-00007EB70000}"/>
    <cellStyle name="Финансовый 6 2 5 4 7" xfId="46971" xr:uid="{00000000-0005-0000-0000-00007FB70000}"/>
    <cellStyle name="Финансовый 6 2 5 4 8" xfId="46972" xr:uid="{00000000-0005-0000-0000-000080B70000}"/>
    <cellStyle name="Финансовый 6 2 5 4 9" xfId="46973" xr:uid="{00000000-0005-0000-0000-000081B70000}"/>
    <cellStyle name="Финансовый 6 2 5 5" xfId="46974" xr:uid="{00000000-0005-0000-0000-000082B70000}"/>
    <cellStyle name="Финансовый 6 2 5 6" xfId="46975" xr:uid="{00000000-0005-0000-0000-000083B70000}"/>
    <cellStyle name="Финансовый 6 2 5 7" xfId="46976" xr:uid="{00000000-0005-0000-0000-000084B70000}"/>
    <cellStyle name="Финансовый 6 2 5 8" xfId="46977" xr:uid="{00000000-0005-0000-0000-000085B70000}"/>
    <cellStyle name="Финансовый 6 2 5 9" xfId="46978" xr:uid="{00000000-0005-0000-0000-000086B70000}"/>
    <cellStyle name="Финансовый 6 2 6" xfId="46979" xr:uid="{00000000-0005-0000-0000-000087B70000}"/>
    <cellStyle name="Финансовый 6 2 6 10" xfId="46980" xr:uid="{00000000-0005-0000-0000-000088B70000}"/>
    <cellStyle name="Финансовый 6 2 6 11" xfId="46981" xr:uid="{00000000-0005-0000-0000-000089B70000}"/>
    <cellStyle name="Финансовый 6 2 6 12" xfId="46982" xr:uid="{00000000-0005-0000-0000-00008AB70000}"/>
    <cellStyle name="Финансовый 6 2 6 13" xfId="46983" xr:uid="{00000000-0005-0000-0000-00008BB70000}"/>
    <cellStyle name="Финансовый 6 2 6 14" xfId="46984" xr:uid="{00000000-0005-0000-0000-00008CB70000}"/>
    <cellStyle name="Финансовый 6 2 6 15" xfId="46985" xr:uid="{00000000-0005-0000-0000-00008DB70000}"/>
    <cellStyle name="Финансовый 6 2 6 16" xfId="46986" xr:uid="{00000000-0005-0000-0000-00008EB70000}"/>
    <cellStyle name="Финансовый 6 2 6 17" xfId="46987" xr:uid="{00000000-0005-0000-0000-00008FB70000}"/>
    <cellStyle name="Финансовый 6 2 6 18" xfId="46988" xr:uid="{00000000-0005-0000-0000-000090B70000}"/>
    <cellStyle name="Финансовый 6 2 6 2" xfId="46989" xr:uid="{00000000-0005-0000-0000-000091B70000}"/>
    <cellStyle name="Финансовый 6 2 6 3" xfId="46990" xr:uid="{00000000-0005-0000-0000-000092B70000}"/>
    <cellStyle name="Финансовый 6 2 6 4" xfId="46991" xr:uid="{00000000-0005-0000-0000-000093B70000}"/>
    <cellStyle name="Финансовый 6 2 6 5" xfId="46992" xr:uid="{00000000-0005-0000-0000-000094B70000}"/>
    <cellStyle name="Финансовый 6 2 6 6" xfId="46993" xr:uid="{00000000-0005-0000-0000-000095B70000}"/>
    <cellStyle name="Финансовый 6 2 6 7" xfId="46994" xr:uid="{00000000-0005-0000-0000-000096B70000}"/>
    <cellStyle name="Финансовый 6 2 6 8" xfId="46995" xr:uid="{00000000-0005-0000-0000-000097B70000}"/>
    <cellStyle name="Финансовый 6 2 6 9" xfId="46996" xr:uid="{00000000-0005-0000-0000-000098B70000}"/>
    <cellStyle name="Финансовый 6 2 7" xfId="46997" xr:uid="{00000000-0005-0000-0000-000099B70000}"/>
    <cellStyle name="Финансовый 6 2 7 10" xfId="46998" xr:uid="{00000000-0005-0000-0000-00009AB70000}"/>
    <cellStyle name="Финансовый 6 2 7 11" xfId="46999" xr:uid="{00000000-0005-0000-0000-00009BB70000}"/>
    <cellStyle name="Финансовый 6 2 7 12" xfId="47000" xr:uid="{00000000-0005-0000-0000-00009CB70000}"/>
    <cellStyle name="Финансовый 6 2 7 13" xfId="47001" xr:uid="{00000000-0005-0000-0000-00009DB70000}"/>
    <cellStyle name="Финансовый 6 2 7 14" xfId="47002" xr:uid="{00000000-0005-0000-0000-00009EB70000}"/>
    <cellStyle name="Финансовый 6 2 7 15" xfId="47003" xr:uid="{00000000-0005-0000-0000-00009FB70000}"/>
    <cellStyle name="Финансовый 6 2 7 16" xfId="47004" xr:uid="{00000000-0005-0000-0000-0000A0B70000}"/>
    <cellStyle name="Финансовый 6 2 7 17" xfId="47005" xr:uid="{00000000-0005-0000-0000-0000A1B70000}"/>
    <cellStyle name="Финансовый 6 2 7 18" xfId="47006" xr:uid="{00000000-0005-0000-0000-0000A2B70000}"/>
    <cellStyle name="Финансовый 6 2 7 2" xfId="47007" xr:uid="{00000000-0005-0000-0000-0000A3B70000}"/>
    <cellStyle name="Финансовый 6 2 7 3" xfId="47008" xr:uid="{00000000-0005-0000-0000-0000A4B70000}"/>
    <cellStyle name="Финансовый 6 2 7 4" xfId="47009" xr:uid="{00000000-0005-0000-0000-0000A5B70000}"/>
    <cellStyle name="Финансовый 6 2 7 5" xfId="47010" xr:uid="{00000000-0005-0000-0000-0000A6B70000}"/>
    <cellStyle name="Финансовый 6 2 7 6" xfId="47011" xr:uid="{00000000-0005-0000-0000-0000A7B70000}"/>
    <cellStyle name="Финансовый 6 2 7 7" xfId="47012" xr:uid="{00000000-0005-0000-0000-0000A8B70000}"/>
    <cellStyle name="Финансовый 6 2 7 8" xfId="47013" xr:uid="{00000000-0005-0000-0000-0000A9B70000}"/>
    <cellStyle name="Финансовый 6 2 7 9" xfId="47014" xr:uid="{00000000-0005-0000-0000-0000AAB70000}"/>
    <cellStyle name="Финансовый 6 2 8" xfId="47015" xr:uid="{00000000-0005-0000-0000-0000ABB70000}"/>
    <cellStyle name="Финансовый 6 2 8 10" xfId="47016" xr:uid="{00000000-0005-0000-0000-0000ACB70000}"/>
    <cellStyle name="Финансовый 6 2 8 11" xfId="47017" xr:uid="{00000000-0005-0000-0000-0000ADB70000}"/>
    <cellStyle name="Финансовый 6 2 8 12" xfId="47018" xr:uid="{00000000-0005-0000-0000-0000AEB70000}"/>
    <cellStyle name="Финансовый 6 2 8 13" xfId="47019" xr:uid="{00000000-0005-0000-0000-0000AFB70000}"/>
    <cellStyle name="Финансовый 6 2 8 14" xfId="47020" xr:uid="{00000000-0005-0000-0000-0000B0B70000}"/>
    <cellStyle name="Финансовый 6 2 8 15" xfId="47021" xr:uid="{00000000-0005-0000-0000-0000B1B70000}"/>
    <cellStyle name="Финансовый 6 2 8 16" xfId="47022" xr:uid="{00000000-0005-0000-0000-0000B2B70000}"/>
    <cellStyle name="Финансовый 6 2 8 17" xfId="47023" xr:uid="{00000000-0005-0000-0000-0000B3B70000}"/>
    <cellStyle name="Финансовый 6 2 8 18" xfId="47024" xr:uid="{00000000-0005-0000-0000-0000B4B70000}"/>
    <cellStyle name="Финансовый 6 2 8 2" xfId="47025" xr:uid="{00000000-0005-0000-0000-0000B5B70000}"/>
    <cellStyle name="Финансовый 6 2 8 3" xfId="47026" xr:uid="{00000000-0005-0000-0000-0000B6B70000}"/>
    <cellStyle name="Финансовый 6 2 8 4" xfId="47027" xr:uid="{00000000-0005-0000-0000-0000B7B70000}"/>
    <cellStyle name="Финансовый 6 2 8 5" xfId="47028" xr:uid="{00000000-0005-0000-0000-0000B8B70000}"/>
    <cellStyle name="Финансовый 6 2 8 6" xfId="47029" xr:uid="{00000000-0005-0000-0000-0000B9B70000}"/>
    <cellStyle name="Финансовый 6 2 8 7" xfId="47030" xr:uid="{00000000-0005-0000-0000-0000BAB70000}"/>
    <cellStyle name="Финансовый 6 2 8 8" xfId="47031" xr:uid="{00000000-0005-0000-0000-0000BBB70000}"/>
    <cellStyle name="Финансовый 6 2 8 9" xfId="47032" xr:uid="{00000000-0005-0000-0000-0000BCB70000}"/>
    <cellStyle name="Финансовый 6 2 9" xfId="47033" xr:uid="{00000000-0005-0000-0000-0000BDB70000}"/>
    <cellStyle name="Финансовый 6 3" xfId="47034" xr:uid="{00000000-0005-0000-0000-0000BEB70000}"/>
    <cellStyle name="Финансовый 6 3 2" xfId="47035" xr:uid="{00000000-0005-0000-0000-0000BFB70000}"/>
    <cellStyle name="Финансовый 6 4" xfId="47036" xr:uid="{00000000-0005-0000-0000-0000C0B70000}"/>
    <cellStyle name="Финансовый 6 4 2" xfId="47037" xr:uid="{00000000-0005-0000-0000-0000C1B70000}"/>
    <cellStyle name="Финансовый 6 5" xfId="47038" xr:uid="{00000000-0005-0000-0000-0000C2B70000}"/>
    <cellStyle name="Финансовый 6 5 2" xfId="47039" xr:uid="{00000000-0005-0000-0000-0000C3B70000}"/>
    <cellStyle name="Финансовый 6 6" xfId="47040" xr:uid="{00000000-0005-0000-0000-0000C4B70000}"/>
    <cellStyle name="Финансовый 6 7" xfId="47041" xr:uid="{00000000-0005-0000-0000-0000C5B70000}"/>
    <cellStyle name="Финансовый 6 8" xfId="47042" xr:uid="{00000000-0005-0000-0000-0000C6B70000}"/>
    <cellStyle name="Финансовый 6 9" xfId="47043" xr:uid="{00000000-0005-0000-0000-0000C7B70000}"/>
    <cellStyle name="Финансовый 7" xfId="47044" xr:uid="{00000000-0005-0000-0000-0000C8B70000}"/>
    <cellStyle name="Финансовый 7 10" xfId="47045" xr:uid="{00000000-0005-0000-0000-0000C9B70000}"/>
    <cellStyle name="Финансовый 7 11" xfId="47046" xr:uid="{00000000-0005-0000-0000-0000CAB70000}"/>
    <cellStyle name="Финансовый 7 2" xfId="47047" xr:uid="{00000000-0005-0000-0000-0000CBB70000}"/>
    <cellStyle name="Финансовый 7 2 10" xfId="47048" xr:uid="{00000000-0005-0000-0000-0000CCB70000}"/>
    <cellStyle name="Финансовый 7 2 11" xfId="47049" xr:uid="{00000000-0005-0000-0000-0000CDB70000}"/>
    <cellStyle name="Финансовый 7 2 12" xfId="47050" xr:uid="{00000000-0005-0000-0000-0000CEB70000}"/>
    <cellStyle name="Финансовый 7 2 13" xfId="47051" xr:uid="{00000000-0005-0000-0000-0000CFB70000}"/>
    <cellStyle name="Финансовый 7 2 14" xfId="47052" xr:uid="{00000000-0005-0000-0000-0000D0B70000}"/>
    <cellStyle name="Финансовый 7 2 15" xfId="47053" xr:uid="{00000000-0005-0000-0000-0000D1B70000}"/>
    <cellStyle name="Финансовый 7 2 16" xfId="47054" xr:uid="{00000000-0005-0000-0000-0000D2B70000}"/>
    <cellStyle name="Финансовый 7 2 17" xfId="47055" xr:uid="{00000000-0005-0000-0000-0000D3B70000}"/>
    <cellStyle name="Финансовый 7 2 18" xfId="47056" xr:uid="{00000000-0005-0000-0000-0000D4B70000}"/>
    <cellStyle name="Финансовый 7 2 19" xfId="47057" xr:uid="{00000000-0005-0000-0000-0000D5B70000}"/>
    <cellStyle name="Финансовый 7 2 2" xfId="47058" xr:uid="{00000000-0005-0000-0000-0000D6B70000}"/>
    <cellStyle name="Финансовый 7 2 2 10" xfId="47059" xr:uid="{00000000-0005-0000-0000-0000D7B70000}"/>
    <cellStyle name="Финансовый 7 2 2 11" xfId="47060" xr:uid="{00000000-0005-0000-0000-0000D8B70000}"/>
    <cellStyle name="Финансовый 7 2 2 12" xfId="47061" xr:uid="{00000000-0005-0000-0000-0000D9B70000}"/>
    <cellStyle name="Финансовый 7 2 2 13" xfId="47062" xr:uid="{00000000-0005-0000-0000-0000DAB70000}"/>
    <cellStyle name="Финансовый 7 2 2 14" xfId="47063" xr:uid="{00000000-0005-0000-0000-0000DBB70000}"/>
    <cellStyle name="Финансовый 7 2 2 15" xfId="47064" xr:uid="{00000000-0005-0000-0000-0000DCB70000}"/>
    <cellStyle name="Финансовый 7 2 2 16" xfId="47065" xr:uid="{00000000-0005-0000-0000-0000DDB70000}"/>
    <cellStyle name="Финансовый 7 2 2 17" xfId="47066" xr:uid="{00000000-0005-0000-0000-0000DEB70000}"/>
    <cellStyle name="Финансовый 7 2 2 18" xfId="47067" xr:uid="{00000000-0005-0000-0000-0000DFB70000}"/>
    <cellStyle name="Финансовый 7 2 2 19" xfId="47068" xr:uid="{00000000-0005-0000-0000-0000E0B70000}"/>
    <cellStyle name="Финансовый 7 2 2 2" xfId="47069" xr:uid="{00000000-0005-0000-0000-0000E1B70000}"/>
    <cellStyle name="Финансовый 7 2 2 2 10" xfId="47070" xr:uid="{00000000-0005-0000-0000-0000E2B70000}"/>
    <cellStyle name="Финансовый 7 2 2 2 11" xfId="47071" xr:uid="{00000000-0005-0000-0000-0000E3B70000}"/>
    <cellStyle name="Финансовый 7 2 2 2 12" xfId="47072" xr:uid="{00000000-0005-0000-0000-0000E4B70000}"/>
    <cellStyle name="Финансовый 7 2 2 2 13" xfId="47073" xr:uid="{00000000-0005-0000-0000-0000E5B70000}"/>
    <cellStyle name="Финансовый 7 2 2 2 14" xfId="47074" xr:uid="{00000000-0005-0000-0000-0000E6B70000}"/>
    <cellStyle name="Финансовый 7 2 2 2 15" xfId="47075" xr:uid="{00000000-0005-0000-0000-0000E7B70000}"/>
    <cellStyle name="Финансовый 7 2 2 2 16" xfId="47076" xr:uid="{00000000-0005-0000-0000-0000E8B70000}"/>
    <cellStyle name="Финансовый 7 2 2 2 17" xfId="47077" xr:uid="{00000000-0005-0000-0000-0000E9B70000}"/>
    <cellStyle name="Финансовый 7 2 2 2 18" xfId="47078" xr:uid="{00000000-0005-0000-0000-0000EAB70000}"/>
    <cellStyle name="Финансовый 7 2 2 2 19" xfId="47079" xr:uid="{00000000-0005-0000-0000-0000EBB70000}"/>
    <cellStyle name="Финансовый 7 2 2 2 2" xfId="47080" xr:uid="{00000000-0005-0000-0000-0000ECB70000}"/>
    <cellStyle name="Финансовый 7 2 2 2 2 10" xfId="47081" xr:uid="{00000000-0005-0000-0000-0000EDB70000}"/>
    <cellStyle name="Финансовый 7 2 2 2 2 11" xfId="47082" xr:uid="{00000000-0005-0000-0000-0000EEB70000}"/>
    <cellStyle name="Финансовый 7 2 2 2 2 12" xfId="47083" xr:uid="{00000000-0005-0000-0000-0000EFB70000}"/>
    <cellStyle name="Финансовый 7 2 2 2 2 13" xfId="47084" xr:uid="{00000000-0005-0000-0000-0000F0B70000}"/>
    <cellStyle name="Финансовый 7 2 2 2 2 14" xfId="47085" xr:uid="{00000000-0005-0000-0000-0000F1B70000}"/>
    <cellStyle name="Финансовый 7 2 2 2 2 15" xfId="47086" xr:uid="{00000000-0005-0000-0000-0000F2B70000}"/>
    <cellStyle name="Финансовый 7 2 2 2 2 16" xfId="47087" xr:uid="{00000000-0005-0000-0000-0000F3B70000}"/>
    <cellStyle name="Финансовый 7 2 2 2 2 17" xfId="47088" xr:uid="{00000000-0005-0000-0000-0000F4B70000}"/>
    <cellStyle name="Финансовый 7 2 2 2 2 18" xfId="47089" xr:uid="{00000000-0005-0000-0000-0000F5B70000}"/>
    <cellStyle name="Финансовый 7 2 2 2 2 2" xfId="47090" xr:uid="{00000000-0005-0000-0000-0000F6B70000}"/>
    <cellStyle name="Финансовый 7 2 2 2 2 3" xfId="47091" xr:uid="{00000000-0005-0000-0000-0000F7B70000}"/>
    <cellStyle name="Финансовый 7 2 2 2 2 4" xfId="47092" xr:uid="{00000000-0005-0000-0000-0000F8B70000}"/>
    <cellStyle name="Финансовый 7 2 2 2 2 5" xfId="47093" xr:uid="{00000000-0005-0000-0000-0000F9B70000}"/>
    <cellStyle name="Финансовый 7 2 2 2 2 6" xfId="47094" xr:uid="{00000000-0005-0000-0000-0000FAB70000}"/>
    <cellStyle name="Финансовый 7 2 2 2 2 7" xfId="47095" xr:uid="{00000000-0005-0000-0000-0000FBB70000}"/>
    <cellStyle name="Финансовый 7 2 2 2 2 8" xfId="47096" xr:uid="{00000000-0005-0000-0000-0000FCB70000}"/>
    <cellStyle name="Финансовый 7 2 2 2 2 9" xfId="47097" xr:uid="{00000000-0005-0000-0000-0000FDB70000}"/>
    <cellStyle name="Финансовый 7 2 2 2 20" xfId="47098" xr:uid="{00000000-0005-0000-0000-0000FEB70000}"/>
    <cellStyle name="Финансовый 7 2 2 2 21" xfId="47099" xr:uid="{00000000-0005-0000-0000-0000FFB70000}"/>
    <cellStyle name="Финансовый 7 2 2 2 3" xfId="47100" xr:uid="{00000000-0005-0000-0000-000000B80000}"/>
    <cellStyle name="Финансовый 7 2 2 2 3 10" xfId="47101" xr:uid="{00000000-0005-0000-0000-000001B80000}"/>
    <cellStyle name="Финансовый 7 2 2 2 3 11" xfId="47102" xr:uid="{00000000-0005-0000-0000-000002B80000}"/>
    <cellStyle name="Финансовый 7 2 2 2 3 12" xfId="47103" xr:uid="{00000000-0005-0000-0000-000003B80000}"/>
    <cellStyle name="Финансовый 7 2 2 2 3 13" xfId="47104" xr:uid="{00000000-0005-0000-0000-000004B80000}"/>
    <cellStyle name="Финансовый 7 2 2 2 3 14" xfId="47105" xr:uid="{00000000-0005-0000-0000-000005B80000}"/>
    <cellStyle name="Финансовый 7 2 2 2 3 15" xfId="47106" xr:uid="{00000000-0005-0000-0000-000006B80000}"/>
    <cellStyle name="Финансовый 7 2 2 2 3 16" xfId="47107" xr:uid="{00000000-0005-0000-0000-000007B80000}"/>
    <cellStyle name="Финансовый 7 2 2 2 3 17" xfId="47108" xr:uid="{00000000-0005-0000-0000-000008B80000}"/>
    <cellStyle name="Финансовый 7 2 2 2 3 18" xfId="47109" xr:uid="{00000000-0005-0000-0000-000009B80000}"/>
    <cellStyle name="Финансовый 7 2 2 2 3 2" xfId="47110" xr:uid="{00000000-0005-0000-0000-00000AB80000}"/>
    <cellStyle name="Финансовый 7 2 2 2 3 3" xfId="47111" xr:uid="{00000000-0005-0000-0000-00000BB80000}"/>
    <cellStyle name="Финансовый 7 2 2 2 3 4" xfId="47112" xr:uid="{00000000-0005-0000-0000-00000CB80000}"/>
    <cellStyle name="Финансовый 7 2 2 2 3 5" xfId="47113" xr:uid="{00000000-0005-0000-0000-00000DB80000}"/>
    <cellStyle name="Финансовый 7 2 2 2 3 6" xfId="47114" xr:uid="{00000000-0005-0000-0000-00000EB80000}"/>
    <cellStyle name="Финансовый 7 2 2 2 3 7" xfId="47115" xr:uid="{00000000-0005-0000-0000-00000FB80000}"/>
    <cellStyle name="Финансовый 7 2 2 2 3 8" xfId="47116" xr:uid="{00000000-0005-0000-0000-000010B80000}"/>
    <cellStyle name="Финансовый 7 2 2 2 3 9" xfId="47117" xr:uid="{00000000-0005-0000-0000-000011B80000}"/>
    <cellStyle name="Финансовый 7 2 2 2 4" xfId="47118" xr:uid="{00000000-0005-0000-0000-000012B80000}"/>
    <cellStyle name="Финансовый 7 2 2 2 4 10" xfId="47119" xr:uid="{00000000-0005-0000-0000-000013B80000}"/>
    <cellStyle name="Финансовый 7 2 2 2 4 11" xfId="47120" xr:uid="{00000000-0005-0000-0000-000014B80000}"/>
    <cellStyle name="Финансовый 7 2 2 2 4 12" xfId="47121" xr:uid="{00000000-0005-0000-0000-000015B80000}"/>
    <cellStyle name="Финансовый 7 2 2 2 4 13" xfId="47122" xr:uid="{00000000-0005-0000-0000-000016B80000}"/>
    <cellStyle name="Финансовый 7 2 2 2 4 14" xfId="47123" xr:uid="{00000000-0005-0000-0000-000017B80000}"/>
    <cellStyle name="Финансовый 7 2 2 2 4 15" xfId="47124" xr:uid="{00000000-0005-0000-0000-000018B80000}"/>
    <cellStyle name="Финансовый 7 2 2 2 4 16" xfId="47125" xr:uid="{00000000-0005-0000-0000-000019B80000}"/>
    <cellStyle name="Финансовый 7 2 2 2 4 17" xfId="47126" xr:uid="{00000000-0005-0000-0000-00001AB80000}"/>
    <cellStyle name="Финансовый 7 2 2 2 4 18" xfId="47127" xr:uid="{00000000-0005-0000-0000-00001BB80000}"/>
    <cellStyle name="Финансовый 7 2 2 2 4 2" xfId="47128" xr:uid="{00000000-0005-0000-0000-00001CB80000}"/>
    <cellStyle name="Финансовый 7 2 2 2 4 3" xfId="47129" xr:uid="{00000000-0005-0000-0000-00001DB80000}"/>
    <cellStyle name="Финансовый 7 2 2 2 4 4" xfId="47130" xr:uid="{00000000-0005-0000-0000-00001EB80000}"/>
    <cellStyle name="Финансовый 7 2 2 2 4 5" xfId="47131" xr:uid="{00000000-0005-0000-0000-00001FB80000}"/>
    <cellStyle name="Финансовый 7 2 2 2 4 6" xfId="47132" xr:uid="{00000000-0005-0000-0000-000020B80000}"/>
    <cellStyle name="Финансовый 7 2 2 2 4 7" xfId="47133" xr:uid="{00000000-0005-0000-0000-000021B80000}"/>
    <cellStyle name="Финансовый 7 2 2 2 4 8" xfId="47134" xr:uid="{00000000-0005-0000-0000-000022B80000}"/>
    <cellStyle name="Финансовый 7 2 2 2 4 9" xfId="47135" xr:uid="{00000000-0005-0000-0000-000023B80000}"/>
    <cellStyle name="Финансовый 7 2 2 2 5" xfId="47136" xr:uid="{00000000-0005-0000-0000-000024B80000}"/>
    <cellStyle name="Финансовый 7 2 2 2 6" xfId="47137" xr:uid="{00000000-0005-0000-0000-000025B80000}"/>
    <cellStyle name="Финансовый 7 2 2 2 7" xfId="47138" xr:uid="{00000000-0005-0000-0000-000026B80000}"/>
    <cellStyle name="Финансовый 7 2 2 2 8" xfId="47139" xr:uid="{00000000-0005-0000-0000-000027B80000}"/>
    <cellStyle name="Финансовый 7 2 2 2 9" xfId="47140" xr:uid="{00000000-0005-0000-0000-000028B80000}"/>
    <cellStyle name="Финансовый 7 2 2 20" xfId="47141" xr:uid="{00000000-0005-0000-0000-000029B80000}"/>
    <cellStyle name="Финансовый 7 2 2 21" xfId="47142" xr:uid="{00000000-0005-0000-0000-00002AB80000}"/>
    <cellStyle name="Финансовый 7 2 2 22" xfId="47143" xr:uid="{00000000-0005-0000-0000-00002BB80000}"/>
    <cellStyle name="Финансовый 7 2 2 3" xfId="47144" xr:uid="{00000000-0005-0000-0000-00002CB80000}"/>
    <cellStyle name="Финансовый 7 2 2 3 10" xfId="47145" xr:uid="{00000000-0005-0000-0000-00002DB80000}"/>
    <cellStyle name="Финансовый 7 2 2 3 11" xfId="47146" xr:uid="{00000000-0005-0000-0000-00002EB80000}"/>
    <cellStyle name="Финансовый 7 2 2 3 12" xfId="47147" xr:uid="{00000000-0005-0000-0000-00002FB80000}"/>
    <cellStyle name="Финансовый 7 2 2 3 13" xfId="47148" xr:uid="{00000000-0005-0000-0000-000030B80000}"/>
    <cellStyle name="Финансовый 7 2 2 3 14" xfId="47149" xr:uid="{00000000-0005-0000-0000-000031B80000}"/>
    <cellStyle name="Финансовый 7 2 2 3 15" xfId="47150" xr:uid="{00000000-0005-0000-0000-000032B80000}"/>
    <cellStyle name="Финансовый 7 2 2 3 16" xfId="47151" xr:uid="{00000000-0005-0000-0000-000033B80000}"/>
    <cellStyle name="Финансовый 7 2 2 3 17" xfId="47152" xr:uid="{00000000-0005-0000-0000-000034B80000}"/>
    <cellStyle name="Финансовый 7 2 2 3 18" xfId="47153" xr:uid="{00000000-0005-0000-0000-000035B80000}"/>
    <cellStyle name="Финансовый 7 2 2 3 2" xfId="47154" xr:uid="{00000000-0005-0000-0000-000036B80000}"/>
    <cellStyle name="Финансовый 7 2 2 3 3" xfId="47155" xr:uid="{00000000-0005-0000-0000-000037B80000}"/>
    <cellStyle name="Финансовый 7 2 2 3 4" xfId="47156" xr:uid="{00000000-0005-0000-0000-000038B80000}"/>
    <cellStyle name="Финансовый 7 2 2 3 5" xfId="47157" xr:uid="{00000000-0005-0000-0000-000039B80000}"/>
    <cellStyle name="Финансовый 7 2 2 3 6" xfId="47158" xr:uid="{00000000-0005-0000-0000-00003AB80000}"/>
    <cellStyle name="Финансовый 7 2 2 3 7" xfId="47159" xr:uid="{00000000-0005-0000-0000-00003BB80000}"/>
    <cellStyle name="Финансовый 7 2 2 3 8" xfId="47160" xr:uid="{00000000-0005-0000-0000-00003CB80000}"/>
    <cellStyle name="Финансовый 7 2 2 3 9" xfId="47161" xr:uid="{00000000-0005-0000-0000-00003DB80000}"/>
    <cellStyle name="Финансовый 7 2 2 4" xfId="47162" xr:uid="{00000000-0005-0000-0000-00003EB80000}"/>
    <cellStyle name="Финансовый 7 2 2 4 10" xfId="47163" xr:uid="{00000000-0005-0000-0000-00003FB80000}"/>
    <cellStyle name="Финансовый 7 2 2 4 11" xfId="47164" xr:uid="{00000000-0005-0000-0000-000040B80000}"/>
    <cellStyle name="Финансовый 7 2 2 4 12" xfId="47165" xr:uid="{00000000-0005-0000-0000-000041B80000}"/>
    <cellStyle name="Финансовый 7 2 2 4 13" xfId="47166" xr:uid="{00000000-0005-0000-0000-000042B80000}"/>
    <cellStyle name="Финансовый 7 2 2 4 14" xfId="47167" xr:uid="{00000000-0005-0000-0000-000043B80000}"/>
    <cellStyle name="Финансовый 7 2 2 4 15" xfId="47168" xr:uid="{00000000-0005-0000-0000-000044B80000}"/>
    <cellStyle name="Финансовый 7 2 2 4 16" xfId="47169" xr:uid="{00000000-0005-0000-0000-000045B80000}"/>
    <cellStyle name="Финансовый 7 2 2 4 17" xfId="47170" xr:uid="{00000000-0005-0000-0000-000046B80000}"/>
    <cellStyle name="Финансовый 7 2 2 4 18" xfId="47171" xr:uid="{00000000-0005-0000-0000-000047B80000}"/>
    <cellStyle name="Финансовый 7 2 2 4 2" xfId="47172" xr:uid="{00000000-0005-0000-0000-000048B80000}"/>
    <cellStyle name="Финансовый 7 2 2 4 3" xfId="47173" xr:uid="{00000000-0005-0000-0000-000049B80000}"/>
    <cellStyle name="Финансовый 7 2 2 4 4" xfId="47174" xr:uid="{00000000-0005-0000-0000-00004AB80000}"/>
    <cellStyle name="Финансовый 7 2 2 4 5" xfId="47175" xr:uid="{00000000-0005-0000-0000-00004BB80000}"/>
    <cellStyle name="Финансовый 7 2 2 4 6" xfId="47176" xr:uid="{00000000-0005-0000-0000-00004CB80000}"/>
    <cellStyle name="Финансовый 7 2 2 4 7" xfId="47177" xr:uid="{00000000-0005-0000-0000-00004DB80000}"/>
    <cellStyle name="Финансовый 7 2 2 4 8" xfId="47178" xr:uid="{00000000-0005-0000-0000-00004EB80000}"/>
    <cellStyle name="Финансовый 7 2 2 4 9" xfId="47179" xr:uid="{00000000-0005-0000-0000-00004FB80000}"/>
    <cellStyle name="Финансовый 7 2 2 5" xfId="47180" xr:uid="{00000000-0005-0000-0000-000050B80000}"/>
    <cellStyle name="Финансовый 7 2 2 5 10" xfId="47181" xr:uid="{00000000-0005-0000-0000-000051B80000}"/>
    <cellStyle name="Финансовый 7 2 2 5 11" xfId="47182" xr:uid="{00000000-0005-0000-0000-000052B80000}"/>
    <cellStyle name="Финансовый 7 2 2 5 12" xfId="47183" xr:uid="{00000000-0005-0000-0000-000053B80000}"/>
    <cellStyle name="Финансовый 7 2 2 5 13" xfId="47184" xr:uid="{00000000-0005-0000-0000-000054B80000}"/>
    <cellStyle name="Финансовый 7 2 2 5 14" xfId="47185" xr:uid="{00000000-0005-0000-0000-000055B80000}"/>
    <cellStyle name="Финансовый 7 2 2 5 15" xfId="47186" xr:uid="{00000000-0005-0000-0000-000056B80000}"/>
    <cellStyle name="Финансовый 7 2 2 5 16" xfId="47187" xr:uid="{00000000-0005-0000-0000-000057B80000}"/>
    <cellStyle name="Финансовый 7 2 2 5 17" xfId="47188" xr:uid="{00000000-0005-0000-0000-000058B80000}"/>
    <cellStyle name="Финансовый 7 2 2 5 18" xfId="47189" xr:uid="{00000000-0005-0000-0000-000059B80000}"/>
    <cellStyle name="Финансовый 7 2 2 5 2" xfId="47190" xr:uid="{00000000-0005-0000-0000-00005AB80000}"/>
    <cellStyle name="Финансовый 7 2 2 5 3" xfId="47191" xr:uid="{00000000-0005-0000-0000-00005BB80000}"/>
    <cellStyle name="Финансовый 7 2 2 5 4" xfId="47192" xr:uid="{00000000-0005-0000-0000-00005CB80000}"/>
    <cellStyle name="Финансовый 7 2 2 5 5" xfId="47193" xr:uid="{00000000-0005-0000-0000-00005DB80000}"/>
    <cellStyle name="Финансовый 7 2 2 5 6" xfId="47194" xr:uid="{00000000-0005-0000-0000-00005EB80000}"/>
    <cellStyle name="Финансовый 7 2 2 5 7" xfId="47195" xr:uid="{00000000-0005-0000-0000-00005FB80000}"/>
    <cellStyle name="Финансовый 7 2 2 5 8" xfId="47196" xr:uid="{00000000-0005-0000-0000-000060B80000}"/>
    <cellStyle name="Финансовый 7 2 2 5 9" xfId="47197" xr:uid="{00000000-0005-0000-0000-000061B80000}"/>
    <cellStyle name="Финансовый 7 2 2 6" xfId="47198" xr:uid="{00000000-0005-0000-0000-000062B80000}"/>
    <cellStyle name="Финансовый 7 2 2 7" xfId="47199" xr:uid="{00000000-0005-0000-0000-000063B80000}"/>
    <cellStyle name="Финансовый 7 2 2 8" xfId="47200" xr:uid="{00000000-0005-0000-0000-000064B80000}"/>
    <cellStyle name="Финансовый 7 2 2 9" xfId="47201" xr:uid="{00000000-0005-0000-0000-000065B80000}"/>
    <cellStyle name="Финансовый 7 2 20" xfId="47202" xr:uid="{00000000-0005-0000-0000-000066B80000}"/>
    <cellStyle name="Финансовый 7 2 21" xfId="47203" xr:uid="{00000000-0005-0000-0000-000067B80000}"/>
    <cellStyle name="Финансовый 7 2 22" xfId="47204" xr:uid="{00000000-0005-0000-0000-000068B80000}"/>
    <cellStyle name="Финансовый 7 2 23" xfId="47205" xr:uid="{00000000-0005-0000-0000-000069B80000}"/>
    <cellStyle name="Финансовый 7 2 24" xfId="47206" xr:uid="{00000000-0005-0000-0000-00006AB80000}"/>
    <cellStyle name="Финансовый 7 2 25" xfId="47207" xr:uid="{00000000-0005-0000-0000-00006BB80000}"/>
    <cellStyle name="Финансовый 7 2 3" xfId="47208" xr:uid="{00000000-0005-0000-0000-00006CB80000}"/>
    <cellStyle name="Финансовый 7 2 3 10" xfId="47209" xr:uid="{00000000-0005-0000-0000-00006DB80000}"/>
    <cellStyle name="Финансовый 7 2 3 11" xfId="47210" xr:uid="{00000000-0005-0000-0000-00006EB80000}"/>
    <cellStyle name="Финансовый 7 2 3 12" xfId="47211" xr:uid="{00000000-0005-0000-0000-00006FB80000}"/>
    <cellStyle name="Финансовый 7 2 3 13" xfId="47212" xr:uid="{00000000-0005-0000-0000-000070B80000}"/>
    <cellStyle name="Финансовый 7 2 3 14" xfId="47213" xr:uid="{00000000-0005-0000-0000-000071B80000}"/>
    <cellStyle name="Финансовый 7 2 3 15" xfId="47214" xr:uid="{00000000-0005-0000-0000-000072B80000}"/>
    <cellStyle name="Финансовый 7 2 3 16" xfId="47215" xr:uid="{00000000-0005-0000-0000-000073B80000}"/>
    <cellStyle name="Финансовый 7 2 3 17" xfId="47216" xr:uid="{00000000-0005-0000-0000-000074B80000}"/>
    <cellStyle name="Финансовый 7 2 3 18" xfId="47217" xr:uid="{00000000-0005-0000-0000-000075B80000}"/>
    <cellStyle name="Финансовый 7 2 3 19" xfId="47218" xr:uid="{00000000-0005-0000-0000-000076B80000}"/>
    <cellStyle name="Финансовый 7 2 3 2" xfId="47219" xr:uid="{00000000-0005-0000-0000-000077B80000}"/>
    <cellStyle name="Финансовый 7 2 3 2 10" xfId="47220" xr:uid="{00000000-0005-0000-0000-000078B80000}"/>
    <cellStyle name="Финансовый 7 2 3 2 11" xfId="47221" xr:uid="{00000000-0005-0000-0000-000079B80000}"/>
    <cellStyle name="Финансовый 7 2 3 2 12" xfId="47222" xr:uid="{00000000-0005-0000-0000-00007AB80000}"/>
    <cellStyle name="Финансовый 7 2 3 2 13" xfId="47223" xr:uid="{00000000-0005-0000-0000-00007BB80000}"/>
    <cellStyle name="Финансовый 7 2 3 2 14" xfId="47224" xr:uid="{00000000-0005-0000-0000-00007CB80000}"/>
    <cellStyle name="Финансовый 7 2 3 2 15" xfId="47225" xr:uid="{00000000-0005-0000-0000-00007DB80000}"/>
    <cellStyle name="Финансовый 7 2 3 2 16" xfId="47226" xr:uid="{00000000-0005-0000-0000-00007EB80000}"/>
    <cellStyle name="Финансовый 7 2 3 2 17" xfId="47227" xr:uid="{00000000-0005-0000-0000-00007FB80000}"/>
    <cellStyle name="Финансовый 7 2 3 2 18" xfId="47228" xr:uid="{00000000-0005-0000-0000-000080B80000}"/>
    <cellStyle name="Финансовый 7 2 3 2 19" xfId="47229" xr:uid="{00000000-0005-0000-0000-000081B80000}"/>
    <cellStyle name="Финансовый 7 2 3 2 2" xfId="47230" xr:uid="{00000000-0005-0000-0000-000082B80000}"/>
    <cellStyle name="Финансовый 7 2 3 2 2 10" xfId="47231" xr:uid="{00000000-0005-0000-0000-000083B80000}"/>
    <cellStyle name="Финансовый 7 2 3 2 2 11" xfId="47232" xr:uid="{00000000-0005-0000-0000-000084B80000}"/>
    <cellStyle name="Финансовый 7 2 3 2 2 12" xfId="47233" xr:uid="{00000000-0005-0000-0000-000085B80000}"/>
    <cellStyle name="Финансовый 7 2 3 2 2 13" xfId="47234" xr:uid="{00000000-0005-0000-0000-000086B80000}"/>
    <cellStyle name="Финансовый 7 2 3 2 2 14" xfId="47235" xr:uid="{00000000-0005-0000-0000-000087B80000}"/>
    <cellStyle name="Финансовый 7 2 3 2 2 15" xfId="47236" xr:uid="{00000000-0005-0000-0000-000088B80000}"/>
    <cellStyle name="Финансовый 7 2 3 2 2 16" xfId="47237" xr:uid="{00000000-0005-0000-0000-000089B80000}"/>
    <cellStyle name="Финансовый 7 2 3 2 2 17" xfId="47238" xr:uid="{00000000-0005-0000-0000-00008AB80000}"/>
    <cellStyle name="Финансовый 7 2 3 2 2 18" xfId="47239" xr:uid="{00000000-0005-0000-0000-00008BB80000}"/>
    <cellStyle name="Финансовый 7 2 3 2 2 2" xfId="47240" xr:uid="{00000000-0005-0000-0000-00008CB80000}"/>
    <cellStyle name="Финансовый 7 2 3 2 2 3" xfId="47241" xr:uid="{00000000-0005-0000-0000-00008DB80000}"/>
    <cellStyle name="Финансовый 7 2 3 2 2 4" xfId="47242" xr:uid="{00000000-0005-0000-0000-00008EB80000}"/>
    <cellStyle name="Финансовый 7 2 3 2 2 5" xfId="47243" xr:uid="{00000000-0005-0000-0000-00008FB80000}"/>
    <cellStyle name="Финансовый 7 2 3 2 2 6" xfId="47244" xr:uid="{00000000-0005-0000-0000-000090B80000}"/>
    <cellStyle name="Финансовый 7 2 3 2 2 7" xfId="47245" xr:uid="{00000000-0005-0000-0000-000091B80000}"/>
    <cellStyle name="Финансовый 7 2 3 2 2 8" xfId="47246" xr:uid="{00000000-0005-0000-0000-000092B80000}"/>
    <cellStyle name="Финансовый 7 2 3 2 2 9" xfId="47247" xr:uid="{00000000-0005-0000-0000-000093B80000}"/>
    <cellStyle name="Финансовый 7 2 3 2 20" xfId="47248" xr:uid="{00000000-0005-0000-0000-000094B80000}"/>
    <cellStyle name="Финансовый 7 2 3 2 21" xfId="47249" xr:uid="{00000000-0005-0000-0000-000095B80000}"/>
    <cellStyle name="Финансовый 7 2 3 2 3" xfId="47250" xr:uid="{00000000-0005-0000-0000-000096B80000}"/>
    <cellStyle name="Финансовый 7 2 3 2 3 10" xfId="47251" xr:uid="{00000000-0005-0000-0000-000097B80000}"/>
    <cellStyle name="Финансовый 7 2 3 2 3 11" xfId="47252" xr:uid="{00000000-0005-0000-0000-000098B80000}"/>
    <cellStyle name="Финансовый 7 2 3 2 3 12" xfId="47253" xr:uid="{00000000-0005-0000-0000-000099B80000}"/>
    <cellStyle name="Финансовый 7 2 3 2 3 13" xfId="47254" xr:uid="{00000000-0005-0000-0000-00009AB80000}"/>
    <cellStyle name="Финансовый 7 2 3 2 3 14" xfId="47255" xr:uid="{00000000-0005-0000-0000-00009BB80000}"/>
    <cellStyle name="Финансовый 7 2 3 2 3 15" xfId="47256" xr:uid="{00000000-0005-0000-0000-00009CB80000}"/>
    <cellStyle name="Финансовый 7 2 3 2 3 16" xfId="47257" xr:uid="{00000000-0005-0000-0000-00009DB80000}"/>
    <cellStyle name="Финансовый 7 2 3 2 3 17" xfId="47258" xr:uid="{00000000-0005-0000-0000-00009EB80000}"/>
    <cellStyle name="Финансовый 7 2 3 2 3 18" xfId="47259" xr:uid="{00000000-0005-0000-0000-00009FB80000}"/>
    <cellStyle name="Финансовый 7 2 3 2 3 2" xfId="47260" xr:uid="{00000000-0005-0000-0000-0000A0B80000}"/>
    <cellStyle name="Финансовый 7 2 3 2 3 3" xfId="47261" xr:uid="{00000000-0005-0000-0000-0000A1B80000}"/>
    <cellStyle name="Финансовый 7 2 3 2 3 4" xfId="47262" xr:uid="{00000000-0005-0000-0000-0000A2B80000}"/>
    <cellStyle name="Финансовый 7 2 3 2 3 5" xfId="47263" xr:uid="{00000000-0005-0000-0000-0000A3B80000}"/>
    <cellStyle name="Финансовый 7 2 3 2 3 6" xfId="47264" xr:uid="{00000000-0005-0000-0000-0000A4B80000}"/>
    <cellStyle name="Финансовый 7 2 3 2 3 7" xfId="47265" xr:uid="{00000000-0005-0000-0000-0000A5B80000}"/>
    <cellStyle name="Финансовый 7 2 3 2 3 8" xfId="47266" xr:uid="{00000000-0005-0000-0000-0000A6B80000}"/>
    <cellStyle name="Финансовый 7 2 3 2 3 9" xfId="47267" xr:uid="{00000000-0005-0000-0000-0000A7B80000}"/>
    <cellStyle name="Финансовый 7 2 3 2 4" xfId="47268" xr:uid="{00000000-0005-0000-0000-0000A8B80000}"/>
    <cellStyle name="Финансовый 7 2 3 2 4 10" xfId="47269" xr:uid="{00000000-0005-0000-0000-0000A9B80000}"/>
    <cellStyle name="Финансовый 7 2 3 2 4 11" xfId="47270" xr:uid="{00000000-0005-0000-0000-0000AAB80000}"/>
    <cellStyle name="Финансовый 7 2 3 2 4 12" xfId="47271" xr:uid="{00000000-0005-0000-0000-0000ABB80000}"/>
    <cellStyle name="Финансовый 7 2 3 2 4 13" xfId="47272" xr:uid="{00000000-0005-0000-0000-0000ACB80000}"/>
    <cellStyle name="Финансовый 7 2 3 2 4 14" xfId="47273" xr:uid="{00000000-0005-0000-0000-0000ADB80000}"/>
    <cellStyle name="Финансовый 7 2 3 2 4 15" xfId="47274" xr:uid="{00000000-0005-0000-0000-0000AEB80000}"/>
    <cellStyle name="Финансовый 7 2 3 2 4 16" xfId="47275" xr:uid="{00000000-0005-0000-0000-0000AFB80000}"/>
    <cellStyle name="Финансовый 7 2 3 2 4 17" xfId="47276" xr:uid="{00000000-0005-0000-0000-0000B0B80000}"/>
    <cellStyle name="Финансовый 7 2 3 2 4 18" xfId="47277" xr:uid="{00000000-0005-0000-0000-0000B1B80000}"/>
    <cellStyle name="Финансовый 7 2 3 2 4 2" xfId="47278" xr:uid="{00000000-0005-0000-0000-0000B2B80000}"/>
    <cellStyle name="Финансовый 7 2 3 2 4 3" xfId="47279" xr:uid="{00000000-0005-0000-0000-0000B3B80000}"/>
    <cellStyle name="Финансовый 7 2 3 2 4 4" xfId="47280" xr:uid="{00000000-0005-0000-0000-0000B4B80000}"/>
    <cellStyle name="Финансовый 7 2 3 2 4 5" xfId="47281" xr:uid="{00000000-0005-0000-0000-0000B5B80000}"/>
    <cellStyle name="Финансовый 7 2 3 2 4 6" xfId="47282" xr:uid="{00000000-0005-0000-0000-0000B6B80000}"/>
    <cellStyle name="Финансовый 7 2 3 2 4 7" xfId="47283" xr:uid="{00000000-0005-0000-0000-0000B7B80000}"/>
    <cellStyle name="Финансовый 7 2 3 2 4 8" xfId="47284" xr:uid="{00000000-0005-0000-0000-0000B8B80000}"/>
    <cellStyle name="Финансовый 7 2 3 2 4 9" xfId="47285" xr:uid="{00000000-0005-0000-0000-0000B9B80000}"/>
    <cellStyle name="Финансовый 7 2 3 2 5" xfId="47286" xr:uid="{00000000-0005-0000-0000-0000BAB80000}"/>
    <cellStyle name="Финансовый 7 2 3 2 6" xfId="47287" xr:uid="{00000000-0005-0000-0000-0000BBB80000}"/>
    <cellStyle name="Финансовый 7 2 3 2 7" xfId="47288" xr:uid="{00000000-0005-0000-0000-0000BCB80000}"/>
    <cellStyle name="Финансовый 7 2 3 2 8" xfId="47289" xr:uid="{00000000-0005-0000-0000-0000BDB80000}"/>
    <cellStyle name="Финансовый 7 2 3 2 9" xfId="47290" xr:uid="{00000000-0005-0000-0000-0000BEB80000}"/>
    <cellStyle name="Финансовый 7 2 3 20" xfId="47291" xr:uid="{00000000-0005-0000-0000-0000BFB80000}"/>
    <cellStyle name="Финансовый 7 2 3 21" xfId="47292" xr:uid="{00000000-0005-0000-0000-0000C0B80000}"/>
    <cellStyle name="Финансовый 7 2 3 22" xfId="47293" xr:uid="{00000000-0005-0000-0000-0000C1B80000}"/>
    <cellStyle name="Финансовый 7 2 3 3" xfId="47294" xr:uid="{00000000-0005-0000-0000-0000C2B80000}"/>
    <cellStyle name="Финансовый 7 2 3 3 10" xfId="47295" xr:uid="{00000000-0005-0000-0000-0000C3B80000}"/>
    <cellStyle name="Финансовый 7 2 3 3 11" xfId="47296" xr:uid="{00000000-0005-0000-0000-0000C4B80000}"/>
    <cellStyle name="Финансовый 7 2 3 3 12" xfId="47297" xr:uid="{00000000-0005-0000-0000-0000C5B80000}"/>
    <cellStyle name="Финансовый 7 2 3 3 13" xfId="47298" xr:uid="{00000000-0005-0000-0000-0000C6B80000}"/>
    <cellStyle name="Финансовый 7 2 3 3 14" xfId="47299" xr:uid="{00000000-0005-0000-0000-0000C7B80000}"/>
    <cellStyle name="Финансовый 7 2 3 3 15" xfId="47300" xr:uid="{00000000-0005-0000-0000-0000C8B80000}"/>
    <cellStyle name="Финансовый 7 2 3 3 16" xfId="47301" xr:uid="{00000000-0005-0000-0000-0000C9B80000}"/>
    <cellStyle name="Финансовый 7 2 3 3 17" xfId="47302" xr:uid="{00000000-0005-0000-0000-0000CAB80000}"/>
    <cellStyle name="Финансовый 7 2 3 3 18" xfId="47303" xr:uid="{00000000-0005-0000-0000-0000CBB80000}"/>
    <cellStyle name="Финансовый 7 2 3 3 2" xfId="47304" xr:uid="{00000000-0005-0000-0000-0000CCB80000}"/>
    <cellStyle name="Финансовый 7 2 3 3 3" xfId="47305" xr:uid="{00000000-0005-0000-0000-0000CDB80000}"/>
    <cellStyle name="Финансовый 7 2 3 3 4" xfId="47306" xr:uid="{00000000-0005-0000-0000-0000CEB80000}"/>
    <cellStyle name="Финансовый 7 2 3 3 5" xfId="47307" xr:uid="{00000000-0005-0000-0000-0000CFB80000}"/>
    <cellStyle name="Финансовый 7 2 3 3 6" xfId="47308" xr:uid="{00000000-0005-0000-0000-0000D0B80000}"/>
    <cellStyle name="Финансовый 7 2 3 3 7" xfId="47309" xr:uid="{00000000-0005-0000-0000-0000D1B80000}"/>
    <cellStyle name="Финансовый 7 2 3 3 8" xfId="47310" xr:uid="{00000000-0005-0000-0000-0000D2B80000}"/>
    <cellStyle name="Финансовый 7 2 3 3 9" xfId="47311" xr:uid="{00000000-0005-0000-0000-0000D3B80000}"/>
    <cellStyle name="Финансовый 7 2 3 4" xfId="47312" xr:uid="{00000000-0005-0000-0000-0000D4B80000}"/>
    <cellStyle name="Финансовый 7 2 3 4 10" xfId="47313" xr:uid="{00000000-0005-0000-0000-0000D5B80000}"/>
    <cellStyle name="Финансовый 7 2 3 4 11" xfId="47314" xr:uid="{00000000-0005-0000-0000-0000D6B80000}"/>
    <cellStyle name="Финансовый 7 2 3 4 12" xfId="47315" xr:uid="{00000000-0005-0000-0000-0000D7B80000}"/>
    <cellStyle name="Финансовый 7 2 3 4 13" xfId="47316" xr:uid="{00000000-0005-0000-0000-0000D8B80000}"/>
    <cellStyle name="Финансовый 7 2 3 4 14" xfId="47317" xr:uid="{00000000-0005-0000-0000-0000D9B80000}"/>
    <cellStyle name="Финансовый 7 2 3 4 15" xfId="47318" xr:uid="{00000000-0005-0000-0000-0000DAB80000}"/>
    <cellStyle name="Финансовый 7 2 3 4 16" xfId="47319" xr:uid="{00000000-0005-0000-0000-0000DBB80000}"/>
    <cellStyle name="Финансовый 7 2 3 4 17" xfId="47320" xr:uid="{00000000-0005-0000-0000-0000DCB80000}"/>
    <cellStyle name="Финансовый 7 2 3 4 18" xfId="47321" xr:uid="{00000000-0005-0000-0000-0000DDB80000}"/>
    <cellStyle name="Финансовый 7 2 3 4 2" xfId="47322" xr:uid="{00000000-0005-0000-0000-0000DEB80000}"/>
    <cellStyle name="Финансовый 7 2 3 4 3" xfId="47323" xr:uid="{00000000-0005-0000-0000-0000DFB80000}"/>
    <cellStyle name="Финансовый 7 2 3 4 4" xfId="47324" xr:uid="{00000000-0005-0000-0000-0000E0B80000}"/>
    <cellStyle name="Финансовый 7 2 3 4 5" xfId="47325" xr:uid="{00000000-0005-0000-0000-0000E1B80000}"/>
    <cellStyle name="Финансовый 7 2 3 4 6" xfId="47326" xr:uid="{00000000-0005-0000-0000-0000E2B80000}"/>
    <cellStyle name="Финансовый 7 2 3 4 7" xfId="47327" xr:uid="{00000000-0005-0000-0000-0000E3B80000}"/>
    <cellStyle name="Финансовый 7 2 3 4 8" xfId="47328" xr:uid="{00000000-0005-0000-0000-0000E4B80000}"/>
    <cellStyle name="Финансовый 7 2 3 4 9" xfId="47329" xr:uid="{00000000-0005-0000-0000-0000E5B80000}"/>
    <cellStyle name="Финансовый 7 2 3 5" xfId="47330" xr:uid="{00000000-0005-0000-0000-0000E6B80000}"/>
    <cellStyle name="Финансовый 7 2 3 5 10" xfId="47331" xr:uid="{00000000-0005-0000-0000-0000E7B80000}"/>
    <cellStyle name="Финансовый 7 2 3 5 11" xfId="47332" xr:uid="{00000000-0005-0000-0000-0000E8B80000}"/>
    <cellStyle name="Финансовый 7 2 3 5 12" xfId="47333" xr:uid="{00000000-0005-0000-0000-0000E9B80000}"/>
    <cellStyle name="Финансовый 7 2 3 5 13" xfId="47334" xr:uid="{00000000-0005-0000-0000-0000EAB80000}"/>
    <cellStyle name="Финансовый 7 2 3 5 14" xfId="47335" xr:uid="{00000000-0005-0000-0000-0000EBB80000}"/>
    <cellStyle name="Финансовый 7 2 3 5 15" xfId="47336" xr:uid="{00000000-0005-0000-0000-0000ECB80000}"/>
    <cellStyle name="Финансовый 7 2 3 5 16" xfId="47337" xr:uid="{00000000-0005-0000-0000-0000EDB80000}"/>
    <cellStyle name="Финансовый 7 2 3 5 17" xfId="47338" xr:uid="{00000000-0005-0000-0000-0000EEB80000}"/>
    <cellStyle name="Финансовый 7 2 3 5 18" xfId="47339" xr:uid="{00000000-0005-0000-0000-0000EFB80000}"/>
    <cellStyle name="Финансовый 7 2 3 5 2" xfId="47340" xr:uid="{00000000-0005-0000-0000-0000F0B80000}"/>
    <cellStyle name="Финансовый 7 2 3 5 3" xfId="47341" xr:uid="{00000000-0005-0000-0000-0000F1B80000}"/>
    <cellStyle name="Финансовый 7 2 3 5 4" xfId="47342" xr:uid="{00000000-0005-0000-0000-0000F2B80000}"/>
    <cellStyle name="Финансовый 7 2 3 5 5" xfId="47343" xr:uid="{00000000-0005-0000-0000-0000F3B80000}"/>
    <cellStyle name="Финансовый 7 2 3 5 6" xfId="47344" xr:uid="{00000000-0005-0000-0000-0000F4B80000}"/>
    <cellStyle name="Финансовый 7 2 3 5 7" xfId="47345" xr:uid="{00000000-0005-0000-0000-0000F5B80000}"/>
    <cellStyle name="Финансовый 7 2 3 5 8" xfId="47346" xr:uid="{00000000-0005-0000-0000-0000F6B80000}"/>
    <cellStyle name="Финансовый 7 2 3 5 9" xfId="47347" xr:uid="{00000000-0005-0000-0000-0000F7B80000}"/>
    <cellStyle name="Финансовый 7 2 3 6" xfId="47348" xr:uid="{00000000-0005-0000-0000-0000F8B80000}"/>
    <cellStyle name="Финансовый 7 2 3 7" xfId="47349" xr:uid="{00000000-0005-0000-0000-0000F9B80000}"/>
    <cellStyle name="Финансовый 7 2 3 8" xfId="47350" xr:uid="{00000000-0005-0000-0000-0000FAB80000}"/>
    <cellStyle name="Финансовый 7 2 3 9" xfId="47351" xr:uid="{00000000-0005-0000-0000-0000FBB80000}"/>
    <cellStyle name="Финансовый 7 2 4" xfId="47352" xr:uid="{00000000-0005-0000-0000-0000FCB80000}"/>
    <cellStyle name="Финансовый 7 2 4 10" xfId="47353" xr:uid="{00000000-0005-0000-0000-0000FDB80000}"/>
    <cellStyle name="Финансовый 7 2 4 11" xfId="47354" xr:uid="{00000000-0005-0000-0000-0000FEB80000}"/>
    <cellStyle name="Финансовый 7 2 4 12" xfId="47355" xr:uid="{00000000-0005-0000-0000-0000FFB80000}"/>
    <cellStyle name="Финансовый 7 2 4 13" xfId="47356" xr:uid="{00000000-0005-0000-0000-000000B90000}"/>
    <cellStyle name="Финансовый 7 2 4 14" xfId="47357" xr:uid="{00000000-0005-0000-0000-000001B90000}"/>
    <cellStyle name="Финансовый 7 2 4 15" xfId="47358" xr:uid="{00000000-0005-0000-0000-000002B90000}"/>
    <cellStyle name="Финансовый 7 2 4 16" xfId="47359" xr:uid="{00000000-0005-0000-0000-000003B90000}"/>
    <cellStyle name="Финансовый 7 2 4 17" xfId="47360" xr:uid="{00000000-0005-0000-0000-000004B90000}"/>
    <cellStyle name="Финансовый 7 2 4 18" xfId="47361" xr:uid="{00000000-0005-0000-0000-000005B90000}"/>
    <cellStyle name="Финансовый 7 2 4 19" xfId="47362" xr:uid="{00000000-0005-0000-0000-000006B90000}"/>
    <cellStyle name="Финансовый 7 2 4 2" xfId="47363" xr:uid="{00000000-0005-0000-0000-000007B90000}"/>
    <cellStyle name="Финансовый 7 2 4 2 10" xfId="47364" xr:uid="{00000000-0005-0000-0000-000008B90000}"/>
    <cellStyle name="Финансовый 7 2 4 2 11" xfId="47365" xr:uid="{00000000-0005-0000-0000-000009B90000}"/>
    <cellStyle name="Финансовый 7 2 4 2 12" xfId="47366" xr:uid="{00000000-0005-0000-0000-00000AB90000}"/>
    <cellStyle name="Финансовый 7 2 4 2 13" xfId="47367" xr:uid="{00000000-0005-0000-0000-00000BB90000}"/>
    <cellStyle name="Финансовый 7 2 4 2 14" xfId="47368" xr:uid="{00000000-0005-0000-0000-00000CB90000}"/>
    <cellStyle name="Финансовый 7 2 4 2 15" xfId="47369" xr:uid="{00000000-0005-0000-0000-00000DB90000}"/>
    <cellStyle name="Финансовый 7 2 4 2 16" xfId="47370" xr:uid="{00000000-0005-0000-0000-00000EB90000}"/>
    <cellStyle name="Финансовый 7 2 4 2 17" xfId="47371" xr:uid="{00000000-0005-0000-0000-00000FB90000}"/>
    <cellStyle name="Финансовый 7 2 4 2 18" xfId="47372" xr:uid="{00000000-0005-0000-0000-000010B90000}"/>
    <cellStyle name="Финансовый 7 2 4 2 2" xfId="47373" xr:uid="{00000000-0005-0000-0000-000011B90000}"/>
    <cellStyle name="Финансовый 7 2 4 2 3" xfId="47374" xr:uid="{00000000-0005-0000-0000-000012B90000}"/>
    <cellStyle name="Финансовый 7 2 4 2 4" xfId="47375" xr:uid="{00000000-0005-0000-0000-000013B90000}"/>
    <cellStyle name="Финансовый 7 2 4 2 5" xfId="47376" xr:uid="{00000000-0005-0000-0000-000014B90000}"/>
    <cellStyle name="Финансовый 7 2 4 2 6" xfId="47377" xr:uid="{00000000-0005-0000-0000-000015B90000}"/>
    <cellStyle name="Финансовый 7 2 4 2 7" xfId="47378" xr:uid="{00000000-0005-0000-0000-000016B90000}"/>
    <cellStyle name="Финансовый 7 2 4 2 8" xfId="47379" xr:uid="{00000000-0005-0000-0000-000017B90000}"/>
    <cellStyle name="Финансовый 7 2 4 2 9" xfId="47380" xr:uid="{00000000-0005-0000-0000-000018B90000}"/>
    <cellStyle name="Финансовый 7 2 4 20" xfId="47381" xr:uid="{00000000-0005-0000-0000-000019B90000}"/>
    <cellStyle name="Финансовый 7 2 4 21" xfId="47382" xr:uid="{00000000-0005-0000-0000-00001AB90000}"/>
    <cellStyle name="Финансовый 7 2 4 3" xfId="47383" xr:uid="{00000000-0005-0000-0000-00001BB90000}"/>
    <cellStyle name="Финансовый 7 2 4 3 10" xfId="47384" xr:uid="{00000000-0005-0000-0000-00001CB90000}"/>
    <cellStyle name="Финансовый 7 2 4 3 11" xfId="47385" xr:uid="{00000000-0005-0000-0000-00001DB90000}"/>
    <cellStyle name="Финансовый 7 2 4 3 12" xfId="47386" xr:uid="{00000000-0005-0000-0000-00001EB90000}"/>
    <cellStyle name="Финансовый 7 2 4 3 13" xfId="47387" xr:uid="{00000000-0005-0000-0000-00001FB90000}"/>
    <cellStyle name="Финансовый 7 2 4 3 14" xfId="47388" xr:uid="{00000000-0005-0000-0000-000020B90000}"/>
    <cellStyle name="Финансовый 7 2 4 3 15" xfId="47389" xr:uid="{00000000-0005-0000-0000-000021B90000}"/>
    <cellStyle name="Финансовый 7 2 4 3 16" xfId="47390" xr:uid="{00000000-0005-0000-0000-000022B90000}"/>
    <cellStyle name="Финансовый 7 2 4 3 17" xfId="47391" xr:uid="{00000000-0005-0000-0000-000023B90000}"/>
    <cellStyle name="Финансовый 7 2 4 3 18" xfId="47392" xr:uid="{00000000-0005-0000-0000-000024B90000}"/>
    <cellStyle name="Финансовый 7 2 4 3 2" xfId="47393" xr:uid="{00000000-0005-0000-0000-000025B90000}"/>
    <cellStyle name="Финансовый 7 2 4 3 3" xfId="47394" xr:uid="{00000000-0005-0000-0000-000026B90000}"/>
    <cellStyle name="Финансовый 7 2 4 3 4" xfId="47395" xr:uid="{00000000-0005-0000-0000-000027B90000}"/>
    <cellStyle name="Финансовый 7 2 4 3 5" xfId="47396" xr:uid="{00000000-0005-0000-0000-000028B90000}"/>
    <cellStyle name="Финансовый 7 2 4 3 6" xfId="47397" xr:uid="{00000000-0005-0000-0000-000029B90000}"/>
    <cellStyle name="Финансовый 7 2 4 3 7" xfId="47398" xr:uid="{00000000-0005-0000-0000-00002AB90000}"/>
    <cellStyle name="Финансовый 7 2 4 3 8" xfId="47399" xr:uid="{00000000-0005-0000-0000-00002BB90000}"/>
    <cellStyle name="Финансовый 7 2 4 3 9" xfId="47400" xr:uid="{00000000-0005-0000-0000-00002CB90000}"/>
    <cellStyle name="Финансовый 7 2 4 4" xfId="47401" xr:uid="{00000000-0005-0000-0000-00002DB90000}"/>
    <cellStyle name="Финансовый 7 2 4 4 10" xfId="47402" xr:uid="{00000000-0005-0000-0000-00002EB90000}"/>
    <cellStyle name="Финансовый 7 2 4 4 11" xfId="47403" xr:uid="{00000000-0005-0000-0000-00002FB90000}"/>
    <cellStyle name="Финансовый 7 2 4 4 12" xfId="47404" xr:uid="{00000000-0005-0000-0000-000030B90000}"/>
    <cellStyle name="Финансовый 7 2 4 4 13" xfId="47405" xr:uid="{00000000-0005-0000-0000-000031B90000}"/>
    <cellStyle name="Финансовый 7 2 4 4 14" xfId="47406" xr:uid="{00000000-0005-0000-0000-000032B90000}"/>
    <cellStyle name="Финансовый 7 2 4 4 15" xfId="47407" xr:uid="{00000000-0005-0000-0000-000033B90000}"/>
    <cellStyle name="Финансовый 7 2 4 4 16" xfId="47408" xr:uid="{00000000-0005-0000-0000-000034B90000}"/>
    <cellStyle name="Финансовый 7 2 4 4 17" xfId="47409" xr:uid="{00000000-0005-0000-0000-000035B90000}"/>
    <cellStyle name="Финансовый 7 2 4 4 18" xfId="47410" xr:uid="{00000000-0005-0000-0000-000036B90000}"/>
    <cellStyle name="Финансовый 7 2 4 4 2" xfId="47411" xr:uid="{00000000-0005-0000-0000-000037B90000}"/>
    <cellStyle name="Финансовый 7 2 4 4 3" xfId="47412" xr:uid="{00000000-0005-0000-0000-000038B90000}"/>
    <cellStyle name="Финансовый 7 2 4 4 4" xfId="47413" xr:uid="{00000000-0005-0000-0000-000039B90000}"/>
    <cellStyle name="Финансовый 7 2 4 4 5" xfId="47414" xr:uid="{00000000-0005-0000-0000-00003AB90000}"/>
    <cellStyle name="Финансовый 7 2 4 4 6" xfId="47415" xr:uid="{00000000-0005-0000-0000-00003BB90000}"/>
    <cellStyle name="Финансовый 7 2 4 4 7" xfId="47416" xr:uid="{00000000-0005-0000-0000-00003CB90000}"/>
    <cellStyle name="Финансовый 7 2 4 4 8" xfId="47417" xr:uid="{00000000-0005-0000-0000-00003DB90000}"/>
    <cellStyle name="Финансовый 7 2 4 4 9" xfId="47418" xr:uid="{00000000-0005-0000-0000-00003EB90000}"/>
    <cellStyle name="Финансовый 7 2 4 5" xfId="47419" xr:uid="{00000000-0005-0000-0000-00003FB90000}"/>
    <cellStyle name="Финансовый 7 2 4 6" xfId="47420" xr:uid="{00000000-0005-0000-0000-000040B90000}"/>
    <cellStyle name="Финансовый 7 2 4 7" xfId="47421" xr:uid="{00000000-0005-0000-0000-000041B90000}"/>
    <cellStyle name="Финансовый 7 2 4 8" xfId="47422" xr:uid="{00000000-0005-0000-0000-000042B90000}"/>
    <cellStyle name="Финансовый 7 2 4 9" xfId="47423" xr:uid="{00000000-0005-0000-0000-000043B90000}"/>
    <cellStyle name="Финансовый 7 2 5" xfId="47424" xr:uid="{00000000-0005-0000-0000-000044B90000}"/>
    <cellStyle name="Финансовый 7 2 5 10" xfId="47425" xr:uid="{00000000-0005-0000-0000-000045B90000}"/>
    <cellStyle name="Финансовый 7 2 5 11" xfId="47426" xr:uid="{00000000-0005-0000-0000-000046B90000}"/>
    <cellStyle name="Финансовый 7 2 5 12" xfId="47427" xr:uid="{00000000-0005-0000-0000-000047B90000}"/>
    <cellStyle name="Финансовый 7 2 5 13" xfId="47428" xr:uid="{00000000-0005-0000-0000-000048B90000}"/>
    <cellStyle name="Финансовый 7 2 5 14" xfId="47429" xr:uid="{00000000-0005-0000-0000-000049B90000}"/>
    <cellStyle name="Финансовый 7 2 5 15" xfId="47430" xr:uid="{00000000-0005-0000-0000-00004AB90000}"/>
    <cellStyle name="Финансовый 7 2 5 16" xfId="47431" xr:uid="{00000000-0005-0000-0000-00004BB90000}"/>
    <cellStyle name="Финансовый 7 2 5 17" xfId="47432" xr:uid="{00000000-0005-0000-0000-00004CB90000}"/>
    <cellStyle name="Финансовый 7 2 5 18" xfId="47433" xr:uid="{00000000-0005-0000-0000-00004DB90000}"/>
    <cellStyle name="Финансовый 7 2 5 2" xfId="47434" xr:uid="{00000000-0005-0000-0000-00004EB90000}"/>
    <cellStyle name="Финансовый 7 2 5 3" xfId="47435" xr:uid="{00000000-0005-0000-0000-00004FB90000}"/>
    <cellStyle name="Финансовый 7 2 5 4" xfId="47436" xr:uid="{00000000-0005-0000-0000-000050B90000}"/>
    <cellStyle name="Финансовый 7 2 5 5" xfId="47437" xr:uid="{00000000-0005-0000-0000-000051B90000}"/>
    <cellStyle name="Финансовый 7 2 5 6" xfId="47438" xr:uid="{00000000-0005-0000-0000-000052B90000}"/>
    <cellStyle name="Финансовый 7 2 5 7" xfId="47439" xr:uid="{00000000-0005-0000-0000-000053B90000}"/>
    <cellStyle name="Финансовый 7 2 5 8" xfId="47440" xr:uid="{00000000-0005-0000-0000-000054B90000}"/>
    <cellStyle name="Финансовый 7 2 5 9" xfId="47441" xr:uid="{00000000-0005-0000-0000-000055B90000}"/>
    <cellStyle name="Финансовый 7 2 6" xfId="47442" xr:uid="{00000000-0005-0000-0000-000056B90000}"/>
    <cellStyle name="Финансовый 7 2 6 10" xfId="47443" xr:uid="{00000000-0005-0000-0000-000057B90000}"/>
    <cellStyle name="Финансовый 7 2 6 11" xfId="47444" xr:uid="{00000000-0005-0000-0000-000058B90000}"/>
    <cellStyle name="Финансовый 7 2 6 12" xfId="47445" xr:uid="{00000000-0005-0000-0000-000059B90000}"/>
    <cellStyle name="Финансовый 7 2 6 13" xfId="47446" xr:uid="{00000000-0005-0000-0000-00005AB90000}"/>
    <cellStyle name="Финансовый 7 2 6 14" xfId="47447" xr:uid="{00000000-0005-0000-0000-00005BB90000}"/>
    <cellStyle name="Финансовый 7 2 6 15" xfId="47448" xr:uid="{00000000-0005-0000-0000-00005CB90000}"/>
    <cellStyle name="Финансовый 7 2 6 16" xfId="47449" xr:uid="{00000000-0005-0000-0000-00005DB90000}"/>
    <cellStyle name="Финансовый 7 2 6 17" xfId="47450" xr:uid="{00000000-0005-0000-0000-00005EB90000}"/>
    <cellStyle name="Финансовый 7 2 6 18" xfId="47451" xr:uid="{00000000-0005-0000-0000-00005FB90000}"/>
    <cellStyle name="Финансовый 7 2 6 2" xfId="47452" xr:uid="{00000000-0005-0000-0000-000060B90000}"/>
    <cellStyle name="Финансовый 7 2 6 3" xfId="47453" xr:uid="{00000000-0005-0000-0000-000061B90000}"/>
    <cellStyle name="Финансовый 7 2 6 4" xfId="47454" xr:uid="{00000000-0005-0000-0000-000062B90000}"/>
    <cellStyle name="Финансовый 7 2 6 5" xfId="47455" xr:uid="{00000000-0005-0000-0000-000063B90000}"/>
    <cellStyle name="Финансовый 7 2 6 6" xfId="47456" xr:uid="{00000000-0005-0000-0000-000064B90000}"/>
    <cellStyle name="Финансовый 7 2 6 7" xfId="47457" xr:uid="{00000000-0005-0000-0000-000065B90000}"/>
    <cellStyle name="Финансовый 7 2 6 8" xfId="47458" xr:uid="{00000000-0005-0000-0000-000066B90000}"/>
    <cellStyle name="Финансовый 7 2 6 9" xfId="47459" xr:uid="{00000000-0005-0000-0000-000067B90000}"/>
    <cellStyle name="Финансовый 7 2 7" xfId="47460" xr:uid="{00000000-0005-0000-0000-000068B90000}"/>
    <cellStyle name="Финансовый 7 2 7 10" xfId="47461" xr:uid="{00000000-0005-0000-0000-000069B90000}"/>
    <cellStyle name="Финансовый 7 2 7 11" xfId="47462" xr:uid="{00000000-0005-0000-0000-00006AB90000}"/>
    <cellStyle name="Финансовый 7 2 7 12" xfId="47463" xr:uid="{00000000-0005-0000-0000-00006BB90000}"/>
    <cellStyle name="Финансовый 7 2 7 13" xfId="47464" xr:uid="{00000000-0005-0000-0000-00006CB90000}"/>
    <cellStyle name="Финансовый 7 2 7 14" xfId="47465" xr:uid="{00000000-0005-0000-0000-00006DB90000}"/>
    <cellStyle name="Финансовый 7 2 7 15" xfId="47466" xr:uid="{00000000-0005-0000-0000-00006EB90000}"/>
    <cellStyle name="Финансовый 7 2 7 16" xfId="47467" xr:uid="{00000000-0005-0000-0000-00006FB90000}"/>
    <cellStyle name="Финансовый 7 2 7 17" xfId="47468" xr:uid="{00000000-0005-0000-0000-000070B90000}"/>
    <cellStyle name="Финансовый 7 2 7 18" xfId="47469" xr:uid="{00000000-0005-0000-0000-000071B90000}"/>
    <cellStyle name="Финансовый 7 2 7 2" xfId="47470" xr:uid="{00000000-0005-0000-0000-000072B90000}"/>
    <cellStyle name="Финансовый 7 2 7 3" xfId="47471" xr:uid="{00000000-0005-0000-0000-000073B90000}"/>
    <cellStyle name="Финансовый 7 2 7 4" xfId="47472" xr:uid="{00000000-0005-0000-0000-000074B90000}"/>
    <cellStyle name="Финансовый 7 2 7 5" xfId="47473" xr:uid="{00000000-0005-0000-0000-000075B90000}"/>
    <cellStyle name="Финансовый 7 2 7 6" xfId="47474" xr:uid="{00000000-0005-0000-0000-000076B90000}"/>
    <cellStyle name="Финансовый 7 2 7 7" xfId="47475" xr:uid="{00000000-0005-0000-0000-000077B90000}"/>
    <cellStyle name="Финансовый 7 2 7 8" xfId="47476" xr:uid="{00000000-0005-0000-0000-000078B90000}"/>
    <cellStyle name="Финансовый 7 2 7 9" xfId="47477" xr:uid="{00000000-0005-0000-0000-000079B90000}"/>
    <cellStyle name="Финансовый 7 2 8" xfId="47478" xr:uid="{00000000-0005-0000-0000-00007AB90000}"/>
    <cellStyle name="Финансовый 7 2 9" xfId="47479" xr:uid="{00000000-0005-0000-0000-00007BB90000}"/>
    <cellStyle name="Финансовый 7 3" xfId="47480" xr:uid="{00000000-0005-0000-0000-00007CB90000}"/>
    <cellStyle name="Финансовый 7 3 2" xfId="47481" xr:uid="{00000000-0005-0000-0000-00007DB90000}"/>
    <cellStyle name="Финансовый 7 3 3" xfId="47482" xr:uid="{00000000-0005-0000-0000-00007EB90000}"/>
    <cellStyle name="Финансовый 7 3 4" xfId="47483" xr:uid="{00000000-0005-0000-0000-00007FB90000}"/>
    <cellStyle name="Финансовый 7 4" xfId="47484" xr:uid="{00000000-0005-0000-0000-000080B90000}"/>
    <cellStyle name="Финансовый 7 4 2" xfId="47485" xr:uid="{00000000-0005-0000-0000-000081B90000}"/>
    <cellStyle name="Финансовый 7 5" xfId="47486" xr:uid="{00000000-0005-0000-0000-000082B90000}"/>
    <cellStyle name="Финансовый 7 6" xfId="47487" xr:uid="{00000000-0005-0000-0000-000083B90000}"/>
    <cellStyle name="Финансовый 7 7" xfId="47488" xr:uid="{00000000-0005-0000-0000-000084B90000}"/>
    <cellStyle name="Финансовый 7 8" xfId="47489" xr:uid="{00000000-0005-0000-0000-000085B90000}"/>
    <cellStyle name="Финансовый 7 9" xfId="47490" xr:uid="{00000000-0005-0000-0000-000086B90000}"/>
    <cellStyle name="Финансовый 8" xfId="47491" xr:uid="{00000000-0005-0000-0000-000087B90000}"/>
    <cellStyle name="Финансовый 8 10" xfId="47492" xr:uid="{00000000-0005-0000-0000-000088B90000}"/>
    <cellStyle name="Финансовый 8 10 10" xfId="47493" xr:uid="{00000000-0005-0000-0000-000089B90000}"/>
    <cellStyle name="Финансовый 8 10 11" xfId="47494" xr:uid="{00000000-0005-0000-0000-00008AB90000}"/>
    <cellStyle name="Финансовый 8 10 12" xfId="47495" xr:uid="{00000000-0005-0000-0000-00008BB90000}"/>
    <cellStyle name="Финансовый 8 10 2" xfId="47496" xr:uid="{00000000-0005-0000-0000-00008CB90000}"/>
    <cellStyle name="Финансовый 8 10 3" xfId="47497" xr:uid="{00000000-0005-0000-0000-00008DB90000}"/>
    <cellStyle name="Финансовый 8 10 4" xfId="47498" xr:uid="{00000000-0005-0000-0000-00008EB90000}"/>
    <cellStyle name="Финансовый 8 10 5" xfId="47499" xr:uid="{00000000-0005-0000-0000-00008FB90000}"/>
    <cellStyle name="Финансовый 8 10 5 2" xfId="47500" xr:uid="{00000000-0005-0000-0000-000090B90000}"/>
    <cellStyle name="Финансовый 8 10 6" xfId="47501" xr:uid="{00000000-0005-0000-0000-000091B90000}"/>
    <cellStyle name="Финансовый 8 10 6 2" xfId="47502" xr:uid="{00000000-0005-0000-0000-000092B90000}"/>
    <cellStyle name="Финансовый 8 10 7" xfId="47503" xr:uid="{00000000-0005-0000-0000-000093B90000}"/>
    <cellStyle name="Финансовый 8 10 8" xfId="47504" xr:uid="{00000000-0005-0000-0000-000094B90000}"/>
    <cellStyle name="Финансовый 8 10 9" xfId="47505" xr:uid="{00000000-0005-0000-0000-000095B90000}"/>
    <cellStyle name="Финансовый 8 11" xfId="47506" xr:uid="{00000000-0005-0000-0000-000096B90000}"/>
    <cellStyle name="Финансовый 8 11 10" xfId="47507" xr:uid="{00000000-0005-0000-0000-000097B90000}"/>
    <cellStyle name="Финансовый 8 11 11" xfId="47508" xr:uid="{00000000-0005-0000-0000-000098B90000}"/>
    <cellStyle name="Финансовый 8 11 12" xfId="47509" xr:uid="{00000000-0005-0000-0000-000099B90000}"/>
    <cellStyle name="Финансовый 8 11 2" xfId="47510" xr:uid="{00000000-0005-0000-0000-00009AB90000}"/>
    <cellStyle name="Финансовый 8 11 3" xfId="47511" xr:uid="{00000000-0005-0000-0000-00009BB90000}"/>
    <cellStyle name="Финансовый 8 11 4" xfId="47512" xr:uid="{00000000-0005-0000-0000-00009CB90000}"/>
    <cellStyle name="Финансовый 8 11 5" xfId="47513" xr:uid="{00000000-0005-0000-0000-00009DB90000}"/>
    <cellStyle name="Финансовый 8 11 5 2" xfId="47514" xr:uid="{00000000-0005-0000-0000-00009EB90000}"/>
    <cellStyle name="Финансовый 8 11 6" xfId="47515" xr:uid="{00000000-0005-0000-0000-00009FB90000}"/>
    <cellStyle name="Финансовый 8 11 6 2" xfId="47516" xr:uid="{00000000-0005-0000-0000-0000A0B90000}"/>
    <cellStyle name="Финансовый 8 11 7" xfId="47517" xr:uid="{00000000-0005-0000-0000-0000A1B90000}"/>
    <cellStyle name="Финансовый 8 11 8" xfId="47518" xr:uid="{00000000-0005-0000-0000-0000A2B90000}"/>
    <cellStyle name="Финансовый 8 11 9" xfId="47519" xr:uid="{00000000-0005-0000-0000-0000A3B90000}"/>
    <cellStyle name="Финансовый 8 12" xfId="47520" xr:uid="{00000000-0005-0000-0000-0000A4B90000}"/>
    <cellStyle name="Финансовый 8 12 10" xfId="47521" xr:uid="{00000000-0005-0000-0000-0000A5B90000}"/>
    <cellStyle name="Финансовый 8 12 11" xfId="47522" xr:uid="{00000000-0005-0000-0000-0000A6B90000}"/>
    <cellStyle name="Финансовый 8 12 2" xfId="47523" xr:uid="{00000000-0005-0000-0000-0000A7B90000}"/>
    <cellStyle name="Финансовый 8 12 2 2" xfId="47524" xr:uid="{00000000-0005-0000-0000-0000A8B90000}"/>
    <cellStyle name="Финансовый 8 12 2 2 2" xfId="47525" xr:uid="{00000000-0005-0000-0000-0000A9B90000}"/>
    <cellStyle name="Финансовый 8 12 2 2 3" xfId="47526" xr:uid="{00000000-0005-0000-0000-0000AAB90000}"/>
    <cellStyle name="Финансовый 8 12 2 3" xfId="47527" xr:uid="{00000000-0005-0000-0000-0000ABB90000}"/>
    <cellStyle name="Финансовый 8 12 3" xfId="47528" xr:uid="{00000000-0005-0000-0000-0000ACB90000}"/>
    <cellStyle name="Финансовый 8 12 4" xfId="47529" xr:uid="{00000000-0005-0000-0000-0000ADB90000}"/>
    <cellStyle name="Финансовый 8 12 4 2" xfId="47530" xr:uid="{00000000-0005-0000-0000-0000AEB90000}"/>
    <cellStyle name="Финансовый 8 12 5" xfId="47531" xr:uid="{00000000-0005-0000-0000-0000AFB90000}"/>
    <cellStyle name="Финансовый 8 12 6" xfId="47532" xr:uid="{00000000-0005-0000-0000-0000B0B90000}"/>
    <cellStyle name="Финансовый 8 12 7" xfId="47533" xr:uid="{00000000-0005-0000-0000-0000B1B90000}"/>
    <cellStyle name="Финансовый 8 12 8" xfId="47534" xr:uid="{00000000-0005-0000-0000-0000B2B90000}"/>
    <cellStyle name="Финансовый 8 12 9" xfId="47535" xr:uid="{00000000-0005-0000-0000-0000B3B90000}"/>
    <cellStyle name="Финансовый 8 13" xfId="47536" xr:uid="{00000000-0005-0000-0000-0000B4B90000}"/>
    <cellStyle name="Финансовый 8 13 10" xfId="47537" xr:uid="{00000000-0005-0000-0000-0000B5B90000}"/>
    <cellStyle name="Финансовый 8 13 11" xfId="47538" xr:uid="{00000000-0005-0000-0000-0000B6B90000}"/>
    <cellStyle name="Финансовый 8 13 2" xfId="47539" xr:uid="{00000000-0005-0000-0000-0000B7B90000}"/>
    <cellStyle name="Финансовый 8 13 2 2" xfId="47540" xr:uid="{00000000-0005-0000-0000-0000B8B90000}"/>
    <cellStyle name="Финансовый 8 13 2 2 2" xfId="47541" xr:uid="{00000000-0005-0000-0000-0000B9B90000}"/>
    <cellStyle name="Финансовый 8 13 2 2 3" xfId="47542" xr:uid="{00000000-0005-0000-0000-0000BAB90000}"/>
    <cellStyle name="Финансовый 8 13 2 3" xfId="47543" xr:uid="{00000000-0005-0000-0000-0000BBB90000}"/>
    <cellStyle name="Финансовый 8 13 3" xfId="47544" xr:uid="{00000000-0005-0000-0000-0000BCB90000}"/>
    <cellStyle name="Финансовый 8 13 4" xfId="47545" xr:uid="{00000000-0005-0000-0000-0000BDB90000}"/>
    <cellStyle name="Финансовый 8 13 4 2" xfId="47546" xr:uid="{00000000-0005-0000-0000-0000BEB90000}"/>
    <cellStyle name="Финансовый 8 13 5" xfId="47547" xr:uid="{00000000-0005-0000-0000-0000BFB90000}"/>
    <cellStyle name="Финансовый 8 13 6" xfId="47548" xr:uid="{00000000-0005-0000-0000-0000C0B90000}"/>
    <cellStyle name="Финансовый 8 13 7" xfId="47549" xr:uid="{00000000-0005-0000-0000-0000C1B90000}"/>
    <cellStyle name="Финансовый 8 13 8" xfId="47550" xr:uid="{00000000-0005-0000-0000-0000C2B90000}"/>
    <cellStyle name="Финансовый 8 13 9" xfId="47551" xr:uid="{00000000-0005-0000-0000-0000C3B90000}"/>
    <cellStyle name="Финансовый 8 14" xfId="47552" xr:uid="{00000000-0005-0000-0000-0000C4B90000}"/>
    <cellStyle name="Финансовый 8 14 10" xfId="47553" xr:uid="{00000000-0005-0000-0000-0000C5B90000}"/>
    <cellStyle name="Финансовый 8 14 11" xfId="47554" xr:uid="{00000000-0005-0000-0000-0000C6B90000}"/>
    <cellStyle name="Финансовый 8 14 2" xfId="47555" xr:uid="{00000000-0005-0000-0000-0000C7B90000}"/>
    <cellStyle name="Финансовый 8 14 2 2" xfId="47556" xr:uid="{00000000-0005-0000-0000-0000C8B90000}"/>
    <cellStyle name="Финансовый 8 14 2 2 2" xfId="47557" xr:uid="{00000000-0005-0000-0000-0000C9B90000}"/>
    <cellStyle name="Финансовый 8 14 2 2 3" xfId="47558" xr:uid="{00000000-0005-0000-0000-0000CAB90000}"/>
    <cellStyle name="Финансовый 8 14 2 3" xfId="47559" xr:uid="{00000000-0005-0000-0000-0000CBB90000}"/>
    <cellStyle name="Финансовый 8 14 3" xfId="47560" xr:uid="{00000000-0005-0000-0000-0000CCB90000}"/>
    <cellStyle name="Финансовый 8 14 4" xfId="47561" xr:uid="{00000000-0005-0000-0000-0000CDB90000}"/>
    <cellStyle name="Финансовый 8 14 4 2" xfId="47562" xr:uid="{00000000-0005-0000-0000-0000CEB90000}"/>
    <cellStyle name="Финансовый 8 14 5" xfId="47563" xr:uid="{00000000-0005-0000-0000-0000CFB90000}"/>
    <cellStyle name="Финансовый 8 14 6" xfId="47564" xr:uid="{00000000-0005-0000-0000-0000D0B90000}"/>
    <cellStyle name="Финансовый 8 14 7" xfId="47565" xr:uid="{00000000-0005-0000-0000-0000D1B90000}"/>
    <cellStyle name="Финансовый 8 14 8" xfId="47566" xr:uid="{00000000-0005-0000-0000-0000D2B90000}"/>
    <cellStyle name="Финансовый 8 14 9" xfId="47567" xr:uid="{00000000-0005-0000-0000-0000D3B90000}"/>
    <cellStyle name="Финансовый 8 15" xfId="47568" xr:uid="{00000000-0005-0000-0000-0000D4B90000}"/>
    <cellStyle name="Финансовый 8 15 2" xfId="47569" xr:uid="{00000000-0005-0000-0000-0000D5B90000}"/>
    <cellStyle name="Финансовый 8 15 2 2" xfId="47570" xr:uid="{00000000-0005-0000-0000-0000D6B90000}"/>
    <cellStyle name="Финансовый 8 15 2 3" xfId="47571" xr:uid="{00000000-0005-0000-0000-0000D7B90000}"/>
    <cellStyle name="Финансовый 8 15 3" xfId="47572" xr:uid="{00000000-0005-0000-0000-0000D8B90000}"/>
    <cellStyle name="Финансовый 8 15 3 2" xfId="47573" xr:uid="{00000000-0005-0000-0000-0000D9B90000}"/>
    <cellStyle name="Финансовый 8 15 4" xfId="47574" xr:uid="{00000000-0005-0000-0000-0000DAB90000}"/>
    <cellStyle name="Финансовый 8 15 5" xfId="47575" xr:uid="{00000000-0005-0000-0000-0000DBB90000}"/>
    <cellStyle name="Финансовый 8 15 6" xfId="47576" xr:uid="{00000000-0005-0000-0000-0000DCB90000}"/>
    <cellStyle name="Финансовый 8 16" xfId="47577" xr:uid="{00000000-0005-0000-0000-0000DDB90000}"/>
    <cellStyle name="Финансовый 8 16 2" xfId="47578" xr:uid="{00000000-0005-0000-0000-0000DEB90000}"/>
    <cellStyle name="Финансовый 8 16 2 2" xfId="47579" xr:uid="{00000000-0005-0000-0000-0000DFB90000}"/>
    <cellStyle name="Финансовый 8 16 2 3" xfId="47580" xr:uid="{00000000-0005-0000-0000-0000E0B90000}"/>
    <cellStyle name="Финансовый 8 16 3" xfId="47581" xr:uid="{00000000-0005-0000-0000-0000E1B90000}"/>
    <cellStyle name="Финансовый 8 16 3 2" xfId="47582" xr:uid="{00000000-0005-0000-0000-0000E2B90000}"/>
    <cellStyle name="Финансовый 8 16 4" xfId="47583" xr:uid="{00000000-0005-0000-0000-0000E3B90000}"/>
    <cellStyle name="Финансовый 8 16 5" xfId="47584" xr:uid="{00000000-0005-0000-0000-0000E4B90000}"/>
    <cellStyle name="Финансовый 8 16 6" xfId="47585" xr:uid="{00000000-0005-0000-0000-0000E5B90000}"/>
    <cellStyle name="Финансовый 8 17" xfId="47586" xr:uid="{00000000-0005-0000-0000-0000E6B90000}"/>
    <cellStyle name="Финансовый 8 18" xfId="47587" xr:uid="{00000000-0005-0000-0000-0000E7B90000}"/>
    <cellStyle name="Финансовый 8 19" xfId="47588" xr:uid="{00000000-0005-0000-0000-0000E8B90000}"/>
    <cellStyle name="Финансовый 8 2" xfId="47589" xr:uid="{00000000-0005-0000-0000-0000E9B90000}"/>
    <cellStyle name="Финансовый 8 2 10" xfId="47590" xr:uid="{00000000-0005-0000-0000-0000EAB90000}"/>
    <cellStyle name="Финансовый 8 2 11" xfId="47591" xr:uid="{00000000-0005-0000-0000-0000EBB90000}"/>
    <cellStyle name="Финансовый 8 2 12" xfId="47592" xr:uid="{00000000-0005-0000-0000-0000ECB90000}"/>
    <cellStyle name="Финансовый 8 2 2" xfId="47593" xr:uid="{00000000-0005-0000-0000-0000EDB90000}"/>
    <cellStyle name="Финансовый 8 2 3" xfId="47594" xr:uid="{00000000-0005-0000-0000-0000EEB90000}"/>
    <cellStyle name="Финансовый 8 2 4" xfId="47595" xr:uid="{00000000-0005-0000-0000-0000EFB90000}"/>
    <cellStyle name="Финансовый 8 2 5" xfId="47596" xr:uid="{00000000-0005-0000-0000-0000F0B90000}"/>
    <cellStyle name="Финансовый 8 2 5 2" xfId="47597" xr:uid="{00000000-0005-0000-0000-0000F1B90000}"/>
    <cellStyle name="Финансовый 8 2 6" xfId="47598" xr:uid="{00000000-0005-0000-0000-0000F2B90000}"/>
    <cellStyle name="Финансовый 8 2 6 2" xfId="47599" xr:uid="{00000000-0005-0000-0000-0000F3B90000}"/>
    <cellStyle name="Финансовый 8 2 7" xfId="47600" xr:uid="{00000000-0005-0000-0000-0000F4B90000}"/>
    <cellStyle name="Финансовый 8 2 8" xfId="47601" xr:uid="{00000000-0005-0000-0000-0000F5B90000}"/>
    <cellStyle name="Финансовый 8 2 9" xfId="47602" xr:uid="{00000000-0005-0000-0000-0000F6B90000}"/>
    <cellStyle name="Финансовый 8 20" xfId="47603" xr:uid="{00000000-0005-0000-0000-0000F7B90000}"/>
    <cellStyle name="Финансовый 8 20 2" xfId="47604" xr:uid="{00000000-0005-0000-0000-0000F8B90000}"/>
    <cellStyle name="Финансовый 8 21" xfId="47605" xr:uid="{00000000-0005-0000-0000-0000F9B90000}"/>
    <cellStyle name="Финансовый 8 21 2" xfId="47606" xr:uid="{00000000-0005-0000-0000-0000FAB90000}"/>
    <cellStyle name="Финансовый 8 22" xfId="47607" xr:uid="{00000000-0005-0000-0000-0000FBB90000}"/>
    <cellStyle name="Финансовый 8 23" xfId="47608" xr:uid="{00000000-0005-0000-0000-0000FCB90000}"/>
    <cellStyle name="Финансовый 8 24" xfId="47609" xr:uid="{00000000-0005-0000-0000-0000FDB90000}"/>
    <cellStyle name="Финансовый 8 25" xfId="47610" xr:uid="{00000000-0005-0000-0000-0000FEB90000}"/>
    <cellStyle name="Финансовый 8 26" xfId="47611" xr:uid="{00000000-0005-0000-0000-0000FFB90000}"/>
    <cellStyle name="Финансовый 8 3" xfId="47612" xr:uid="{00000000-0005-0000-0000-000000BA0000}"/>
    <cellStyle name="Финансовый 8 3 10" xfId="47613" xr:uid="{00000000-0005-0000-0000-000001BA0000}"/>
    <cellStyle name="Финансовый 8 3 11" xfId="47614" xr:uid="{00000000-0005-0000-0000-000002BA0000}"/>
    <cellStyle name="Финансовый 8 3 12" xfId="47615" xr:uid="{00000000-0005-0000-0000-000003BA0000}"/>
    <cellStyle name="Финансовый 8 3 2" xfId="47616" xr:uid="{00000000-0005-0000-0000-000004BA0000}"/>
    <cellStyle name="Финансовый 8 3 3" xfId="47617" xr:uid="{00000000-0005-0000-0000-000005BA0000}"/>
    <cellStyle name="Финансовый 8 3 4" xfId="47618" xr:uid="{00000000-0005-0000-0000-000006BA0000}"/>
    <cellStyle name="Финансовый 8 3 5" xfId="47619" xr:uid="{00000000-0005-0000-0000-000007BA0000}"/>
    <cellStyle name="Финансовый 8 3 5 2" xfId="47620" xr:uid="{00000000-0005-0000-0000-000008BA0000}"/>
    <cellStyle name="Финансовый 8 3 6" xfId="47621" xr:uid="{00000000-0005-0000-0000-000009BA0000}"/>
    <cellStyle name="Финансовый 8 3 6 2" xfId="47622" xr:uid="{00000000-0005-0000-0000-00000ABA0000}"/>
    <cellStyle name="Финансовый 8 3 7" xfId="47623" xr:uid="{00000000-0005-0000-0000-00000BBA0000}"/>
    <cellStyle name="Финансовый 8 3 8" xfId="47624" xr:uid="{00000000-0005-0000-0000-00000CBA0000}"/>
    <cellStyle name="Финансовый 8 3 9" xfId="47625" xr:uid="{00000000-0005-0000-0000-00000DBA0000}"/>
    <cellStyle name="Финансовый 8 4" xfId="47626" xr:uid="{00000000-0005-0000-0000-00000EBA0000}"/>
    <cellStyle name="Финансовый 8 4 10" xfId="47627" xr:uid="{00000000-0005-0000-0000-00000FBA0000}"/>
    <cellStyle name="Финансовый 8 4 11" xfId="47628" xr:uid="{00000000-0005-0000-0000-000010BA0000}"/>
    <cellStyle name="Финансовый 8 4 12" xfId="47629" xr:uid="{00000000-0005-0000-0000-000011BA0000}"/>
    <cellStyle name="Финансовый 8 4 2" xfId="47630" xr:uid="{00000000-0005-0000-0000-000012BA0000}"/>
    <cellStyle name="Финансовый 8 4 3" xfId="47631" xr:uid="{00000000-0005-0000-0000-000013BA0000}"/>
    <cellStyle name="Финансовый 8 4 4" xfId="47632" xr:uid="{00000000-0005-0000-0000-000014BA0000}"/>
    <cellStyle name="Финансовый 8 4 5" xfId="47633" xr:uid="{00000000-0005-0000-0000-000015BA0000}"/>
    <cellStyle name="Финансовый 8 4 5 2" xfId="47634" xr:uid="{00000000-0005-0000-0000-000016BA0000}"/>
    <cellStyle name="Финансовый 8 4 6" xfId="47635" xr:uid="{00000000-0005-0000-0000-000017BA0000}"/>
    <cellStyle name="Финансовый 8 4 6 2" xfId="47636" xr:uid="{00000000-0005-0000-0000-000018BA0000}"/>
    <cellStyle name="Финансовый 8 4 7" xfId="47637" xr:uid="{00000000-0005-0000-0000-000019BA0000}"/>
    <cellStyle name="Финансовый 8 4 8" xfId="47638" xr:uid="{00000000-0005-0000-0000-00001ABA0000}"/>
    <cellStyle name="Финансовый 8 4 9" xfId="47639" xr:uid="{00000000-0005-0000-0000-00001BBA0000}"/>
    <cellStyle name="Финансовый 8 5" xfId="47640" xr:uid="{00000000-0005-0000-0000-00001CBA0000}"/>
    <cellStyle name="Финансовый 8 5 10" xfId="47641" xr:uid="{00000000-0005-0000-0000-00001DBA0000}"/>
    <cellStyle name="Финансовый 8 5 11" xfId="47642" xr:uid="{00000000-0005-0000-0000-00001EBA0000}"/>
    <cellStyle name="Финансовый 8 5 12" xfId="47643" xr:uid="{00000000-0005-0000-0000-00001FBA0000}"/>
    <cellStyle name="Финансовый 8 5 2" xfId="47644" xr:uid="{00000000-0005-0000-0000-000020BA0000}"/>
    <cellStyle name="Финансовый 8 5 3" xfId="47645" xr:uid="{00000000-0005-0000-0000-000021BA0000}"/>
    <cellStyle name="Финансовый 8 5 4" xfId="47646" xr:uid="{00000000-0005-0000-0000-000022BA0000}"/>
    <cellStyle name="Финансовый 8 5 5" xfId="47647" xr:uid="{00000000-0005-0000-0000-000023BA0000}"/>
    <cellStyle name="Финансовый 8 5 5 2" xfId="47648" xr:uid="{00000000-0005-0000-0000-000024BA0000}"/>
    <cellStyle name="Финансовый 8 5 6" xfId="47649" xr:uid="{00000000-0005-0000-0000-000025BA0000}"/>
    <cellStyle name="Финансовый 8 5 6 2" xfId="47650" xr:uid="{00000000-0005-0000-0000-000026BA0000}"/>
    <cellStyle name="Финансовый 8 5 7" xfId="47651" xr:uid="{00000000-0005-0000-0000-000027BA0000}"/>
    <cellStyle name="Финансовый 8 5 8" xfId="47652" xr:uid="{00000000-0005-0000-0000-000028BA0000}"/>
    <cellStyle name="Финансовый 8 5 9" xfId="47653" xr:uid="{00000000-0005-0000-0000-000029BA0000}"/>
    <cellStyle name="Финансовый 8 6" xfId="47654" xr:uid="{00000000-0005-0000-0000-00002ABA0000}"/>
    <cellStyle name="Финансовый 8 6 10" xfId="47655" xr:uid="{00000000-0005-0000-0000-00002BBA0000}"/>
    <cellStyle name="Финансовый 8 6 11" xfId="47656" xr:uid="{00000000-0005-0000-0000-00002CBA0000}"/>
    <cellStyle name="Финансовый 8 6 12" xfId="47657" xr:uid="{00000000-0005-0000-0000-00002DBA0000}"/>
    <cellStyle name="Финансовый 8 6 2" xfId="47658" xr:uid="{00000000-0005-0000-0000-00002EBA0000}"/>
    <cellStyle name="Финансовый 8 6 3" xfId="47659" xr:uid="{00000000-0005-0000-0000-00002FBA0000}"/>
    <cellStyle name="Финансовый 8 6 4" xfId="47660" xr:uid="{00000000-0005-0000-0000-000030BA0000}"/>
    <cellStyle name="Финансовый 8 6 5" xfId="47661" xr:uid="{00000000-0005-0000-0000-000031BA0000}"/>
    <cellStyle name="Финансовый 8 6 5 2" xfId="47662" xr:uid="{00000000-0005-0000-0000-000032BA0000}"/>
    <cellStyle name="Финансовый 8 6 6" xfId="47663" xr:uid="{00000000-0005-0000-0000-000033BA0000}"/>
    <cellStyle name="Финансовый 8 6 6 2" xfId="47664" xr:uid="{00000000-0005-0000-0000-000034BA0000}"/>
    <cellStyle name="Финансовый 8 6 7" xfId="47665" xr:uid="{00000000-0005-0000-0000-000035BA0000}"/>
    <cellStyle name="Финансовый 8 6 8" xfId="47666" xr:uid="{00000000-0005-0000-0000-000036BA0000}"/>
    <cellStyle name="Финансовый 8 6 9" xfId="47667" xr:uid="{00000000-0005-0000-0000-000037BA0000}"/>
    <cellStyle name="Финансовый 8 7" xfId="47668" xr:uid="{00000000-0005-0000-0000-000038BA0000}"/>
    <cellStyle name="Финансовый 8 7 10" xfId="47669" xr:uid="{00000000-0005-0000-0000-000039BA0000}"/>
    <cellStyle name="Финансовый 8 7 11" xfId="47670" xr:uid="{00000000-0005-0000-0000-00003ABA0000}"/>
    <cellStyle name="Финансовый 8 7 12" xfId="47671" xr:uid="{00000000-0005-0000-0000-00003BBA0000}"/>
    <cellStyle name="Финансовый 8 7 2" xfId="47672" xr:uid="{00000000-0005-0000-0000-00003CBA0000}"/>
    <cellStyle name="Финансовый 8 7 3" xfId="47673" xr:uid="{00000000-0005-0000-0000-00003DBA0000}"/>
    <cellStyle name="Финансовый 8 7 4" xfId="47674" xr:uid="{00000000-0005-0000-0000-00003EBA0000}"/>
    <cellStyle name="Финансовый 8 7 5" xfId="47675" xr:uid="{00000000-0005-0000-0000-00003FBA0000}"/>
    <cellStyle name="Финансовый 8 7 5 2" xfId="47676" xr:uid="{00000000-0005-0000-0000-000040BA0000}"/>
    <cellStyle name="Финансовый 8 7 6" xfId="47677" xr:uid="{00000000-0005-0000-0000-000041BA0000}"/>
    <cellStyle name="Финансовый 8 7 6 2" xfId="47678" xr:uid="{00000000-0005-0000-0000-000042BA0000}"/>
    <cellStyle name="Финансовый 8 7 7" xfId="47679" xr:uid="{00000000-0005-0000-0000-000043BA0000}"/>
    <cellStyle name="Финансовый 8 7 8" xfId="47680" xr:uid="{00000000-0005-0000-0000-000044BA0000}"/>
    <cellStyle name="Финансовый 8 7 9" xfId="47681" xr:uid="{00000000-0005-0000-0000-000045BA0000}"/>
    <cellStyle name="Финансовый 8 8" xfId="47682" xr:uid="{00000000-0005-0000-0000-000046BA0000}"/>
    <cellStyle name="Финансовый 8 8 10" xfId="47683" xr:uid="{00000000-0005-0000-0000-000047BA0000}"/>
    <cellStyle name="Финансовый 8 8 11" xfId="47684" xr:uid="{00000000-0005-0000-0000-000048BA0000}"/>
    <cellStyle name="Финансовый 8 8 12" xfId="47685" xr:uid="{00000000-0005-0000-0000-000049BA0000}"/>
    <cellStyle name="Финансовый 8 8 2" xfId="47686" xr:uid="{00000000-0005-0000-0000-00004ABA0000}"/>
    <cellStyle name="Финансовый 8 8 3" xfId="47687" xr:uid="{00000000-0005-0000-0000-00004BBA0000}"/>
    <cellStyle name="Финансовый 8 8 4" xfId="47688" xr:uid="{00000000-0005-0000-0000-00004CBA0000}"/>
    <cellStyle name="Финансовый 8 8 5" xfId="47689" xr:uid="{00000000-0005-0000-0000-00004DBA0000}"/>
    <cellStyle name="Финансовый 8 8 5 2" xfId="47690" xr:uid="{00000000-0005-0000-0000-00004EBA0000}"/>
    <cellStyle name="Финансовый 8 8 6" xfId="47691" xr:uid="{00000000-0005-0000-0000-00004FBA0000}"/>
    <cellStyle name="Финансовый 8 8 6 2" xfId="47692" xr:uid="{00000000-0005-0000-0000-000050BA0000}"/>
    <cellStyle name="Финансовый 8 8 7" xfId="47693" xr:uid="{00000000-0005-0000-0000-000051BA0000}"/>
    <cellStyle name="Финансовый 8 8 8" xfId="47694" xr:uid="{00000000-0005-0000-0000-000052BA0000}"/>
    <cellStyle name="Финансовый 8 8 9" xfId="47695" xr:uid="{00000000-0005-0000-0000-000053BA0000}"/>
    <cellStyle name="Финансовый 8 9" xfId="47696" xr:uid="{00000000-0005-0000-0000-000054BA0000}"/>
    <cellStyle name="Финансовый 8 9 10" xfId="47697" xr:uid="{00000000-0005-0000-0000-000055BA0000}"/>
    <cellStyle name="Финансовый 8 9 11" xfId="47698" xr:uid="{00000000-0005-0000-0000-000056BA0000}"/>
    <cellStyle name="Финансовый 8 9 12" xfId="47699" xr:uid="{00000000-0005-0000-0000-000057BA0000}"/>
    <cellStyle name="Финансовый 8 9 2" xfId="47700" xr:uid="{00000000-0005-0000-0000-000058BA0000}"/>
    <cellStyle name="Финансовый 8 9 3" xfId="47701" xr:uid="{00000000-0005-0000-0000-000059BA0000}"/>
    <cellStyle name="Финансовый 8 9 4" xfId="47702" xr:uid="{00000000-0005-0000-0000-00005ABA0000}"/>
    <cellStyle name="Финансовый 8 9 5" xfId="47703" xr:uid="{00000000-0005-0000-0000-00005BBA0000}"/>
    <cellStyle name="Финансовый 8 9 5 2" xfId="47704" xr:uid="{00000000-0005-0000-0000-00005CBA0000}"/>
    <cellStyle name="Финансовый 8 9 6" xfId="47705" xr:uid="{00000000-0005-0000-0000-00005DBA0000}"/>
    <cellStyle name="Финансовый 8 9 6 2" xfId="47706" xr:uid="{00000000-0005-0000-0000-00005EBA0000}"/>
    <cellStyle name="Финансовый 8 9 7" xfId="47707" xr:uid="{00000000-0005-0000-0000-00005FBA0000}"/>
    <cellStyle name="Финансовый 8 9 8" xfId="47708" xr:uid="{00000000-0005-0000-0000-000060BA0000}"/>
    <cellStyle name="Финансовый 8 9 9" xfId="47709" xr:uid="{00000000-0005-0000-0000-000061BA0000}"/>
    <cellStyle name="Финансовый 9" xfId="47710" xr:uid="{00000000-0005-0000-0000-000062BA0000}"/>
    <cellStyle name="Финансовый 9 10" xfId="47711" xr:uid="{00000000-0005-0000-0000-000063BA0000}"/>
    <cellStyle name="Финансовый 9 10 10" xfId="47712" xr:uid="{00000000-0005-0000-0000-000064BA0000}"/>
    <cellStyle name="Финансовый 9 10 11" xfId="47713" xr:uid="{00000000-0005-0000-0000-000065BA0000}"/>
    <cellStyle name="Финансовый 9 10 12" xfId="47714" xr:uid="{00000000-0005-0000-0000-000066BA0000}"/>
    <cellStyle name="Финансовый 9 10 2" xfId="47715" xr:uid="{00000000-0005-0000-0000-000067BA0000}"/>
    <cellStyle name="Финансовый 9 10 3" xfId="47716" xr:uid="{00000000-0005-0000-0000-000068BA0000}"/>
    <cellStyle name="Финансовый 9 10 4" xfId="47717" xr:uid="{00000000-0005-0000-0000-000069BA0000}"/>
    <cellStyle name="Финансовый 9 10 5" xfId="47718" xr:uid="{00000000-0005-0000-0000-00006ABA0000}"/>
    <cellStyle name="Финансовый 9 10 5 2" xfId="47719" xr:uid="{00000000-0005-0000-0000-00006BBA0000}"/>
    <cellStyle name="Финансовый 9 10 6" xfId="47720" xr:uid="{00000000-0005-0000-0000-00006CBA0000}"/>
    <cellStyle name="Финансовый 9 10 6 2" xfId="47721" xr:uid="{00000000-0005-0000-0000-00006DBA0000}"/>
    <cellStyle name="Финансовый 9 10 7" xfId="47722" xr:uid="{00000000-0005-0000-0000-00006EBA0000}"/>
    <cellStyle name="Финансовый 9 10 8" xfId="47723" xr:uid="{00000000-0005-0000-0000-00006FBA0000}"/>
    <cellStyle name="Финансовый 9 10 9" xfId="47724" xr:uid="{00000000-0005-0000-0000-000070BA0000}"/>
    <cellStyle name="Финансовый 9 11" xfId="47725" xr:uid="{00000000-0005-0000-0000-000071BA0000}"/>
    <cellStyle name="Финансовый 9 11 10" xfId="47726" xr:uid="{00000000-0005-0000-0000-000072BA0000}"/>
    <cellStyle name="Финансовый 9 11 11" xfId="47727" xr:uid="{00000000-0005-0000-0000-000073BA0000}"/>
    <cellStyle name="Финансовый 9 11 12" xfId="47728" xr:uid="{00000000-0005-0000-0000-000074BA0000}"/>
    <cellStyle name="Финансовый 9 11 2" xfId="47729" xr:uid="{00000000-0005-0000-0000-000075BA0000}"/>
    <cellStyle name="Финансовый 9 11 3" xfId="47730" xr:uid="{00000000-0005-0000-0000-000076BA0000}"/>
    <cellStyle name="Финансовый 9 11 4" xfId="47731" xr:uid="{00000000-0005-0000-0000-000077BA0000}"/>
    <cellStyle name="Финансовый 9 11 5" xfId="47732" xr:uid="{00000000-0005-0000-0000-000078BA0000}"/>
    <cellStyle name="Финансовый 9 11 5 2" xfId="47733" xr:uid="{00000000-0005-0000-0000-000079BA0000}"/>
    <cellStyle name="Финансовый 9 11 6" xfId="47734" xr:uid="{00000000-0005-0000-0000-00007ABA0000}"/>
    <cellStyle name="Финансовый 9 11 6 2" xfId="47735" xr:uid="{00000000-0005-0000-0000-00007BBA0000}"/>
    <cellStyle name="Финансовый 9 11 7" xfId="47736" xr:uid="{00000000-0005-0000-0000-00007CBA0000}"/>
    <cellStyle name="Финансовый 9 11 8" xfId="47737" xr:uid="{00000000-0005-0000-0000-00007DBA0000}"/>
    <cellStyle name="Финансовый 9 11 9" xfId="47738" xr:uid="{00000000-0005-0000-0000-00007EBA0000}"/>
    <cellStyle name="Финансовый 9 12" xfId="47739" xr:uid="{00000000-0005-0000-0000-00007FBA0000}"/>
    <cellStyle name="Финансовый 9 12 10" xfId="47740" xr:uid="{00000000-0005-0000-0000-000080BA0000}"/>
    <cellStyle name="Финансовый 9 12 11" xfId="47741" xr:uid="{00000000-0005-0000-0000-000081BA0000}"/>
    <cellStyle name="Финансовый 9 12 2" xfId="47742" xr:uid="{00000000-0005-0000-0000-000082BA0000}"/>
    <cellStyle name="Финансовый 9 12 2 2" xfId="47743" xr:uid="{00000000-0005-0000-0000-000083BA0000}"/>
    <cellStyle name="Финансовый 9 12 2 2 2" xfId="47744" xr:uid="{00000000-0005-0000-0000-000084BA0000}"/>
    <cellStyle name="Финансовый 9 12 2 2 3" xfId="47745" xr:uid="{00000000-0005-0000-0000-000085BA0000}"/>
    <cellStyle name="Финансовый 9 12 2 3" xfId="47746" xr:uid="{00000000-0005-0000-0000-000086BA0000}"/>
    <cellStyle name="Финансовый 9 12 3" xfId="47747" xr:uid="{00000000-0005-0000-0000-000087BA0000}"/>
    <cellStyle name="Финансовый 9 12 4" xfId="47748" xr:uid="{00000000-0005-0000-0000-000088BA0000}"/>
    <cellStyle name="Финансовый 9 12 4 2" xfId="47749" xr:uid="{00000000-0005-0000-0000-000089BA0000}"/>
    <cellStyle name="Финансовый 9 12 5" xfId="47750" xr:uid="{00000000-0005-0000-0000-00008ABA0000}"/>
    <cellStyle name="Финансовый 9 12 6" xfId="47751" xr:uid="{00000000-0005-0000-0000-00008BBA0000}"/>
    <cellStyle name="Финансовый 9 12 7" xfId="47752" xr:uid="{00000000-0005-0000-0000-00008CBA0000}"/>
    <cellStyle name="Финансовый 9 12 8" xfId="47753" xr:uid="{00000000-0005-0000-0000-00008DBA0000}"/>
    <cellStyle name="Финансовый 9 12 9" xfId="47754" xr:uid="{00000000-0005-0000-0000-00008EBA0000}"/>
    <cellStyle name="Финансовый 9 13" xfId="47755" xr:uid="{00000000-0005-0000-0000-00008FBA0000}"/>
    <cellStyle name="Финансовый 9 13 10" xfId="47756" xr:uid="{00000000-0005-0000-0000-000090BA0000}"/>
    <cellStyle name="Финансовый 9 13 11" xfId="47757" xr:uid="{00000000-0005-0000-0000-000091BA0000}"/>
    <cellStyle name="Финансовый 9 13 2" xfId="47758" xr:uid="{00000000-0005-0000-0000-000092BA0000}"/>
    <cellStyle name="Финансовый 9 13 2 2" xfId="47759" xr:uid="{00000000-0005-0000-0000-000093BA0000}"/>
    <cellStyle name="Финансовый 9 13 2 2 2" xfId="47760" xr:uid="{00000000-0005-0000-0000-000094BA0000}"/>
    <cellStyle name="Финансовый 9 13 2 2 3" xfId="47761" xr:uid="{00000000-0005-0000-0000-000095BA0000}"/>
    <cellStyle name="Финансовый 9 13 2 3" xfId="47762" xr:uid="{00000000-0005-0000-0000-000096BA0000}"/>
    <cellStyle name="Финансовый 9 13 3" xfId="47763" xr:uid="{00000000-0005-0000-0000-000097BA0000}"/>
    <cellStyle name="Финансовый 9 13 4" xfId="47764" xr:uid="{00000000-0005-0000-0000-000098BA0000}"/>
    <cellStyle name="Финансовый 9 13 4 2" xfId="47765" xr:uid="{00000000-0005-0000-0000-000099BA0000}"/>
    <cellStyle name="Финансовый 9 13 5" xfId="47766" xr:uid="{00000000-0005-0000-0000-00009ABA0000}"/>
    <cellStyle name="Финансовый 9 13 6" xfId="47767" xr:uid="{00000000-0005-0000-0000-00009BBA0000}"/>
    <cellStyle name="Финансовый 9 13 7" xfId="47768" xr:uid="{00000000-0005-0000-0000-00009CBA0000}"/>
    <cellStyle name="Финансовый 9 13 8" xfId="47769" xr:uid="{00000000-0005-0000-0000-00009DBA0000}"/>
    <cellStyle name="Финансовый 9 13 9" xfId="47770" xr:uid="{00000000-0005-0000-0000-00009EBA0000}"/>
    <cellStyle name="Финансовый 9 14" xfId="47771" xr:uid="{00000000-0005-0000-0000-00009FBA0000}"/>
    <cellStyle name="Финансовый 9 14 10" xfId="47772" xr:uid="{00000000-0005-0000-0000-0000A0BA0000}"/>
    <cellStyle name="Финансовый 9 14 11" xfId="47773" xr:uid="{00000000-0005-0000-0000-0000A1BA0000}"/>
    <cellStyle name="Финансовый 9 14 2" xfId="47774" xr:uid="{00000000-0005-0000-0000-0000A2BA0000}"/>
    <cellStyle name="Финансовый 9 14 2 2" xfId="47775" xr:uid="{00000000-0005-0000-0000-0000A3BA0000}"/>
    <cellStyle name="Финансовый 9 14 2 2 2" xfId="47776" xr:uid="{00000000-0005-0000-0000-0000A4BA0000}"/>
    <cellStyle name="Финансовый 9 14 2 2 3" xfId="47777" xr:uid="{00000000-0005-0000-0000-0000A5BA0000}"/>
    <cellStyle name="Финансовый 9 14 2 3" xfId="47778" xr:uid="{00000000-0005-0000-0000-0000A6BA0000}"/>
    <cellStyle name="Финансовый 9 14 3" xfId="47779" xr:uid="{00000000-0005-0000-0000-0000A7BA0000}"/>
    <cellStyle name="Финансовый 9 14 4" xfId="47780" xr:uid="{00000000-0005-0000-0000-0000A8BA0000}"/>
    <cellStyle name="Финансовый 9 14 4 2" xfId="47781" xr:uid="{00000000-0005-0000-0000-0000A9BA0000}"/>
    <cellStyle name="Финансовый 9 14 5" xfId="47782" xr:uid="{00000000-0005-0000-0000-0000AABA0000}"/>
    <cellStyle name="Финансовый 9 14 6" xfId="47783" xr:uid="{00000000-0005-0000-0000-0000ABBA0000}"/>
    <cellStyle name="Финансовый 9 14 7" xfId="47784" xr:uid="{00000000-0005-0000-0000-0000ACBA0000}"/>
    <cellStyle name="Финансовый 9 14 8" xfId="47785" xr:uid="{00000000-0005-0000-0000-0000ADBA0000}"/>
    <cellStyle name="Финансовый 9 14 9" xfId="47786" xr:uid="{00000000-0005-0000-0000-0000AEBA0000}"/>
    <cellStyle name="Финансовый 9 15" xfId="47787" xr:uid="{00000000-0005-0000-0000-0000AFBA0000}"/>
    <cellStyle name="Финансовый 9 15 2" xfId="47788" xr:uid="{00000000-0005-0000-0000-0000B0BA0000}"/>
    <cellStyle name="Финансовый 9 15 2 2" xfId="47789" xr:uid="{00000000-0005-0000-0000-0000B1BA0000}"/>
    <cellStyle name="Финансовый 9 15 2 3" xfId="47790" xr:uid="{00000000-0005-0000-0000-0000B2BA0000}"/>
    <cellStyle name="Финансовый 9 15 3" xfId="47791" xr:uid="{00000000-0005-0000-0000-0000B3BA0000}"/>
    <cellStyle name="Финансовый 9 15 3 2" xfId="47792" xr:uid="{00000000-0005-0000-0000-0000B4BA0000}"/>
    <cellStyle name="Финансовый 9 15 4" xfId="47793" xr:uid="{00000000-0005-0000-0000-0000B5BA0000}"/>
    <cellStyle name="Финансовый 9 15 5" xfId="47794" xr:uid="{00000000-0005-0000-0000-0000B6BA0000}"/>
    <cellStyle name="Финансовый 9 15 6" xfId="47795" xr:uid="{00000000-0005-0000-0000-0000B7BA0000}"/>
    <cellStyle name="Финансовый 9 16" xfId="47796" xr:uid="{00000000-0005-0000-0000-0000B8BA0000}"/>
    <cellStyle name="Финансовый 9 16 2" xfId="47797" xr:uid="{00000000-0005-0000-0000-0000B9BA0000}"/>
    <cellStyle name="Финансовый 9 16 2 2" xfId="47798" xr:uid="{00000000-0005-0000-0000-0000BABA0000}"/>
    <cellStyle name="Финансовый 9 16 2 3" xfId="47799" xr:uid="{00000000-0005-0000-0000-0000BBBA0000}"/>
    <cellStyle name="Финансовый 9 16 3" xfId="47800" xr:uid="{00000000-0005-0000-0000-0000BCBA0000}"/>
    <cellStyle name="Финансовый 9 16 3 2" xfId="47801" xr:uid="{00000000-0005-0000-0000-0000BDBA0000}"/>
    <cellStyle name="Финансовый 9 16 4" xfId="47802" xr:uid="{00000000-0005-0000-0000-0000BEBA0000}"/>
    <cellStyle name="Финансовый 9 16 5" xfId="47803" xr:uid="{00000000-0005-0000-0000-0000BFBA0000}"/>
    <cellStyle name="Финансовый 9 16 6" xfId="47804" xr:uid="{00000000-0005-0000-0000-0000C0BA0000}"/>
    <cellStyle name="Финансовый 9 17" xfId="47805" xr:uid="{00000000-0005-0000-0000-0000C1BA0000}"/>
    <cellStyle name="Финансовый 9 18" xfId="47806" xr:uid="{00000000-0005-0000-0000-0000C2BA0000}"/>
    <cellStyle name="Финансовый 9 19" xfId="47807" xr:uid="{00000000-0005-0000-0000-0000C3BA0000}"/>
    <cellStyle name="Финансовый 9 2" xfId="47808" xr:uid="{00000000-0005-0000-0000-0000C4BA0000}"/>
    <cellStyle name="Финансовый 9 2 10" xfId="47809" xr:uid="{00000000-0005-0000-0000-0000C5BA0000}"/>
    <cellStyle name="Финансовый 9 2 11" xfId="47810" xr:uid="{00000000-0005-0000-0000-0000C6BA0000}"/>
    <cellStyle name="Финансовый 9 2 12" xfId="47811" xr:uid="{00000000-0005-0000-0000-0000C7BA0000}"/>
    <cellStyle name="Финансовый 9 2 2" xfId="47812" xr:uid="{00000000-0005-0000-0000-0000C8BA0000}"/>
    <cellStyle name="Финансовый 9 2 3" xfId="47813" xr:uid="{00000000-0005-0000-0000-0000C9BA0000}"/>
    <cellStyle name="Финансовый 9 2 4" xfId="47814" xr:uid="{00000000-0005-0000-0000-0000CABA0000}"/>
    <cellStyle name="Финансовый 9 2 5" xfId="47815" xr:uid="{00000000-0005-0000-0000-0000CBBA0000}"/>
    <cellStyle name="Финансовый 9 2 5 2" xfId="47816" xr:uid="{00000000-0005-0000-0000-0000CCBA0000}"/>
    <cellStyle name="Финансовый 9 2 6" xfId="47817" xr:uid="{00000000-0005-0000-0000-0000CDBA0000}"/>
    <cellStyle name="Финансовый 9 2 6 2" xfId="47818" xr:uid="{00000000-0005-0000-0000-0000CEBA0000}"/>
    <cellStyle name="Финансовый 9 2 7" xfId="47819" xr:uid="{00000000-0005-0000-0000-0000CFBA0000}"/>
    <cellStyle name="Финансовый 9 2 8" xfId="47820" xr:uid="{00000000-0005-0000-0000-0000D0BA0000}"/>
    <cellStyle name="Финансовый 9 2 9" xfId="47821" xr:uid="{00000000-0005-0000-0000-0000D1BA0000}"/>
    <cellStyle name="Финансовый 9 20" xfId="47822" xr:uid="{00000000-0005-0000-0000-0000D2BA0000}"/>
    <cellStyle name="Финансовый 9 20 2" xfId="47823" xr:uid="{00000000-0005-0000-0000-0000D3BA0000}"/>
    <cellStyle name="Финансовый 9 21" xfId="47824" xr:uid="{00000000-0005-0000-0000-0000D4BA0000}"/>
    <cellStyle name="Финансовый 9 21 2" xfId="47825" xr:uid="{00000000-0005-0000-0000-0000D5BA0000}"/>
    <cellStyle name="Финансовый 9 22" xfId="47826" xr:uid="{00000000-0005-0000-0000-0000D6BA0000}"/>
    <cellStyle name="Финансовый 9 23" xfId="47827" xr:uid="{00000000-0005-0000-0000-0000D7BA0000}"/>
    <cellStyle name="Финансовый 9 24" xfId="47828" xr:uid="{00000000-0005-0000-0000-0000D8BA0000}"/>
    <cellStyle name="Финансовый 9 25" xfId="47829" xr:uid="{00000000-0005-0000-0000-0000D9BA0000}"/>
    <cellStyle name="Финансовый 9 26" xfId="47830" xr:uid="{00000000-0005-0000-0000-0000DABA0000}"/>
    <cellStyle name="Финансовый 9 3" xfId="47831" xr:uid="{00000000-0005-0000-0000-0000DBBA0000}"/>
    <cellStyle name="Финансовый 9 3 10" xfId="47832" xr:uid="{00000000-0005-0000-0000-0000DCBA0000}"/>
    <cellStyle name="Финансовый 9 3 11" xfId="47833" xr:uid="{00000000-0005-0000-0000-0000DDBA0000}"/>
    <cellStyle name="Финансовый 9 3 12" xfId="47834" xr:uid="{00000000-0005-0000-0000-0000DEBA0000}"/>
    <cellStyle name="Финансовый 9 3 2" xfId="47835" xr:uid="{00000000-0005-0000-0000-0000DFBA0000}"/>
    <cellStyle name="Финансовый 9 3 3" xfId="47836" xr:uid="{00000000-0005-0000-0000-0000E0BA0000}"/>
    <cellStyle name="Финансовый 9 3 4" xfId="47837" xr:uid="{00000000-0005-0000-0000-0000E1BA0000}"/>
    <cellStyle name="Финансовый 9 3 5" xfId="47838" xr:uid="{00000000-0005-0000-0000-0000E2BA0000}"/>
    <cellStyle name="Финансовый 9 3 5 2" xfId="47839" xr:uid="{00000000-0005-0000-0000-0000E3BA0000}"/>
    <cellStyle name="Финансовый 9 3 6" xfId="47840" xr:uid="{00000000-0005-0000-0000-0000E4BA0000}"/>
    <cellStyle name="Финансовый 9 3 6 2" xfId="47841" xr:uid="{00000000-0005-0000-0000-0000E5BA0000}"/>
    <cellStyle name="Финансовый 9 3 7" xfId="47842" xr:uid="{00000000-0005-0000-0000-0000E6BA0000}"/>
    <cellStyle name="Финансовый 9 3 8" xfId="47843" xr:uid="{00000000-0005-0000-0000-0000E7BA0000}"/>
    <cellStyle name="Финансовый 9 3 9" xfId="47844" xr:uid="{00000000-0005-0000-0000-0000E8BA0000}"/>
    <cellStyle name="Финансовый 9 4" xfId="47845" xr:uid="{00000000-0005-0000-0000-0000E9BA0000}"/>
    <cellStyle name="Финансовый 9 4 10" xfId="47846" xr:uid="{00000000-0005-0000-0000-0000EABA0000}"/>
    <cellStyle name="Финансовый 9 4 11" xfId="47847" xr:uid="{00000000-0005-0000-0000-0000EBBA0000}"/>
    <cellStyle name="Финансовый 9 4 12" xfId="47848" xr:uid="{00000000-0005-0000-0000-0000ECBA0000}"/>
    <cellStyle name="Финансовый 9 4 2" xfId="47849" xr:uid="{00000000-0005-0000-0000-0000EDBA0000}"/>
    <cellStyle name="Финансовый 9 4 3" xfId="47850" xr:uid="{00000000-0005-0000-0000-0000EEBA0000}"/>
    <cellStyle name="Финансовый 9 4 4" xfId="47851" xr:uid="{00000000-0005-0000-0000-0000EFBA0000}"/>
    <cellStyle name="Финансовый 9 4 5" xfId="47852" xr:uid="{00000000-0005-0000-0000-0000F0BA0000}"/>
    <cellStyle name="Финансовый 9 4 5 2" xfId="47853" xr:uid="{00000000-0005-0000-0000-0000F1BA0000}"/>
    <cellStyle name="Финансовый 9 4 6" xfId="47854" xr:uid="{00000000-0005-0000-0000-0000F2BA0000}"/>
    <cellStyle name="Финансовый 9 4 6 2" xfId="47855" xr:uid="{00000000-0005-0000-0000-0000F3BA0000}"/>
    <cellStyle name="Финансовый 9 4 7" xfId="47856" xr:uid="{00000000-0005-0000-0000-0000F4BA0000}"/>
    <cellStyle name="Финансовый 9 4 8" xfId="47857" xr:uid="{00000000-0005-0000-0000-0000F5BA0000}"/>
    <cellStyle name="Финансовый 9 4 9" xfId="47858" xr:uid="{00000000-0005-0000-0000-0000F6BA0000}"/>
    <cellStyle name="Финансовый 9 5" xfId="47859" xr:uid="{00000000-0005-0000-0000-0000F7BA0000}"/>
    <cellStyle name="Финансовый 9 5 10" xfId="47860" xr:uid="{00000000-0005-0000-0000-0000F8BA0000}"/>
    <cellStyle name="Финансовый 9 5 11" xfId="47861" xr:uid="{00000000-0005-0000-0000-0000F9BA0000}"/>
    <cellStyle name="Финансовый 9 5 12" xfId="47862" xr:uid="{00000000-0005-0000-0000-0000FABA0000}"/>
    <cellStyle name="Финансовый 9 5 2" xfId="47863" xr:uid="{00000000-0005-0000-0000-0000FBBA0000}"/>
    <cellStyle name="Финансовый 9 5 3" xfId="47864" xr:uid="{00000000-0005-0000-0000-0000FCBA0000}"/>
    <cellStyle name="Финансовый 9 5 4" xfId="47865" xr:uid="{00000000-0005-0000-0000-0000FDBA0000}"/>
    <cellStyle name="Финансовый 9 5 5" xfId="47866" xr:uid="{00000000-0005-0000-0000-0000FEBA0000}"/>
    <cellStyle name="Финансовый 9 5 5 2" xfId="47867" xr:uid="{00000000-0005-0000-0000-0000FFBA0000}"/>
    <cellStyle name="Финансовый 9 5 6" xfId="47868" xr:uid="{00000000-0005-0000-0000-000000BB0000}"/>
    <cellStyle name="Финансовый 9 5 6 2" xfId="47869" xr:uid="{00000000-0005-0000-0000-000001BB0000}"/>
    <cellStyle name="Финансовый 9 5 7" xfId="47870" xr:uid="{00000000-0005-0000-0000-000002BB0000}"/>
    <cellStyle name="Финансовый 9 5 8" xfId="47871" xr:uid="{00000000-0005-0000-0000-000003BB0000}"/>
    <cellStyle name="Финансовый 9 5 9" xfId="47872" xr:uid="{00000000-0005-0000-0000-000004BB0000}"/>
    <cellStyle name="Финансовый 9 6" xfId="47873" xr:uid="{00000000-0005-0000-0000-000005BB0000}"/>
    <cellStyle name="Финансовый 9 6 10" xfId="47874" xr:uid="{00000000-0005-0000-0000-000006BB0000}"/>
    <cellStyle name="Финансовый 9 6 11" xfId="47875" xr:uid="{00000000-0005-0000-0000-000007BB0000}"/>
    <cellStyle name="Финансовый 9 6 12" xfId="47876" xr:uid="{00000000-0005-0000-0000-000008BB0000}"/>
    <cellStyle name="Финансовый 9 6 2" xfId="47877" xr:uid="{00000000-0005-0000-0000-000009BB0000}"/>
    <cellStyle name="Финансовый 9 6 3" xfId="47878" xr:uid="{00000000-0005-0000-0000-00000ABB0000}"/>
    <cellStyle name="Финансовый 9 6 4" xfId="47879" xr:uid="{00000000-0005-0000-0000-00000BBB0000}"/>
    <cellStyle name="Финансовый 9 6 5" xfId="47880" xr:uid="{00000000-0005-0000-0000-00000CBB0000}"/>
    <cellStyle name="Финансовый 9 6 5 2" xfId="47881" xr:uid="{00000000-0005-0000-0000-00000DBB0000}"/>
    <cellStyle name="Финансовый 9 6 6" xfId="47882" xr:uid="{00000000-0005-0000-0000-00000EBB0000}"/>
    <cellStyle name="Финансовый 9 6 6 2" xfId="47883" xr:uid="{00000000-0005-0000-0000-00000FBB0000}"/>
    <cellStyle name="Финансовый 9 6 7" xfId="47884" xr:uid="{00000000-0005-0000-0000-000010BB0000}"/>
    <cellStyle name="Финансовый 9 6 8" xfId="47885" xr:uid="{00000000-0005-0000-0000-000011BB0000}"/>
    <cellStyle name="Финансовый 9 6 9" xfId="47886" xr:uid="{00000000-0005-0000-0000-000012BB0000}"/>
    <cellStyle name="Финансовый 9 7" xfId="47887" xr:uid="{00000000-0005-0000-0000-000013BB0000}"/>
    <cellStyle name="Финансовый 9 7 10" xfId="47888" xr:uid="{00000000-0005-0000-0000-000014BB0000}"/>
    <cellStyle name="Финансовый 9 7 11" xfId="47889" xr:uid="{00000000-0005-0000-0000-000015BB0000}"/>
    <cellStyle name="Финансовый 9 7 12" xfId="47890" xr:uid="{00000000-0005-0000-0000-000016BB0000}"/>
    <cellStyle name="Финансовый 9 7 2" xfId="47891" xr:uid="{00000000-0005-0000-0000-000017BB0000}"/>
    <cellStyle name="Финансовый 9 7 3" xfId="47892" xr:uid="{00000000-0005-0000-0000-000018BB0000}"/>
    <cellStyle name="Финансовый 9 7 4" xfId="47893" xr:uid="{00000000-0005-0000-0000-000019BB0000}"/>
    <cellStyle name="Финансовый 9 7 5" xfId="47894" xr:uid="{00000000-0005-0000-0000-00001ABB0000}"/>
    <cellStyle name="Финансовый 9 7 5 2" xfId="47895" xr:uid="{00000000-0005-0000-0000-00001BBB0000}"/>
    <cellStyle name="Финансовый 9 7 6" xfId="47896" xr:uid="{00000000-0005-0000-0000-00001CBB0000}"/>
    <cellStyle name="Финансовый 9 7 6 2" xfId="47897" xr:uid="{00000000-0005-0000-0000-00001DBB0000}"/>
    <cellStyle name="Финансовый 9 7 7" xfId="47898" xr:uid="{00000000-0005-0000-0000-00001EBB0000}"/>
    <cellStyle name="Финансовый 9 7 8" xfId="47899" xr:uid="{00000000-0005-0000-0000-00001FBB0000}"/>
    <cellStyle name="Финансовый 9 7 9" xfId="47900" xr:uid="{00000000-0005-0000-0000-000020BB0000}"/>
    <cellStyle name="Финансовый 9 8" xfId="47901" xr:uid="{00000000-0005-0000-0000-000021BB0000}"/>
    <cellStyle name="Финансовый 9 8 10" xfId="47902" xr:uid="{00000000-0005-0000-0000-000022BB0000}"/>
    <cellStyle name="Финансовый 9 8 11" xfId="47903" xr:uid="{00000000-0005-0000-0000-000023BB0000}"/>
    <cellStyle name="Финансовый 9 8 12" xfId="47904" xr:uid="{00000000-0005-0000-0000-000024BB0000}"/>
    <cellStyle name="Финансовый 9 8 2" xfId="47905" xr:uid="{00000000-0005-0000-0000-000025BB0000}"/>
    <cellStyle name="Финансовый 9 8 3" xfId="47906" xr:uid="{00000000-0005-0000-0000-000026BB0000}"/>
    <cellStyle name="Финансовый 9 8 4" xfId="47907" xr:uid="{00000000-0005-0000-0000-000027BB0000}"/>
    <cellStyle name="Финансовый 9 8 5" xfId="47908" xr:uid="{00000000-0005-0000-0000-000028BB0000}"/>
    <cellStyle name="Финансовый 9 8 5 2" xfId="47909" xr:uid="{00000000-0005-0000-0000-000029BB0000}"/>
    <cellStyle name="Финансовый 9 8 6" xfId="47910" xr:uid="{00000000-0005-0000-0000-00002ABB0000}"/>
    <cellStyle name="Финансовый 9 8 6 2" xfId="47911" xr:uid="{00000000-0005-0000-0000-00002BBB0000}"/>
    <cellStyle name="Финансовый 9 8 7" xfId="47912" xr:uid="{00000000-0005-0000-0000-00002CBB0000}"/>
    <cellStyle name="Финансовый 9 8 8" xfId="47913" xr:uid="{00000000-0005-0000-0000-00002DBB0000}"/>
    <cellStyle name="Финансовый 9 8 9" xfId="47914" xr:uid="{00000000-0005-0000-0000-00002EBB0000}"/>
    <cellStyle name="Финансовый 9 9" xfId="47915" xr:uid="{00000000-0005-0000-0000-00002FBB0000}"/>
    <cellStyle name="Финансовый 9 9 10" xfId="47916" xr:uid="{00000000-0005-0000-0000-000030BB0000}"/>
    <cellStyle name="Финансовый 9 9 11" xfId="47917" xr:uid="{00000000-0005-0000-0000-000031BB0000}"/>
    <cellStyle name="Финансовый 9 9 12" xfId="47918" xr:uid="{00000000-0005-0000-0000-000032BB0000}"/>
    <cellStyle name="Финансовый 9 9 2" xfId="47919" xr:uid="{00000000-0005-0000-0000-000033BB0000}"/>
    <cellStyle name="Финансовый 9 9 3" xfId="47920" xr:uid="{00000000-0005-0000-0000-000034BB0000}"/>
    <cellStyle name="Финансовый 9 9 4" xfId="47921" xr:uid="{00000000-0005-0000-0000-000035BB0000}"/>
    <cellStyle name="Финансовый 9 9 5" xfId="47922" xr:uid="{00000000-0005-0000-0000-000036BB0000}"/>
    <cellStyle name="Финансовый 9 9 5 2" xfId="47923" xr:uid="{00000000-0005-0000-0000-000037BB0000}"/>
    <cellStyle name="Финансовый 9 9 6" xfId="47924" xr:uid="{00000000-0005-0000-0000-000038BB0000}"/>
    <cellStyle name="Финансовый 9 9 6 2" xfId="47925" xr:uid="{00000000-0005-0000-0000-000039BB0000}"/>
    <cellStyle name="Финансовый 9 9 7" xfId="47926" xr:uid="{00000000-0005-0000-0000-00003ABB0000}"/>
    <cellStyle name="Финансовый 9 9 8" xfId="47927" xr:uid="{00000000-0005-0000-0000-00003BBB0000}"/>
    <cellStyle name="Финансовый 9 9 9" xfId="47928" xr:uid="{00000000-0005-0000-0000-00003CBB0000}"/>
    <cellStyle name="Хороший 10" xfId="47929" xr:uid="{00000000-0005-0000-0000-00003DBB0000}"/>
    <cellStyle name="Хороший 11" xfId="47930" xr:uid="{00000000-0005-0000-0000-00003EBB0000}"/>
    <cellStyle name="Хороший 11 2" xfId="47931" xr:uid="{00000000-0005-0000-0000-00003FBB0000}"/>
    <cellStyle name="Хороший 11 3" xfId="47932" xr:uid="{00000000-0005-0000-0000-000040BB0000}"/>
    <cellStyle name="Хороший 11 4" xfId="47933" xr:uid="{00000000-0005-0000-0000-000041BB0000}"/>
    <cellStyle name="Хороший 12" xfId="47934" xr:uid="{00000000-0005-0000-0000-000042BB0000}"/>
    <cellStyle name="Хороший 13" xfId="47935" xr:uid="{00000000-0005-0000-0000-000043BB0000}"/>
    <cellStyle name="Хороший 14" xfId="47936" xr:uid="{00000000-0005-0000-0000-000044BB0000}"/>
    <cellStyle name="Хороший 15" xfId="47937" xr:uid="{00000000-0005-0000-0000-000045BB0000}"/>
    <cellStyle name="Хороший 15 2" xfId="47938" xr:uid="{00000000-0005-0000-0000-000046BB0000}"/>
    <cellStyle name="Хороший 16" xfId="47939" xr:uid="{00000000-0005-0000-0000-000047BB0000}"/>
    <cellStyle name="Хороший 17" xfId="47940" xr:uid="{00000000-0005-0000-0000-000048BB0000}"/>
    <cellStyle name="Хороший 18" xfId="47941" xr:uid="{00000000-0005-0000-0000-000049BB0000}"/>
    <cellStyle name="Хороший 19" xfId="47942" xr:uid="{00000000-0005-0000-0000-00004ABB0000}"/>
    <cellStyle name="Хороший 2" xfId="47943" xr:uid="{00000000-0005-0000-0000-00004BBB0000}"/>
    <cellStyle name="Хороший 2 10" xfId="47944" xr:uid="{00000000-0005-0000-0000-00004CBB0000}"/>
    <cellStyle name="Хороший 2 10 10" xfId="47945" xr:uid="{00000000-0005-0000-0000-00004DBB0000}"/>
    <cellStyle name="Хороший 2 10 11" xfId="47946" xr:uid="{00000000-0005-0000-0000-00004EBB0000}"/>
    <cellStyle name="Хороший 2 10 2" xfId="47947" xr:uid="{00000000-0005-0000-0000-00004FBB0000}"/>
    <cellStyle name="Хороший 2 10 3" xfId="47948" xr:uid="{00000000-0005-0000-0000-000050BB0000}"/>
    <cellStyle name="Хороший 2 10 4" xfId="47949" xr:uid="{00000000-0005-0000-0000-000051BB0000}"/>
    <cellStyle name="Хороший 2 10 5" xfId="47950" xr:uid="{00000000-0005-0000-0000-000052BB0000}"/>
    <cellStyle name="Хороший 2 10 5 2" xfId="47951" xr:uid="{00000000-0005-0000-0000-000053BB0000}"/>
    <cellStyle name="Хороший 2 10 6" xfId="47952" xr:uid="{00000000-0005-0000-0000-000054BB0000}"/>
    <cellStyle name="Хороший 2 10 6 2" xfId="47953" xr:uid="{00000000-0005-0000-0000-000055BB0000}"/>
    <cellStyle name="Хороший 2 10 7" xfId="47954" xr:uid="{00000000-0005-0000-0000-000056BB0000}"/>
    <cellStyle name="Хороший 2 10 8" xfId="47955" xr:uid="{00000000-0005-0000-0000-000057BB0000}"/>
    <cellStyle name="Хороший 2 10 9" xfId="47956" xr:uid="{00000000-0005-0000-0000-000058BB0000}"/>
    <cellStyle name="Хороший 2 11" xfId="47957" xr:uid="{00000000-0005-0000-0000-000059BB0000}"/>
    <cellStyle name="Хороший 2 11 10" xfId="47958" xr:uid="{00000000-0005-0000-0000-00005ABB0000}"/>
    <cellStyle name="Хороший 2 11 11" xfId="47959" xr:uid="{00000000-0005-0000-0000-00005BBB0000}"/>
    <cellStyle name="Хороший 2 11 2" xfId="47960" xr:uid="{00000000-0005-0000-0000-00005CBB0000}"/>
    <cellStyle name="Хороший 2 11 3" xfId="47961" xr:uid="{00000000-0005-0000-0000-00005DBB0000}"/>
    <cellStyle name="Хороший 2 11 4" xfId="47962" xr:uid="{00000000-0005-0000-0000-00005EBB0000}"/>
    <cellStyle name="Хороший 2 11 5" xfId="47963" xr:uid="{00000000-0005-0000-0000-00005FBB0000}"/>
    <cellStyle name="Хороший 2 11 5 2" xfId="47964" xr:uid="{00000000-0005-0000-0000-000060BB0000}"/>
    <cellStyle name="Хороший 2 11 6" xfId="47965" xr:uid="{00000000-0005-0000-0000-000061BB0000}"/>
    <cellStyle name="Хороший 2 11 6 2" xfId="47966" xr:uid="{00000000-0005-0000-0000-000062BB0000}"/>
    <cellStyle name="Хороший 2 11 7" xfId="47967" xr:uid="{00000000-0005-0000-0000-000063BB0000}"/>
    <cellStyle name="Хороший 2 11 8" xfId="47968" xr:uid="{00000000-0005-0000-0000-000064BB0000}"/>
    <cellStyle name="Хороший 2 11 9" xfId="47969" xr:uid="{00000000-0005-0000-0000-000065BB0000}"/>
    <cellStyle name="Хороший 2 12" xfId="47970" xr:uid="{00000000-0005-0000-0000-000066BB0000}"/>
    <cellStyle name="Хороший 2 12 2" xfId="47971" xr:uid="{00000000-0005-0000-0000-000067BB0000}"/>
    <cellStyle name="Хороший 2 12 3" xfId="47972" xr:uid="{00000000-0005-0000-0000-000068BB0000}"/>
    <cellStyle name="Хороший 2 13" xfId="47973" xr:uid="{00000000-0005-0000-0000-000069BB0000}"/>
    <cellStyle name="Хороший 2 13 2" xfId="47974" xr:uid="{00000000-0005-0000-0000-00006ABB0000}"/>
    <cellStyle name="Хороший 2 13 3" xfId="47975" xr:uid="{00000000-0005-0000-0000-00006BBB0000}"/>
    <cellStyle name="Хороший 2 14" xfId="47976" xr:uid="{00000000-0005-0000-0000-00006CBB0000}"/>
    <cellStyle name="Хороший 2 14 2" xfId="47977" xr:uid="{00000000-0005-0000-0000-00006DBB0000}"/>
    <cellStyle name="Хороший 2 14 3" xfId="47978" xr:uid="{00000000-0005-0000-0000-00006EBB0000}"/>
    <cellStyle name="Хороший 2 15" xfId="47979" xr:uid="{00000000-0005-0000-0000-00006FBB0000}"/>
    <cellStyle name="Хороший 2 15 2" xfId="47980" xr:uid="{00000000-0005-0000-0000-000070BB0000}"/>
    <cellStyle name="Хороший 2 15 3" xfId="47981" xr:uid="{00000000-0005-0000-0000-000071BB0000}"/>
    <cellStyle name="Хороший 2 16" xfId="47982" xr:uid="{00000000-0005-0000-0000-000072BB0000}"/>
    <cellStyle name="Хороший 2 16 2" xfId="47983" xr:uid="{00000000-0005-0000-0000-000073BB0000}"/>
    <cellStyle name="Хороший 2 16 3" xfId="47984" xr:uid="{00000000-0005-0000-0000-000074BB0000}"/>
    <cellStyle name="Хороший 2 17" xfId="47985" xr:uid="{00000000-0005-0000-0000-000075BB0000}"/>
    <cellStyle name="Хороший 2 18" xfId="47986" xr:uid="{00000000-0005-0000-0000-000076BB0000}"/>
    <cellStyle name="Хороший 2 19" xfId="47987" xr:uid="{00000000-0005-0000-0000-000077BB0000}"/>
    <cellStyle name="Хороший 2 2" xfId="47988" xr:uid="{00000000-0005-0000-0000-000078BB0000}"/>
    <cellStyle name="Хороший 2 2 10" xfId="47989" xr:uid="{00000000-0005-0000-0000-000079BB0000}"/>
    <cellStyle name="Хороший 2 2 11" xfId="47990" xr:uid="{00000000-0005-0000-0000-00007ABB0000}"/>
    <cellStyle name="Хороший 2 2 2" xfId="47991" xr:uid="{00000000-0005-0000-0000-00007BBB0000}"/>
    <cellStyle name="Хороший 2 2 3" xfId="47992" xr:uid="{00000000-0005-0000-0000-00007CBB0000}"/>
    <cellStyle name="Хороший 2 2 4" xfId="47993" xr:uid="{00000000-0005-0000-0000-00007DBB0000}"/>
    <cellStyle name="Хороший 2 2 5" xfId="47994" xr:uid="{00000000-0005-0000-0000-00007EBB0000}"/>
    <cellStyle name="Хороший 2 2 5 2" xfId="47995" xr:uid="{00000000-0005-0000-0000-00007FBB0000}"/>
    <cellStyle name="Хороший 2 2 6" xfId="47996" xr:uid="{00000000-0005-0000-0000-000080BB0000}"/>
    <cellStyle name="Хороший 2 2 6 2" xfId="47997" xr:uid="{00000000-0005-0000-0000-000081BB0000}"/>
    <cellStyle name="Хороший 2 2 7" xfId="47998" xr:uid="{00000000-0005-0000-0000-000082BB0000}"/>
    <cellStyle name="Хороший 2 2 8" xfId="47999" xr:uid="{00000000-0005-0000-0000-000083BB0000}"/>
    <cellStyle name="Хороший 2 2 9" xfId="48000" xr:uid="{00000000-0005-0000-0000-000084BB0000}"/>
    <cellStyle name="Хороший 2 20" xfId="48001" xr:uid="{00000000-0005-0000-0000-000085BB0000}"/>
    <cellStyle name="Хороший 2 21" xfId="48002" xr:uid="{00000000-0005-0000-0000-000086BB0000}"/>
    <cellStyle name="Хороший 2 22" xfId="48003" xr:uid="{00000000-0005-0000-0000-000087BB0000}"/>
    <cellStyle name="Хороший 2 22 2" xfId="48004" xr:uid="{00000000-0005-0000-0000-000088BB0000}"/>
    <cellStyle name="Хороший 2 23" xfId="48005" xr:uid="{00000000-0005-0000-0000-000089BB0000}"/>
    <cellStyle name="Хороший 2 24" xfId="48006" xr:uid="{00000000-0005-0000-0000-00008ABB0000}"/>
    <cellStyle name="Хороший 2 25" xfId="48007" xr:uid="{00000000-0005-0000-0000-00008BBB0000}"/>
    <cellStyle name="Хороший 2 26" xfId="48008" xr:uid="{00000000-0005-0000-0000-00008CBB0000}"/>
    <cellStyle name="Хороший 2 27" xfId="48009" xr:uid="{00000000-0005-0000-0000-00008DBB0000}"/>
    <cellStyle name="Хороший 2 28" xfId="48010" xr:uid="{00000000-0005-0000-0000-00008EBB0000}"/>
    <cellStyle name="Хороший 2 29" xfId="48011" xr:uid="{00000000-0005-0000-0000-00008FBB0000}"/>
    <cellStyle name="Хороший 2 3" xfId="48012" xr:uid="{00000000-0005-0000-0000-000090BB0000}"/>
    <cellStyle name="Хороший 2 3 10" xfId="48013" xr:uid="{00000000-0005-0000-0000-000091BB0000}"/>
    <cellStyle name="Хороший 2 3 11" xfId="48014" xr:uid="{00000000-0005-0000-0000-000092BB0000}"/>
    <cellStyle name="Хороший 2 3 2" xfId="48015" xr:uid="{00000000-0005-0000-0000-000093BB0000}"/>
    <cellStyle name="Хороший 2 3 3" xfId="48016" xr:uid="{00000000-0005-0000-0000-000094BB0000}"/>
    <cellStyle name="Хороший 2 3 4" xfId="48017" xr:uid="{00000000-0005-0000-0000-000095BB0000}"/>
    <cellStyle name="Хороший 2 3 5" xfId="48018" xr:uid="{00000000-0005-0000-0000-000096BB0000}"/>
    <cellStyle name="Хороший 2 3 5 2" xfId="48019" xr:uid="{00000000-0005-0000-0000-000097BB0000}"/>
    <cellStyle name="Хороший 2 3 6" xfId="48020" xr:uid="{00000000-0005-0000-0000-000098BB0000}"/>
    <cellStyle name="Хороший 2 3 6 2" xfId="48021" xr:uid="{00000000-0005-0000-0000-000099BB0000}"/>
    <cellStyle name="Хороший 2 3 7" xfId="48022" xr:uid="{00000000-0005-0000-0000-00009ABB0000}"/>
    <cellStyle name="Хороший 2 3 8" xfId="48023" xr:uid="{00000000-0005-0000-0000-00009BBB0000}"/>
    <cellStyle name="Хороший 2 3 9" xfId="48024" xr:uid="{00000000-0005-0000-0000-00009CBB0000}"/>
    <cellStyle name="Хороший 2 4" xfId="48025" xr:uid="{00000000-0005-0000-0000-00009DBB0000}"/>
    <cellStyle name="Хороший 2 4 10" xfId="48026" xr:uid="{00000000-0005-0000-0000-00009EBB0000}"/>
    <cellStyle name="Хороший 2 4 11" xfId="48027" xr:uid="{00000000-0005-0000-0000-00009FBB0000}"/>
    <cellStyle name="Хороший 2 4 2" xfId="48028" xr:uid="{00000000-0005-0000-0000-0000A0BB0000}"/>
    <cellStyle name="Хороший 2 4 3" xfId="48029" xr:uid="{00000000-0005-0000-0000-0000A1BB0000}"/>
    <cellStyle name="Хороший 2 4 4" xfId="48030" xr:uid="{00000000-0005-0000-0000-0000A2BB0000}"/>
    <cellStyle name="Хороший 2 4 5" xfId="48031" xr:uid="{00000000-0005-0000-0000-0000A3BB0000}"/>
    <cellStyle name="Хороший 2 4 5 2" xfId="48032" xr:uid="{00000000-0005-0000-0000-0000A4BB0000}"/>
    <cellStyle name="Хороший 2 4 6" xfId="48033" xr:uid="{00000000-0005-0000-0000-0000A5BB0000}"/>
    <cellStyle name="Хороший 2 4 6 2" xfId="48034" xr:uid="{00000000-0005-0000-0000-0000A6BB0000}"/>
    <cellStyle name="Хороший 2 4 7" xfId="48035" xr:uid="{00000000-0005-0000-0000-0000A7BB0000}"/>
    <cellStyle name="Хороший 2 4 8" xfId="48036" xr:uid="{00000000-0005-0000-0000-0000A8BB0000}"/>
    <cellStyle name="Хороший 2 4 9" xfId="48037" xr:uid="{00000000-0005-0000-0000-0000A9BB0000}"/>
    <cellStyle name="Хороший 2 5" xfId="48038" xr:uid="{00000000-0005-0000-0000-0000AABB0000}"/>
    <cellStyle name="Хороший 2 5 10" xfId="48039" xr:uid="{00000000-0005-0000-0000-0000ABBB0000}"/>
    <cellStyle name="Хороший 2 5 11" xfId="48040" xr:uid="{00000000-0005-0000-0000-0000ACBB0000}"/>
    <cellStyle name="Хороший 2 5 2" xfId="48041" xr:uid="{00000000-0005-0000-0000-0000ADBB0000}"/>
    <cellStyle name="Хороший 2 5 3" xfId="48042" xr:uid="{00000000-0005-0000-0000-0000AEBB0000}"/>
    <cellStyle name="Хороший 2 5 4" xfId="48043" xr:uid="{00000000-0005-0000-0000-0000AFBB0000}"/>
    <cellStyle name="Хороший 2 5 5" xfId="48044" xr:uid="{00000000-0005-0000-0000-0000B0BB0000}"/>
    <cellStyle name="Хороший 2 5 5 2" xfId="48045" xr:uid="{00000000-0005-0000-0000-0000B1BB0000}"/>
    <cellStyle name="Хороший 2 5 6" xfId="48046" xr:uid="{00000000-0005-0000-0000-0000B2BB0000}"/>
    <cellStyle name="Хороший 2 5 6 2" xfId="48047" xr:uid="{00000000-0005-0000-0000-0000B3BB0000}"/>
    <cellStyle name="Хороший 2 5 7" xfId="48048" xr:uid="{00000000-0005-0000-0000-0000B4BB0000}"/>
    <cellStyle name="Хороший 2 5 8" xfId="48049" xr:uid="{00000000-0005-0000-0000-0000B5BB0000}"/>
    <cellStyle name="Хороший 2 5 9" xfId="48050" xr:uid="{00000000-0005-0000-0000-0000B6BB0000}"/>
    <cellStyle name="Хороший 2 6" xfId="48051" xr:uid="{00000000-0005-0000-0000-0000B7BB0000}"/>
    <cellStyle name="Хороший 2 6 10" xfId="48052" xr:uid="{00000000-0005-0000-0000-0000B8BB0000}"/>
    <cellStyle name="Хороший 2 6 11" xfId="48053" xr:uid="{00000000-0005-0000-0000-0000B9BB0000}"/>
    <cellStyle name="Хороший 2 6 2" xfId="48054" xr:uid="{00000000-0005-0000-0000-0000BABB0000}"/>
    <cellStyle name="Хороший 2 6 3" xfId="48055" xr:uid="{00000000-0005-0000-0000-0000BBBB0000}"/>
    <cellStyle name="Хороший 2 6 4" xfId="48056" xr:uid="{00000000-0005-0000-0000-0000BCBB0000}"/>
    <cellStyle name="Хороший 2 6 5" xfId="48057" xr:uid="{00000000-0005-0000-0000-0000BDBB0000}"/>
    <cellStyle name="Хороший 2 6 5 2" xfId="48058" xr:uid="{00000000-0005-0000-0000-0000BEBB0000}"/>
    <cellStyle name="Хороший 2 6 6" xfId="48059" xr:uid="{00000000-0005-0000-0000-0000BFBB0000}"/>
    <cellStyle name="Хороший 2 6 6 2" xfId="48060" xr:uid="{00000000-0005-0000-0000-0000C0BB0000}"/>
    <cellStyle name="Хороший 2 6 7" xfId="48061" xr:uid="{00000000-0005-0000-0000-0000C1BB0000}"/>
    <cellStyle name="Хороший 2 6 8" xfId="48062" xr:uid="{00000000-0005-0000-0000-0000C2BB0000}"/>
    <cellStyle name="Хороший 2 6 9" xfId="48063" xr:uid="{00000000-0005-0000-0000-0000C3BB0000}"/>
    <cellStyle name="Хороший 2 7" xfId="48064" xr:uid="{00000000-0005-0000-0000-0000C4BB0000}"/>
    <cellStyle name="Хороший 2 7 10" xfId="48065" xr:uid="{00000000-0005-0000-0000-0000C5BB0000}"/>
    <cellStyle name="Хороший 2 7 11" xfId="48066" xr:uid="{00000000-0005-0000-0000-0000C6BB0000}"/>
    <cellStyle name="Хороший 2 7 2" xfId="48067" xr:uid="{00000000-0005-0000-0000-0000C7BB0000}"/>
    <cellStyle name="Хороший 2 7 3" xfId="48068" xr:uid="{00000000-0005-0000-0000-0000C8BB0000}"/>
    <cellStyle name="Хороший 2 7 4" xfId="48069" xr:uid="{00000000-0005-0000-0000-0000C9BB0000}"/>
    <cellStyle name="Хороший 2 7 5" xfId="48070" xr:uid="{00000000-0005-0000-0000-0000CABB0000}"/>
    <cellStyle name="Хороший 2 7 5 2" xfId="48071" xr:uid="{00000000-0005-0000-0000-0000CBBB0000}"/>
    <cellStyle name="Хороший 2 7 6" xfId="48072" xr:uid="{00000000-0005-0000-0000-0000CCBB0000}"/>
    <cellStyle name="Хороший 2 7 6 2" xfId="48073" xr:uid="{00000000-0005-0000-0000-0000CDBB0000}"/>
    <cellStyle name="Хороший 2 7 7" xfId="48074" xr:uid="{00000000-0005-0000-0000-0000CEBB0000}"/>
    <cellStyle name="Хороший 2 7 8" xfId="48075" xr:uid="{00000000-0005-0000-0000-0000CFBB0000}"/>
    <cellStyle name="Хороший 2 7 9" xfId="48076" xr:uid="{00000000-0005-0000-0000-0000D0BB0000}"/>
    <cellStyle name="Хороший 2 8" xfId="48077" xr:uid="{00000000-0005-0000-0000-0000D1BB0000}"/>
    <cellStyle name="Хороший 2 8 10" xfId="48078" xr:uid="{00000000-0005-0000-0000-0000D2BB0000}"/>
    <cellStyle name="Хороший 2 8 11" xfId="48079" xr:uid="{00000000-0005-0000-0000-0000D3BB0000}"/>
    <cellStyle name="Хороший 2 8 2" xfId="48080" xr:uid="{00000000-0005-0000-0000-0000D4BB0000}"/>
    <cellStyle name="Хороший 2 8 3" xfId="48081" xr:uid="{00000000-0005-0000-0000-0000D5BB0000}"/>
    <cellStyle name="Хороший 2 8 4" xfId="48082" xr:uid="{00000000-0005-0000-0000-0000D6BB0000}"/>
    <cellStyle name="Хороший 2 8 5" xfId="48083" xr:uid="{00000000-0005-0000-0000-0000D7BB0000}"/>
    <cellStyle name="Хороший 2 8 5 2" xfId="48084" xr:uid="{00000000-0005-0000-0000-0000D8BB0000}"/>
    <cellStyle name="Хороший 2 8 6" xfId="48085" xr:uid="{00000000-0005-0000-0000-0000D9BB0000}"/>
    <cellStyle name="Хороший 2 8 6 2" xfId="48086" xr:uid="{00000000-0005-0000-0000-0000DABB0000}"/>
    <cellStyle name="Хороший 2 8 7" xfId="48087" xr:uid="{00000000-0005-0000-0000-0000DBBB0000}"/>
    <cellStyle name="Хороший 2 8 8" xfId="48088" xr:uid="{00000000-0005-0000-0000-0000DCBB0000}"/>
    <cellStyle name="Хороший 2 8 9" xfId="48089" xr:uid="{00000000-0005-0000-0000-0000DDBB0000}"/>
    <cellStyle name="Хороший 2 9" xfId="48090" xr:uid="{00000000-0005-0000-0000-0000DEBB0000}"/>
    <cellStyle name="Хороший 2 9 10" xfId="48091" xr:uid="{00000000-0005-0000-0000-0000DFBB0000}"/>
    <cellStyle name="Хороший 2 9 11" xfId="48092" xr:uid="{00000000-0005-0000-0000-0000E0BB0000}"/>
    <cellStyle name="Хороший 2 9 2" xfId="48093" xr:uid="{00000000-0005-0000-0000-0000E1BB0000}"/>
    <cellStyle name="Хороший 2 9 3" xfId="48094" xr:uid="{00000000-0005-0000-0000-0000E2BB0000}"/>
    <cellStyle name="Хороший 2 9 4" xfId="48095" xr:uid="{00000000-0005-0000-0000-0000E3BB0000}"/>
    <cellStyle name="Хороший 2 9 5" xfId="48096" xr:uid="{00000000-0005-0000-0000-0000E4BB0000}"/>
    <cellStyle name="Хороший 2 9 5 2" xfId="48097" xr:uid="{00000000-0005-0000-0000-0000E5BB0000}"/>
    <cellStyle name="Хороший 2 9 6" xfId="48098" xr:uid="{00000000-0005-0000-0000-0000E6BB0000}"/>
    <cellStyle name="Хороший 2 9 6 2" xfId="48099" xr:uid="{00000000-0005-0000-0000-0000E7BB0000}"/>
    <cellStyle name="Хороший 2 9 7" xfId="48100" xr:uid="{00000000-0005-0000-0000-0000E8BB0000}"/>
    <cellStyle name="Хороший 2 9 8" xfId="48101" xr:uid="{00000000-0005-0000-0000-0000E9BB0000}"/>
    <cellStyle name="Хороший 2 9 9" xfId="48102" xr:uid="{00000000-0005-0000-0000-0000EABB0000}"/>
    <cellStyle name="Хороший 2_амортизация" xfId="48103" xr:uid="{00000000-0005-0000-0000-0000EBBB0000}"/>
    <cellStyle name="Хороший 3" xfId="48104" xr:uid="{00000000-0005-0000-0000-0000ECBB0000}"/>
    <cellStyle name="Хороший 3 10" xfId="48105" xr:uid="{00000000-0005-0000-0000-0000EDBB0000}"/>
    <cellStyle name="Хороший 3 11" xfId="48106" xr:uid="{00000000-0005-0000-0000-0000EEBB0000}"/>
    <cellStyle name="Хороший 3 2" xfId="48107" xr:uid="{00000000-0005-0000-0000-0000EFBB0000}"/>
    <cellStyle name="Хороший 3 3" xfId="48108" xr:uid="{00000000-0005-0000-0000-0000F0BB0000}"/>
    <cellStyle name="Хороший 3 4" xfId="48109" xr:uid="{00000000-0005-0000-0000-0000F1BB0000}"/>
    <cellStyle name="Хороший 3 5" xfId="48110" xr:uid="{00000000-0005-0000-0000-0000F2BB0000}"/>
    <cellStyle name="Хороший 3 5 2" xfId="48111" xr:uid="{00000000-0005-0000-0000-0000F3BB0000}"/>
    <cellStyle name="Хороший 3 6" xfId="48112" xr:uid="{00000000-0005-0000-0000-0000F4BB0000}"/>
    <cellStyle name="Хороший 3 6 2" xfId="48113" xr:uid="{00000000-0005-0000-0000-0000F5BB0000}"/>
    <cellStyle name="Хороший 3 7" xfId="48114" xr:uid="{00000000-0005-0000-0000-0000F6BB0000}"/>
    <cellStyle name="Хороший 3 8" xfId="48115" xr:uid="{00000000-0005-0000-0000-0000F7BB0000}"/>
    <cellStyle name="Хороший 3 9" xfId="48116" xr:uid="{00000000-0005-0000-0000-0000F8BB0000}"/>
    <cellStyle name="Хороший 4" xfId="48117" xr:uid="{00000000-0005-0000-0000-0000F9BB0000}"/>
    <cellStyle name="Хороший 4 10" xfId="48118" xr:uid="{00000000-0005-0000-0000-0000FABB0000}"/>
    <cellStyle name="Хороший 4 11" xfId="48119" xr:uid="{00000000-0005-0000-0000-0000FBBB0000}"/>
    <cellStyle name="Хороший 4 2" xfId="48120" xr:uid="{00000000-0005-0000-0000-0000FCBB0000}"/>
    <cellStyle name="Хороший 4 2 2" xfId="48121" xr:uid="{00000000-0005-0000-0000-0000FDBB0000}"/>
    <cellStyle name="Хороший 4 2 2 2" xfId="48122" xr:uid="{00000000-0005-0000-0000-0000FEBB0000}"/>
    <cellStyle name="Хороший 4 2 2 3" xfId="48123" xr:uid="{00000000-0005-0000-0000-0000FFBB0000}"/>
    <cellStyle name="Хороший 4 2 3" xfId="48124" xr:uid="{00000000-0005-0000-0000-000000BC0000}"/>
    <cellStyle name="Хороший 4 3" xfId="48125" xr:uid="{00000000-0005-0000-0000-000001BC0000}"/>
    <cellStyle name="Хороший 4 4" xfId="48126" xr:uid="{00000000-0005-0000-0000-000002BC0000}"/>
    <cellStyle name="Хороший 4 4 2" xfId="48127" xr:uid="{00000000-0005-0000-0000-000003BC0000}"/>
    <cellStyle name="Хороший 4 5" xfId="48128" xr:uid="{00000000-0005-0000-0000-000004BC0000}"/>
    <cellStyle name="Хороший 4 6" xfId="48129" xr:uid="{00000000-0005-0000-0000-000005BC0000}"/>
    <cellStyle name="Хороший 4 7" xfId="48130" xr:uid="{00000000-0005-0000-0000-000006BC0000}"/>
    <cellStyle name="Хороший 4 8" xfId="48131" xr:uid="{00000000-0005-0000-0000-000007BC0000}"/>
    <cellStyle name="Хороший 4 9" xfId="48132" xr:uid="{00000000-0005-0000-0000-000008BC0000}"/>
    <cellStyle name="Хороший 5" xfId="48133" xr:uid="{00000000-0005-0000-0000-000009BC0000}"/>
    <cellStyle name="Хороший 5 2" xfId="48134" xr:uid="{00000000-0005-0000-0000-00000ABC0000}"/>
    <cellStyle name="Хороший 5 3" xfId="48135" xr:uid="{00000000-0005-0000-0000-00000BBC0000}"/>
    <cellStyle name="Хороший 6" xfId="48136" xr:uid="{00000000-0005-0000-0000-00000CBC0000}"/>
    <cellStyle name="Хороший 6 2" xfId="48137" xr:uid="{00000000-0005-0000-0000-00000DBC0000}"/>
    <cellStyle name="Хороший 7" xfId="48138" xr:uid="{00000000-0005-0000-0000-00000EBC0000}"/>
    <cellStyle name="Хороший 8" xfId="48139" xr:uid="{00000000-0005-0000-0000-00000FBC0000}"/>
    <cellStyle name="Хороший 9" xfId="48140" xr:uid="{00000000-0005-0000-0000-000010BC0000}"/>
    <cellStyle name="똿뗦먛귟 [0.00]_PRODUCT DETAIL Q1" xfId="48141" xr:uid="{00000000-0005-0000-0000-000011BC0000}"/>
    <cellStyle name="똿뗦먛귟_PRODUCT DETAIL Q1" xfId="48142" xr:uid="{00000000-0005-0000-0000-000012BC0000}"/>
    <cellStyle name="믅됞 [0.00]_PRODUCT DETAIL Q1" xfId="48143" xr:uid="{00000000-0005-0000-0000-000013BC0000}"/>
    <cellStyle name="믅됞_PRODUCT DETAIL Q1" xfId="48144" xr:uid="{00000000-0005-0000-0000-000014BC0000}"/>
    <cellStyle name="뷭?_BOOKSHIP" xfId="48145" xr:uid="{00000000-0005-0000-0000-000015BC0000}"/>
    <cellStyle name="콤마 [0]_1202" xfId="48146" xr:uid="{00000000-0005-0000-0000-000016BC0000}"/>
    <cellStyle name="콤마_1202" xfId="48147" xr:uid="{00000000-0005-0000-0000-000017BC0000}"/>
    <cellStyle name="통화 [0]_1202" xfId="48148" xr:uid="{00000000-0005-0000-0000-000018BC0000}"/>
    <cellStyle name="통화_1202" xfId="48149" xr:uid="{00000000-0005-0000-0000-000019BC0000}"/>
    <cellStyle name="표준_(정보부문)월별인원계획" xfId="48150" xr:uid="{00000000-0005-0000-0000-00001AB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f\&#1075;&#1091;&#1083;&#1084;&#1080;&#1088;&#1072;\Documents%20and%20Settings\User.OFFICE\&#1056;&#1072;&#1073;&#1086;&#1095;&#1080;&#1081;%20&#1089;&#1090;&#1086;&#1083;\&#1058;&#1072;&#1088;&#1080;&#1092;%20&#1086;&#1090;&#1087;&#1088;&#1072;&#1074;&#1083;&#1077;&#1085;&#1085;&#1099;&#1081;%20&#1074;%20&#1050;&#1047;&#1050;\7751274\&#1041;&#1102;&#1076;&#1078;&#1077;&#1090;%20&#1079;&#1072;%201%20&#1082;&#1074;&#1072;&#1088;&#1090;&#1072;&#1083;%20&#1085;&#1072;%202006%20&#1075;&#1086;&#1076;%20&#1045;&#1088;&#1078;&#1072;&#1085;%20775\2%20&#1087;&#1077;&#1095;&#1080;%20&#1073;&#1077;&#1079;%20&#1091;&#1095;&#1072;&#1089;&#1090;&#1080;&#1103;%20&#1050;&#1072;&#1079;&#1092;&#1086;&#1089;&#1092;&#1072;&#1090;\roza\&#1061;&#1080;&#1084;&#1087;&#1088;&#1086;&#1084;%202030\&#1089;&#1090;&#1088;&#1091;&#1082;&#1090;&#1091;&#1088;&#1072;%20&#1096;&#1090;&#1072;&#1090;&#1099;%20&#1048;&#1058;&#1044;\&#1090;&#1072;&#1088;&#1080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Users\a.smagulova\Desktop\2933%20&#1082;&#1072;&#1087;%20&#1088;&#1077;&#1084;&#1086;&#1085;&#1090;&#1099;%20&#1042;&#1053;&#1059;&#1058;%20&#1080;&#108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Users\a.smagulova\Desktop\2933%20&#1050;&#1072;&#1087;%20&#1088;&#1077;&#1084;&#1086;&#1085;&#1090;&#1099;%20&#1069;&#1050;&#1054;&#1053;&#1054;&#1052;&#1048;&#1071;\&#1042;&#1086;&#1076;&#1086;&#1089;&#1085;&#1072;&#1073;&#1078;&#1077;&#1085;&#1080;&#1077;\&#1050;&#1072;&#1087;%20&#1088;&#1077;&#1084;&#1086;&#1085;&#1090;&#1099;%20&#1101;&#1083;&#1077;&#1082;&#1090;&#1088;&#1086;&#1076;&#1074;&#1080;&#1075;&#1072;&#1090;&#1077;&#1083;&#1077;&#1081;%203%20&#1064;&#105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Users\a.smagulova\Desktop\2933%20&#1050;&#1072;&#1087;%20&#1088;&#1077;&#1084;&#1086;&#1085;&#1090;&#1099;%20&#1069;&#1050;&#1054;&#1053;&#1054;&#1052;&#1048;&#1071;\&#1042;&#1086;&#1076;&#1086;&#1089;&#1085;&#1072;&#1073;&#1078;&#1077;&#1085;&#1080;&#1077;\&#1091;&#1079;&#1077;&#1083;%20&#1053;&#1057;%202%20&#1079;&#1086;&#1085;&#109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Users\a.smagulova\Desktop\2933%20&#1050;&#1072;&#1087;%20&#1088;&#1077;&#1084;&#1086;&#1085;&#1090;&#1099;%20&#1069;&#1050;&#1054;&#1053;&#1054;&#1052;&#1048;&#1071;\&#1042;&#1086;&#1076;&#1086;&#1089;&#1085;&#1072;&#1073;&#1078;&#1077;&#1085;&#1080;&#1077;\+2933%20&#1054;&#1073;&#1086;&#1088;&#1086;&#1090;&#1082;&#1072;%20&#1087;&#1088;&#1086;&#1077;&#1082;&#1090;&#1080;&#1088;&#1086;&#1074;&#1072;&#1085;&#1080;&#1077;%20&#1074;&#1086;&#1076;&#1072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Users\a.smagulova\Desktop\&#1048;&#1053;&#1042;&#1045;&#1057;&#1058;&#1050;&#1040;\+&#1055;&#1056;&#1054;&#1045;&#1050;&#1058;%20&#1048;&#1055;%202021-2025&#1075;&#1075;\&#1048;&#1053;&#1042;&#1045;&#1057;&#1058;&#1048;&#1062;&#1048;&#1048;%202025%20&#1075;\2025%20&#1042;&#1086;&#1076;&#1086;&#1086;&#1090;&#1074;&#1077;&#1076;&#1077;&#1085;&#1080;&#1077;%20&#1082;&#1086;&#1088;&#1088;&#1077;&#1082;&#1090;&#1080;&#1088;&#1086;&#1074;&#1082;&#1072;%20%20&#1048;&#1055;\&#1055;&#1088;&#1080;&#1083;&#1086;&#1078;&#1077;&#1085;&#1080;&#1103;\&#1057;&#1056;&#1040;&#1042;%20&#1050;&#1086;&#1088;&#1088;%20&#1050;&#1040;&#1053;%20&#1085;&#1072;&#1096;&#1077;%20202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Users\a.smagulova\Desktop\2933%20&#1050;&#1072;&#1087;%20&#1088;&#1077;&#1084;&#1086;&#1085;&#1090;&#1099;%20&#1069;&#1050;&#1054;&#1053;&#1054;&#1052;&#1048;&#1071;\&#1050;&#1072;&#1085;&#1072;&#1083;&#1080;&#1079;&#1072;&#1094;&#1080;&#1103;\2933%20&#1054;&#1073;&#1086;&#1088;&#1086;&#1090;&#1082;&#1072;%20&#1087;&#1088;&#1086;&#1077;&#1082;&#1090;&#1080;&#1088;&#1086;&#1074;&#1072;&#1085;&#1080;&#1077;%20&#1050;&#1040;&#1053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Users\a.smagulova\Desktop\2933%20&#1050;&#1072;&#1087;%20&#1088;&#1077;&#1084;&#1086;&#1085;&#1090;&#1099;%20&#1069;&#1050;&#1054;&#1053;&#1054;&#1052;&#1048;&#1071;\&#1050;&#1072;&#1085;&#1072;&#1083;&#1080;&#1079;&#1072;&#1094;&#1080;&#1103;\&#1101;&#1083;&#1077;&#1082;%20&#1082;&#1072;&#1087;%20&#1088;&#1077;&#1084;&#1086;&#1085;&#1090;%202%20&#1096;&#109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Users\a.smagulova\Desktop\2933%20&#1050;&#1072;&#1087;%20&#1088;&#1077;&#1084;&#1086;&#1085;&#1090;&#1099;%20&#1069;&#1050;&#1054;&#1053;&#1054;&#1052;&#1048;&#1071;\&#1050;&#1072;&#1085;&#1072;&#1083;&#1080;&#1079;&#1072;&#1094;&#1080;&#1103;\&#1050;&#1053;&#1057;%2010%20&#1057;&#1086;&#1088;&#1090;&#1080;&#1088;&#1086;&#1074;&#1082;&#1072;%20&#1080;&#1085;&#1074;.138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%20&#1087;&#1077;&#1095;&#1080;%20&#1073;&#1077;&#1079;%20&#1091;&#1095;&#1072;&#1089;&#1090;&#1080;&#1103;%20&#1050;&#1072;&#1079;&#1092;&#1086;&#1089;&#1092;&#1072;&#1090;\roza\&#1061;&#1080;&#1084;&#1087;&#1088;&#1086;&#1084;%202030\&#1089;&#1090;&#1088;&#1091;&#1082;&#1090;&#1091;&#1088;&#1072;%20&#1096;&#1090;&#1072;&#1090;&#1099;%20&#1048;&#1058;&#1044;\&#1090;&#1072;&#1088;&#1080;&#1092;&#1085;&#1099;&#1077;%20&#1089;&#1090;&#1072;&#1074;&#1082;&#1080;%20&#1061;&#1055;203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usina/&#1055;&#1077;&#1088;&#1077;&#1086;&#1094;&#1077;&#1085;&#1082;&#1072;%20&#1085;&#1086;&#107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lin\general\Documents%20and%20Settings\Gulzhan.MERCURY\Local%20Settings\Temporary%20Internet%20Files\OLK6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Users\a.smagulova\Desktop\&#1048;&#1053;&#1042;&#1045;&#1057;&#1058;&#1050;&#1040;\+&#1055;&#1056;&#1054;&#1045;&#1050;&#1058;%20&#1048;&#1055;%202021-2025&#1075;&#1075;\&#1048;&#1053;&#1042;&#1045;&#1057;&#1058;&#1048;&#1062;&#1048;&#1048;%202025%20&#1075;\2025%20&#1042;&#1086;&#1076;&#1086;&#1089;&#1085;&#1072;&#1073;&#1078;&#1077;&#1085;&#1080;&#1077;%20&#1082;&#1086;&#1088;&#1088;&#1077;&#1082;&#1090;&#1080;&#1088;&#1086;&#1074;&#1082;&#1072;\+&#1055;&#1088;&#1080;&#1083;&#1086;&#1078;&#1077;&#1085;&#1080;&#1103;\&#1055;&#1086;&#1076;&#1090;&#1074;&#1077;&#1088;&#1078;&#1076;&#1072;&#1102;&#1097;&#1080;&#1077;%20&#1076;&#1086;&#1082;&#1091;&#1084;&#1077;&#1085;&#1090;&#1099;\1.%20&#1057;&#1083;&#1091;&#1078;&#1073;&#1072;%20&#1074;&#1086;&#1076;&#1086;&#1089;&#1085;&#1072;&#1073;&#1078;&#1077;&#1085;&#1080;&#1103;\&#1053;&#1057;%202\+&#1056;&#1072;&#1089;&#1096;&#1080;&#1092;&#1088;&#1086;&#1074;&#1082;&#1072;%20&#1079;&#1072;&#1090;&#1088;&#1072;&#1090;%20&#1053;&#1057;-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Users\a.smagulova\Desktop\&#1048;&#1053;&#1042;&#1045;&#1057;&#1058;&#1050;&#1040;\+&#1055;&#1056;&#1054;&#1045;&#1050;&#1058;%20&#1048;&#1055;%202021-2025&#1075;&#1075;\&#1048;&#1053;&#1042;&#1045;&#1057;&#1058;&#1048;&#1062;&#1048;&#1048;%202025%20&#1075;\2025%20&#1042;&#1086;&#1076;&#1086;&#1089;&#1085;&#1072;&#1073;&#1078;&#1077;&#1085;&#1080;&#1077;%20&#1082;&#1086;&#1088;&#1088;&#1077;&#1082;&#1090;&#1080;&#1088;&#1086;&#1074;&#1082;&#1072;\+&#1055;&#1088;&#1080;&#1083;&#1086;&#1078;&#1077;&#1085;&#1080;&#1103;\&#1048;&#1085;&#1074;&#1077;&#1089;&#1090;%202025%20(&#1040;&#1074;&#1090;&#1086;&#1089;&#1086;&#1093;&#1088;&#1072;&#1085;&#1077;&#1085;&#1085;&#1099;&#1081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&#1055;&#1069;&#1054;\&#1041;&#1070;&#1044;&#1046;&#1045;&#1058;\&#1048;&#1057;&#1055;&#1054;&#1051;&#1053;&#1045;&#1053;&#1048;&#1045;%20&#1041;&#1070;&#1044;&#1046;&#1045;&#1058;&#1040;\&#1048;&#1057;&#1055;&#1054;&#1051;&#1053;&#1045;&#1053;&#1048;&#1045;%20&#1041;&#1070;&#1044;&#1046;&#1045;&#1058;&#1040;%202025\&#1055;&#1088;&#1080;&#1093;&#1086;&#1076;%20&#1054;&#1057;%20&#1085;&#1072;%20202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o\&#1055;&#1069;&#1054;\&#1041;&#1070;&#1044;&#1046;&#1045;&#1058;\&#1048;&#1057;&#1055;&#1054;&#1051;&#1053;&#1045;&#1053;&#1048;&#1045;%20&#1041;&#1070;&#1044;&#1046;&#1045;&#1058;&#1040;\&#1048;&#1057;&#1055;&#1054;&#1051;&#1053;&#1045;&#1053;&#1048;&#1045;%20&#1041;&#1070;&#1044;&#1046;&#1045;&#1058;&#1040;%202025\&#1055;&#1088;&#1080;&#1093;&#1086;&#1076;%20&#1054;&#1057;%20&#1040;&#1048;&#10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ариф предл 1 (3)"/>
      <sheetName val="тариф 2002"/>
      <sheetName val="Лист1"/>
      <sheetName val="тариф 2002-1"/>
      <sheetName val="тариф 2000"/>
      <sheetName val="тариф Химпром 2001"/>
      <sheetName val="тариф Химпром"/>
      <sheetName val="тарифный кт"/>
      <sheetName val="тариф базовый"/>
      <sheetName val="TARIF2"/>
      <sheetName val="тариф предл 1"/>
      <sheetName val="TAR_KT"/>
      <sheetName val="Форма2"/>
      <sheetName val="Форма1"/>
      <sheetName val="Баз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NPG</v>
          </cell>
          <cell r="B1" t="str">
            <v>CHUT</v>
          </cell>
          <cell r="C1" t="str">
            <v>NAIM</v>
          </cell>
          <cell r="D1" t="str">
            <v>RAZDEL</v>
          </cell>
          <cell r="E1" t="str">
            <v>K_OTR</v>
          </cell>
          <cell r="F1" t="str">
            <v>K_NOTR</v>
          </cell>
          <cell r="G1" t="str">
            <v>K_UP</v>
          </cell>
          <cell r="H1">
            <v>4181</v>
          </cell>
          <cell r="I1" t="str">
            <v>KUV</v>
          </cell>
          <cell r="J1" t="str">
            <v>NVR</v>
          </cell>
          <cell r="K1" t="str">
            <v>PRD</v>
          </cell>
          <cell r="L1" t="str">
            <v>R1</v>
          </cell>
          <cell r="M1" t="str">
            <v>R2</v>
          </cell>
          <cell r="N1" t="str">
            <v>R3</v>
          </cell>
          <cell r="O1" t="str">
            <v>R4</v>
          </cell>
          <cell r="P1" t="str">
            <v>R5</v>
          </cell>
          <cell r="Q1" t="str">
            <v>R6</v>
          </cell>
          <cell r="R1" t="str">
            <v>R7</v>
          </cell>
          <cell r="S1" t="str">
            <v>R8</v>
          </cell>
          <cell r="T1" t="str">
            <v>R9</v>
          </cell>
          <cell r="U1" t="str">
            <v>R10</v>
          </cell>
          <cell r="V1" t="str">
            <v>R11</v>
          </cell>
          <cell r="W1" t="str">
            <v>R12</v>
          </cell>
          <cell r="X1" t="str">
            <v>R13</v>
          </cell>
          <cell r="Y1" t="str">
            <v>R14</v>
          </cell>
          <cell r="Z1" t="str">
            <v>R15</v>
          </cell>
          <cell r="AA1" t="str">
            <v>R16</v>
          </cell>
          <cell r="AB1" t="str">
            <v>R17</v>
          </cell>
          <cell r="AC1" t="str">
            <v>R18</v>
          </cell>
          <cell r="AD1" t="str">
            <v>R19</v>
          </cell>
          <cell r="AE1" t="str">
            <v>R20</v>
          </cell>
          <cell r="AF1" t="str">
            <v>R21</v>
          </cell>
          <cell r="AG1" t="str">
            <v>OKL1</v>
          </cell>
          <cell r="AH1" t="str">
            <v>OKL2</v>
          </cell>
          <cell r="AI1" t="str">
            <v>OKL3</v>
          </cell>
          <cell r="AJ1" t="str">
            <v>OKL4</v>
          </cell>
          <cell r="AK1" t="str">
            <v>OKL5</v>
          </cell>
          <cell r="AL1" t="str">
            <v>OKL6</v>
          </cell>
          <cell r="AM1" t="str">
            <v>OKL7</v>
          </cell>
          <cell r="AN1" t="str">
            <v>OKL8</v>
          </cell>
          <cell r="AO1" t="str">
            <v>OKL9</v>
          </cell>
          <cell r="AP1" t="str">
            <v>OKL10</v>
          </cell>
          <cell r="AQ1" t="str">
            <v>OKL11</v>
          </cell>
          <cell r="AR1" t="str">
            <v>OKL12</v>
          </cell>
          <cell r="AS1" t="str">
            <v>OKL13</v>
          </cell>
          <cell r="AT1" t="str">
            <v>OKL14</v>
          </cell>
          <cell r="AU1" t="str">
            <v>OKL15</v>
          </cell>
          <cell r="AV1" t="str">
            <v>OKL16</v>
          </cell>
          <cell r="AW1" t="str">
            <v>OKL17</v>
          </cell>
          <cell r="AX1" t="str">
            <v>OKL18</v>
          </cell>
          <cell r="AY1" t="str">
            <v>OKL19</v>
          </cell>
          <cell r="AZ1" t="str">
            <v>OKL20</v>
          </cell>
          <cell r="BA1" t="str">
            <v>OKL21</v>
          </cell>
          <cell r="BB1" t="str">
            <v>NOKL1</v>
          </cell>
          <cell r="BC1" t="str">
            <v>NOKL2</v>
          </cell>
          <cell r="BD1" t="str">
            <v>NOKL3</v>
          </cell>
          <cell r="BE1" t="str">
            <v>NOKL4</v>
          </cell>
          <cell r="BF1" t="str">
            <v>NOKL5</v>
          </cell>
          <cell r="BG1" t="str">
            <v>NOKL6</v>
          </cell>
          <cell r="BH1" t="str">
            <v>NOKL7</v>
          </cell>
          <cell r="BI1" t="str">
            <v>NOKL8</v>
          </cell>
          <cell r="BJ1" t="str">
            <v>NOKL9</v>
          </cell>
          <cell r="BK1" t="str">
            <v>NOKL10</v>
          </cell>
          <cell r="BL1" t="str">
            <v>NOKL11</v>
          </cell>
          <cell r="BM1" t="str">
            <v>NOKL12</v>
          </cell>
          <cell r="BN1" t="str">
            <v>NOKL13</v>
          </cell>
          <cell r="BO1" t="str">
            <v>NOKL14</v>
          </cell>
          <cell r="BP1" t="str">
            <v>NOKL15</v>
          </cell>
          <cell r="BQ1" t="str">
            <v>NOKL16</v>
          </cell>
          <cell r="BR1" t="str">
            <v>NOKL17</v>
          </cell>
          <cell r="BS1" t="str">
            <v>NOKL18</v>
          </cell>
          <cell r="BT1" t="str">
            <v>NOKL19</v>
          </cell>
          <cell r="BU1" t="str">
            <v>NOKL20</v>
          </cell>
          <cell r="BV1" t="str">
            <v>NOKL21</v>
          </cell>
          <cell r="BW1" t="str">
            <v>KK1</v>
          </cell>
          <cell r="BX1" t="str">
            <v>KK2</v>
          </cell>
          <cell r="BY1" t="str">
            <v>KK3</v>
          </cell>
          <cell r="BZ1" t="str">
            <v>KK4</v>
          </cell>
          <cell r="CA1" t="str">
            <v>KK5</v>
          </cell>
          <cell r="CB1" t="str">
            <v>KK6</v>
          </cell>
          <cell r="CC1" t="str">
            <v>KK7</v>
          </cell>
          <cell r="CD1" t="str">
            <v>KK8</v>
          </cell>
          <cell r="CE1" t="str">
            <v>KK9</v>
          </cell>
          <cell r="CF1" t="str">
            <v>KK10</v>
          </cell>
          <cell r="CG1" t="str">
            <v>KK11</v>
          </cell>
          <cell r="CH1" t="str">
            <v>KK12</v>
          </cell>
          <cell r="CI1" t="str">
            <v>KK13</v>
          </cell>
          <cell r="CJ1" t="str">
            <v>KK14</v>
          </cell>
          <cell r="CK1" t="str">
            <v>KK15</v>
          </cell>
          <cell r="CL1" t="str">
            <v>KK16</v>
          </cell>
          <cell r="CM1" t="str">
            <v>KK17</v>
          </cell>
          <cell r="CN1" t="str">
            <v>KK18</v>
          </cell>
          <cell r="CO1" t="str">
            <v>KK19</v>
          </cell>
          <cell r="CP1" t="str">
            <v>KK20</v>
          </cell>
          <cell r="CQ1" t="str">
            <v>KK21</v>
          </cell>
        </row>
        <row r="2">
          <cell r="A2" t="str">
            <v>NPG</v>
          </cell>
          <cell r="B2" t="str">
            <v>CHUT</v>
          </cell>
          <cell r="C2" t="str">
            <v>NAIM</v>
          </cell>
          <cell r="D2" t="str">
            <v>RAZDEL</v>
          </cell>
          <cell r="E2" t="str">
            <v>K_OTR</v>
          </cell>
          <cell r="F2" t="str">
            <v>K_NOTR</v>
          </cell>
          <cell r="G2" t="str">
            <v>K_UP</v>
          </cell>
          <cell r="H2" t="str">
            <v>K_VR</v>
          </cell>
          <cell r="I2" t="str">
            <v>KUV</v>
          </cell>
          <cell r="J2" t="str">
            <v>NVR</v>
          </cell>
          <cell r="K2" t="str">
            <v>PRD</v>
          </cell>
          <cell r="L2" t="str">
            <v>R1</v>
          </cell>
          <cell r="M2" t="str">
            <v>R2</v>
          </cell>
          <cell r="N2" t="str">
            <v>R3</v>
          </cell>
          <cell r="O2" t="str">
            <v>R4</v>
          </cell>
          <cell r="P2" t="str">
            <v>R5</v>
          </cell>
          <cell r="Q2" t="str">
            <v>R6</v>
          </cell>
          <cell r="R2" t="str">
            <v>R7</v>
          </cell>
          <cell r="S2" t="str">
            <v>R8</v>
          </cell>
          <cell r="T2" t="str">
            <v>R9</v>
          </cell>
          <cell r="U2" t="str">
            <v>R10</v>
          </cell>
          <cell r="V2" t="str">
            <v>R11</v>
          </cell>
          <cell r="W2" t="str">
            <v>R12</v>
          </cell>
          <cell r="X2" t="str">
            <v>R13</v>
          </cell>
          <cell r="Y2" t="str">
            <v>R14</v>
          </cell>
          <cell r="Z2" t="str">
            <v>R15</v>
          </cell>
          <cell r="AA2" t="str">
            <v>R16</v>
          </cell>
          <cell r="AB2" t="str">
            <v>R17</v>
          </cell>
          <cell r="AC2" t="str">
            <v>R18</v>
          </cell>
          <cell r="AD2" t="str">
            <v>R19</v>
          </cell>
          <cell r="AE2" t="str">
            <v>R20</v>
          </cell>
          <cell r="AF2" t="str">
            <v>R21</v>
          </cell>
          <cell r="AG2" t="str">
            <v>OKL1</v>
          </cell>
          <cell r="AH2" t="str">
            <v>OKL2</v>
          </cell>
          <cell r="AI2" t="str">
            <v>OKL3</v>
          </cell>
          <cell r="AJ2" t="str">
            <v>OKL4</v>
          </cell>
          <cell r="AK2" t="str">
            <v>OKL5</v>
          </cell>
          <cell r="AL2" t="str">
            <v>OKL6</v>
          </cell>
          <cell r="AM2" t="str">
            <v>OKL7</v>
          </cell>
          <cell r="AN2" t="str">
            <v>OKL8</v>
          </cell>
          <cell r="AO2" t="str">
            <v>OKL9</v>
          </cell>
          <cell r="AP2" t="str">
            <v>OKL10</v>
          </cell>
          <cell r="AQ2" t="str">
            <v>OKL11</v>
          </cell>
          <cell r="AR2" t="str">
            <v>OKL12</v>
          </cell>
          <cell r="AS2" t="str">
            <v>OKL13</v>
          </cell>
          <cell r="AT2" t="str">
            <v>OKL14</v>
          </cell>
          <cell r="AU2" t="str">
            <v>OKL15</v>
          </cell>
          <cell r="AV2" t="str">
            <v>OKL16</v>
          </cell>
          <cell r="AW2" t="str">
            <v>OKL17</v>
          </cell>
          <cell r="AX2" t="str">
            <v>OKL18</v>
          </cell>
          <cell r="AY2" t="str">
            <v>OKL19</v>
          </cell>
          <cell r="AZ2" t="str">
            <v>OKL20</v>
          </cell>
          <cell r="BA2" t="str">
            <v>OKL21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1.6</v>
          </cell>
          <cell r="BX2">
            <v>1.712</v>
          </cell>
          <cell r="BY2">
            <v>1.968</v>
          </cell>
          <cell r="BZ2">
            <v>2.1920000000000002</v>
          </cell>
          <cell r="CA2">
            <v>2.4319999999999999</v>
          </cell>
          <cell r="CB2">
            <v>2.6720000000000002</v>
          </cell>
          <cell r="CC2">
            <v>2.944</v>
          </cell>
          <cell r="CD2">
            <v>3.2480000000000002</v>
          </cell>
          <cell r="CE2">
            <v>3.488</v>
          </cell>
          <cell r="CF2">
            <v>3.7440000000000002</v>
          </cell>
          <cell r="CG2">
            <v>4.016</v>
          </cell>
          <cell r="CH2">
            <v>4.32</v>
          </cell>
          <cell r="CI2">
            <v>4.6559999999999997</v>
          </cell>
          <cell r="CJ2">
            <v>4.992</v>
          </cell>
          <cell r="CK2">
            <v>5.36</v>
          </cell>
          <cell r="CL2">
            <v>5.7759999999999998</v>
          </cell>
          <cell r="CM2">
            <v>6.1920000000000002</v>
          </cell>
          <cell r="CN2">
            <v>6.6719999999999997</v>
          </cell>
          <cell r="CO2">
            <v>7.1680000000000001</v>
          </cell>
          <cell r="CP2">
            <v>7.8559999999999999</v>
          </cell>
          <cell r="CQ2">
            <v>8.6240000000000006</v>
          </cell>
        </row>
        <row r="3">
          <cell r="B3">
            <v>30</v>
          </cell>
          <cell r="C3" t="str">
            <v>Hормальные</v>
          </cell>
          <cell r="D3">
            <v>1</v>
          </cell>
          <cell r="E3">
            <v>1.5</v>
          </cell>
          <cell r="G3">
            <v>1</v>
          </cell>
          <cell r="H3">
            <v>1</v>
          </cell>
          <cell r="I3">
            <v>1</v>
          </cell>
          <cell r="J3">
            <v>168</v>
          </cell>
          <cell r="K3">
            <v>7</v>
          </cell>
          <cell r="L3">
            <v>37.33</v>
          </cell>
          <cell r="M3">
            <v>39.94</v>
          </cell>
          <cell r="N3">
            <v>45.92</v>
          </cell>
          <cell r="O3">
            <v>51.14</v>
          </cell>
          <cell r="P3">
            <v>56.74</v>
          </cell>
          <cell r="Q3">
            <v>62.34</v>
          </cell>
          <cell r="R3">
            <v>68.69</v>
          </cell>
          <cell r="S3">
            <v>75.78</v>
          </cell>
          <cell r="T3">
            <v>81.38</v>
          </cell>
          <cell r="U3">
            <v>87.35</v>
          </cell>
          <cell r="V3">
            <v>93.7</v>
          </cell>
          <cell r="W3">
            <v>100.79</v>
          </cell>
          <cell r="X3">
            <v>108.63</v>
          </cell>
          <cell r="Y3">
            <v>116.47</v>
          </cell>
          <cell r="Z3">
            <v>125.06</v>
          </cell>
          <cell r="AA3">
            <v>134.76</v>
          </cell>
          <cell r="AB3">
            <v>144.47</v>
          </cell>
          <cell r="AC3">
            <v>155.66999999999999</v>
          </cell>
          <cell r="AD3">
            <v>167.24</v>
          </cell>
          <cell r="AE3">
            <v>183.29</v>
          </cell>
          <cell r="AF3">
            <v>201.21</v>
          </cell>
          <cell r="AG3">
            <v>6271.5</v>
          </cell>
          <cell r="AH3">
            <v>6710.5050000000001</v>
          </cell>
          <cell r="AI3">
            <v>7713.9449999999997</v>
          </cell>
          <cell r="AJ3">
            <v>8591.9549999999999</v>
          </cell>
          <cell r="AK3">
            <v>9532.68</v>
          </cell>
          <cell r="AL3">
            <v>10473.404999999999</v>
          </cell>
          <cell r="AM3">
            <v>11539.560000000001</v>
          </cell>
          <cell r="AN3">
            <v>12731.144999999999</v>
          </cell>
          <cell r="AO3">
            <v>13671.87</v>
          </cell>
          <cell r="AP3">
            <v>14675.31</v>
          </cell>
          <cell r="AQ3">
            <v>15741.464999999998</v>
          </cell>
          <cell r="AR3">
            <v>16933.050000000003</v>
          </cell>
          <cell r="AS3">
            <v>18250.065000000002</v>
          </cell>
          <cell r="AT3">
            <v>19567.080000000002</v>
          </cell>
          <cell r="AU3">
            <v>21009.525000000001</v>
          </cell>
          <cell r="AV3">
            <v>22640.114999999998</v>
          </cell>
          <cell r="AW3">
            <v>24270.705000000002</v>
          </cell>
          <cell r="AX3">
            <v>26152.154999999999</v>
          </cell>
          <cell r="AY3">
            <v>28096.320000000003</v>
          </cell>
          <cell r="AZ3">
            <v>30793.065000000002</v>
          </cell>
          <cell r="BA3">
            <v>33803.384999999995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1.6</v>
          </cell>
          <cell r="BX3">
            <v>1.712</v>
          </cell>
          <cell r="BY3">
            <v>1.968</v>
          </cell>
          <cell r="BZ3">
            <v>2.1920000000000002</v>
          </cell>
          <cell r="CA3">
            <v>2.4319999999999999</v>
          </cell>
          <cell r="CB3">
            <v>2.6720000000000002</v>
          </cell>
          <cell r="CC3">
            <v>2.944</v>
          </cell>
          <cell r="CD3">
            <v>3.2480000000000002</v>
          </cell>
          <cell r="CE3">
            <v>3.488</v>
          </cell>
          <cell r="CF3">
            <v>3.7440000000000002</v>
          </cell>
          <cell r="CG3">
            <v>4.016</v>
          </cell>
          <cell r="CH3">
            <v>4.32</v>
          </cell>
          <cell r="CI3">
            <v>4.6559999999999997</v>
          </cell>
          <cell r="CJ3">
            <v>4.992</v>
          </cell>
          <cell r="CK3">
            <v>5.36</v>
          </cell>
          <cell r="CL3">
            <v>5.7759999999999998</v>
          </cell>
          <cell r="CM3">
            <v>6.1920000000000002</v>
          </cell>
          <cell r="CN3">
            <v>6.6719999999999997</v>
          </cell>
          <cell r="CO3">
            <v>7.1680000000000001</v>
          </cell>
          <cell r="CP3">
            <v>7.8559999999999999</v>
          </cell>
          <cell r="CQ3">
            <v>8.6240000000000006</v>
          </cell>
        </row>
        <row r="4">
          <cell r="B4">
            <v>31</v>
          </cell>
          <cell r="C4" t="str">
            <v>Вредные (4%)</v>
          </cell>
          <cell r="D4">
            <v>1</v>
          </cell>
          <cell r="E4">
            <v>1.5</v>
          </cell>
          <cell r="G4">
            <v>1</v>
          </cell>
          <cell r="H4">
            <v>1.04</v>
          </cell>
          <cell r="I4">
            <v>1.04</v>
          </cell>
          <cell r="J4">
            <v>168</v>
          </cell>
          <cell r="K4">
            <v>7</v>
          </cell>
          <cell r="L4">
            <v>38.82</v>
          </cell>
          <cell r="M4">
            <v>41.54</v>
          </cell>
          <cell r="N4">
            <v>47.75</v>
          </cell>
          <cell r="O4">
            <v>53.19</v>
          </cell>
          <cell r="P4">
            <v>59.01</v>
          </cell>
          <cell r="Q4">
            <v>64.84</v>
          </cell>
          <cell r="R4">
            <v>71.44</v>
          </cell>
          <cell r="S4">
            <v>78.81</v>
          </cell>
          <cell r="T4">
            <v>84.64</v>
          </cell>
          <cell r="U4">
            <v>90.85</v>
          </cell>
          <cell r="V4">
            <v>97.45</v>
          </cell>
          <cell r="W4">
            <v>104.82</v>
          </cell>
          <cell r="X4">
            <v>112.98</v>
          </cell>
          <cell r="Y4">
            <v>121.13</v>
          </cell>
          <cell r="Z4">
            <v>130.06</v>
          </cell>
          <cell r="AA4">
            <v>140.15</v>
          </cell>
          <cell r="AB4">
            <v>150.25</v>
          </cell>
          <cell r="AC4">
            <v>161.88999999999999</v>
          </cell>
          <cell r="AD4">
            <v>173.93</v>
          </cell>
          <cell r="AE4">
            <v>190.62</v>
          </cell>
          <cell r="AF4">
            <v>209.26</v>
          </cell>
          <cell r="AG4">
            <v>6522.3600000000006</v>
          </cell>
          <cell r="AH4">
            <v>6978.9252000000006</v>
          </cell>
          <cell r="AI4">
            <v>8022.5028000000002</v>
          </cell>
          <cell r="AJ4">
            <v>8935.6332000000002</v>
          </cell>
          <cell r="AK4">
            <v>9913.9872000000014</v>
          </cell>
          <cell r="AL4">
            <v>10892.341199999999</v>
          </cell>
          <cell r="AM4">
            <v>12001.142400000002</v>
          </cell>
          <cell r="AN4">
            <v>13240.390799999999</v>
          </cell>
          <cell r="AO4">
            <v>14218.744800000002</v>
          </cell>
          <cell r="AP4">
            <v>15262.322399999999</v>
          </cell>
          <cell r="AQ4">
            <v>16371.123599999999</v>
          </cell>
          <cell r="AR4">
            <v>17610.372000000003</v>
          </cell>
          <cell r="AS4">
            <v>18980.067600000002</v>
          </cell>
          <cell r="AT4">
            <v>20349.763200000001</v>
          </cell>
          <cell r="AU4">
            <v>21849.906000000003</v>
          </cell>
          <cell r="AV4">
            <v>23545.7196</v>
          </cell>
          <cell r="AW4">
            <v>25241.533200000002</v>
          </cell>
          <cell r="AX4">
            <v>27198.2412</v>
          </cell>
          <cell r="AY4">
            <v>29220.172800000004</v>
          </cell>
          <cell r="AZ4">
            <v>32024.787600000003</v>
          </cell>
          <cell r="BA4">
            <v>35155.520399999994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1.6</v>
          </cell>
          <cell r="BX4">
            <v>1.712</v>
          </cell>
          <cell r="BY4">
            <v>1.968</v>
          </cell>
          <cell r="BZ4">
            <v>2.1920000000000002</v>
          </cell>
          <cell r="CA4">
            <v>2.4319999999999999</v>
          </cell>
          <cell r="CB4">
            <v>2.6720000000000002</v>
          </cell>
          <cell r="CC4">
            <v>2.944</v>
          </cell>
          <cell r="CD4">
            <v>3.2480000000000002</v>
          </cell>
          <cell r="CE4">
            <v>3.488</v>
          </cell>
          <cell r="CF4">
            <v>3.7440000000000002</v>
          </cell>
          <cell r="CG4">
            <v>4.016</v>
          </cell>
          <cell r="CH4">
            <v>4.32</v>
          </cell>
          <cell r="CI4">
            <v>4.6559999999999997</v>
          </cell>
          <cell r="CJ4">
            <v>4.992</v>
          </cell>
          <cell r="CK4">
            <v>5.36</v>
          </cell>
          <cell r="CL4">
            <v>5.7759999999999998</v>
          </cell>
          <cell r="CM4">
            <v>6.1920000000000002</v>
          </cell>
          <cell r="CN4">
            <v>6.6719999999999997</v>
          </cell>
          <cell r="CO4">
            <v>7.1680000000000001</v>
          </cell>
          <cell r="CP4">
            <v>7.8559999999999999</v>
          </cell>
          <cell r="CQ4">
            <v>8.6240000000000006</v>
          </cell>
        </row>
        <row r="5">
          <cell r="B5">
            <v>32</v>
          </cell>
          <cell r="C5" t="str">
            <v>Вредные (8%)</v>
          </cell>
          <cell r="D5">
            <v>1</v>
          </cell>
          <cell r="E5">
            <v>1.5</v>
          </cell>
          <cell r="G5">
            <v>1</v>
          </cell>
          <cell r="H5">
            <v>1.08</v>
          </cell>
          <cell r="I5">
            <v>1.08</v>
          </cell>
          <cell r="J5">
            <v>168</v>
          </cell>
          <cell r="K5">
            <v>7</v>
          </cell>
          <cell r="L5">
            <v>40.32</v>
          </cell>
          <cell r="M5">
            <v>43.14</v>
          </cell>
          <cell r="N5">
            <v>49.59</v>
          </cell>
          <cell r="O5">
            <v>55.23</v>
          </cell>
          <cell r="P5">
            <v>61.28</v>
          </cell>
          <cell r="Q5">
            <v>67.33</v>
          </cell>
          <cell r="R5">
            <v>74.180000000000007</v>
          </cell>
          <cell r="S5">
            <v>81.84</v>
          </cell>
          <cell r="T5">
            <v>87.89</v>
          </cell>
          <cell r="U5">
            <v>94.34</v>
          </cell>
          <cell r="V5">
            <v>101.2</v>
          </cell>
          <cell r="W5">
            <v>108.86</v>
          </cell>
          <cell r="X5">
            <v>117.32</v>
          </cell>
          <cell r="Y5">
            <v>125.79</v>
          </cell>
          <cell r="Z5">
            <v>135.06</v>
          </cell>
          <cell r="AA5">
            <v>145.54</v>
          </cell>
          <cell r="AB5">
            <v>156.03</v>
          </cell>
          <cell r="AC5">
            <v>168.12</v>
          </cell>
          <cell r="AD5">
            <v>180.62</v>
          </cell>
          <cell r="AE5">
            <v>197.96</v>
          </cell>
          <cell r="AF5">
            <v>217.31</v>
          </cell>
          <cell r="AG5">
            <v>6773.22</v>
          </cell>
          <cell r="AH5">
            <v>7247.3454000000002</v>
          </cell>
          <cell r="AI5">
            <v>8331.0606000000007</v>
          </cell>
          <cell r="AJ5">
            <v>9279.3114000000005</v>
          </cell>
          <cell r="AK5">
            <v>10295.294400000001</v>
          </cell>
          <cell r="AL5">
            <v>11311.277399999999</v>
          </cell>
          <cell r="AM5">
            <v>12462.724800000002</v>
          </cell>
          <cell r="AN5">
            <v>13749.6366</v>
          </cell>
          <cell r="AO5">
            <v>14765.619600000002</v>
          </cell>
          <cell r="AP5">
            <v>15849.334800000001</v>
          </cell>
          <cell r="AQ5">
            <v>17000.782199999998</v>
          </cell>
          <cell r="AR5">
            <v>18287.694000000003</v>
          </cell>
          <cell r="AS5">
            <v>19710.070200000006</v>
          </cell>
          <cell r="AT5">
            <v>21132.446400000004</v>
          </cell>
          <cell r="AU5">
            <v>22690.287000000004</v>
          </cell>
          <cell r="AV5">
            <v>24451.324199999999</v>
          </cell>
          <cell r="AW5">
            <v>26212.361400000005</v>
          </cell>
          <cell r="AX5">
            <v>28244.327400000002</v>
          </cell>
          <cell r="AY5">
            <v>30344.025600000004</v>
          </cell>
          <cell r="AZ5">
            <v>33256.510200000004</v>
          </cell>
          <cell r="BA5">
            <v>36507.655799999993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1.6</v>
          </cell>
          <cell r="BX5">
            <v>1.712</v>
          </cell>
          <cell r="BY5">
            <v>1.968</v>
          </cell>
          <cell r="BZ5">
            <v>2.1920000000000002</v>
          </cell>
          <cell r="CA5">
            <v>2.4319999999999999</v>
          </cell>
          <cell r="CB5">
            <v>2.6720000000000002</v>
          </cell>
          <cell r="CC5">
            <v>2.944</v>
          </cell>
          <cell r="CD5">
            <v>3.2480000000000002</v>
          </cell>
          <cell r="CE5">
            <v>3.488</v>
          </cell>
          <cell r="CF5">
            <v>3.7440000000000002</v>
          </cell>
          <cell r="CG5">
            <v>4.016</v>
          </cell>
          <cell r="CH5">
            <v>4.32</v>
          </cell>
          <cell r="CI5">
            <v>4.6559999999999997</v>
          </cell>
          <cell r="CJ5">
            <v>4.992</v>
          </cell>
          <cell r="CK5">
            <v>5.36</v>
          </cell>
          <cell r="CL5">
            <v>5.7759999999999998</v>
          </cell>
          <cell r="CM5">
            <v>6.1920000000000002</v>
          </cell>
          <cell r="CN5">
            <v>6.6719999999999997</v>
          </cell>
          <cell r="CO5">
            <v>7.1680000000000001</v>
          </cell>
          <cell r="CP5">
            <v>7.8559999999999999</v>
          </cell>
          <cell r="CQ5">
            <v>8.6240000000000006</v>
          </cell>
        </row>
        <row r="6">
          <cell r="B6">
            <v>23</v>
          </cell>
          <cell r="C6" t="str">
            <v>Вредные (12%)</v>
          </cell>
          <cell r="D6">
            <v>1</v>
          </cell>
          <cell r="E6">
            <v>1.5</v>
          </cell>
          <cell r="G6">
            <v>1</v>
          </cell>
          <cell r="H6">
            <v>1.1200000000000001</v>
          </cell>
          <cell r="I6">
            <v>1.1200000000000001</v>
          </cell>
          <cell r="J6">
            <v>168</v>
          </cell>
          <cell r="K6">
            <v>7</v>
          </cell>
          <cell r="L6">
            <v>41.81</v>
          </cell>
          <cell r="M6">
            <v>44.74</v>
          </cell>
          <cell r="N6">
            <v>51.43</v>
          </cell>
          <cell r="O6">
            <v>57.28</v>
          </cell>
          <cell r="P6">
            <v>63.55</v>
          </cell>
          <cell r="Q6">
            <v>69.819999999999993</v>
          </cell>
          <cell r="R6">
            <v>76.930000000000007</v>
          </cell>
          <cell r="S6">
            <v>84.87</v>
          </cell>
          <cell r="T6">
            <v>91.15</v>
          </cell>
          <cell r="U6">
            <v>97.84</v>
          </cell>
          <cell r="V6">
            <v>104.94</v>
          </cell>
          <cell r="W6">
            <v>112.89</v>
          </cell>
          <cell r="X6">
            <v>121.67</v>
          </cell>
          <cell r="Y6">
            <v>130.44999999999999</v>
          </cell>
          <cell r="Z6">
            <v>140.06</v>
          </cell>
          <cell r="AA6">
            <v>150.93</v>
          </cell>
          <cell r="AB6">
            <v>161.80000000000001</v>
          </cell>
          <cell r="AC6">
            <v>174.35</v>
          </cell>
          <cell r="AD6">
            <v>187.31</v>
          </cell>
          <cell r="AE6">
            <v>205.29</v>
          </cell>
          <cell r="AF6">
            <v>225.36</v>
          </cell>
          <cell r="AG6">
            <v>7024.0800000000008</v>
          </cell>
          <cell r="AH6">
            <v>7515.7656000000006</v>
          </cell>
          <cell r="AI6">
            <v>8639.6184000000012</v>
          </cell>
          <cell r="AJ6">
            <v>9622.9896000000008</v>
          </cell>
          <cell r="AK6">
            <v>10676.601600000002</v>
          </cell>
          <cell r="AL6">
            <v>11730.213599999999</v>
          </cell>
          <cell r="AM6">
            <v>12924.307200000003</v>
          </cell>
          <cell r="AN6">
            <v>14258.8824</v>
          </cell>
          <cell r="AO6">
            <v>15312.494400000003</v>
          </cell>
          <cell r="AP6">
            <v>16436.3472</v>
          </cell>
          <cell r="AQ6">
            <v>17630.4408</v>
          </cell>
          <cell r="AR6">
            <v>18965.016000000003</v>
          </cell>
          <cell r="AS6">
            <v>20440.072800000005</v>
          </cell>
          <cell r="AT6">
            <v>21915.129600000004</v>
          </cell>
          <cell r="AU6">
            <v>23530.668000000005</v>
          </cell>
          <cell r="AV6">
            <v>25356.928800000002</v>
          </cell>
          <cell r="AW6">
            <v>27183.189600000005</v>
          </cell>
          <cell r="AX6">
            <v>29290.4136</v>
          </cell>
          <cell r="AY6">
            <v>31467.878400000005</v>
          </cell>
          <cell r="AZ6">
            <v>34488.232800000005</v>
          </cell>
          <cell r="BA6">
            <v>37859.7912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1.6</v>
          </cell>
          <cell r="BX6">
            <v>1.712</v>
          </cell>
          <cell r="BY6">
            <v>1.968</v>
          </cell>
          <cell r="BZ6">
            <v>2.1920000000000002</v>
          </cell>
          <cell r="CA6">
            <v>2.4319999999999999</v>
          </cell>
          <cell r="CB6">
            <v>2.6720000000000002</v>
          </cell>
          <cell r="CC6">
            <v>2.944</v>
          </cell>
          <cell r="CD6">
            <v>3.2480000000000002</v>
          </cell>
          <cell r="CE6">
            <v>3.488</v>
          </cell>
          <cell r="CF6">
            <v>3.7440000000000002</v>
          </cell>
          <cell r="CG6">
            <v>4.016</v>
          </cell>
          <cell r="CH6">
            <v>4.32</v>
          </cell>
          <cell r="CI6">
            <v>4.6559999999999997</v>
          </cell>
          <cell r="CJ6">
            <v>4.992</v>
          </cell>
          <cell r="CK6">
            <v>5.36</v>
          </cell>
          <cell r="CL6">
            <v>5.7759999999999998</v>
          </cell>
          <cell r="CM6">
            <v>6.1920000000000002</v>
          </cell>
          <cell r="CN6">
            <v>6.6719999999999997</v>
          </cell>
          <cell r="CO6">
            <v>7.1680000000000001</v>
          </cell>
          <cell r="CP6">
            <v>7.8559999999999999</v>
          </cell>
          <cell r="CQ6">
            <v>8.6240000000000006</v>
          </cell>
        </row>
        <row r="7">
          <cell r="B7">
            <v>33</v>
          </cell>
          <cell r="C7" t="str">
            <v>Особо-вредные (16%)</v>
          </cell>
          <cell r="D7">
            <v>1</v>
          </cell>
          <cell r="E7">
            <v>1.5</v>
          </cell>
          <cell r="G7">
            <v>1</v>
          </cell>
          <cell r="H7">
            <v>1.1599999999999999</v>
          </cell>
          <cell r="I7">
            <v>1.1599999999999999</v>
          </cell>
          <cell r="J7">
            <v>168</v>
          </cell>
          <cell r="K7">
            <v>7</v>
          </cell>
          <cell r="L7">
            <v>43.3</v>
          </cell>
          <cell r="M7">
            <v>46.33</v>
          </cell>
          <cell r="N7">
            <v>53.26</v>
          </cell>
          <cell r="O7">
            <v>59.33</v>
          </cell>
          <cell r="P7">
            <v>65.819999999999993</v>
          </cell>
          <cell r="Q7">
            <v>72.319999999999993</v>
          </cell>
          <cell r="R7">
            <v>79.680000000000007</v>
          </cell>
          <cell r="S7">
            <v>87.91</v>
          </cell>
          <cell r="T7">
            <v>94.4</v>
          </cell>
          <cell r="U7">
            <v>101.33</v>
          </cell>
          <cell r="V7">
            <v>108.69</v>
          </cell>
          <cell r="W7">
            <v>116.92</v>
          </cell>
          <cell r="X7">
            <v>126.01</v>
          </cell>
          <cell r="Y7">
            <v>135.11000000000001</v>
          </cell>
          <cell r="Z7">
            <v>145.07</v>
          </cell>
          <cell r="AA7">
            <v>156.32</v>
          </cell>
          <cell r="AB7">
            <v>167.58</v>
          </cell>
          <cell r="AC7">
            <v>180.57</v>
          </cell>
          <cell r="AD7">
            <v>194</v>
          </cell>
          <cell r="AE7">
            <v>212.62</v>
          </cell>
          <cell r="AF7">
            <v>233.4</v>
          </cell>
          <cell r="AG7">
            <v>7274.94</v>
          </cell>
          <cell r="AH7">
            <v>7784.1857999999993</v>
          </cell>
          <cell r="AI7">
            <v>8948.1761999999999</v>
          </cell>
          <cell r="AJ7">
            <v>9966.6677999999993</v>
          </cell>
          <cell r="AK7">
            <v>11057.908799999999</v>
          </cell>
          <cell r="AL7">
            <v>12149.149799999997</v>
          </cell>
          <cell r="AM7">
            <v>13385.8896</v>
          </cell>
          <cell r="AN7">
            <v>14768.128199999997</v>
          </cell>
          <cell r="AO7">
            <v>15859.369199999999</v>
          </cell>
          <cell r="AP7">
            <v>17023.3596</v>
          </cell>
          <cell r="AQ7">
            <v>18260.099399999996</v>
          </cell>
          <cell r="AR7">
            <v>19642.338000000003</v>
          </cell>
          <cell r="AS7">
            <v>21170.075400000002</v>
          </cell>
          <cell r="AT7">
            <v>22697.8128</v>
          </cell>
          <cell r="AU7">
            <v>24371.048999999999</v>
          </cell>
          <cell r="AV7">
            <v>26262.533399999997</v>
          </cell>
          <cell r="AW7">
            <v>28154.017800000001</v>
          </cell>
          <cell r="AX7">
            <v>30336.499799999998</v>
          </cell>
          <cell r="AY7">
            <v>32591.731200000002</v>
          </cell>
          <cell r="AZ7">
            <v>35719.955399999999</v>
          </cell>
          <cell r="BA7">
            <v>39211.926599999992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1.6</v>
          </cell>
          <cell r="BX7">
            <v>1.712</v>
          </cell>
          <cell r="BY7">
            <v>1.968</v>
          </cell>
          <cell r="BZ7">
            <v>2.1920000000000002</v>
          </cell>
          <cell r="CA7">
            <v>2.4319999999999999</v>
          </cell>
          <cell r="CB7">
            <v>2.6720000000000002</v>
          </cell>
          <cell r="CC7">
            <v>2.944</v>
          </cell>
          <cell r="CD7">
            <v>3.2480000000000002</v>
          </cell>
          <cell r="CE7">
            <v>3.488</v>
          </cell>
          <cell r="CF7">
            <v>3.7440000000000002</v>
          </cell>
          <cell r="CG7">
            <v>4.016</v>
          </cell>
          <cell r="CH7">
            <v>4.32</v>
          </cell>
          <cell r="CI7">
            <v>4.6559999999999997</v>
          </cell>
          <cell r="CJ7">
            <v>4.992</v>
          </cell>
          <cell r="CK7">
            <v>5.36</v>
          </cell>
          <cell r="CL7">
            <v>5.7759999999999998</v>
          </cell>
          <cell r="CM7">
            <v>6.1920000000000002</v>
          </cell>
          <cell r="CN7">
            <v>6.6719999999999997</v>
          </cell>
          <cell r="CO7">
            <v>7.1680000000000001</v>
          </cell>
          <cell r="CP7">
            <v>7.8559999999999999</v>
          </cell>
          <cell r="CQ7">
            <v>8.6240000000000006</v>
          </cell>
        </row>
        <row r="8">
          <cell r="B8">
            <v>34</v>
          </cell>
          <cell r="C8" t="str">
            <v>Особо-вредные (20%)</v>
          </cell>
          <cell r="D8">
            <v>1</v>
          </cell>
          <cell r="E8">
            <v>1.5</v>
          </cell>
          <cell r="G8">
            <v>1</v>
          </cell>
          <cell r="H8">
            <v>1.2</v>
          </cell>
          <cell r="I8">
            <v>1.2</v>
          </cell>
          <cell r="J8">
            <v>168</v>
          </cell>
          <cell r="K8">
            <v>7</v>
          </cell>
          <cell r="L8">
            <v>44.8</v>
          </cell>
          <cell r="M8">
            <v>47.93</v>
          </cell>
          <cell r="N8">
            <v>55.1</v>
          </cell>
          <cell r="O8">
            <v>61.37</v>
          </cell>
          <cell r="P8">
            <v>68.09</v>
          </cell>
          <cell r="Q8">
            <v>74.81</v>
          </cell>
          <cell r="R8">
            <v>82.43</v>
          </cell>
          <cell r="S8">
            <v>90.94</v>
          </cell>
          <cell r="T8">
            <v>97.66</v>
          </cell>
          <cell r="U8">
            <v>104.82</v>
          </cell>
          <cell r="V8">
            <v>112.44</v>
          </cell>
          <cell r="W8">
            <v>120.95</v>
          </cell>
          <cell r="X8">
            <v>130.36000000000001</v>
          </cell>
          <cell r="Y8">
            <v>139.76</v>
          </cell>
          <cell r="Z8">
            <v>150.07</v>
          </cell>
          <cell r="AA8">
            <v>161.72</v>
          </cell>
          <cell r="AB8">
            <v>173.36</v>
          </cell>
          <cell r="AC8">
            <v>186.8</v>
          </cell>
          <cell r="AD8">
            <v>200.69</v>
          </cell>
          <cell r="AE8">
            <v>219.95</v>
          </cell>
          <cell r="AF8">
            <v>241.45</v>
          </cell>
          <cell r="AG8">
            <v>7525.7999999999993</v>
          </cell>
          <cell r="AH8">
            <v>8052.6059999999998</v>
          </cell>
          <cell r="AI8">
            <v>9256.7339999999986</v>
          </cell>
          <cell r="AJ8">
            <v>10310.346</v>
          </cell>
          <cell r="AK8">
            <v>11439.216</v>
          </cell>
          <cell r="AL8">
            <v>12568.085999999998</v>
          </cell>
          <cell r="AM8">
            <v>13847.472000000002</v>
          </cell>
          <cell r="AN8">
            <v>15277.373999999998</v>
          </cell>
          <cell r="AO8">
            <v>16406.243999999999</v>
          </cell>
          <cell r="AP8">
            <v>17610.371999999999</v>
          </cell>
          <cell r="AQ8">
            <v>18889.757999999998</v>
          </cell>
          <cell r="AR8">
            <v>20319.660000000003</v>
          </cell>
          <cell r="AS8">
            <v>21900.078000000001</v>
          </cell>
          <cell r="AT8">
            <v>23480.496000000003</v>
          </cell>
          <cell r="AU8">
            <v>25211.43</v>
          </cell>
          <cell r="AV8">
            <v>27168.137999999995</v>
          </cell>
          <cell r="AW8">
            <v>29124.846000000001</v>
          </cell>
          <cell r="AX8">
            <v>31382.585999999996</v>
          </cell>
          <cell r="AY8">
            <v>33715.584000000003</v>
          </cell>
          <cell r="AZ8">
            <v>36951.678</v>
          </cell>
          <cell r="BA8">
            <v>40564.061999999991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1.6</v>
          </cell>
          <cell r="BX8">
            <v>1.712</v>
          </cell>
          <cell r="BY8">
            <v>1.968</v>
          </cell>
          <cell r="BZ8">
            <v>2.1920000000000002</v>
          </cell>
          <cell r="CA8">
            <v>2.4319999999999999</v>
          </cell>
          <cell r="CB8">
            <v>2.6720000000000002</v>
          </cell>
          <cell r="CC8">
            <v>2.944</v>
          </cell>
          <cell r="CD8">
            <v>3.2480000000000002</v>
          </cell>
          <cell r="CE8">
            <v>3.488</v>
          </cell>
          <cell r="CF8">
            <v>3.7440000000000002</v>
          </cell>
          <cell r="CG8">
            <v>4.016</v>
          </cell>
          <cell r="CH8">
            <v>4.32</v>
          </cell>
          <cell r="CI8">
            <v>4.6559999999999997</v>
          </cell>
          <cell r="CJ8">
            <v>4.992</v>
          </cell>
          <cell r="CK8">
            <v>5.36</v>
          </cell>
          <cell r="CL8">
            <v>5.7759999999999998</v>
          </cell>
          <cell r="CM8">
            <v>6.1920000000000002</v>
          </cell>
          <cell r="CN8">
            <v>6.6719999999999997</v>
          </cell>
          <cell r="CO8">
            <v>7.1680000000000001</v>
          </cell>
          <cell r="CP8">
            <v>7.8559999999999999</v>
          </cell>
          <cell r="CQ8">
            <v>8.6240000000000006</v>
          </cell>
        </row>
        <row r="9">
          <cell r="B9">
            <v>40</v>
          </cell>
          <cell r="C9" t="str">
            <v>Особо вредные (24%)</v>
          </cell>
          <cell r="D9">
            <v>1</v>
          </cell>
          <cell r="E9">
            <v>1.5</v>
          </cell>
          <cell r="G9">
            <v>1</v>
          </cell>
          <cell r="H9">
            <v>1.24</v>
          </cell>
          <cell r="I9">
            <v>1.24</v>
          </cell>
          <cell r="J9">
            <v>168</v>
          </cell>
          <cell r="K9">
            <v>7</v>
          </cell>
          <cell r="L9">
            <v>46.29</v>
          </cell>
          <cell r="M9">
            <v>49.53</v>
          </cell>
          <cell r="N9">
            <v>56.94</v>
          </cell>
          <cell r="O9">
            <v>63.42</v>
          </cell>
          <cell r="P9">
            <v>70.36</v>
          </cell>
          <cell r="Q9">
            <v>77.3</v>
          </cell>
          <cell r="R9">
            <v>85.17</v>
          </cell>
          <cell r="S9">
            <v>93.97</v>
          </cell>
          <cell r="T9">
            <v>100.91</v>
          </cell>
          <cell r="U9">
            <v>108.32</v>
          </cell>
          <cell r="V9">
            <v>116.19</v>
          </cell>
          <cell r="W9">
            <v>124.98</v>
          </cell>
          <cell r="X9">
            <v>134.69999999999999</v>
          </cell>
          <cell r="Y9">
            <v>144.41999999999999</v>
          </cell>
          <cell r="Z9">
            <v>155.07</v>
          </cell>
          <cell r="AA9">
            <v>167.11</v>
          </cell>
          <cell r="AB9">
            <v>179.14</v>
          </cell>
          <cell r="AC9">
            <v>193.03</v>
          </cell>
          <cell r="AD9">
            <v>207.38</v>
          </cell>
          <cell r="AE9">
            <v>227.28</v>
          </cell>
          <cell r="AF9">
            <v>249.5</v>
          </cell>
          <cell r="AG9">
            <v>7776.66</v>
          </cell>
          <cell r="AH9">
            <v>8321.0262000000002</v>
          </cell>
          <cell r="AI9">
            <v>9565.2917999999991</v>
          </cell>
          <cell r="AJ9">
            <v>10654.0242</v>
          </cell>
          <cell r="AK9">
            <v>11820.5232</v>
          </cell>
          <cell r="AL9">
            <v>12987.022199999998</v>
          </cell>
          <cell r="AM9">
            <v>14309.054400000001</v>
          </cell>
          <cell r="AN9">
            <v>15786.619799999999</v>
          </cell>
          <cell r="AO9">
            <v>16953.1188</v>
          </cell>
          <cell r="AP9">
            <v>18197.384399999999</v>
          </cell>
          <cell r="AQ9">
            <v>19519.416599999997</v>
          </cell>
          <cell r="AR9">
            <v>20996.982000000004</v>
          </cell>
          <cell r="AS9">
            <v>22630.080600000001</v>
          </cell>
          <cell r="AT9">
            <v>24263.179200000002</v>
          </cell>
          <cell r="AU9">
            <v>26051.811000000002</v>
          </cell>
          <cell r="AV9">
            <v>28073.742599999998</v>
          </cell>
          <cell r="AW9">
            <v>30095.674200000001</v>
          </cell>
          <cell r="AX9">
            <v>32428.672199999997</v>
          </cell>
          <cell r="AY9">
            <v>34839.436800000003</v>
          </cell>
          <cell r="AZ9">
            <v>38183.400600000001</v>
          </cell>
          <cell r="BA9">
            <v>41916.19739999999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1.6</v>
          </cell>
          <cell r="BX9">
            <v>1.712</v>
          </cell>
          <cell r="BY9">
            <v>1.968</v>
          </cell>
          <cell r="BZ9">
            <v>2.1920000000000002</v>
          </cell>
          <cell r="CA9">
            <v>2.4319999999999999</v>
          </cell>
          <cell r="CB9">
            <v>2.6720000000000002</v>
          </cell>
          <cell r="CC9">
            <v>2.944</v>
          </cell>
          <cell r="CD9">
            <v>3.2480000000000002</v>
          </cell>
          <cell r="CE9">
            <v>3.488</v>
          </cell>
          <cell r="CF9">
            <v>3.7440000000000002</v>
          </cell>
          <cell r="CG9">
            <v>4.016</v>
          </cell>
          <cell r="CH9">
            <v>4.32</v>
          </cell>
          <cell r="CI9">
            <v>4.6559999999999997</v>
          </cell>
          <cell r="CJ9">
            <v>4.992</v>
          </cell>
          <cell r="CK9">
            <v>5.36</v>
          </cell>
          <cell r="CL9">
            <v>5.7759999999999998</v>
          </cell>
          <cell r="CM9">
            <v>6.1920000000000002</v>
          </cell>
          <cell r="CN9">
            <v>6.6719999999999997</v>
          </cell>
          <cell r="CO9">
            <v>7.1680000000000001</v>
          </cell>
          <cell r="CP9">
            <v>7.8559999999999999</v>
          </cell>
          <cell r="CQ9">
            <v>8.6240000000000006</v>
          </cell>
        </row>
        <row r="10">
          <cell r="B10">
            <v>15</v>
          </cell>
          <cell r="C10" t="str">
            <v>Вредные (12%)</v>
          </cell>
          <cell r="D10">
            <v>1</v>
          </cell>
          <cell r="E10">
            <v>1.5</v>
          </cell>
          <cell r="G10">
            <v>1</v>
          </cell>
          <cell r="H10">
            <v>1.1200000000000001</v>
          </cell>
          <cell r="I10">
            <v>1.1200000000000001</v>
          </cell>
          <cell r="J10">
            <v>151.19999999999999</v>
          </cell>
          <cell r="K10">
            <v>6</v>
          </cell>
          <cell r="L10">
            <v>46.46</v>
          </cell>
          <cell r="M10">
            <v>49.71</v>
          </cell>
          <cell r="N10">
            <v>57.14</v>
          </cell>
          <cell r="O10">
            <v>63.64</v>
          </cell>
          <cell r="P10">
            <v>70.61</v>
          </cell>
          <cell r="Q10">
            <v>77.58</v>
          </cell>
          <cell r="R10">
            <v>85.48</v>
          </cell>
          <cell r="S10">
            <v>94.3</v>
          </cell>
          <cell r="T10">
            <v>101.27</v>
          </cell>
          <cell r="U10">
            <v>108.71</v>
          </cell>
          <cell r="V10">
            <v>116.6</v>
          </cell>
          <cell r="W10">
            <v>125.43</v>
          </cell>
          <cell r="X10">
            <v>135.19</v>
          </cell>
          <cell r="Y10">
            <v>144.94</v>
          </cell>
          <cell r="Z10">
            <v>155.63</v>
          </cell>
          <cell r="AA10">
            <v>167.7</v>
          </cell>
          <cell r="AB10">
            <v>179.78</v>
          </cell>
          <cell r="AC10">
            <v>193.72</v>
          </cell>
          <cell r="AD10">
            <v>208.12</v>
          </cell>
          <cell r="AE10">
            <v>228.1</v>
          </cell>
          <cell r="AF10">
            <v>250.4</v>
          </cell>
          <cell r="AG10">
            <v>7024.0800000000008</v>
          </cell>
          <cell r="AH10">
            <v>7515.7656000000006</v>
          </cell>
          <cell r="AI10">
            <v>8639.6184000000012</v>
          </cell>
          <cell r="AJ10">
            <v>9622.9896000000008</v>
          </cell>
          <cell r="AK10">
            <v>10676.601600000002</v>
          </cell>
          <cell r="AL10">
            <v>11730.213599999999</v>
          </cell>
          <cell r="AM10">
            <v>12924.307200000003</v>
          </cell>
          <cell r="AN10">
            <v>14258.8824</v>
          </cell>
          <cell r="AO10">
            <v>15312.494400000003</v>
          </cell>
          <cell r="AP10">
            <v>16436.3472</v>
          </cell>
          <cell r="AQ10">
            <v>17630.4408</v>
          </cell>
          <cell r="AR10">
            <v>18965.016000000003</v>
          </cell>
          <cell r="AS10">
            <v>20440.072800000005</v>
          </cell>
          <cell r="AT10">
            <v>21915.129600000004</v>
          </cell>
          <cell r="AU10">
            <v>23530.668000000005</v>
          </cell>
          <cell r="AV10">
            <v>25356.928800000002</v>
          </cell>
          <cell r="AW10">
            <v>27183.189600000005</v>
          </cell>
          <cell r="AX10">
            <v>29290.4136</v>
          </cell>
          <cell r="AY10">
            <v>31467.878400000005</v>
          </cell>
          <cell r="AZ10">
            <v>34488.232800000005</v>
          </cell>
          <cell r="BA10">
            <v>37859.7912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1.6</v>
          </cell>
          <cell r="BX10">
            <v>1.712</v>
          </cell>
          <cell r="BY10">
            <v>1.968</v>
          </cell>
          <cell r="BZ10">
            <v>2.1920000000000002</v>
          </cell>
          <cell r="CA10">
            <v>2.4319999999999999</v>
          </cell>
          <cell r="CB10">
            <v>2.6720000000000002</v>
          </cell>
          <cell r="CC10">
            <v>2.944</v>
          </cell>
          <cell r="CD10">
            <v>3.2480000000000002</v>
          </cell>
          <cell r="CE10">
            <v>3.488</v>
          </cell>
          <cell r="CF10">
            <v>3.7440000000000002</v>
          </cell>
          <cell r="CG10">
            <v>4.016</v>
          </cell>
          <cell r="CH10">
            <v>4.32</v>
          </cell>
          <cell r="CI10">
            <v>4.6559999999999997</v>
          </cell>
          <cell r="CJ10">
            <v>4.992</v>
          </cell>
          <cell r="CK10">
            <v>5.36</v>
          </cell>
          <cell r="CL10">
            <v>5.7759999999999998</v>
          </cell>
          <cell r="CM10">
            <v>6.1920000000000002</v>
          </cell>
          <cell r="CN10">
            <v>6.6719999999999997</v>
          </cell>
          <cell r="CO10">
            <v>7.1680000000000001</v>
          </cell>
          <cell r="CP10">
            <v>7.8559999999999999</v>
          </cell>
          <cell r="CQ10">
            <v>8.6240000000000006</v>
          </cell>
        </row>
        <row r="11">
          <cell r="B11">
            <v>43</v>
          </cell>
          <cell r="C11" t="str">
            <v>Особо-вредные (20%)</v>
          </cell>
          <cell r="D11">
            <v>1</v>
          </cell>
          <cell r="E11">
            <v>1.5</v>
          </cell>
          <cell r="G11">
            <v>1</v>
          </cell>
          <cell r="H11">
            <v>1.2</v>
          </cell>
          <cell r="I11">
            <v>1.2</v>
          </cell>
          <cell r="J11">
            <v>151.19999999999999</v>
          </cell>
          <cell r="K11">
            <v>6</v>
          </cell>
          <cell r="L11">
            <v>49.77</v>
          </cell>
          <cell r="M11">
            <v>53.26</v>
          </cell>
          <cell r="N11">
            <v>61.22</v>
          </cell>
          <cell r="O11">
            <v>68.19</v>
          </cell>
          <cell r="P11">
            <v>75.66</v>
          </cell>
          <cell r="Q11">
            <v>83.12</v>
          </cell>
          <cell r="R11">
            <v>91.58</v>
          </cell>
          <cell r="S11">
            <v>101.04</v>
          </cell>
          <cell r="T11">
            <v>108.51</v>
          </cell>
          <cell r="U11">
            <v>116.47</v>
          </cell>
          <cell r="V11">
            <v>124.93</v>
          </cell>
          <cell r="W11">
            <v>134.38999999999999</v>
          </cell>
          <cell r="X11">
            <v>144.84</v>
          </cell>
          <cell r="Y11">
            <v>155.29</v>
          </cell>
          <cell r="Z11">
            <v>166.74</v>
          </cell>
          <cell r="AA11">
            <v>179.68</v>
          </cell>
          <cell r="AB11">
            <v>192.62</v>
          </cell>
          <cell r="AC11">
            <v>207.56</v>
          </cell>
          <cell r="AD11">
            <v>222.99</v>
          </cell>
          <cell r="AE11">
            <v>244.39</v>
          </cell>
          <cell r="AF11">
            <v>268.27999999999997</v>
          </cell>
          <cell r="AG11">
            <v>7525.7999999999993</v>
          </cell>
          <cell r="AH11">
            <v>8052.6059999999998</v>
          </cell>
          <cell r="AI11">
            <v>9256.7339999999986</v>
          </cell>
          <cell r="AJ11">
            <v>10310.346</v>
          </cell>
          <cell r="AK11">
            <v>11439.216</v>
          </cell>
          <cell r="AL11">
            <v>12568.085999999998</v>
          </cell>
          <cell r="AM11">
            <v>13847.472000000002</v>
          </cell>
          <cell r="AN11">
            <v>15277.373999999998</v>
          </cell>
          <cell r="AO11">
            <v>16406.243999999999</v>
          </cell>
          <cell r="AP11">
            <v>17610.371999999999</v>
          </cell>
          <cell r="AQ11">
            <v>18889.757999999998</v>
          </cell>
          <cell r="AR11">
            <v>20319.660000000003</v>
          </cell>
          <cell r="AS11">
            <v>21900.078000000001</v>
          </cell>
          <cell r="AT11">
            <v>23480.496000000003</v>
          </cell>
          <cell r="AU11">
            <v>25211.43</v>
          </cell>
          <cell r="AV11">
            <v>27168.137999999995</v>
          </cell>
          <cell r="AW11">
            <v>29124.846000000001</v>
          </cell>
          <cell r="AX11">
            <v>31382.585999999996</v>
          </cell>
          <cell r="AY11">
            <v>33715.584000000003</v>
          </cell>
          <cell r="AZ11">
            <v>36951.678</v>
          </cell>
          <cell r="BA11">
            <v>40564.061999999991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1.6</v>
          </cell>
          <cell r="BX11">
            <v>1.712</v>
          </cell>
          <cell r="BY11">
            <v>1.968</v>
          </cell>
          <cell r="BZ11">
            <v>2.1920000000000002</v>
          </cell>
          <cell r="CA11">
            <v>2.4319999999999999</v>
          </cell>
          <cell r="CB11">
            <v>2.6720000000000002</v>
          </cell>
          <cell r="CC11">
            <v>2.944</v>
          </cell>
          <cell r="CD11">
            <v>3.2480000000000002</v>
          </cell>
          <cell r="CE11">
            <v>3.488</v>
          </cell>
          <cell r="CF11">
            <v>3.7440000000000002</v>
          </cell>
          <cell r="CG11">
            <v>4.016</v>
          </cell>
          <cell r="CH11">
            <v>4.32</v>
          </cell>
          <cell r="CI11">
            <v>4.6559999999999997</v>
          </cell>
          <cell r="CJ11">
            <v>4.992</v>
          </cell>
          <cell r="CK11">
            <v>5.36</v>
          </cell>
          <cell r="CL11">
            <v>5.7759999999999998</v>
          </cell>
          <cell r="CM11">
            <v>6.1920000000000002</v>
          </cell>
          <cell r="CN11">
            <v>6.6719999999999997</v>
          </cell>
          <cell r="CO11">
            <v>7.1680000000000001</v>
          </cell>
          <cell r="CP11">
            <v>7.8559999999999999</v>
          </cell>
          <cell r="CQ11">
            <v>8.6240000000000006</v>
          </cell>
        </row>
        <row r="12">
          <cell r="B12">
            <v>41</v>
          </cell>
          <cell r="C12" t="str">
            <v>Особо вредные (24%)</v>
          </cell>
          <cell r="D12">
            <v>1</v>
          </cell>
          <cell r="E12">
            <v>1.5</v>
          </cell>
          <cell r="G12">
            <v>1</v>
          </cell>
          <cell r="H12">
            <v>1.24</v>
          </cell>
          <cell r="I12">
            <v>1.24</v>
          </cell>
          <cell r="J12">
            <v>151.19999999999999</v>
          </cell>
          <cell r="K12">
            <v>6</v>
          </cell>
          <cell r="L12">
            <v>51.43</v>
          </cell>
          <cell r="M12">
            <v>55.03</v>
          </cell>
          <cell r="N12">
            <v>63.26</v>
          </cell>
          <cell r="O12">
            <v>70.459999999999994</v>
          </cell>
          <cell r="P12">
            <v>78.180000000000007</v>
          </cell>
          <cell r="Q12">
            <v>85.89</v>
          </cell>
          <cell r="R12">
            <v>94.64</v>
          </cell>
          <cell r="S12">
            <v>104.41</v>
          </cell>
          <cell r="T12">
            <v>112.12</v>
          </cell>
          <cell r="U12">
            <v>120.35</v>
          </cell>
          <cell r="V12">
            <v>129.1</v>
          </cell>
          <cell r="W12">
            <v>138.87</v>
          </cell>
          <cell r="X12">
            <v>149.66999999999999</v>
          </cell>
          <cell r="Y12">
            <v>160.47</v>
          </cell>
          <cell r="Z12">
            <v>172.3</v>
          </cell>
          <cell r="AA12">
            <v>185.67</v>
          </cell>
          <cell r="AB12">
            <v>199.05</v>
          </cell>
          <cell r="AC12">
            <v>214.48</v>
          </cell>
          <cell r="AD12">
            <v>230.42</v>
          </cell>
          <cell r="AE12">
            <v>252.54</v>
          </cell>
          <cell r="AF12">
            <v>277.22000000000003</v>
          </cell>
          <cell r="AG12">
            <v>7776.66</v>
          </cell>
          <cell r="AH12">
            <v>8321.0262000000002</v>
          </cell>
          <cell r="AI12">
            <v>9565.2917999999991</v>
          </cell>
          <cell r="AJ12">
            <v>10654.0242</v>
          </cell>
          <cell r="AK12">
            <v>11820.5232</v>
          </cell>
          <cell r="AL12">
            <v>12987.022199999998</v>
          </cell>
          <cell r="AM12">
            <v>14309.054400000001</v>
          </cell>
          <cell r="AN12">
            <v>15786.619799999999</v>
          </cell>
          <cell r="AO12">
            <v>16953.1188</v>
          </cell>
          <cell r="AP12">
            <v>18197.384399999999</v>
          </cell>
          <cell r="AQ12">
            <v>19519.416599999997</v>
          </cell>
          <cell r="AR12">
            <v>20996.982000000004</v>
          </cell>
          <cell r="AS12">
            <v>22630.080600000001</v>
          </cell>
          <cell r="AT12">
            <v>24263.179200000002</v>
          </cell>
          <cell r="AU12">
            <v>26051.811000000002</v>
          </cell>
          <cell r="AV12">
            <v>28073.742599999998</v>
          </cell>
          <cell r="AW12">
            <v>30095.674200000001</v>
          </cell>
          <cell r="AX12">
            <v>32428.672199999997</v>
          </cell>
          <cell r="AY12">
            <v>34839.436800000003</v>
          </cell>
          <cell r="AZ12">
            <v>38183.400600000001</v>
          </cell>
          <cell r="BA12">
            <v>41916.19739999999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1.6</v>
          </cell>
          <cell r="BX12">
            <v>1.712</v>
          </cell>
          <cell r="BY12">
            <v>1.968</v>
          </cell>
          <cell r="BZ12">
            <v>2.1920000000000002</v>
          </cell>
          <cell r="CA12">
            <v>2.4319999999999999</v>
          </cell>
          <cell r="CB12">
            <v>2.6720000000000002</v>
          </cell>
          <cell r="CC12">
            <v>2.944</v>
          </cell>
          <cell r="CD12">
            <v>3.2480000000000002</v>
          </cell>
          <cell r="CE12">
            <v>3.488</v>
          </cell>
          <cell r="CF12">
            <v>3.7440000000000002</v>
          </cell>
          <cell r="CG12">
            <v>4.016</v>
          </cell>
          <cell r="CH12">
            <v>4.32</v>
          </cell>
          <cell r="CI12">
            <v>4.6559999999999997</v>
          </cell>
          <cell r="CJ12">
            <v>4.992</v>
          </cell>
          <cell r="CK12">
            <v>5.36</v>
          </cell>
          <cell r="CL12">
            <v>5.7759999999999998</v>
          </cell>
          <cell r="CM12">
            <v>6.1920000000000002</v>
          </cell>
          <cell r="CN12">
            <v>6.6719999999999997</v>
          </cell>
          <cell r="CO12">
            <v>7.1680000000000001</v>
          </cell>
          <cell r="CP12">
            <v>7.8559999999999999</v>
          </cell>
          <cell r="CQ12">
            <v>8.6240000000000006</v>
          </cell>
        </row>
        <row r="13">
          <cell r="B13">
            <v>48</v>
          </cell>
          <cell r="C13" t="str">
            <v>Вредные (12%)</v>
          </cell>
          <cell r="D13">
            <v>1</v>
          </cell>
          <cell r="E13">
            <v>1.5</v>
          </cell>
          <cell r="G13">
            <v>1</v>
          </cell>
          <cell r="H13">
            <v>1.1200000000000001</v>
          </cell>
          <cell r="I13">
            <v>1.1200000000000001</v>
          </cell>
          <cell r="J13">
            <v>127.1</v>
          </cell>
          <cell r="K13">
            <v>5</v>
          </cell>
          <cell r="L13">
            <v>55.26</v>
          </cell>
          <cell r="M13">
            <v>59.13</v>
          </cell>
          <cell r="N13">
            <v>67.97</v>
          </cell>
          <cell r="O13">
            <v>75.709999999999994</v>
          </cell>
          <cell r="P13">
            <v>84</v>
          </cell>
          <cell r="Q13">
            <v>92.29</v>
          </cell>
          <cell r="R13">
            <v>101.69</v>
          </cell>
          <cell r="S13">
            <v>112.19</v>
          </cell>
          <cell r="T13">
            <v>120.48</v>
          </cell>
          <cell r="U13">
            <v>129.32</v>
          </cell>
          <cell r="V13">
            <v>138.71</v>
          </cell>
          <cell r="W13">
            <v>149.21</v>
          </cell>
          <cell r="X13">
            <v>160.82</v>
          </cell>
          <cell r="Y13">
            <v>172.42</v>
          </cell>
          <cell r="Z13">
            <v>185.14</v>
          </cell>
          <cell r="AA13">
            <v>199.5</v>
          </cell>
          <cell r="AB13">
            <v>213.87</v>
          </cell>
          <cell r="AC13">
            <v>230.45</v>
          </cell>
          <cell r="AD13">
            <v>247.58</v>
          </cell>
          <cell r="AE13">
            <v>271.35000000000002</v>
          </cell>
          <cell r="AF13">
            <v>297.87</v>
          </cell>
          <cell r="AG13">
            <v>7024.0800000000008</v>
          </cell>
          <cell r="AH13">
            <v>7515.7656000000006</v>
          </cell>
          <cell r="AI13">
            <v>8639.6184000000012</v>
          </cell>
          <cell r="AJ13">
            <v>9622.9896000000008</v>
          </cell>
          <cell r="AK13">
            <v>10676.601600000002</v>
          </cell>
          <cell r="AL13">
            <v>11730.213599999999</v>
          </cell>
          <cell r="AM13">
            <v>12924.307200000003</v>
          </cell>
          <cell r="AN13">
            <v>14258.8824</v>
          </cell>
          <cell r="AO13">
            <v>15312.494400000003</v>
          </cell>
          <cell r="AP13">
            <v>16436.3472</v>
          </cell>
          <cell r="AQ13">
            <v>17630.4408</v>
          </cell>
          <cell r="AR13">
            <v>18965.016000000003</v>
          </cell>
          <cell r="AS13">
            <v>20440.072800000005</v>
          </cell>
          <cell r="AT13">
            <v>21915.129600000004</v>
          </cell>
          <cell r="AU13">
            <v>23530.668000000005</v>
          </cell>
          <cell r="AV13">
            <v>25356.928800000002</v>
          </cell>
          <cell r="AW13">
            <v>27183.189600000005</v>
          </cell>
          <cell r="AX13">
            <v>29290.4136</v>
          </cell>
          <cell r="AY13">
            <v>31467.878400000005</v>
          </cell>
          <cell r="AZ13">
            <v>34488.232800000005</v>
          </cell>
          <cell r="BA13">
            <v>37859.7912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1.6</v>
          </cell>
          <cell r="BX13">
            <v>1.712</v>
          </cell>
          <cell r="BY13">
            <v>1.968</v>
          </cell>
          <cell r="BZ13">
            <v>2.1920000000000002</v>
          </cell>
          <cell r="CA13">
            <v>2.4319999999999999</v>
          </cell>
          <cell r="CB13">
            <v>2.6720000000000002</v>
          </cell>
          <cell r="CC13">
            <v>2.944</v>
          </cell>
          <cell r="CD13">
            <v>3.2480000000000002</v>
          </cell>
          <cell r="CE13">
            <v>3.488</v>
          </cell>
          <cell r="CF13">
            <v>3.7440000000000002</v>
          </cell>
          <cell r="CG13">
            <v>4.016</v>
          </cell>
          <cell r="CH13">
            <v>4.32</v>
          </cell>
          <cell r="CI13">
            <v>4.6559999999999997</v>
          </cell>
          <cell r="CJ13">
            <v>4.992</v>
          </cell>
          <cell r="CK13">
            <v>5.36</v>
          </cell>
          <cell r="CL13">
            <v>5.7759999999999998</v>
          </cell>
          <cell r="CM13">
            <v>6.1920000000000002</v>
          </cell>
          <cell r="CN13">
            <v>6.6719999999999997</v>
          </cell>
          <cell r="CO13">
            <v>7.1680000000000001</v>
          </cell>
          <cell r="CP13">
            <v>7.8559999999999999</v>
          </cell>
          <cell r="CQ13">
            <v>8.6240000000000006</v>
          </cell>
        </row>
        <row r="14">
          <cell r="B14">
            <v>42</v>
          </cell>
          <cell r="C14" t="str">
            <v>Особо вредные (24%)</v>
          </cell>
          <cell r="D14">
            <v>1</v>
          </cell>
          <cell r="E14">
            <v>1.5</v>
          </cell>
          <cell r="G14">
            <v>1</v>
          </cell>
          <cell r="H14">
            <v>1.24</v>
          </cell>
          <cell r="I14">
            <v>1.24</v>
          </cell>
          <cell r="J14">
            <v>100.2</v>
          </cell>
          <cell r="K14">
            <v>4</v>
          </cell>
          <cell r="L14">
            <v>77.61</v>
          </cell>
          <cell r="M14">
            <v>83.04</v>
          </cell>
          <cell r="N14">
            <v>95.46</v>
          </cell>
          <cell r="O14">
            <v>106.33</v>
          </cell>
          <cell r="P14">
            <v>117.97</v>
          </cell>
          <cell r="Q14">
            <v>129.61000000000001</v>
          </cell>
          <cell r="R14">
            <v>142.80000000000001</v>
          </cell>
          <cell r="S14">
            <v>157.55000000000001</v>
          </cell>
          <cell r="T14">
            <v>169.19</v>
          </cell>
          <cell r="U14">
            <v>181.61</v>
          </cell>
          <cell r="V14">
            <v>194.8</v>
          </cell>
          <cell r="W14">
            <v>209.55</v>
          </cell>
          <cell r="X14">
            <v>225.85</v>
          </cell>
          <cell r="Y14">
            <v>242.15</v>
          </cell>
          <cell r="Z14">
            <v>260</v>
          </cell>
          <cell r="AA14">
            <v>280.18</v>
          </cell>
          <cell r="AB14">
            <v>300.36</v>
          </cell>
          <cell r="AC14">
            <v>323.64</v>
          </cell>
          <cell r="AD14">
            <v>347.7</v>
          </cell>
          <cell r="AE14">
            <v>381.07</v>
          </cell>
          <cell r="AF14">
            <v>418.33</v>
          </cell>
          <cell r="AG14">
            <v>7776.66</v>
          </cell>
          <cell r="AH14">
            <v>8321.0262000000002</v>
          </cell>
          <cell r="AI14">
            <v>9565.2917999999991</v>
          </cell>
          <cell r="AJ14">
            <v>10654.0242</v>
          </cell>
          <cell r="AK14">
            <v>11820.5232</v>
          </cell>
          <cell r="AL14">
            <v>12987.022199999998</v>
          </cell>
          <cell r="AM14">
            <v>14309.054400000001</v>
          </cell>
          <cell r="AN14">
            <v>15786.619799999999</v>
          </cell>
          <cell r="AO14">
            <v>16953.1188</v>
          </cell>
          <cell r="AP14">
            <v>18197.384399999999</v>
          </cell>
          <cell r="AQ14">
            <v>19519.416599999997</v>
          </cell>
          <cell r="AR14">
            <v>20996.982000000004</v>
          </cell>
          <cell r="AS14">
            <v>22630.080600000001</v>
          </cell>
          <cell r="AT14">
            <v>24263.179200000002</v>
          </cell>
          <cell r="AU14">
            <v>26051.811000000002</v>
          </cell>
          <cell r="AV14">
            <v>28073.742599999998</v>
          </cell>
          <cell r="AW14">
            <v>30095.674200000001</v>
          </cell>
          <cell r="AX14">
            <v>32428.672199999997</v>
          </cell>
          <cell r="AY14">
            <v>34839.436800000003</v>
          </cell>
          <cell r="AZ14">
            <v>38183.400600000001</v>
          </cell>
          <cell r="BA14">
            <v>41916.19739999999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1.6</v>
          </cell>
          <cell r="BX14">
            <v>1.712</v>
          </cell>
          <cell r="BY14">
            <v>1.968</v>
          </cell>
          <cell r="BZ14">
            <v>2.1920000000000002</v>
          </cell>
          <cell r="CA14">
            <v>2.4319999999999999</v>
          </cell>
          <cell r="CB14">
            <v>2.6720000000000002</v>
          </cell>
          <cell r="CC14">
            <v>2.944</v>
          </cell>
          <cell r="CD14">
            <v>3.2480000000000002</v>
          </cell>
          <cell r="CE14">
            <v>3.488</v>
          </cell>
          <cell r="CF14">
            <v>3.7440000000000002</v>
          </cell>
          <cell r="CG14">
            <v>4.016</v>
          </cell>
          <cell r="CH14">
            <v>4.32</v>
          </cell>
          <cell r="CI14">
            <v>4.6559999999999997</v>
          </cell>
          <cell r="CJ14">
            <v>4.992</v>
          </cell>
          <cell r="CK14">
            <v>5.36</v>
          </cell>
          <cell r="CL14">
            <v>5.7759999999999998</v>
          </cell>
          <cell r="CM14">
            <v>6.1920000000000002</v>
          </cell>
          <cell r="CN14">
            <v>6.6719999999999997</v>
          </cell>
          <cell r="CO14">
            <v>7.1680000000000001</v>
          </cell>
          <cell r="CP14">
            <v>7.8559999999999999</v>
          </cell>
          <cell r="CQ14">
            <v>8.6240000000000006</v>
          </cell>
        </row>
        <row r="15">
          <cell r="B15">
            <v>22</v>
          </cell>
          <cell r="C15" t="str">
            <v>Особо-вредные (24%). Повышение на 10%(особо-вредные)</v>
          </cell>
          <cell r="D15">
            <v>1</v>
          </cell>
          <cell r="E15">
            <v>1.5</v>
          </cell>
          <cell r="G15">
            <v>1.1000000000000001</v>
          </cell>
          <cell r="H15">
            <v>1.24</v>
          </cell>
          <cell r="I15">
            <v>1.3640000000000001</v>
          </cell>
          <cell r="J15">
            <v>100.2</v>
          </cell>
          <cell r="K15">
            <v>4</v>
          </cell>
          <cell r="L15">
            <v>85.37</v>
          </cell>
          <cell r="M15">
            <v>91.35</v>
          </cell>
          <cell r="N15">
            <v>105.01</v>
          </cell>
          <cell r="O15">
            <v>116.96</v>
          </cell>
          <cell r="P15">
            <v>129.77000000000001</v>
          </cell>
          <cell r="Q15">
            <v>142.57</v>
          </cell>
          <cell r="R15">
            <v>157.09</v>
          </cell>
          <cell r="S15">
            <v>173.31</v>
          </cell>
          <cell r="T15">
            <v>186.11</v>
          </cell>
          <cell r="U15">
            <v>199.77</v>
          </cell>
          <cell r="V15">
            <v>214.29</v>
          </cell>
          <cell r="W15">
            <v>230.51</v>
          </cell>
          <cell r="X15">
            <v>248.43</v>
          </cell>
          <cell r="Y15">
            <v>266.36</v>
          </cell>
          <cell r="Z15">
            <v>286</v>
          </cell>
          <cell r="AA15">
            <v>308.19</v>
          </cell>
          <cell r="AB15">
            <v>330.39</v>
          </cell>
          <cell r="AC15">
            <v>356</v>
          </cell>
          <cell r="AD15">
            <v>382.47</v>
          </cell>
          <cell r="AE15">
            <v>419.18</v>
          </cell>
          <cell r="AF15">
            <v>460.16</v>
          </cell>
          <cell r="AG15">
            <v>8554.3260000000009</v>
          </cell>
          <cell r="AH15">
            <v>9153.1288200000017</v>
          </cell>
          <cell r="AI15">
            <v>10521.82098</v>
          </cell>
          <cell r="AJ15">
            <v>11719.42662</v>
          </cell>
          <cell r="AK15">
            <v>13002.575520000002</v>
          </cell>
          <cell r="AL15">
            <v>14285.724419999999</v>
          </cell>
          <cell r="AM15">
            <v>15739.959840000003</v>
          </cell>
          <cell r="AN15">
            <v>17365.281780000001</v>
          </cell>
          <cell r="AO15">
            <v>18648.430680000001</v>
          </cell>
          <cell r="AP15">
            <v>20017.12284</v>
          </cell>
          <cell r="AQ15">
            <v>21471.358260000001</v>
          </cell>
          <cell r="AR15">
            <v>23096.680200000006</v>
          </cell>
          <cell r="AS15">
            <v>24893.088660000005</v>
          </cell>
          <cell r="AT15">
            <v>26689.497120000004</v>
          </cell>
          <cell r="AU15">
            <v>28656.992100000003</v>
          </cell>
          <cell r="AV15">
            <v>30881.116859999998</v>
          </cell>
          <cell r="AW15">
            <v>33105.241620000008</v>
          </cell>
          <cell r="AX15">
            <v>35671.539420000001</v>
          </cell>
          <cell r="AY15">
            <v>38323.380480000007</v>
          </cell>
          <cell r="AZ15">
            <v>42001.740660000003</v>
          </cell>
          <cell r="BA15">
            <v>46107.817139999999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1.6</v>
          </cell>
          <cell r="BX15">
            <v>1.712</v>
          </cell>
          <cell r="BY15">
            <v>1.968</v>
          </cell>
          <cell r="BZ15">
            <v>2.1920000000000002</v>
          </cell>
          <cell r="CA15">
            <v>2.4319999999999999</v>
          </cell>
          <cell r="CB15">
            <v>2.6720000000000002</v>
          </cell>
          <cell r="CC15">
            <v>2.944</v>
          </cell>
          <cell r="CD15">
            <v>3.2480000000000002</v>
          </cell>
          <cell r="CE15">
            <v>3.488</v>
          </cell>
          <cell r="CF15">
            <v>3.7440000000000002</v>
          </cell>
          <cell r="CG15">
            <v>4.016</v>
          </cell>
          <cell r="CH15">
            <v>4.32</v>
          </cell>
          <cell r="CI15">
            <v>4.6559999999999997</v>
          </cell>
          <cell r="CJ15">
            <v>4.992</v>
          </cell>
          <cell r="CK15">
            <v>5.36</v>
          </cell>
          <cell r="CL15">
            <v>5.7759999999999998</v>
          </cell>
          <cell r="CM15">
            <v>6.1920000000000002</v>
          </cell>
          <cell r="CN15">
            <v>6.6719999999999997</v>
          </cell>
          <cell r="CO15">
            <v>7.1680000000000001</v>
          </cell>
          <cell r="CP15">
            <v>7.8559999999999999</v>
          </cell>
          <cell r="CQ15">
            <v>8.6240000000000006</v>
          </cell>
        </row>
        <row r="16">
          <cell r="B16">
            <v>10</v>
          </cell>
          <cell r="C16" t="str">
            <v>Hормальные(станочники) (5%)</v>
          </cell>
          <cell r="D16">
            <v>2</v>
          </cell>
          <cell r="E16">
            <v>1.5</v>
          </cell>
          <cell r="G16">
            <v>1.05</v>
          </cell>
          <cell r="H16">
            <v>1</v>
          </cell>
          <cell r="I16">
            <v>1.05</v>
          </cell>
          <cell r="J16">
            <v>168</v>
          </cell>
          <cell r="K16">
            <v>7</v>
          </cell>
          <cell r="L16">
            <v>39.200000000000003</v>
          </cell>
          <cell r="M16">
            <v>41.94</v>
          </cell>
          <cell r="N16">
            <v>48.21</v>
          </cell>
          <cell r="O16">
            <v>53.7</v>
          </cell>
          <cell r="P16">
            <v>59.58</v>
          </cell>
          <cell r="Q16">
            <v>65.459999999999994</v>
          </cell>
          <cell r="R16">
            <v>72.12</v>
          </cell>
          <cell r="S16">
            <v>79.569999999999993</v>
          </cell>
          <cell r="T16">
            <v>85.45</v>
          </cell>
          <cell r="U16">
            <v>91.72</v>
          </cell>
          <cell r="V16">
            <v>98.38</v>
          </cell>
          <cell r="W16">
            <v>105.83</v>
          </cell>
          <cell r="X16">
            <v>114.06</v>
          </cell>
          <cell r="Y16">
            <v>122.29</v>
          </cell>
          <cell r="Z16">
            <v>131.31</v>
          </cell>
          <cell r="AA16">
            <v>141.5</v>
          </cell>
          <cell r="AB16">
            <v>151.69</v>
          </cell>
          <cell r="AC16">
            <v>163.44999999999999</v>
          </cell>
          <cell r="AD16">
            <v>175.6</v>
          </cell>
          <cell r="AE16">
            <v>192.46</v>
          </cell>
          <cell r="AF16">
            <v>211.27</v>
          </cell>
          <cell r="AG16">
            <v>6585.0750000000007</v>
          </cell>
          <cell r="AH16">
            <v>7046.0302500000007</v>
          </cell>
          <cell r="AI16">
            <v>8099.6422499999999</v>
          </cell>
          <cell r="AJ16">
            <v>9021.5527500000007</v>
          </cell>
          <cell r="AK16">
            <v>10009.314</v>
          </cell>
          <cell r="AL16">
            <v>10997.07525</v>
          </cell>
          <cell r="AM16">
            <v>12116.538000000002</v>
          </cell>
          <cell r="AN16">
            <v>13367.702249999998</v>
          </cell>
          <cell r="AO16">
            <v>14355.463500000002</v>
          </cell>
          <cell r="AP16">
            <v>15409.075500000001</v>
          </cell>
          <cell r="AQ16">
            <v>16528.538249999998</v>
          </cell>
          <cell r="AR16">
            <v>17779.702500000003</v>
          </cell>
          <cell r="AS16">
            <v>19162.568250000004</v>
          </cell>
          <cell r="AT16">
            <v>20545.434000000001</v>
          </cell>
          <cell r="AU16">
            <v>22060.001250000001</v>
          </cell>
          <cell r="AV16">
            <v>23772.120749999998</v>
          </cell>
          <cell r="AW16">
            <v>25484.240250000003</v>
          </cell>
          <cell r="AX16">
            <v>27459.762750000002</v>
          </cell>
          <cell r="AY16">
            <v>29501.136000000006</v>
          </cell>
          <cell r="AZ16">
            <v>32332.718250000005</v>
          </cell>
          <cell r="BA16">
            <v>35493.554249999994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1.6</v>
          </cell>
          <cell r="BX16">
            <v>1.712</v>
          </cell>
          <cell r="BY16">
            <v>1.968</v>
          </cell>
          <cell r="BZ16">
            <v>2.1920000000000002</v>
          </cell>
          <cell r="CA16">
            <v>2.4319999999999999</v>
          </cell>
          <cell r="CB16">
            <v>2.6720000000000002</v>
          </cell>
          <cell r="CC16">
            <v>2.944</v>
          </cell>
          <cell r="CD16">
            <v>3.2480000000000002</v>
          </cell>
          <cell r="CE16">
            <v>3.488</v>
          </cell>
          <cell r="CF16">
            <v>3.7440000000000002</v>
          </cell>
          <cell r="CG16">
            <v>4.016</v>
          </cell>
          <cell r="CH16">
            <v>4.32</v>
          </cell>
          <cell r="CI16">
            <v>4.6559999999999997</v>
          </cell>
          <cell r="CJ16">
            <v>4.992</v>
          </cell>
          <cell r="CK16">
            <v>5.36</v>
          </cell>
          <cell r="CL16">
            <v>5.7759999999999998</v>
          </cell>
          <cell r="CM16">
            <v>6.1920000000000002</v>
          </cell>
          <cell r="CN16">
            <v>6.6719999999999997</v>
          </cell>
          <cell r="CO16">
            <v>7.1680000000000001</v>
          </cell>
          <cell r="CP16">
            <v>7.8559999999999999</v>
          </cell>
          <cell r="CQ16">
            <v>8.6240000000000006</v>
          </cell>
        </row>
        <row r="17">
          <cell r="B17">
            <v>11</v>
          </cell>
          <cell r="C17" t="str">
            <v>Вредные (4%)</v>
          </cell>
          <cell r="D17">
            <v>2</v>
          </cell>
          <cell r="E17">
            <v>1.5</v>
          </cell>
          <cell r="G17">
            <v>1.05</v>
          </cell>
          <cell r="H17">
            <v>1.04</v>
          </cell>
          <cell r="I17">
            <v>1.0920000000000001</v>
          </cell>
          <cell r="J17">
            <v>168</v>
          </cell>
          <cell r="K17">
            <v>7</v>
          </cell>
          <cell r="L17">
            <v>40.76</v>
          </cell>
          <cell r="M17">
            <v>43.62</v>
          </cell>
          <cell r="N17">
            <v>50.14</v>
          </cell>
          <cell r="O17">
            <v>55.85</v>
          </cell>
          <cell r="P17">
            <v>61.96</v>
          </cell>
          <cell r="Q17">
            <v>68.08</v>
          </cell>
          <cell r="R17">
            <v>75.010000000000005</v>
          </cell>
          <cell r="S17">
            <v>82.75</v>
          </cell>
          <cell r="T17">
            <v>88.87</v>
          </cell>
          <cell r="U17">
            <v>95.39</v>
          </cell>
          <cell r="V17">
            <v>102.32</v>
          </cell>
          <cell r="W17">
            <v>110.06</v>
          </cell>
          <cell r="X17">
            <v>118.63</v>
          </cell>
          <cell r="Y17">
            <v>127.19</v>
          </cell>
          <cell r="Z17">
            <v>136.56</v>
          </cell>
          <cell r="AA17">
            <v>147.16</v>
          </cell>
          <cell r="AB17">
            <v>157.76</v>
          </cell>
          <cell r="AC17">
            <v>169.99</v>
          </cell>
          <cell r="AD17">
            <v>182.63</v>
          </cell>
          <cell r="AE17">
            <v>200.15</v>
          </cell>
          <cell r="AF17">
            <v>219.72</v>
          </cell>
          <cell r="AG17">
            <v>6848.4780000000001</v>
          </cell>
          <cell r="AH17">
            <v>7327.8714600000003</v>
          </cell>
          <cell r="AI17">
            <v>8423.6279400000003</v>
          </cell>
          <cell r="AJ17">
            <v>9382.4148600000008</v>
          </cell>
          <cell r="AK17">
            <v>10409.686560000002</v>
          </cell>
          <cell r="AL17">
            <v>11436.958259999999</v>
          </cell>
          <cell r="AM17">
            <v>12601.199520000002</v>
          </cell>
          <cell r="AN17">
            <v>13902.41034</v>
          </cell>
          <cell r="AO17">
            <v>14929.682040000002</v>
          </cell>
          <cell r="AP17">
            <v>16025.438520000002</v>
          </cell>
          <cell r="AQ17">
            <v>17189.679779999999</v>
          </cell>
          <cell r="AR17">
            <v>18490.890600000006</v>
          </cell>
          <cell r="AS17">
            <v>19929.070980000004</v>
          </cell>
          <cell r="AT17">
            <v>21367.251360000002</v>
          </cell>
          <cell r="AU17">
            <v>22942.401300000005</v>
          </cell>
          <cell r="AV17">
            <v>24723.005580000001</v>
          </cell>
          <cell r="AW17">
            <v>26503.609860000004</v>
          </cell>
          <cell r="AX17">
            <v>28558.153259999999</v>
          </cell>
          <cell r="AY17">
            <v>30681.181440000008</v>
          </cell>
          <cell r="AZ17">
            <v>33626.026980000002</v>
          </cell>
          <cell r="BA17">
            <v>36913.296419999999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1.6</v>
          </cell>
          <cell r="BX17">
            <v>1.712</v>
          </cell>
          <cell r="BY17">
            <v>1.968</v>
          </cell>
          <cell r="BZ17">
            <v>2.1920000000000002</v>
          </cell>
          <cell r="CA17">
            <v>2.4319999999999999</v>
          </cell>
          <cell r="CB17">
            <v>2.6720000000000002</v>
          </cell>
          <cell r="CC17">
            <v>2.944</v>
          </cell>
          <cell r="CD17">
            <v>3.2480000000000002</v>
          </cell>
          <cell r="CE17">
            <v>3.488</v>
          </cell>
          <cell r="CF17">
            <v>3.7440000000000002</v>
          </cell>
          <cell r="CG17">
            <v>4.016</v>
          </cell>
          <cell r="CH17">
            <v>4.32</v>
          </cell>
          <cell r="CI17">
            <v>4.6559999999999997</v>
          </cell>
          <cell r="CJ17">
            <v>4.992</v>
          </cell>
          <cell r="CK17">
            <v>5.36</v>
          </cell>
          <cell r="CL17">
            <v>5.7759999999999998</v>
          </cell>
          <cell r="CM17">
            <v>6.1920000000000002</v>
          </cell>
          <cell r="CN17">
            <v>6.6719999999999997</v>
          </cell>
          <cell r="CO17">
            <v>7.1680000000000001</v>
          </cell>
          <cell r="CP17">
            <v>7.8559999999999999</v>
          </cell>
          <cell r="CQ17">
            <v>8.6240000000000006</v>
          </cell>
        </row>
        <row r="18">
          <cell r="B18">
            <v>12</v>
          </cell>
          <cell r="C18" t="str">
            <v>Вредные, ремотный персонал, облужив.котельную(ув.8%)</v>
          </cell>
          <cell r="D18">
            <v>2</v>
          </cell>
          <cell r="E18">
            <v>1.5</v>
          </cell>
          <cell r="G18">
            <v>1.05</v>
          </cell>
          <cell r="H18">
            <v>1.08</v>
          </cell>
          <cell r="I18">
            <v>1.1340000000000001</v>
          </cell>
          <cell r="J18">
            <v>168</v>
          </cell>
          <cell r="K18">
            <v>7</v>
          </cell>
          <cell r="L18">
            <v>42.33</v>
          </cell>
          <cell r="M18">
            <v>45.3</v>
          </cell>
          <cell r="N18">
            <v>52.07</v>
          </cell>
          <cell r="O18">
            <v>58</v>
          </cell>
          <cell r="P18">
            <v>64.349999999999994</v>
          </cell>
          <cell r="Q18">
            <v>70.7</v>
          </cell>
          <cell r="R18">
            <v>77.89</v>
          </cell>
          <cell r="S18">
            <v>85.94</v>
          </cell>
          <cell r="T18">
            <v>92.29</v>
          </cell>
          <cell r="U18">
            <v>99.06</v>
          </cell>
          <cell r="V18">
            <v>106.25</v>
          </cell>
          <cell r="W18">
            <v>114.3</v>
          </cell>
          <cell r="X18">
            <v>123.19</v>
          </cell>
          <cell r="Y18">
            <v>132.08000000000001</v>
          </cell>
          <cell r="Z18">
            <v>141.81</v>
          </cell>
          <cell r="AA18">
            <v>152.82</v>
          </cell>
          <cell r="AB18">
            <v>163.83000000000001</v>
          </cell>
          <cell r="AC18">
            <v>176.53</v>
          </cell>
          <cell r="AD18">
            <v>189.65</v>
          </cell>
          <cell r="AE18">
            <v>207.85</v>
          </cell>
          <cell r="AF18">
            <v>228.17</v>
          </cell>
          <cell r="AG18">
            <v>7111.8810000000003</v>
          </cell>
          <cell r="AH18">
            <v>7609.7126700000008</v>
          </cell>
          <cell r="AI18">
            <v>8747.6136299999998</v>
          </cell>
          <cell r="AJ18">
            <v>9743.2769700000008</v>
          </cell>
          <cell r="AK18">
            <v>10810.059120000002</v>
          </cell>
          <cell r="AL18">
            <v>11876.841270000001</v>
          </cell>
          <cell r="AM18">
            <v>13085.861040000003</v>
          </cell>
          <cell r="AN18">
            <v>14437.11843</v>
          </cell>
          <cell r="AO18">
            <v>15503.900580000003</v>
          </cell>
          <cell r="AP18">
            <v>16641.80154</v>
          </cell>
          <cell r="AQ18">
            <v>17850.821309999999</v>
          </cell>
          <cell r="AR18">
            <v>19202.078700000005</v>
          </cell>
          <cell r="AS18">
            <v>20695.573710000004</v>
          </cell>
          <cell r="AT18">
            <v>22189.068720000003</v>
          </cell>
          <cell r="AU18">
            <v>23824.801350000005</v>
          </cell>
          <cell r="AV18">
            <v>25673.89041</v>
          </cell>
          <cell r="AW18">
            <v>27522.979470000006</v>
          </cell>
          <cell r="AX18">
            <v>29656.54377</v>
          </cell>
          <cell r="AY18">
            <v>31861.226880000006</v>
          </cell>
          <cell r="AZ18">
            <v>34919.335710000007</v>
          </cell>
          <cell r="BA18">
            <v>38333.038589999996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1.6</v>
          </cell>
          <cell r="BX18">
            <v>1.712</v>
          </cell>
          <cell r="BY18">
            <v>1.968</v>
          </cell>
          <cell r="BZ18">
            <v>2.1920000000000002</v>
          </cell>
          <cell r="CA18">
            <v>2.4319999999999999</v>
          </cell>
          <cell r="CB18">
            <v>2.6720000000000002</v>
          </cell>
          <cell r="CC18">
            <v>2.944</v>
          </cell>
          <cell r="CD18">
            <v>3.2480000000000002</v>
          </cell>
          <cell r="CE18">
            <v>3.488</v>
          </cell>
          <cell r="CF18">
            <v>3.7440000000000002</v>
          </cell>
          <cell r="CG18">
            <v>4.016</v>
          </cell>
          <cell r="CH18">
            <v>4.32</v>
          </cell>
          <cell r="CI18">
            <v>4.6559999999999997</v>
          </cell>
          <cell r="CJ18">
            <v>4.992</v>
          </cell>
          <cell r="CK18">
            <v>5.36</v>
          </cell>
          <cell r="CL18">
            <v>5.7759999999999998</v>
          </cell>
          <cell r="CM18">
            <v>6.1920000000000002</v>
          </cell>
          <cell r="CN18">
            <v>6.6719999999999997</v>
          </cell>
          <cell r="CO18">
            <v>7.1680000000000001</v>
          </cell>
          <cell r="CP18">
            <v>7.8559999999999999</v>
          </cell>
          <cell r="CQ18">
            <v>8.6240000000000006</v>
          </cell>
        </row>
        <row r="19">
          <cell r="A19">
            <v>1</v>
          </cell>
          <cell r="B19">
            <v>13</v>
          </cell>
          <cell r="C19" t="str">
            <v>Вредные, ремонтный перс.основных цехов 1,5,7,10,25,13</v>
          </cell>
          <cell r="D19">
            <v>2</v>
          </cell>
          <cell r="E19">
            <v>1.5</v>
          </cell>
          <cell r="G19">
            <v>1.05</v>
          </cell>
          <cell r="H19">
            <v>1.1200000000000001</v>
          </cell>
          <cell r="I19">
            <v>1.1760000000000002</v>
          </cell>
          <cell r="J19">
            <v>168</v>
          </cell>
          <cell r="K19">
            <v>7</v>
          </cell>
          <cell r="L19">
            <v>43.9</v>
          </cell>
          <cell r="M19">
            <v>46.97</v>
          </cell>
          <cell r="N19">
            <v>54</v>
          </cell>
          <cell r="O19">
            <v>60.14</v>
          </cell>
          <cell r="P19">
            <v>66.73</v>
          </cell>
          <cell r="Q19">
            <v>73.31</v>
          </cell>
          <cell r="R19">
            <v>80.78</v>
          </cell>
          <cell r="S19">
            <v>89.12</v>
          </cell>
          <cell r="T19">
            <v>95.7</v>
          </cell>
          <cell r="U19">
            <v>102.73</v>
          </cell>
          <cell r="V19">
            <v>110.19</v>
          </cell>
          <cell r="W19">
            <v>118.53</v>
          </cell>
          <cell r="X19">
            <v>127.75</v>
          </cell>
          <cell r="Y19">
            <v>136.97</v>
          </cell>
          <cell r="Z19">
            <v>147.07</v>
          </cell>
          <cell r="AA19">
            <v>158.47999999999999</v>
          </cell>
          <cell r="AB19">
            <v>169.89</v>
          </cell>
          <cell r="AC19">
            <v>183.07</v>
          </cell>
          <cell r="AD19">
            <v>196.67</v>
          </cell>
          <cell r="AE19">
            <v>215.55</v>
          </cell>
          <cell r="AF19">
            <v>236.62</v>
          </cell>
          <cell r="AG19">
            <v>7375.2840000000006</v>
          </cell>
          <cell r="AH19">
            <v>7891.5538800000013</v>
          </cell>
          <cell r="AI19">
            <v>9071.5993200000012</v>
          </cell>
          <cell r="AJ19">
            <v>10104.139080000001</v>
          </cell>
          <cell r="AK19">
            <v>11210.431680000002</v>
          </cell>
          <cell r="AL19">
            <v>12316.72428</v>
          </cell>
          <cell r="AM19">
            <v>13570.522560000003</v>
          </cell>
          <cell r="AN19">
            <v>14971.826520000001</v>
          </cell>
          <cell r="AO19">
            <v>16078.119120000003</v>
          </cell>
          <cell r="AP19">
            <v>17258.164560000001</v>
          </cell>
          <cell r="AQ19">
            <v>18511.96284</v>
          </cell>
          <cell r="AR19">
            <v>19913.266800000005</v>
          </cell>
          <cell r="AS19">
            <v>21462.076440000004</v>
          </cell>
          <cell r="AT19">
            <v>23010.886080000004</v>
          </cell>
          <cell r="AU19">
            <v>24707.201400000005</v>
          </cell>
          <cell r="AV19">
            <v>26624.775240000003</v>
          </cell>
          <cell r="AW19">
            <v>28542.349080000007</v>
          </cell>
          <cell r="AX19">
            <v>30754.934280000001</v>
          </cell>
          <cell r="AY19">
            <v>33041.272320000011</v>
          </cell>
          <cell r="AZ19">
            <v>36212.644440000011</v>
          </cell>
          <cell r="BA19">
            <v>39752.780760000001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1</v>
          </cell>
          <cell r="BX19">
            <v>1.07</v>
          </cell>
          <cell r="BY19">
            <v>1.23</v>
          </cell>
          <cell r="BZ19">
            <v>1.37</v>
          </cell>
          <cell r="CA19">
            <v>1.52</v>
          </cell>
          <cell r="CB19">
            <v>1.67</v>
          </cell>
          <cell r="CC19">
            <v>1.84</v>
          </cell>
          <cell r="CD19">
            <v>2.0299999999999998</v>
          </cell>
          <cell r="CE19">
            <v>2.1800000000000002</v>
          </cell>
          <cell r="CF19">
            <v>2.34</v>
          </cell>
          <cell r="CG19">
            <v>2.5099999999999998</v>
          </cell>
          <cell r="CH19">
            <v>2.7</v>
          </cell>
          <cell r="CI19">
            <v>2.91</v>
          </cell>
          <cell r="CJ19">
            <v>3.12</v>
          </cell>
          <cell r="CK19">
            <v>3.35</v>
          </cell>
          <cell r="CL19">
            <v>3.61</v>
          </cell>
          <cell r="CM19">
            <v>3.87</v>
          </cell>
          <cell r="CN19">
            <v>4.17</v>
          </cell>
          <cell r="CO19">
            <v>4.4800000000000004</v>
          </cell>
          <cell r="CP19">
            <v>4.91</v>
          </cell>
          <cell r="CQ19">
            <v>5.39</v>
          </cell>
        </row>
        <row r="20">
          <cell r="B20">
            <v>38</v>
          </cell>
          <cell r="C20" t="str">
            <v>Особо-вредные, слесарь КИПиА цеха 20(увеличение на 20%)</v>
          </cell>
          <cell r="D20">
            <v>2</v>
          </cell>
          <cell r="E20">
            <v>1.5</v>
          </cell>
          <cell r="G20">
            <v>1.05</v>
          </cell>
          <cell r="H20">
            <v>1.2</v>
          </cell>
          <cell r="I20">
            <v>1.26</v>
          </cell>
          <cell r="J20">
            <v>151.19999999999999</v>
          </cell>
          <cell r="K20">
            <v>6</v>
          </cell>
          <cell r="L20">
            <v>52.26</v>
          </cell>
          <cell r="M20">
            <v>55.92</v>
          </cell>
          <cell r="N20">
            <v>64.28</v>
          </cell>
          <cell r="O20">
            <v>71.599999999999994</v>
          </cell>
          <cell r="P20">
            <v>79.44</v>
          </cell>
          <cell r="Q20">
            <v>87.28</v>
          </cell>
          <cell r="R20">
            <v>96.16</v>
          </cell>
          <cell r="S20">
            <v>106.09</v>
          </cell>
          <cell r="T20">
            <v>113.93</v>
          </cell>
          <cell r="U20">
            <v>122.29</v>
          </cell>
          <cell r="V20">
            <v>131.18</v>
          </cell>
          <cell r="W20">
            <v>141.11000000000001</v>
          </cell>
          <cell r="X20">
            <v>152.08000000000001</v>
          </cell>
          <cell r="Y20">
            <v>163.06</v>
          </cell>
          <cell r="Z20">
            <v>175.08</v>
          </cell>
          <cell r="AA20">
            <v>188.67</v>
          </cell>
          <cell r="AB20">
            <v>202.26</v>
          </cell>
          <cell r="AC20">
            <v>217.93</v>
          </cell>
          <cell r="AD20">
            <v>234.14</v>
          </cell>
          <cell r="AE20">
            <v>256.61</v>
          </cell>
          <cell r="AF20">
            <v>281.69</v>
          </cell>
          <cell r="AG20">
            <v>7902.09</v>
          </cell>
          <cell r="AH20">
            <v>8455.2363000000005</v>
          </cell>
          <cell r="AI20">
            <v>9719.5707000000002</v>
          </cell>
          <cell r="AJ20">
            <v>10825.863300000001</v>
          </cell>
          <cell r="AK20">
            <v>12011.176800000001</v>
          </cell>
          <cell r="AL20">
            <v>13196.490299999999</v>
          </cell>
          <cell r="AM20">
            <v>14539.845600000002</v>
          </cell>
          <cell r="AN20">
            <v>16041.242699999999</v>
          </cell>
          <cell r="AO20">
            <v>17226.556200000003</v>
          </cell>
          <cell r="AP20">
            <v>18490.890599999999</v>
          </cell>
          <cell r="AQ20">
            <v>19834.245899999998</v>
          </cell>
          <cell r="AR20">
            <v>21335.643000000004</v>
          </cell>
          <cell r="AS20">
            <v>22995.081900000005</v>
          </cell>
          <cell r="AT20">
            <v>24654.520800000002</v>
          </cell>
          <cell r="AU20">
            <v>26472.001500000002</v>
          </cell>
          <cell r="AV20">
            <v>28526.544899999997</v>
          </cell>
          <cell r="AW20">
            <v>30581.088300000003</v>
          </cell>
          <cell r="AX20">
            <v>32951.715299999996</v>
          </cell>
          <cell r="AY20">
            <v>35401.363200000007</v>
          </cell>
          <cell r="AZ20">
            <v>38799.261900000005</v>
          </cell>
          <cell r="BA20">
            <v>42592.265099999997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1.6</v>
          </cell>
          <cell r="BX20">
            <v>1.712</v>
          </cell>
          <cell r="BY20">
            <v>1.968</v>
          </cell>
          <cell r="BZ20">
            <v>2.1920000000000002</v>
          </cell>
          <cell r="CA20">
            <v>2.4319999999999999</v>
          </cell>
          <cell r="CB20">
            <v>2.6720000000000002</v>
          </cell>
          <cell r="CC20">
            <v>2.944</v>
          </cell>
          <cell r="CD20">
            <v>3.2480000000000002</v>
          </cell>
          <cell r="CE20">
            <v>3.488</v>
          </cell>
          <cell r="CF20">
            <v>3.7440000000000002</v>
          </cell>
          <cell r="CG20">
            <v>4.016</v>
          </cell>
          <cell r="CH20">
            <v>4.32</v>
          </cell>
          <cell r="CI20">
            <v>4.6559999999999997</v>
          </cell>
          <cell r="CJ20">
            <v>4.992</v>
          </cell>
          <cell r="CK20">
            <v>5.36</v>
          </cell>
          <cell r="CL20">
            <v>5.7759999999999998</v>
          </cell>
          <cell r="CM20">
            <v>6.1920000000000002</v>
          </cell>
          <cell r="CN20">
            <v>6.6719999999999997</v>
          </cell>
          <cell r="CO20">
            <v>7.1680000000000001</v>
          </cell>
          <cell r="CP20">
            <v>7.8559999999999999</v>
          </cell>
          <cell r="CQ20">
            <v>8.6240000000000006</v>
          </cell>
        </row>
        <row r="21">
          <cell r="A21">
            <v>1</v>
          </cell>
          <cell r="B21">
            <v>20</v>
          </cell>
          <cell r="C21" t="str">
            <v>Особо-вредн.ремонт.перс. цеха1-2 отд.9 цехов 4,51,14,13</v>
          </cell>
          <cell r="D21">
            <v>2</v>
          </cell>
          <cell r="E21">
            <v>1.5</v>
          </cell>
          <cell r="G21">
            <v>1.05</v>
          </cell>
          <cell r="H21">
            <v>1.24</v>
          </cell>
          <cell r="I21">
            <v>1.302</v>
          </cell>
          <cell r="J21">
            <v>151.19999999999999</v>
          </cell>
          <cell r="K21">
            <v>6</v>
          </cell>
          <cell r="L21">
            <v>54</v>
          </cell>
          <cell r="M21">
            <v>57.78</v>
          </cell>
          <cell r="N21">
            <v>66.430000000000007</v>
          </cell>
          <cell r="O21">
            <v>73.989999999999995</v>
          </cell>
          <cell r="P21">
            <v>82.09</v>
          </cell>
          <cell r="Q21">
            <v>90.19</v>
          </cell>
          <cell r="R21">
            <v>99.37</v>
          </cell>
          <cell r="S21">
            <v>109.63</v>
          </cell>
          <cell r="T21">
            <v>117.73</v>
          </cell>
          <cell r="U21">
            <v>126.37</v>
          </cell>
          <cell r="V21">
            <v>135.55000000000001</v>
          </cell>
          <cell r="W21">
            <v>145.81</v>
          </cell>
          <cell r="X21">
            <v>157.15</v>
          </cell>
          <cell r="Y21">
            <v>168.49</v>
          </cell>
          <cell r="Z21">
            <v>180.92</v>
          </cell>
          <cell r="AA21">
            <v>194.96</v>
          </cell>
          <cell r="AB21">
            <v>209</v>
          </cell>
          <cell r="AC21">
            <v>225.2</v>
          </cell>
          <cell r="AD21">
            <v>241.94</v>
          </cell>
          <cell r="AE21">
            <v>265.16000000000003</v>
          </cell>
          <cell r="AF21">
            <v>291.08</v>
          </cell>
          <cell r="AG21">
            <v>8165.4930000000004</v>
          </cell>
          <cell r="AH21">
            <v>8737.077510000001</v>
          </cell>
          <cell r="AI21">
            <v>10043.55639</v>
          </cell>
          <cell r="AJ21">
            <v>11186.725410000001</v>
          </cell>
          <cell r="AK21">
            <v>12411.549360000001</v>
          </cell>
          <cell r="AL21">
            <v>13636.373309999999</v>
          </cell>
          <cell r="AM21">
            <v>15024.507120000002</v>
          </cell>
          <cell r="AN21">
            <v>16575.950789999999</v>
          </cell>
          <cell r="AO21">
            <v>17800.774740000001</v>
          </cell>
          <cell r="AP21">
            <v>19107.25362</v>
          </cell>
          <cell r="AQ21">
            <v>20495.387429999999</v>
          </cell>
          <cell r="AR21">
            <v>22046.831100000003</v>
          </cell>
          <cell r="AS21">
            <v>23761.584630000005</v>
          </cell>
          <cell r="AT21">
            <v>25476.338160000003</v>
          </cell>
          <cell r="AU21">
            <v>27354.401550000002</v>
          </cell>
          <cell r="AV21">
            <v>29477.42973</v>
          </cell>
          <cell r="AW21">
            <v>31600.457910000005</v>
          </cell>
          <cell r="AX21">
            <v>34050.105810000001</v>
          </cell>
          <cell r="AY21">
            <v>36581.408640000009</v>
          </cell>
          <cell r="AZ21">
            <v>40092.570630000002</v>
          </cell>
          <cell r="BA21">
            <v>44012.007269999995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1</v>
          </cell>
          <cell r="BX21">
            <v>1.07</v>
          </cell>
          <cell r="BY21">
            <v>1.23</v>
          </cell>
          <cell r="BZ21">
            <v>1.37</v>
          </cell>
          <cell r="CA21">
            <v>1.52</v>
          </cell>
          <cell r="CB21">
            <v>1.67</v>
          </cell>
          <cell r="CC21">
            <v>1.84</v>
          </cell>
          <cell r="CD21">
            <v>2.0299999999999998</v>
          </cell>
          <cell r="CE21">
            <v>2.1800000000000002</v>
          </cell>
          <cell r="CF21">
            <v>2.34</v>
          </cell>
          <cell r="CG21">
            <v>2.5099999999999998</v>
          </cell>
          <cell r="CH21">
            <v>2.7</v>
          </cell>
          <cell r="CI21">
            <v>2.91</v>
          </cell>
          <cell r="CJ21">
            <v>3.12</v>
          </cell>
          <cell r="CK21">
            <v>3.35</v>
          </cell>
          <cell r="CL21">
            <v>3.61</v>
          </cell>
          <cell r="CM21">
            <v>3.87</v>
          </cell>
          <cell r="CN21">
            <v>4.17</v>
          </cell>
          <cell r="CO21">
            <v>4.4800000000000004</v>
          </cell>
          <cell r="CP21">
            <v>4.91</v>
          </cell>
          <cell r="CQ21">
            <v>5.39</v>
          </cell>
        </row>
        <row r="22">
          <cell r="A22">
            <v>1</v>
          </cell>
          <cell r="B22">
            <v>21</v>
          </cell>
          <cell r="C22" t="str">
            <v>Особо-вредный ремонтный персонал цехов 3,8,14,13</v>
          </cell>
          <cell r="D22">
            <v>2</v>
          </cell>
          <cell r="E22">
            <v>1.5</v>
          </cell>
          <cell r="G22">
            <v>1.05</v>
          </cell>
          <cell r="H22">
            <v>1.24</v>
          </cell>
          <cell r="I22">
            <v>1.302</v>
          </cell>
          <cell r="J22">
            <v>100.2</v>
          </cell>
          <cell r="K22">
            <v>4</v>
          </cell>
          <cell r="L22">
            <v>81.489999999999995</v>
          </cell>
          <cell r="M22">
            <v>87.2</v>
          </cell>
          <cell r="N22">
            <v>100.24</v>
          </cell>
          <cell r="O22">
            <v>111.64</v>
          </cell>
          <cell r="P22">
            <v>123.87</v>
          </cell>
          <cell r="Q22">
            <v>136.09</v>
          </cell>
          <cell r="R22">
            <v>149.94999999999999</v>
          </cell>
          <cell r="S22">
            <v>165.43</v>
          </cell>
          <cell r="T22">
            <v>177.65</v>
          </cell>
          <cell r="U22">
            <v>190.69</v>
          </cell>
          <cell r="V22">
            <v>204.54</v>
          </cell>
          <cell r="W22">
            <v>220.03</v>
          </cell>
          <cell r="X22">
            <v>237.14</v>
          </cell>
          <cell r="Y22">
            <v>254.25</v>
          </cell>
          <cell r="Z22">
            <v>273</v>
          </cell>
          <cell r="AA22">
            <v>294.19</v>
          </cell>
          <cell r="AB22">
            <v>315.37</v>
          </cell>
          <cell r="AC22">
            <v>339.82</v>
          </cell>
          <cell r="AD22">
            <v>365.08</v>
          </cell>
          <cell r="AE22">
            <v>400.13</v>
          </cell>
          <cell r="AF22">
            <v>439.24</v>
          </cell>
          <cell r="AG22">
            <v>8165.4930000000004</v>
          </cell>
          <cell r="AH22">
            <v>8737.077510000001</v>
          </cell>
          <cell r="AI22">
            <v>10043.55639</v>
          </cell>
          <cell r="AJ22">
            <v>11186.725410000001</v>
          </cell>
          <cell r="AK22">
            <v>12411.549360000001</v>
          </cell>
          <cell r="AL22">
            <v>13636.373309999999</v>
          </cell>
          <cell r="AM22">
            <v>15024.507120000002</v>
          </cell>
          <cell r="AN22">
            <v>16575.950789999999</v>
          </cell>
          <cell r="AO22">
            <v>17800.774740000001</v>
          </cell>
          <cell r="AP22">
            <v>19107.25362</v>
          </cell>
          <cell r="AQ22">
            <v>20495.387429999999</v>
          </cell>
          <cell r="AR22">
            <v>22046.831100000003</v>
          </cell>
          <cell r="AS22">
            <v>23761.584630000005</v>
          </cell>
          <cell r="AT22">
            <v>25476.338160000003</v>
          </cell>
          <cell r="AU22">
            <v>27354.401550000002</v>
          </cell>
          <cell r="AV22">
            <v>29477.42973</v>
          </cell>
          <cell r="AW22">
            <v>31600.457910000005</v>
          </cell>
          <cell r="AX22">
            <v>34050.105810000001</v>
          </cell>
          <cell r="AY22">
            <v>36581.408640000009</v>
          </cell>
          <cell r="AZ22">
            <v>40092.570630000002</v>
          </cell>
          <cell r="BA22">
            <v>44012.007269999995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1</v>
          </cell>
          <cell r="BX22">
            <v>1.07</v>
          </cell>
          <cell r="BY22">
            <v>1.23</v>
          </cell>
          <cell r="BZ22">
            <v>1.37</v>
          </cell>
          <cell r="CA22">
            <v>1.52</v>
          </cell>
          <cell r="CB22">
            <v>1.67</v>
          </cell>
          <cell r="CC22">
            <v>1.84</v>
          </cell>
          <cell r="CD22">
            <v>2.0299999999999998</v>
          </cell>
          <cell r="CE22">
            <v>2.1800000000000002</v>
          </cell>
          <cell r="CF22">
            <v>2.34</v>
          </cell>
          <cell r="CG22">
            <v>2.5099999999999998</v>
          </cell>
          <cell r="CH22">
            <v>2.7</v>
          </cell>
          <cell r="CI22">
            <v>2.91</v>
          </cell>
          <cell r="CJ22">
            <v>3.12</v>
          </cell>
          <cell r="CK22">
            <v>3.35</v>
          </cell>
          <cell r="CL22">
            <v>3.61</v>
          </cell>
          <cell r="CM22">
            <v>3.87</v>
          </cell>
          <cell r="CN22">
            <v>4.17</v>
          </cell>
          <cell r="CO22">
            <v>4.4800000000000004</v>
          </cell>
          <cell r="CP22">
            <v>4.91</v>
          </cell>
          <cell r="CQ22">
            <v>5.39</v>
          </cell>
        </row>
        <row r="23">
          <cell r="B23">
            <v>39</v>
          </cell>
          <cell r="C23" t="str">
            <v>Особо-вредные (24%)</v>
          </cell>
          <cell r="D23">
            <v>2</v>
          </cell>
          <cell r="E23">
            <v>1.5</v>
          </cell>
          <cell r="G23">
            <v>1.05</v>
          </cell>
          <cell r="H23">
            <v>1.24</v>
          </cell>
          <cell r="I23">
            <v>1.302</v>
          </cell>
          <cell r="J23">
            <v>100.2</v>
          </cell>
          <cell r="K23">
            <v>4</v>
          </cell>
          <cell r="L23">
            <v>81.489999999999995</v>
          </cell>
          <cell r="M23">
            <v>87.2</v>
          </cell>
          <cell r="N23">
            <v>100.24</v>
          </cell>
          <cell r="O23">
            <v>111.64</v>
          </cell>
          <cell r="P23">
            <v>123.87</v>
          </cell>
          <cell r="Q23">
            <v>136.09</v>
          </cell>
          <cell r="R23">
            <v>149.94999999999999</v>
          </cell>
          <cell r="S23">
            <v>165.43</v>
          </cell>
          <cell r="T23">
            <v>177.65</v>
          </cell>
          <cell r="U23">
            <v>190.69</v>
          </cell>
          <cell r="V23">
            <v>204.54</v>
          </cell>
          <cell r="W23">
            <v>220.03</v>
          </cell>
          <cell r="X23">
            <v>237.14</v>
          </cell>
          <cell r="Y23">
            <v>254.25</v>
          </cell>
          <cell r="Z23">
            <v>273</v>
          </cell>
          <cell r="AA23">
            <v>294.19</v>
          </cell>
          <cell r="AB23">
            <v>315.37</v>
          </cell>
          <cell r="AC23">
            <v>339.82</v>
          </cell>
          <cell r="AD23">
            <v>365.08</v>
          </cell>
          <cell r="AE23">
            <v>400.13</v>
          </cell>
          <cell r="AF23">
            <v>439.24</v>
          </cell>
          <cell r="AG23">
            <v>8165.4930000000004</v>
          </cell>
          <cell r="AH23">
            <v>8737.077510000001</v>
          </cell>
          <cell r="AI23">
            <v>10043.55639</v>
          </cell>
          <cell r="AJ23">
            <v>11186.725410000001</v>
          </cell>
          <cell r="AK23">
            <v>12411.549360000001</v>
          </cell>
          <cell r="AL23">
            <v>13636.373309999999</v>
          </cell>
          <cell r="AM23">
            <v>15024.507120000002</v>
          </cell>
          <cell r="AN23">
            <v>16575.950789999999</v>
          </cell>
          <cell r="AO23">
            <v>17800.774740000001</v>
          </cell>
          <cell r="AP23">
            <v>19107.25362</v>
          </cell>
          <cell r="AQ23">
            <v>20495.387429999999</v>
          </cell>
          <cell r="AR23">
            <v>22046.831100000003</v>
          </cell>
          <cell r="AS23">
            <v>23761.584630000005</v>
          </cell>
          <cell r="AT23">
            <v>25476.338160000003</v>
          </cell>
          <cell r="AU23">
            <v>27354.401550000002</v>
          </cell>
          <cell r="AV23">
            <v>29477.42973</v>
          </cell>
          <cell r="AW23">
            <v>31600.457910000005</v>
          </cell>
          <cell r="AX23">
            <v>34050.105810000001</v>
          </cell>
          <cell r="AY23">
            <v>36581.408640000009</v>
          </cell>
          <cell r="AZ23">
            <v>40092.570630000002</v>
          </cell>
          <cell r="BA23">
            <v>44012.007269999995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1.6</v>
          </cell>
          <cell r="BX23">
            <v>1.712</v>
          </cell>
          <cell r="BY23">
            <v>1.968</v>
          </cell>
          <cell r="BZ23">
            <v>2.1920000000000002</v>
          </cell>
          <cell r="CA23">
            <v>2.4319999999999999</v>
          </cell>
          <cell r="CB23">
            <v>2.6720000000000002</v>
          </cell>
          <cell r="CC23">
            <v>2.944</v>
          </cell>
          <cell r="CD23">
            <v>3.2480000000000002</v>
          </cell>
          <cell r="CE23">
            <v>3.488</v>
          </cell>
          <cell r="CF23">
            <v>3.7440000000000002</v>
          </cell>
          <cell r="CG23">
            <v>4.016</v>
          </cell>
          <cell r="CH23">
            <v>4.32</v>
          </cell>
          <cell r="CI23">
            <v>4.6559999999999997</v>
          </cell>
          <cell r="CJ23">
            <v>4.992</v>
          </cell>
          <cell r="CK23">
            <v>5.36</v>
          </cell>
          <cell r="CL23">
            <v>5.7759999999999998</v>
          </cell>
          <cell r="CM23">
            <v>6.1920000000000002</v>
          </cell>
          <cell r="CN23">
            <v>6.6719999999999997</v>
          </cell>
          <cell r="CO23">
            <v>7.1680000000000001</v>
          </cell>
          <cell r="CP23">
            <v>7.8559999999999999</v>
          </cell>
          <cell r="CQ23">
            <v>8.6240000000000006</v>
          </cell>
        </row>
        <row r="24">
          <cell r="B24">
            <v>50</v>
          </cell>
          <cell r="C24" t="str">
            <v>Нормальные</v>
          </cell>
          <cell r="D24">
            <v>3</v>
          </cell>
          <cell r="E24">
            <v>1.1000000000000001</v>
          </cell>
          <cell r="G24">
            <v>1</v>
          </cell>
          <cell r="H24">
            <v>1</v>
          </cell>
          <cell r="I24">
            <v>1</v>
          </cell>
          <cell r="J24">
            <v>168</v>
          </cell>
          <cell r="K24">
            <v>7</v>
          </cell>
          <cell r="L24">
            <v>27.38</v>
          </cell>
          <cell r="M24">
            <v>29.29</v>
          </cell>
          <cell r="N24">
            <v>33.67</v>
          </cell>
          <cell r="O24">
            <v>37.5</v>
          </cell>
          <cell r="P24">
            <v>41.61</v>
          </cell>
          <cell r="Q24">
            <v>45.72</v>
          </cell>
          <cell r="R24">
            <v>50.37</v>
          </cell>
          <cell r="S24">
            <v>55.57</v>
          </cell>
          <cell r="T24">
            <v>59.68</v>
          </cell>
          <cell r="U24">
            <v>64.06</v>
          </cell>
          <cell r="V24">
            <v>68.709999999999994</v>
          </cell>
          <cell r="W24">
            <v>73.91</v>
          </cell>
          <cell r="X24">
            <v>79.66</v>
          </cell>
          <cell r="Y24">
            <v>85.41</v>
          </cell>
          <cell r="Z24">
            <v>91.71</v>
          </cell>
          <cell r="AA24">
            <v>98.83</v>
          </cell>
          <cell r="AB24">
            <v>105.94</v>
          </cell>
          <cell r="AC24">
            <v>114.16</v>
          </cell>
          <cell r="AD24">
            <v>122.64</v>
          </cell>
          <cell r="AE24">
            <v>134.41</v>
          </cell>
          <cell r="AF24">
            <v>147.55000000000001</v>
          </cell>
          <cell r="AG24">
            <v>4599.1000000000004</v>
          </cell>
          <cell r="AH24">
            <v>4921.0370000000003</v>
          </cell>
          <cell r="AI24">
            <v>5656.893</v>
          </cell>
          <cell r="AJ24">
            <v>6300.7670000000007</v>
          </cell>
          <cell r="AK24">
            <v>6990.6320000000005</v>
          </cell>
          <cell r="AL24">
            <v>7680.4970000000003</v>
          </cell>
          <cell r="AM24">
            <v>8462.344000000001</v>
          </cell>
          <cell r="AN24">
            <v>9336.1730000000007</v>
          </cell>
          <cell r="AO24">
            <v>10026.038000000002</v>
          </cell>
          <cell r="AP24">
            <v>10761.894</v>
          </cell>
          <cell r="AQ24">
            <v>11543.741</v>
          </cell>
          <cell r="AR24">
            <v>12417.570000000002</v>
          </cell>
          <cell r="AS24">
            <v>13383.381000000001</v>
          </cell>
          <cell r="AT24">
            <v>14349.192000000001</v>
          </cell>
          <cell r="AU24">
            <v>15406.985000000002</v>
          </cell>
          <cell r="AV24">
            <v>16602.751</v>
          </cell>
          <cell r="AW24">
            <v>17798.517000000003</v>
          </cell>
          <cell r="AX24">
            <v>19178.246999999999</v>
          </cell>
          <cell r="AY24">
            <v>20603.968000000004</v>
          </cell>
          <cell r="AZ24">
            <v>22581.581000000002</v>
          </cell>
          <cell r="BA24">
            <v>24789.149000000001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1.6</v>
          </cell>
          <cell r="BX24">
            <v>1.712</v>
          </cell>
          <cell r="BY24">
            <v>1.968</v>
          </cell>
          <cell r="BZ24">
            <v>2.1920000000000002</v>
          </cell>
          <cell r="CA24">
            <v>2.4319999999999999</v>
          </cell>
          <cell r="CB24">
            <v>2.6720000000000002</v>
          </cell>
          <cell r="CC24">
            <v>2.944</v>
          </cell>
          <cell r="CD24">
            <v>3.2480000000000002</v>
          </cell>
          <cell r="CE24">
            <v>3.488</v>
          </cell>
          <cell r="CF24">
            <v>3.7440000000000002</v>
          </cell>
          <cell r="CG24">
            <v>4.016</v>
          </cell>
          <cell r="CH24">
            <v>4.32</v>
          </cell>
          <cell r="CI24">
            <v>4.6559999999999997</v>
          </cell>
          <cell r="CJ24">
            <v>4.992</v>
          </cell>
          <cell r="CK24">
            <v>5.36</v>
          </cell>
          <cell r="CL24">
            <v>5.7759999999999998</v>
          </cell>
          <cell r="CM24">
            <v>6.1920000000000002</v>
          </cell>
          <cell r="CN24">
            <v>6.6719999999999997</v>
          </cell>
          <cell r="CO24">
            <v>7.1680000000000001</v>
          </cell>
          <cell r="CP24">
            <v>7.8559999999999999</v>
          </cell>
          <cell r="CQ24">
            <v>8.6240000000000006</v>
          </cell>
        </row>
        <row r="25">
          <cell r="A25">
            <v>1</v>
          </cell>
          <cell r="B25">
            <v>35</v>
          </cell>
          <cell r="C25" t="str">
            <v>Hормальные</v>
          </cell>
          <cell r="D25">
            <v>4</v>
          </cell>
          <cell r="E25">
            <v>1</v>
          </cell>
          <cell r="G25">
            <v>1</v>
          </cell>
          <cell r="H25">
            <v>1</v>
          </cell>
          <cell r="I25">
            <v>1</v>
          </cell>
          <cell r="J25">
            <v>168</v>
          </cell>
          <cell r="K25">
            <v>7</v>
          </cell>
          <cell r="L25">
            <v>24.89</v>
          </cell>
          <cell r="M25">
            <v>26.63</v>
          </cell>
          <cell r="N25">
            <v>28.62</v>
          </cell>
          <cell r="O25">
            <v>30.86</v>
          </cell>
          <cell r="P25">
            <v>33.1</v>
          </cell>
          <cell r="Q25">
            <v>35.590000000000003</v>
          </cell>
          <cell r="R25">
            <v>38.33</v>
          </cell>
          <cell r="S25">
            <v>41.31</v>
          </cell>
          <cell r="T25">
            <v>44.3</v>
          </cell>
          <cell r="U25">
            <v>47.53</v>
          </cell>
          <cell r="V25">
            <v>51.02</v>
          </cell>
          <cell r="W25">
            <v>54.75</v>
          </cell>
          <cell r="X25">
            <v>58.98</v>
          </cell>
          <cell r="Y25">
            <v>63.46</v>
          </cell>
          <cell r="Z25">
            <v>68.19</v>
          </cell>
          <cell r="AA25">
            <v>73.42</v>
          </cell>
          <cell r="AB25">
            <v>78.89</v>
          </cell>
          <cell r="AC25">
            <v>84.86</v>
          </cell>
          <cell r="AD25">
            <v>91.33</v>
          </cell>
          <cell r="AE25">
            <v>98.05</v>
          </cell>
          <cell r="AF25">
            <v>105.52</v>
          </cell>
          <cell r="AG25">
            <v>4181</v>
          </cell>
          <cell r="AH25">
            <v>4473.67</v>
          </cell>
          <cell r="AI25">
            <v>4808.1499999999996</v>
          </cell>
          <cell r="AJ25">
            <v>5184.4399999999996</v>
          </cell>
          <cell r="AK25">
            <v>5560.7300000000005</v>
          </cell>
          <cell r="AL25">
            <v>5978.83</v>
          </cell>
          <cell r="AM25">
            <v>6438.74</v>
          </cell>
          <cell r="AN25">
            <v>6940.46</v>
          </cell>
          <cell r="AO25">
            <v>7442.18</v>
          </cell>
          <cell r="AP25">
            <v>7985.71</v>
          </cell>
          <cell r="AQ25">
            <v>8571.0499999999993</v>
          </cell>
          <cell r="AR25">
            <v>9198.2000000000007</v>
          </cell>
          <cell r="AS25">
            <v>9908.9700000000012</v>
          </cell>
          <cell r="AT25">
            <v>10661.55</v>
          </cell>
          <cell r="AU25">
            <v>11455.94</v>
          </cell>
          <cell r="AV25">
            <v>12333.95</v>
          </cell>
          <cell r="AW25">
            <v>13253.77</v>
          </cell>
          <cell r="AX25">
            <v>14257.210000000001</v>
          </cell>
          <cell r="AY25">
            <v>15344.27</v>
          </cell>
          <cell r="AZ25">
            <v>16473.14</v>
          </cell>
          <cell r="BA25">
            <v>17727.440000000002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1.6</v>
          </cell>
          <cell r="BX25">
            <v>1.712</v>
          </cell>
          <cell r="BY25">
            <v>1.968</v>
          </cell>
          <cell r="BZ25">
            <v>2.1920000000000002</v>
          </cell>
          <cell r="CA25">
            <v>2.4319999999999999</v>
          </cell>
          <cell r="CB25">
            <v>2.6720000000000002</v>
          </cell>
          <cell r="CC25">
            <v>2.944</v>
          </cell>
          <cell r="CD25">
            <v>3.2480000000000002</v>
          </cell>
          <cell r="CE25">
            <v>3.488</v>
          </cell>
          <cell r="CF25">
            <v>3.7440000000000002</v>
          </cell>
          <cell r="CG25">
            <v>4.016</v>
          </cell>
          <cell r="CH25">
            <v>4.32</v>
          </cell>
          <cell r="CI25">
            <v>4.6559999999999997</v>
          </cell>
          <cell r="CJ25">
            <v>4.992</v>
          </cell>
          <cell r="CK25">
            <v>5.36</v>
          </cell>
          <cell r="CL25">
            <v>5.7759999999999998</v>
          </cell>
          <cell r="CM25">
            <v>6.1920000000000002</v>
          </cell>
          <cell r="CN25">
            <v>6.6719999999999997</v>
          </cell>
          <cell r="CO25">
            <v>7.1680000000000001</v>
          </cell>
          <cell r="CP25">
            <v>7.8559999999999999</v>
          </cell>
          <cell r="CQ25">
            <v>8.6240000000000006</v>
          </cell>
        </row>
        <row r="26">
          <cell r="A26">
            <v>1</v>
          </cell>
          <cell r="B26">
            <v>36</v>
          </cell>
          <cell r="C26" t="str">
            <v>Вредные (8%)</v>
          </cell>
          <cell r="D26">
            <v>4</v>
          </cell>
          <cell r="E26">
            <v>1</v>
          </cell>
          <cell r="G26">
            <v>1</v>
          </cell>
          <cell r="H26">
            <v>1.08</v>
          </cell>
          <cell r="I26">
            <v>1.08</v>
          </cell>
          <cell r="J26">
            <v>168</v>
          </cell>
          <cell r="K26">
            <v>7</v>
          </cell>
          <cell r="L26">
            <v>26.88</v>
          </cell>
          <cell r="M26">
            <v>28.76</v>
          </cell>
          <cell r="N26">
            <v>30.91</v>
          </cell>
          <cell r="O26">
            <v>33.33</v>
          </cell>
          <cell r="P26">
            <v>35.75</v>
          </cell>
          <cell r="Q26">
            <v>38.44</v>
          </cell>
          <cell r="R26">
            <v>41.39</v>
          </cell>
          <cell r="S26">
            <v>44.62</v>
          </cell>
          <cell r="T26">
            <v>47.84</v>
          </cell>
          <cell r="U26">
            <v>51.34</v>
          </cell>
          <cell r="V26">
            <v>55.1</v>
          </cell>
          <cell r="W26">
            <v>59.13</v>
          </cell>
          <cell r="X26">
            <v>63.7</v>
          </cell>
          <cell r="Y26">
            <v>68.540000000000006</v>
          </cell>
          <cell r="Z26">
            <v>73.650000000000006</v>
          </cell>
          <cell r="AA26">
            <v>79.290000000000006</v>
          </cell>
          <cell r="AB26">
            <v>85.2</v>
          </cell>
          <cell r="AC26">
            <v>91.65</v>
          </cell>
          <cell r="AD26">
            <v>98.64</v>
          </cell>
          <cell r="AE26">
            <v>105.9</v>
          </cell>
          <cell r="AF26">
            <v>113.96</v>
          </cell>
          <cell r="AG26">
            <v>4515.4800000000005</v>
          </cell>
          <cell r="AH26">
            <v>4831.5636000000004</v>
          </cell>
          <cell r="AI26">
            <v>5192.8019999999997</v>
          </cell>
          <cell r="AJ26">
            <v>5599.1952000000001</v>
          </cell>
          <cell r="AK26">
            <v>6005.5884000000005</v>
          </cell>
          <cell r="AL26">
            <v>6457.1364000000003</v>
          </cell>
          <cell r="AM26">
            <v>6953.8392000000003</v>
          </cell>
          <cell r="AN26">
            <v>7495.6968000000006</v>
          </cell>
          <cell r="AO26">
            <v>8037.5544000000009</v>
          </cell>
          <cell r="AP26">
            <v>8624.5668000000005</v>
          </cell>
          <cell r="AQ26">
            <v>9256.7340000000004</v>
          </cell>
          <cell r="AR26">
            <v>9934.0560000000023</v>
          </cell>
          <cell r="AS26">
            <v>10701.687600000001</v>
          </cell>
          <cell r="AT26">
            <v>11514.474</v>
          </cell>
          <cell r="AU26">
            <v>12372.415200000001</v>
          </cell>
          <cell r="AV26">
            <v>13320.666000000001</v>
          </cell>
          <cell r="AW26">
            <v>14314.071600000001</v>
          </cell>
          <cell r="AX26">
            <v>15397.786800000002</v>
          </cell>
          <cell r="AY26">
            <v>16571.811600000001</v>
          </cell>
          <cell r="AZ26">
            <v>17790.9912</v>
          </cell>
          <cell r="BA26">
            <v>19145.635200000004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1</v>
          </cell>
          <cell r="BX26">
            <v>1.07</v>
          </cell>
          <cell r="BY26">
            <v>1.23</v>
          </cell>
          <cell r="BZ26">
            <v>1.37</v>
          </cell>
          <cell r="CA26">
            <v>1.52</v>
          </cell>
          <cell r="CB26">
            <v>1.67</v>
          </cell>
          <cell r="CC26">
            <v>1.84</v>
          </cell>
          <cell r="CD26">
            <v>2.0299999999999998</v>
          </cell>
          <cell r="CE26">
            <v>2.1800000000000002</v>
          </cell>
          <cell r="CF26">
            <v>2.34</v>
          </cell>
          <cell r="CG26">
            <v>2.5099999999999998</v>
          </cell>
          <cell r="CH26">
            <v>2.7</v>
          </cell>
          <cell r="CI26">
            <v>2.91</v>
          </cell>
          <cell r="CJ26">
            <v>3.12</v>
          </cell>
          <cell r="CK26">
            <v>3.35</v>
          </cell>
          <cell r="CL26">
            <v>3.61</v>
          </cell>
          <cell r="CM26">
            <v>3.87</v>
          </cell>
          <cell r="CN26">
            <v>4.17</v>
          </cell>
          <cell r="CO26">
            <v>4.4800000000000004</v>
          </cell>
          <cell r="CP26">
            <v>4.91</v>
          </cell>
          <cell r="CQ26">
            <v>5.39</v>
          </cell>
        </row>
        <row r="27">
          <cell r="A27">
            <v>1</v>
          </cell>
          <cell r="B27">
            <v>37</v>
          </cell>
          <cell r="C27" t="str">
            <v>Вредные (12%)</v>
          </cell>
          <cell r="D27">
            <v>4</v>
          </cell>
          <cell r="E27">
            <v>1</v>
          </cell>
          <cell r="G27">
            <v>1</v>
          </cell>
          <cell r="H27">
            <v>1.1200000000000001</v>
          </cell>
          <cell r="I27">
            <v>1.1200000000000001</v>
          </cell>
          <cell r="J27">
            <v>168</v>
          </cell>
          <cell r="K27">
            <v>7</v>
          </cell>
          <cell r="L27">
            <v>27.87</v>
          </cell>
          <cell r="M27">
            <v>29.82</v>
          </cell>
          <cell r="N27">
            <v>32.049999999999997</v>
          </cell>
          <cell r="O27">
            <v>34.56</v>
          </cell>
          <cell r="P27">
            <v>37.07</v>
          </cell>
          <cell r="Q27">
            <v>39.86</v>
          </cell>
          <cell r="R27">
            <v>42.92</v>
          </cell>
          <cell r="S27">
            <v>46.27</v>
          </cell>
          <cell r="T27">
            <v>49.61</v>
          </cell>
          <cell r="U27">
            <v>53.24</v>
          </cell>
          <cell r="V27">
            <v>57.14</v>
          </cell>
          <cell r="W27">
            <v>61.32</v>
          </cell>
          <cell r="X27">
            <v>66.06</v>
          </cell>
          <cell r="Y27">
            <v>71.08</v>
          </cell>
          <cell r="Z27">
            <v>76.37</v>
          </cell>
          <cell r="AA27">
            <v>82.23</v>
          </cell>
          <cell r="AB27">
            <v>88.36</v>
          </cell>
          <cell r="AC27">
            <v>95.05</v>
          </cell>
          <cell r="AD27">
            <v>102.3</v>
          </cell>
          <cell r="AE27">
            <v>109.82</v>
          </cell>
          <cell r="AF27">
            <v>118.18</v>
          </cell>
          <cell r="AG27">
            <v>4682.72</v>
          </cell>
          <cell r="AH27">
            <v>5010.5104000000001</v>
          </cell>
          <cell r="AI27">
            <v>5385.1279999999997</v>
          </cell>
          <cell r="AJ27">
            <v>5806.5727999999999</v>
          </cell>
          <cell r="AK27">
            <v>6228.017600000001</v>
          </cell>
          <cell r="AL27">
            <v>6696.289600000001</v>
          </cell>
          <cell r="AM27">
            <v>7211.3888000000006</v>
          </cell>
          <cell r="AN27">
            <v>7773.3152000000009</v>
          </cell>
          <cell r="AO27">
            <v>8335.2416000000012</v>
          </cell>
          <cell r="AP27">
            <v>8943.9952000000012</v>
          </cell>
          <cell r="AQ27">
            <v>9599.5760000000009</v>
          </cell>
          <cell r="AR27">
            <v>10301.984000000002</v>
          </cell>
          <cell r="AS27">
            <v>11098.046400000003</v>
          </cell>
          <cell r="AT27">
            <v>11940.936</v>
          </cell>
          <cell r="AU27">
            <v>12830.652800000002</v>
          </cell>
          <cell r="AV27">
            <v>13814.024000000001</v>
          </cell>
          <cell r="AW27">
            <v>14844.222400000002</v>
          </cell>
          <cell r="AX27">
            <v>15968.075200000003</v>
          </cell>
          <cell r="AY27">
            <v>17185.582400000003</v>
          </cell>
          <cell r="AZ27">
            <v>18449.916800000003</v>
          </cell>
          <cell r="BA27">
            <v>19854.732800000005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1.2</v>
          </cell>
          <cell r="BX27">
            <v>1.284</v>
          </cell>
          <cell r="BY27">
            <v>1.476</v>
          </cell>
          <cell r="BZ27">
            <v>1.6439999999999999</v>
          </cell>
          <cell r="CA27">
            <v>1.8240000000000001</v>
          </cell>
          <cell r="CB27">
            <v>2.004</v>
          </cell>
          <cell r="CC27">
            <v>2.2080000000000002</v>
          </cell>
          <cell r="CD27">
            <v>2.4359999999999999</v>
          </cell>
          <cell r="CE27">
            <v>2.6160000000000001</v>
          </cell>
          <cell r="CF27">
            <v>2.8079999999999998</v>
          </cell>
          <cell r="CG27">
            <v>3.012</v>
          </cell>
          <cell r="CH27">
            <v>3.24</v>
          </cell>
          <cell r="CI27">
            <v>3.492</v>
          </cell>
          <cell r="CJ27">
            <v>3.7440000000000002</v>
          </cell>
          <cell r="CK27">
            <v>4.0199999999999996</v>
          </cell>
          <cell r="CL27">
            <v>4.3319999999999999</v>
          </cell>
          <cell r="CM27">
            <v>4.6440000000000001</v>
          </cell>
          <cell r="CN27">
            <v>5.0039999999999996</v>
          </cell>
          <cell r="CO27">
            <v>5.3760000000000003</v>
          </cell>
          <cell r="CP27">
            <v>5.8920000000000003</v>
          </cell>
          <cell r="CQ27">
            <v>6.468</v>
          </cell>
        </row>
      </sheetData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арточка ВСЯ"/>
      <sheetName val="Приход 15.08"/>
      <sheetName val="Отдел Гос. активов"/>
      <sheetName val="Приход 2025 год"/>
      <sheetName val="2933 кап 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E13">
            <v>6302401.6500000004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_1"/>
    </sheetNames>
    <sheetDataSet>
      <sheetData sheetId="0" refreshError="1">
        <row r="22">
          <cell r="E22">
            <v>22100000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_1"/>
    </sheetNames>
    <sheetDataSet>
      <sheetData sheetId="0" refreshError="1">
        <row r="21">
          <cell r="E21">
            <v>2932667.36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_1"/>
      <sheetName val="инв."/>
    </sheetNames>
    <sheetDataSet>
      <sheetData sheetId="0" refreshError="1">
        <row r="167">
          <cell r="E167">
            <v>39063992.43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ода"/>
      <sheetName val="Кан"/>
      <sheetName val="ПРОЕКТ ИП-КАН для ДКРЕМ"/>
      <sheetName val="ПРОЕКТ ИП-КАН для ДКРЕМ (2)"/>
    </sheetNames>
    <sheetDataSet>
      <sheetData sheetId="0" refreshError="1"/>
      <sheetData sheetId="1" refreshError="1"/>
      <sheetData sheetId="2" refreshError="1">
        <row r="74">
          <cell r="L74">
            <v>226039</v>
          </cell>
        </row>
        <row r="75">
          <cell r="L75">
            <v>221932.08799999999</v>
          </cell>
        </row>
      </sheetData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_1"/>
      <sheetName val="ИНВ."/>
    </sheetNames>
    <sheetDataSet>
      <sheetData sheetId="0" refreshError="1">
        <row r="338">
          <cell r="E338">
            <v>28995151.140000001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_1"/>
    </sheetNames>
    <sheetDataSet>
      <sheetData sheetId="0" refreshError="1">
        <row r="19">
          <cell r="E19">
            <v>14900000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_1"/>
    </sheetNames>
    <sheetDataSet>
      <sheetData sheetId="0" refreshError="1">
        <row r="16">
          <cell r="E16">
            <v>16571871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ехнический"/>
      <sheetName val="Добыча нефти4"/>
      <sheetName val="TARIF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2"/>
      <sheetName val="тариф предл 1 (3)"/>
      <sheetName val="тариф 2002"/>
      <sheetName val="Лист1"/>
      <sheetName val="тариф 2002-1"/>
      <sheetName val="тариф 2000"/>
      <sheetName val="тариф Химпром 2001"/>
      <sheetName val="тариф Химпром"/>
      <sheetName val="тарифный кт"/>
      <sheetName val="тариф базовый"/>
      <sheetName val="тариф предл 1"/>
      <sheetName val="TAR_KT"/>
      <sheetName val="Assumptions"/>
      <sheetName val="Форма2"/>
      <sheetName val="Форма1"/>
      <sheetName val="L-1"/>
      <sheetName val="Сомн_треб общие"/>
      <sheetName val="группа"/>
      <sheetName val="Дата и месяц"/>
    </sheetNames>
    <sheetDataSet>
      <sheetData sheetId="0">
        <row r="1">
          <cell r="A1" t="str">
            <v>NPG</v>
          </cell>
          <cell r="B1" t="str">
            <v>CHUT</v>
          </cell>
          <cell r="C1" t="str">
            <v>NAIM</v>
          </cell>
          <cell r="D1" t="str">
            <v>RAZDEL</v>
          </cell>
          <cell r="E1" t="str">
            <v>K_OTR</v>
          </cell>
          <cell r="F1" t="str">
            <v>K_NOTR</v>
          </cell>
          <cell r="G1" t="str">
            <v>K_UP</v>
          </cell>
          <cell r="H1">
            <v>4181</v>
          </cell>
          <cell r="I1" t="str">
            <v>KUV</v>
          </cell>
          <cell r="J1" t="str">
            <v>NVR</v>
          </cell>
          <cell r="K1" t="str">
            <v>PRD</v>
          </cell>
          <cell r="L1" t="str">
            <v>R1</v>
          </cell>
          <cell r="M1" t="str">
            <v>R2</v>
          </cell>
          <cell r="N1" t="str">
            <v>R3</v>
          </cell>
          <cell r="O1" t="str">
            <v>R4</v>
          </cell>
          <cell r="P1" t="str">
            <v>R5</v>
          </cell>
          <cell r="Q1" t="str">
            <v>R6</v>
          </cell>
          <cell r="R1" t="str">
            <v>R7</v>
          </cell>
          <cell r="S1" t="str">
            <v>R8</v>
          </cell>
          <cell r="T1" t="str">
            <v>R9</v>
          </cell>
          <cell r="U1" t="str">
            <v>R10</v>
          </cell>
          <cell r="V1" t="str">
            <v>R11</v>
          </cell>
          <cell r="W1" t="str">
            <v>R12</v>
          </cell>
          <cell r="X1" t="str">
            <v>R13</v>
          </cell>
          <cell r="Y1" t="str">
            <v>R14</v>
          </cell>
          <cell r="Z1" t="str">
            <v>R15</v>
          </cell>
          <cell r="AA1" t="str">
            <v>R16</v>
          </cell>
          <cell r="AB1" t="str">
            <v>R17</v>
          </cell>
          <cell r="AC1" t="str">
            <v>R18</v>
          </cell>
          <cell r="AD1" t="str">
            <v>R19</v>
          </cell>
          <cell r="AE1" t="str">
            <v>R20</v>
          </cell>
          <cell r="AF1" t="str">
            <v>R21</v>
          </cell>
          <cell r="AG1" t="str">
            <v>OKL1</v>
          </cell>
          <cell r="AH1" t="str">
            <v>OKL2</v>
          </cell>
          <cell r="AI1" t="str">
            <v>OKL3</v>
          </cell>
          <cell r="AJ1" t="str">
            <v>OKL4</v>
          </cell>
          <cell r="AK1" t="str">
            <v>OKL5</v>
          </cell>
          <cell r="AL1" t="str">
            <v>OKL6</v>
          </cell>
          <cell r="AM1" t="str">
            <v>OKL7</v>
          </cell>
          <cell r="AN1" t="str">
            <v>OKL8</v>
          </cell>
          <cell r="AO1" t="str">
            <v>OKL9</v>
          </cell>
          <cell r="AP1" t="str">
            <v>OKL10</v>
          </cell>
          <cell r="AQ1" t="str">
            <v>OKL11</v>
          </cell>
          <cell r="AR1" t="str">
            <v>OKL12</v>
          </cell>
          <cell r="AS1" t="str">
            <v>OKL13</v>
          </cell>
          <cell r="AT1" t="str">
            <v>OKL14</v>
          </cell>
          <cell r="AU1" t="str">
            <v>OKL15</v>
          </cell>
          <cell r="AV1" t="str">
            <v>OKL16</v>
          </cell>
          <cell r="AW1" t="str">
            <v>OKL17</v>
          </cell>
          <cell r="AX1" t="str">
            <v>OKL18</v>
          </cell>
          <cell r="AY1" t="str">
            <v>OKL19</v>
          </cell>
          <cell r="AZ1" t="str">
            <v>OKL20</v>
          </cell>
          <cell r="BA1" t="str">
            <v>OKL21</v>
          </cell>
          <cell r="BB1" t="str">
            <v>NOKL1</v>
          </cell>
          <cell r="BC1" t="str">
            <v>NOKL2</v>
          </cell>
          <cell r="BD1" t="str">
            <v>NOKL3</v>
          </cell>
          <cell r="BE1" t="str">
            <v>NOKL4</v>
          </cell>
          <cell r="BF1" t="str">
            <v>NOKL5</v>
          </cell>
          <cell r="BG1" t="str">
            <v>NOKL6</v>
          </cell>
          <cell r="BH1" t="str">
            <v>NOKL7</v>
          </cell>
          <cell r="BI1" t="str">
            <v>NOKL8</v>
          </cell>
          <cell r="BJ1" t="str">
            <v>NOKL9</v>
          </cell>
          <cell r="BK1" t="str">
            <v>NOKL10</v>
          </cell>
          <cell r="BL1" t="str">
            <v>NOKL11</v>
          </cell>
          <cell r="BM1" t="str">
            <v>NOKL12</v>
          </cell>
          <cell r="BN1" t="str">
            <v>NOKL13</v>
          </cell>
          <cell r="BO1" t="str">
            <v>NOKL14</v>
          </cell>
          <cell r="BP1" t="str">
            <v>NOKL15</v>
          </cell>
          <cell r="BQ1" t="str">
            <v>NOKL16</v>
          </cell>
          <cell r="BR1" t="str">
            <v>NOKL17</v>
          </cell>
          <cell r="BS1" t="str">
            <v>NOKL18</v>
          </cell>
          <cell r="BT1" t="str">
            <v>NOKL19</v>
          </cell>
          <cell r="BU1" t="str">
            <v>NOKL20</v>
          </cell>
          <cell r="BV1" t="str">
            <v>NOKL21</v>
          </cell>
          <cell r="BW1" t="str">
            <v>KK1</v>
          </cell>
          <cell r="BX1" t="str">
            <v>KK2</v>
          </cell>
          <cell r="BY1" t="str">
            <v>KK3</v>
          </cell>
          <cell r="BZ1" t="str">
            <v>KK4</v>
          </cell>
          <cell r="CA1" t="str">
            <v>KK5</v>
          </cell>
          <cell r="CB1" t="str">
            <v>KK6</v>
          </cell>
          <cell r="CC1" t="str">
            <v>KK7</v>
          </cell>
          <cell r="CD1" t="str">
            <v>KK8</v>
          </cell>
          <cell r="CE1" t="str">
            <v>KK9</v>
          </cell>
          <cell r="CF1" t="str">
            <v>KK10</v>
          </cell>
          <cell r="CG1" t="str">
            <v>KK11</v>
          </cell>
          <cell r="CH1" t="str">
            <v>KK12</v>
          </cell>
          <cell r="CI1" t="str">
            <v>KK13</v>
          </cell>
          <cell r="CJ1" t="str">
            <v>KK14</v>
          </cell>
          <cell r="CK1" t="str">
            <v>KK15</v>
          </cell>
          <cell r="CL1" t="str">
            <v>KK16</v>
          </cell>
          <cell r="CM1" t="str">
            <v>KK17</v>
          </cell>
          <cell r="CN1" t="str">
            <v>KK18</v>
          </cell>
          <cell r="CO1" t="str">
            <v>KK19</v>
          </cell>
          <cell r="CP1" t="str">
            <v>KK20</v>
          </cell>
          <cell r="CQ1" t="str">
            <v>KK21</v>
          </cell>
        </row>
        <row r="2">
          <cell r="A2" t="str">
            <v>NPG</v>
          </cell>
          <cell r="B2" t="str">
            <v>CHUT</v>
          </cell>
          <cell r="C2" t="str">
            <v>NAIM</v>
          </cell>
          <cell r="D2" t="str">
            <v>RAZDEL</v>
          </cell>
          <cell r="E2" t="str">
            <v>K_OTR</v>
          </cell>
          <cell r="F2" t="str">
            <v>K_NOTR</v>
          </cell>
          <cell r="G2" t="str">
            <v>K_UP</v>
          </cell>
          <cell r="H2" t="str">
            <v>K_VR</v>
          </cell>
          <cell r="I2" t="str">
            <v>KUV</v>
          </cell>
          <cell r="J2" t="str">
            <v>NVR</v>
          </cell>
          <cell r="K2" t="str">
            <v>PRD</v>
          </cell>
          <cell r="L2" t="str">
            <v>R1</v>
          </cell>
          <cell r="M2" t="str">
            <v>R2</v>
          </cell>
          <cell r="N2" t="str">
            <v>R3</v>
          </cell>
          <cell r="O2" t="str">
            <v>R4</v>
          </cell>
          <cell r="P2" t="str">
            <v>R5</v>
          </cell>
          <cell r="Q2" t="str">
            <v>R6</v>
          </cell>
          <cell r="R2" t="str">
            <v>R7</v>
          </cell>
          <cell r="S2" t="str">
            <v>R8</v>
          </cell>
          <cell r="T2" t="str">
            <v>R9</v>
          </cell>
          <cell r="U2" t="str">
            <v>R10</v>
          </cell>
          <cell r="V2" t="str">
            <v>R11</v>
          </cell>
          <cell r="W2" t="str">
            <v>R12</v>
          </cell>
          <cell r="X2" t="str">
            <v>R13</v>
          </cell>
          <cell r="Y2" t="str">
            <v>R14</v>
          </cell>
          <cell r="Z2" t="str">
            <v>R15</v>
          </cell>
          <cell r="AA2" t="str">
            <v>R16</v>
          </cell>
          <cell r="AB2" t="str">
            <v>R17</v>
          </cell>
          <cell r="AC2" t="str">
            <v>R18</v>
          </cell>
          <cell r="AD2" t="str">
            <v>R19</v>
          </cell>
          <cell r="AE2" t="str">
            <v>R20</v>
          </cell>
          <cell r="AF2" t="str">
            <v>R21</v>
          </cell>
          <cell r="AG2" t="str">
            <v>OKL1</v>
          </cell>
          <cell r="AH2" t="str">
            <v>OKL2</v>
          </cell>
          <cell r="AI2" t="str">
            <v>OKL3</v>
          </cell>
          <cell r="AJ2" t="str">
            <v>OKL4</v>
          </cell>
          <cell r="AK2" t="str">
            <v>OKL5</v>
          </cell>
          <cell r="AL2" t="str">
            <v>OKL6</v>
          </cell>
          <cell r="AM2" t="str">
            <v>OKL7</v>
          </cell>
          <cell r="AN2" t="str">
            <v>OKL8</v>
          </cell>
          <cell r="AO2" t="str">
            <v>OKL9</v>
          </cell>
          <cell r="AP2" t="str">
            <v>OKL10</v>
          </cell>
          <cell r="AQ2" t="str">
            <v>OKL11</v>
          </cell>
          <cell r="AR2" t="str">
            <v>OKL12</v>
          </cell>
          <cell r="AS2" t="str">
            <v>OKL13</v>
          </cell>
          <cell r="AT2" t="str">
            <v>OKL14</v>
          </cell>
          <cell r="AU2" t="str">
            <v>OKL15</v>
          </cell>
          <cell r="AV2" t="str">
            <v>OKL16</v>
          </cell>
          <cell r="AW2" t="str">
            <v>OKL17</v>
          </cell>
          <cell r="AX2" t="str">
            <v>OKL18</v>
          </cell>
          <cell r="AY2" t="str">
            <v>OKL19</v>
          </cell>
          <cell r="AZ2" t="str">
            <v>OKL20</v>
          </cell>
          <cell r="BA2" t="str">
            <v>OKL21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1.6</v>
          </cell>
          <cell r="BX2">
            <v>1.712</v>
          </cell>
          <cell r="BY2">
            <v>1.968</v>
          </cell>
          <cell r="BZ2">
            <v>2.1920000000000002</v>
          </cell>
          <cell r="CA2">
            <v>2.4319999999999999</v>
          </cell>
          <cell r="CB2">
            <v>2.6720000000000002</v>
          </cell>
          <cell r="CC2">
            <v>2.944</v>
          </cell>
          <cell r="CD2">
            <v>3.2480000000000002</v>
          </cell>
          <cell r="CE2">
            <v>3.488</v>
          </cell>
          <cell r="CF2">
            <v>3.7440000000000002</v>
          </cell>
          <cell r="CG2">
            <v>4.016</v>
          </cell>
          <cell r="CH2">
            <v>4.32</v>
          </cell>
          <cell r="CI2">
            <v>4.6559999999999997</v>
          </cell>
          <cell r="CJ2">
            <v>4.992</v>
          </cell>
          <cell r="CK2">
            <v>5.36</v>
          </cell>
          <cell r="CL2">
            <v>5.7759999999999998</v>
          </cell>
          <cell r="CM2">
            <v>6.1920000000000002</v>
          </cell>
          <cell r="CN2">
            <v>6.6719999999999997</v>
          </cell>
          <cell r="CO2">
            <v>7.1680000000000001</v>
          </cell>
          <cell r="CP2">
            <v>7.8559999999999999</v>
          </cell>
          <cell r="CQ2">
            <v>8.6240000000000006</v>
          </cell>
        </row>
        <row r="3">
          <cell r="B3">
            <v>30</v>
          </cell>
          <cell r="C3" t="str">
            <v>Hормальные</v>
          </cell>
          <cell r="D3">
            <v>1</v>
          </cell>
          <cell r="E3">
            <v>1.5</v>
          </cell>
          <cell r="G3">
            <v>1</v>
          </cell>
          <cell r="H3">
            <v>1</v>
          </cell>
          <cell r="I3">
            <v>1</v>
          </cell>
          <cell r="J3">
            <v>168</v>
          </cell>
          <cell r="K3">
            <v>7</v>
          </cell>
          <cell r="L3">
            <v>37.33</v>
          </cell>
          <cell r="M3">
            <v>39.94</v>
          </cell>
          <cell r="N3">
            <v>45.92</v>
          </cell>
          <cell r="O3">
            <v>51.14</v>
          </cell>
          <cell r="P3">
            <v>56.74</v>
          </cell>
          <cell r="Q3">
            <v>62.34</v>
          </cell>
          <cell r="R3">
            <v>68.69</v>
          </cell>
          <cell r="S3">
            <v>75.78</v>
          </cell>
          <cell r="T3">
            <v>81.38</v>
          </cell>
          <cell r="U3">
            <v>87.35</v>
          </cell>
          <cell r="V3">
            <v>93.7</v>
          </cell>
          <cell r="W3">
            <v>100.79</v>
          </cell>
          <cell r="X3">
            <v>108.63</v>
          </cell>
          <cell r="Y3">
            <v>116.47</v>
          </cell>
          <cell r="Z3">
            <v>125.06</v>
          </cell>
          <cell r="AA3">
            <v>134.76</v>
          </cell>
          <cell r="AB3">
            <v>144.47</v>
          </cell>
          <cell r="AC3">
            <v>155.66999999999999</v>
          </cell>
          <cell r="AD3">
            <v>167.24</v>
          </cell>
          <cell r="AE3">
            <v>183.29</v>
          </cell>
          <cell r="AF3">
            <v>201.21</v>
          </cell>
          <cell r="AG3">
            <v>6271.5</v>
          </cell>
          <cell r="AH3">
            <v>6710.5050000000001</v>
          </cell>
          <cell r="AI3">
            <v>7713.9449999999997</v>
          </cell>
          <cell r="AJ3">
            <v>8591.9549999999999</v>
          </cell>
          <cell r="AK3">
            <v>9532.68</v>
          </cell>
          <cell r="AL3">
            <v>10473.404999999999</v>
          </cell>
          <cell r="AM3">
            <v>11539.560000000001</v>
          </cell>
          <cell r="AN3">
            <v>12731.144999999999</v>
          </cell>
          <cell r="AO3">
            <v>13671.87</v>
          </cell>
          <cell r="AP3">
            <v>14675.31</v>
          </cell>
          <cell r="AQ3">
            <v>15741.464999999998</v>
          </cell>
          <cell r="AR3">
            <v>16933.050000000003</v>
          </cell>
          <cell r="AS3">
            <v>18250.065000000002</v>
          </cell>
          <cell r="AT3">
            <v>19567.080000000002</v>
          </cell>
          <cell r="AU3">
            <v>21009.525000000001</v>
          </cell>
          <cell r="AV3">
            <v>22640.114999999998</v>
          </cell>
          <cell r="AW3">
            <v>24270.705000000002</v>
          </cell>
          <cell r="AX3">
            <v>26152.154999999999</v>
          </cell>
          <cell r="AY3">
            <v>28096.320000000003</v>
          </cell>
          <cell r="AZ3">
            <v>30793.065000000002</v>
          </cell>
          <cell r="BA3">
            <v>33803.384999999995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1.6</v>
          </cell>
          <cell r="BX3">
            <v>1.712</v>
          </cell>
          <cell r="BY3">
            <v>1.968</v>
          </cell>
          <cell r="BZ3">
            <v>2.1920000000000002</v>
          </cell>
          <cell r="CA3">
            <v>2.4319999999999999</v>
          </cell>
          <cell r="CB3">
            <v>2.6720000000000002</v>
          </cell>
          <cell r="CC3">
            <v>2.944</v>
          </cell>
          <cell r="CD3">
            <v>3.2480000000000002</v>
          </cell>
          <cell r="CE3">
            <v>3.488</v>
          </cell>
          <cell r="CF3">
            <v>3.7440000000000002</v>
          </cell>
          <cell r="CG3">
            <v>4.016</v>
          </cell>
          <cell r="CH3">
            <v>4.32</v>
          </cell>
          <cell r="CI3">
            <v>4.6559999999999997</v>
          </cell>
          <cell r="CJ3">
            <v>4.992</v>
          </cell>
          <cell r="CK3">
            <v>5.36</v>
          </cell>
          <cell r="CL3">
            <v>5.7759999999999998</v>
          </cell>
          <cell r="CM3">
            <v>6.1920000000000002</v>
          </cell>
          <cell r="CN3">
            <v>6.6719999999999997</v>
          </cell>
          <cell r="CO3">
            <v>7.1680000000000001</v>
          </cell>
          <cell r="CP3">
            <v>7.8559999999999999</v>
          </cell>
          <cell r="CQ3">
            <v>8.6240000000000006</v>
          </cell>
        </row>
        <row r="4">
          <cell r="B4">
            <v>31</v>
          </cell>
          <cell r="C4" t="str">
            <v>Вредные (4%)</v>
          </cell>
          <cell r="D4">
            <v>1</v>
          </cell>
          <cell r="E4">
            <v>1.5</v>
          </cell>
          <cell r="G4">
            <v>1</v>
          </cell>
          <cell r="H4">
            <v>1.04</v>
          </cell>
          <cell r="I4">
            <v>1.04</v>
          </cell>
          <cell r="J4">
            <v>168</v>
          </cell>
          <cell r="K4">
            <v>7</v>
          </cell>
          <cell r="L4">
            <v>38.82</v>
          </cell>
          <cell r="M4">
            <v>41.54</v>
          </cell>
          <cell r="N4">
            <v>47.75</v>
          </cell>
          <cell r="O4">
            <v>53.19</v>
          </cell>
          <cell r="P4">
            <v>59.01</v>
          </cell>
          <cell r="Q4">
            <v>64.84</v>
          </cell>
          <cell r="R4">
            <v>71.44</v>
          </cell>
          <cell r="S4">
            <v>78.81</v>
          </cell>
          <cell r="T4">
            <v>84.64</v>
          </cell>
          <cell r="U4">
            <v>90.85</v>
          </cell>
          <cell r="V4">
            <v>97.45</v>
          </cell>
          <cell r="W4">
            <v>104.82</v>
          </cell>
          <cell r="X4">
            <v>112.98</v>
          </cell>
          <cell r="Y4">
            <v>121.13</v>
          </cell>
          <cell r="Z4">
            <v>130.06</v>
          </cell>
          <cell r="AA4">
            <v>140.15</v>
          </cell>
          <cell r="AB4">
            <v>150.25</v>
          </cell>
          <cell r="AC4">
            <v>161.88999999999999</v>
          </cell>
          <cell r="AD4">
            <v>173.93</v>
          </cell>
          <cell r="AE4">
            <v>190.62</v>
          </cell>
          <cell r="AF4">
            <v>209.26</v>
          </cell>
          <cell r="AG4">
            <v>6522.3600000000006</v>
          </cell>
          <cell r="AH4">
            <v>6978.9252000000006</v>
          </cell>
          <cell r="AI4">
            <v>8022.5028000000002</v>
          </cell>
          <cell r="AJ4">
            <v>8935.6332000000002</v>
          </cell>
          <cell r="AK4">
            <v>9913.9872000000014</v>
          </cell>
          <cell r="AL4">
            <v>10892.341199999999</v>
          </cell>
          <cell r="AM4">
            <v>12001.142400000002</v>
          </cell>
          <cell r="AN4">
            <v>13240.390799999999</v>
          </cell>
          <cell r="AO4">
            <v>14218.744800000002</v>
          </cell>
          <cell r="AP4">
            <v>15262.322399999999</v>
          </cell>
          <cell r="AQ4">
            <v>16371.123599999999</v>
          </cell>
          <cell r="AR4">
            <v>17610.372000000003</v>
          </cell>
          <cell r="AS4">
            <v>18980.067600000002</v>
          </cell>
          <cell r="AT4">
            <v>20349.763200000001</v>
          </cell>
          <cell r="AU4">
            <v>21849.906000000003</v>
          </cell>
          <cell r="AV4">
            <v>23545.7196</v>
          </cell>
          <cell r="AW4">
            <v>25241.533200000002</v>
          </cell>
          <cell r="AX4">
            <v>27198.2412</v>
          </cell>
          <cell r="AY4">
            <v>29220.172800000004</v>
          </cell>
          <cell r="AZ4">
            <v>32024.787600000003</v>
          </cell>
          <cell r="BA4">
            <v>35155.520399999994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1.6</v>
          </cell>
          <cell r="BX4">
            <v>1.712</v>
          </cell>
          <cell r="BY4">
            <v>1.968</v>
          </cell>
          <cell r="BZ4">
            <v>2.1920000000000002</v>
          </cell>
          <cell r="CA4">
            <v>2.4319999999999999</v>
          </cell>
          <cell r="CB4">
            <v>2.6720000000000002</v>
          </cell>
          <cell r="CC4">
            <v>2.944</v>
          </cell>
          <cell r="CD4">
            <v>3.2480000000000002</v>
          </cell>
          <cell r="CE4">
            <v>3.488</v>
          </cell>
          <cell r="CF4">
            <v>3.7440000000000002</v>
          </cell>
          <cell r="CG4">
            <v>4.016</v>
          </cell>
          <cell r="CH4">
            <v>4.32</v>
          </cell>
          <cell r="CI4">
            <v>4.6559999999999997</v>
          </cell>
          <cell r="CJ4">
            <v>4.992</v>
          </cell>
          <cell r="CK4">
            <v>5.36</v>
          </cell>
          <cell r="CL4">
            <v>5.7759999999999998</v>
          </cell>
          <cell r="CM4">
            <v>6.1920000000000002</v>
          </cell>
          <cell r="CN4">
            <v>6.6719999999999997</v>
          </cell>
          <cell r="CO4">
            <v>7.1680000000000001</v>
          </cell>
          <cell r="CP4">
            <v>7.8559999999999999</v>
          </cell>
          <cell r="CQ4">
            <v>8.6240000000000006</v>
          </cell>
        </row>
        <row r="5">
          <cell r="B5">
            <v>32</v>
          </cell>
          <cell r="C5" t="str">
            <v>Вредные (8%)</v>
          </cell>
          <cell r="D5">
            <v>1</v>
          </cell>
          <cell r="E5">
            <v>1.5</v>
          </cell>
          <cell r="G5">
            <v>1</v>
          </cell>
          <cell r="H5">
            <v>1.08</v>
          </cell>
          <cell r="I5">
            <v>1.08</v>
          </cell>
          <cell r="J5">
            <v>168</v>
          </cell>
          <cell r="K5">
            <v>7</v>
          </cell>
          <cell r="L5">
            <v>40.32</v>
          </cell>
          <cell r="M5">
            <v>43.14</v>
          </cell>
          <cell r="N5">
            <v>49.59</v>
          </cell>
          <cell r="O5">
            <v>55.23</v>
          </cell>
          <cell r="P5">
            <v>61.28</v>
          </cell>
          <cell r="Q5">
            <v>67.33</v>
          </cell>
          <cell r="R5">
            <v>74.180000000000007</v>
          </cell>
          <cell r="S5">
            <v>81.84</v>
          </cell>
          <cell r="T5">
            <v>87.89</v>
          </cell>
          <cell r="U5">
            <v>94.34</v>
          </cell>
          <cell r="V5">
            <v>101.2</v>
          </cell>
          <cell r="W5">
            <v>108.86</v>
          </cell>
          <cell r="X5">
            <v>117.32</v>
          </cell>
          <cell r="Y5">
            <v>125.79</v>
          </cell>
          <cell r="Z5">
            <v>135.06</v>
          </cell>
          <cell r="AA5">
            <v>145.54</v>
          </cell>
          <cell r="AB5">
            <v>156.03</v>
          </cell>
          <cell r="AC5">
            <v>168.12</v>
          </cell>
          <cell r="AD5">
            <v>180.62</v>
          </cell>
          <cell r="AE5">
            <v>197.96</v>
          </cell>
          <cell r="AF5">
            <v>217.31</v>
          </cell>
          <cell r="AG5">
            <v>6773.22</v>
          </cell>
          <cell r="AH5">
            <v>7247.3454000000002</v>
          </cell>
          <cell r="AI5">
            <v>8331.0606000000007</v>
          </cell>
          <cell r="AJ5">
            <v>9279.3114000000005</v>
          </cell>
          <cell r="AK5">
            <v>10295.294400000001</v>
          </cell>
          <cell r="AL5">
            <v>11311.277399999999</v>
          </cell>
          <cell r="AM5">
            <v>12462.724800000002</v>
          </cell>
          <cell r="AN5">
            <v>13749.6366</v>
          </cell>
          <cell r="AO5">
            <v>14765.619600000002</v>
          </cell>
          <cell r="AP5">
            <v>15849.334800000001</v>
          </cell>
          <cell r="AQ5">
            <v>17000.782199999998</v>
          </cell>
          <cell r="AR5">
            <v>18287.694000000003</v>
          </cell>
          <cell r="AS5">
            <v>19710.070200000006</v>
          </cell>
          <cell r="AT5">
            <v>21132.446400000004</v>
          </cell>
          <cell r="AU5">
            <v>22690.287000000004</v>
          </cell>
          <cell r="AV5">
            <v>24451.324199999999</v>
          </cell>
          <cell r="AW5">
            <v>26212.361400000005</v>
          </cell>
          <cell r="AX5">
            <v>28244.327400000002</v>
          </cell>
          <cell r="AY5">
            <v>30344.025600000004</v>
          </cell>
          <cell r="AZ5">
            <v>33256.510200000004</v>
          </cell>
          <cell r="BA5">
            <v>36507.655799999993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1.6</v>
          </cell>
          <cell r="BX5">
            <v>1.712</v>
          </cell>
          <cell r="BY5">
            <v>1.968</v>
          </cell>
          <cell r="BZ5">
            <v>2.1920000000000002</v>
          </cell>
          <cell r="CA5">
            <v>2.4319999999999999</v>
          </cell>
          <cell r="CB5">
            <v>2.6720000000000002</v>
          </cell>
          <cell r="CC5">
            <v>2.944</v>
          </cell>
          <cell r="CD5">
            <v>3.2480000000000002</v>
          </cell>
          <cell r="CE5">
            <v>3.488</v>
          </cell>
          <cell r="CF5">
            <v>3.7440000000000002</v>
          </cell>
          <cell r="CG5">
            <v>4.016</v>
          </cell>
          <cell r="CH5">
            <v>4.32</v>
          </cell>
          <cell r="CI5">
            <v>4.6559999999999997</v>
          </cell>
          <cell r="CJ5">
            <v>4.992</v>
          </cell>
          <cell r="CK5">
            <v>5.36</v>
          </cell>
          <cell r="CL5">
            <v>5.7759999999999998</v>
          </cell>
          <cell r="CM5">
            <v>6.1920000000000002</v>
          </cell>
          <cell r="CN5">
            <v>6.6719999999999997</v>
          </cell>
          <cell r="CO5">
            <v>7.1680000000000001</v>
          </cell>
          <cell r="CP5">
            <v>7.8559999999999999</v>
          </cell>
          <cell r="CQ5">
            <v>8.6240000000000006</v>
          </cell>
        </row>
        <row r="6">
          <cell r="B6">
            <v>23</v>
          </cell>
          <cell r="C6" t="str">
            <v>Вредные (12%)</v>
          </cell>
          <cell r="D6">
            <v>1</v>
          </cell>
          <cell r="E6">
            <v>1.5</v>
          </cell>
          <cell r="G6">
            <v>1</v>
          </cell>
          <cell r="H6">
            <v>1.1200000000000001</v>
          </cell>
          <cell r="I6">
            <v>1.1200000000000001</v>
          </cell>
          <cell r="J6">
            <v>168</v>
          </cell>
          <cell r="K6">
            <v>7</v>
          </cell>
          <cell r="L6">
            <v>41.81</v>
          </cell>
          <cell r="M6">
            <v>44.74</v>
          </cell>
          <cell r="N6">
            <v>51.43</v>
          </cell>
          <cell r="O6">
            <v>57.28</v>
          </cell>
          <cell r="P6">
            <v>63.55</v>
          </cell>
          <cell r="Q6">
            <v>69.819999999999993</v>
          </cell>
          <cell r="R6">
            <v>76.930000000000007</v>
          </cell>
          <cell r="S6">
            <v>84.87</v>
          </cell>
          <cell r="T6">
            <v>91.15</v>
          </cell>
          <cell r="U6">
            <v>97.84</v>
          </cell>
          <cell r="V6">
            <v>104.94</v>
          </cell>
          <cell r="W6">
            <v>112.89</v>
          </cell>
          <cell r="X6">
            <v>121.67</v>
          </cell>
          <cell r="Y6">
            <v>130.44999999999999</v>
          </cell>
          <cell r="Z6">
            <v>140.06</v>
          </cell>
          <cell r="AA6">
            <v>150.93</v>
          </cell>
          <cell r="AB6">
            <v>161.80000000000001</v>
          </cell>
          <cell r="AC6">
            <v>174.35</v>
          </cell>
          <cell r="AD6">
            <v>187.31</v>
          </cell>
          <cell r="AE6">
            <v>205.29</v>
          </cell>
          <cell r="AF6">
            <v>225.36</v>
          </cell>
          <cell r="AG6">
            <v>7024.0800000000008</v>
          </cell>
          <cell r="AH6">
            <v>7515.7656000000006</v>
          </cell>
          <cell r="AI6">
            <v>8639.6184000000012</v>
          </cell>
          <cell r="AJ6">
            <v>9622.9896000000008</v>
          </cell>
          <cell r="AK6">
            <v>10676.601600000002</v>
          </cell>
          <cell r="AL6">
            <v>11730.213599999999</v>
          </cell>
          <cell r="AM6">
            <v>12924.307200000003</v>
          </cell>
          <cell r="AN6">
            <v>14258.8824</v>
          </cell>
          <cell r="AO6">
            <v>15312.494400000003</v>
          </cell>
          <cell r="AP6">
            <v>16436.3472</v>
          </cell>
          <cell r="AQ6">
            <v>17630.4408</v>
          </cell>
          <cell r="AR6">
            <v>18965.016000000003</v>
          </cell>
          <cell r="AS6">
            <v>20440.072800000005</v>
          </cell>
          <cell r="AT6">
            <v>21915.129600000004</v>
          </cell>
          <cell r="AU6">
            <v>23530.668000000005</v>
          </cell>
          <cell r="AV6">
            <v>25356.928800000002</v>
          </cell>
          <cell r="AW6">
            <v>27183.189600000005</v>
          </cell>
          <cell r="AX6">
            <v>29290.4136</v>
          </cell>
          <cell r="AY6">
            <v>31467.878400000005</v>
          </cell>
          <cell r="AZ6">
            <v>34488.232800000005</v>
          </cell>
          <cell r="BA6">
            <v>37859.7912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1.6</v>
          </cell>
          <cell r="BX6">
            <v>1.712</v>
          </cell>
          <cell r="BY6">
            <v>1.968</v>
          </cell>
          <cell r="BZ6">
            <v>2.1920000000000002</v>
          </cell>
          <cell r="CA6">
            <v>2.4319999999999999</v>
          </cell>
          <cell r="CB6">
            <v>2.6720000000000002</v>
          </cell>
          <cell r="CC6">
            <v>2.944</v>
          </cell>
          <cell r="CD6">
            <v>3.2480000000000002</v>
          </cell>
          <cell r="CE6">
            <v>3.488</v>
          </cell>
          <cell r="CF6">
            <v>3.7440000000000002</v>
          </cell>
          <cell r="CG6">
            <v>4.016</v>
          </cell>
          <cell r="CH6">
            <v>4.32</v>
          </cell>
          <cell r="CI6">
            <v>4.6559999999999997</v>
          </cell>
          <cell r="CJ6">
            <v>4.992</v>
          </cell>
          <cell r="CK6">
            <v>5.36</v>
          </cell>
          <cell r="CL6">
            <v>5.7759999999999998</v>
          </cell>
          <cell r="CM6">
            <v>6.1920000000000002</v>
          </cell>
          <cell r="CN6">
            <v>6.6719999999999997</v>
          </cell>
          <cell r="CO6">
            <v>7.1680000000000001</v>
          </cell>
          <cell r="CP6">
            <v>7.8559999999999999</v>
          </cell>
          <cell r="CQ6">
            <v>8.6240000000000006</v>
          </cell>
        </row>
        <row r="7">
          <cell r="B7">
            <v>33</v>
          </cell>
          <cell r="C7" t="str">
            <v>Особо-вредные (16%)</v>
          </cell>
          <cell r="D7">
            <v>1</v>
          </cell>
          <cell r="E7">
            <v>1.5</v>
          </cell>
          <cell r="G7">
            <v>1</v>
          </cell>
          <cell r="H7">
            <v>1.1599999999999999</v>
          </cell>
          <cell r="I7">
            <v>1.1599999999999999</v>
          </cell>
          <cell r="J7">
            <v>168</v>
          </cell>
          <cell r="K7">
            <v>7</v>
          </cell>
          <cell r="L7">
            <v>43.3</v>
          </cell>
          <cell r="M7">
            <v>46.33</v>
          </cell>
          <cell r="N7">
            <v>53.26</v>
          </cell>
          <cell r="O7">
            <v>59.33</v>
          </cell>
          <cell r="P7">
            <v>65.819999999999993</v>
          </cell>
          <cell r="Q7">
            <v>72.319999999999993</v>
          </cell>
          <cell r="R7">
            <v>79.680000000000007</v>
          </cell>
          <cell r="S7">
            <v>87.91</v>
          </cell>
          <cell r="T7">
            <v>94.4</v>
          </cell>
          <cell r="U7">
            <v>101.33</v>
          </cell>
          <cell r="V7">
            <v>108.69</v>
          </cell>
          <cell r="W7">
            <v>116.92</v>
          </cell>
          <cell r="X7">
            <v>126.01</v>
          </cell>
          <cell r="Y7">
            <v>135.11000000000001</v>
          </cell>
          <cell r="Z7">
            <v>145.07</v>
          </cell>
          <cell r="AA7">
            <v>156.32</v>
          </cell>
          <cell r="AB7">
            <v>167.58</v>
          </cell>
          <cell r="AC7">
            <v>180.57</v>
          </cell>
          <cell r="AD7">
            <v>194</v>
          </cell>
          <cell r="AE7">
            <v>212.62</v>
          </cell>
          <cell r="AF7">
            <v>233.4</v>
          </cell>
          <cell r="AG7">
            <v>7274.94</v>
          </cell>
          <cell r="AH7">
            <v>7784.1857999999993</v>
          </cell>
          <cell r="AI7">
            <v>8948.1761999999999</v>
          </cell>
          <cell r="AJ7">
            <v>9966.6677999999993</v>
          </cell>
          <cell r="AK7">
            <v>11057.908799999999</v>
          </cell>
          <cell r="AL7">
            <v>12149.149799999997</v>
          </cell>
          <cell r="AM7">
            <v>13385.8896</v>
          </cell>
          <cell r="AN7">
            <v>14768.128199999997</v>
          </cell>
          <cell r="AO7">
            <v>15859.369199999999</v>
          </cell>
          <cell r="AP7">
            <v>17023.3596</v>
          </cell>
          <cell r="AQ7">
            <v>18260.099399999996</v>
          </cell>
          <cell r="AR7">
            <v>19642.338000000003</v>
          </cell>
          <cell r="AS7">
            <v>21170.075400000002</v>
          </cell>
          <cell r="AT7">
            <v>22697.8128</v>
          </cell>
          <cell r="AU7">
            <v>24371.048999999999</v>
          </cell>
          <cell r="AV7">
            <v>26262.533399999997</v>
          </cell>
          <cell r="AW7">
            <v>28154.017800000001</v>
          </cell>
          <cell r="AX7">
            <v>30336.499799999998</v>
          </cell>
          <cell r="AY7">
            <v>32591.731200000002</v>
          </cell>
          <cell r="AZ7">
            <v>35719.955399999999</v>
          </cell>
          <cell r="BA7">
            <v>39211.926599999992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1.6</v>
          </cell>
          <cell r="BX7">
            <v>1.712</v>
          </cell>
          <cell r="BY7">
            <v>1.968</v>
          </cell>
          <cell r="BZ7">
            <v>2.1920000000000002</v>
          </cell>
          <cell r="CA7">
            <v>2.4319999999999999</v>
          </cell>
          <cell r="CB7">
            <v>2.6720000000000002</v>
          </cell>
          <cell r="CC7">
            <v>2.944</v>
          </cell>
          <cell r="CD7">
            <v>3.2480000000000002</v>
          </cell>
          <cell r="CE7">
            <v>3.488</v>
          </cell>
          <cell r="CF7">
            <v>3.7440000000000002</v>
          </cell>
          <cell r="CG7">
            <v>4.016</v>
          </cell>
          <cell r="CH7">
            <v>4.32</v>
          </cell>
          <cell r="CI7">
            <v>4.6559999999999997</v>
          </cell>
          <cell r="CJ7">
            <v>4.992</v>
          </cell>
          <cell r="CK7">
            <v>5.36</v>
          </cell>
          <cell r="CL7">
            <v>5.7759999999999998</v>
          </cell>
          <cell r="CM7">
            <v>6.1920000000000002</v>
          </cell>
          <cell r="CN7">
            <v>6.6719999999999997</v>
          </cell>
          <cell r="CO7">
            <v>7.1680000000000001</v>
          </cell>
          <cell r="CP7">
            <v>7.8559999999999999</v>
          </cell>
          <cell r="CQ7">
            <v>8.6240000000000006</v>
          </cell>
        </row>
        <row r="8">
          <cell r="B8">
            <v>34</v>
          </cell>
          <cell r="C8" t="str">
            <v>Особо-вредные (20%)</v>
          </cell>
          <cell r="D8">
            <v>1</v>
          </cell>
          <cell r="E8">
            <v>1.5</v>
          </cell>
          <cell r="G8">
            <v>1</v>
          </cell>
          <cell r="H8">
            <v>1.2</v>
          </cell>
          <cell r="I8">
            <v>1.2</v>
          </cell>
          <cell r="J8">
            <v>168</v>
          </cell>
          <cell r="K8">
            <v>7</v>
          </cell>
          <cell r="L8">
            <v>44.8</v>
          </cell>
          <cell r="M8">
            <v>47.93</v>
          </cell>
          <cell r="N8">
            <v>55.1</v>
          </cell>
          <cell r="O8">
            <v>61.37</v>
          </cell>
          <cell r="P8">
            <v>68.09</v>
          </cell>
          <cell r="Q8">
            <v>74.81</v>
          </cell>
          <cell r="R8">
            <v>82.43</v>
          </cell>
          <cell r="S8">
            <v>90.94</v>
          </cell>
          <cell r="T8">
            <v>97.66</v>
          </cell>
          <cell r="U8">
            <v>104.82</v>
          </cell>
          <cell r="V8">
            <v>112.44</v>
          </cell>
          <cell r="W8">
            <v>120.95</v>
          </cell>
          <cell r="X8">
            <v>130.36000000000001</v>
          </cell>
          <cell r="Y8">
            <v>139.76</v>
          </cell>
          <cell r="Z8">
            <v>150.07</v>
          </cell>
          <cell r="AA8">
            <v>161.72</v>
          </cell>
          <cell r="AB8">
            <v>173.36</v>
          </cell>
          <cell r="AC8">
            <v>186.8</v>
          </cell>
          <cell r="AD8">
            <v>200.69</v>
          </cell>
          <cell r="AE8">
            <v>219.95</v>
          </cell>
          <cell r="AF8">
            <v>241.45</v>
          </cell>
          <cell r="AG8">
            <v>7525.7999999999993</v>
          </cell>
          <cell r="AH8">
            <v>8052.6059999999998</v>
          </cell>
          <cell r="AI8">
            <v>9256.7339999999986</v>
          </cell>
          <cell r="AJ8">
            <v>10310.346</v>
          </cell>
          <cell r="AK8">
            <v>11439.216</v>
          </cell>
          <cell r="AL8">
            <v>12568.085999999998</v>
          </cell>
          <cell r="AM8">
            <v>13847.472000000002</v>
          </cell>
          <cell r="AN8">
            <v>15277.373999999998</v>
          </cell>
          <cell r="AO8">
            <v>16406.243999999999</v>
          </cell>
          <cell r="AP8">
            <v>17610.371999999999</v>
          </cell>
          <cell r="AQ8">
            <v>18889.757999999998</v>
          </cell>
          <cell r="AR8">
            <v>20319.660000000003</v>
          </cell>
          <cell r="AS8">
            <v>21900.078000000001</v>
          </cell>
          <cell r="AT8">
            <v>23480.496000000003</v>
          </cell>
          <cell r="AU8">
            <v>25211.43</v>
          </cell>
          <cell r="AV8">
            <v>27168.137999999995</v>
          </cell>
          <cell r="AW8">
            <v>29124.846000000001</v>
          </cell>
          <cell r="AX8">
            <v>31382.585999999996</v>
          </cell>
          <cell r="AY8">
            <v>33715.584000000003</v>
          </cell>
          <cell r="AZ8">
            <v>36951.678</v>
          </cell>
          <cell r="BA8">
            <v>40564.061999999991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1.6</v>
          </cell>
          <cell r="BX8">
            <v>1.712</v>
          </cell>
          <cell r="BY8">
            <v>1.968</v>
          </cell>
          <cell r="BZ8">
            <v>2.1920000000000002</v>
          </cell>
          <cell r="CA8">
            <v>2.4319999999999999</v>
          </cell>
          <cell r="CB8">
            <v>2.6720000000000002</v>
          </cell>
          <cell r="CC8">
            <v>2.944</v>
          </cell>
          <cell r="CD8">
            <v>3.2480000000000002</v>
          </cell>
          <cell r="CE8">
            <v>3.488</v>
          </cell>
          <cell r="CF8">
            <v>3.7440000000000002</v>
          </cell>
          <cell r="CG8">
            <v>4.016</v>
          </cell>
          <cell r="CH8">
            <v>4.32</v>
          </cell>
          <cell r="CI8">
            <v>4.6559999999999997</v>
          </cell>
          <cell r="CJ8">
            <v>4.992</v>
          </cell>
          <cell r="CK8">
            <v>5.36</v>
          </cell>
          <cell r="CL8">
            <v>5.7759999999999998</v>
          </cell>
          <cell r="CM8">
            <v>6.1920000000000002</v>
          </cell>
          <cell r="CN8">
            <v>6.6719999999999997</v>
          </cell>
          <cell r="CO8">
            <v>7.1680000000000001</v>
          </cell>
          <cell r="CP8">
            <v>7.8559999999999999</v>
          </cell>
          <cell r="CQ8">
            <v>8.6240000000000006</v>
          </cell>
        </row>
        <row r="9">
          <cell r="B9">
            <v>40</v>
          </cell>
          <cell r="C9" t="str">
            <v>Особо вредные (24%)</v>
          </cell>
          <cell r="D9">
            <v>1</v>
          </cell>
          <cell r="E9">
            <v>1.5</v>
          </cell>
          <cell r="G9">
            <v>1</v>
          </cell>
          <cell r="H9">
            <v>1.24</v>
          </cell>
          <cell r="I9">
            <v>1.24</v>
          </cell>
          <cell r="J9">
            <v>168</v>
          </cell>
          <cell r="K9">
            <v>7</v>
          </cell>
          <cell r="L9">
            <v>46.29</v>
          </cell>
          <cell r="M9">
            <v>49.53</v>
          </cell>
          <cell r="N9">
            <v>56.94</v>
          </cell>
          <cell r="O9">
            <v>63.42</v>
          </cell>
          <cell r="P9">
            <v>70.36</v>
          </cell>
          <cell r="Q9">
            <v>77.3</v>
          </cell>
          <cell r="R9">
            <v>85.17</v>
          </cell>
          <cell r="S9">
            <v>93.97</v>
          </cell>
          <cell r="T9">
            <v>100.91</v>
          </cell>
          <cell r="U9">
            <v>108.32</v>
          </cell>
          <cell r="V9">
            <v>116.19</v>
          </cell>
          <cell r="W9">
            <v>124.98</v>
          </cell>
          <cell r="X9">
            <v>134.69999999999999</v>
          </cell>
          <cell r="Y9">
            <v>144.41999999999999</v>
          </cell>
          <cell r="Z9">
            <v>155.07</v>
          </cell>
          <cell r="AA9">
            <v>167.11</v>
          </cell>
          <cell r="AB9">
            <v>179.14</v>
          </cell>
          <cell r="AC9">
            <v>193.03</v>
          </cell>
          <cell r="AD9">
            <v>207.38</v>
          </cell>
          <cell r="AE9">
            <v>227.28</v>
          </cell>
          <cell r="AF9">
            <v>249.5</v>
          </cell>
          <cell r="AG9">
            <v>7776.66</v>
          </cell>
          <cell r="AH9">
            <v>8321.0262000000002</v>
          </cell>
          <cell r="AI9">
            <v>9565.2917999999991</v>
          </cell>
          <cell r="AJ9">
            <v>10654.0242</v>
          </cell>
          <cell r="AK9">
            <v>11820.5232</v>
          </cell>
          <cell r="AL9">
            <v>12987.022199999998</v>
          </cell>
          <cell r="AM9">
            <v>14309.054400000001</v>
          </cell>
          <cell r="AN9">
            <v>15786.619799999999</v>
          </cell>
          <cell r="AO9">
            <v>16953.1188</v>
          </cell>
          <cell r="AP9">
            <v>18197.384399999999</v>
          </cell>
          <cell r="AQ9">
            <v>19519.416599999997</v>
          </cell>
          <cell r="AR9">
            <v>20996.982000000004</v>
          </cell>
          <cell r="AS9">
            <v>22630.080600000001</v>
          </cell>
          <cell r="AT9">
            <v>24263.179200000002</v>
          </cell>
          <cell r="AU9">
            <v>26051.811000000002</v>
          </cell>
          <cell r="AV9">
            <v>28073.742599999998</v>
          </cell>
          <cell r="AW9">
            <v>30095.674200000001</v>
          </cell>
          <cell r="AX9">
            <v>32428.672199999997</v>
          </cell>
          <cell r="AY9">
            <v>34839.436800000003</v>
          </cell>
          <cell r="AZ9">
            <v>38183.400600000001</v>
          </cell>
          <cell r="BA9">
            <v>41916.19739999999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1.6</v>
          </cell>
          <cell r="BX9">
            <v>1.712</v>
          </cell>
          <cell r="BY9">
            <v>1.968</v>
          </cell>
          <cell r="BZ9">
            <v>2.1920000000000002</v>
          </cell>
          <cell r="CA9">
            <v>2.4319999999999999</v>
          </cell>
          <cell r="CB9">
            <v>2.6720000000000002</v>
          </cell>
          <cell r="CC9">
            <v>2.944</v>
          </cell>
          <cell r="CD9">
            <v>3.2480000000000002</v>
          </cell>
          <cell r="CE9">
            <v>3.488</v>
          </cell>
          <cell r="CF9">
            <v>3.7440000000000002</v>
          </cell>
          <cell r="CG9">
            <v>4.016</v>
          </cell>
          <cell r="CH9">
            <v>4.32</v>
          </cell>
          <cell r="CI9">
            <v>4.6559999999999997</v>
          </cell>
          <cell r="CJ9">
            <v>4.992</v>
          </cell>
          <cell r="CK9">
            <v>5.36</v>
          </cell>
          <cell r="CL9">
            <v>5.7759999999999998</v>
          </cell>
          <cell r="CM9">
            <v>6.1920000000000002</v>
          </cell>
          <cell r="CN9">
            <v>6.6719999999999997</v>
          </cell>
          <cell r="CO9">
            <v>7.1680000000000001</v>
          </cell>
          <cell r="CP9">
            <v>7.8559999999999999</v>
          </cell>
          <cell r="CQ9">
            <v>8.6240000000000006</v>
          </cell>
        </row>
        <row r="10">
          <cell r="B10">
            <v>15</v>
          </cell>
          <cell r="C10" t="str">
            <v>Вредные (12%)</v>
          </cell>
          <cell r="D10">
            <v>1</v>
          </cell>
          <cell r="E10">
            <v>1.5</v>
          </cell>
          <cell r="G10">
            <v>1</v>
          </cell>
          <cell r="H10">
            <v>1.1200000000000001</v>
          </cell>
          <cell r="I10">
            <v>1.1200000000000001</v>
          </cell>
          <cell r="J10">
            <v>151.19999999999999</v>
          </cell>
          <cell r="K10">
            <v>6</v>
          </cell>
          <cell r="L10">
            <v>46.46</v>
          </cell>
          <cell r="M10">
            <v>49.71</v>
          </cell>
          <cell r="N10">
            <v>57.14</v>
          </cell>
          <cell r="O10">
            <v>63.64</v>
          </cell>
          <cell r="P10">
            <v>70.61</v>
          </cell>
          <cell r="Q10">
            <v>77.58</v>
          </cell>
          <cell r="R10">
            <v>85.48</v>
          </cell>
          <cell r="S10">
            <v>94.3</v>
          </cell>
          <cell r="T10">
            <v>101.27</v>
          </cell>
          <cell r="U10">
            <v>108.71</v>
          </cell>
          <cell r="V10">
            <v>116.6</v>
          </cell>
          <cell r="W10">
            <v>125.43</v>
          </cell>
          <cell r="X10">
            <v>135.19</v>
          </cell>
          <cell r="Y10">
            <v>144.94</v>
          </cell>
          <cell r="Z10">
            <v>155.63</v>
          </cell>
          <cell r="AA10">
            <v>167.7</v>
          </cell>
          <cell r="AB10">
            <v>179.78</v>
          </cell>
          <cell r="AC10">
            <v>193.72</v>
          </cell>
          <cell r="AD10">
            <v>208.12</v>
          </cell>
          <cell r="AE10">
            <v>228.1</v>
          </cell>
          <cell r="AF10">
            <v>250.4</v>
          </cell>
          <cell r="AG10">
            <v>7024.0800000000008</v>
          </cell>
          <cell r="AH10">
            <v>7515.7656000000006</v>
          </cell>
          <cell r="AI10">
            <v>8639.6184000000012</v>
          </cell>
          <cell r="AJ10">
            <v>9622.9896000000008</v>
          </cell>
          <cell r="AK10">
            <v>10676.601600000002</v>
          </cell>
          <cell r="AL10">
            <v>11730.213599999999</v>
          </cell>
          <cell r="AM10">
            <v>12924.307200000003</v>
          </cell>
          <cell r="AN10">
            <v>14258.8824</v>
          </cell>
          <cell r="AO10">
            <v>15312.494400000003</v>
          </cell>
          <cell r="AP10">
            <v>16436.3472</v>
          </cell>
          <cell r="AQ10">
            <v>17630.4408</v>
          </cell>
          <cell r="AR10">
            <v>18965.016000000003</v>
          </cell>
          <cell r="AS10">
            <v>20440.072800000005</v>
          </cell>
          <cell r="AT10">
            <v>21915.129600000004</v>
          </cell>
          <cell r="AU10">
            <v>23530.668000000005</v>
          </cell>
          <cell r="AV10">
            <v>25356.928800000002</v>
          </cell>
          <cell r="AW10">
            <v>27183.189600000005</v>
          </cell>
          <cell r="AX10">
            <v>29290.4136</v>
          </cell>
          <cell r="AY10">
            <v>31467.878400000005</v>
          </cell>
          <cell r="AZ10">
            <v>34488.232800000005</v>
          </cell>
          <cell r="BA10">
            <v>37859.7912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1.6</v>
          </cell>
          <cell r="BX10">
            <v>1.712</v>
          </cell>
          <cell r="BY10">
            <v>1.968</v>
          </cell>
          <cell r="BZ10">
            <v>2.1920000000000002</v>
          </cell>
          <cell r="CA10">
            <v>2.4319999999999999</v>
          </cell>
          <cell r="CB10">
            <v>2.6720000000000002</v>
          </cell>
          <cell r="CC10">
            <v>2.944</v>
          </cell>
          <cell r="CD10">
            <v>3.2480000000000002</v>
          </cell>
          <cell r="CE10">
            <v>3.488</v>
          </cell>
          <cell r="CF10">
            <v>3.7440000000000002</v>
          </cell>
          <cell r="CG10">
            <v>4.016</v>
          </cell>
          <cell r="CH10">
            <v>4.32</v>
          </cell>
          <cell r="CI10">
            <v>4.6559999999999997</v>
          </cell>
          <cell r="CJ10">
            <v>4.992</v>
          </cell>
          <cell r="CK10">
            <v>5.36</v>
          </cell>
          <cell r="CL10">
            <v>5.7759999999999998</v>
          </cell>
          <cell r="CM10">
            <v>6.1920000000000002</v>
          </cell>
          <cell r="CN10">
            <v>6.6719999999999997</v>
          </cell>
          <cell r="CO10">
            <v>7.1680000000000001</v>
          </cell>
          <cell r="CP10">
            <v>7.8559999999999999</v>
          </cell>
          <cell r="CQ10">
            <v>8.6240000000000006</v>
          </cell>
        </row>
        <row r="11">
          <cell r="B11">
            <v>43</v>
          </cell>
          <cell r="C11" t="str">
            <v>Особо-вредные (20%)</v>
          </cell>
          <cell r="D11">
            <v>1</v>
          </cell>
          <cell r="E11">
            <v>1.5</v>
          </cell>
          <cell r="G11">
            <v>1</v>
          </cell>
          <cell r="H11">
            <v>1.2</v>
          </cell>
          <cell r="I11">
            <v>1.2</v>
          </cell>
          <cell r="J11">
            <v>151.19999999999999</v>
          </cell>
          <cell r="K11">
            <v>6</v>
          </cell>
          <cell r="L11">
            <v>49.77</v>
          </cell>
          <cell r="M11">
            <v>53.26</v>
          </cell>
          <cell r="N11">
            <v>61.22</v>
          </cell>
          <cell r="O11">
            <v>68.19</v>
          </cell>
          <cell r="P11">
            <v>75.66</v>
          </cell>
          <cell r="Q11">
            <v>83.12</v>
          </cell>
          <cell r="R11">
            <v>91.58</v>
          </cell>
          <cell r="S11">
            <v>101.04</v>
          </cell>
          <cell r="T11">
            <v>108.51</v>
          </cell>
          <cell r="U11">
            <v>116.47</v>
          </cell>
          <cell r="V11">
            <v>124.93</v>
          </cell>
          <cell r="W11">
            <v>134.38999999999999</v>
          </cell>
          <cell r="X11">
            <v>144.84</v>
          </cell>
          <cell r="Y11">
            <v>155.29</v>
          </cell>
          <cell r="Z11">
            <v>166.74</v>
          </cell>
          <cell r="AA11">
            <v>179.68</v>
          </cell>
          <cell r="AB11">
            <v>192.62</v>
          </cell>
          <cell r="AC11">
            <v>207.56</v>
          </cell>
          <cell r="AD11">
            <v>222.99</v>
          </cell>
          <cell r="AE11">
            <v>244.39</v>
          </cell>
          <cell r="AF11">
            <v>268.27999999999997</v>
          </cell>
          <cell r="AG11">
            <v>7525.7999999999993</v>
          </cell>
          <cell r="AH11">
            <v>8052.6059999999998</v>
          </cell>
          <cell r="AI11">
            <v>9256.7339999999986</v>
          </cell>
          <cell r="AJ11">
            <v>10310.346</v>
          </cell>
          <cell r="AK11">
            <v>11439.216</v>
          </cell>
          <cell r="AL11">
            <v>12568.085999999998</v>
          </cell>
          <cell r="AM11">
            <v>13847.472000000002</v>
          </cell>
          <cell r="AN11">
            <v>15277.373999999998</v>
          </cell>
          <cell r="AO11">
            <v>16406.243999999999</v>
          </cell>
          <cell r="AP11">
            <v>17610.371999999999</v>
          </cell>
          <cell r="AQ11">
            <v>18889.757999999998</v>
          </cell>
          <cell r="AR11">
            <v>20319.660000000003</v>
          </cell>
          <cell r="AS11">
            <v>21900.078000000001</v>
          </cell>
          <cell r="AT11">
            <v>23480.496000000003</v>
          </cell>
          <cell r="AU11">
            <v>25211.43</v>
          </cell>
          <cell r="AV11">
            <v>27168.137999999995</v>
          </cell>
          <cell r="AW11">
            <v>29124.846000000001</v>
          </cell>
          <cell r="AX11">
            <v>31382.585999999996</v>
          </cell>
          <cell r="AY11">
            <v>33715.584000000003</v>
          </cell>
          <cell r="AZ11">
            <v>36951.678</v>
          </cell>
          <cell r="BA11">
            <v>40564.061999999991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1.6</v>
          </cell>
          <cell r="BX11">
            <v>1.712</v>
          </cell>
          <cell r="BY11">
            <v>1.968</v>
          </cell>
          <cell r="BZ11">
            <v>2.1920000000000002</v>
          </cell>
          <cell r="CA11">
            <v>2.4319999999999999</v>
          </cell>
          <cell r="CB11">
            <v>2.6720000000000002</v>
          </cell>
          <cell r="CC11">
            <v>2.944</v>
          </cell>
          <cell r="CD11">
            <v>3.2480000000000002</v>
          </cell>
          <cell r="CE11">
            <v>3.488</v>
          </cell>
          <cell r="CF11">
            <v>3.7440000000000002</v>
          </cell>
          <cell r="CG11">
            <v>4.016</v>
          </cell>
          <cell r="CH11">
            <v>4.32</v>
          </cell>
          <cell r="CI11">
            <v>4.6559999999999997</v>
          </cell>
          <cell r="CJ11">
            <v>4.992</v>
          </cell>
          <cell r="CK11">
            <v>5.36</v>
          </cell>
          <cell r="CL11">
            <v>5.7759999999999998</v>
          </cell>
          <cell r="CM11">
            <v>6.1920000000000002</v>
          </cell>
          <cell r="CN11">
            <v>6.6719999999999997</v>
          </cell>
          <cell r="CO11">
            <v>7.1680000000000001</v>
          </cell>
          <cell r="CP11">
            <v>7.8559999999999999</v>
          </cell>
          <cell r="CQ11">
            <v>8.6240000000000006</v>
          </cell>
        </row>
        <row r="12">
          <cell r="B12">
            <v>41</v>
          </cell>
          <cell r="C12" t="str">
            <v>Особо вредные (24%)</v>
          </cell>
          <cell r="D12">
            <v>1</v>
          </cell>
          <cell r="E12">
            <v>1.5</v>
          </cell>
          <cell r="G12">
            <v>1</v>
          </cell>
          <cell r="H12">
            <v>1.24</v>
          </cell>
          <cell r="I12">
            <v>1.24</v>
          </cell>
          <cell r="J12">
            <v>151.19999999999999</v>
          </cell>
          <cell r="K12">
            <v>6</v>
          </cell>
          <cell r="L12">
            <v>51.43</v>
          </cell>
          <cell r="M12">
            <v>55.03</v>
          </cell>
          <cell r="N12">
            <v>63.26</v>
          </cell>
          <cell r="O12">
            <v>70.459999999999994</v>
          </cell>
          <cell r="P12">
            <v>78.180000000000007</v>
          </cell>
          <cell r="Q12">
            <v>85.89</v>
          </cell>
          <cell r="R12">
            <v>94.64</v>
          </cell>
          <cell r="S12">
            <v>104.41</v>
          </cell>
          <cell r="T12">
            <v>112.12</v>
          </cell>
          <cell r="U12">
            <v>120.35</v>
          </cell>
          <cell r="V12">
            <v>129.1</v>
          </cell>
          <cell r="W12">
            <v>138.87</v>
          </cell>
          <cell r="X12">
            <v>149.66999999999999</v>
          </cell>
          <cell r="Y12">
            <v>160.47</v>
          </cell>
          <cell r="Z12">
            <v>172.3</v>
          </cell>
          <cell r="AA12">
            <v>185.67</v>
          </cell>
          <cell r="AB12">
            <v>199.05</v>
          </cell>
          <cell r="AC12">
            <v>214.48</v>
          </cell>
          <cell r="AD12">
            <v>230.42</v>
          </cell>
          <cell r="AE12">
            <v>252.54</v>
          </cell>
          <cell r="AF12">
            <v>277.22000000000003</v>
          </cell>
          <cell r="AG12">
            <v>7776.66</v>
          </cell>
          <cell r="AH12">
            <v>8321.0262000000002</v>
          </cell>
          <cell r="AI12">
            <v>9565.2917999999991</v>
          </cell>
          <cell r="AJ12">
            <v>10654.0242</v>
          </cell>
          <cell r="AK12">
            <v>11820.5232</v>
          </cell>
          <cell r="AL12">
            <v>12987.022199999998</v>
          </cell>
          <cell r="AM12">
            <v>14309.054400000001</v>
          </cell>
          <cell r="AN12">
            <v>15786.619799999999</v>
          </cell>
          <cell r="AO12">
            <v>16953.1188</v>
          </cell>
          <cell r="AP12">
            <v>18197.384399999999</v>
          </cell>
          <cell r="AQ12">
            <v>19519.416599999997</v>
          </cell>
          <cell r="AR12">
            <v>20996.982000000004</v>
          </cell>
          <cell r="AS12">
            <v>22630.080600000001</v>
          </cell>
          <cell r="AT12">
            <v>24263.179200000002</v>
          </cell>
          <cell r="AU12">
            <v>26051.811000000002</v>
          </cell>
          <cell r="AV12">
            <v>28073.742599999998</v>
          </cell>
          <cell r="AW12">
            <v>30095.674200000001</v>
          </cell>
          <cell r="AX12">
            <v>32428.672199999997</v>
          </cell>
          <cell r="AY12">
            <v>34839.436800000003</v>
          </cell>
          <cell r="AZ12">
            <v>38183.400600000001</v>
          </cell>
          <cell r="BA12">
            <v>41916.19739999999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1.6</v>
          </cell>
          <cell r="BX12">
            <v>1.712</v>
          </cell>
          <cell r="BY12">
            <v>1.968</v>
          </cell>
          <cell r="BZ12">
            <v>2.1920000000000002</v>
          </cell>
          <cell r="CA12">
            <v>2.4319999999999999</v>
          </cell>
          <cell r="CB12">
            <v>2.6720000000000002</v>
          </cell>
          <cell r="CC12">
            <v>2.944</v>
          </cell>
          <cell r="CD12">
            <v>3.2480000000000002</v>
          </cell>
          <cell r="CE12">
            <v>3.488</v>
          </cell>
          <cell r="CF12">
            <v>3.7440000000000002</v>
          </cell>
          <cell r="CG12">
            <v>4.016</v>
          </cell>
          <cell r="CH12">
            <v>4.32</v>
          </cell>
          <cell r="CI12">
            <v>4.6559999999999997</v>
          </cell>
          <cell r="CJ12">
            <v>4.992</v>
          </cell>
          <cell r="CK12">
            <v>5.36</v>
          </cell>
          <cell r="CL12">
            <v>5.7759999999999998</v>
          </cell>
          <cell r="CM12">
            <v>6.1920000000000002</v>
          </cell>
          <cell r="CN12">
            <v>6.6719999999999997</v>
          </cell>
          <cell r="CO12">
            <v>7.1680000000000001</v>
          </cell>
          <cell r="CP12">
            <v>7.8559999999999999</v>
          </cell>
          <cell r="CQ12">
            <v>8.6240000000000006</v>
          </cell>
        </row>
        <row r="13">
          <cell r="B13">
            <v>48</v>
          </cell>
          <cell r="C13" t="str">
            <v>Вредные (12%)</v>
          </cell>
          <cell r="D13">
            <v>1</v>
          </cell>
          <cell r="E13">
            <v>1.5</v>
          </cell>
          <cell r="G13">
            <v>1</v>
          </cell>
          <cell r="H13">
            <v>1.1200000000000001</v>
          </cell>
          <cell r="I13">
            <v>1.1200000000000001</v>
          </cell>
          <cell r="J13">
            <v>127.1</v>
          </cell>
          <cell r="K13">
            <v>5</v>
          </cell>
          <cell r="L13">
            <v>55.26</v>
          </cell>
          <cell r="M13">
            <v>59.13</v>
          </cell>
          <cell r="N13">
            <v>67.97</v>
          </cell>
          <cell r="O13">
            <v>75.709999999999994</v>
          </cell>
          <cell r="P13">
            <v>84</v>
          </cell>
          <cell r="Q13">
            <v>92.29</v>
          </cell>
          <cell r="R13">
            <v>101.69</v>
          </cell>
          <cell r="S13">
            <v>112.19</v>
          </cell>
          <cell r="T13">
            <v>120.48</v>
          </cell>
          <cell r="U13">
            <v>129.32</v>
          </cell>
          <cell r="V13">
            <v>138.71</v>
          </cell>
          <cell r="W13">
            <v>149.21</v>
          </cell>
          <cell r="X13">
            <v>160.82</v>
          </cell>
          <cell r="Y13">
            <v>172.42</v>
          </cell>
          <cell r="Z13">
            <v>185.14</v>
          </cell>
          <cell r="AA13">
            <v>199.5</v>
          </cell>
          <cell r="AB13">
            <v>213.87</v>
          </cell>
          <cell r="AC13">
            <v>230.45</v>
          </cell>
          <cell r="AD13">
            <v>247.58</v>
          </cell>
          <cell r="AE13">
            <v>271.35000000000002</v>
          </cell>
          <cell r="AF13">
            <v>297.87</v>
          </cell>
          <cell r="AG13">
            <v>7024.0800000000008</v>
          </cell>
          <cell r="AH13">
            <v>7515.7656000000006</v>
          </cell>
          <cell r="AI13">
            <v>8639.6184000000012</v>
          </cell>
          <cell r="AJ13">
            <v>9622.9896000000008</v>
          </cell>
          <cell r="AK13">
            <v>10676.601600000002</v>
          </cell>
          <cell r="AL13">
            <v>11730.213599999999</v>
          </cell>
          <cell r="AM13">
            <v>12924.307200000003</v>
          </cell>
          <cell r="AN13">
            <v>14258.8824</v>
          </cell>
          <cell r="AO13">
            <v>15312.494400000003</v>
          </cell>
          <cell r="AP13">
            <v>16436.3472</v>
          </cell>
          <cell r="AQ13">
            <v>17630.4408</v>
          </cell>
          <cell r="AR13">
            <v>18965.016000000003</v>
          </cell>
          <cell r="AS13">
            <v>20440.072800000005</v>
          </cell>
          <cell r="AT13">
            <v>21915.129600000004</v>
          </cell>
          <cell r="AU13">
            <v>23530.668000000005</v>
          </cell>
          <cell r="AV13">
            <v>25356.928800000002</v>
          </cell>
          <cell r="AW13">
            <v>27183.189600000005</v>
          </cell>
          <cell r="AX13">
            <v>29290.4136</v>
          </cell>
          <cell r="AY13">
            <v>31467.878400000005</v>
          </cell>
          <cell r="AZ13">
            <v>34488.232800000005</v>
          </cell>
          <cell r="BA13">
            <v>37859.7912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1.6</v>
          </cell>
          <cell r="BX13">
            <v>1.712</v>
          </cell>
          <cell r="BY13">
            <v>1.968</v>
          </cell>
          <cell r="BZ13">
            <v>2.1920000000000002</v>
          </cell>
          <cell r="CA13">
            <v>2.4319999999999999</v>
          </cell>
          <cell r="CB13">
            <v>2.6720000000000002</v>
          </cell>
          <cell r="CC13">
            <v>2.944</v>
          </cell>
          <cell r="CD13">
            <v>3.2480000000000002</v>
          </cell>
          <cell r="CE13">
            <v>3.488</v>
          </cell>
          <cell r="CF13">
            <v>3.7440000000000002</v>
          </cell>
          <cell r="CG13">
            <v>4.016</v>
          </cell>
          <cell r="CH13">
            <v>4.32</v>
          </cell>
          <cell r="CI13">
            <v>4.6559999999999997</v>
          </cell>
          <cell r="CJ13">
            <v>4.992</v>
          </cell>
          <cell r="CK13">
            <v>5.36</v>
          </cell>
          <cell r="CL13">
            <v>5.7759999999999998</v>
          </cell>
          <cell r="CM13">
            <v>6.1920000000000002</v>
          </cell>
          <cell r="CN13">
            <v>6.6719999999999997</v>
          </cell>
          <cell r="CO13">
            <v>7.1680000000000001</v>
          </cell>
          <cell r="CP13">
            <v>7.8559999999999999</v>
          </cell>
          <cell r="CQ13">
            <v>8.6240000000000006</v>
          </cell>
        </row>
        <row r="14">
          <cell r="B14">
            <v>42</v>
          </cell>
          <cell r="C14" t="str">
            <v>Особо вредные (24%)</v>
          </cell>
          <cell r="D14">
            <v>1</v>
          </cell>
          <cell r="E14">
            <v>1.5</v>
          </cell>
          <cell r="G14">
            <v>1</v>
          </cell>
          <cell r="H14">
            <v>1.24</v>
          </cell>
          <cell r="I14">
            <v>1.24</v>
          </cell>
          <cell r="J14">
            <v>100.2</v>
          </cell>
          <cell r="K14">
            <v>4</v>
          </cell>
          <cell r="L14">
            <v>77.61</v>
          </cell>
          <cell r="M14">
            <v>83.04</v>
          </cell>
          <cell r="N14">
            <v>95.46</v>
          </cell>
          <cell r="O14">
            <v>106.33</v>
          </cell>
          <cell r="P14">
            <v>117.97</v>
          </cell>
          <cell r="Q14">
            <v>129.61000000000001</v>
          </cell>
          <cell r="R14">
            <v>142.80000000000001</v>
          </cell>
          <cell r="S14">
            <v>157.55000000000001</v>
          </cell>
          <cell r="T14">
            <v>169.19</v>
          </cell>
          <cell r="U14">
            <v>181.61</v>
          </cell>
          <cell r="V14">
            <v>194.8</v>
          </cell>
          <cell r="W14">
            <v>209.55</v>
          </cell>
          <cell r="X14">
            <v>225.85</v>
          </cell>
          <cell r="Y14">
            <v>242.15</v>
          </cell>
          <cell r="Z14">
            <v>260</v>
          </cell>
          <cell r="AA14">
            <v>280.18</v>
          </cell>
          <cell r="AB14">
            <v>300.36</v>
          </cell>
          <cell r="AC14">
            <v>323.64</v>
          </cell>
          <cell r="AD14">
            <v>347.7</v>
          </cell>
          <cell r="AE14">
            <v>381.07</v>
          </cell>
          <cell r="AF14">
            <v>418.33</v>
          </cell>
          <cell r="AG14">
            <v>7776.66</v>
          </cell>
          <cell r="AH14">
            <v>8321.0262000000002</v>
          </cell>
          <cell r="AI14">
            <v>9565.2917999999991</v>
          </cell>
          <cell r="AJ14">
            <v>10654.0242</v>
          </cell>
          <cell r="AK14">
            <v>11820.5232</v>
          </cell>
          <cell r="AL14">
            <v>12987.022199999998</v>
          </cell>
          <cell r="AM14">
            <v>14309.054400000001</v>
          </cell>
          <cell r="AN14">
            <v>15786.619799999999</v>
          </cell>
          <cell r="AO14">
            <v>16953.1188</v>
          </cell>
          <cell r="AP14">
            <v>18197.384399999999</v>
          </cell>
          <cell r="AQ14">
            <v>19519.416599999997</v>
          </cell>
          <cell r="AR14">
            <v>20996.982000000004</v>
          </cell>
          <cell r="AS14">
            <v>22630.080600000001</v>
          </cell>
          <cell r="AT14">
            <v>24263.179200000002</v>
          </cell>
          <cell r="AU14">
            <v>26051.811000000002</v>
          </cell>
          <cell r="AV14">
            <v>28073.742599999998</v>
          </cell>
          <cell r="AW14">
            <v>30095.674200000001</v>
          </cell>
          <cell r="AX14">
            <v>32428.672199999997</v>
          </cell>
          <cell r="AY14">
            <v>34839.436800000003</v>
          </cell>
          <cell r="AZ14">
            <v>38183.400600000001</v>
          </cell>
          <cell r="BA14">
            <v>41916.19739999999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1.6</v>
          </cell>
          <cell r="BX14">
            <v>1.712</v>
          </cell>
          <cell r="BY14">
            <v>1.968</v>
          </cell>
          <cell r="BZ14">
            <v>2.1920000000000002</v>
          </cell>
          <cell r="CA14">
            <v>2.4319999999999999</v>
          </cell>
          <cell r="CB14">
            <v>2.6720000000000002</v>
          </cell>
          <cell r="CC14">
            <v>2.944</v>
          </cell>
          <cell r="CD14">
            <v>3.2480000000000002</v>
          </cell>
          <cell r="CE14">
            <v>3.488</v>
          </cell>
          <cell r="CF14">
            <v>3.7440000000000002</v>
          </cell>
          <cell r="CG14">
            <v>4.016</v>
          </cell>
          <cell r="CH14">
            <v>4.32</v>
          </cell>
          <cell r="CI14">
            <v>4.6559999999999997</v>
          </cell>
          <cell r="CJ14">
            <v>4.992</v>
          </cell>
          <cell r="CK14">
            <v>5.36</v>
          </cell>
          <cell r="CL14">
            <v>5.7759999999999998</v>
          </cell>
          <cell r="CM14">
            <v>6.1920000000000002</v>
          </cell>
          <cell r="CN14">
            <v>6.6719999999999997</v>
          </cell>
          <cell r="CO14">
            <v>7.1680000000000001</v>
          </cell>
          <cell r="CP14">
            <v>7.8559999999999999</v>
          </cell>
          <cell r="CQ14">
            <v>8.6240000000000006</v>
          </cell>
        </row>
        <row r="15">
          <cell r="B15">
            <v>22</v>
          </cell>
          <cell r="C15" t="str">
            <v>Особо-вредные (24%). Повышение на 10%(особо-вредные)</v>
          </cell>
          <cell r="D15">
            <v>1</v>
          </cell>
          <cell r="E15">
            <v>1.5</v>
          </cell>
          <cell r="G15">
            <v>1.1000000000000001</v>
          </cell>
          <cell r="H15">
            <v>1.24</v>
          </cell>
          <cell r="I15">
            <v>1.3640000000000001</v>
          </cell>
          <cell r="J15">
            <v>100.2</v>
          </cell>
          <cell r="K15">
            <v>4</v>
          </cell>
          <cell r="L15">
            <v>85.37</v>
          </cell>
          <cell r="M15">
            <v>91.35</v>
          </cell>
          <cell r="N15">
            <v>105.01</v>
          </cell>
          <cell r="O15">
            <v>116.96</v>
          </cell>
          <cell r="P15">
            <v>129.77000000000001</v>
          </cell>
          <cell r="Q15">
            <v>142.57</v>
          </cell>
          <cell r="R15">
            <v>157.09</v>
          </cell>
          <cell r="S15">
            <v>173.31</v>
          </cell>
          <cell r="T15">
            <v>186.11</v>
          </cell>
          <cell r="U15">
            <v>199.77</v>
          </cell>
          <cell r="V15">
            <v>214.29</v>
          </cell>
          <cell r="W15">
            <v>230.51</v>
          </cell>
          <cell r="X15">
            <v>248.43</v>
          </cell>
          <cell r="Y15">
            <v>266.36</v>
          </cell>
          <cell r="Z15">
            <v>286</v>
          </cell>
          <cell r="AA15">
            <v>308.19</v>
          </cell>
          <cell r="AB15">
            <v>330.39</v>
          </cell>
          <cell r="AC15">
            <v>356</v>
          </cell>
          <cell r="AD15">
            <v>382.47</v>
          </cell>
          <cell r="AE15">
            <v>419.18</v>
          </cell>
          <cell r="AF15">
            <v>460.16</v>
          </cell>
          <cell r="AG15">
            <v>8554.3260000000009</v>
          </cell>
          <cell r="AH15">
            <v>9153.1288200000017</v>
          </cell>
          <cell r="AI15">
            <v>10521.82098</v>
          </cell>
          <cell r="AJ15">
            <v>11719.42662</v>
          </cell>
          <cell r="AK15">
            <v>13002.575520000002</v>
          </cell>
          <cell r="AL15">
            <v>14285.724419999999</v>
          </cell>
          <cell r="AM15">
            <v>15739.959840000003</v>
          </cell>
          <cell r="AN15">
            <v>17365.281780000001</v>
          </cell>
          <cell r="AO15">
            <v>18648.430680000001</v>
          </cell>
          <cell r="AP15">
            <v>20017.12284</v>
          </cell>
          <cell r="AQ15">
            <v>21471.358260000001</v>
          </cell>
          <cell r="AR15">
            <v>23096.680200000006</v>
          </cell>
          <cell r="AS15">
            <v>24893.088660000005</v>
          </cell>
          <cell r="AT15">
            <v>26689.497120000004</v>
          </cell>
          <cell r="AU15">
            <v>28656.992100000003</v>
          </cell>
          <cell r="AV15">
            <v>30881.116859999998</v>
          </cell>
          <cell r="AW15">
            <v>33105.241620000008</v>
          </cell>
          <cell r="AX15">
            <v>35671.539420000001</v>
          </cell>
          <cell r="AY15">
            <v>38323.380480000007</v>
          </cell>
          <cell r="AZ15">
            <v>42001.740660000003</v>
          </cell>
          <cell r="BA15">
            <v>46107.817139999999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1.6</v>
          </cell>
          <cell r="BX15">
            <v>1.712</v>
          </cell>
          <cell r="BY15">
            <v>1.968</v>
          </cell>
          <cell r="BZ15">
            <v>2.1920000000000002</v>
          </cell>
          <cell r="CA15">
            <v>2.4319999999999999</v>
          </cell>
          <cell r="CB15">
            <v>2.6720000000000002</v>
          </cell>
          <cell r="CC15">
            <v>2.944</v>
          </cell>
          <cell r="CD15">
            <v>3.2480000000000002</v>
          </cell>
          <cell r="CE15">
            <v>3.488</v>
          </cell>
          <cell r="CF15">
            <v>3.7440000000000002</v>
          </cell>
          <cell r="CG15">
            <v>4.016</v>
          </cell>
          <cell r="CH15">
            <v>4.32</v>
          </cell>
          <cell r="CI15">
            <v>4.6559999999999997</v>
          </cell>
          <cell r="CJ15">
            <v>4.992</v>
          </cell>
          <cell r="CK15">
            <v>5.36</v>
          </cell>
          <cell r="CL15">
            <v>5.7759999999999998</v>
          </cell>
          <cell r="CM15">
            <v>6.1920000000000002</v>
          </cell>
          <cell r="CN15">
            <v>6.6719999999999997</v>
          </cell>
          <cell r="CO15">
            <v>7.1680000000000001</v>
          </cell>
          <cell r="CP15">
            <v>7.8559999999999999</v>
          </cell>
          <cell r="CQ15">
            <v>8.6240000000000006</v>
          </cell>
        </row>
        <row r="16">
          <cell r="B16">
            <v>10</v>
          </cell>
          <cell r="C16" t="str">
            <v>Hормальные(станочники) (5%)</v>
          </cell>
          <cell r="D16">
            <v>2</v>
          </cell>
          <cell r="E16">
            <v>1.5</v>
          </cell>
          <cell r="G16">
            <v>1.05</v>
          </cell>
          <cell r="H16">
            <v>1</v>
          </cell>
          <cell r="I16">
            <v>1.05</v>
          </cell>
          <cell r="J16">
            <v>168</v>
          </cell>
          <cell r="K16">
            <v>7</v>
          </cell>
          <cell r="L16">
            <v>39.200000000000003</v>
          </cell>
          <cell r="M16">
            <v>41.94</v>
          </cell>
          <cell r="N16">
            <v>48.21</v>
          </cell>
          <cell r="O16">
            <v>53.7</v>
          </cell>
          <cell r="P16">
            <v>59.58</v>
          </cell>
          <cell r="Q16">
            <v>65.459999999999994</v>
          </cell>
          <cell r="R16">
            <v>72.12</v>
          </cell>
          <cell r="S16">
            <v>79.569999999999993</v>
          </cell>
          <cell r="T16">
            <v>85.45</v>
          </cell>
          <cell r="U16">
            <v>91.72</v>
          </cell>
          <cell r="V16">
            <v>98.38</v>
          </cell>
          <cell r="W16">
            <v>105.83</v>
          </cell>
          <cell r="X16">
            <v>114.06</v>
          </cell>
          <cell r="Y16">
            <v>122.29</v>
          </cell>
          <cell r="Z16">
            <v>131.31</v>
          </cell>
          <cell r="AA16">
            <v>141.5</v>
          </cell>
          <cell r="AB16">
            <v>151.69</v>
          </cell>
          <cell r="AC16">
            <v>163.44999999999999</v>
          </cell>
          <cell r="AD16">
            <v>175.6</v>
          </cell>
          <cell r="AE16">
            <v>192.46</v>
          </cell>
          <cell r="AF16">
            <v>211.27</v>
          </cell>
          <cell r="AG16">
            <v>6585.0750000000007</v>
          </cell>
          <cell r="AH16">
            <v>7046.0302500000007</v>
          </cell>
          <cell r="AI16">
            <v>8099.6422499999999</v>
          </cell>
          <cell r="AJ16">
            <v>9021.5527500000007</v>
          </cell>
          <cell r="AK16">
            <v>10009.314</v>
          </cell>
          <cell r="AL16">
            <v>10997.07525</v>
          </cell>
          <cell r="AM16">
            <v>12116.538000000002</v>
          </cell>
          <cell r="AN16">
            <v>13367.702249999998</v>
          </cell>
          <cell r="AO16">
            <v>14355.463500000002</v>
          </cell>
          <cell r="AP16">
            <v>15409.075500000001</v>
          </cell>
          <cell r="AQ16">
            <v>16528.538249999998</v>
          </cell>
          <cell r="AR16">
            <v>17779.702500000003</v>
          </cell>
          <cell r="AS16">
            <v>19162.568250000004</v>
          </cell>
          <cell r="AT16">
            <v>20545.434000000001</v>
          </cell>
          <cell r="AU16">
            <v>22060.001250000001</v>
          </cell>
          <cell r="AV16">
            <v>23772.120749999998</v>
          </cell>
          <cell r="AW16">
            <v>25484.240250000003</v>
          </cell>
          <cell r="AX16">
            <v>27459.762750000002</v>
          </cell>
          <cell r="AY16">
            <v>29501.136000000006</v>
          </cell>
          <cell r="AZ16">
            <v>32332.718250000005</v>
          </cell>
          <cell r="BA16">
            <v>35493.554249999994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1.6</v>
          </cell>
          <cell r="BX16">
            <v>1.712</v>
          </cell>
          <cell r="BY16">
            <v>1.968</v>
          </cell>
          <cell r="BZ16">
            <v>2.1920000000000002</v>
          </cell>
          <cell r="CA16">
            <v>2.4319999999999999</v>
          </cell>
          <cell r="CB16">
            <v>2.6720000000000002</v>
          </cell>
          <cell r="CC16">
            <v>2.944</v>
          </cell>
          <cell r="CD16">
            <v>3.2480000000000002</v>
          </cell>
          <cell r="CE16">
            <v>3.488</v>
          </cell>
          <cell r="CF16">
            <v>3.7440000000000002</v>
          </cell>
          <cell r="CG16">
            <v>4.016</v>
          </cell>
          <cell r="CH16">
            <v>4.32</v>
          </cell>
          <cell r="CI16">
            <v>4.6559999999999997</v>
          </cell>
          <cell r="CJ16">
            <v>4.992</v>
          </cell>
          <cell r="CK16">
            <v>5.36</v>
          </cell>
          <cell r="CL16">
            <v>5.7759999999999998</v>
          </cell>
          <cell r="CM16">
            <v>6.1920000000000002</v>
          </cell>
          <cell r="CN16">
            <v>6.6719999999999997</v>
          </cell>
          <cell r="CO16">
            <v>7.1680000000000001</v>
          </cell>
          <cell r="CP16">
            <v>7.8559999999999999</v>
          </cell>
          <cell r="CQ16">
            <v>8.6240000000000006</v>
          </cell>
        </row>
        <row r="17">
          <cell r="B17">
            <v>11</v>
          </cell>
          <cell r="C17" t="str">
            <v>Вредные (4%)</v>
          </cell>
          <cell r="D17">
            <v>2</v>
          </cell>
          <cell r="E17">
            <v>1.5</v>
          </cell>
          <cell r="G17">
            <v>1.05</v>
          </cell>
          <cell r="H17">
            <v>1.04</v>
          </cell>
          <cell r="I17">
            <v>1.0920000000000001</v>
          </cell>
          <cell r="J17">
            <v>168</v>
          </cell>
          <cell r="K17">
            <v>7</v>
          </cell>
          <cell r="L17">
            <v>40.76</v>
          </cell>
          <cell r="M17">
            <v>43.62</v>
          </cell>
          <cell r="N17">
            <v>50.14</v>
          </cell>
          <cell r="O17">
            <v>55.85</v>
          </cell>
          <cell r="P17">
            <v>61.96</v>
          </cell>
          <cell r="Q17">
            <v>68.08</v>
          </cell>
          <cell r="R17">
            <v>75.010000000000005</v>
          </cell>
          <cell r="S17">
            <v>82.75</v>
          </cell>
          <cell r="T17">
            <v>88.87</v>
          </cell>
          <cell r="U17">
            <v>95.39</v>
          </cell>
          <cell r="V17">
            <v>102.32</v>
          </cell>
          <cell r="W17">
            <v>110.06</v>
          </cell>
          <cell r="X17">
            <v>118.63</v>
          </cell>
          <cell r="Y17">
            <v>127.19</v>
          </cell>
          <cell r="Z17">
            <v>136.56</v>
          </cell>
          <cell r="AA17">
            <v>147.16</v>
          </cell>
          <cell r="AB17">
            <v>157.76</v>
          </cell>
          <cell r="AC17">
            <v>169.99</v>
          </cell>
          <cell r="AD17">
            <v>182.63</v>
          </cell>
          <cell r="AE17">
            <v>200.15</v>
          </cell>
          <cell r="AF17">
            <v>219.72</v>
          </cell>
          <cell r="AG17">
            <v>6848.4780000000001</v>
          </cell>
          <cell r="AH17">
            <v>7327.8714600000003</v>
          </cell>
          <cell r="AI17">
            <v>8423.6279400000003</v>
          </cell>
          <cell r="AJ17">
            <v>9382.4148600000008</v>
          </cell>
          <cell r="AK17">
            <v>10409.686560000002</v>
          </cell>
          <cell r="AL17">
            <v>11436.958259999999</v>
          </cell>
          <cell r="AM17">
            <v>12601.199520000002</v>
          </cell>
          <cell r="AN17">
            <v>13902.41034</v>
          </cell>
          <cell r="AO17">
            <v>14929.682040000002</v>
          </cell>
          <cell r="AP17">
            <v>16025.438520000002</v>
          </cell>
          <cell r="AQ17">
            <v>17189.679779999999</v>
          </cell>
          <cell r="AR17">
            <v>18490.890600000006</v>
          </cell>
          <cell r="AS17">
            <v>19929.070980000004</v>
          </cell>
          <cell r="AT17">
            <v>21367.251360000002</v>
          </cell>
          <cell r="AU17">
            <v>22942.401300000005</v>
          </cell>
          <cell r="AV17">
            <v>24723.005580000001</v>
          </cell>
          <cell r="AW17">
            <v>26503.609860000004</v>
          </cell>
          <cell r="AX17">
            <v>28558.153259999999</v>
          </cell>
          <cell r="AY17">
            <v>30681.181440000008</v>
          </cell>
          <cell r="AZ17">
            <v>33626.026980000002</v>
          </cell>
          <cell r="BA17">
            <v>36913.296419999999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1.6</v>
          </cell>
          <cell r="BX17">
            <v>1.712</v>
          </cell>
          <cell r="BY17">
            <v>1.968</v>
          </cell>
          <cell r="BZ17">
            <v>2.1920000000000002</v>
          </cell>
          <cell r="CA17">
            <v>2.4319999999999999</v>
          </cell>
          <cell r="CB17">
            <v>2.6720000000000002</v>
          </cell>
          <cell r="CC17">
            <v>2.944</v>
          </cell>
          <cell r="CD17">
            <v>3.2480000000000002</v>
          </cell>
          <cell r="CE17">
            <v>3.488</v>
          </cell>
          <cell r="CF17">
            <v>3.7440000000000002</v>
          </cell>
          <cell r="CG17">
            <v>4.016</v>
          </cell>
          <cell r="CH17">
            <v>4.32</v>
          </cell>
          <cell r="CI17">
            <v>4.6559999999999997</v>
          </cell>
          <cell r="CJ17">
            <v>4.992</v>
          </cell>
          <cell r="CK17">
            <v>5.36</v>
          </cell>
          <cell r="CL17">
            <v>5.7759999999999998</v>
          </cell>
          <cell r="CM17">
            <v>6.1920000000000002</v>
          </cell>
          <cell r="CN17">
            <v>6.6719999999999997</v>
          </cell>
          <cell r="CO17">
            <v>7.1680000000000001</v>
          </cell>
          <cell r="CP17">
            <v>7.8559999999999999</v>
          </cell>
          <cell r="CQ17">
            <v>8.6240000000000006</v>
          </cell>
        </row>
        <row r="18">
          <cell r="B18">
            <v>12</v>
          </cell>
          <cell r="C18" t="str">
            <v>Вредные, ремотный персонал, облужив.котельную(ув.8%)</v>
          </cell>
          <cell r="D18">
            <v>2</v>
          </cell>
          <cell r="E18">
            <v>1.5</v>
          </cell>
          <cell r="G18">
            <v>1.05</v>
          </cell>
          <cell r="H18">
            <v>1.08</v>
          </cell>
          <cell r="I18">
            <v>1.1340000000000001</v>
          </cell>
          <cell r="J18">
            <v>168</v>
          </cell>
          <cell r="K18">
            <v>7</v>
          </cell>
          <cell r="L18">
            <v>42.33</v>
          </cell>
          <cell r="M18">
            <v>45.3</v>
          </cell>
          <cell r="N18">
            <v>52.07</v>
          </cell>
          <cell r="O18">
            <v>58</v>
          </cell>
          <cell r="P18">
            <v>64.349999999999994</v>
          </cell>
          <cell r="Q18">
            <v>70.7</v>
          </cell>
          <cell r="R18">
            <v>77.89</v>
          </cell>
          <cell r="S18">
            <v>85.94</v>
          </cell>
          <cell r="T18">
            <v>92.29</v>
          </cell>
          <cell r="U18">
            <v>99.06</v>
          </cell>
          <cell r="V18">
            <v>106.25</v>
          </cell>
          <cell r="W18">
            <v>114.3</v>
          </cell>
          <cell r="X18">
            <v>123.19</v>
          </cell>
          <cell r="Y18">
            <v>132.08000000000001</v>
          </cell>
          <cell r="Z18">
            <v>141.81</v>
          </cell>
          <cell r="AA18">
            <v>152.82</v>
          </cell>
          <cell r="AB18">
            <v>163.83000000000001</v>
          </cell>
          <cell r="AC18">
            <v>176.53</v>
          </cell>
          <cell r="AD18">
            <v>189.65</v>
          </cell>
          <cell r="AE18">
            <v>207.85</v>
          </cell>
          <cell r="AF18">
            <v>228.17</v>
          </cell>
          <cell r="AG18">
            <v>7111.8810000000003</v>
          </cell>
          <cell r="AH18">
            <v>7609.7126700000008</v>
          </cell>
          <cell r="AI18">
            <v>8747.6136299999998</v>
          </cell>
          <cell r="AJ18">
            <v>9743.2769700000008</v>
          </cell>
          <cell r="AK18">
            <v>10810.059120000002</v>
          </cell>
          <cell r="AL18">
            <v>11876.841270000001</v>
          </cell>
          <cell r="AM18">
            <v>13085.861040000003</v>
          </cell>
          <cell r="AN18">
            <v>14437.11843</v>
          </cell>
          <cell r="AO18">
            <v>15503.900580000003</v>
          </cell>
          <cell r="AP18">
            <v>16641.80154</v>
          </cell>
          <cell r="AQ18">
            <v>17850.821309999999</v>
          </cell>
          <cell r="AR18">
            <v>19202.078700000005</v>
          </cell>
          <cell r="AS18">
            <v>20695.573710000004</v>
          </cell>
          <cell r="AT18">
            <v>22189.068720000003</v>
          </cell>
          <cell r="AU18">
            <v>23824.801350000005</v>
          </cell>
          <cell r="AV18">
            <v>25673.89041</v>
          </cell>
          <cell r="AW18">
            <v>27522.979470000006</v>
          </cell>
          <cell r="AX18">
            <v>29656.54377</v>
          </cell>
          <cell r="AY18">
            <v>31861.226880000006</v>
          </cell>
          <cell r="AZ18">
            <v>34919.335710000007</v>
          </cell>
          <cell r="BA18">
            <v>38333.038589999996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1.6</v>
          </cell>
          <cell r="BX18">
            <v>1.712</v>
          </cell>
          <cell r="BY18">
            <v>1.968</v>
          </cell>
          <cell r="BZ18">
            <v>2.1920000000000002</v>
          </cell>
          <cell r="CA18">
            <v>2.4319999999999999</v>
          </cell>
          <cell r="CB18">
            <v>2.6720000000000002</v>
          </cell>
          <cell r="CC18">
            <v>2.944</v>
          </cell>
          <cell r="CD18">
            <v>3.2480000000000002</v>
          </cell>
          <cell r="CE18">
            <v>3.488</v>
          </cell>
          <cell r="CF18">
            <v>3.7440000000000002</v>
          </cell>
          <cell r="CG18">
            <v>4.016</v>
          </cell>
          <cell r="CH18">
            <v>4.32</v>
          </cell>
          <cell r="CI18">
            <v>4.6559999999999997</v>
          </cell>
          <cell r="CJ18">
            <v>4.992</v>
          </cell>
          <cell r="CK18">
            <v>5.36</v>
          </cell>
          <cell r="CL18">
            <v>5.7759999999999998</v>
          </cell>
          <cell r="CM18">
            <v>6.1920000000000002</v>
          </cell>
          <cell r="CN18">
            <v>6.6719999999999997</v>
          </cell>
          <cell r="CO18">
            <v>7.1680000000000001</v>
          </cell>
          <cell r="CP18">
            <v>7.8559999999999999</v>
          </cell>
          <cell r="CQ18">
            <v>8.6240000000000006</v>
          </cell>
        </row>
        <row r="19">
          <cell r="A19">
            <v>1</v>
          </cell>
          <cell r="B19">
            <v>13</v>
          </cell>
          <cell r="C19" t="str">
            <v>Вредные, ремонтный перс.основных цехов 1,5,7,10,25,13</v>
          </cell>
          <cell r="D19">
            <v>2</v>
          </cell>
          <cell r="E19">
            <v>1.5</v>
          </cell>
          <cell r="G19">
            <v>1.05</v>
          </cell>
          <cell r="H19">
            <v>1.1200000000000001</v>
          </cell>
          <cell r="I19">
            <v>1.1760000000000002</v>
          </cell>
          <cell r="J19">
            <v>168</v>
          </cell>
          <cell r="K19">
            <v>7</v>
          </cell>
          <cell r="L19">
            <v>43.9</v>
          </cell>
          <cell r="M19">
            <v>46.97</v>
          </cell>
          <cell r="N19">
            <v>54</v>
          </cell>
          <cell r="O19">
            <v>60.14</v>
          </cell>
          <cell r="P19">
            <v>66.73</v>
          </cell>
          <cell r="Q19">
            <v>73.31</v>
          </cell>
          <cell r="R19">
            <v>80.78</v>
          </cell>
          <cell r="S19">
            <v>89.12</v>
          </cell>
          <cell r="T19">
            <v>95.7</v>
          </cell>
          <cell r="U19">
            <v>102.73</v>
          </cell>
          <cell r="V19">
            <v>110.19</v>
          </cell>
          <cell r="W19">
            <v>118.53</v>
          </cell>
          <cell r="X19">
            <v>127.75</v>
          </cell>
          <cell r="Y19">
            <v>136.97</v>
          </cell>
          <cell r="Z19">
            <v>147.07</v>
          </cell>
          <cell r="AA19">
            <v>158.47999999999999</v>
          </cell>
          <cell r="AB19">
            <v>169.89</v>
          </cell>
          <cell r="AC19">
            <v>183.07</v>
          </cell>
          <cell r="AD19">
            <v>196.67</v>
          </cell>
          <cell r="AE19">
            <v>215.55</v>
          </cell>
          <cell r="AF19">
            <v>236.62</v>
          </cell>
          <cell r="AG19">
            <v>7375.2840000000006</v>
          </cell>
          <cell r="AH19">
            <v>7891.5538800000013</v>
          </cell>
          <cell r="AI19">
            <v>9071.5993200000012</v>
          </cell>
          <cell r="AJ19">
            <v>10104.139080000001</v>
          </cell>
          <cell r="AK19">
            <v>11210.431680000002</v>
          </cell>
          <cell r="AL19">
            <v>12316.72428</v>
          </cell>
          <cell r="AM19">
            <v>13570.522560000003</v>
          </cell>
          <cell r="AN19">
            <v>14971.826520000001</v>
          </cell>
          <cell r="AO19">
            <v>16078.119120000003</v>
          </cell>
          <cell r="AP19">
            <v>17258.164560000001</v>
          </cell>
          <cell r="AQ19">
            <v>18511.96284</v>
          </cell>
          <cell r="AR19">
            <v>19913.266800000005</v>
          </cell>
          <cell r="AS19">
            <v>21462.076440000004</v>
          </cell>
          <cell r="AT19">
            <v>23010.886080000004</v>
          </cell>
          <cell r="AU19">
            <v>24707.201400000005</v>
          </cell>
          <cell r="AV19">
            <v>26624.775240000003</v>
          </cell>
          <cell r="AW19">
            <v>28542.349080000007</v>
          </cell>
          <cell r="AX19">
            <v>30754.934280000001</v>
          </cell>
          <cell r="AY19">
            <v>33041.272320000011</v>
          </cell>
          <cell r="AZ19">
            <v>36212.644440000011</v>
          </cell>
          <cell r="BA19">
            <v>39752.780760000001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1</v>
          </cell>
          <cell r="BX19">
            <v>1.07</v>
          </cell>
          <cell r="BY19">
            <v>1.23</v>
          </cell>
          <cell r="BZ19">
            <v>1.37</v>
          </cell>
          <cell r="CA19">
            <v>1.52</v>
          </cell>
          <cell r="CB19">
            <v>1.67</v>
          </cell>
          <cell r="CC19">
            <v>1.84</v>
          </cell>
          <cell r="CD19">
            <v>2.0299999999999998</v>
          </cell>
          <cell r="CE19">
            <v>2.1800000000000002</v>
          </cell>
          <cell r="CF19">
            <v>2.34</v>
          </cell>
          <cell r="CG19">
            <v>2.5099999999999998</v>
          </cell>
          <cell r="CH19">
            <v>2.7</v>
          </cell>
          <cell r="CI19">
            <v>2.91</v>
          </cell>
          <cell r="CJ19">
            <v>3.12</v>
          </cell>
          <cell r="CK19">
            <v>3.35</v>
          </cell>
          <cell r="CL19">
            <v>3.61</v>
          </cell>
          <cell r="CM19">
            <v>3.87</v>
          </cell>
          <cell r="CN19">
            <v>4.17</v>
          </cell>
          <cell r="CO19">
            <v>4.4800000000000004</v>
          </cell>
          <cell r="CP19">
            <v>4.91</v>
          </cell>
          <cell r="CQ19">
            <v>5.39</v>
          </cell>
        </row>
        <row r="20">
          <cell r="B20">
            <v>38</v>
          </cell>
          <cell r="C20" t="str">
            <v>Особо-вредные, слесарь КИПиА цеха 20(увеличение на 20%)</v>
          </cell>
          <cell r="D20">
            <v>2</v>
          </cell>
          <cell r="E20">
            <v>1.5</v>
          </cell>
          <cell r="G20">
            <v>1.05</v>
          </cell>
          <cell r="H20">
            <v>1.2</v>
          </cell>
          <cell r="I20">
            <v>1.26</v>
          </cell>
          <cell r="J20">
            <v>151.19999999999999</v>
          </cell>
          <cell r="K20">
            <v>6</v>
          </cell>
          <cell r="L20">
            <v>52.26</v>
          </cell>
          <cell r="M20">
            <v>55.92</v>
          </cell>
          <cell r="N20">
            <v>64.28</v>
          </cell>
          <cell r="O20">
            <v>71.599999999999994</v>
          </cell>
          <cell r="P20">
            <v>79.44</v>
          </cell>
          <cell r="Q20">
            <v>87.28</v>
          </cell>
          <cell r="R20">
            <v>96.16</v>
          </cell>
          <cell r="S20">
            <v>106.09</v>
          </cell>
          <cell r="T20">
            <v>113.93</v>
          </cell>
          <cell r="U20">
            <v>122.29</v>
          </cell>
          <cell r="V20">
            <v>131.18</v>
          </cell>
          <cell r="W20">
            <v>141.11000000000001</v>
          </cell>
          <cell r="X20">
            <v>152.08000000000001</v>
          </cell>
          <cell r="Y20">
            <v>163.06</v>
          </cell>
          <cell r="Z20">
            <v>175.08</v>
          </cell>
          <cell r="AA20">
            <v>188.67</v>
          </cell>
          <cell r="AB20">
            <v>202.26</v>
          </cell>
          <cell r="AC20">
            <v>217.93</v>
          </cell>
          <cell r="AD20">
            <v>234.14</v>
          </cell>
          <cell r="AE20">
            <v>256.61</v>
          </cell>
          <cell r="AF20">
            <v>281.69</v>
          </cell>
          <cell r="AG20">
            <v>7902.09</v>
          </cell>
          <cell r="AH20">
            <v>8455.2363000000005</v>
          </cell>
          <cell r="AI20">
            <v>9719.5707000000002</v>
          </cell>
          <cell r="AJ20">
            <v>10825.863300000001</v>
          </cell>
          <cell r="AK20">
            <v>12011.176800000001</v>
          </cell>
          <cell r="AL20">
            <v>13196.490299999999</v>
          </cell>
          <cell r="AM20">
            <v>14539.845600000002</v>
          </cell>
          <cell r="AN20">
            <v>16041.242699999999</v>
          </cell>
          <cell r="AO20">
            <v>17226.556200000003</v>
          </cell>
          <cell r="AP20">
            <v>18490.890599999999</v>
          </cell>
          <cell r="AQ20">
            <v>19834.245899999998</v>
          </cell>
          <cell r="AR20">
            <v>21335.643000000004</v>
          </cell>
          <cell r="AS20">
            <v>22995.081900000005</v>
          </cell>
          <cell r="AT20">
            <v>24654.520800000002</v>
          </cell>
          <cell r="AU20">
            <v>26472.001500000002</v>
          </cell>
          <cell r="AV20">
            <v>28526.544899999997</v>
          </cell>
          <cell r="AW20">
            <v>30581.088300000003</v>
          </cell>
          <cell r="AX20">
            <v>32951.715299999996</v>
          </cell>
          <cell r="AY20">
            <v>35401.363200000007</v>
          </cell>
          <cell r="AZ20">
            <v>38799.261900000005</v>
          </cell>
          <cell r="BA20">
            <v>42592.265099999997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1.6</v>
          </cell>
          <cell r="BX20">
            <v>1.712</v>
          </cell>
          <cell r="BY20">
            <v>1.968</v>
          </cell>
          <cell r="BZ20">
            <v>2.1920000000000002</v>
          </cell>
          <cell r="CA20">
            <v>2.4319999999999999</v>
          </cell>
          <cell r="CB20">
            <v>2.6720000000000002</v>
          </cell>
          <cell r="CC20">
            <v>2.944</v>
          </cell>
          <cell r="CD20">
            <v>3.2480000000000002</v>
          </cell>
          <cell r="CE20">
            <v>3.488</v>
          </cell>
          <cell r="CF20">
            <v>3.7440000000000002</v>
          </cell>
          <cell r="CG20">
            <v>4.016</v>
          </cell>
          <cell r="CH20">
            <v>4.32</v>
          </cell>
          <cell r="CI20">
            <v>4.6559999999999997</v>
          </cell>
          <cell r="CJ20">
            <v>4.992</v>
          </cell>
          <cell r="CK20">
            <v>5.36</v>
          </cell>
          <cell r="CL20">
            <v>5.7759999999999998</v>
          </cell>
          <cell r="CM20">
            <v>6.1920000000000002</v>
          </cell>
          <cell r="CN20">
            <v>6.6719999999999997</v>
          </cell>
          <cell r="CO20">
            <v>7.1680000000000001</v>
          </cell>
          <cell r="CP20">
            <v>7.8559999999999999</v>
          </cell>
          <cell r="CQ20">
            <v>8.6240000000000006</v>
          </cell>
        </row>
        <row r="21">
          <cell r="A21">
            <v>1</v>
          </cell>
          <cell r="B21">
            <v>20</v>
          </cell>
          <cell r="C21" t="str">
            <v>Особо-вредн.ремонт.перс. цеха1-2 отд.9 цехов 4,51,14,13</v>
          </cell>
          <cell r="D21">
            <v>2</v>
          </cell>
          <cell r="E21">
            <v>1.5</v>
          </cell>
          <cell r="G21">
            <v>1.05</v>
          </cell>
          <cell r="H21">
            <v>1.24</v>
          </cell>
          <cell r="I21">
            <v>1.302</v>
          </cell>
          <cell r="J21">
            <v>151.19999999999999</v>
          </cell>
          <cell r="K21">
            <v>6</v>
          </cell>
          <cell r="L21">
            <v>54</v>
          </cell>
          <cell r="M21">
            <v>57.78</v>
          </cell>
          <cell r="N21">
            <v>66.430000000000007</v>
          </cell>
          <cell r="O21">
            <v>73.989999999999995</v>
          </cell>
          <cell r="P21">
            <v>82.09</v>
          </cell>
          <cell r="Q21">
            <v>90.19</v>
          </cell>
          <cell r="R21">
            <v>99.37</v>
          </cell>
          <cell r="S21">
            <v>109.63</v>
          </cell>
          <cell r="T21">
            <v>117.73</v>
          </cell>
          <cell r="U21">
            <v>126.37</v>
          </cell>
          <cell r="V21">
            <v>135.55000000000001</v>
          </cell>
          <cell r="W21">
            <v>145.81</v>
          </cell>
          <cell r="X21">
            <v>157.15</v>
          </cell>
          <cell r="Y21">
            <v>168.49</v>
          </cell>
          <cell r="Z21">
            <v>180.92</v>
          </cell>
          <cell r="AA21">
            <v>194.96</v>
          </cell>
          <cell r="AB21">
            <v>209</v>
          </cell>
          <cell r="AC21">
            <v>225.2</v>
          </cell>
          <cell r="AD21">
            <v>241.94</v>
          </cell>
          <cell r="AE21">
            <v>265.16000000000003</v>
          </cell>
          <cell r="AF21">
            <v>291.08</v>
          </cell>
          <cell r="AG21">
            <v>8165.4930000000004</v>
          </cell>
          <cell r="AH21">
            <v>8737.077510000001</v>
          </cell>
          <cell r="AI21">
            <v>10043.55639</v>
          </cell>
          <cell r="AJ21">
            <v>11186.725410000001</v>
          </cell>
          <cell r="AK21">
            <v>12411.549360000001</v>
          </cell>
          <cell r="AL21">
            <v>13636.373309999999</v>
          </cell>
          <cell r="AM21">
            <v>15024.507120000002</v>
          </cell>
          <cell r="AN21">
            <v>16575.950789999999</v>
          </cell>
          <cell r="AO21">
            <v>17800.774740000001</v>
          </cell>
          <cell r="AP21">
            <v>19107.25362</v>
          </cell>
          <cell r="AQ21">
            <v>20495.387429999999</v>
          </cell>
          <cell r="AR21">
            <v>22046.831100000003</v>
          </cell>
          <cell r="AS21">
            <v>23761.584630000005</v>
          </cell>
          <cell r="AT21">
            <v>25476.338160000003</v>
          </cell>
          <cell r="AU21">
            <v>27354.401550000002</v>
          </cell>
          <cell r="AV21">
            <v>29477.42973</v>
          </cell>
          <cell r="AW21">
            <v>31600.457910000005</v>
          </cell>
          <cell r="AX21">
            <v>34050.105810000001</v>
          </cell>
          <cell r="AY21">
            <v>36581.408640000009</v>
          </cell>
          <cell r="AZ21">
            <v>40092.570630000002</v>
          </cell>
          <cell r="BA21">
            <v>44012.007269999995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1</v>
          </cell>
          <cell r="BX21">
            <v>1.07</v>
          </cell>
          <cell r="BY21">
            <v>1.23</v>
          </cell>
          <cell r="BZ21">
            <v>1.37</v>
          </cell>
          <cell r="CA21">
            <v>1.52</v>
          </cell>
          <cell r="CB21">
            <v>1.67</v>
          </cell>
          <cell r="CC21">
            <v>1.84</v>
          </cell>
          <cell r="CD21">
            <v>2.0299999999999998</v>
          </cell>
          <cell r="CE21">
            <v>2.1800000000000002</v>
          </cell>
          <cell r="CF21">
            <v>2.34</v>
          </cell>
          <cell r="CG21">
            <v>2.5099999999999998</v>
          </cell>
          <cell r="CH21">
            <v>2.7</v>
          </cell>
          <cell r="CI21">
            <v>2.91</v>
          </cell>
          <cell r="CJ21">
            <v>3.12</v>
          </cell>
          <cell r="CK21">
            <v>3.35</v>
          </cell>
          <cell r="CL21">
            <v>3.61</v>
          </cell>
          <cell r="CM21">
            <v>3.87</v>
          </cell>
          <cell r="CN21">
            <v>4.17</v>
          </cell>
          <cell r="CO21">
            <v>4.4800000000000004</v>
          </cell>
          <cell r="CP21">
            <v>4.91</v>
          </cell>
          <cell r="CQ21">
            <v>5.39</v>
          </cell>
        </row>
        <row r="22">
          <cell r="A22">
            <v>1</v>
          </cell>
          <cell r="B22">
            <v>21</v>
          </cell>
          <cell r="C22" t="str">
            <v>Особо-вредный ремонтный персонал цехов 3,8,14,13</v>
          </cell>
          <cell r="D22">
            <v>2</v>
          </cell>
          <cell r="E22">
            <v>1.5</v>
          </cell>
          <cell r="G22">
            <v>1.05</v>
          </cell>
          <cell r="H22">
            <v>1.24</v>
          </cell>
          <cell r="I22">
            <v>1.302</v>
          </cell>
          <cell r="J22">
            <v>100.2</v>
          </cell>
          <cell r="K22">
            <v>4</v>
          </cell>
          <cell r="L22">
            <v>81.489999999999995</v>
          </cell>
          <cell r="M22">
            <v>87.2</v>
          </cell>
          <cell r="N22">
            <v>100.24</v>
          </cell>
          <cell r="O22">
            <v>111.64</v>
          </cell>
          <cell r="P22">
            <v>123.87</v>
          </cell>
          <cell r="Q22">
            <v>136.09</v>
          </cell>
          <cell r="R22">
            <v>149.94999999999999</v>
          </cell>
          <cell r="S22">
            <v>165.43</v>
          </cell>
          <cell r="T22">
            <v>177.65</v>
          </cell>
          <cell r="U22">
            <v>190.69</v>
          </cell>
          <cell r="V22">
            <v>204.54</v>
          </cell>
          <cell r="W22">
            <v>220.03</v>
          </cell>
          <cell r="X22">
            <v>237.14</v>
          </cell>
          <cell r="Y22">
            <v>254.25</v>
          </cell>
          <cell r="Z22">
            <v>273</v>
          </cell>
          <cell r="AA22">
            <v>294.19</v>
          </cell>
          <cell r="AB22">
            <v>315.37</v>
          </cell>
          <cell r="AC22">
            <v>339.82</v>
          </cell>
          <cell r="AD22">
            <v>365.08</v>
          </cell>
          <cell r="AE22">
            <v>400.13</v>
          </cell>
          <cell r="AF22">
            <v>439.24</v>
          </cell>
          <cell r="AG22">
            <v>8165.4930000000004</v>
          </cell>
          <cell r="AH22">
            <v>8737.077510000001</v>
          </cell>
          <cell r="AI22">
            <v>10043.55639</v>
          </cell>
          <cell r="AJ22">
            <v>11186.725410000001</v>
          </cell>
          <cell r="AK22">
            <v>12411.549360000001</v>
          </cell>
          <cell r="AL22">
            <v>13636.373309999999</v>
          </cell>
          <cell r="AM22">
            <v>15024.507120000002</v>
          </cell>
          <cell r="AN22">
            <v>16575.950789999999</v>
          </cell>
          <cell r="AO22">
            <v>17800.774740000001</v>
          </cell>
          <cell r="AP22">
            <v>19107.25362</v>
          </cell>
          <cell r="AQ22">
            <v>20495.387429999999</v>
          </cell>
          <cell r="AR22">
            <v>22046.831100000003</v>
          </cell>
          <cell r="AS22">
            <v>23761.584630000005</v>
          </cell>
          <cell r="AT22">
            <v>25476.338160000003</v>
          </cell>
          <cell r="AU22">
            <v>27354.401550000002</v>
          </cell>
          <cell r="AV22">
            <v>29477.42973</v>
          </cell>
          <cell r="AW22">
            <v>31600.457910000005</v>
          </cell>
          <cell r="AX22">
            <v>34050.105810000001</v>
          </cell>
          <cell r="AY22">
            <v>36581.408640000009</v>
          </cell>
          <cell r="AZ22">
            <v>40092.570630000002</v>
          </cell>
          <cell r="BA22">
            <v>44012.007269999995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1</v>
          </cell>
          <cell r="BX22">
            <v>1.07</v>
          </cell>
          <cell r="BY22">
            <v>1.23</v>
          </cell>
          <cell r="BZ22">
            <v>1.37</v>
          </cell>
          <cell r="CA22">
            <v>1.52</v>
          </cell>
          <cell r="CB22">
            <v>1.67</v>
          </cell>
          <cell r="CC22">
            <v>1.84</v>
          </cell>
          <cell r="CD22">
            <v>2.0299999999999998</v>
          </cell>
          <cell r="CE22">
            <v>2.1800000000000002</v>
          </cell>
          <cell r="CF22">
            <v>2.34</v>
          </cell>
          <cell r="CG22">
            <v>2.5099999999999998</v>
          </cell>
          <cell r="CH22">
            <v>2.7</v>
          </cell>
          <cell r="CI22">
            <v>2.91</v>
          </cell>
          <cell r="CJ22">
            <v>3.12</v>
          </cell>
          <cell r="CK22">
            <v>3.35</v>
          </cell>
          <cell r="CL22">
            <v>3.61</v>
          </cell>
          <cell r="CM22">
            <v>3.87</v>
          </cell>
          <cell r="CN22">
            <v>4.17</v>
          </cell>
          <cell r="CO22">
            <v>4.4800000000000004</v>
          </cell>
          <cell r="CP22">
            <v>4.91</v>
          </cell>
          <cell r="CQ22">
            <v>5.39</v>
          </cell>
        </row>
        <row r="23">
          <cell r="B23">
            <v>39</v>
          </cell>
          <cell r="C23" t="str">
            <v>Особо-вредные (24%)</v>
          </cell>
          <cell r="D23">
            <v>2</v>
          </cell>
          <cell r="E23">
            <v>1.5</v>
          </cell>
          <cell r="G23">
            <v>1.05</v>
          </cell>
          <cell r="H23">
            <v>1.24</v>
          </cell>
          <cell r="I23">
            <v>1.302</v>
          </cell>
          <cell r="J23">
            <v>100.2</v>
          </cell>
          <cell r="K23">
            <v>4</v>
          </cell>
          <cell r="L23">
            <v>81.489999999999995</v>
          </cell>
          <cell r="M23">
            <v>87.2</v>
          </cell>
          <cell r="N23">
            <v>100.24</v>
          </cell>
          <cell r="O23">
            <v>111.64</v>
          </cell>
          <cell r="P23">
            <v>123.87</v>
          </cell>
          <cell r="Q23">
            <v>136.09</v>
          </cell>
          <cell r="R23">
            <v>149.94999999999999</v>
          </cell>
          <cell r="S23">
            <v>165.43</v>
          </cell>
          <cell r="T23">
            <v>177.65</v>
          </cell>
          <cell r="U23">
            <v>190.69</v>
          </cell>
          <cell r="V23">
            <v>204.54</v>
          </cell>
          <cell r="W23">
            <v>220.03</v>
          </cell>
          <cell r="X23">
            <v>237.14</v>
          </cell>
          <cell r="Y23">
            <v>254.25</v>
          </cell>
          <cell r="Z23">
            <v>273</v>
          </cell>
          <cell r="AA23">
            <v>294.19</v>
          </cell>
          <cell r="AB23">
            <v>315.37</v>
          </cell>
          <cell r="AC23">
            <v>339.82</v>
          </cell>
          <cell r="AD23">
            <v>365.08</v>
          </cell>
          <cell r="AE23">
            <v>400.13</v>
          </cell>
          <cell r="AF23">
            <v>439.24</v>
          </cell>
          <cell r="AG23">
            <v>8165.4930000000004</v>
          </cell>
          <cell r="AH23">
            <v>8737.077510000001</v>
          </cell>
          <cell r="AI23">
            <v>10043.55639</v>
          </cell>
          <cell r="AJ23">
            <v>11186.725410000001</v>
          </cell>
          <cell r="AK23">
            <v>12411.549360000001</v>
          </cell>
          <cell r="AL23">
            <v>13636.373309999999</v>
          </cell>
          <cell r="AM23">
            <v>15024.507120000002</v>
          </cell>
          <cell r="AN23">
            <v>16575.950789999999</v>
          </cell>
          <cell r="AO23">
            <v>17800.774740000001</v>
          </cell>
          <cell r="AP23">
            <v>19107.25362</v>
          </cell>
          <cell r="AQ23">
            <v>20495.387429999999</v>
          </cell>
          <cell r="AR23">
            <v>22046.831100000003</v>
          </cell>
          <cell r="AS23">
            <v>23761.584630000005</v>
          </cell>
          <cell r="AT23">
            <v>25476.338160000003</v>
          </cell>
          <cell r="AU23">
            <v>27354.401550000002</v>
          </cell>
          <cell r="AV23">
            <v>29477.42973</v>
          </cell>
          <cell r="AW23">
            <v>31600.457910000005</v>
          </cell>
          <cell r="AX23">
            <v>34050.105810000001</v>
          </cell>
          <cell r="AY23">
            <v>36581.408640000009</v>
          </cell>
          <cell r="AZ23">
            <v>40092.570630000002</v>
          </cell>
          <cell r="BA23">
            <v>44012.007269999995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1.6</v>
          </cell>
          <cell r="BX23">
            <v>1.712</v>
          </cell>
          <cell r="BY23">
            <v>1.968</v>
          </cell>
          <cell r="BZ23">
            <v>2.1920000000000002</v>
          </cell>
          <cell r="CA23">
            <v>2.4319999999999999</v>
          </cell>
          <cell r="CB23">
            <v>2.6720000000000002</v>
          </cell>
          <cell r="CC23">
            <v>2.944</v>
          </cell>
          <cell r="CD23">
            <v>3.2480000000000002</v>
          </cell>
          <cell r="CE23">
            <v>3.488</v>
          </cell>
          <cell r="CF23">
            <v>3.7440000000000002</v>
          </cell>
          <cell r="CG23">
            <v>4.016</v>
          </cell>
          <cell r="CH23">
            <v>4.32</v>
          </cell>
          <cell r="CI23">
            <v>4.6559999999999997</v>
          </cell>
          <cell r="CJ23">
            <v>4.992</v>
          </cell>
          <cell r="CK23">
            <v>5.36</v>
          </cell>
          <cell r="CL23">
            <v>5.7759999999999998</v>
          </cell>
          <cell r="CM23">
            <v>6.1920000000000002</v>
          </cell>
          <cell r="CN23">
            <v>6.6719999999999997</v>
          </cell>
          <cell r="CO23">
            <v>7.1680000000000001</v>
          </cell>
          <cell r="CP23">
            <v>7.8559999999999999</v>
          </cell>
          <cell r="CQ23">
            <v>8.6240000000000006</v>
          </cell>
        </row>
        <row r="24">
          <cell r="B24">
            <v>50</v>
          </cell>
          <cell r="C24" t="str">
            <v>Нормальные</v>
          </cell>
          <cell r="D24">
            <v>3</v>
          </cell>
          <cell r="E24">
            <v>1.1000000000000001</v>
          </cell>
          <cell r="G24">
            <v>1</v>
          </cell>
          <cell r="H24">
            <v>1</v>
          </cell>
          <cell r="I24">
            <v>1</v>
          </cell>
          <cell r="J24">
            <v>168</v>
          </cell>
          <cell r="K24">
            <v>7</v>
          </cell>
          <cell r="L24">
            <v>27.38</v>
          </cell>
          <cell r="M24">
            <v>29.29</v>
          </cell>
          <cell r="N24">
            <v>33.67</v>
          </cell>
          <cell r="O24">
            <v>37.5</v>
          </cell>
          <cell r="P24">
            <v>41.61</v>
          </cell>
          <cell r="Q24">
            <v>45.72</v>
          </cell>
          <cell r="R24">
            <v>50.37</v>
          </cell>
          <cell r="S24">
            <v>55.57</v>
          </cell>
          <cell r="T24">
            <v>59.68</v>
          </cell>
          <cell r="U24">
            <v>64.06</v>
          </cell>
          <cell r="V24">
            <v>68.709999999999994</v>
          </cell>
          <cell r="W24">
            <v>73.91</v>
          </cell>
          <cell r="X24">
            <v>79.66</v>
          </cell>
          <cell r="Y24">
            <v>85.41</v>
          </cell>
          <cell r="Z24">
            <v>91.71</v>
          </cell>
          <cell r="AA24">
            <v>98.83</v>
          </cell>
          <cell r="AB24">
            <v>105.94</v>
          </cell>
          <cell r="AC24">
            <v>114.16</v>
          </cell>
          <cell r="AD24">
            <v>122.64</v>
          </cell>
          <cell r="AE24">
            <v>134.41</v>
          </cell>
          <cell r="AF24">
            <v>147.55000000000001</v>
          </cell>
          <cell r="AG24">
            <v>4599.1000000000004</v>
          </cell>
          <cell r="AH24">
            <v>4921.0370000000003</v>
          </cell>
          <cell r="AI24">
            <v>5656.893</v>
          </cell>
          <cell r="AJ24">
            <v>6300.7670000000007</v>
          </cell>
          <cell r="AK24">
            <v>6990.6320000000005</v>
          </cell>
          <cell r="AL24">
            <v>7680.4970000000003</v>
          </cell>
          <cell r="AM24">
            <v>8462.344000000001</v>
          </cell>
          <cell r="AN24">
            <v>9336.1730000000007</v>
          </cell>
          <cell r="AO24">
            <v>10026.038000000002</v>
          </cell>
          <cell r="AP24">
            <v>10761.894</v>
          </cell>
          <cell r="AQ24">
            <v>11543.741</v>
          </cell>
          <cell r="AR24">
            <v>12417.570000000002</v>
          </cell>
          <cell r="AS24">
            <v>13383.381000000001</v>
          </cell>
          <cell r="AT24">
            <v>14349.192000000001</v>
          </cell>
          <cell r="AU24">
            <v>15406.985000000002</v>
          </cell>
          <cell r="AV24">
            <v>16602.751</v>
          </cell>
          <cell r="AW24">
            <v>17798.517000000003</v>
          </cell>
          <cell r="AX24">
            <v>19178.246999999999</v>
          </cell>
          <cell r="AY24">
            <v>20603.968000000004</v>
          </cell>
          <cell r="AZ24">
            <v>22581.581000000002</v>
          </cell>
          <cell r="BA24">
            <v>24789.149000000001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1.6</v>
          </cell>
          <cell r="BX24">
            <v>1.712</v>
          </cell>
          <cell r="BY24">
            <v>1.968</v>
          </cell>
          <cell r="BZ24">
            <v>2.1920000000000002</v>
          </cell>
          <cell r="CA24">
            <v>2.4319999999999999</v>
          </cell>
          <cell r="CB24">
            <v>2.6720000000000002</v>
          </cell>
          <cell r="CC24">
            <v>2.944</v>
          </cell>
          <cell r="CD24">
            <v>3.2480000000000002</v>
          </cell>
          <cell r="CE24">
            <v>3.488</v>
          </cell>
          <cell r="CF24">
            <v>3.7440000000000002</v>
          </cell>
          <cell r="CG24">
            <v>4.016</v>
          </cell>
          <cell r="CH24">
            <v>4.32</v>
          </cell>
          <cell r="CI24">
            <v>4.6559999999999997</v>
          </cell>
          <cell r="CJ24">
            <v>4.992</v>
          </cell>
          <cell r="CK24">
            <v>5.36</v>
          </cell>
          <cell r="CL24">
            <v>5.7759999999999998</v>
          </cell>
          <cell r="CM24">
            <v>6.1920000000000002</v>
          </cell>
          <cell r="CN24">
            <v>6.6719999999999997</v>
          </cell>
          <cell r="CO24">
            <v>7.1680000000000001</v>
          </cell>
          <cell r="CP24">
            <v>7.8559999999999999</v>
          </cell>
          <cell r="CQ24">
            <v>8.6240000000000006</v>
          </cell>
        </row>
        <row r="25">
          <cell r="A25">
            <v>1</v>
          </cell>
          <cell r="B25">
            <v>35</v>
          </cell>
          <cell r="C25" t="str">
            <v>Hормальные</v>
          </cell>
          <cell r="D25">
            <v>4</v>
          </cell>
          <cell r="E25">
            <v>1</v>
          </cell>
          <cell r="G25">
            <v>1</v>
          </cell>
          <cell r="H25">
            <v>1</v>
          </cell>
          <cell r="I25">
            <v>1</v>
          </cell>
          <cell r="J25">
            <v>168</v>
          </cell>
          <cell r="K25">
            <v>7</v>
          </cell>
          <cell r="L25">
            <v>24.89</v>
          </cell>
          <cell r="M25">
            <v>26.63</v>
          </cell>
          <cell r="N25">
            <v>28.62</v>
          </cell>
          <cell r="O25">
            <v>30.86</v>
          </cell>
          <cell r="P25">
            <v>33.1</v>
          </cell>
          <cell r="Q25">
            <v>35.590000000000003</v>
          </cell>
          <cell r="R25">
            <v>38.33</v>
          </cell>
          <cell r="S25">
            <v>41.31</v>
          </cell>
          <cell r="T25">
            <v>44.3</v>
          </cell>
          <cell r="U25">
            <v>47.53</v>
          </cell>
          <cell r="V25">
            <v>51.02</v>
          </cell>
          <cell r="W25">
            <v>54.75</v>
          </cell>
          <cell r="X25">
            <v>58.98</v>
          </cell>
          <cell r="Y25">
            <v>63.46</v>
          </cell>
          <cell r="Z25">
            <v>68.19</v>
          </cell>
          <cell r="AA25">
            <v>73.42</v>
          </cell>
          <cell r="AB25">
            <v>78.89</v>
          </cell>
          <cell r="AC25">
            <v>84.86</v>
          </cell>
          <cell r="AD25">
            <v>91.33</v>
          </cell>
          <cell r="AE25">
            <v>98.05</v>
          </cell>
          <cell r="AF25">
            <v>105.52</v>
          </cell>
          <cell r="AG25">
            <v>4181</v>
          </cell>
          <cell r="AH25">
            <v>4473.67</v>
          </cell>
          <cell r="AI25">
            <v>4808.1499999999996</v>
          </cell>
          <cell r="AJ25">
            <v>5184.4399999999996</v>
          </cell>
          <cell r="AK25">
            <v>5560.7300000000005</v>
          </cell>
          <cell r="AL25">
            <v>5978.83</v>
          </cell>
          <cell r="AM25">
            <v>6438.74</v>
          </cell>
          <cell r="AN25">
            <v>6940.46</v>
          </cell>
          <cell r="AO25">
            <v>7442.18</v>
          </cell>
          <cell r="AP25">
            <v>7985.71</v>
          </cell>
          <cell r="AQ25">
            <v>8571.0499999999993</v>
          </cell>
          <cell r="AR25">
            <v>9198.2000000000007</v>
          </cell>
          <cell r="AS25">
            <v>9908.9700000000012</v>
          </cell>
          <cell r="AT25">
            <v>10661.55</v>
          </cell>
          <cell r="AU25">
            <v>11455.94</v>
          </cell>
          <cell r="AV25">
            <v>12333.95</v>
          </cell>
          <cell r="AW25">
            <v>13253.77</v>
          </cell>
          <cell r="AX25">
            <v>14257.210000000001</v>
          </cell>
          <cell r="AY25">
            <v>15344.27</v>
          </cell>
          <cell r="AZ25">
            <v>16473.14</v>
          </cell>
          <cell r="BA25">
            <v>17727.440000000002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1.6</v>
          </cell>
          <cell r="BX25">
            <v>1.712</v>
          </cell>
          <cell r="BY25">
            <v>1.968</v>
          </cell>
          <cell r="BZ25">
            <v>2.1920000000000002</v>
          </cell>
          <cell r="CA25">
            <v>2.4319999999999999</v>
          </cell>
          <cell r="CB25">
            <v>2.6720000000000002</v>
          </cell>
          <cell r="CC25">
            <v>2.944</v>
          </cell>
          <cell r="CD25">
            <v>3.2480000000000002</v>
          </cell>
          <cell r="CE25">
            <v>3.488</v>
          </cell>
          <cell r="CF25">
            <v>3.7440000000000002</v>
          </cell>
          <cell r="CG25">
            <v>4.016</v>
          </cell>
          <cell r="CH25">
            <v>4.32</v>
          </cell>
          <cell r="CI25">
            <v>4.6559999999999997</v>
          </cell>
          <cell r="CJ25">
            <v>4.992</v>
          </cell>
          <cell r="CK25">
            <v>5.36</v>
          </cell>
          <cell r="CL25">
            <v>5.7759999999999998</v>
          </cell>
          <cell r="CM25">
            <v>6.1920000000000002</v>
          </cell>
          <cell r="CN25">
            <v>6.6719999999999997</v>
          </cell>
          <cell r="CO25">
            <v>7.1680000000000001</v>
          </cell>
          <cell r="CP25">
            <v>7.8559999999999999</v>
          </cell>
          <cell r="CQ25">
            <v>8.6240000000000006</v>
          </cell>
        </row>
        <row r="26">
          <cell r="A26">
            <v>1</v>
          </cell>
          <cell r="B26">
            <v>36</v>
          </cell>
          <cell r="C26" t="str">
            <v>Вредные (8%)</v>
          </cell>
          <cell r="D26">
            <v>4</v>
          </cell>
          <cell r="E26">
            <v>1</v>
          </cell>
          <cell r="G26">
            <v>1</v>
          </cell>
          <cell r="H26">
            <v>1.08</v>
          </cell>
          <cell r="I26">
            <v>1.08</v>
          </cell>
          <cell r="J26">
            <v>168</v>
          </cell>
          <cell r="K26">
            <v>7</v>
          </cell>
          <cell r="L26">
            <v>26.88</v>
          </cell>
          <cell r="M26">
            <v>28.76</v>
          </cell>
          <cell r="N26">
            <v>30.91</v>
          </cell>
          <cell r="O26">
            <v>33.33</v>
          </cell>
          <cell r="P26">
            <v>35.75</v>
          </cell>
          <cell r="Q26">
            <v>38.44</v>
          </cell>
          <cell r="R26">
            <v>41.39</v>
          </cell>
          <cell r="S26">
            <v>44.62</v>
          </cell>
          <cell r="T26">
            <v>47.84</v>
          </cell>
          <cell r="U26">
            <v>51.34</v>
          </cell>
          <cell r="V26">
            <v>55.1</v>
          </cell>
          <cell r="W26">
            <v>59.13</v>
          </cell>
          <cell r="X26">
            <v>63.7</v>
          </cell>
          <cell r="Y26">
            <v>68.540000000000006</v>
          </cell>
          <cell r="Z26">
            <v>73.650000000000006</v>
          </cell>
          <cell r="AA26">
            <v>79.290000000000006</v>
          </cell>
          <cell r="AB26">
            <v>85.2</v>
          </cell>
          <cell r="AC26">
            <v>91.65</v>
          </cell>
          <cell r="AD26">
            <v>98.64</v>
          </cell>
          <cell r="AE26">
            <v>105.9</v>
          </cell>
          <cell r="AF26">
            <v>113.96</v>
          </cell>
          <cell r="AG26">
            <v>4515.4800000000005</v>
          </cell>
          <cell r="AH26">
            <v>4831.5636000000004</v>
          </cell>
          <cell r="AI26">
            <v>5192.8019999999997</v>
          </cell>
          <cell r="AJ26">
            <v>5599.1952000000001</v>
          </cell>
          <cell r="AK26">
            <v>6005.5884000000005</v>
          </cell>
          <cell r="AL26">
            <v>6457.1364000000003</v>
          </cell>
          <cell r="AM26">
            <v>6953.8392000000003</v>
          </cell>
          <cell r="AN26">
            <v>7495.6968000000006</v>
          </cell>
          <cell r="AO26">
            <v>8037.5544000000009</v>
          </cell>
          <cell r="AP26">
            <v>8624.5668000000005</v>
          </cell>
          <cell r="AQ26">
            <v>9256.7340000000004</v>
          </cell>
          <cell r="AR26">
            <v>9934.0560000000023</v>
          </cell>
          <cell r="AS26">
            <v>10701.687600000001</v>
          </cell>
          <cell r="AT26">
            <v>11514.474</v>
          </cell>
          <cell r="AU26">
            <v>12372.415200000001</v>
          </cell>
          <cell r="AV26">
            <v>13320.666000000001</v>
          </cell>
          <cell r="AW26">
            <v>14314.071600000001</v>
          </cell>
          <cell r="AX26">
            <v>15397.786800000002</v>
          </cell>
          <cell r="AY26">
            <v>16571.811600000001</v>
          </cell>
          <cell r="AZ26">
            <v>17790.9912</v>
          </cell>
          <cell r="BA26">
            <v>19145.635200000004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1</v>
          </cell>
          <cell r="BX26">
            <v>1.07</v>
          </cell>
          <cell r="BY26">
            <v>1.23</v>
          </cell>
          <cell r="BZ26">
            <v>1.37</v>
          </cell>
          <cell r="CA26">
            <v>1.52</v>
          </cell>
          <cell r="CB26">
            <v>1.67</v>
          </cell>
          <cell r="CC26">
            <v>1.84</v>
          </cell>
          <cell r="CD26">
            <v>2.0299999999999998</v>
          </cell>
          <cell r="CE26">
            <v>2.1800000000000002</v>
          </cell>
          <cell r="CF26">
            <v>2.34</v>
          </cell>
          <cell r="CG26">
            <v>2.5099999999999998</v>
          </cell>
          <cell r="CH26">
            <v>2.7</v>
          </cell>
          <cell r="CI26">
            <v>2.91</v>
          </cell>
          <cell r="CJ26">
            <v>3.12</v>
          </cell>
          <cell r="CK26">
            <v>3.35</v>
          </cell>
          <cell r="CL26">
            <v>3.61</v>
          </cell>
          <cell r="CM26">
            <v>3.87</v>
          </cell>
          <cell r="CN26">
            <v>4.17</v>
          </cell>
          <cell r="CO26">
            <v>4.4800000000000004</v>
          </cell>
          <cell r="CP26">
            <v>4.91</v>
          </cell>
          <cell r="CQ26">
            <v>5.39</v>
          </cell>
        </row>
        <row r="27">
          <cell r="A27">
            <v>1</v>
          </cell>
          <cell r="B27">
            <v>37</v>
          </cell>
          <cell r="C27" t="str">
            <v>Вредные (12%)</v>
          </cell>
          <cell r="D27">
            <v>4</v>
          </cell>
          <cell r="E27">
            <v>1</v>
          </cell>
          <cell r="G27">
            <v>1</v>
          </cell>
          <cell r="H27">
            <v>1.1200000000000001</v>
          </cell>
          <cell r="I27">
            <v>1.1200000000000001</v>
          </cell>
          <cell r="J27">
            <v>168</v>
          </cell>
          <cell r="K27">
            <v>7</v>
          </cell>
          <cell r="L27">
            <v>27.87</v>
          </cell>
          <cell r="M27">
            <v>29.82</v>
          </cell>
          <cell r="N27">
            <v>32.049999999999997</v>
          </cell>
          <cell r="O27">
            <v>34.56</v>
          </cell>
          <cell r="P27">
            <v>37.07</v>
          </cell>
          <cell r="Q27">
            <v>39.86</v>
          </cell>
          <cell r="R27">
            <v>42.92</v>
          </cell>
          <cell r="S27">
            <v>46.27</v>
          </cell>
          <cell r="T27">
            <v>49.61</v>
          </cell>
          <cell r="U27">
            <v>53.24</v>
          </cell>
          <cell r="V27">
            <v>57.14</v>
          </cell>
          <cell r="W27">
            <v>61.32</v>
          </cell>
          <cell r="X27">
            <v>66.06</v>
          </cell>
          <cell r="Y27">
            <v>71.08</v>
          </cell>
          <cell r="Z27">
            <v>76.37</v>
          </cell>
          <cell r="AA27">
            <v>82.23</v>
          </cell>
          <cell r="AB27">
            <v>88.36</v>
          </cell>
          <cell r="AC27">
            <v>95.05</v>
          </cell>
          <cell r="AD27">
            <v>102.3</v>
          </cell>
          <cell r="AE27">
            <v>109.82</v>
          </cell>
          <cell r="AF27">
            <v>118.18</v>
          </cell>
          <cell r="AG27">
            <v>4682.72</v>
          </cell>
          <cell r="AH27">
            <v>5010.5104000000001</v>
          </cell>
          <cell r="AI27">
            <v>5385.1279999999997</v>
          </cell>
          <cell r="AJ27">
            <v>5806.5727999999999</v>
          </cell>
          <cell r="AK27">
            <v>6228.017600000001</v>
          </cell>
          <cell r="AL27">
            <v>6696.289600000001</v>
          </cell>
          <cell r="AM27">
            <v>7211.3888000000006</v>
          </cell>
          <cell r="AN27">
            <v>7773.3152000000009</v>
          </cell>
          <cell r="AO27">
            <v>8335.2416000000012</v>
          </cell>
          <cell r="AP27">
            <v>8943.9952000000012</v>
          </cell>
          <cell r="AQ27">
            <v>9599.5760000000009</v>
          </cell>
          <cell r="AR27">
            <v>10301.984000000002</v>
          </cell>
          <cell r="AS27">
            <v>11098.046400000003</v>
          </cell>
          <cell r="AT27">
            <v>11940.936</v>
          </cell>
          <cell r="AU27">
            <v>12830.652800000002</v>
          </cell>
          <cell r="AV27">
            <v>13814.024000000001</v>
          </cell>
          <cell r="AW27">
            <v>14844.222400000002</v>
          </cell>
          <cell r="AX27">
            <v>15968.075200000003</v>
          </cell>
          <cell r="AY27">
            <v>17185.582400000003</v>
          </cell>
          <cell r="AZ27">
            <v>18449.916800000003</v>
          </cell>
          <cell r="BA27">
            <v>19854.732800000005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1.2</v>
          </cell>
          <cell r="BX27">
            <v>1.284</v>
          </cell>
          <cell r="BY27">
            <v>1.476</v>
          </cell>
          <cell r="BZ27">
            <v>1.6439999999999999</v>
          </cell>
          <cell r="CA27">
            <v>1.8240000000000001</v>
          </cell>
          <cell r="CB27">
            <v>2.004</v>
          </cell>
          <cell r="CC27">
            <v>2.2080000000000002</v>
          </cell>
          <cell r="CD27">
            <v>2.4359999999999999</v>
          </cell>
          <cell r="CE27">
            <v>2.6160000000000001</v>
          </cell>
          <cell r="CF27">
            <v>2.8079999999999998</v>
          </cell>
          <cell r="CG27">
            <v>3.012</v>
          </cell>
          <cell r="CH27">
            <v>3.24</v>
          </cell>
          <cell r="CI27">
            <v>3.492</v>
          </cell>
          <cell r="CJ27">
            <v>3.7440000000000002</v>
          </cell>
          <cell r="CK27">
            <v>4.0199999999999996</v>
          </cell>
          <cell r="CL27">
            <v>4.3319999999999999</v>
          </cell>
          <cell r="CM27">
            <v>4.6440000000000001</v>
          </cell>
          <cell r="CN27">
            <v>5.0039999999999996</v>
          </cell>
          <cell r="CO27">
            <v>5.3760000000000003</v>
          </cell>
          <cell r="CP27">
            <v>5.8920000000000003</v>
          </cell>
          <cell r="CQ27">
            <v>6.468</v>
          </cell>
        </row>
      </sheetData>
      <sheetData sheetId="1">
        <row r="1">
          <cell r="A1" t="str">
            <v>NPG</v>
          </cell>
        </row>
      </sheetData>
      <sheetData sheetId="2">
        <row r="1">
          <cell r="A1" t="str">
            <v>NPG</v>
          </cell>
        </row>
      </sheetData>
      <sheetData sheetId="3">
        <row r="1">
          <cell r="A1" t="str">
            <v>NPG</v>
          </cell>
        </row>
      </sheetData>
      <sheetData sheetId="4">
        <row r="1">
          <cell r="A1" t="str">
            <v>NPG</v>
          </cell>
        </row>
      </sheetData>
      <sheetData sheetId="5">
        <row r="1">
          <cell r="A1" t="str">
            <v>NPG</v>
          </cell>
        </row>
      </sheetData>
      <sheetData sheetId="6">
        <row r="1">
          <cell r="A1" t="str">
            <v>NPG</v>
          </cell>
        </row>
      </sheetData>
      <sheetData sheetId="7">
        <row r="1">
          <cell r="A1" t="str">
            <v>NPG</v>
          </cell>
        </row>
      </sheetData>
      <sheetData sheetId="8">
        <row r="1">
          <cell r="A1" t="str">
            <v>NPG</v>
          </cell>
        </row>
      </sheetData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порцМетод"/>
      <sheetName val="По Оценке"/>
      <sheetName val="Оценка"/>
      <sheetName val="Резерв"/>
      <sheetName val="По участкам"/>
      <sheetName val="СодерВодопроводСетей"/>
      <sheetName val="821.1 водопровод"/>
      <sheetName val="811.1водопровод"/>
      <sheetName val="935 водопровод"/>
      <sheetName val="СодерКаналСетей"/>
      <sheetName val="821.1канализация"/>
      <sheetName val="935канализ"/>
      <sheetName val="ОчисткаСточнжидк"/>
      <sheetName val="Перекачка сточжид"/>
      <sheetName val="ПодъемВоды"/>
      <sheetName val="ОчисткаВоды"/>
      <sheetName val="За счет прибыли"/>
      <sheetName val="РемонтРегулир"/>
      <sheetName val="На собствНужды"/>
      <sheetName val="Услуги пассажТрансп"/>
      <sheetName val="Оставшиеся"/>
      <sheetName val="Лист3"/>
    </sheetNames>
    <sheetDataSet>
      <sheetData sheetId="0">
        <row r="4">
          <cell r="A4">
            <v>1</v>
          </cell>
          <cell r="B4" t="str">
            <v>Вод-д от ХМК до ул.Гоголя</v>
          </cell>
          <cell r="C4">
            <v>4.5</v>
          </cell>
          <cell r="D4" t="str">
            <v>22</v>
          </cell>
          <cell r="E4" t="str">
            <v>11.05.05</v>
          </cell>
          <cell r="F4" t="str">
            <v>Протяженность-3611м, трубы ст д 1020-828,5м, д 600-452м, д 800-2330,5м,</v>
          </cell>
          <cell r="G4" t="str">
            <v>08.01.03</v>
          </cell>
          <cell r="H4">
            <v>9025180</v>
          </cell>
          <cell r="I4">
            <v>0</v>
          </cell>
          <cell r="J4">
            <v>0</v>
          </cell>
          <cell r="K4">
            <v>9025180</v>
          </cell>
          <cell r="L4">
            <v>0</v>
          </cell>
          <cell r="M4">
            <v>33844.43</v>
          </cell>
          <cell r="N4">
            <v>33844.43</v>
          </cell>
          <cell r="O4">
            <v>981150.01</v>
          </cell>
          <cell r="P4">
            <v>8044029.9900000002</v>
          </cell>
          <cell r="Q4">
            <v>45125.9</v>
          </cell>
          <cell r="R4">
            <v>123</v>
          </cell>
          <cell r="S4">
            <v>935</v>
          </cell>
          <cell r="T4" t="str">
            <v>Амортизация (водопровод)</v>
          </cell>
          <cell r="U4">
            <v>32000682</v>
          </cell>
          <cell r="V4">
            <v>29</v>
          </cell>
          <cell r="W4">
            <v>4</v>
          </cell>
          <cell r="X4">
            <v>25</v>
          </cell>
          <cell r="Y4">
            <v>13.793103448275861</v>
          </cell>
          <cell r="Z4">
            <v>4413887.1724137934</v>
          </cell>
          <cell r="AA4">
            <v>27586794.827586208</v>
          </cell>
          <cell r="AB4">
            <v>3.4294743880717689</v>
          </cell>
          <cell r="AC4">
            <v>21926443.657737568</v>
          </cell>
          <cell r="AD4">
            <v>2383678.8201513598</v>
          </cell>
          <cell r="AE4">
            <v>30951623.657737568</v>
          </cell>
          <cell r="AF4">
            <v>3364828.8301513596</v>
          </cell>
          <cell r="AG4">
            <v>116068.58871651588</v>
          </cell>
          <cell r="AH4">
            <v>91955.982758620696</v>
          </cell>
        </row>
        <row r="5">
          <cell r="A5">
            <v>2</v>
          </cell>
          <cell r="B5" t="str">
            <v>Вод-д по ул Штурманской</v>
          </cell>
          <cell r="C5">
            <v>4.5</v>
          </cell>
          <cell r="D5" t="str">
            <v>22</v>
          </cell>
          <cell r="E5" t="str">
            <v>11.05.05</v>
          </cell>
          <cell r="F5" t="str">
            <v/>
          </cell>
          <cell r="G5" t="str">
            <v xml:space="preserve">  .  .</v>
          </cell>
          <cell r="H5">
            <v>0.01</v>
          </cell>
          <cell r="I5">
            <v>0</v>
          </cell>
          <cell r="J5">
            <v>0</v>
          </cell>
          <cell r="K5">
            <v>0.01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0.01</v>
          </cell>
          <cell r="Q5">
            <v>0</v>
          </cell>
          <cell r="R5">
            <v>123</v>
          </cell>
          <cell r="S5">
            <v>935</v>
          </cell>
          <cell r="T5" t="str">
            <v>Амортизация (водопровод)</v>
          </cell>
          <cell r="U5">
            <v>8099275</v>
          </cell>
          <cell r="V5">
            <v>29</v>
          </cell>
          <cell r="W5">
            <v>4</v>
          </cell>
          <cell r="X5">
            <v>25</v>
          </cell>
          <cell r="Y5">
            <v>13.793103448275861</v>
          </cell>
          <cell r="Z5">
            <v>1117141.3793103448</v>
          </cell>
          <cell r="AA5">
            <v>6982133.6206896547</v>
          </cell>
          <cell r="AB5">
            <v>698213362.06896544</v>
          </cell>
          <cell r="AC5">
            <v>6982133.6106896549</v>
          </cell>
          <cell r="AD5">
            <v>0</v>
          </cell>
          <cell r="AE5">
            <v>6982133.6206896547</v>
          </cell>
          <cell r="AF5">
            <v>0</v>
          </cell>
          <cell r="AG5">
            <v>26183.001077586203</v>
          </cell>
          <cell r="AH5">
            <v>23273.778735632182</v>
          </cell>
        </row>
        <row r="6">
          <cell r="A6">
            <v>22</v>
          </cell>
          <cell r="B6" t="str">
            <v>Вод-д к дому отдыха в Б Мих</v>
          </cell>
          <cell r="C6">
            <v>4</v>
          </cell>
          <cell r="D6" t="str">
            <v>25</v>
          </cell>
          <cell r="E6" t="str">
            <v>11.05.05</v>
          </cell>
          <cell r="F6" t="str">
            <v/>
          </cell>
          <cell r="G6" t="str">
            <v xml:space="preserve">  .  .</v>
          </cell>
          <cell r="H6">
            <v>0.01</v>
          </cell>
          <cell r="I6">
            <v>0</v>
          </cell>
          <cell r="J6">
            <v>0</v>
          </cell>
          <cell r="K6">
            <v>0.01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0.01</v>
          </cell>
          <cell r="Q6">
            <v>0</v>
          </cell>
          <cell r="R6">
            <v>123</v>
          </cell>
          <cell r="S6">
            <v>935</v>
          </cell>
          <cell r="T6" t="str">
            <v>Амортизация (водопровод)</v>
          </cell>
          <cell r="U6">
            <v>189000</v>
          </cell>
          <cell r="V6">
            <v>61</v>
          </cell>
          <cell r="W6">
            <v>58</v>
          </cell>
          <cell r="X6">
            <v>3</v>
          </cell>
          <cell r="Y6">
            <v>95.081967213114751</v>
          </cell>
          <cell r="Z6">
            <v>179704.91803278687</v>
          </cell>
          <cell r="AA6">
            <v>9295.0819672131329</v>
          </cell>
          <cell r="AB6">
            <v>929508.19672131329</v>
          </cell>
          <cell r="AC6">
            <v>9295.0719672131327</v>
          </cell>
          <cell r="AD6">
            <v>0</v>
          </cell>
          <cell r="AE6">
            <v>9295.0819672131329</v>
          </cell>
          <cell r="AF6">
            <v>0</v>
          </cell>
          <cell r="AG6">
            <v>30.983606557377112</v>
          </cell>
          <cell r="AH6">
            <v>258.19672131147541</v>
          </cell>
        </row>
        <row r="7">
          <cell r="A7">
            <v>23</v>
          </cell>
          <cell r="B7" t="str">
            <v>Вод-д от скв113 до 1000 резерв.Д-запада</v>
          </cell>
          <cell r="C7">
            <v>4</v>
          </cell>
          <cell r="D7" t="str">
            <v>25</v>
          </cell>
          <cell r="E7" t="str">
            <v>11.05.05</v>
          </cell>
          <cell r="F7" t="str">
            <v/>
          </cell>
          <cell r="G7" t="str">
            <v xml:space="preserve">  .  .</v>
          </cell>
          <cell r="H7">
            <v>100812.44</v>
          </cell>
          <cell r="I7">
            <v>0</v>
          </cell>
          <cell r="J7">
            <v>0</v>
          </cell>
          <cell r="K7">
            <v>100812.44</v>
          </cell>
          <cell r="L7">
            <v>0</v>
          </cell>
          <cell r="M7">
            <v>336.04</v>
          </cell>
          <cell r="N7">
            <v>336.04</v>
          </cell>
          <cell r="O7">
            <v>672.08</v>
          </cell>
          <cell r="P7">
            <v>100140.36</v>
          </cell>
          <cell r="Q7">
            <v>504.06</v>
          </cell>
          <cell r="R7">
            <v>123</v>
          </cell>
          <cell r="S7">
            <v>935</v>
          </cell>
          <cell r="T7" t="str">
            <v>Амортизация (водопровод)</v>
          </cell>
          <cell r="U7">
            <v>25617984</v>
          </cell>
          <cell r="V7">
            <v>61</v>
          </cell>
          <cell r="W7">
            <v>58</v>
          </cell>
          <cell r="X7">
            <v>3</v>
          </cell>
          <cell r="Y7">
            <v>95.081967213114751</v>
          </cell>
          <cell r="Z7">
            <v>24358083.147540983</v>
          </cell>
          <cell r="AA7">
            <v>1259900.8524590172</v>
          </cell>
          <cell r="AB7">
            <v>12.581349342652825</v>
          </cell>
          <cell r="AC7">
            <v>1167544.0857252274</v>
          </cell>
          <cell r="AD7">
            <v>7783.5932662101113</v>
          </cell>
          <cell r="AE7">
            <v>1268356.5257252273</v>
          </cell>
          <cell r="AF7">
            <v>8455.6732662101113</v>
          </cell>
          <cell r="AG7">
            <v>4227.855085750758</v>
          </cell>
          <cell r="AH7">
            <v>34997.245901639348</v>
          </cell>
        </row>
        <row r="8">
          <cell r="A8">
            <v>25</v>
          </cell>
          <cell r="B8" t="str">
            <v>Вод-д от к-ца 12 до ств шах 28</v>
          </cell>
          <cell r="C8">
            <v>4</v>
          </cell>
          <cell r="D8" t="str">
            <v>25</v>
          </cell>
          <cell r="E8" t="str">
            <v>11.05.05</v>
          </cell>
          <cell r="F8" t="str">
            <v/>
          </cell>
          <cell r="G8" t="str">
            <v xml:space="preserve">  .  .</v>
          </cell>
          <cell r="H8">
            <v>0.01</v>
          </cell>
          <cell r="I8">
            <v>0</v>
          </cell>
          <cell r="J8">
            <v>0</v>
          </cell>
          <cell r="K8">
            <v>0.01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0.01</v>
          </cell>
          <cell r="Q8">
            <v>0</v>
          </cell>
          <cell r="R8">
            <v>123</v>
          </cell>
          <cell r="S8">
            <v>935</v>
          </cell>
          <cell r="T8" t="str">
            <v>Амортизация (водопровод)</v>
          </cell>
          <cell r="U8">
            <v>704000</v>
          </cell>
          <cell r="V8">
            <v>60</v>
          </cell>
          <cell r="W8">
            <v>57</v>
          </cell>
          <cell r="X8">
            <v>3</v>
          </cell>
          <cell r="Y8">
            <v>95</v>
          </cell>
          <cell r="Z8">
            <v>668800</v>
          </cell>
          <cell r="AA8">
            <v>35200</v>
          </cell>
          <cell r="AB8">
            <v>3520000</v>
          </cell>
          <cell r="AC8">
            <v>35199.99</v>
          </cell>
          <cell r="AD8">
            <v>0</v>
          </cell>
          <cell r="AE8">
            <v>35200</v>
          </cell>
          <cell r="AF8">
            <v>0</v>
          </cell>
          <cell r="AG8">
            <v>117.33333333333333</v>
          </cell>
          <cell r="AH8">
            <v>977.77777777777783</v>
          </cell>
        </row>
        <row r="9">
          <cell r="A9">
            <v>26</v>
          </cell>
          <cell r="B9" t="str">
            <v>Вод-д в раб поселке Актаса</v>
          </cell>
          <cell r="C9">
            <v>4</v>
          </cell>
          <cell r="D9" t="str">
            <v>25</v>
          </cell>
          <cell r="E9" t="str">
            <v>11.05.05</v>
          </cell>
          <cell r="F9" t="str">
            <v/>
          </cell>
          <cell r="G9" t="str">
            <v xml:space="preserve">  .  .</v>
          </cell>
          <cell r="H9">
            <v>93781.58</v>
          </cell>
          <cell r="I9">
            <v>0</v>
          </cell>
          <cell r="J9">
            <v>0</v>
          </cell>
          <cell r="K9">
            <v>93781.58</v>
          </cell>
          <cell r="L9">
            <v>0</v>
          </cell>
          <cell r="M9">
            <v>312.61</v>
          </cell>
          <cell r="N9">
            <v>312.61</v>
          </cell>
          <cell r="O9">
            <v>1224.58</v>
          </cell>
          <cell r="P9">
            <v>92557</v>
          </cell>
          <cell r="Q9">
            <v>468.91</v>
          </cell>
          <cell r="R9">
            <v>123</v>
          </cell>
          <cell r="S9">
            <v>935</v>
          </cell>
          <cell r="T9" t="str">
            <v>Амортизация (водопровод)</v>
          </cell>
          <cell r="U9">
            <v>0</v>
          </cell>
          <cell r="V9">
            <v>36</v>
          </cell>
          <cell r="W9">
            <v>26</v>
          </cell>
          <cell r="X9">
            <v>10</v>
          </cell>
          <cell r="Y9">
            <v>72.222222222222214</v>
          </cell>
          <cell r="Z9">
            <v>0</v>
          </cell>
          <cell r="AA9">
            <v>92557</v>
          </cell>
          <cell r="AB9">
            <v>1</v>
          </cell>
          <cell r="AC9">
            <v>0</v>
          </cell>
          <cell r="AD9">
            <v>0</v>
          </cell>
          <cell r="AE9">
            <v>93781.58</v>
          </cell>
          <cell r="AF9">
            <v>1224.58</v>
          </cell>
          <cell r="AG9">
            <v>312.60526666666664</v>
          </cell>
          <cell r="AH9">
            <v>214.25231481481481</v>
          </cell>
        </row>
        <row r="10">
          <cell r="A10">
            <v>27</v>
          </cell>
          <cell r="B10" t="str">
            <v>Вод-д жилого квартала пос Пришахтинска</v>
          </cell>
          <cell r="C10">
            <v>4</v>
          </cell>
          <cell r="D10" t="str">
            <v>25</v>
          </cell>
          <cell r="E10" t="str">
            <v>11.05.05</v>
          </cell>
          <cell r="F10" t="str">
            <v/>
          </cell>
          <cell r="G10" t="str">
            <v xml:space="preserve">  .  .</v>
          </cell>
          <cell r="H10">
            <v>0.01</v>
          </cell>
          <cell r="I10">
            <v>0</v>
          </cell>
          <cell r="J10">
            <v>0</v>
          </cell>
          <cell r="K10">
            <v>0.01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0.01</v>
          </cell>
          <cell r="Q10">
            <v>0</v>
          </cell>
          <cell r="R10">
            <v>123</v>
          </cell>
          <cell r="S10">
            <v>935</v>
          </cell>
          <cell r="T10" t="str">
            <v>Амортизация (водопровод)</v>
          </cell>
          <cell r="U10">
            <v>1312000</v>
          </cell>
          <cell r="V10">
            <v>60</v>
          </cell>
          <cell r="W10">
            <v>57</v>
          </cell>
          <cell r="X10">
            <v>3</v>
          </cell>
          <cell r="Y10">
            <v>95</v>
          </cell>
          <cell r="Z10">
            <v>1246400</v>
          </cell>
          <cell r="AA10">
            <v>65600</v>
          </cell>
          <cell r="AB10">
            <v>6560000</v>
          </cell>
          <cell r="AC10">
            <v>65599.990000000005</v>
          </cell>
          <cell r="AD10">
            <v>0</v>
          </cell>
          <cell r="AE10">
            <v>65600</v>
          </cell>
          <cell r="AF10">
            <v>0</v>
          </cell>
          <cell r="AG10">
            <v>218.66666666666666</v>
          </cell>
          <cell r="AH10">
            <v>1822.2222222222224</v>
          </cell>
        </row>
        <row r="11">
          <cell r="A11">
            <v>31</v>
          </cell>
          <cell r="B11" t="str">
            <v>Вод-д по кварталу 161 Южного уч-ка</v>
          </cell>
          <cell r="C11">
            <v>4</v>
          </cell>
          <cell r="D11" t="str">
            <v>25</v>
          </cell>
          <cell r="E11" t="str">
            <v>11.05.05</v>
          </cell>
          <cell r="F11" t="str">
            <v/>
          </cell>
          <cell r="G11" t="str">
            <v xml:space="preserve">  .  .</v>
          </cell>
          <cell r="H11">
            <v>0.01</v>
          </cell>
          <cell r="I11">
            <v>0</v>
          </cell>
          <cell r="J11">
            <v>0</v>
          </cell>
          <cell r="K11">
            <v>0.01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0.01</v>
          </cell>
          <cell r="Q11">
            <v>0</v>
          </cell>
          <cell r="R11">
            <v>123</v>
          </cell>
          <cell r="S11">
            <v>935</v>
          </cell>
          <cell r="T11" t="str">
            <v>Амортизация (водопровод)</v>
          </cell>
          <cell r="U11">
            <v>2291696</v>
          </cell>
          <cell r="V11">
            <v>56</v>
          </cell>
          <cell r="W11">
            <v>53</v>
          </cell>
          <cell r="X11">
            <v>3</v>
          </cell>
          <cell r="Y11">
            <v>94.642857142857139</v>
          </cell>
          <cell r="Z11">
            <v>2168926.5714285714</v>
          </cell>
          <cell r="AA11">
            <v>122769.42857142864</v>
          </cell>
          <cell r="AB11">
            <v>12276942.857142864</v>
          </cell>
          <cell r="AC11">
            <v>122769.41857142864</v>
          </cell>
          <cell r="AD11">
            <v>0</v>
          </cell>
          <cell r="AE11">
            <v>122769.42857142864</v>
          </cell>
          <cell r="AF11">
            <v>0</v>
          </cell>
          <cell r="AG11">
            <v>409.23142857142881</v>
          </cell>
          <cell r="AH11">
            <v>3410.2619047619046</v>
          </cell>
        </row>
        <row r="12">
          <cell r="A12">
            <v>32</v>
          </cell>
          <cell r="B12" t="str">
            <v>Вод-д зап часть нового города</v>
          </cell>
          <cell r="C12">
            <v>4</v>
          </cell>
          <cell r="D12" t="str">
            <v>25</v>
          </cell>
          <cell r="E12" t="str">
            <v>11.05.05</v>
          </cell>
          <cell r="F12" t="str">
            <v/>
          </cell>
          <cell r="G12" t="str">
            <v xml:space="preserve">  .  .</v>
          </cell>
          <cell r="H12">
            <v>0.01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0.01</v>
          </cell>
          <cell r="Q12">
            <v>0</v>
          </cell>
          <cell r="R12">
            <v>123</v>
          </cell>
          <cell r="S12">
            <v>935</v>
          </cell>
          <cell r="T12" t="str">
            <v>Амортизация (водопровод)</v>
          </cell>
          <cell r="U12">
            <v>16852940</v>
          </cell>
          <cell r="V12">
            <v>58</v>
          </cell>
          <cell r="W12">
            <v>55</v>
          </cell>
          <cell r="X12">
            <v>3</v>
          </cell>
          <cell r="Y12">
            <v>94.827586206896555</v>
          </cell>
          <cell r="Z12">
            <v>15981236.206896551</v>
          </cell>
          <cell r="AA12">
            <v>871703.79310344905</v>
          </cell>
          <cell r="AB12">
            <v>87170379.310344905</v>
          </cell>
          <cell r="AC12">
            <v>871703.78310344904</v>
          </cell>
          <cell r="AD12">
            <v>0</v>
          </cell>
          <cell r="AE12">
            <v>871703.79310344905</v>
          </cell>
          <cell r="AF12">
            <v>0</v>
          </cell>
          <cell r="AG12">
            <v>2905.6793103448304</v>
          </cell>
          <cell r="AH12">
            <v>24213.994252873566</v>
          </cell>
        </row>
        <row r="13">
          <cell r="A13">
            <v>34</v>
          </cell>
          <cell r="B13" t="str">
            <v>Вод-д от в-да 87 на шахте к дет б-це</v>
          </cell>
          <cell r="C13">
            <v>4</v>
          </cell>
          <cell r="D13" t="str">
            <v>25</v>
          </cell>
          <cell r="E13" t="str">
            <v>11.05.05</v>
          </cell>
          <cell r="F13" t="str">
            <v/>
          </cell>
          <cell r="G13" t="str">
            <v xml:space="preserve">  .  .</v>
          </cell>
          <cell r="H13">
            <v>0.01</v>
          </cell>
          <cell r="I13">
            <v>0</v>
          </cell>
          <cell r="J13">
            <v>0</v>
          </cell>
          <cell r="K13">
            <v>0.01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0.01</v>
          </cell>
          <cell r="Q13">
            <v>0</v>
          </cell>
          <cell r="R13">
            <v>123</v>
          </cell>
          <cell r="S13">
            <v>935</v>
          </cell>
          <cell r="T13" t="str">
            <v>Амортизация (водопровод)</v>
          </cell>
          <cell r="U13">
            <v>703560</v>
          </cell>
          <cell r="V13">
            <v>56</v>
          </cell>
          <cell r="W13">
            <v>53</v>
          </cell>
          <cell r="X13">
            <v>3</v>
          </cell>
          <cell r="Y13">
            <v>94.642857142857139</v>
          </cell>
          <cell r="Z13">
            <v>665869.28571428568</v>
          </cell>
          <cell r="AA13">
            <v>37690.714285714319</v>
          </cell>
          <cell r="AB13">
            <v>3769071.4285714319</v>
          </cell>
          <cell r="AC13">
            <v>37690.704285714317</v>
          </cell>
          <cell r="AD13">
            <v>0</v>
          </cell>
          <cell r="AE13">
            <v>37690.714285714319</v>
          </cell>
          <cell r="AF13">
            <v>0</v>
          </cell>
          <cell r="AG13">
            <v>125.6357142857144</v>
          </cell>
          <cell r="AH13">
            <v>1046.9642857142858</v>
          </cell>
        </row>
        <row r="14">
          <cell r="A14">
            <v>35</v>
          </cell>
          <cell r="B14" t="str">
            <v>Вод-д по ул Б Хмельницкого</v>
          </cell>
          <cell r="C14">
            <v>4</v>
          </cell>
          <cell r="D14" t="str">
            <v>25</v>
          </cell>
          <cell r="E14" t="str">
            <v>11.05.05</v>
          </cell>
          <cell r="F14" t="str">
            <v/>
          </cell>
          <cell r="G14" t="str">
            <v xml:space="preserve">  .  .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0.01</v>
          </cell>
          <cell r="Q14">
            <v>0</v>
          </cell>
          <cell r="R14">
            <v>123</v>
          </cell>
          <cell r="S14">
            <v>935</v>
          </cell>
          <cell r="T14" t="str">
            <v>Амортизация (водопровод)</v>
          </cell>
          <cell r="U14">
            <v>510400</v>
          </cell>
          <cell r="V14">
            <v>54</v>
          </cell>
          <cell r="W14">
            <v>51</v>
          </cell>
          <cell r="X14">
            <v>3</v>
          </cell>
          <cell r="Y14">
            <v>94.444444444444443</v>
          </cell>
          <cell r="Z14">
            <v>482044.44444444444</v>
          </cell>
          <cell r="AA14">
            <v>28355.555555555562</v>
          </cell>
          <cell r="AB14">
            <v>2835555.555555556</v>
          </cell>
          <cell r="AC14">
            <v>28355.545555555564</v>
          </cell>
          <cell r="AD14">
            <v>0</v>
          </cell>
          <cell r="AE14">
            <v>28355.555555555562</v>
          </cell>
          <cell r="AF14">
            <v>0</v>
          </cell>
          <cell r="AG14">
            <v>94.518518518518533</v>
          </cell>
          <cell r="AH14">
            <v>787.65432098765439</v>
          </cell>
        </row>
        <row r="15">
          <cell r="A15">
            <v>36</v>
          </cell>
          <cell r="B15" t="str">
            <v>Вод-д Северной уч  161 квартала</v>
          </cell>
          <cell r="C15">
            <v>4</v>
          </cell>
          <cell r="D15" t="str">
            <v>25</v>
          </cell>
          <cell r="E15" t="str">
            <v>11.05.05</v>
          </cell>
          <cell r="F15" t="str">
            <v/>
          </cell>
          <cell r="G15" t="str">
            <v xml:space="preserve">  .  .</v>
          </cell>
          <cell r="H15">
            <v>0.01</v>
          </cell>
          <cell r="I15">
            <v>0</v>
          </cell>
          <cell r="J15">
            <v>0</v>
          </cell>
          <cell r="K15">
            <v>0.01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0.01</v>
          </cell>
          <cell r="Q15">
            <v>0</v>
          </cell>
          <cell r="R15">
            <v>123</v>
          </cell>
          <cell r="S15">
            <v>935</v>
          </cell>
          <cell r="T15" t="str">
            <v>Амортизация (водопровод)</v>
          </cell>
          <cell r="U15">
            <v>1783848</v>
          </cell>
          <cell r="V15">
            <v>54</v>
          </cell>
          <cell r="W15">
            <v>51</v>
          </cell>
          <cell r="X15">
            <v>3</v>
          </cell>
          <cell r="Y15">
            <v>94.444444444444443</v>
          </cell>
          <cell r="Z15">
            <v>1684745.3333333333</v>
          </cell>
          <cell r="AA15">
            <v>99102.666666666744</v>
          </cell>
          <cell r="AB15">
            <v>9910266.6666666735</v>
          </cell>
          <cell r="AC15">
            <v>99102.65666666675</v>
          </cell>
          <cell r="AD15">
            <v>0</v>
          </cell>
          <cell r="AE15">
            <v>99102.666666666744</v>
          </cell>
          <cell r="AF15">
            <v>0</v>
          </cell>
          <cell r="AG15">
            <v>330.34222222222246</v>
          </cell>
          <cell r="AH15">
            <v>2752.8518518518517</v>
          </cell>
        </row>
        <row r="16">
          <cell r="A16">
            <v>37</v>
          </cell>
          <cell r="B16" t="str">
            <v>Вод-д по ул Московской</v>
          </cell>
          <cell r="C16">
            <v>4</v>
          </cell>
          <cell r="D16" t="str">
            <v>25</v>
          </cell>
          <cell r="E16" t="str">
            <v>11.05.05</v>
          </cell>
          <cell r="F16" t="str">
            <v/>
          </cell>
          <cell r="G16" t="str">
            <v xml:space="preserve">  .  .</v>
          </cell>
          <cell r="H16">
            <v>0.01</v>
          </cell>
          <cell r="I16">
            <v>0</v>
          </cell>
          <cell r="J16">
            <v>0</v>
          </cell>
          <cell r="K16">
            <v>0.01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0.01</v>
          </cell>
          <cell r="Q16">
            <v>0</v>
          </cell>
          <cell r="R16">
            <v>123</v>
          </cell>
          <cell r="S16">
            <v>935</v>
          </cell>
          <cell r="T16" t="str">
            <v>Амортизация (водопровод)</v>
          </cell>
          <cell r="U16">
            <v>77080</v>
          </cell>
          <cell r="V16">
            <v>54</v>
          </cell>
          <cell r="W16">
            <v>51</v>
          </cell>
          <cell r="X16">
            <v>3</v>
          </cell>
          <cell r="Y16">
            <v>94.444444444444443</v>
          </cell>
          <cell r="Z16">
            <v>72797.777777777781</v>
          </cell>
          <cell r="AA16">
            <v>4282.222222222219</v>
          </cell>
          <cell r="AB16">
            <v>428222.2222222219</v>
          </cell>
          <cell r="AC16">
            <v>4282.2122222222188</v>
          </cell>
          <cell r="AD16">
            <v>0</v>
          </cell>
          <cell r="AE16">
            <v>4282.222222222219</v>
          </cell>
          <cell r="AF16">
            <v>0</v>
          </cell>
          <cell r="AG16">
            <v>14.274074074074063</v>
          </cell>
          <cell r="AH16">
            <v>118.95061728395062</v>
          </cell>
        </row>
        <row r="17">
          <cell r="A17">
            <v>39</v>
          </cell>
          <cell r="B17" t="str">
            <v>Вод-д 173 кв село Б-Михайловка</v>
          </cell>
          <cell r="C17">
            <v>4</v>
          </cell>
          <cell r="D17" t="str">
            <v>25</v>
          </cell>
          <cell r="E17" t="str">
            <v>11.05.05</v>
          </cell>
          <cell r="F17" t="str">
            <v/>
          </cell>
          <cell r="G17" t="str">
            <v xml:space="preserve">  .  .</v>
          </cell>
          <cell r="H17">
            <v>0.01</v>
          </cell>
          <cell r="I17">
            <v>0</v>
          </cell>
          <cell r="J17">
            <v>0</v>
          </cell>
          <cell r="K17">
            <v>0.01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0.01</v>
          </cell>
          <cell r="Q17">
            <v>0</v>
          </cell>
          <cell r="R17">
            <v>123</v>
          </cell>
          <cell r="S17">
            <v>935</v>
          </cell>
          <cell r="T17" t="str">
            <v>Амортизация (водопровод)</v>
          </cell>
          <cell r="U17">
            <v>3059848</v>
          </cell>
          <cell r="V17">
            <v>53</v>
          </cell>
          <cell r="W17">
            <v>50</v>
          </cell>
          <cell r="X17">
            <v>3</v>
          </cell>
          <cell r="Y17">
            <v>94.339622641509436</v>
          </cell>
          <cell r="Z17">
            <v>2886649.0566037735</v>
          </cell>
          <cell r="AA17">
            <v>173198.9433962265</v>
          </cell>
          <cell r="AB17">
            <v>17319894.33962265</v>
          </cell>
          <cell r="AC17">
            <v>173198.93339622649</v>
          </cell>
          <cell r="AD17">
            <v>0</v>
          </cell>
          <cell r="AE17">
            <v>173198.9433962265</v>
          </cell>
          <cell r="AF17">
            <v>0</v>
          </cell>
          <cell r="AG17">
            <v>577.32981132075508</v>
          </cell>
          <cell r="AH17">
            <v>4811.0817610062895</v>
          </cell>
        </row>
        <row r="18">
          <cell r="A18">
            <v>44</v>
          </cell>
          <cell r="B18" t="str">
            <v>Вод-д 6-7 квартал</v>
          </cell>
          <cell r="C18">
            <v>4</v>
          </cell>
          <cell r="D18" t="str">
            <v>25</v>
          </cell>
          <cell r="E18" t="str">
            <v>11.05.05</v>
          </cell>
          <cell r="F18" t="str">
            <v/>
          </cell>
          <cell r="G18" t="str">
            <v xml:space="preserve">  .  .</v>
          </cell>
          <cell r="H18">
            <v>11765.47</v>
          </cell>
          <cell r="I18">
            <v>0</v>
          </cell>
          <cell r="J18">
            <v>0</v>
          </cell>
          <cell r="K18">
            <v>11765.47</v>
          </cell>
          <cell r="L18">
            <v>0</v>
          </cell>
          <cell r="M18">
            <v>39.22</v>
          </cell>
          <cell r="N18">
            <v>39.22</v>
          </cell>
          <cell r="O18">
            <v>1136.98</v>
          </cell>
          <cell r="P18">
            <v>10628.49</v>
          </cell>
          <cell r="Q18">
            <v>58.83</v>
          </cell>
          <cell r="R18">
            <v>123</v>
          </cell>
          <cell r="S18">
            <v>935</v>
          </cell>
          <cell r="T18" t="str">
            <v>Амортизация (водопровод)</v>
          </cell>
          <cell r="U18">
            <v>2509200</v>
          </cell>
          <cell r="V18">
            <v>51</v>
          </cell>
          <cell r="W18">
            <v>48</v>
          </cell>
          <cell r="X18">
            <v>3</v>
          </cell>
          <cell r="Y18">
            <v>94.117647058823522</v>
          </cell>
          <cell r="Z18">
            <v>2361600</v>
          </cell>
          <cell r="AA18">
            <v>147600</v>
          </cell>
          <cell r="AB18">
            <v>13.887203168088789</v>
          </cell>
          <cell r="AC18">
            <v>151624.0022580536</v>
          </cell>
          <cell r="AD18">
            <v>14652.492258053591</v>
          </cell>
          <cell r="AE18">
            <v>163389.4722580536</v>
          </cell>
          <cell r="AF18">
            <v>15789.472258053591</v>
          </cell>
          <cell r="AG18">
            <v>544.63157419351194</v>
          </cell>
          <cell r="AH18">
            <v>4100</v>
          </cell>
        </row>
        <row r="19">
          <cell r="A19">
            <v>45</v>
          </cell>
          <cell r="B19" t="str">
            <v>Вод-д 6а квартала</v>
          </cell>
          <cell r="C19">
            <v>4</v>
          </cell>
          <cell r="D19" t="str">
            <v>25</v>
          </cell>
          <cell r="E19" t="str">
            <v>11.05.05</v>
          </cell>
          <cell r="F19" t="str">
            <v/>
          </cell>
          <cell r="G19" t="str">
            <v xml:space="preserve">  .  .</v>
          </cell>
          <cell r="H19">
            <v>6688.61</v>
          </cell>
          <cell r="I19">
            <v>0</v>
          </cell>
          <cell r="J19">
            <v>0</v>
          </cell>
          <cell r="K19">
            <v>6688.61</v>
          </cell>
          <cell r="L19">
            <v>0</v>
          </cell>
          <cell r="M19">
            <v>22.3</v>
          </cell>
          <cell r="N19">
            <v>22.3</v>
          </cell>
          <cell r="O19">
            <v>646.46</v>
          </cell>
          <cell r="P19">
            <v>6042.15</v>
          </cell>
          <cell r="Q19">
            <v>33.44</v>
          </cell>
          <cell r="R19">
            <v>123</v>
          </cell>
          <cell r="S19">
            <v>935</v>
          </cell>
          <cell r="T19" t="str">
            <v>Амортизация (водопровод)</v>
          </cell>
          <cell r="U19">
            <v>887240</v>
          </cell>
          <cell r="V19">
            <v>51</v>
          </cell>
          <cell r="W19">
            <v>48</v>
          </cell>
          <cell r="X19">
            <v>3</v>
          </cell>
          <cell r="Y19">
            <v>94.117647058823522</v>
          </cell>
          <cell r="Z19">
            <v>835049.41176470579</v>
          </cell>
          <cell r="AA19">
            <v>52190.588235294214</v>
          </cell>
          <cell r="AB19">
            <v>8.6377511705757417</v>
          </cell>
          <cell r="AC19">
            <v>51085.938857024608</v>
          </cell>
          <cell r="AD19">
            <v>4937.5006217303944</v>
          </cell>
          <cell r="AE19">
            <v>57774.548857024609</v>
          </cell>
          <cell r="AF19">
            <v>5583.9606217303945</v>
          </cell>
          <cell r="AG19">
            <v>192.58182952341534</v>
          </cell>
          <cell r="AH19">
            <v>1449.7385620915031</v>
          </cell>
        </row>
        <row r="20">
          <cell r="A20">
            <v>49</v>
          </cell>
          <cell r="B20" t="str">
            <v>Вод-д по ул Индустриальн Панфилова</v>
          </cell>
          <cell r="C20">
            <v>4</v>
          </cell>
          <cell r="D20" t="str">
            <v>25</v>
          </cell>
          <cell r="E20" t="str">
            <v>11.05.05</v>
          </cell>
          <cell r="F20" t="str">
            <v/>
          </cell>
          <cell r="G20" t="str">
            <v xml:space="preserve">  .  .</v>
          </cell>
          <cell r="H20">
            <v>12301</v>
          </cell>
          <cell r="I20">
            <v>0</v>
          </cell>
          <cell r="J20">
            <v>0</v>
          </cell>
          <cell r="K20">
            <v>12301</v>
          </cell>
          <cell r="L20">
            <v>0</v>
          </cell>
          <cell r="M20">
            <v>41</v>
          </cell>
          <cell r="N20">
            <v>41</v>
          </cell>
          <cell r="O20">
            <v>1188.5999999999999</v>
          </cell>
          <cell r="P20">
            <v>11112.4</v>
          </cell>
          <cell r="Q20">
            <v>61.51</v>
          </cell>
          <cell r="R20">
            <v>123</v>
          </cell>
          <cell r="S20">
            <v>935</v>
          </cell>
          <cell r="T20" t="str">
            <v>Амортизация (водопровод)</v>
          </cell>
          <cell r="U20">
            <v>6530480</v>
          </cell>
          <cell r="V20">
            <v>52</v>
          </cell>
          <cell r="W20">
            <v>49</v>
          </cell>
          <cell r="X20">
            <v>3</v>
          </cell>
          <cell r="Y20">
            <v>94.230769230769226</v>
          </cell>
          <cell r="Z20">
            <v>6153721.538461538</v>
          </cell>
          <cell r="AA20">
            <v>376758.46153846197</v>
          </cell>
          <cell r="AB20">
            <v>33.904328636339763</v>
          </cell>
          <cell r="AC20">
            <v>404756.14655561541</v>
          </cell>
          <cell r="AD20">
            <v>39110.08501715344</v>
          </cell>
          <cell r="AE20">
            <v>417057.14655561541</v>
          </cell>
          <cell r="AF20">
            <v>40298.685017153439</v>
          </cell>
          <cell r="AG20">
            <v>1390.190488518718</v>
          </cell>
          <cell r="AH20">
            <v>10465.51282051282</v>
          </cell>
        </row>
        <row r="21">
          <cell r="A21">
            <v>54</v>
          </cell>
          <cell r="B21" t="str">
            <v>Вод-д к жил домам кв 8-51 и кв 49</v>
          </cell>
          <cell r="C21">
            <v>4</v>
          </cell>
          <cell r="D21" t="str">
            <v>25</v>
          </cell>
          <cell r="E21" t="str">
            <v>11.05.05</v>
          </cell>
          <cell r="F21" t="str">
            <v/>
          </cell>
          <cell r="G21" t="str">
            <v xml:space="preserve">  .  .</v>
          </cell>
          <cell r="H21">
            <v>1137.8599999999999</v>
          </cell>
          <cell r="I21">
            <v>0</v>
          </cell>
          <cell r="J21">
            <v>0</v>
          </cell>
          <cell r="K21">
            <v>1137.8599999999999</v>
          </cell>
          <cell r="L21">
            <v>0</v>
          </cell>
          <cell r="M21">
            <v>3.79</v>
          </cell>
          <cell r="N21">
            <v>3.79</v>
          </cell>
          <cell r="O21">
            <v>109.87</v>
          </cell>
          <cell r="P21">
            <v>1027.99</v>
          </cell>
          <cell r="Q21">
            <v>5.69</v>
          </cell>
          <cell r="R21">
            <v>123</v>
          </cell>
          <cell r="S21">
            <v>935</v>
          </cell>
          <cell r="T21" t="str">
            <v>Амортизация (водопровод)</v>
          </cell>
          <cell r="U21">
            <v>583840</v>
          </cell>
          <cell r="V21">
            <v>52</v>
          </cell>
          <cell r="W21">
            <v>49</v>
          </cell>
          <cell r="X21">
            <v>3</v>
          </cell>
          <cell r="Y21">
            <v>94.230769230769226</v>
          </cell>
          <cell r="Z21">
            <v>550156.92307692312</v>
          </cell>
          <cell r="AA21">
            <v>33683.076923076878</v>
          </cell>
          <cell r="AB21">
            <v>32.765957765228144</v>
          </cell>
          <cell r="AC21">
            <v>36145.212702742494</v>
          </cell>
          <cell r="AD21">
            <v>3490.1257796656164</v>
          </cell>
          <cell r="AE21">
            <v>37283.072702742495</v>
          </cell>
          <cell r="AF21">
            <v>3599.9957796656163</v>
          </cell>
          <cell r="AG21">
            <v>124.27690900914165</v>
          </cell>
          <cell r="AH21">
            <v>935.64102564102575</v>
          </cell>
        </row>
        <row r="22">
          <cell r="A22">
            <v>56</v>
          </cell>
          <cell r="B22" t="str">
            <v>Вод-д от кв 257 колод 27 до кол 43</v>
          </cell>
          <cell r="C22">
            <v>4</v>
          </cell>
          <cell r="D22" t="str">
            <v>25</v>
          </cell>
          <cell r="E22" t="str">
            <v>11.05.05</v>
          </cell>
          <cell r="F22" t="str">
            <v/>
          </cell>
          <cell r="G22" t="str">
            <v xml:space="preserve">  .  .</v>
          </cell>
          <cell r="H22">
            <v>0.01</v>
          </cell>
          <cell r="I22">
            <v>0</v>
          </cell>
          <cell r="J22">
            <v>0</v>
          </cell>
          <cell r="K22">
            <v>0.01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0.01</v>
          </cell>
          <cell r="Q22">
            <v>0</v>
          </cell>
          <cell r="R22">
            <v>123</v>
          </cell>
          <cell r="S22">
            <v>935</v>
          </cell>
          <cell r="T22" t="str">
            <v>Амортизация (водопровод)</v>
          </cell>
          <cell r="U22">
            <v>962680</v>
          </cell>
          <cell r="V22">
            <v>55</v>
          </cell>
          <cell r="W22">
            <v>52</v>
          </cell>
          <cell r="X22">
            <v>3</v>
          </cell>
          <cell r="Y22">
            <v>94.545454545454547</v>
          </cell>
          <cell r="Z22">
            <v>910170.18181818177</v>
          </cell>
          <cell r="AA22">
            <v>52509.818181818235</v>
          </cell>
          <cell r="AB22">
            <v>5250981.818181823</v>
          </cell>
          <cell r="AC22">
            <v>52509.808181818233</v>
          </cell>
          <cell r="AD22">
            <v>0</v>
          </cell>
          <cell r="AE22">
            <v>52509.818181818235</v>
          </cell>
          <cell r="AF22">
            <v>0</v>
          </cell>
          <cell r="AG22">
            <v>175.03272727272744</v>
          </cell>
          <cell r="AH22">
            <v>1458.6060606060607</v>
          </cell>
        </row>
        <row r="23">
          <cell r="A23">
            <v>57</v>
          </cell>
          <cell r="B23" t="str">
            <v>Вод-д по кварталу 257</v>
          </cell>
          <cell r="C23">
            <v>4</v>
          </cell>
          <cell r="D23" t="str">
            <v>25</v>
          </cell>
          <cell r="E23" t="str">
            <v>11.05.05</v>
          </cell>
          <cell r="F23" t="str">
            <v/>
          </cell>
          <cell r="G23" t="str">
            <v xml:space="preserve">  .  .</v>
          </cell>
          <cell r="H23">
            <v>0.01</v>
          </cell>
          <cell r="I23">
            <v>0</v>
          </cell>
          <cell r="J23">
            <v>0</v>
          </cell>
          <cell r="K23">
            <v>0.01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0.01</v>
          </cell>
          <cell r="Q23">
            <v>0</v>
          </cell>
          <cell r="R23">
            <v>123</v>
          </cell>
          <cell r="S23">
            <v>935</v>
          </cell>
          <cell r="T23" t="str">
            <v>Амортизация (водопровод)</v>
          </cell>
          <cell r="U23">
            <v>246150</v>
          </cell>
          <cell r="V23">
            <v>55</v>
          </cell>
          <cell r="W23">
            <v>52</v>
          </cell>
          <cell r="X23">
            <v>3</v>
          </cell>
          <cell r="Y23">
            <v>94.545454545454547</v>
          </cell>
          <cell r="Z23">
            <v>232723.63636363635</v>
          </cell>
          <cell r="AA23">
            <v>13426.363636363647</v>
          </cell>
          <cell r="AB23">
            <v>1342636.3636363647</v>
          </cell>
          <cell r="AC23">
            <v>13426.353636363647</v>
          </cell>
          <cell r="AD23">
            <v>0</v>
          </cell>
          <cell r="AE23">
            <v>13426.363636363647</v>
          </cell>
          <cell r="AF23">
            <v>0</v>
          </cell>
          <cell r="AG23">
            <v>44.754545454545486</v>
          </cell>
          <cell r="AH23">
            <v>372.95454545454544</v>
          </cell>
        </row>
        <row r="24">
          <cell r="A24">
            <v>63</v>
          </cell>
          <cell r="B24" t="str">
            <v>Вод-д кварт 44а 4б 4в</v>
          </cell>
          <cell r="C24">
            <v>4</v>
          </cell>
          <cell r="D24" t="str">
            <v>25</v>
          </cell>
          <cell r="E24" t="str">
            <v>11.05.05</v>
          </cell>
          <cell r="F24" t="str">
            <v/>
          </cell>
          <cell r="G24" t="str">
            <v xml:space="preserve">  .  .</v>
          </cell>
          <cell r="H24">
            <v>0.01</v>
          </cell>
          <cell r="I24">
            <v>0</v>
          </cell>
          <cell r="J24">
            <v>0</v>
          </cell>
          <cell r="K24">
            <v>0.01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0.01</v>
          </cell>
          <cell r="Q24">
            <v>0</v>
          </cell>
          <cell r="R24">
            <v>123</v>
          </cell>
          <cell r="S24">
            <v>935</v>
          </cell>
          <cell r="T24" t="str">
            <v>Амортизация (водопровод)</v>
          </cell>
          <cell r="U24">
            <v>1480440</v>
          </cell>
          <cell r="V24">
            <v>51</v>
          </cell>
          <cell r="W24">
            <v>48</v>
          </cell>
          <cell r="X24">
            <v>3</v>
          </cell>
          <cell r="Y24">
            <v>94.117647058823522</v>
          </cell>
          <cell r="Z24">
            <v>1393355.294117647</v>
          </cell>
          <cell r="AA24">
            <v>87084.70588235301</v>
          </cell>
          <cell r="AB24">
            <v>8708470.5882353</v>
          </cell>
          <cell r="AC24">
            <v>87084.695882353</v>
          </cell>
          <cell r="AD24">
            <v>0</v>
          </cell>
          <cell r="AE24">
            <v>87084.705882352995</v>
          </cell>
          <cell r="AF24">
            <v>0</v>
          </cell>
          <cell r="AG24">
            <v>290.28235294117667</v>
          </cell>
          <cell r="AH24">
            <v>2419.0196078431372</v>
          </cell>
        </row>
        <row r="25">
          <cell r="A25">
            <v>64</v>
          </cell>
          <cell r="B25" t="str">
            <v>Вод-д 32 кв н-города</v>
          </cell>
          <cell r="C25">
            <v>4</v>
          </cell>
          <cell r="D25" t="str">
            <v>25</v>
          </cell>
          <cell r="E25" t="str">
            <v>11.05.05</v>
          </cell>
          <cell r="F25" t="str">
            <v/>
          </cell>
          <cell r="G25" t="str">
            <v xml:space="preserve">  .  .</v>
          </cell>
          <cell r="H25">
            <v>0.01</v>
          </cell>
          <cell r="I25">
            <v>0</v>
          </cell>
          <cell r="J25">
            <v>0</v>
          </cell>
          <cell r="K25">
            <v>0.01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0.01</v>
          </cell>
          <cell r="Q25">
            <v>0</v>
          </cell>
          <cell r="R25">
            <v>123</v>
          </cell>
          <cell r="S25">
            <v>935</v>
          </cell>
          <cell r="T25" t="str">
            <v>Амортизация (водопровод)</v>
          </cell>
          <cell r="U25">
            <v>682760</v>
          </cell>
          <cell r="V25">
            <v>51</v>
          </cell>
          <cell r="W25">
            <v>48</v>
          </cell>
          <cell r="X25">
            <v>3</v>
          </cell>
          <cell r="Y25">
            <v>94.117647058823522</v>
          </cell>
          <cell r="Z25">
            <v>642597.6470588235</v>
          </cell>
          <cell r="AA25">
            <v>40162.352941176505</v>
          </cell>
          <cell r="AB25">
            <v>4016235.2941176505</v>
          </cell>
          <cell r="AC25">
            <v>40162.342941176503</v>
          </cell>
          <cell r="AD25">
            <v>0</v>
          </cell>
          <cell r="AE25">
            <v>40162.352941176505</v>
          </cell>
          <cell r="AF25">
            <v>0</v>
          </cell>
          <cell r="AG25">
            <v>133.87450980392168</v>
          </cell>
          <cell r="AH25">
            <v>1115.6209150326797</v>
          </cell>
        </row>
        <row r="26">
          <cell r="A26">
            <v>65</v>
          </cell>
          <cell r="B26" t="str">
            <v>Вод-д н-майкудук квартал 11а</v>
          </cell>
          <cell r="C26">
            <v>4</v>
          </cell>
          <cell r="D26" t="str">
            <v>25</v>
          </cell>
          <cell r="E26" t="str">
            <v>11.05.05</v>
          </cell>
          <cell r="F26" t="str">
            <v/>
          </cell>
          <cell r="G26" t="str">
            <v xml:space="preserve">  .  .</v>
          </cell>
          <cell r="H26">
            <v>11864.22</v>
          </cell>
          <cell r="I26">
            <v>0</v>
          </cell>
          <cell r="J26">
            <v>0</v>
          </cell>
          <cell r="K26">
            <v>11864.22</v>
          </cell>
          <cell r="L26">
            <v>0</v>
          </cell>
          <cell r="M26">
            <v>39.549999999999997</v>
          </cell>
          <cell r="N26">
            <v>39.549999999999997</v>
          </cell>
          <cell r="O26">
            <v>1146.55</v>
          </cell>
          <cell r="P26">
            <v>10717.67</v>
          </cell>
          <cell r="Q26">
            <v>59.32</v>
          </cell>
          <cell r="R26">
            <v>123</v>
          </cell>
          <cell r="S26">
            <v>935</v>
          </cell>
          <cell r="T26" t="str">
            <v>Амортизация (водопровод)</v>
          </cell>
          <cell r="U26">
            <v>2064760</v>
          </cell>
          <cell r="V26">
            <v>51</v>
          </cell>
          <cell r="W26">
            <v>48</v>
          </cell>
          <cell r="X26">
            <v>3</v>
          </cell>
          <cell r="Y26">
            <v>94.117647058823522</v>
          </cell>
          <cell r="Z26">
            <v>1943303.5294117643</v>
          </cell>
          <cell r="AA26">
            <v>121456.47058823565</v>
          </cell>
          <cell r="AB26">
            <v>11.332357740836921</v>
          </cell>
          <cell r="AC26">
            <v>122585.36535599219</v>
          </cell>
          <cell r="AD26">
            <v>11846.564767756572</v>
          </cell>
          <cell r="AE26">
            <v>134449.5853559922</v>
          </cell>
          <cell r="AF26">
            <v>12993.114767756571</v>
          </cell>
          <cell r="AG26">
            <v>448.16528451997397</v>
          </cell>
          <cell r="AH26">
            <v>3373.790849673203</v>
          </cell>
        </row>
        <row r="27">
          <cell r="A27">
            <v>66</v>
          </cell>
          <cell r="B27" t="str">
            <v>Вод-д квартала 10</v>
          </cell>
          <cell r="C27">
            <v>4</v>
          </cell>
          <cell r="D27" t="str">
            <v>25</v>
          </cell>
          <cell r="E27" t="str">
            <v>11.05.05</v>
          </cell>
          <cell r="F27" t="str">
            <v/>
          </cell>
          <cell r="G27" t="str">
            <v xml:space="preserve">  .  .</v>
          </cell>
          <cell r="H27">
            <v>2098.36</v>
          </cell>
          <cell r="I27">
            <v>0</v>
          </cell>
          <cell r="J27">
            <v>0</v>
          </cell>
          <cell r="K27">
            <v>2098.36</v>
          </cell>
          <cell r="L27">
            <v>0</v>
          </cell>
          <cell r="M27">
            <v>6.99</v>
          </cell>
          <cell r="N27">
            <v>6.99</v>
          </cell>
          <cell r="O27">
            <v>202.65</v>
          </cell>
          <cell r="P27">
            <v>1895.71</v>
          </cell>
          <cell r="Q27">
            <v>10.49</v>
          </cell>
          <cell r="R27">
            <v>123</v>
          </cell>
          <cell r="S27">
            <v>935</v>
          </cell>
          <cell r="T27" t="str">
            <v>Амортизация (водопровод)</v>
          </cell>
          <cell r="U27">
            <v>442800</v>
          </cell>
          <cell r="V27">
            <v>51</v>
          </cell>
          <cell r="W27">
            <v>48</v>
          </cell>
          <cell r="X27">
            <v>3</v>
          </cell>
          <cell r="Y27">
            <v>94.117647058823522</v>
          </cell>
          <cell r="Z27">
            <v>416752.94117647054</v>
          </cell>
          <cell r="AA27">
            <v>26047.058823529456</v>
          </cell>
          <cell r="AB27">
            <v>13.74000180593522</v>
          </cell>
          <cell r="AC27">
            <v>26733.110189502229</v>
          </cell>
          <cell r="AD27">
            <v>2581.7613659727722</v>
          </cell>
          <cell r="AE27">
            <v>28831.47018950223</v>
          </cell>
          <cell r="AF27">
            <v>2784.4113659727723</v>
          </cell>
          <cell r="AG27">
            <v>96.104900631674113</v>
          </cell>
          <cell r="AH27">
            <v>723.52941176470586</v>
          </cell>
        </row>
        <row r="28">
          <cell r="A28">
            <v>67</v>
          </cell>
          <cell r="B28" t="str">
            <v>Вод-д кварт 14 н-майкуд</v>
          </cell>
          <cell r="C28">
            <v>4</v>
          </cell>
          <cell r="D28" t="str">
            <v>25</v>
          </cell>
          <cell r="E28" t="str">
            <v>11.05.05</v>
          </cell>
          <cell r="F28" t="str">
            <v/>
          </cell>
          <cell r="G28" t="str">
            <v xml:space="preserve">  .  .</v>
          </cell>
          <cell r="H28">
            <v>9439.68</v>
          </cell>
          <cell r="I28">
            <v>0</v>
          </cell>
          <cell r="J28">
            <v>0</v>
          </cell>
          <cell r="K28">
            <v>9439.68</v>
          </cell>
          <cell r="L28">
            <v>0</v>
          </cell>
          <cell r="M28">
            <v>31.47</v>
          </cell>
          <cell r="N28">
            <v>31.47</v>
          </cell>
          <cell r="O28">
            <v>912.31</v>
          </cell>
          <cell r="P28">
            <v>8527.3700000000008</v>
          </cell>
          <cell r="Q28">
            <v>47.2</v>
          </cell>
          <cell r="R28">
            <v>123</v>
          </cell>
          <cell r="S28">
            <v>935</v>
          </cell>
          <cell r="T28" t="str">
            <v>Амортизация (водопровод)</v>
          </cell>
          <cell r="U28">
            <v>2291696</v>
          </cell>
          <cell r="V28">
            <v>51</v>
          </cell>
          <cell r="W28">
            <v>48</v>
          </cell>
          <cell r="X28">
            <v>3</v>
          </cell>
          <cell r="Y28">
            <v>94.117647058823522</v>
          </cell>
          <cell r="Z28">
            <v>2156890.3529411764</v>
          </cell>
          <cell r="AA28">
            <v>134805.64705882361</v>
          </cell>
          <cell r="AB28">
            <v>15.808584247994821</v>
          </cell>
          <cell r="AC28">
            <v>139788.29655411176</v>
          </cell>
          <cell r="AD28">
            <v>13510.019495288154</v>
          </cell>
          <cell r="AE28">
            <v>149227.97655411175</v>
          </cell>
          <cell r="AF28">
            <v>14422.329495288153</v>
          </cell>
          <cell r="AG28">
            <v>497.42658851370584</v>
          </cell>
          <cell r="AH28">
            <v>3744.6013071895427</v>
          </cell>
        </row>
        <row r="29">
          <cell r="A29">
            <v>68</v>
          </cell>
          <cell r="B29" t="str">
            <v>Вод-д по кварт 14 н-майкуд</v>
          </cell>
          <cell r="C29">
            <v>4</v>
          </cell>
          <cell r="D29" t="str">
            <v>25</v>
          </cell>
          <cell r="E29" t="str">
            <v>11.05.05</v>
          </cell>
          <cell r="F29" t="str">
            <v/>
          </cell>
          <cell r="G29" t="str">
            <v xml:space="preserve">  .  .</v>
          </cell>
          <cell r="H29">
            <v>11967.76</v>
          </cell>
          <cell r="I29">
            <v>0</v>
          </cell>
          <cell r="J29">
            <v>0</v>
          </cell>
          <cell r="K29">
            <v>11967.76</v>
          </cell>
          <cell r="L29">
            <v>0</v>
          </cell>
          <cell r="M29">
            <v>39.89</v>
          </cell>
          <cell r="N29">
            <v>39.89</v>
          </cell>
          <cell r="O29">
            <v>1156.4100000000001</v>
          </cell>
          <cell r="P29">
            <v>10811.35</v>
          </cell>
          <cell r="Q29">
            <v>59.84</v>
          </cell>
          <cell r="R29">
            <v>123</v>
          </cell>
          <cell r="S29">
            <v>935</v>
          </cell>
          <cell r="T29" t="str">
            <v>Амортизация (водопровод)</v>
          </cell>
          <cell r="U29">
            <v>2868448</v>
          </cell>
          <cell r="V29">
            <v>51</v>
          </cell>
          <cell r="W29">
            <v>48</v>
          </cell>
          <cell r="X29">
            <v>3</v>
          </cell>
          <cell r="Y29">
            <v>94.117647058823522</v>
          </cell>
          <cell r="Z29">
            <v>2699715.7647058819</v>
          </cell>
          <cell r="AA29">
            <v>168732.23529411806</v>
          </cell>
          <cell r="AB29">
            <v>15.606953367906696</v>
          </cell>
          <cell r="AC29">
            <v>174812.51223829904</v>
          </cell>
          <cell r="AD29">
            <v>16891.626944180985</v>
          </cell>
          <cell r="AE29">
            <v>186780.27223829905</v>
          </cell>
          <cell r="AF29">
            <v>18048.036944180985</v>
          </cell>
          <cell r="AG29">
            <v>622.60090746099684</v>
          </cell>
          <cell r="AH29">
            <v>4687.006535947713</v>
          </cell>
        </row>
        <row r="30">
          <cell r="A30">
            <v>70</v>
          </cell>
          <cell r="B30" t="str">
            <v>Вод-д по ул Кирова</v>
          </cell>
          <cell r="C30">
            <v>4</v>
          </cell>
          <cell r="D30" t="str">
            <v>25</v>
          </cell>
          <cell r="E30" t="str">
            <v>11.05.05</v>
          </cell>
          <cell r="F30" t="str">
            <v/>
          </cell>
          <cell r="G30" t="str">
            <v xml:space="preserve">  .  .</v>
          </cell>
          <cell r="H30">
            <v>0.01</v>
          </cell>
          <cell r="I30">
            <v>0</v>
          </cell>
          <cell r="J30">
            <v>0</v>
          </cell>
          <cell r="K30">
            <v>0.01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0.01</v>
          </cell>
          <cell r="Q30">
            <v>0</v>
          </cell>
          <cell r="R30">
            <v>123</v>
          </cell>
          <cell r="S30">
            <v>935</v>
          </cell>
          <cell r="T30" t="str">
            <v>Амортизация (водопровод)</v>
          </cell>
          <cell r="U30">
            <v>26000</v>
          </cell>
          <cell r="V30">
            <v>48</v>
          </cell>
          <cell r="W30">
            <v>45</v>
          </cell>
          <cell r="X30">
            <v>3</v>
          </cell>
          <cell r="Y30">
            <v>93.75</v>
          </cell>
          <cell r="Z30">
            <v>24375</v>
          </cell>
          <cell r="AA30">
            <v>1625</v>
          </cell>
          <cell r="AB30">
            <v>162500</v>
          </cell>
          <cell r="AC30">
            <v>1624.99</v>
          </cell>
          <cell r="AD30">
            <v>0</v>
          </cell>
          <cell r="AE30">
            <v>1625</v>
          </cell>
          <cell r="AF30">
            <v>0</v>
          </cell>
          <cell r="AG30">
            <v>5.416666666666667</v>
          </cell>
          <cell r="AH30">
            <v>45.138888888888886</v>
          </cell>
        </row>
        <row r="31">
          <cell r="A31">
            <v>71</v>
          </cell>
          <cell r="B31" t="str">
            <v>Вод-д по ул Вавилова</v>
          </cell>
          <cell r="C31">
            <v>4</v>
          </cell>
          <cell r="D31" t="str">
            <v>25</v>
          </cell>
          <cell r="E31" t="str">
            <v>11.05.05</v>
          </cell>
          <cell r="F31" t="str">
            <v/>
          </cell>
          <cell r="G31" t="str">
            <v xml:space="preserve">  .  .</v>
          </cell>
          <cell r="H31">
            <v>0.01</v>
          </cell>
          <cell r="I31">
            <v>0</v>
          </cell>
          <cell r="J31">
            <v>0</v>
          </cell>
          <cell r="K31">
            <v>0.01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0.01</v>
          </cell>
          <cell r="Q31">
            <v>0</v>
          </cell>
          <cell r="R31">
            <v>123</v>
          </cell>
          <cell r="S31">
            <v>935</v>
          </cell>
          <cell r="T31" t="str">
            <v>Амортизация (водопровод)</v>
          </cell>
          <cell r="U31">
            <v>204160</v>
          </cell>
          <cell r="V31">
            <v>48</v>
          </cell>
          <cell r="W31">
            <v>45</v>
          </cell>
          <cell r="X31">
            <v>3</v>
          </cell>
          <cell r="Y31">
            <v>93.75</v>
          </cell>
          <cell r="Z31">
            <v>191400</v>
          </cell>
          <cell r="AA31">
            <v>12760</v>
          </cell>
          <cell r="AB31">
            <v>1276000</v>
          </cell>
          <cell r="AC31">
            <v>12759.99</v>
          </cell>
          <cell r="AD31">
            <v>0</v>
          </cell>
          <cell r="AE31">
            <v>12760</v>
          </cell>
          <cell r="AF31">
            <v>0</v>
          </cell>
          <cell r="AG31">
            <v>42.533333333333331</v>
          </cell>
          <cell r="AH31">
            <v>354.4444444444444</v>
          </cell>
        </row>
        <row r="32">
          <cell r="A32">
            <v>72</v>
          </cell>
          <cell r="B32" t="str">
            <v>Вод-д по ул Сейфулина</v>
          </cell>
          <cell r="C32">
            <v>4</v>
          </cell>
          <cell r="D32" t="str">
            <v>25</v>
          </cell>
          <cell r="E32" t="str">
            <v>11.05.05</v>
          </cell>
          <cell r="F32" t="str">
            <v/>
          </cell>
          <cell r="G32" t="str">
            <v xml:space="preserve">  .  .</v>
          </cell>
          <cell r="H32">
            <v>0.01</v>
          </cell>
          <cell r="I32">
            <v>0</v>
          </cell>
          <cell r="J32">
            <v>0</v>
          </cell>
          <cell r="K32">
            <v>0.01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0.01</v>
          </cell>
          <cell r="Q32">
            <v>0</v>
          </cell>
          <cell r="R32">
            <v>123</v>
          </cell>
          <cell r="S32">
            <v>935</v>
          </cell>
          <cell r="T32" t="str">
            <v>Амортизация (водопровод)</v>
          </cell>
          <cell r="U32">
            <v>229600</v>
          </cell>
          <cell r="V32">
            <v>48</v>
          </cell>
          <cell r="W32">
            <v>45</v>
          </cell>
          <cell r="X32">
            <v>3</v>
          </cell>
          <cell r="Y32">
            <v>93.75</v>
          </cell>
          <cell r="Z32">
            <v>215250</v>
          </cell>
          <cell r="AA32">
            <v>14350</v>
          </cell>
          <cell r="AB32">
            <v>1435000</v>
          </cell>
          <cell r="AC32">
            <v>14349.99</v>
          </cell>
          <cell r="AD32">
            <v>0</v>
          </cell>
          <cell r="AE32">
            <v>14350</v>
          </cell>
          <cell r="AF32">
            <v>0</v>
          </cell>
          <cell r="AG32">
            <v>47.833333333333336</v>
          </cell>
          <cell r="AH32">
            <v>398.61111111111109</v>
          </cell>
        </row>
        <row r="33">
          <cell r="A33">
            <v>73</v>
          </cell>
          <cell r="B33" t="str">
            <v>Вод-д пос ш 47 по ул Чайкиной</v>
          </cell>
          <cell r="C33">
            <v>4</v>
          </cell>
          <cell r="D33" t="str">
            <v>25</v>
          </cell>
          <cell r="E33" t="str">
            <v>11.05.05</v>
          </cell>
          <cell r="F33" t="str">
            <v>Протяженность-261м, труба ст д 200-163м, д 250-98м</v>
          </cell>
          <cell r="G33" t="str">
            <v xml:space="preserve">  .  .</v>
          </cell>
          <cell r="H33">
            <v>1162523.29</v>
          </cell>
          <cell r="I33">
            <v>0</v>
          </cell>
          <cell r="J33">
            <v>0</v>
          </cell>
          <cell r="K33">
            <v>1162523.29</v>
          </cell>
          <cell r="L33">
            <v>0</v>
          </cell>
          <cell r="M33">
            <v>3875.08</v>
          </cell>
          <cell r="N33">
            <v>3875.08</v>
          </cell>
          <cell r="O33">
            <v>101465.26</v>
          </cell>
          <cell r="P33">
            <v>1061058.03</v>
          </cell>
          <cell r="Q33">
            <v>5812.62</v>
          </cell>
          <cell r="R33">
            <v>123</v>
          </cell>
          <cell r="S33">
            <v>935</v>
          </cell>
          <cell r="T33" t="str">
            <v>Амортизация (водопровод)</v>
          </cell>
          <cell r="U33">
            <v>4614273.3</v>
          </cell>
          <cell r="V33">
            <v>60</v>
          </cell>
          <cell r="W33">
            <v>45</v>
          </cell>
          <cell r="X33">
            <v>15</v>
          </cell>
          <cell r="Y33">
            <v>75</v>
          </cell>
          <cell r="Z33">
            <v>3460704.9749999996</v>
          </cell>
          <cell r="AA33">
            <v>1153568.3250000002</v>
          </cell>
          <cell r="AB33">
            <v>1.0871868384050589</v>
          </cell>
          <cell r="AC33">
            <v>101356.73022734746</v>
          </cell>
          <cell r="AD33">
            <v>8846.4352273472905</v>
          </cell>
          <cell r="AE33">
            <v>1263880.0202273475</v>
          </cell>
          <cell r="AF33">
            <v>110311.69522734729</v>
          </cell>
          <cell r="AG33">
            <v>4212.9334007578245</v>
          </cell>
          <cell r="AH33">
            <v>6408.7129166666664</v>
          </cell>
        </row>
        <row r="34">
          <cell r="A34">
            <v>74</v>
          </cell>
          <cell r="B34" t="str">
            <v>Вод-д пос Федоровка</v>
          </cell>
          <cell r="C34">
            <v>4</v>
          </cell>
          <cell r="D34" t="str">
            <v>25</v>
          </cell>
          <cell r="E34" t="str">
            <v>11.05.05</v>
          </cell>
          <cell r="F34" t="str">
            <v/>
          </cell>
          <cell r="G34" t="str">
            <v xml:space="preserve">  .  .</v>
          </cell>
          <cell r="H34">
            <v>31609.38</v>
          </cell>
          <cell r="I34">
            <v>0</v>
          </cell>
          <cell r="J34">
            <v>0</v>
          </cell>
          <cell r="K34">
            <v>31609.38</v>
          </cell>
          <cell r="L34">
            <v>0</v>
          </cell>
          <cell r="M34">
            <v>105.36</v>
          </cell>
          <cell r="N34">
            <v>105.36</v>
          </cell>
          <cell r="O34">
            <v>105.36</v>
          </cell>
          <cell r="P34">
            <v>31504.02</v>
          </cell>
          <cell r="Q34">
            <v>158.05000000000001</v>
          </cell>
          <cell r="R34">
            <v>123</v>
          </cell>
          <cell r="S34">
            <v>935</v>
          </cell>
          <cell r="T34" t="str">
            <v>Амортизация (водопровод)</v>
          </cell>
          <cell r="U34">
            <v>8544400</v>
          </cell>
          <cell r="V34">
            <v>48</v>
          </cell>
          <cell r="W34">
            <v>45</v>
          </cell>
          <cell r="X34">
            <v>3</v>
          </cell>
          <cell r="Y34">
            <v>93.75</v>
          </cell>
          <cell r="Z34">
            <v>8010375</v>
          </cell>
          <cell r="AA34">
            <v>534025</v>
          </cell>
          <cell r="AB34">
            <v>16.951011331252328</v>
          </cell>
          <cell r="AC34">
            <v>504201.57855386077</v>
          </cell>
          <cell r="AD34">
            <v>1680.5985538607454</v>
          </cell>
          <cell r="AE34">
            <v>535810.95855386078</v>
          </cell>
          <cell r="AF34">
            <v>1785.9585538607453</v>
          </cell>
          <cell r="AG34">
            <v>1786.0365285128692</v>
          </cell>
          <cell r="AH34">
            <v>14834.027777777779</v>
          </cell>
        </row>
        <row r="35">
          <cell r="A35">
            <v>76</v>
          </cell>
          <cell r="B35" t="str">
            <v>Вод-д от шх1я вертпо ул Шекспира Айв Сил</v>
          </cell>
          <cell r="C35">
            <v>4</v>
          </cell>
          <cell r="D35" t="str">
            <v>25</v>
          </cell>
          <cell r="E35" t="str">
            <v>11.05.05</v>
          </cell>
          <cell r="F35" t="str">
            <v/>
          </cell>
          <cell r="G35" t="str">
            <v xml:space="preserve">  .  .</v>
          </cell>
          <cell r="H35">
            <v>0.01</v>
          </cell>
          <cell r="I35">
            <v>0</v>
          </cell>
          <cell r="J35">
            <v>0</v>
          </cell>
          <cell r="K35">
            <v>0.01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0.01</v>
          </cell>
          <cell r="Q35">
            <v>0</v>
          </cell>
          <cell r="R35">
            <v>123</v>
          </cell>
          <cell r="S35">
            <v>935</v>
          </cell>
          <cell r="T35" t="str">
            <v>Амортизация (водопровод)</v>
          </cell>
          <cell r="U35">
            <v>3654464</v>
          </cell>
          <cell r="V35">
            <v>48</v>
          </cell>
          <cell r="W35">
            <v>45</v>
          </cell>
          <cell r="X35">
            <v>3</v>
          </cell>
          <cell r="Y35">
            <v>93.75</v>
          </cell>
          <cell r="Z35">
            <v>3426060</v>
          </cell>
          <cell r="AA35">
            <v>228404</v>
          </cell>
          <cell r="AB35">
            <v>22840400</v>
          </cell>
          <cell r="AC35">
            <v>228403.99</v>
          </cell>
          <cell r="AD35">
            <v>0</v>
          </cell>
          <cell r="AE35">
            <v>228404</v>
          </cell>
          <cell r="AF35">
            <v>0</v>
          </cell>
          <cell r="AG35">
            <v>761.34666666666669</v>
          </cell>
          <cell r="AH35">
            <v>6344.5555555555557</v>
          </cell>
        </row>
        <row r="36">
          <cell r="A36">
            <v>77</v>
          </cell>
          <cell r="B36" t="str">
            <v>Вод-д ст Б-михайловка</v>
          </cell>
          <cell r="C36">
            <v>4</v>
          </cell>
          <cell r="D36" t="str">
            <v>25</v>
          </cell>
          <cell r="E36" t="str">
            <v>11.05.05</v>
          </cell>
          <cell r="F36" t="str">
            <v/>
          </cell>
          <cell r="G36" t="str">
            <v xml:space="preserve">  .  .</v>
          </cell>
          <cell r="H36">
            <v>0.01</v>
          </cell>
          <cell r="I36">
            <v>0</v>
          </cell>
          <cell r="J36">
            <v>0</v>
          </cell>
          <cell r="K36">
            <v>0.01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0.01</v>
          </cell>
          <cell r="Q36">
            <v>0</v>
          </cell>
          <cell r="R36">
            <v>123</v>
          </cell>
          <cell r="S36">
            <v>935</v>
          </cell>
          <cell r="T36" t="str">
            <v>Амортизация (водопровод)</v>
          </cell>
          <cell r="U36">
            <v>6193704</v>
          </cell>
          <cell r="V36">
            <v>48</v>
          </cell>
          <cell r="W36">
            <v>45</v>
          </cell>
          <cell r="X36">
            <v>3</v>
          </cell>
          <cell r="Y36">
            <v>93.75</v>
          </cell>
          <cell r="Z36">
            <v>5806597.5</v>
          </cell>
          <cell r="AA36">
            <v>387106.5</v>
          </cell>
          <cell r="AB36">
            <v>38710650</v>
          </cell>
          <cell r="AC36">
            <v>387106.49</v>
          </cell>
          <cell r="AD36">
            <v>0</v>
          </cell>
          <cell r="AE36">
            <v>387106.5</v>
          </cell>
          <cell r="AF36">
            <v>0</v>
          </cell>
          <cell r="AG36">
            <v>1290.355</v>
          </cell>
          <cell r="AH36">
            <v>10752.958333333334</v>
          </cell>
        </row>
        <row r="37">
          <cell r="A37">
            <v>78</v>
          </cell>
          <cell r="B37" t="str">
            <v>Вод-д ДКГ н-города</v>
          </cell>
          <cell r="C37">
            <v>4</v>
          </cell>
          <cell r="D37" t="str">
            <v>25</v>
          </cell>
          <cell r="E37" t="str">
            <v>11.05.05</v>
          </cell>
          <cell r="F37" t="str">
            <v/>
          </cell>
          <cell r="G37" t="str">
            <v xml:space="preserve">  .  .</v>
          </cell>
          <cell r="H37">
            <v>30192.98</v>
          </cell>
          <cell r="I37">
            <v>0</v>
          </cell>
          <cell r="J37">
            <v>0</v>
          </cell>
          <cell r="K37">
            <v>30192.98</v>
          </cell>
          <cell r="L37">
            <v>0</v>
          </cell>
          <cell r="M37">
            <v>100.64</v>
          </cell>
          <cell r="N37">
            <v>100.64</v>
          </cell>
          <cell r="O37">
            <v>704.48</v>
          </cell>
          <cell r="P37">
            <v>29488.5</v>
          </cell>
          <cell r="Q37">
            <v>150.96</v>
          </cell>
          <cell r="R37">
            <v>123</v>
          </cell>
          <cell r="S37">
            <v>935</v>
          </cell>
          <cell r="T37" t="str">
            <v>Амортизация (водопровод)</v>
          </cell>
          <cell r="U37">
            <v>1122880</v>
          </cell>
          <cell r="V37">
            <v>48</v>
          </cell>
          <cell r="W37">
            <v>45</v>
          </cell>
          <cell r="X37">
            <v>3</v>
          </cell>
          <cell r="Y37">
            <v>93.75</v>
          </cell>
          <cell r="Z37">
            <v>1052700</v>
          </cell>
          <cell r="AA37">
            <v>70180</v>
          </cell>
          <cell r="AB37">
            <v>2.3799108126896926</v>
          </cell>
          <cell r="AC37">
            <v>41663.619569323637</v>
          </cell>
          <cell r="AD37">
            <v>972.11956932363478</v>
          </cell>
          <cell r="AE37">
            <v>71856.599569323633</v>
          </cell>
          <cell r="AF37">
            <v>1676.5995693236348</v>
          </cell>
          <cell r="AG37">
            <v>239.52199856441212</v>
          </cell>
          <cell r="AH37">
            <v>1949.4444444444443</v>
          </cell>
        </row>
        <row r="38">
          <cell r="A38">
            <v>79</v>
          </cell>
          <cell r="B38" t="str">
            <v>Вод-д по ул Соревнования н-майкудука</v>
          </cell>
          <cell r="C38">
            <v>4</v>
          </cell>
          <cell r="D38" t="str">
            <v>25</v>
          </cell>
          <cell r="E38" t="str">
            <v>11.05.05</v>
          </cell>
          <cell r="F38" t="str">
            <v/>
          </cell>
          <cell r="G38" t="str">
            <v xml:space="preserve">  .  .</v>
          </cell>
          <cell r="H38">
            <v>0.01</v>
          </cell>
          <cell r="I38">
            <v>0</v>
          </cell>
          <cell r="J38">
            <v>0</v>
          </cell>
          <cell r="K38">
            <v>0.01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0.01</v>
          </cell>
          <cell r="Q38">
            <v>0</v>
          </cell>
          <cell r="R38">
            <v>123</v>
          </cell>
          <cell r="S38">
            <v>935</v>
          </cell>
          <cell r="T38" t="str">
            <v>Амортизация (водопровод)</v>
          </cell>
          <cell r="U38">
            <v>967600</v>
          </cell>
          <cell r="V38">
            <v>48</v>
          </cell>
          <cell r="W38">
            <v>45</v>
          </cell>
          <cell r="X38">
            <v>3</v>
          </cell>
          <cell r="Y38">
            <v>93.75</v>
          </cell>
          <cell r="Z38">
            <v>907125</v>
          </cell>
          <cell r="AA38">
            <v>60475</v>
          </cell>
          <cell r="AB38">
            <v>6047500</v>
          </cell>
          <cell r="AC38">
            <v>60474.99</v>
          </cell>
          <cell r="AD38">
            <v>0</v>
          </cell>
          <cell r="AE38">
            <v>60475</v>
          </cell>
          <cell r="AF38">
            <v>0</v>
          </cell>
          <cell r="AG38">
            <v>201.58333333333334</v>
          </cell>
          <cell r="AH38">
            <v>1679.8611111111111</v>
          </cell>
        </row>
        <row r="39">
          <cell r="A39">
            <v>80</v>
          </cell>
          <cell r="B39" t="str">
            <v>Вод-д по ул Технологической н-майкуд</v>
          </cell>
          <cell r="C39">
            <v>4</v>
          </cell>
          <cell r="D39" t="str">
            <v>25</v>
          </cell>
          <cell r="E39" t="str">
            <v>11.05.05</v>
          </cell>
          <cell r="F39" t="str">
            <v/>
          </cell>
          <cell r="G39" t="str">
            <v xml:space="preserve">  .  .</v>
          </cell>
          <cell r="H39">
            <v>0.01</v>
          </cell>
          <cell r="I39">
            <v>0</v>
          </cell>
          <cell r="J39">
            <v>0</v>
          </cell>
          <cell r="K39">
            <v>0.01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0.01</v>
          </cell>
          <cell r="Q39">
            <v>0</v>
          </cell>
          <cell r="R39">
            <v>123</v>
          </cell>
          <cell r="S39">
            <v>935</v>
          </cell>
          <cell r="T39" t="str">
            <v>Амортизация (водопровод)</v>
          </cell>
          <cell r="U39">
            <v>121500</v>
          </cell>
          <cell r="V39">
            <v>48</v>
          </cell>
          <cell r="W39">
            <v>45</v>
          </cell>
          <cell r="X39">
            <v>3</v>
          </cell>
          <cell r="Y39">
            <v>93.75</v>
          </cell>
          <cell r="Z39">
            <v>113906.25</v>
          </cell>
          <cell r="AA39">
            <v>7593.75</v>
          </cell>
          <cell r="AB39">
            <v>759375</v>
          </cell>
          <cell r="AC39">
            <v>7593.74</v>
          </cell>
          <cell r="AD39">
            <v>0</v>
          </cell>
          <cell r="AE39">
            <v>7593.75</v>
          </cell>
          <cell r="AF39">
            <v>0</v>
          </cell>
          <cell r="AG39">
            <v>25.3125</v>
          </cell>
          <cell r="AH39">
            <v>210.9375</v>
          </cell>
        </row>
        <row r="40">
          <cell r="A40">
            <v>81</v>
          </cell>
          <cell r="B40" t="str">
            <v>Вод-д пос новостройка н-города</v>
          </cell>
          <cell r="C40">
            <v>4</v>
          </cell>
          <cell r="D40" t="str">
            <v>25</v>
          </cell>
          <cell r="E40" t="str">
            <v>11.05.05</v>
          </cell>
          <cell r="F40" t="str">
            <v/>
          </cell>
          <cell r="G40" t="str">
            <v xml:space="preserve">  .  .</v>
          </cell>
          <cell r="H40">
            <v>0.01</v>
          </cell>
          <cell r="I40">
            <v>0</v>
          </cell>
          <cell r="J40">
            <v>0</v>
          </cell>
          <cell r="K40">
            <v>0.01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0.01</v>
          </cell>
          <cell r="Q40">
            <v>0</v>
          </cell>
          <cell r="R40">
            <v>123</v>
          </cell>
          <cell r="S40">
            <v>935</v>
          </cell>
          <cell r="T40" t="str">
            <v>Амортизация (водопровод)</v>
          </cell>
          <cell r="U40">
            <v>8531336</v>
          </cell>
          <cell r="V40">
            <v>48</v>
          </cell>
          <cell r="W40">
            <v>45</v>
          </cell>
          <cell r="X40">
            <v>3</v>
          </cell>
          <cell r="Y40">
            <v>93.75</v>
          </cell>
          <cell r="Z40">
            <v>7998127.5</v>
          </cell>
          <cell r="AA40">
            <v>533208.5</v>
          </cell>
          <cell r="AB40">
            <v>53320850</v>
          </cell>
          <cell r="AC40">
            <v>533208.49</v>
          </cell>
          <cell r="AD40">
            <v>0</v>
          </cell>
          <cell r="AE40">
            <v>533208.5</v>
          </cell>
          <cell r="AF40">
            <v>0</v>
          </cell>
          <cell r="AG40">
            <v>1777.3616666666667</v>
          </cell>
          <cell r="AH40">
            <v>14811.347222222221</v>
          </cell>
        </row>
        <row r="41">
          <cell r="A41">
            <v>82</v>
          </cell>
          <cell r="B41" t="str">
            <v>Вод-д пол-ка 1-2 ул Кирпичная Кир з-да</v>
          </cell>
          <cell r="C41">
            <v>4</v>
          </cell>
          <cell r="D41" t="str">
            <v>25</v>
          </cell>
          <cell r="E41" t="str">
            <v>11.05.05</v>
          </cell>
          <cell r="F41" t="str">
            <v/>
          </cell>
          <cell r="G41" t="str">
            <v xml:space="preserve">  .  .</v>
          </cell>
          <cell r="H41">
            <v>0.01</v>
          </cell>
          <cell r="I41">
            <v>0</v>
          </cell>
          <cell r="J41">
            <v>0</v>
          </cell>
          <cell r="K41">
            <v>0.01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0.01</v>
          </cell>
          <cell r="Q41">
            <v>0</v>
          </cell>
          <cell r="R41">
            <v>123</v>
          </cell>
          <cell r="S41">
            <v>935</v>
          </cell>
          <cell r="T41" t="str">
            <v>Амортизация (водопровод)</v>
          </cell>
          <cell r="U41">
            <v>426400</v>
          </cell>
          <cell r="V41">
            <v>48</v>
          </cell>
          <cell r="W41">
            <v>45</v>
          </cell>
          <cell r="X41">
            <v>3</v>
          </cell>
          <cell r="Y41">
            <v>93.75</v>
          </cell>
          <cell r="Z41">
            <v>399750</v>
          </cell>
          <cell r="AA41">
            <v>26650</v>
          </cell>
          <cell r="AB41">
            <v>2665000</v>
          </cell>
          <cell r="AC41">
            <v>26649.99</v>
          </cell>
          <cell r="AD41">
            <v>0</v>
          </cell>
          <cell r="AE41">
            <v>26650</v>
          </cell>
          <cell r="AF41">
            <v>0</v>
          </cell>
          <cell r="AG41">
            <v>88.833333333333329</v>
          </cell>
          <cell r="AH41">
            <v>740.27777777777783</v>
          </cell>
        </row>
        <row r="42">
          <cell r="A42">
            <v>83</v>
          </cell>
          <cell r="B42" t="str">
            <v>Вод-д по ул Социалистической</v>
          </cell>
          <cell r="C42">
            <v>4</v>
          </cell>
          <cell r="D42" t="str">
            <v>25</v>
          </cell>
          <cell r="E42" t="str">
            <v>11.05.05</v>
          </cell>
          <cell r="F42" t="str">
            <v/>
          </cell>
          <cell r="G42" t="str">
            <v xml:space="preserve">  .  .</v>
          </cell>
          <cell r="H42">
            <v>0.01</v>
          </cell>
          <cell r="I42">
            <v>0</v>
          </cell>
          <cell r="J42">
            <v>0</v>
          </cell>
          <cell r="K42">
            <v>0.01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0.01</v>
          </cell>
          <cell r="Q42">
            <v>0</v>
          </cell>
          <cell r="R42">
            <v>123</v>
          </cell>
          <cell r="S42">
            <v>935</v>
          </cell>
          <cell r="T42" t="str">
            <v>Амортизация (водопровод)</v>
          </cell>
          <cell r="U42">
            <v>1184560</v>
          </cell>
          <cell r="V42">
            <v>48</v>
          </cell>
          <cell r="W42">
            <v>45</v>
          </cell>
          <cell r="X42">
            <v>3</v>
          </cell>
          <cell r="Y42">
            <v>93.75</v>
          </cell>
          <cell r="Z42">
            <v>1110525</v>
          </cell>
          <cell r="AA42">
            <v>74035</v>
          </cell>
          <cell r="AB42">
            <v>7403500</v>
          </cell>
          <cell r="AC42">
            <v>74034.990000000005</v>
          </cell>
          <cell r="AD42">
            <v>0</v>
          </cell>
          <cell r="AE42">
            <v>74035</v>
          </cell>
          <cell r="AF42">
            <v>0</v>
          </cell>
          <cell r="AG42">
            <v>246.78333333333333</v>
          </cell>
          <cell r="AH42">
            <v>2056.5277777777778</v>
          </cell>
        </row>
        <row r="43">
          <cell r="A43">
            <v>84</v>
          </cell>
          <cell r="B43" t="str">
            <v>Вод-д по ул Полигонной Уральской</v>
          </cell>
          <cell r="C43">
            <v>4</v>
          </cell>
          <cell r="D43" t="str">
            <v>25</v>
          </cell>
          <cell r="E43" t="str">
            <v>11.05.05</v>
          </cell>
          <cell r="F43" t="str">
            <v/>
          </cell>
          <cell r="G43" t="str">
            <v xml:space="preserve">  .  .</v>
          </cell>
          <cell r="H43">
            <v>0.01</v>
          </cell>
          <cell r="I43">
            <v>0</v>
          </cell>
          <cell r="J43">
            <v>0</v>
          </cell>
          <cell r="K43">
            <v>0.01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0.01</v>
          </cell>
          <cell r="Q43">
            <v>0</v>
          </cell>
          <cell r="R43">
            <v>123</v>
          </cell>
          <cell r="S43">
            <v>935</v>
          </cell>
          <cell r="T43" t="str">
            <v>Амортизация (водопровод)</v>
          </cell>
          <cell r="U43">
            <v>349440</v>
          </cell>
          <cell r="V43">
            <v>48</v>
          </cell>
          <cell r="W43">
            <v>45</v>
          </cell>
          <cell r="X43">
            <v>3</v>
          </cell>
          <cell r="Y43">
            <v>93.75</v>
          </cell>
          <cell r="Z43">
            <v>327600</v>
          </cell>
          <cell r="AA43">
            <v>21840</v>
          </cell>
          <cell r="AB43">
            <v>2184000</v>
          </cell>
          <cell r="AC43">
            <v>21839.99</v>
          </cell>
          <cell r="AD43">
            <v>0</v>
          </cell>
          <cell r="AE43">
            <v>21840</v>
          </cell>
          <cell r="AF43">
            <v>0</v>
          </cell>
          <cell r="AG43">
            <v>72.8</v>
          </cell>
          <cell r="AH43">
            <v>606.66666666666663</v>
          </cell>
        </row>
        <row r="44">
          <cell r="A44">
            <v>85</v>
          </cell>
          <cell r="B44" t="str">
            <v>Вод-д к колхоз рынку Б-михайловка</v>
          </cell>
          <cell r="C44">
            <v>4</v>
          </cell>
          <cell r="D44" t="str">
            <v>25</v>
          </cell>
          <cell r="E44" t="str">
            <v>11.05.05</v>
          </cell>
          <cell r="F44" t="str">
            <v/>
          </cell>
          <cell r="G44" t="str">
            <v xml:space="preserve">  .  .</v>
          </cell>
          <cell r="H44">
            <v>0.01</v>
          </cell>
          <cell r="I44">
            <v>0</v>
          </cell>
          <cell r="J44">
            <v>0</v>
          </cell>
          <cell r="K44">
            <v>0.01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0.01</v>
          </cell>
          <cell r="Q44">
            <v>0</v>
          </cell>
          <cell r="R44">
            <v>123</v>
          </cell>
          <cell r="S44">
            <v>935</v>
          </cell>
          <cell r="T44" t="str">
            <v>Амортизация (водопровод)</v>
          </cell>
          <cell r="U44">
            <v>533000</v>
          </cell>
          <cell r="V44">
            <v>48</v>
          </cell>
          <cell r="W44">
            <v>45</v>
          </cell>
          <cell r="X44">
            <v>3</v>
          </cell>
          <cell r="Y44">
            <v>93.75</v>
          </cell>
          <cell r="Z44">
            <v>499687.5</v>
          </cell>
          <cell r="AA44">
            <v>33312.5</v>
          </cell>
          <cell r="AB44">
            <v>3331250</v>
          </cell>
          <cell r="AC44">
            <v>33312.49</v>
          </cell>
          <cell r="AD44">
            <v>0</v>
          </cell>
          <cell r="AE44">
            <v>33312.5</v>
          </cell>
          <cell r="AF44">
            <v>0</v>
          </cell>
          <cell r="AG44">
            <v>111.04166666666667</v>
          </cell>
          <cell r="AH44">
            <v>925.34722222222217</v>
          </cell>
        </row>
        <row r="45">
          <cell r="A45">
            <v>91</v>
          </cell>
          <cell r="B45" t="str">
            <v>Вод-д пос Пришахтинск</v>
          </cell>
          <cell r="C45">
            <v>4</v>
          </cell>
          <cell r="D45" t="str">
            <v>25</v>
          </cell>
          <cell r="E45" t="str">
            <v>11.05.05</v>
          </cell>
          <cell r="F45" t="str">
            <v/>
          </cell>
          <cell r="G45" t="str">
            <v xml:space="preserve">  .  .</v>
          </cell>
          <cell r="H45">
            <v>0.01</v>
          </cell>
          <cell r="I45">
            <v>0</v>
          </cell>
          <cell r="J45">
            <v>0</v>
          </cell>
          <cell r="K45">
            <v>0.01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0.01</v>
          </cell>
          <cell r="Q45">
            <v>0</v>
          </cell>
          <cell r="R45">
            <v>123</v>
          </cell>
          <cell r="S45">
            <v>935</v>
          </cell>
          <cell r="T45" t="str">
            <v>Амортизация (водопровод)</v>
          </cell>
          <cell r="U45">
            <v>11871904</v>
          </cell>
          <cell r="V45">
            <v>50</v>
          </cell>
          <cell r="W45">
            <v>47</v>
          </cell>
          <cell r="X45">
            <v>3</v>
          </cell>
          <cell r="Y45">
            <v>94</v>
          </cell>
          <cell r="Z45">
            <v>11159589.76</v>
          </cell>
          <cell r="AA45">
            <v>712314.24</v>
          </cell>
          <cell r="AB45">
            <v>71231424</v>
          </cell>
          <cell r="AC45">
            <v>712314.23</v>
          </cell>
          <cell r="AD45">
            <v>0</v>
          </cell>
          <cell r="AE45">
            <v>712314.24</v>
          </cell>
          <cell r="AF45">
            <v>0</v>
          </cell>
          <cell r="AG45">
            <v>2374.3807999999999</v>
          </cell>
          <cell r="AH45">
            <v>19786.506666666664</v>
          </cell>
        </row>
        <row r="46">
          <cell r="A46">
            <v>93</v>
          </cell>
          <cell r="B46" t="str">
            <v>Вод-д по н-майкуд квар 11</v>
          </cell>
          <cell r="C46">
            <v>4</v>
          </cell>
          <cell r="D46" t="str">
            <v>25</v>
          </cell>
          <cell r="E46" t="str">
            <v>11.05.05</v>
          </cell>
          <cell r="F46" t="str">
            <v/>
          </cell>
          <cell r="G46" t="str">
            <v xml:space="preserve">  .  .</v>
          </cell>
          <cell r="H46">
            <v>26608.799999999999</v>
          </cell>
          <cell r="I46">
            <v>0</v>
          </cell>
          <cell r="J46">
            <v>0</v>
          </cell>
          <cell r="K46">
            <v>26608.799999999999</v>
          </cell>
          <cell r="L46">
            <v>0</v>
          </cell>
          <cell r="M46">
            <v>88.7</v>
          </cell>
          <cell r="N46">
            <v>88.7</v>
          </cell>
          <cell r="O46">
            <v>620.9</v>
          </cell>
          <cell r="P46">
            <v>25987.9</v>
          </cell>
          <cell r="Q46">
            <v>133.04</v>
          </cell>
          <cell r="R46">
            <v>123</v>
          </cell>
          <cell r="S46">
            <v>935</v>
          </cell>
          <cell r="T46" t="str">
            <v>Амортизация (водопровод)</v>
          </cell>
          <cell r="U46">
            <v>90450</v>
          </cell>
          <cell r="V46">
            <v>50</v>
          </cell>
          <cell r="W46">
            <v>47</v>
          </cell>
          <cell r="X46">
            <v>3</v>
          </cell>
          <cell r="Y46">
            <v>94</v>
          </cell>
          <cell r="Z46">
            <v>85023</v>
          </cell>
          <cell r="AA46">
            <v>5427</v>
          </cell>
          <cell r="AB46">
            <v>0.20882795454807812</v>
          </cell>
          <cell r="AC46">
            <v>-21052.138723021097</v>
          </cell>
          <cell r="AD46">
            <v>-491.23872302109828</v>
          </cell>
          <cell r="AE46">
            <v>5556.6612769789026</v>
          </cell>
          <cell r="AF46">
            <v>129.6612769789017</v>
          </cell>
          <cell r="AG46">
            <v>18.522204256596343</v>
          </cell>
          <cell r="AH46">
            <v>150.75</v>
          </cell>
        </row>
        <row r="47">
          <cell r="A47">
            <v>94</v>
          </cell>
          <cell r="B47" t="str">
            <v>Вод-д квар 1 н-города</v>
          </cell>
          <cell r="C47">
            <v>4</v>
          </cell>
          <cell r="D47" t="str">
            <v>25</v>
          </cell>
          <cell r="E47" t="str">
            <v>11.05.05</v>
          </cell>
          <cell r="F47" t="str">
            <v/>
          </cell>
          <cell r="G47" t="str">
            <v xml:space="preserve">  .  .</v>
          </cell>
          <cell r="H47">
            <v>0.01</v>
          </cell>
          <cell r="I47">
            <v>0</v>
          </cell>
          <cell r="J47">
            <v>0</v>
          </cell>
          <cell r="K47">
            <v>0.01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0.01</v>
          </cell>
          <cell r="Q47">
            <v>0</v>
          </cell>
          <cell r="R47">
            <v>123</v>
          </cell>
          <cell r="S47">
            <v>935</v>
          </cell>
          <cell r="T47" t="str">
            <v>Амортизация (водопровод)</v>
          </cell>
          <cell r="U47">
            <v>3475824</v>
          </cell>
          <cell r="V47">
            <v>50</v>
          </cell>
          <cell r="W47">
            <v>47</v>
          </cell>
          <cell r="X47">
            <v>3</v>
          </cell>
          <cell r="Y47">
            <v>94</v>
          </cell>
          <cell r="Z47">
            <v>3267274.56</v>
          </cell>
          <cell r="AA47">
            <v>208549.44</v>
          </cell>
          <cell r="AB47">
            <v>20854944</v>
          </cell>
          <cell r="AC47">
            <v>208549.43</v>
          </cell>
          <cell r="AD47">
            <v>0</v>
          </cell>
          <cell r="AE47">
            <v>208549.44</v>
          </cell>
          <cell r="AF47">
            <v>0</v>
          </cell>
          <cell r="AG47">
            <v>695.16480000000001</v>
          </cell>
          <cell r="AH47">
            <v>5793.04</v>
          </cell>
        </row>
        <row r="48">
          <cell r="A48">
            <v>95</v>
          </cell>
          <cell r="B48" t="str">
            <v>Вод-д на 94 квартале</v>
          </cell>
          <cell r="C48">
            <v>4</v>
          </cell>
          <cell r="D48" t="str">
            <v>25</v>
          </cell>
          <cell r="E48" t="str">
            <v>11.05.05</v>
          </cell>
          <cell r="F48" t="str">
            <v/>
          </cell>
          <cell r="G48" t="str">
            <v xml:space="preserve">  .  .</v>
          </cell>
          <cell r="H48">
            <v>0.01</v>
          </cell>
          <cell r="I48">
            <v>0</v>
          </cell>
          <cell r="J48">
            <v>0</v>
          </cell>
          <cell r="K48">
            <v>0.01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0.01</v>
          </cell>
          <cell r="Q48">
            <v>0</v>
          </cell>
          <cell r="R48">
            <v>123</v>
          </cell>
          <cell r="S48">
            <v>935</v>
          </cell>
          <cell r="T48" t="str">
            <v>Амортизация (водопровод)</v>
          </cell>
          <cell r="U48">
            <v>2347840</v>
          </cell>
          <cell r="V48">
            <v>50</v>
          </cell>
          <cell r="W48">
            <v>47</v>
          </cell>
          <cell r="X48">
            <v>3</v>
          </cell>
          <cell r="Y48">
            <v>94</v>
          </cell>
          <cell r="Z48">
            <v>2206969.6</v>
          </cell>
          <cell r="AA48">
            <v>140870.39999999999</v>
          </cell>
          <cell r="AB48">
            <v>14087040</v>
          </cell>
          <cell r="AC48">
            <v>140870.38999999998</v>
          </cell>
          <cell r="AD48">
            <v>0</v>
          </cell>
          <cell r="AE48">
            <v>140870.39999999999</v>
          </cell>
          <cell r="AF48">
            <v>0</v>
          </cell>
          <cell r="AG48">
            <v>469.56799999999998</v>
          </cell>
          <cell r="AH48">
            <v>3913.0666666666671</v>
          </cell>
        </row>
        <row r="49">
          <cell r="A49">
            <v>96</v>
          </cell>
          <cell r="B49" t="str">
            <v>Вод-д на 11кв н-города</v>
          </cell>
          <cell r="C49">
            <v>4</v>
          </cell>
          <cell r="D49" t="str">
            <v>25</v>
          </cell>
          <cell r="E49" t="str">
            <v>11.05.05</v>
          </cell>
          <cell r="F49" t="str">
            <v/>
          </cell>
          <cell r="G49" t="str">
            <v xml:space="preserve">  .  .</v>
          </cell>
          <cell r="H49">
            <v>0.01</v>
          </cell>
          <cell r="I49">
            <v>0</v>
          </cell>
          <cell r="J49">
            <v>0</v>
          </cell>
          <cell r="K49">
            <v>0.01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0.01</v>
          </cell>
          <cell r="Q49">
            <v>0</v>
          </cell>
          <cell r="R49">
            <v>123</v>
          </cell>
          <cell r="S49">
            <v>935</v>
          </cell>
          <cell r="T49" t="str">
            <v>Амортизация (водопровод)</v>
          </cell>
          <cell r="U49">
            <v>2300920</v>
          </cell>
          <cell r="V49">
            <v>50</v>
          </cell>
          <cell r="W49">
            <v>47</v>
          </cell>
          <cell r="X49">
            <v>3</v>
          </cell>
          <cell r="Y49">
            <v>94</v>
          </cell>
          <cell r="Z49">
            <v>2162864.7999999998</v>
          </cell>
          <cell r="AA49">
            <v>138055.20000000001</v>
          </cell>
          <cell r="AB49">
            <v>13805520</v>
          </cell>
          <cell r="AC49">
            <v>138055.19</v>
          </cell>
          <cell r="AD49">
            <v>0</v>
          </cell>
          <cell r="AE49">
            <v>138055.20000000001</v>
          </cell>
          <cell r="AF49">
            <v>0</v>
          </cell>
          <cell r="AG49">
            <v>460.18400000000003</v>
          </cell>
          <cell r="AH49">
            <v>3834.8666666666668</v>
          </cell>
        </row>
        <row r="50">
          <cell r="A50">
            <v>97</v>
          </cell>
          <cell r="B50" t="str">
            <v>Вод-д к школе 24-25 пос н-тихоновка</v>
          </cell>
          <cell r="C50">
            <v>4</v>
          </cell>
          <cell r="D50" t="str">
            <v>25</v>
          </cell>
          <cell r="E50" t="str">
            <v>11.05.05</v>
          </cell>
          <cell r="F50" t="str">
            <v/>
          </cell>
          <cell r="G50" t="str">
            <v xml:space="preserve">  .  .</v>
          </cell>
          <cell r="H50">
            <v>0.01</v>
          </cell>
          <cell r="I50">
            <v>0</v>
          </cell>
          <cell r="J50">
            <v>0</v>
          </cell>
          <cell r="K50">
            <v>0.01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0.01</v>
          </cell>
          <cell r="Q50">
            <v>0</v>
          </cell>
          <cell r="R50">
            <v>123</v>
          </cell>
          <cell r="S50">
            <v>935</v>
          </cell>
          <cell r="T50" t="str">
            <v>Амортизация (водопровод)</v>
          </cell>
          <cell r="U50">
            <v>3828000</v>
          </cell>
          <cell r="V50">
            <v>50</v>
          </cell>
          <cell r="W50">
            <v>47</v>
          </cell>
          <cell r="X50">
            <v>3</v>
          </cell>
          <cell r="Y50">
            <v>94</v>
          </cell>
          <cell r="Z50">
            <v>3598320</v>
          </cell>
          <cell r="AA50">
            <v>229680</v>
          </cell>
          <cell r="AB50">
            <v>22968000</v>
          </cell>
          <cell r="AC50">
            <v>229679.99</v>
          </cell>
          <cell r="AD50">
            <v>0</v>
          </cell>
          <cell r="AE50">
            <v>229680</v>
          </cell>
          <cell r="AF50">
            <v>0</v>
          </cell>
          <cell r="AG50">
            <v>765.6</v>
          </cell>
          <cell r="AH50">
            <v>6380</v>
          </cell>
        </row>
        <row r="51">
          <cell r="A51">
            <v>100</v>
          </cell>
          <cell r="B51" t="str">
            <v>Вод-д по ул н-абдирова</v>
          </cell>
          <cell r="C51">
            <v>4</v>
          </cell>
          <cell r="D51" t="str">
            <v>25</v>
          </cell>
          <cell r="E51" t="str">
            <v>11.05.05</v>
          </cell>
          <cell r="F51" t="str">
            <v/>
          </cell>
          <cell r="G51" t="str">
            <v xml:space="preserve">  .  .</v>
          </cell>
          <cell r="H51">
            <v>0.01</v>
          </cell>
          <cell r="I51">
            <v>0</v>
          </cell>
          <cell r="J51">
            <v>0</v>
          </cell>
          <cell r="K51">
            <v>0.01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0.01</v>
          </cell>
          <cell r="Q51">
            <v>0</v>
          </cell>
          <cell r="R51">
            <v>123</v>
          </cell>
          <cell r="S51">
            <v>935</v>
          </cell>
          <cell r="T51" t="str">
            <v>Амортизация (водопровод)</v>
          </cell>
          <cell r="U51">
            <v>1674112</v>
          </cell>
          <cell r="V51">
            <v>50</v>
          </cell>
          <cell r="W51">
            <v>47</v>
          </cell>
          <cell r="X51">
            <v>3</v>
          </cell>
          <cell r="Y51">
            <v>94</v>
          </cell>
          <cell r="Z51">
            <v>1573665.28</v>
          </cell>
          <cell r="AA51">
            <v>100446.72</v>
          </cell>
          <cell r="AB51">
            <v>10044672</v>
          </cell>
          <cell r="AC51">
            <v>100446.71</v>
          </cell>
          <cell r="AD51">
            <v>0</v>
          </cell>
          <cell r="AE51">
            <v>100446.72</v>
          </cell>
          <cell r="AF51">
            <v>0</v>
          </cell>
          <cell r="AG51">
            <v>334.82240000000002</v>
          </cell>
          <cell r="AH51">
            <v>2790.1866666666665</v>
          </cell>
        </row>
        <row r="52">
          <cell r="A52">
            <v>101</v>
          </cell>
          <cell r="B52" t="str">
            <v>Вод-д к гормолзаводу</v>
          </cell>
          <cell r="C52">
            <v>4</v>
          </cell>
          <cell r="D52" t="str">
            <v>25</v>
          </cell>
          <cell r="E52" t="str">
            <v>11.05.05</v>
          </cell>
          <cell r="F52" t="str">
            <v/>
          </cell>
          <cell r="G52" t="str">
            <v xml:space="preserve">  .  .</v>
          </cell>
          <cell r="H52">
            <v>0.01</v>
          </cell>
          <cell r="I52">
            <v>0</v>
          </cell>
          <cell r="J52">
            <v>0</v>
          </cell>
          <cell r="K52">
            <v>0.01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0.01</v>
          </cell>
          <cell r="Q52">
            <v>0</v>
          </cell>
          <cell r="R52">
            <v>123</v>
          </cell>
          <cell r="S52">
            <v>935</v>
          </cell>
          <cell r="T52" t="str">
            <v>Амортизация (водопровод)</v>
          </cell>
          <cell r="U52">
            <v>1364850</v>
          </cell>
          <cell r="V52">
            <v>49</v>
          </cell>
          <cell r="W52">
            <v>46</v>
          </cell>
          <cell r="X52">
            <v>3</v>
          </cell>
          <cell r="Y52">
            <v>93.877551020408163</v>
          </cell>
          <cell r="Z52">
            <v>1281287.7551020409</v>
          </cell>
          <cell r="AA52">
            <v>83562.244897959055</v>
          </cell>
          <cell r="AB52">
            <v>8356224.4897959055</v>
          </cell>
          <cell r="AC52">
            <v>83562.234897959061</v>
          </cell>
          <cell r="AD52">
            <v>0</v>
          </cell>
          <cell r="AE52">
            <v>83562.244897959055</v>
          </cell>
          <cell r="AF52">
            <v>0</v>
          </cell>
          <cell r="AG52">
            <v>278.54081632653021</v>
          </cell>
          <cell r="AH52">
            <v>2321.1734693877552</v>
          </cell>
        </row>
        <row r="53">
          <cell r="A53">
            <v>102</v>
          </cell>
          <cell r="B53" t="str">
            <v>Вод-д по ул Новая в пос Михайл</v>
          </cell>
          <cell r="C53">
            <v>4</v>
          </cell>
          <cell r="D53" t="str">
            <v>25</v>
          </cell>
          <cell r="E53" t="str">
            <v>11.05.05</v>
          </cell>
          <cell r="F53" t="str">
            <v/>
          </cell>
          <cell r="G53" t="str">
            <v xml:space="preserve">  .  .</v>
          </cell>
          <cell r="H53">
            <v>0.01</v>
          </cell>
          <cell r="I53">
            <v>0</v>
          </cell>
          <cell r="J53">
            <v>0</v>
          </cell>
          <cell r="K53">
            <v>0.01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0.01</v>
          </cell>
          <cell r="Q53">
            <v>0</v>
          </cell>
          <cell r="R53">
            <v>123</v>
          </cell>
          <cell r="S53">
            <v>935</v>
          </cell>
          <cell r="T53" t="str">
            <v>Амортизация (водопровод)</v>
          </cell>
          <cell r="U53">
            <v>1540980</v>
          </cell>
          <cell r="V53">
            <v>49</v>
          </cell>
          <cell r="W53">
            <v>46</v>
          </cell>
          <cell r="X53">
            <v>3</v>
          </cell>
          <cell r="Y53">
            <v>93.877551020408163</v>
          </cell>
          <cell r="Z53">
            <v>1446634.2857142857</v>
          </cell>
          <cell r="AA53">
            <v>94345.714285714319</v>
          </cell>
          <cell r="AB53">
            <v>9434571.428571431</v>
          </cell>
          <cell r="AC53">
            <v>94345.70428571431</v>
          </cell>
          <cell r="AD53">
            <v>0</v>
          </cell>
          <cell r="AE53">
            <v>94345.714285714304</v>
          </cell>
          <cell r="AF53">
            <v>0</v>
          </cell>
          <cell r="AG53">
            <v>314.48571428571432</v>
          </cell>
          <cell r="AH53">
            <v>2620.7142857142858</v>
          </cell>
        </row>
        <row r="54">
          <cell r="A54">
            <v>105</v>
          </cell>
          <cell r="B54" t="str">
            <v>Вод-д к д/саду ЖКО н-тихоновки</v>
          </cell>
          <cell r="C54">
            <v>4</v>
          </cell>
          <cell r="D54" t="str">
            <v>25</v>
          </cell>
          <cell r="E54" t="str">
            <v>11.05.05</v>
          </cell>
          <cell r="F54" t="str">
            <v/>
          </cell>
          <cell r="G54" t="str">
            <v xml:space="preserve">  .  .</v>
          </cell>
          <cell r="H54">
            <v>0.01</v>
          </cell>
          <cell r="I54">
            <v>0</v>
          </cell>
          <cell r="J54">
            <v>0</v>
          </cell>
          <cell r="K54">
            <v>0.01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0.01</v>
          </cell>
          <cell r="Q54">
            <v>0</v>
          </cell>
          <cell r="R54">
            <v>123</v>
          </cell>
          <cell r="S54">
            <v>935</v>
          </cell>
          <cell r="T54" t="str">
            <v>Амортизация (водопровод)</v>
          </cell>
          <cell r="U54">
            <v>1033560</v>
          </cell>
          <cell r="V54">
            <v>49</v>
          </cell>
          <cell r="W54">
            <v>46</v>
          </cell>
          <cell r="X54">
            <v>3</v>
          </cell>
          <cell r="Y54">
            <v>93.877551020408163</v>
          </cell>
          <cell r="Z54">
            <v>970280.81632653065</v>
          </cell>
          <cell r="AA54">
            <v>63279.18367346935</v>
          </cell>
          <cell r="AB54">
            <v>6327918.367346935</v>
          </cell>
          <cell r="AC54">
            <v>63279.173673469348</v>
          </cell>
          <cell r="AD54">
            <v>0</v>
          </cell>
          <cell r="AE54">
            <v>63279.18367346935</v>
          </cell>
          <cell r="AF54">
            <v>0</v>
          </cell>
          <cell r="AG54">
            <v>210.93061224489782</v>
          </cell>
          <cell r="AH54">
            <v>1757.7551020408164</v>
          </cell>
        </row>
        <row r="55">
          <cell r="A55">
            <v>106</v>
          </cell>
          <cell r="B55" t="str">
            <v>Вод-д по ул н-шоссейная</v>
          </cell>
          <cell r="C55">
            <v>4</v>
          </cell>
          <cell r="D55" t="str">
            <v>25</v>
          </cell>
          <cell r="E55" t="str">
            <v>11.05.05</v>
          </cell>
          <cell r="F55" t="str">
            <v/>
          </cell>
          <cell r="G55" t="str">
            <v xml:space="preserve">  .  .</v>
          </cell>
          <cell r="H55">
            <v>0.01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0.01</v>
          </cell>
          <cell r="Q55">
            <v>0</v>
          </cell>
          <cell r="R55">
            <v>123</v>
          </cell>
          <cell r="S55">
            <v>935</v>
          </cell>
          <cell r="T55" t="str">
            <v>Амортизация (водопровод)</v>
          </cell>
          <cell r="U55">
            <v>393600</v>
          </cell>
          <cell r="V55">
            <v>49</v>
          </cell>
          <cell r="W55">
            <v>46</v>
          </cell>
          <cell r="X55">
            <v>3</v>
          </cell>
          <cell r="Y55">
            <v>93.877551020408163</v>
          </cell>
          <cell r="Z55">
            <v>369502.04081632657</v>
          </cell>
          <cell r="AA55">
            <v>24097.959183673433</v>
          </cell>
          <cell r="AB55">
            <v>2409795.918367343</v>
          </cell>
          <cell r="AC55">
            <v>24097.949183673431</v>
          </cell>
          <cell r="AD55">
            <v>0</v>
          </cell>
          <cell r="AE55">
            <v>24097.959183673429</v>
          </cell>
          <cell r="AF55">
            <v>0</v>
          </cell>
          <cell r="AG55">
            <v>80.326530612244767</v>
          </cell>
          <cell r="AH55">
            <v>669.38775510204084</v>
          </cell>
        </row>
        <row r="56">
          <cell r="A56">
            <v>107</v>
          </cell>
          <cell r="B56" t="str">
            <v>Вод-д 30 квар н-города</v>
          </cell>
          <cell r="C56">
            <v>4</v>
          </cell>
          <cell r="D56" t="str">
            <v>25</v>
          </cell>
          <cell r="E56" t="str">
            <v>11.05.05</v>
          </cell>
          <cell r="F56" t="str">
            <v/>
          </cell>
          <cell r="G56" t="str">
            <v xml:space="preserve">  .  .</v>
          </cell>
          <cell r="H56">
            <v>0.01</v>
          </cell>
          <cell r="I56">
            <v>0</v>
          </cell>
          <cell r="J56">
            <v>0</v>
          </cell>
          <cell r="K56">
            <v>0.01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0.01</v>
          </cell>
          <cell r="Q56">
            <v>0</v>
          </cell>
          <cell r="R56">
            <v>123</v>
          </cell>
          <cell r="S56">
            <v>935</v>
          </cell>
          <cell r="T56" t="str">
            <v>Амортизация (водопровод)</v>
          </cell>
          <cell r="U56">
            <v>2041600</v>
          </cell>
          <cell r="V56">
            <v>49</v>
          </cell>
          <cell r="W56">
            <v>46</v>
          </cell>
          <cell r="X56">
            <v>3</v>
          </cell>
          <cell r="Y56">
            <v>93.877551020408163</v>
          </cell>
          <cell r="Z56">
            <v>1916604.0816326533</v>
          </cell>
          <cell r="AA56">
            <v>124995.91836734675</v>
          </cell>
          <cell r="AB56">
            <v>12499591.836734675</v>
          </cell>
          <cell r="AC56">
            <v>124995.90836734675</v>
          </cell>
          <cell r="AD56">
            <v>0</v>
          </cell>
          <cell r="AE56">
            <v>124995.91836734675</v>
          </cell>
          <cell r="AF56">
            <v>0</v>
          </cell>
          <cell r="AG56">
            <v>416.65306122448919</v>
          </cell>
          <cell r="AH56">
            <v>3472.1088435374149</v>
          </cell>
        </row>
        <row r="57">
          <cell r="A57">
            <v>109</v>
          </cell>
          <cell r="B57" t="str">
            <v>Вод-д по ул Хабаровской</v>
          </cell>
          <cell r="C57">
            <v>4</v>
          </cell>
          <cell r="D57" t="str">
            <v>25</v>
          </cell>
          <cell r="E57" t="str">
            <v>11.05.05</v>
          </cell>
          <cell r="F57" t="str">
            <v>Протяженность-280м, трубы ст д 100-135м, д 89-145м</v>
          </cell>
          <cell r="G57" t="str">
            <v>19.10.04</v>
          </cell>
          <cell r="H57">
            <v>376476.01</v>
          </cell>
          <cell r="I57">
            <v>0</v>
          </cell>
          <cell r="J57">
            <v>0</v>
          </cell>
          <cell r="K57">
            <v>376476.01</v>
          </cell>
          <cell r="L57">
            <v>0</v>
          </cell>
          <cell r="M57">
            <v>1254.92</v>
          </cell>
          <cell r="N57">
            <v>1254.92</v>
          </cell>
          <cell r="O57">
            <v>36380.14</v>
          </cell>
          <cell r="P57">
            <v>340095.87</v>
          </cell>
          <cell r="Q57">
            <v>1882.38</v>
          </cell>
          <cell r="R57">
            <v>123</v>
          </cell>
          <cell r="S57">
            <v>935</v>
          </cell>
          <cell r="T57" t="str">
            <v>Амортизация (водопровод)</v>
          </cell>
          <cell r="U57">
            <v>913195.5</v>
          </cell>
          <cell r="V57">
            <v>49</v>
          </cell>
          <cell r="W57">
            <v>46</v>
          </cell>
          <cell r="X57">
            <v>3</v>
          </cell>
          <cell r="Y57">
            <v>93.877551020408163</v>
          </cell>
          <cell r="Z57">
            <v>857285.57142857148</v>
          </cell>
          <cell r="AA57">
            <v>55909.928571428522</v>
          </cell>
          <cell r="AB57">
            <v>0.16439461194112273</v>
          </cell>
          <cell r="AC57">
            <v>-314585.38243090775</v>
          </cell>
          <cell r="AD57">
            <v>-30399.441002336283</v>
          </cell>
          <cell r="AE57">
            <v>61890.627569092263</v>
          </cell>
          <cell r="AF57">
            <v>5980.698997663716</v>
          </cell>
          <cell r="AG57">
            <v>206.30209189697419</v>
          </cell>
          <cell r="AH57">
            <v>1553.0535714285716</v>
          </cell>
        </row>
        <row r="58">
          <cell r="A58">
            <v>110</v>
          </cell>
          <cell r="B58" t="str">
            <v>Вод-д к д/санатор н-узенка</v>
          </cell>
          <cell r="C58">
            <v>4</v>
          </cell>
          <cell r="D58" t="str">
            <v>25</v>
          </cell>
          <cell r="E58" t="str">
            <v>11.05.05</v>
          </cell>
          <cell r="F58" t="str">
            <v/>
          </cell>
          <cell r="G58" t="str">
            <v xml:space="preserve">  .  .</v>
          </cell>
          <cell r="H58">
            <v>0.01</v>
          </cell>
          <cell r="I58">
            <v>0</v>
          </cell>
          <cell r="J58">
            <v>0</v>
          </cell>
          <cell r="K58">
            <v>0.01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0.01</v>
          </cell>
          <cell r="Q58">
            <v>0</v>
          </cell>
          <cell r="R58">
            <v>123</v>
          </cell>
          <cell r="S58">
            <v>935</v>
          </cell>
          <cell r="T58" t="str">
            <v>Амортизация (водопровод)</v>
          </cell>
          <cell r="U58">
            <v>574000</v>
          </cell>
          <cell r="V58">
            <v>49</v>
          </cell>
          <cell r="W58">
            <v>46</v>
          </cell>
          <cell r="X58">
            <v>3</v>
          </cell>
          <cell r="Y58">
            <v>93.877551020408163</v>
          </cell>
          <cell r="Z58">
            <v>538857.14285714284</v>
          </cell>
          <cell r="AA58">
            <v>35142.857142857159</v>
          </cell>
          <cell r="AB58">
            <v>3514285.7142857159</v>
          </cell>
          <cell r="AC58">
            <v>35142.847142857157</v>
          </cell>
          <cell r="AD58">
            <v>0</v>
          </cell>
          <cell r="AE58">
            <v>35142.857142857159</v>
          </cell>
          <cell r="AF58">
            <v>0</v>
          </cell>
          <cell r="AG58">
            <v>117.14285714285721</v>
          </cell>
          <cell r="AH58">
            <v>976.19047619047615</v>
          </cell>
        </row>
        <row r="59">
          <cell r="A59">
            <v>111</v>
          </cell>
          <cell r="B59" t="str">
            <v>Вод-д от школы 51 до клуба в п.Тихоновка</v>
          </cell>
          <cell r="C59">
            <v>4</v>
          </cell>
          <cell r="D59" t="str">
            <v>25</v>
          </cell>
          <cell r="E59" t="str">
            <v>11.05.05</v>
          </cell>
          <cell r="F59" t="str">
            <v/>
          </cell>
          <cell r="G59" t="str">
            <v xml:space="preserve">  .  .</v>
          </cell>
          <cell r="H59">
            <v>0.01</v>
          </cell>
          <cell r="I59">
            <v>0</v>
          </cell>
          <cell r="J59">
            <v>0</v>
          </cell>
          <cell r="K59">
            <v>0.01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0.01</v>
          </cell>
          <cell r="Q59">
            <v>0</v>
          </cell>
          <cell r="R59">
            <v>123</v>
          </cell>
          <cell r="S59">
            <v>935</v>
          </cell>
          <cell r="T59" t="str">
            <v>Амортизация (водопровод)</v>
          </cell>
          <cell r="U59">
            <v>789504</v>
          </cell>
          <cell r="V59">
            <v>49</v>
          </cell>
          <cell r="W59">
            <v>46</v>
          </cell>
          <cell r="X59">
            <v>3</v>
          </cell>
          <cell r="Y59">
            <v>93.877551020408163</v>
          </cell>
          <cell r="Z59">
            <v>741167.02040816331</v>
          </cell>
          <cell r="AA59">
            <v>48336.979591836687</v>
          </cell>
          <cell r="AB59">
            <v>4833697.9591836687</v>
          </cell>
          <cell r="AC59">
            <v>48336.969591836685</v>
          </cell>
          <cell r="AD59">
            <v>0</v>
          </cell>
          <cell r="AE59">
            <v>48336.979591836687</v>
          </cell>
          <cell r="AF59">
            <v>0</v>
          </cell>
          <cell r="AG59">
            <v>161.12326530612231</v>
          </cell>
          <cell r="AH59">
            <v>1342.6938775510205</v>
          </cell>
        </row>
        <row r="60">
          <cell r="A60">
            <v>116</v>
          </cell>
          <cell r="B60" t="str">
            <v>Вод-д в поселке ст майкудука к шк 12</v>
          </cell>
          <cell r="C60">
            <v>4</v>
          </cell>
          <cell r="D60" t="str">
            <v>25</v>
          </cell>
          <cell r="E60" t="str">
            <v>11.05.05</v>
          </cell>
          <cell r="F60" t="str">
            <v/>
          </cell>
          <cell r="G60" t="str">
            <v xml:space="preserve">  .  .</v>
          </cell>
          <cell r="H60">
            <v>0.01</v>
          </cell>
          <cell r="I60">
            <v>0</v>
          </cell>
          <cell r="J60">
            <v>0</v>
          </cell>
          <cell r="K60">
            <v>0.01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0.01</v>
          </cell>
          <cell r="Q60">
            <v>0</v>
          </cell>
          <cell r="R60">
            <v>123</v>
          </cell>
          <cell r="S60">
            <v>935</v>
          </cell>
          <cell r="T60" t="str">
            <v>Амортизация (водопровод)</v>
          </cell>
          <cell r="U60">
            <v>1177520</v>
          </cell>
          <cell r="V60">
            <v>49</v>
          </cell>
          <cell r="W60">
            <v>46</v>
          </cell>
          <cell r="X60">
            <v>3</v>
          </cell>
          <cell r="Y60">
            <v>93.877551020408163</v>
          </cell>
          <cell r="Z60">
            <v>1105426.9387755103</v>
          </cell>
          <cell r="AA60">
            <v>72093.061224489706</v>
          </cell>
          <cell r="AB60">
            <v>7209306.1224489706</v>
          </cell>
          <cell r="AC60">
            <v>72093.051224489711</v>
          </cell>
          <cell r="AD60">
            <v>0</v>
          </cell>
          <cell r="AE60">
            <v>72093.061224489706</v>
          </cell>
          <cell r="AF60">
            <v>0</v>
          </cell>
          <cell r="AG60">
            <v>240.31020408163235</v>
          </cell>
          <cell r="AH60">
            <v>2002.5850340136055</v>
          </cell>
        </row>
        <row r="61">
          <cell r="A61">
            <v>118</v>
          </cell>
          <cell r="B61" t="str">
            <v>Вод-д по ул Пограничной</v>
          </cell>
          <cell r="C61">
            <v>4</v>
          </cell>
          <cell r="D61" t="str">
            <v>25</v>
          </cell>
          <cell r="E61" t="str">
            <v>11.05.05</v>
          </cell>
          <cell r="F61" t="str">
            <v/>
          </cell>
          <cell r="G61" t="str">
            <v xml:space="preserve">  .  .</v>
          </cell>
          <cell r="H61">
            <v>0.01</v>
          </cell>
          <cell r="I61">
            <v>0</v>
          </cell>
          <cell r="J61">
            <v>0</v>
          </cell>
          <cell r="K61">
            <v>0.01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0.01</v>
          </cell>
          <cell r="Q61">
            <v>0</v>
          </cell>
          <cell r="R61">
            <v>123</v>
          </cell>
          <cell r="S61">
            <v>935</v>
          </cell>
          <cell r="T61" t="str">
            <v>Амортизация (водопровод)</v>
          </cell>
          <cell r="U61">
            <v>408320</v>
          </cell>
          <cell r="V61">
            <v>49</v>
          </cell>
          <cell r="W61">
            <v>46</v>
          </cell>
          <cell r="X61">
            <v>3</v>
          </cell>
          <cell r="Y61">
            <v>93.877551020408163</v>
          </cell>
          <cell r="Z61">
            <v>383320.81632653065</v>
          </cell>
          <cell r="AA61">
            <v>24999.18367346935</v>
          </cell>
          <cell r="AB61">
            <v>2499918.367346935</v>
          </cell>
          <cell r="AC61">
            <v>24999.173673469351</v>
          </cell>
          <cell r="AD61">
            <v>0</v>
          </cell>
          <cell r="AE61">
            <v>24999.18367346935</v>
          </cell>
          <cell r="AF61">
            <v>0</v>
          </cell>
          <cell r="AG61">
            <v>83.330612244897836</v>
          </cell>
          <cell r="AH61">
            <v>694.42176870748301</v>
          </cell>
        </row>
        <row r="62">
          <cell r="A62">
            <v>120</v>
          </cell>
          <cell r="B62" t="str">
            <v>Вод-д по ул Заводской Горноспасательной</v>
          </cell>
          <cell r="C62">
            <v>4</v>
          </cell>
          <cell r="D62" t="str">
            <v>25</v>
          </cell>
          <cell r="E62" t="str">
            <v>11.05.05</v>
          </cell>
          <cell r="F62" t="str">
            <v/>
          </cell>
          <cell r="G62" t="str">
            <v xml:space="preserve">  .  .</v>
          </cell>
          <cell r="H62">
            <v>67869.89</v>
          </cell>
          <cell r="I62">
            <v>0</v>
          </cell>
          <cell r="J62">
            <v>0</v>
          </cell>
          <cell r="K62">
            <v>67869.89</v>
          </cell>
          <cell r="L62">
            <v>0</v>
          </cell>
          <cell r="M62">
            <v>226.23</v>
          </cell>
          <cell r="N62">
            <v>226.23</v>
          </cell>
          <cell r="O62">
            <v>1085.51</v>
          </cell>
          <cell r="P62">
            <v>66784.38</v>
          </cell>
          <cell r="Q62">
            <v>339.35</v>
          </cell>
          <cell r="R62">
            <v>123</v>
          </cell>
          <cell r="S62">
            <v>935</v>
          </cell>
          <cell r="T62" t="str">
            <v>Амортизация (водопровод)</v>
          </cell>
          <cell r="U62">
            <v>6219224</v>
          </cell>
          <cell r="V62">
            <v>49</v>
          </cell>
          <cell r="W62">
            <v>46</v>
          </cell>
          <cell r="X62">
            <v>3</v>
          </cell>
          <cell r="Y62">
            <v>93.877551020408163</v>
          </cell>
          <cell r="Z62">
            <v>5838455.1836734693</v>
          </cell>
          <cell r="AA62">
            <v>380768.81632653065</v>
          </cell>
          <cell r="AB62">
            <v>5.7014651678510848</v>
          </cell>
          <cell r="AC62">
            <v>319087.92378088465</v>
          </cell>
          <cell r="AD62">
            <v>5103.4874543540309</v>
          </cell>
          <cell r="AE62">
            <v>386957.81378088467</v>
          </cell>
          <cell r="AF62">
            <v>6188.9974543540311</v>
          </cell>
          <cell r="AG62">
            <v>1289.8593792696156</v>
          </cell>
          <cell r="AH62">
            <v>10576.911564625851</v>
          </cell>
        </row>
        <row r="63">
          <cell r="A63">
            <v>121</v>
          </cell>
          <cell r="B63" t="str">
            <v>Вод-д квартал 15а пос майкудук</v>
          </cell>
          <cell r="C63">
            <v>4</v>
          </cell>
          <cell r="D63" t="str">
            <v>25</v>
          </cell>
          <cell r="E63" t="str">
            <v>11.05.05</v>
          </cell>
          <cell r="F63" t="str">
            <v/>
          </cell>
          <cell r="G63" t="str">
            <v xml:space="preserve">  .  .</v>
          </cell>
          <cell r="H63">
            <v>0.01</v>
          </cell>
          <cell r="I63">
            <v>0</v>
          </cell>
          <cell r="J63">
            <v>0</v>
          </cell>
          <cell r="K63">
            <v>0.01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0.01</v>
          </cell>
          <cell r="Q63">
            <v>0</v>
          </cell>
          <cell r="R63">
            <v>123</v>
          </cell>
          <cell r="S63">
            <v>935</v>
          </cell>
          <cell r="T63" t="str">
            <v>Амортизация (водопровод)</v>
          </cell>
          <cell r="U63">
            <v>992200</v>
          </cell>
          <cell r="V63">
            <v>49</v>
          </cell>
          <cell r="W63">
            <v>46</v>
          </cell>
          <cell r="X63">
            <v>3</v>
          </cell>
          <cell r="Y63">
            <v>93.877551020408163</v>
          </cell>
          <cell r="Z63">
            <v>931453.06122448982</v>
          </cell>
          <cell r="AA63">
            <v>60746.938775510178</v>
          </cell>
          <cell r="AB63">
            <v>6074693.8775510173</v>
          </cell>
          <cell r="AC63">
            <v>60746.928775510176</v>
          </cell>
          <cell r="AD63">
            <v>0</v>
          </cell>
          <cell r="AE63">
            <v>60746.938775510178</v>
          </cell>
          <cell r="AF63">
            <v>0</v>
          </cell>
          <cell r="AG63">
            <v>202.48979591836726</v>
          </cell>
          <cell r="AH63">
            <v>1687.4149659863945</v>
          </cell>
        </row>
        <row r="64">
          <cell r="A64">
            <v>122</v>
          </cell>
          <cell r="B64" t="str">
            <v>Вод-д по ул Куйбышева</v>
          </cell>
          <cell r="C64">
            <v>4</v>
          </cell>
          <cell r="D64" t="str">
            <v>25</v>
          </cell>
          <cell r="E64" t="str">
            <v>11.05.05</v>
          </cell>
          <cell r="F64" t="str">
            <v/>
          </cell>
          <cell r="G64" t="str">
            <v xml:space="preserve">  .  .</v>
          </cell>
          <cell r="H64">
            <v>0.01</v>
          </cell>
          <cell r="I64">
            <v>0</v>
          </cell>
          <cell r="J64">
            <v>0</v>
          </cell>
          <cell r="K64">
            <v>0.01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0.01</v>
          </cell>
          <cell r="Q64">
            <v>0</v>
          </cell>
          <cell r="R64">
            <v>123</v>
          </cell>
          <cell r="S64">
            <v>935</v>
          </cell>
          <cell r="T64" t="str">
            <v>Амортизация (водопровод)</v>
          </cell>
          <cell r="U64">
            <v>1303800</v>
          </cell>
          <cell r="V64">
            <v>49</v>
          </cell>
          <cell r="W64">
            <v>46</v>
          </cell>
          <cell r="X64">
            <v>3</v>
          </cell>
          <cell r="Y64">
            <v>93.877551020408163</v>
          </cell>
          <cell r="Z64">
            <v>1223975.5102040817</v>
          </cell>
          <cell r="AA64">
            <v>79824.489795918344</v>
          </cell>
          <cell r="AB64">
            <v>7982448.9795918344</v>
          </cell>
          <cell r="AC64">
            <v>79824.479795918349</v>
          </cell>
          <cell r="AD64">
            <v>0</v>
          </cell>
          <cell r="AE64">
            <v>79824.489795918344</v>
          </cell>
          <cell r="AF64">
            <v>0</v>
          </cell>
          <cell r="AG64">
            <v>266.08163265306115</v>
          </cell>
          <cell r="AH64">
            <v>2217.3469387755104</v>
          </cell>
        </row>
        <row r="65">
          <cell r="A65">
            <v>123</v>
          </cell>
          <cell r="B65" t="str">
            <v>Вод-д по ул Черняховского</v>
          </cell>
          <cell r="C65">
            <v>4</v>
          </cell>
          <cell r="D65" t="str">
            <v>25</v>
          </cell>
          <cell r="E65" t="str">
            <v>11.05.05</v>
          </cell>
          <cell r="F65" t="str">
            <v/>
          </cell>
          <cell r="G65" t="str">
            <v xml:space="preserve">  .  .</v>
          </cell>
          <cell r="H65">
            <v>0.01</v>
          </cell>
          <cell r="I65">
            <v>0</v>
          </cell>
          <cell r="J65">
            <v>0</v>
          </cell>
          <cell r="K65">
            <v>0.01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0.01</v>
          </cell>
          <cell r="Q65">
            <v>0</v>
          </cell>
          <cell r="R65">
            <v>123</v>
          </cell>
          <cell r="S65">
            <v>935</v>
          </cell>
          <cell r="T65" t="str">
            <v>Амортизация (водопровод)</v>
          </cell>
          <cell r="U65">
            <v>529720</v>
          </cell>
          <cell r="V65">
            <v>49</v>
          </cell>
          <cell r="W65">
            <v>46</v>
          </cell>
          <cell r="X65">
            <v>3</v>
          </cell>
          <cell r="Y65">
            <v>93.877551020408163</v>
          </cell>
          <cell r="Z65">
            <v>497288.16326530615</v>
          </cell>
          <cell r="AA65">
            <v>32431.836734693847</v>
          </cell>
          <cell r="AB65">
            <v>3243183.6734693847</v>
          </cell>
          <cell r="AC65">
            <v>32431.826734693848</v>
          </cell>
          <cell r="AD65">
            <v>0</v>
          </cell>
          <cell r="AE65">
            <v>32431.836734693847</v>
          </cell>
          <cell r="AF65">
            <v>0</v>
          </cell>
          <cell r="AG65">
            <v>108.10612244897949</v>
          </cell>
          <cell r="AH65">
            <v>900.88435374149651</v>
          </cell>
        </row>
        <row r="66">
          <cell r="A66">
            <v>125</v>
          </cell>
          <cell r="B66" t="str">
            <v>Вод-д к дет санат в н-узенке</v>
          </cell>
          <cell r="C66">
            <v>4</v>
          </cell>
          <cell r="D66" t="str">
            <v>25</v>
          </cell>
          <cell r="E66" t="str">
            <v>11.05.05</v>
          </cell>
          <cell r="F66" t="str">
            <v/>
          </cell>
          <cell r="G66" t="str">
            <v xml:space="preserve">  .  .</v>
          </cell>
          <cell r="H66">
            <v>0.01</v>
          </cell>
          <cell r="I66">
            <v>0</v>
          </cell>
          <cell r="J66">
            <v>0</v>
          </cell>
          <cell r="K66">
            <v>0.01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0.01</v>
          </cell>
          <cell r="Q66">
            <v>0</v>
          </cell>
          <cell r="R66">
            <v>123</v>
          </cell>
          <cell r="S66">
            <v>935</v>
          </cell>
          <cell r="T66" t="str">
            <v>Амортизация (водопровод)</v>
          </cell>
          <cell r="U66">
            <v>4682920</v>
          </cell>
          <cell r="V66">
            <v>49</v>
          </cell>
          <cell r="W66">
            <v>46</v>
          </cell>
          <cell r="X66">
            <v>3</v>
          </cell>
          <cell r="Y66">
            <v>93.877551020408163</v>
          </cell>
          <cell r="Z66">
            <v>4396210.6122448985</v>
          </cell>
          <cell r="AA66">
            <v>286709.38775510155</v>
          </cell>
          <cell r="AB66">
            <v>28670938.775510155</v>
          </cell>
          <cell r="AC66">
            <v>286709.37775510154</v>
          </cell>
          <cell r="AD66">
            <v>0</v>
          </cell>
          <cell r="AE66">
            <v>286709.38775510155</v>
          </cell>
          <cell r="AF66">
            <v>0</v>
          </cell>
          <cell r="AG66">
            <v>955.69795918367174</v>
          </cell>
          <cell r="AH66">
            <v>7964.149659863946</v>
          </cell>
        </row>
        <row r="67">
          <cell r="A67">
            <v>127</v>
          </cell>
          <cell r="B67" t="str">
            <v>Вод-д по ул Саранской</v>
          </cell>
          <cell r="C67">
            <v>4</v>
          </cell>
          <cell r="D67" t="str">
            <v>25</v>
          </cell>
          <cell r="E67" t="str">
            <v>11.05.05</v>
          </cell>
          <cell r="F67" t="str">
            <v/>
          </cell>
          <cell r="G67" t="str">
            <v xml:space="preserve">  .  .</v>
          </cell>
          <cell r="H67">
            <v>0.01</v>
          </cell>
          <cell r="I67">
            <v>0</v>
          </cell>
          <cell r="J67">
            <v>0</v>
          </cell>
          <cell r="K67">
            <v>0.01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0.01</v>
          </cell>
          <cell r="Q67">
            <v>0</v>
          </cell>
          <cell r="R67">
            <v>123</v>
          </cell>
          <cell r="S67">
            <v>935</v>
          </cell>
          <cell r="T67" t="str">
            <v>Амортизация (водопровод)</v>
          </cell>
          <cell r="U67">
            <v>3063520</v>
          </cell>
          <cell r="V67">
            <v>49</v>
          </cell>
          <cell r="W67">
            <v>46</v>
          </cell>
          <cell r="X67">
            <v>3</v>
          </cell>
          <cell r="Y67">
            <v>93.877551020408163</v>
          </cell>
          <cell r="Z67">
            <v>2875957.5510204085</v>
          </cell>
          <cell r="AA67">
            <v>187562.44897959149</v>
          </cell>
          <cell r="AB67">
            <v>18756244.897959147</v>
          </cell>
          <cell r="AC67">
            <v>187562.43897959145</v>
          </cell>
          <cell r="AD67">
            <v>0</v>
          </cell>
          <cell r="AE67">
            <v>187562.44897959146</v>
          </cell>
          <cell r="AF67">
            <v>0</v>
          </cell>
          <cell r="AG67">
            <v>625.20816326530485</v>
          </cell>
          <cell r="AH67">
            <v>5210.0680272108848</v>
          </cell>
        </row>
        <row r="68">
          <cell r="A68">
            <v>128</v>
          </cell>
          <cell r="B68" t="str">
            <v>Вод-д в пос шах 33/34 Курьянов пос</v>
          </cell>
          <cell r="C68">
            <v>4</v>
          </cell>
          <cell r="D68" t="str">
            <v>25</v>
          </cell>
          <cell r="E68" t="str">
            <v>11.05.05</v>
          </cell>
          <cell r="F68" t="str">
            <v/>
          </cell>
          <cell r="G68" t="str">
            <v xml:space="preserve">  .  .</v>
          </cell>
          <cell r="H68">
            <v>91968.31</v>
          </cell>
          <cell r="I68">
            <v>0</v>
          </cell>
          <cell r="J68">
            <v>0</v>
          </cell>
          <cell r="K68">
            <v>91968.31</v>
          </cell>
          <cell r="L68">
            <v>0</v>
          </cell>
          <cell r="M68">
            <v>306.56</v>
          </cell>
          <cell r="N68">
            <v>306.56</v>
          </cell>
          <cell r="O68">
            <v>306.56</v>
          </cell>
          <cell r="P68">
            <v>91661.75</v>
          </cell>
          <cell r="Q68">
            <v>459.84</v>
          </cell>
          <cell r="R68">
            <v>123</v>
          </cell>
          <cell r="S68">
            <v>935</v>
          </cell>
          <cell r="T68" t="str">
            <v>Амортизация (водопровод)</v>
          </cell>
          <cell r="U68">
            <v>3062400</v>
          </cell>
          <cell r="V68">
            <v>49</v>
          </cell>
          <cell r="W68">
            <v>46</v>
          </cell>
          <cell r="X68">
            <v>3</v>
          </cell>
          <cell r="Y68">
            <v>93.877551020408163</v>
          </cell>
          <cell r="Z68">
            <v>2874906.1224489799</v>
          </cell>
          <cell r="AA68">
            <v>187493.87755102012</v>
          </cell>
          <cell r="AB68">
            <v>2.0454974681480564</v>
          </cell>
          <cell r="AC68">
            <v>96152.635254855588</v>
          </cell>
          <cell r="AD68">
            <v>320.50770383546813</v>
          </cell>
          <cell r="AE68">
            <v>188120.94525485559</v>
          </cell>
          <cell r="AF68">
            <v>627.06770383546814</v>
          </cell>
          <cell r="AG68">
            <v>627.06981751618525</v>
          </cell>
          <cell r="AH68">
            <v>5208.1632653061224</v>
          </cell>
        </row>
        <row r="69">
          <cell r="A69">
            <v>130</v>
          </cell>
          <cell r="B69" t="str">
            <v>Вод-д квартал 14 н-майкудук</v>
          </cell>
          <cell r="C69">
            <v>4</v>
          </cell>
          <cell r="D69" t="str">
            <v>25</v>
          </cell>
          <cell r="E69" t="str">
            <v>11.05.05</v>
          </cell>
          <cell r="F69" t="str">
            <v/>
          </cell>
          <cell r="G69" t="str">
            <v xml:space="preserve">  .  .</v>
          </cell>
          <cell r="H69">
            <v>0.01</v>
          </cell>
          <cell r="I69">
            <v>0</v>
          </cell>
          <cell r="J69">
            <v>0</v>
          </cell>
          <cell r="K69">
            <v>0.01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0.01</v>
          </cell>
          <cell r="Q69">
            <v>0</v>
          </cell>
          <cell r="R69">
            <v>123</v>
          </cell>
          <cell r="S69">
            <v>935</v>
          </cell>
          <cell r="T69" t="str">
            <v>Амортизация (водопровод)</v>
          </cell>
          <cell r="U69">
            <v>4714170</v>
          </cell>
          <cell r="V69">
            <v>50</v>
          </cell>
          <cell r="W69">
            <v>47</v>
          </cell>
          <cell r="X69">
            <v>3</v>
          </cell>
          <cell r="Y69">
            <v>94</v>
          </cell>
          <cell r="Z69">
            <v>4431319.8</v>
          </cell>
          <cell r="AA69">
            <v>282850.2</v>
          </cell>
          <cell r="AB69">
            <v>28285020</v>
          </cell>
          <cell r="AC69">
            <v>282850.19</v>
          </cell>
          <cell r="AD69">
            <v>0</v>
          </cell>
          <cell r="AE69">
            <v>282850.2</v>
          </cell>
          <cell r="AF69">
            <v>0</v>
          </cell>
          <cell r="AG69">
            <v>942.83399999999995</v>
          </cell>
          <cell r="AH69">
            <v>7856.95</v>
          </cell>
        </row>
        <row r="70">
          <cell r="A70">
            <v>131</v>
          </cell>
          <cell r="B70" t="str">
            <v>Вод-д по ул Попова</v>
          </cell>
          <cell r="C70">
            <v>4</v>
          </cell>
          <cell r="D70" t="str">
            <v>25</v>
          </cell>
          <cell r="E70" t="str">
            <v>11.05.05</v>
          </cell>
          <cell r="F70" t="str">
            <v/>
          </cell>
          <cell r="G70" t="str">
            <v xml:space="preserve">  .  .</v>
          </cell>
          <cell r="H70">
            <v>0.01</v>
          </cell>
          <cell r="I70">
            <v>0</v>
          </cell>
          <cell r="J70">
            <v>0</v>
          </cell>
          <cell r="K70">
            <v>0.01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0.01</v>
          </cell>
          <cell r="Q70">
            <v>0</v>
          </cell>
          <cell r="R70">
            <v>123</v>
          </cell>
          <cell r="S70">
            <v>935</v>
          </cell>
          <cell r="T70" t="str">
            <v>Амортизация (водопровод)</v>
          </cell>
          <cell r="U70">
            <v>3636600</v>
          </cell>
          <cell r="V70">
            <v>47</v>
          </cell>
          <cell r="W70">
            <v>44</v>
          </cell>
          <cell r="X70">
            <v>3</v>
          </cell>
          <cell r="Y70">
            <v>93.61702127659575</v>
          </cell>
          <cell r="Z70">
            <v>3404476.5957446811</v>
          </cell>
          <cell r="AA70">
            <v>232123.40425531892</v>
          </cell>
          <cell r="AB70">
            <v>23212340.42553189</v>
          </cell>
          <cell r="AC70">
            <v>232123.39425531891</v>
          </cell>
          <cell r="AD70">
            <v>0</v>
          </cell>
          <cell r="AE70">
            <v>232123.40425531892</v>
          </cell>
          <cell r="AF70">
            <v>0</v>
          </cell>
          <cell r="AG70">
            <v>773.74468085106309</v>
          </cell>
          <cell r="AH70">
            <v>6447.8723404255325</v>
          </cell>
        </row>
        <row r="71">
          <cell r="A71">
            <v>132</v>
          </cell>
          <cell r="B71" t="str">
            <v>Вод-д на 18 кв Актаса</v>
          </cell>
          <cell r="C71">
            <v>4</v>
          </cell>
          <cell r="D71" t="str">
            <v>25</v>
          </cell>
          <cell r="E71" t="str">
            <v>11.05.05</v>
          </cell>
          <cell r="F71" t="str">
            <v/>
          </cell>
          <cell r="G71" t="str">
            <v xml:space="preserve">  .  .</v>
          </cell>
          <cell r="H71">
            <v>0.01</v>
          </cell>
          <cell r="I71">
            <v>0</v>
          </cell>
          <cell r="J71">
            <v>0</v>
          </cell>
          <cell r="K71">
            <v>0.01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0.01</v>
          </cell>
          <cell r="Q71">
            <v>0</v>
          </cell>
          <cell r="R71">
            <v>123</v>
          </cell>
          <cell r="S71">
            <v>935</v>
          </cell>
          <cell r="T71" t="str">
            <v>Амортизация (водопровод)</v>
          </cell>
          <cell r="U71">
            <v>0</v>
          </cell>
          <cell r="V71">
            <v>56</v>
          </cell>
          <cell r="W71">
            <v>26</v>
          </cell>
          <cell r="X71">
            <v>30</v>
          </cell>
          <cell r="Y71">
            <v>46.428571428571431</v>
          </cell>
          <cell r="Z71">
            <v>0</v>
          </cell>
          <cell r="AA71">
            <v>0.01</v>
          </cell>
          <cell r="AB71">
            <v>1</v>
          </cell>
          <cell r="AC71">
            <v>0</v>
          </cell>
          <cell r="AD71">
            <v>0</v>
          </cell>
          <cell r="AE71">
            <v>0.01</v>
          </cell>
          <cell r="AF71">
            <v>0</v>
          </cell>
          <cell r="AG71">
            <v>3.3333333333333335E-5</v>
          </cell>
          <cell r="AH71">
            <v>1.4880952380952381E-5</v>
          </cell>
        </row>
        <row r="72">
          <cell r="A72">
            <v>134</v>
          </cell>
          <cell r="B72" t="str">
            <v>Вод-д кварт 92 н-города</v>
          </cell>
          <cell r="C72">
            <v>4</v>
          </cell>
          <cell r="D72" t="str">
            <v>25</v>
          </cell>
          <cell r="E72" t="str">
            <v>11.05.05</v>
          </cell>
          <cell r="F72" t="str">
            <v/>
          </cell>
          <cell r="G72" t="str">
            <v xml:space="preserve">  .  .</v>
          </cell>
          <cell r="H72">
            <v>0.01</v>
          </cell>
          <cell r="I72">
            <v>0</v>
          </cell>
          <cell r="J72">
            <v>0</v>
          </cell>
          <cell r="K72">
            <v>0.01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0.01</v>
          </cell>
          <cell r="Q72">
            <v>0</v>
          </cell>
          <cell r="R72">
            <v>123</v>
          </cell>
          <cell r="S72">
            <v>935</v>
          </cell>
          <cell r="T72" t="str">
            <v>Амортизация (водопровод)</v>
          </cell>
          <cell r="U72">
            <v>1457192</v>
          </cell>
          <cell r="V72">
            <v>47</v>
          </cell>
          <cell r="W72">
            <v>44</v>
          </cell>
          <cell r="X72">
            <v>3</v>
          </cell>
          <cell r="Y72">
            <v>93.61702127659575</v>
          </cell>
          <cell r="Z72">
            <v>1364179.744680851</v>
          </cell>
          <cell r="AA72">
            <v>93012.255319149001</v>
          </cell>
          <cell r="AB72">
            <v>9301225.5319148991</v>
          </cell>
          <cell r="AC72">
            <v>93012.245319148991</v>
          </cell>
          <cell r="AD72">
            <v>0</v>
          </cell>
          <cell r="AE72">
            <v>93012.255319148986</v>
          </cell>
          <cell r="AF72">
            <v>0</v>
          </cell>
          <cell r="AG72">
            <v>310.04085106382996</v>
          </cell>
          <cell r="AH72">
            <v>2583.6737588652481</v>
          </cell>
        </row>
        <row r="73">
          <cell r="A73">
            <v>135</v>
          </cell>
          <cell r="B73" t="str">
            <v>Вод-д по ул Буровая</v>
          </cell>
          <cell r="C73">
            <v>4</v>
          </cell>
          <cell r="D73" t="str">
            <v>25</v>
          </cell>
          <cell r="E73" t="str">
            <v>11.05.05</v>
          </cell>
          <cell r="F73" t="str">
            <v/>
          </cell>
          <cell r="G73" t="str">
            <v xml:space="preserve">  .  .</v>
          </cell>
          <cell r="H73">
            <v>0.01</v>
          </cell>
          <cell r="I73">
            <v>0</v>
          </cell>
          <cell r="J73">
            <v>0</v>
          </cell>
          <cell r="K73">
            <v>0.01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0.01</v>
          </cell>
          <cell r="Q73">
            <v>0</v>
          </cell>
          <cell r="R73">
            <v>123</v>
          </cell>
          <cell r="S73">
            <v>935</v>
          </cell>
          <cell r="T73" t="str">
            <v>Амортизация (водопровод)</v>
          </cell>
          <cell r="U73">
            <v>1452088</v>
          </cell>
          <cell r="V73">
            <v>47</v>
          </cell>
          <cell r="W73">
            <v>44</v>
          </cell>
          <cell r="X73">
            <v>3</v>
          </cell>
          <cell r="Y73">
            <v>93.61702127659575</v>
          </cell>
          <cell r="Z73">
            <v>1359401.5319148935</v>
          </cell>
          <cell r="AA73">
            <v>92686.468085106462</v>
          </cell>
          <cell r="AB73">
            <v>9268646.8085106462</v>
          </cell>
          <cell r="AC73">
            <v>92686.458085106467</v>
          </cell>
          <cell r="AD73">
            <v>0</v>
          </cell>
          <cell r="AE73">
            <v>92686.468085106462</v>
          </cell>
          <cell r="AF73">
            <v>0</v>
          </cell>
          <cell r="AG73">
            <v>308.95489361702153</v>
          </cell>
          <cell r="AH73">
            <v>2574.6241134751772</v>
          </cell>
        </row>
        <row r="74">
          <cell r="A74">
            <v>136</v>
          </cell>
          <cell r="B74" t="str">
            <v>Вод-д к стад Шахтер</v>
          </cell>
          <cell r="C74">
            <v>4</v>
          </cell>
          <cell r="D74" t="str">
            <v>25</v>
          </cell>
          <cell r="E74" t="str">
            <v>11.05.05</v>
          </cell>
          <cell r="F74" t="str">
            <v/>
          </cell>
          <cell r="G74" t="str">
            <v xml:space="preserve">  .  .</v>
          </cell>
          <cell r="H74">
            <v>0.01</v>
          </cell>
          <cell r="I74">
            <v>0</v>
          </cell>
          <cell r="J74">
            <v>0</v>
          </cell>
          <cell r="K74">
            <v>0.01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0.01</v>
          </cell>
          <cell r="Q74">
            <v>0</v>
          </cell>
          <cell r="R74">
            <v>123</v>
          </cell>
          <cell r="S74">
            <v>935</v>
          </cell>
          <cell r="T74" t="str">
            <v>Амортизация (водопровод)</v>
          </cell>
          <cell r="U74">
            <v>461912</v>
          </cell>
          <cell r="V74">
            <v>47</v>
          </cell>
          <cell r="W74">
            <v>44</v>
          </cell>
          <cell r="X74">
            <v>3</v>
          </cell>
          <cell r="Y74">
            <v>93.61702127659575</v>
          </cell>
          <cell r="Z74">
            <v>432428.25531914894</v>
          </cell>
          <cell r="AA74">
            <v>29483.744680851058</v>
          </cell>
          <cell r="AB74">
            <v>2948374.4680851055</v>
          </cell>
          <cell r="AC74">
            <v>29483.734680851059</v>
          </cell>
          <cell r="AD74">
            <v>0</v>
          </cell>
          <cell r="AE74">
            <v>29483.744680851058</v>
          </cell>
          <cell r="AF74">
            <v>0</v>
          </cell>
          <cell r="AG74">
            <v>98.279148936170188</v>
          </cell>
          <cell r="AH74">
            <v>818.99290780141837</v>
          </cell>
        </row>
        <row r="75">
          <cell r="A75">
            <v>137</v>
          </cell>
          <cell r="B75" t="str">
            <v>Вод-д по ул Долинская</v>
          </cell>
          <cell r="C75">
            <v>4</v>
          </cell>
          <cell r="D75" t="str">
            <v>25</v>
          </cell>
          <cell r="E75" t="str">
            <v>11.05.05</v>
          </cell>
          <cell r="F75" t="str">
            <v/>
          </cell>
          <cell r="G75" t="str">
            <v xml:space="preserve">  .  .</v>
          </cell>
          <cell r="H75">
            <v>0.01</v>
          </cell>
          <cell r="I75">
            <v>0</v>
          </cell>
          <cell r="J75">
            <v>0</v>
          </cell>
          <cell r="K75">
            <v>0.01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0.01</v>
          </cell>
          <cell r="Q75">
            <v>0</v>
          </cell>
          <cell r="R75">
            <v>123</v>
          </cell>
          <cell r="S75">
            <v>935</v>
          </cell>
          <cell r="T75" t="str">
            <v>Амортизация (водопровод)</v>
          </cell>
          <cell r="U75">
            <v>529720</v>
          </cell>
          <cell r="V75">
            <v>47</v>
          </cell>
          <cell r="W75">
            <v>44</v>
          </cell>
          <cell r="X75">
            <v>3</v>
          </cell>
          <cell r="Y75">
            <v>93.61702127659575</v>
          </cell>
          <cell r="Z75">
            <v>495908.08510638296</v>
          </cell>
          <cell r="AA75">
            <v>33811.914893617039</v>
          </cell>
          <cell r="AB75">
            <v>3381191.4893617039</v>
          </cell>
          <cell r="AC75">
            <v>33811.904893617037</v>
          </cell>
          <cell r="AD75">
            <v>0</v>
          </cell>
          <cell r="AE75">
            <v>33811.914893617039</v>
          </cell>
          <cell r="AF75">
            <v>0</v>
          </cell>
          <cell r="AG75">
            <v>112.70638297872347</v>
          </cell>
          <cell r="AH75">
            <v>939.21985815602829</v>
          </cell>
        </row>
        <row r="76">
          <cell r="A76">
            <v>138</v>
          </cell>
          <cell r="B76" t="str">
            <v>Вод-д к больн городку</v>
          </cell>
          <cell r="C76">
            <v>4</v>
          </cell>
          <cell r="D76" t="str">
            <v>25</v>
          </cell>
          <cell r="E76" t="str">
            <v>11.05.05</v>
          </cell>
          <cell r="F76" t="str">
            <v/>
          </cell>
          <cell r="G76" t="str">
            <v xml:space="preserve">  .  .</v>
          </cell>
          <cell r="H76">
            <v>0.01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0.01</v>
          </cell>
          <cell r="Q76">
            <v>0</v>
          </cell>
          <cell r="R76">
            <v>123</v>
          </cell>
          <cell r="S76">
            <v>935</v>
          </cell>
          <cell r="T76" t="str">
            <v>Амортизация (водопровод)</v>
          </cell>
          <cell r="U76">
            <v>73800</v>
          </cell>
          <cell r="V76">
            <v>47</v>
          </cell>
          <cell r="W76">
            <v>44</v>
          </cell>
          <cell r="X76">
            <v>3</v>
          </cell>
          <cell r="Y76">
            <v>93.61702127659575</v>
          </cell>
          <cell r="Z76">
            <v>69089.361702127659</v>
          </cell>
          <cell r="AA76">
            <v>4710.6382978723414</v>
          </cell>
          <cell r="AB76">
            <v>471063.82978723414</v>
          </cell>
          <cell r="AC76">
            <v>4710.6282978723411</v>
          </cell>
          <cell r="AD76">
            <v>0</v>
          </cell>
          <cell r="AE76">
            <v>4710.6382978723414</v>
          </cell>
          <cell r="AF76">
            <v>0</v>
          </cell>
          <cell r="AG76">
            <v>15.702127659574472</v>
          </cell>
          <cell r="AH76">
            <v>130.85106382978725</v>
          </cell>
        </row>
        <row r="77">
          <cell r="A77">
            <v>139</v>
          </cell>
          <cell r="B77" t="str">
            <v>Вод-д по ул Арбатской</v>
          </cell>
          <cell r="C77">
            <v>4</v>
          </cell>
          <cell r="D77" t="str">
            <v>25</v>
          </cell>
          <cell r="E77" t="str">
            <v>11.05.05</v>
          </cell>
          <cell r="F77" t="str">
            <v/>
          </cell>
          <cell r="G77" t="str">
            <v xml:space="preserve">  .  .</v>
          </cell>
          <cell r="H77">
            <v>0.01</v>
          </cell>
          <cell r="I77">
            <v>0</v>
          </cell>
          <cell r="J77">
            <v>0</v>
          </cell>
          <cell r="K77">
            <v>0.01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0.01</v>
          </cell>
          <cell r="Q77">
            <v>0</v>
          </cell>
          <cell r="R77">
            <v>123</v>
          </cell>
          <cell r="S77">
            <v>935</v>
          </cell>
          <cell r="T77" t="str">
            <v>Амортизация (водопровод)</v>
          </cell>
          <cell r="U77">
            <v>359832</v>
          </cell>
          <cell r="V77">
            <v>47</v>
          </cell>
          <cell r="W77">
            <v>44</v>
          </cell>
          <cell r="X77">
            <v>3</v>
          </cell>
          <cell r="Y77">
            <v>93.61702127659575</v>
          </cell>
          <cell r="Z77">
            <v>336864</v>
          </cell>
          <cell r="AA77">
            <v>22968</v>
          </cell>
          <cell r="AB77">
            <v>2296800</v>
          </cell>
          <cell r="AC77">
            <v>22967.99</v>
          </cell>
          <cell r="AD77">
            <v>0</v>
          </cell>
          <cell r="AE77">
            <v>22968</v>
          </cell>
          <cell r="AF77">
            <v>0</v>
          </cell>
          <cell r="AG77">
            <v>76.56</v>
          </cell>
          <cell r="AH77">
            <v>638</v>
          </cell>
        </row>
        <row r="78">
          <cell r="A78">
            <v>141</v>
          </cell>
          <cell r="B78" t="str">
            <v>Вод-д по ул Буровой</v>
          </cell>
          <cell r="C78">
            <v>4</v>
          </cell>
          <cell r="D78" t="str">
            <v>25</v>
          </cell>
          <cell r="E78" t="str">
            <v>11.05.05</v>
          </cell>
          <cell r="F78" t="str">
            <v/>
          </cell>
          <cell r="G78" t="str">
            <v xml:space="preserve">  .  .</v>
          </cell>
          <cell r="H78">
            <v>0.01</v>
          </cell>
          <cell r="I78">
            <v>0</v>
          </cell>
          <cell r="J78">
            <v>0</v>
          </cell>
          <cell r="K78">
            <v>0.01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0.01</v>
          </cell>
          <cell r="Q78">
            <v>0</v>
          </cell>
          <cell r="R78">
            <v>123</v>
          </cell>
          <cell r="S78">
            <v>935</v>
          </cell>
          <cell r="T78" t="str">
            <v>Амортизация (водопровод)</v>
          </cell>
          <cell r="U78">
            <v>2526480</v>
          </cell>
          <cell r="V78">
            <v>47</v>
          </cell>
          <cell r="W78">
            <v>44</v>
          </cell>
          <cell r="X78">
            <v>3</v>
          </cell>
          <cell r="Y78">
            <v>93.61702127659575</v>
          </cell>
          <cell r="Z78">
            <v>2365215.3191489363</v>
          </cell>
          <cell r="AA78">
            <v>161264.68085106369</v>
          </cell>
          <cell r="AB78">
            <v>16126468.085106369</v>
          </cell>
          <cell r="AC78">
            <v>161264.67085106368</v>
          </cell>
          <cell r="AD78">
            <v>0</v>
          </cell>
          <cell r="AE78">
            <v>161264.68085106369</v>
          </cell>
          <cell r="AF78">
            <v>0</v>
          </cell>
          <cell r="AG78">
            <v>537.5489361702123</v>
          </cell>
          <cell r="AH78">
            <v>4479.5744680851067</v>
          </cell>
        </row>
        <row r="79">
          <cell r="A79">
            <v>142</v>
          </cell>
          <cell r="B79" t="str">
            <v>Вод-д на площадке очистных сооруж</v>
          </cell>
          <cell r="C79">
            <v>4</v>
          </cell>
          <cell r="D79" t="str">
            <v>25</v>
          </cell>
          <cell r="E79" t="str">
            <v>11.05.05</v>
          </cell>
          <cell r="F79" t="str">
            <v/>
          </cell>
          <cell r="G79" t="str">
            <v xml:space="preserve">  .  .</v>
          </cell>
          <cell r="H79">
            <v>0.01</v>
          </cell>
          <cell r="I79">
            <v>0</v>
          </cell>
          <cell r="J79">
            <v>0</v>
          </cell>
          <cell r="K79">
            <v>0.01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0.01</v>
          </cell>
          <cell r="Q79">
            <v>0</v>
          </cell>
          <cell r="R79">
            <v>123</v>
          </cell>
          <cell r="S79">
            <v>935</v>
          </cell>
          <cell r="T79" t="str">
            <v>Амортизация (водопровод)</v>
          </cell>
          <cell r="U79">
            <v>1140480</v>
          </cell>
          <cell r="V79">
            <v>47</v>
          </cell>
          <cell r="W79">
            <v>44</v>
          </cell>
          <cell r="X79">
            <v>3</v>
          </cell>
          <cell r="Y79">
            <v>93.61702127659575</v>
          </cell>
          <cell r="Z79">
            <v>1067683.4042553192</v>
          </cell>
          <cell r="AA79">
            <v>72796.595744680846</v>
          </cell>
          <cell r="AB79">
            <v>7279659.5744680846</v>
          </cell>
          <cell r="AC79">
            <v>72796.585744680851</v>
          </cell>
          <cell r="AD79">
            <v>0</v>
          </cell>
          <cell r="AE79">
            <v>72796.595744680846</v>
          </cell>
          <cell r="AF79">
            <v>0</v>
          </cell>
          <cell r="AG79">
            <v>242.65531914893617</v>
          </cell>
          <cell r="AH79">
            <v>2022.1276595744682</v>
          </cell>
        </row>
        <row r="80">
          <cell r="A80">
            <v>143</v>
          </cell>
          <cell r="B80" t="str">
            <v>Вод-д от Сев трассы пос 15 кв</v>
          </cell>
          <cell r="C80">
            <v>4</v>
          </cell>
          <cell r="D80" t="str">
            <v>25</v>
          </cell>
          <cell r="E80" t="str">
            <v>11.05.05</v>
          </cell>
          <cell r="F80" t="str">
            <v/>
          </cell>
          <cell r="G80" t="str">
            <v xml:space="preserve">  .  .</v>
          </cell>
          <cell r="H80">
            <v>0.01</v>
          </cell>
          <cell r="I80">
            <v>0</v>
          </cell>
          <cell r="J80">
            <v>0</v>
          </cell>
          <cell r="K80">
            <v>0.01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0.01</v>
          </cell>
          <cell r="Q80">
            <v>0</v>
          </cell>
          <cell r="R80">
            <v>123</v>
          </cell>
          <cell r="S80">
            <v>935</v>
          </cell>
          <cell r="T80" t="str">
            <v>Амортизация (водопровод)</v>
          </cell>
          <cell r="U80">
            <v>4212586.4000000004</v>
          </cell>
          <cell r="V80">
            <v>47</v>
          </cell>
          <cell r="W80">
            <v>44</v>
          </cell>
          <cell r="X80">
            <v>3</v>
          </cell>
          <cell r="Y80">
            <v>93.61702127659575</v>
          </cell>
          <cell r="Z80">
            <v>3943697.9063829794</v>
          </cell>
          <cell r="AA80">
            <v>268888.49361702101</v>
          </cell>
          <cell r="AB80">
            <v>26888849.361702099</v>
          </cell>
          <cell r="AC80">
            <v>268888.483617021</v>
          </cell>
          <cell r="AD80">
            <v>0</v>
          </cell>
          <cell r="AE80">
            <v>268888.49361702101</v>
          </cell>
          <cell r="AF80">
            <v>0</v>
          </cell>
          <cell r="AG80">
            <v>896.29497872340335</v>
          </cell>
          <cell r="AH80">
            <v>7469.1248226950365</v>
          </cell>
        </row>
        <row r="81">
          <cell r="A81">
            <v>144</v>
          </cell>
          <cell r="B81" t="str">
            <v>Вод-д по ул Первомайской</v>
          </cell>
          <cell r="C81">
            <v>4</v>
          </cell>
          <cell r="D81" t="str">
            <v>25</v>
          </cell>
          <cell r="E81" t="str">
            <v>11.05.05</v>
          </cell>
          <cell r="F81" t="str">
            <v/>
          </cell>
          <cell r="G81" t="str">
            <v xml:space="preserve">  .  .</v>
          </cell>
          <cell r="H81">
            <v>109955.25</v>
          </cell>
          <cell r="I81">
            <v>0</v>
          </cell>
          <cell r="J81">
            <v>0</v>
          </cell>
          <cell r="K81">
            <v>109955.25</v>
          </cell>
          <cell r="L81">
            <v>0</v>
          </cell>
          <cell r="M81">
            <v>366.52</v>
          </cell>
          <cell r="N81">
            <v>366.52</v>
          </cell>
          <cell r="O81">
            <v>498.38</v>
          </cell>
          <cell r="P81">
            <v>109456.87</v>
          </cell>
          <cell r="Q81">
            <v>549.78</v>
          </cell>
          <cell r="R81">
            <v>123</v>
          </cell>
          <cell r="S81">
            <v>935</v>
          </cell>
          <cell r="T81" t="str">
            <v>Амортизация (водопровод)</v>
          </cell>
          <cell r="U81">
            <v>0</v>
          </cell>
          <cell r="V81">
            <v>56</v>
          </cell>
          <cell r="W81">
            <v>26</v>
          </cell>
          <cell r="X81">
            <v>30</v>
          </cell>
          <cell r="Y81">
            <v>46.428571428571431</v>
          </cell>
          <cell r="Z81">
            <v>0</v>
          </cell>
          <cell r="AA81">
            <v>109456.87</v>
          </cell>
          <cell r="AB81">
            <v>1</v>
          </cell>
          <cell r="AC81">
            <v>0</v>
          </cell>
          <cell r="AD81">
            <v>0</v>
          </cell>
          <cell r="AE81">
            <v>109955.25</v>
          </cell>
          <cell r="AF81">
            <v>498.38</v>
          </cell>
          <cell r="AG81">
            <v>366.51749999999998</v>
          </cell>
          <cell r="AH81">
            <v>162.88224702380953</v>
          </cell>
        </row>
        <row r="82">
          <cell r="A82">
            <v>147</v>
          </cell>
          <cell r="B82" t="str">
            <v>Вод-д по ул Некрасова и семашко</v>
          </cell>
          <cell r="C82">
            <v>4</v>
          </cell>
          <cell r="D82" t="str">
            <v>25</v>
          </cell>
          <cell r="E82" t="str">
            <v>11.05.05</v>
          </cell>
          <cell r="F82" t="str">
            <v/>
          </cell>
          <cell r="G82" t="str">
            <v xml:space="preserve">  .  .</v>
          </cell>
          <cell r="H82">
            <v>0.01</v>
          </cell>
          <cell r="I82">
            <v>0</v>
          </cell>
          <cell r="J82">
            <v>0</v>
          </cell>
          <cell r="K82">
            <v>0.01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0.01</v>
          </cell>
          <cell r="Q82">
            <v>0</v>
          </cell>
          <cell r="R82">
            <v>123</v>
          </cell>
          <cell r="S82">
            <v>935</v>
          </cell>
          <cell r="T82" t="str">
            <v>Амортизация (водопровод)</v>
          </cell>
          <cell r="U82">
            <v>1155472</v>
          </cell>
          <cell r="V82">
            <v>47</v>
          </cell>
          <cell r="W82">
            <v>44</v>
          </cell>
          <cell r="X82">
            <v>3</v>
          </cell>
          <cell r="Y82">
            <v>93.61702127659575</v>
          </cell>
          <cell r="Z82">
            <v>1081718.4680851065</v>
          </cell>
          <cell r="AA82">
            <v>73753.531914893538</v>
          </cell>
          <cell r="AB82">
            <v>7375353.1914893538</v>
          </cell>
          <cell r="AC82">
            <v>73753.521914893543</v>
          </cell>
          <cell r="AD82">
            <v>0</v>
          </cell>
          <cell r="AE82">
            <v>73753.531914893538</v>
          </cell>
          <cell r="AF82">
            <v>0</v>
          </cell>
          <cell r="AG82">
            <v>245.84510638297846</v>
          </cell>
          <cell r="AH82">
            <v>2048.7092198581563</v>
          </cell>
        </row>
        <row r="83">
          <cell r="A83">
            <v>148</v>
          </cell>
          <cell r="B83" t="str">
            <v>Вод-д по ул Семашко</v>
          </cell>
          <cell r="C83">
            <v>4</v>
          </cell>
          <cell r="D83" t="str">
            <v>25</v>
          </cell>
          <cell r="E83" t="str">
            <v>11.05.05</v>
          </cell>
          <cell r="F83" t="str">
            <v/>
          </cell>
          <cell r="G83" t="str">
            <v xml:space="preserve">  .  .</v>
          </cell>
          <cell r="H83">
            <v>0.01</v>
          </cell>
          <cell r="I83">
            <v>0</v>
          </cell>
          <cell r="J83">
            <v>0</v>
          </cell>
          <cell r="K83">
            <v>0.01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0.01</v>
          </cell>
          <cell r="Q83">
            <v>0</v>
          </cell>
          <cell r="R83">
            <v>123</v>
          </cell>
          <cell r="S83">
            <v>935</v>
          </cell>
          <cell r="T83" t="str">
            <v>Амортизация (водопровод)</v>
          </cell>
          <cell r="U83">
            <v>121500</v>
          </cell>
          <cell r="V83">
            <v>47</v>
          </cell>
          <cell r="W83">
            <v>44</v>
          </cell>
          <cell r="X83">
            <v>3</v>
          </cell>
          <cell r="Y83">
            <v>93.61702127659575</v>
          </cell>
          <cell r="Z83">
            <v>113744.68085106384</v>
          </cell>
          <cell r="AA83">
            <v>7755.3191489361634</v>
          </cell>
          <cell r="AB83">
            <v>775531.91489361634</v>
          </cell>
          <cell r="AC83">
            <v>7755.3091489361632</v>
          </cell>
          <cell r="AD83">
            <v>0</v>
          </cell>
          <cell r="AE83">
            <v>7755.3191489361634</v>
          </cell>
          <cell r="AF83">
            <v>0</v>
          </cell>
          <cell r="AG83">
            <v>25.851063829787211</v>
          </cell>
          <cell r="AH83">
            <v>215.42553191489364</v>
          </cell>
        </row>
        <row r="84">
          <cell r="A84">
            <v>149</v>
          </cell>
          <cell r="B84" t="str">
            <v>Вод-д к молоч кухне д/больницы 2</v>
          </cell>
          <cell r="C84">
            <v>4</v>
          </cell>
          <cell r="D84" t="str">
            <v>25</v>
          </cell>
          <cell r="E84" t="str">
            <v>11.05.05</v>
          </cell>
          <cell r="F84" t="str">
            <v/>
          </cell>
          <cell r="G84" t="str">
            <v xml:space="preserve">  .  .</v>
          </cell>
          <cell r="H84">
            <v>0.01</v>
          </cell>
          <cell r="I84">
            <v>0</v>
          </cell>
          <cell r="J84">
            <v>0</v>
          </cell>
          <cell r="K84">
            <v>0.01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0.01</v>
          </cell>
          <cell r="Q84">
            <v>0</v>
          </cell>
          <cell r="R84">
            <v>123</v>
          </cell>
          <cell r="S84">
            <v>935</v>
          </cell>
          <cell r="T84" t="str">
            <v>Амортизация (водопровод)</v>
          </cell>
          <cell r="U84">
            <v>85280</v>
          </cell>
          <cell r="V84">
            <v>47</v>
          </cell>
          <cell r="W84">
            <v>44</v>
          </cell>
          <cell r="X84">
            <v>3</v>
          </cell>
          <cell r="Y84">
            <v>93.61702127659575</v>
          </cell>
          <cell r="Z84">
            <v>79836.595744680846</v>
          </cell>
          <cell r="AA84">
            <v>5443.4042553191539</v>
          </cell>
          <cell r="AB84">
            <v>544340.42553191539</v>
          </cell>
          <cell r="AC84">
            <v>5443.3942553191537</v>
          </cell>
          <cell r="AD84">
            <v>0</v>
          </cell>
          <cell r="AE84">
            <v>5443.4042553191539</v>
          </cell>
          <cell r="AF84">
            <v>0</v>
          </cell>
          <cell r="AG84">
            <v>18.144680851063846</v>
          </cell>
          <cell r="AH84">
            <v>151.20567375886523</v>
          </cell>
        </row>
        <row r="85">
          <cell r="A85">
            <v>151</v>
          </cell>
          <cell r="B85" t="str">
            <v>Вод-д пос Первомайский</v>
          </cell>
          <cell r="C85">
            <v>4</v>
          </cell>
          <cell r="D85" t="str">
            <v>25</v>
          </cell>
          <cell r="E85" t="str">
            <v>11.05.05</v>
          </cell>
          <cell r="F85" t="str">
            <v/>
          </cell>
          <cell r="G85" t="str">
            <v xml:space="preserve">  .  .</v>
          </cell>
          <cell r="H85">
            <v>2019256.09</v>
          </cell>
          <cell r="I85">
            <v>0</v>
          </cell>
          <cell r="J85">
            <v>0</v>
          </cell>
          <cell r="K85">
            <v>2019256.09</v>
          </cell>
          <cell r="L85">
            <v>0</v>
          </cell>
          <cell r="M85">
            <v>6730.85</v>
          </cell>
          <cell r="N85">
            <v>6730.85</v>
          </cell>
          <cell r="O85">
            <v>13461.7</v>
          </cell>
          <cell r="P85">
            <v>2005794.39</v>
          </cell>
          <cell r="Q85">
            <v>10096.280000000001</v>
          </cell>
          <cell r="R85">
            <v>123</v>
          </cell>
          <cell r="S85">
            <v>935</v>
          </cell>
          <cell r="T85" t="str">
            <v>Амортизация (водопровод)</v>
          </cell>
          <cell r="U85">
            <v>4342500</v>
          </cell>
          <cell r="V85">
            <v>84</v>
          </cell>
          <cell r="W85">
            <v>44</v>
          </cell>
          <cell r="X85">
            <v>40</v>
          </cell>
          <cell r="Y85">
            <v>52.380952380952387</v>
          </cell>
          <cell r="Z85">
            <v>2274642.8571428573</v>
          </cell>
          <cell r="AA85">
            <v>2067857.1428571427</v>
          </cell>
          <cell r="AB85">
            <v>1.0309417321967596</v>
          </cell>
          <cell r="AC85">
            <v>62479.281173455762</v>
          </cell>
          <cell r="AD85">
            <v>416.52831631311892</v>
          </cell>
          <cell r="AE85">
            <v>2081735.3711734558</v>
          </cell>
          <cell r="AF85">
            <v>13878.22831631312</v>
          </cell>
          <cell r="AG85">
            <v>6939.1179039115195</v>
          </cell>
          <cell r="AH85">
            <v>4308.0357142857147</v>
          </cell>
        </row>
        <row r="86">
          <cell r="A86">
            <v>152</v>
          </cell>
          <cell r="B86" t="str">
            <v>Вод-д по ул Волго-Донская</v>
          </cell>
          <cell r="C86">
            <v>4</v>
          </cell>
          <cell r="D86" t="str">
            <v>25</v>
          </cell>
          <cell r="E86" t="str">
            <v>11.05.05</v>
          </cell>
          <cell r="F86" t="str">
            <v/>
          </cell>
          <cell r="G86" t="str">
            <v xml:space="preserve">  .  .</v>
          </cell>
          <cell r="H86">
            <v>0.01</v>
          </cell>
          <cell r="I86">
            <v>0</v>
          </cell>
          <cell r="J86">
            <v>0</v>
          </cell>
          <cell r="K86">
            <v>0.01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0.01</v>
          </cell>
          <cell r="Q86">
            <v>0</v>
          </cell>
          <cell r="R86">
            <v>123</v>
          </cell>
          <cell r="S86">
            <v>935</v>
          </cell>
          <cell r="T86" t="str">
            <v>Амортизация (водопровод)</v>
          </cell>
          <cell r="U86">
            <v>867680</v>
          </cell>
          <cell r="V86">
            <v>47</v>
          </cell>
          <cell r="W86">
            <v>44</v>
          </cell>
          <cell r="X86">
            <v>3</v>
          </cell>
          <cell r="Y86">
            <v>93.61702127659575</v>
          </cell>
          <cell r="Z86">
            <v>812296.17021276592</v>
          </cell>
          <cell r="AA86">
            <v>55383.829787234077</v>
          </cell>
          <cell r="AB86">
            <v>5538382.9787234077</v>
          </cell>
          <cell r="AC86">
            <v>55383.819787234075</v>
          </cell>
          <cell r="AD86">
            <v>0</v>
          </cell>
          <cell r="AE86">
            <v>55383.829787234077</v>
          </cell>
          <cell r="AF86">
            <v>0</v>
          </cell>
          <cell r="AG86">
            <v>184.6127659574469</v>
          </cell>
          <cell r="AH86">
            <v>1538.4397163120566</v>
          </cell>
        </row>
        <row r="87">
          <cell r="A87">
            <v>153</v>
          </cell>
          <cell r="B87" t="str">
            <v>Вод-д по ул нахимова</v>
          </cell>
          <cell r="C87">
            <v>4</v>
          </cell>
          <cell r="D87" t="str">
            <v>25</v>
          </cell>
          <cell r="E87" t="str">
            <v>11.05.05</v>
          </cell>
          <cell r="F87" t="str">
            <v/>
          </cell>
          <cell r="G87" t="str">
            <v xml:space="preserve">  .  .</v>
          </cell>
          <cell r="H87">
            <v>0.01</v>
          </cell>
          <cell r="I87">
            <v>0</v>
          </cell>
          <cell r="J87">
            <v>0</v>
          </cell>
          <cell r="K87">
            <v>0.01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0.01</v>
          </cell>
          <cell r="Q87">
            <v>0</v>
          </cell>
          <cell r="R87">
            <v>123</v>
          </cell>
          <cell r="S87">
            <v>935</v>
          </cell>
          <cell r="T87" t="str">
            <v>Амортизация (водопровод)</v>
          </cell>
          <cell r="U87">
            <v>45000</v>
          </cell>
          <cell r="V87">
            <v>47</v>
          </cell>
          <cell r="W87">
            <v>44</v>
          </cell>
          <cell r="X87">
            <v>3</v>
          </cell>
          <cell r="Y87">
            <v>93.61702127659575</v>
          </cell>
          <cell r="Z87">
            <v>42127.659574468089</v>
          </cell>
          <cell r="AA87">
            <v>2872.340425531911</v>
          </cell>
          <cell r="AB87">
            <v>287234.04255319107</v>
          </cell>
          <cell r="AC87">
            <v>2872.3304255319104</v>
          </cell>
          <cell r="AD87">
            <v>0</v>
          </cell>
          <cell r="AE87">
            <v>2872.3404255319106</v>
          </cell>
          <cell r="AF87">
            <v>0</v>
          </cell>
          <cell r="AG87">
            <v>9.5744680851063695</v>
          </cell>
          <cell r="AH87">
            <v>79.787234042553195</v>
          </cell>
        </row>
        <row r="88">
          <cell r="A88">
            <v>157</v>
          </cell>
          <cell r="B88" t="str">
            <v>Вод-д по ул Алатаусской</v>
          </cell>
          <cell r="C88">
            <v>4</v>
          </cell>
          <cell r="D88" t="str">
            <v>25</v>
          </cell>
          <cell r="E88" t="str">
            <v>11.05.05</v>
          </cell>
          <cell r="F88" t="str">
            <v/>
          </cell>
          <cell r="G88" t="str">
            <v xml:space="preserve">  .  .</v>
          </cell>
          <cell r="H88">
            <v>0.01</v>
          </cell>
          <cell r="I88">
            <v>0</v>
          </cell>
          <cell r="J88">
            <v>0</v>
          </cell>
          <cell r="K88">
            <v>0.01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0.01</v>
          </cell>
          <cell r="Q88">
            <v>0</v>
          </cell>
          <cell r="R88">
            <v>123</v>
          </cell>
          <cell r="S88">
            <v>935</v>
          </cell>
          <cell r="T88" t="str">
            <v>Амортизация (водопровод)</v>
          </cell>
          <cell r="U88">
            <v>123300</v>
          </cell>
          <cell r="V88">
            <v>47</v>
          </cell>
          <cell r="W88">
            <v>44</v>
          </cell>
          <cell r="X88">
            <v>3</v>
          </cell>
          <cell r="Y88">
            <v>93.61702127659575</v>
          </cell>
          <cell r="Z88">
            <v>115429.78723404255</v>
          </cell>
          <cell r="AA88">
            <v>7870.2127659574471</v>
          </cell>
          <cell r="AB88">
            <v>787021.27659574465</v>
          </cell>
          <cell r="AC88">
            <v>7870.2027659574469</v>
          </cell>
          <cell r="AD88">
            <v>0</v>
          </cell>
          <cell r="AE88">
            <v>7870.2127659574471</v>
          </cell>
          <cell r="AF88">
            <v>0</v>
          </cell>
          <cell r="AG88">
            <v>26.23404255319149</v>
          </cell>
          <cell r="AH88">
            <v>218.61702127659575</v>
          </cell>
        </row>
        <row r="89">
          <cell r="A89">
            <v>159</v>
          </cell>
          <cell r="B89" t="str">
            <v>Вод-д от бетонного узла ст Кар-новая</v>
          </cell>
          <cell r="C89">
            <v>4</v>
          </cell>
          <cell r="D89" t="str">
            <v>25</v>
          </cell>
          <cell r="E89" t="str">
            <v>11.05.05</v>
          </cell>
          <cell r="F89" t="str">
            <v/>
          </cell>
          <cell r="G89" t="str">
            <v xml:space="preserve">  .  .</v>
          </cell>
          <cell r="H89">
            <v>0.01</v>
          </cell>
          <cell r="I89">
            <v>0</v>
          </cell>
          <cell r="J89">
            <v>0</v>
          </cell>
          <cell r="K89">
            <v>0.01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0.01</v>
          </cell>
          <cell r="Q89">
            <v>0</v>
          </cell>
          <cell r="R89">
            <v>123</v>
          </cell>
          <cell r="S89">
            <v>935</v>
          </cell>
          <cell r="T89" t="str">
            <v>Амортизация (водопровод)</v>
          </cell>
          <cell r="U89">
            <v>8602500</v>
          </cell>
          <cell r="V89">
            <v>49</v>
          </cell>
          <cell r="W89">
            <v>46</v>
          </cell>
          <cell r="X89">
            <v>3</v>
          </cell>
          <cell r="Y89">
            <v>93.877551020408163</v>
          </cell>
          <cell r="Z89">
            <v>8075816.326530613</v>
          </cell>
          <cell r="AA89">
            <v>526683.67346938699</v>
          </cell>
          <cell r="AB89">
            <v>52668367.346938699</v>
          </cell>
          <cell r="AC89">
            <v>526683.66346938699</v>
          </cell>
          <cell r="AD89">
            <v>0</v>
          </cell>
          <cell r="AE89">
            <v>526683.67346938699</v>
          </cell>
          <cell r="AF89">
            <v>0</v>
          </cell>
          <cell r="AG89">
            <v>1755.6122448979568</v>
          </cell>
          <cell r="AH89">
            <v>14630.102040816326</v>
          </cell>
        </row>
        <row r="90">
          <cell r="A90">
            <v>160</v>
          </cell>
          <cell r="B90" t="str">
            <v>Вод-д к шахте 122 Саранская</v>
          </cell>
          <cell r="C90">
            <v>4</v>
          </cell>
          <cell r="D90" t="str">
            <v>25</v>
          </cell>
          <cell r="E90" t="str">
            <v>11.05.05</v>
          </cell>
          <cell r="F90" t="str">
            <v/>
          </cell>
          <cell r="G90" t="str">
            <v xml:space="preserve">  .  .</v>
          </cell>
          <cell r="H90">
            <v>0.01</v>
          </cell>
          <cell r="I90">
            <v>0</v>
          </cell>
          <cell r="J90">
            <v>0</v>
          </cell>
          <cell r="K90">
            <v>0.01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0.01</v>
          </cell>
          <cell r="Q90">
            <v>0</v>
          </cell>
          <cell r="R90">
            <v>123</v>
          </cell>
          <cell r="S90">
            <v>935</v>
          </cell>
          <cell r="T90" t="str">
            <v>Амортизация (водопровод)</v>
          </cell>
          <cell r="U90">
            <v>0</v>
          </cell>
          <cell r="V90">
            <v>56</v>
          </cell>
          <cell r="W90">
            <v>26</v>
          </cell>
          <cell r="X90">
            <v>30</v>
          </cell>
          <cell r="Y90">
            <v>46.428571428571431</v>
          </cell>
          <cell r="Z90">
            <v>0</v>
          </cell>
          <cell r="AA90">
            <v>0.01</v>
          </cell>
          <cell r="AB90">
            <v>1</v>
          </cell>
          <cell r="AC90">
            <v>0</v>
          </cell>
          <cell r="AD90">
            <v>0</v>
          </cell>
          <cell r="AE90">
            <v>0.01</v>
          </cell>
          <cell r="AF90">
            <v>0</v>
          </cell>
          <cell r="AG90">
            <v>3.3333333333333335E-5</v>
          </cell>
          <cell r="AH90">
            <v>1.4880952380952381E-5</v>
          </cell>
        </row>
        <row r="91">
          <cell r="A91">
            <v>161</v>
          </cell>
          <cell r="B91" t="str">
            <v>Вод-д кв 12а н-майкудук</v>
          </cell>
          <cell r="C91">
            <v>4</v>
          </cell>
          <cell r="D91" t="str">
            <v>25</v>
          </cell>
          <cell r="E91" t="str">
            <v>11.05.05</v>
          </cell>
          <cell r="F91" t="str">
            <v/>
          </cell>
          <cell r="G91" t="str">
            <v xml:space="preserve">  .  .</v>
          </cell>
          <cell r="H91">
            <v>0.01</v>
          </cell>
          <cell r="I91">
            <v>0</v>
          </cell>
          <cell r="J91">
            <v>0</v>
          </cell>
          <cell r="K91">
            <v>0.01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0.01</v>
          </cell>
          <cell r="Q91">
            <v>0</v>
          </cell>
          <cell r="R91">
            <v>123</v>
          </cell>
          <cell r="S91">
            <v>935</v>
          </cell>
          <cell r="T91" t="str">
            <v>Амортизация (водопровод)</v>
          </cell>
          <cell r="U91">
            <v>3948822</v>
          </cell>
          <cell r="V91">
            <v>47</v>
          </cell>
          <cell r="W91">
            <v>44</v>
          </cell>
          <cell r="X91">
            <v>3</v>
          </cell>
          <cell r="Y91">
            <v>93.61702127659575</v>
          </cell>
          <cell r="Z91">
            <v>3696769.5319148935</v>
          </cell>
          <cell r="AA91">
            <v>252052.46808510646</v>
          </cell>
          <cell r="AB91">
            <v>25205246.808510646</v>
          </cell>
          <cell r="AC91">
            <v>252052.45808510645</v>
          </cell>
          <cell r="AD91">
            <v>0</v>
          </cell>
          <cell r="AE91">
            <v>252052.46808510646</v>
          </cell>
          <cell r="AF91">
            <v>0</v>
          </cell>
          <cell r="AG91">
            <v>840.17489361702155</v>
          </cell>
          <cell r="AH91">
            <v>7001.4574468085111</v>
          </cell>
        </row>
        <row r="92">
          <cell r="A92">
            <v>162</v>
          </cell>
          <cell r="B92" t="str">
            <v>Вод-д по ул Высоковольтная и Черкасская</v>
          </cell>
          <cell r="C92">
            <v>4</v>
          </cell>
          <cell r="D92" t="str">
            <v>25</v>
          </cell>
          <cell r="E92" t="str">
            <v>11.05.05</v>
          </cell>
          <cell r="F92" t="str">
            <v/>
          </cell>
          <cell r="G92" t="str">
            <v xml:space="preserve">  .  .</v>
          </cell>
          <cell r="H92">
            <v>0.01</v>
          </cell>
          <cell r="I92">
            <v>0</v>
          </cell>
          <cell r="J92">
            <v>0</v>
          </cell>
          <cell r="K92">
            <v>0.01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0.01</v>
          </cell>
          <cell r="Q92">
            <v>0</v>
          </cell>
          <cell r="R92">
            <v>123</v>
          </cell>
          <cell r="S92">
            <v>935</v>
          </cell>
          <cell r="T92" t="str">
            <v>Амортизация (водопровод)</v>
          </cell>
          <cell r="U92">
            <v>5267328</v>
          </cell>
          <cell r="V92">
            <v>47</v>
          </cell>
          <cell r="W92">
            <v>44</v>
          </cell>
          <cell r="X92">
            <v>3</v>
          </cell>
          <cell r="Y92">
            <v>93.61702127659575</v>
          </cell>
          <cell r="Z92">
            <v>4931115.5744680855</v>
          </cell>
          <cell r="AA92">
            <v>336212.42553191446</v>
          </cell>
          <cell r="AB92">
            <v>33621242.553191446</v>
          </cell>
          <cell r="AC92">
            <v>336212.41553191445</v>
          </cell>
          <cell r="AD92">
            <v>0</v>
          </cell>
          <cell r="AE92">
            <v>336212.42553191446</v>
          </cell>
          <cell r="AF92">
            <v>0</v>
          </cell>
          <cell r="AG92">
            <v>1120.7080851063815</v>
          </cell>
          <cell r="AH92">
            <v>9339.2340425531911</v>
          </cell>
        </row>
        <row r="93">
          <cell r="A93">
            <v>163</v>
          </cell>
          <cell r="B93" t="str">
            <v>Вод-д к прачеч кв 42 н-города</v>
          </cell>
          <cell r="C93">
            <v>4</v>
          </cell>
          <cell r="D93" t="str">
            <v>25</v>
          </cell>
          <cell r="E93" t="str">
            <v>11.05.05</v>
          </cell>
          <cell r="F93" t="str">
            <v/>
          </cell>
          <cell r="G93" t="str">
            <v xml:space="preserve">  .  .</v>
          </cell>
          <cell r="H93">
            <v>0.01</v>
          </cell>
          <cell r="I93">
            <v>0</v>
          </cell>
          <cell r="J93">
            <v>0</v>
          </cell>
          <cell r="K93">
            <v>0.01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0.01</v>
          </cell>
          <cell r="Q93">
            <v>0</v>
          </cell>
          <cell r="R93">
            <v>123</v>
          </cell>
          <cell r="S93">
            <v>935</v>
          </cell>
          <cell r="T93" t="str">
            <v>Амортизация (водопровод)</v>
          </cell>
          <cell r="U93">
            <v>5980470</v>
          </cell>
          <cell r="V93">
            <v>47</v>
          </cell>
          <cell r="W93">
            <v>44</v>
          </cell>
          <cell r="X93">
            <v>3</v>
          </cell>
          <cell r="Y93">
            <v>93.61702127659575</v>
          </cell>
          <cell r="Z93">
            <v>5598737.8723404258</v>
          </cell>
          <cell r="AA93">
            <v>381732.12765957415</v>
          </cell>
          <cell r="AB93">
            <v>38173212.765957415</v>
          </cell>
          <cell r="AC93">
            <v>381732.11765957414</v>
          </cell>
          <cell r="AD93">
            <v>0</v>
          </cell>
          <cell r="AE93">
            <v>381732.12765957415</v>
          </cell>
          <cell r="AF93">
            <v>0</v>
          </cell>
          <cell r="AG93">
            <v>1272.4404255319139</v>
          </cell>
          <cell r="AH93">
            <v>10603.670212765957</v>
          </cell>
        </row>
        <row r="94">
          <cell r="A94">
            <v>164</v>
          </cell>
          <cell r="B94" t="str">
            <v>Вод-д по ул Горношахтной до ул Комиссарова</v>
          </cell>
          <cell r="C94">
            <v>4</v>
          </cell>
          <cell r="D94" t="str">
            <v>25</v>
          </cell>
          <cell r="E94" t="str">
            <v>11.05.05</v>
          </cell>
          <cell r="F94" t="str">
            <v/>
          </cell>
          <cell r="G94" t="str">
            <v xml:space="preserve">  .  .</v>
          </cell>
          <cell r="H94">
            <v>0.01</v>
          </cell>
          <cell r="I94">
            <v>0</v>
          </cell>
          <cell r="J94">
            <v>0</v>
          </cell>
          <cell r="K94">
            <v>0.01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0.01</v>
          </cell>
          <cell r="Q94">
            <v>0</v>
          </cell>
          <cell r="R94">
            <v>123</v>
          </cell>
          <cell r="S94">
            <v>935</v>
          </cell>
          <cell r="T94" t="str">
            <v>Амортизация (водопровод)</v>
          </cell>
          <cell r="U94">
            <v>229680</v>
          </cell>
          <cell r="V94">
            <v>47</v>
          </cell>
          <cell r="W94">
            <v>44</v>
          </cell>
          <cell r="X94">
            <v>3</v>
          </cell>
          <cell r="Y94">
            <v>93.61702127659575</v>
          </cell>
          <cell r="Z94">
            <v>215019.57446808511</v>
          </cell>
          <cell r="AA94">
            <v>14660.425531914894</v>
          </cell>
          <cell r="AB94">
            <v>1466042.5531914893</v>
          </cell>
          <cell r="AC94">
            <v>14660.415531914894</v>
          </cell>
          <cell r="AD94">
            <v>0</v>
          </cell>
          <cell r="AE94">
            <v>14660.425531914894</v>
          </cell>
          <cell r="AF94">
            <v>0</v>
          </cell>
          <cell r="AG94">
            <v>48.868085106382978</v>
          </cell>
          <cell r="AH94">
            <v>407.2340425531915</v>
          </cell>
        </row>
        <row r="95">
          <cell r="A95">
            <v>166</v>
          </cell>
          <cell r="B95" t="str">
            <v>Вод-д по ул Станционная и новаторов</v>
          </cell>
          <cell r="C95">
            <v>4</v>
          </cell>
          <cell r="D95" t="str">
            <v>25</v>
          </cell>
          <cell r="E95" t="str">
            <v>11.05.05</v>
          </cell>
          <cell r="F95" t="str">
            <v/>
          </cell>
          <cell r="G95" t="str">
            <v xml:space="preserve">  .  .</v>
          </cell>
          <cell r="H95">
            <v>0.01</v>
          </cell>
          <cell r="I95">
            <v>0</v>
          </cell>
          <cell r="J95">
            <v>0</v>
          </cell>
          <cell r="K95">
            <v>0.01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0.01</v>
          </cell>
          <cell r="Q95">
            <v>0</v>
          </cell>
          <cell r="R95">
            <v>123</v>
          </cell>
          <cell r="S95">
            <v>935</v>
          </cell>
          <cell r="T95" t="str">
            <v>Амортизация (водопровод)</v>
          </cell>
          <cell r="U95">
            <v>3738680</v>
          </cell>
          <cell r="V95">
            <v>47</v>
          </cell>
          <cell r="W95">
            <v>44</v>
          </cell>
          <cell r="X95">
            <v>3</v>
          </cell>
          <cell r="Y95">
            <v>93.61702127659575</v>
          </cell>
          <cell r="Z95">
            <v>3500040.8510638298</v>
          </cell>
          <cell r="AA95">
            <v>238639.14893617015</v>
          </cell>
          <cell r="AB95">
            <v>23863914.893617015</v>
          </cell>
          <cell r="AC95">
            <v>238639.13893617014</v>
          </cell>
          <cell r="AD95">
            <v>0</v>
          </cell>
          <cell r="AE95">
            <v>238639.14893617015</v>
          </cell>
          <cell r="AF95">
            <v>0</v>
          </cell>
          <cell r="AG95">
            <v>795.46382978723386</v>
          </cell>
          <cell r="AH95">
            <v>6628.8652482269499</v>
          </cell>
        </row>
        <row r="96">
          <cell r="A96">
            <v>167</v>
          </cell>
          <cell r="B96" t="str">
            <v>Вод-д кв 18 Актас</v>
          </cell>
          <cell r="C96">
            <v>4</v>
          </cell>
          <cell r="D96" t="str">
            <v>25</v>
          </cell>
          <cell r="E96" t="str">
            <v>11.05.05</v>
          </cell>
          <cell r="F96" t="str">
            <v/>
          </cell>
          <cell r="G96" t="str">
            <v xml:space="preserve">  .  .</v>
          </cell>
          <cell r="H96">
            <v>0.01</v>
          </cell>
          <cell r="I96">
            <v>0</v>
          </cell>
          <cell r="J96">
            <v>0</v>
          </cell>
          <cell r="K96">
            <v>0.01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0.01</v>
          </cell>
          <cell r="Q96">
            <v>0</v>
          </cell>
          <cell r="R96">
            <v>123</v>
          </cell>
          <cell r="S96">
            <v>935</v>
          </cell>
          <cell r="T96" t="str">
            <v>Амортизация (водопровод)</v>
          </cell>
          <cell r="U96">
            <v>0</v>
          </cell>
          <cell r="V96">
            <v>56</v>
          </cell>
          <cell r="W96">
            <v>26</v>
          </cell>
          <cell r="X96">
            <v>30</v>
          </cell>
          <cell r="Y96">
            <v>46.428571428571431</v>
          </cell>
          <cell r="Z96">
            <v>0</v>
          </cell>
          <cell r="AA96">
            <v>0.01</v>
          </cell>
          <cell r="AB96">
            <v>1</v>
          </cell>
          <cell r="AC96">
            <v>0</v>
          </cell>
          <cell r="AD96">
            <v>0</v>
          </cell>
          <cell r="AE96">
            <v>0.01</v>
          </cell>
          <cell r="AF96">
            <v>0</v>
          </cell>
          <cell r="AG96">
            <v>3.3333333333333335E-5</v>
          </cell>
          <cell r="AH96">
            <v>1.4880952380952381E-5</v>
          </cell>
        </row>
        <row r="97">
          <cell r="A97">
            <v>168</v>
          </cell>
          <cell r="B97" t="str">
            <v>Вод-д к Актаск участку водснабж</v>
          </cell>
          <cell r="C97">
            <v>4</v>
          </cell>
          <cell r="D97" t="str">
            <v>25</v>
          </cell>
          <cell r="E97" t="str">
            <v>11.05.05</v>
          </cell>
          <cell r="F97" t="str">
            <v/>
          </cell>
          <cell r="G97" t="str">
            <v xml:space="preserve">  .  .</v>
          </cell>
          <cell r="H97">
            <v>35658.519999999997</v>
          </cell>
          <cell r="I97">
            <v>0</v>
          </cell>
          <cell r="J97">
            <v>0</v>
          </cell>
          <cell r="K97">
            <v>35658.519999999997</v>
          </cell>
          <cell r="L97">
            <v>0</v>
          </cell>
          <cell r="M97">
            <v>118.86</v>
          </cell>
          <cell r="N97">
            <v>118.86</v>
          </cell>
          <cell r="O97">
            <v>118.86</v>
          </cell>
          <cell r="P97">
            <v>35539.660000000003</v>
          </cell>
          <cell r="Q97">
            <v>178.29</v>
          </cell>
          <cell r="R97">
            <v>123</v>
          </cell>
          <cell r="S97">
            <v>935</v>
          </cell>
          <cell r="T97" t="str">
            <v>Амортизация (водопровод)</v>
          </cell>
          <cell r="U97">
            <v>0</v>
          </cell>
          <cell r="V97">
            <v>56</v>
          </cell>
          <cell r="W97">
            <v>26</v>
          </cell>
          <cell r="X97">
            <v>30</v>
          </cell>
          <cell r="Y97">
            <v>46.428571428571431</v>
          </cell>
          <cell r="Z97">
            <v>0</v>
          </cell>
          <cell r="AA97">
            <v>35539.660000000003</v>
          </cell>
          <cell r="AB97">
            <v>1</v>
          </cell>
          <cell r="AC97">
            <v>0</v>
          </cell>
          <cell r="AD97">
            <v>0</v>
          </cell>
          <cell r="AE97">
            <v>35658.519999999997</v>
          </cell>
          <cell r="AF97">
            <v>118.86</v>
          </cell>
          <cell r="AG97">
            <v>118.86173333333333</v>
          </cell>
          <cell r="AH97">
            <v>52.886398809523818</v>
          </cell>
        </row>
        <row r="98">
          <cell r="A98">
            <v>169</v>
          </cell>
          <cell r="B98" t="str">
            <v>Вод-д по ул Гражданской п Актас</v>
          </cell>
          <cell r="C98">
            <v>4</v>
          </cell>
          <cell r="D98" t="str">
            <v>25</v>
          </cell>
          <cell r="E98" t="str">
            <v>11.05.05</v>
          </cell>
          <cell r="F98" t="str">
            <v/>
          </cell>
          <cell r="G98" t="str">
            <v xml:space="preserve">  .  .</v>
          </cell>
          <cell r="H98">
            <v>3211.21</v>
          </cell>
          <cell r="I98">
            <v>0</v>
          </cell>
          <cell r="J98">
            <v>0</v>
          </cell>
          <cell r="K98">
            <v>3211.21</v>
          </cell>
          <cell r="L98">
            <v>0</v>
          </cell>
          <cell r="M98">
            <v>10.7</v>
          </cell>
          <cell r="N98">
            <v>10.7</v>
          </cell>
          <cell r="O98">
            <v>42.8</v>
          </cell>
          <cell r="P98">
            <v>3168.41</v>
          </cell>
          <cell r="Q98">
            <v>16.059999999999999</v>
          </cell>
          <cell r="R98">
            <v>123</v>
          </cell>
          <cell r="S98">
            <v>935</v>
          </cell>
          <cell r="T98" t="str">
            <v>Амортизация (водопровод)</v>
          </cell>
          <cell r="U98">
            <v>0</v>
          </cell>
          <cell r="V98">
            <v>56</v>
          </cell>
          <cell r="W98">
            <v>26</v>
          </cell>
          <cell r="X98">
            <v>30</v>
          </cell>
          <cell r="Y98">
            <v>46.428571428571431</v>
          </cell>
          <cell r="Z98">
            <v>0</v>
          </cell>
          <cell r="AA98">
            <v>3168.41</v>
          </cell>
          <cell r="AB98">
            <v>1</v>
          </cell>
          <cell r="AC98">
            <v>0</v>
          </cell>
          <cell r="AD98">
            <v>0</v>
          </cell>
          <cell r="AE98">
            <v>3211.21</v>
          </cell>
          <cell r="AF98">
            <v>42.8</v>
          </cell>
          <cell r="AG98">
            <v>10.704033333333333</v>
          </cell>
          <cell r="AH98">
            <v>4.7148958333333333</v>
          </cell>
        </row>
        <row r="99">
          <cell r="A99">
            <v>171</v>
          </cell>
          <cell r="B99" t="str">
            <v>Вод-д по пер Ермоловой</v>
          </cell>
          <cell r="C99">
            <v>4</v>
          </cell>
          <cell r="D99" t="str">
            <v>25</v>
          </cell>
          <cell r="E99" t="str">
            <v>11.05.05</v>
          </cell>
          <cell r="F99" t="str">
            <v/>
          </cell>
          <cell r="G99" t="str">
            <v xml:space="preserve">  .  .</v>
          </cell>
          <cell r="H99">
            <v>0.01</v>
          </cell>
          <cell r="I99">
            <v>0</v>
          </cell>
          <cell r="J99">
            <v>0</v>
          </cell>
          <cell r="K99">
            <v>0.01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0.01</v>
          </cell>
          <cell r="Q99">
            <v>0</v>
          </cell>
          <cell r="R99">
            <v>123</v>
          </cell>
          <cell r="S99">
            <v>935</v>
          </cell>
          <cell r="T99" t="str">
            <v>Амортизация (водопровод)</v>
          </cell>
          <cell r="U99">
            <v>262400</v>
          </cell>
          <cell r="V99">
            <v>46</v>
          </cell>
          <cell r="W99">
            <v>43</v>
          </cell>
          <cell r="X99">
            <v>3</v>
          </cell>
          <cell r="Y99">
            <v>93.478260869565219</v>
          </cell>
          <cell r="Z99">
            <v>245286.95652173914</v>
          </cell>
          <cell r="AA99">
            <v>17113.043478260865</v>
          </cell>
          <cell r="AB99">
            <v>1711304.3478260865</v>
          </cell>
          <cell r="AC99">
            <v>17113.033478260866</v>
          </cell>
          <cell r="AD99">
            <v>0</v>
          </cell>
          <cell r="AE99">
            <v>17113.043478260865</v>
          </cell>
          <cell r="AF99">
            <v>0</v>
          </cell>
          <cell r="AG99">
            <v>57.043478260869541</v>
          </cell>
          <cell r="AH99">
            <v>475.36231884057975</v>
          </cell>
        </row>
        <row r="100">
          <cell r="A100">
            <v>172</v>
          </cell>
          <cell r="B100" t="str">
            <v>Вод-д по ул 8 марта</v>
          </cell>
          <cell r="C100">
            <v>4</v>
          </cell>
          <cell r="D100" t="str">
            <v>25</v>
          </cell>
          <cell r="E100" t="str">
            <v>11.05.05</v>
          </cell>
          <cell r="F100" t="str">
            <v/>
          </cell>
          <cell r="G100" t="str">
            <v xml:space="preserve">  .  .</v>
          </cell>
          <cell r="H100">
            <v>0.01</v>
          </cell>
          <cell r="I100">
            <v>0</v>
          </cell>
          <cell r="J100">
            <v>0</v>
          </cell>
          <cell r="K100">
            <v>0.01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0.01</v>
          </cell>
          <cell r="Q100">
            <v>0</v>
          </cell>
          <cell r="R100">
            <v>123</v>
          </cell>
          <cell r="S100">
            <v>935</v>
          </cell>
          <cell r="T100" t="str">
            <v>Амортизация (водопровод)</v>
          </cell>
          <cell r="U100">
            <v>0</v>
          </cell>
          <cell r="V100">
            <v>36</v>
          </cell>
          <cell r="W100">
            <v>26</v>
          </cell>
          <cell r="X100">
            <v>10</v>
          </cell>
          <cell r="Y100">
            <v>72.222222222222214</v>
          </cell>
          <cell r="Z100">
            <v>0</v>
          </cell>
          <cell r="AA100">
            <v>0.01</v>
          </cell>
          <cell r="AB100">
            <v>1</v>
          </cell>
          <cell r="AC100">
            <v>0</v>
          </cell>
          <cell r="AD100">
            <v>0</v>
          </cell>
          <cell r="AE100">
            <v>0.01</v>
          </cell>
          <cell r="AF100">
            <v>0</v>
          </cell>
          <cell r="AG100">
            <v>3.3333333333333335E-5</v>
          </cell>
          <cell r="AH100">
            <v>2.3148148148148147E-5</v>
          </cell>
        </row>
        <row r="101">
          <cell r="A101">
            <v>173</v>
          </cell>
          <cell r="B101" t="str">
            <v>Вод-д по ул Дружбы Киевской Молд Киевс</v>
          </cell>
          <cell r="C101">
            <v>4</v>
          </cell>
          <cell r="D101" t="str">
            <v>25</v>
          </cell>
          <cell r="E101" t="str">
            <v>11.05.05</v>
          </cell>
          <cell r="F101" t="str">
            <v/>
          </cell>
          <cell r="G101" t="str">
            <v xml:space="preserve">  .  .</v>
          </cell>
          <cell r="H101">
            <v>74235.3</v>
          </cell>
          <cell r="I101">
            <v>0</v>
          </cell>
          <cell r="J101">
            <v>0</v>
          </cell>
          <cell r="K101">
            <v>74235.3</v>
          </cell>
          <cell r="L101">
            <v>0</v>
          </cell>
          <cell r="M101">
            <v>247.45</v>
          </cell>
          <cell r="N101">
            <v>247.45</v>
          </cell>
          <cell r="O101">
            <v>247.45</v>
          </cell>
          <cell r="P101">
            <v>73987.850000000006</v>
          </cell>
          <cell r="Q101">
            <v>371.18</v>
          </cell>
          <cell r="R101">
            <v>123</v>
          </cell>
          <cell r="S101">
            <v>935</v>
          </cell>
          <cell r="T101" t="str">
            <v>Амортизация (водопровод)</v>
          </cell>
          <cell r="U101">
            <v>2820800</v>
          </cell>
          <cell r="V101">
            <v>56</v>
          </cell>
          <cell r="W101">
            <v>26</v>
          </cell>
          <cell r="X101">
            <v>30</v>
          </cell>
          <cell r="Y101">
            <v>46.428571428571431</v>
          </cell>
          <cell r="Z101">
            <v>1309657.142857143</v>
          </cell>
          <cell r="AA101">
            <v>1511142.857142857</v>
          </cell>
          <cell r="AB101">
            <v>20.424202854155876</v>
          </cell>
          <cell r="AC101">
            <v>1441961.5261391178</v>
          </cell>
          <cell r="AD101">
            <v>4806.5189962608711</v>
          </cell>
          <cell r="AE101">
            <v>1516196.8261391178</v>
          </cell>
          <cell r="AF101">
            <v>5053.9689962608709</v>
          </cell>
          <cell r="AG101">
            <v>5053.9894204637267</v>
          </cell>
          <cell r="AH101">
            <v>4197.6190476190477</v>
          </cell>
        </row>
        <row r="102">
          <cell r="A102">
            <v>174</v>
          </cell>
          <cell r="B102" t="str">
            <v>Вод-д по ул Деповская ст Кар-Сортир</v>
          </cell>
          <cell r="C102">
            <v>4</v>
          </cell>
          <cell r="D102" t="str">
            <v>25</v>
          </cell>
          <cell r="E102" t="str">
            <v>11.05.05</v>
          </cell>
          <cell r="F102" t="str">
            <v/>
          </cell>
          <cell r="G102" t="str">
            <v xml:space="preserve">  .  .</v>
          </cell>
          <cell r="H102">
            <v>72848.52</v>
          </cell>
          <cell r="I102">
            <v>0</v>
          </cell>
          <cell r="J102">
            <v>0</v>
          </cell>
          <cell r="K102">
            <v>72848.52</v>
          </cell>
          <cell r="L102">
            <v>0</v>
          </cell>
          <cell r="M102">
            <v>242.83</v>
          </cell>
          <cell r="N102">
            <v>242.83</v>
          </cell>
          <cell r="O102">
            <v>728.49</v>
          </cell>
          <cell r="P102">
            <v>72120.03</v>
          </cell>
          <cell r="Q102">
            <v>364.24</v>
          </cell>
          <cell r="R102">
            <v>123</v>
          </cell>
          <cell r="S102">
            <v>935</v>
          </cell>
          <cell r="T102" t="str">
            <v>Амортизация (водопровод)</v>
          </cell>
          <cell r="U102">
            <v>1010592</v>
          </cell>
          <cell r="V102">
            <v>56</v>
          </cell>
          <cell r="W102">
            <v>26</v>
          </cell>
          <cell r="X102">
            <v>30</v>
          </cell>
          <cell r="Y102">
            <v>46.428571428571431</v>
          </cell>
          <cell r="Z102">
            <v>469203.42857142858</v>
          </cell>
          <cell r="AA102">
            <v>541388.57142857136</v>
          </cell>
          <cell r="AB102">
            <v>7.5067713009627335</v>
          </cell>
          <cell r="AC102">
            <v>474008.65925360972</v>
          </cell>
          <cell r="AD102">
            <v>4740.1178250383418</v>
          </cell>
          <cell r="AE102">
            <v>546857.17925360973</v>
          </cell>
          <cell r="AF102">
            <v>5468.6078250383416</v>
          </cell>
          <cell r="AG102">
            <v>1822.8572641786993</v>
          </cell>
          <cell r="AH102">
            <v>1503.8571428571429</v>
          </cell>
        </row>
        <row r="103">
          <cell r="A103">
            <v>175</v>
          </cell>
          <cell r="B103" t="str">
            <v>Вод-д к школе на 640 уч-ся Кар-Сортир</v>
          </cell>
          <cell r="C103">
            <v>4</v>
          </cell>
          <cell r="D103" t="str">
            <v>25</v>
          </cell>
          <cell r="E103" t="str">
            <v>11.05.05</v>
          </cell>
          <cell r="F103" t="str">
            <v/>
          </cell>
          <cell r="G103" t="str">
            <v xml:space="preserve">  .  .</v>
          </cell>
          <cell r="H103">
            <v>0.01</v>
          </cell>
          <cell r="I103">
            <v>0</v>
          </cell>
          <cell r="J103">
            <v>0</v>
          </cell>
          <cell r="K103">
            <v>0.01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0.01</v>
          </cell>
          <cell r="Q103">
            <v>0</v>
          </cell>
          <cell r="R103">
            <v>123</v>
          </cell>
          <cell r="S103">
            <v>935</v>
          </cell>
          <cell r="T103" t="str">
            <v>Амортизация (водопровод)</v>
          </cell>
          <cell r="U103">
            <v>2891416</v>
          </cell>
          <cell r="V103">
            <v>56</v>
          </cell>
          <cell r="W103">
            <v>26</v>
          </cell>
          <cell r="X103">
            <v>30</v>
          </cell>
          <cell r="Y103">
            <v>46.428571428571431</v>
          </cell>
          <cell r="Z103">
            <v>1342443.142857143</v>
          </cell>
          <cell r="AA103">
            <v>1548972.857142857</v>
          </cell>
          <cell r="AB103">
            <v>154897285.7142857</v>
          </cell>
          <cell r="AC103">
            <v>1548972.847142857</v>
          </cell>
          <cell r="AD103">
            <v>0</v>
          </cell>
          <cell r="AE103">
            <v>1548972.857142857</v>
          </cell>
          <cell r="AF103">
            <v>0</v>
          </cell>
          <cell r="AG103">
            <v>5163.2428571428563</v>
          </cell>
          <cell r="AH103">
            <v>4302.7023809523807</v>
          </cell>
        </row>
        <row r="104">
          <cell r="A104">
            <v>176</v>
          </cell>
          <cell r="B104" t="str">
            <v>Вод-д н-сортировочная кв 1 до кв3</v>
          </cell>
          <cell r="C104">
            <v>4</v>
          </cell>
          <cell r="D104" t="str">
            <v>25</v>
          </cell>
          <cell r="E104" t="str">
            <v>11.05.05</v>
          </cell>
          <cell r="F104" t="str">
            <v/>
          </cell>
          <cell r="G104" t="str">
            <v xml:space="preserve">  .  .</v>
          </cell>
          <cell r="H104">
            <v>0.01</v>
          </cell>
          <cell r="I104">
            <v>0</v>
          </cell>
          <cell r="J104">
            <v>0</v>
          </cell>
          <cell r="K104">
            <v>0.01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0.01</v>
          </cell>
          <cell r="Q104">
            <v>0</v>
          </cell>
          <cell r="R104">
            <v>123</v>
          </cell>
          <cell r="S104">
            <v>935</v>
          </cell>
          <cell r="T104" t="str">
            <v>Амортизация (водопровод)</v>
          </cell>
          <cell r="U104">
            <v>157500</v>
          </cell>
          <cell r="V104">
            <v>46</v>
          </cell>
          <cell r="W104">
            <v>43</v>
          </cell>
          <cell r="X104">
            <v>3</v>
          </cell>
          <cell r="Y104">
            <v>93.478260869565219</v>
          </cell>
          <cell r="Z104">
            <v>147228.26086956522</v>
          </cell>
          <cell r="AA104">
            <v>10271.739130434784</v>
          </cell>
          <cell r="AB104">
            <v>1027173.9130434784</v>
          </cell>
          <cell r="AC104">
            <v>10271.729130434784</v>
          </cell>
          <cell r="AD104">
            <v>0</v>
          </cell>
          <cell r="AE104">
            <v>10271.739130434784</v>
          </cell>
          <cell r="AF104">
            <v>0</v>
          </cell>
          <cell r="AG104">
            <v>34.239130434782616</v>
          </cell>
          <cell r="AH104">
            <v>285.32608695652175</v>
          </cell>
        </row>
        <row r="105">
          <cell r="A105">
            <v>177</v>
          </cell>
          <cell r="B105" t="str">
            <v>Вод-д к общ в 118 кв Б Михайл</v>
          </cell>
          <cell r="C105">
            <v>4</v>
          </cell>
          <cell r="D105" t="str">
            <v>25</v>
          </cell>
          <cell r="E105" t="str">
            <v>11.05.05</v>
          </cell>
          <cell r="F105" t="str">
            <v/>
          </cell>
          <cell r="G105" t="str">
            <v xml:space="preserve">  .  .</v>
          </cell>
          <cell r="H105">
            <v>0.01</v>
          </cell>
          <cell r="I105">
            <v>0</v>
          </cell>
          <cell r="J105">
            <v>0</v>
          </cell>
          <cell r="K105">
            <v>0.01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0.01</v>
          </cell>
          <cell r="Q105">
            <v>0</v>
          </cell>
          <cell r="R105">
            <v>123</v>
          </cell>
          <cell r="S105">
            <v>935</v>
          </cell>
          <cell r="T105" t="str">
            <v>Амортизация (водопровод)</v>
          </cell>
          <cell r="U105">
            <v>65600</v>
          </cell>
          <cell r="V105">
            <v>46</v>
          </cell>
          <cell r="W105">
            <v>43</v>
          </cell>
          <cell r="X105">
            <v>3</v>
          </cell>
          <cell r="Y105">
            <v>93.478260869565219</v>
          </cell>
          <cell r="Z105">
            <v>61321.739130434784</v>
          </cell>
          <cell r="AA105">
            <v>4278.2608695652161</v>
          </cell>
          <cell r="AB105">
            <v>427826.08695652161</v>
          </cell>
          <cell r="AC105">
            <v>4278.2508695652159</v>
          </cell>
          <cell r="AD105">
            <v>0</v>
          </cell>
          <cell r="AE105">
            <v>4278.2608695652161</v>
          </cell>
          <cell r="AF105">
            <v>0</v>
          </cell>
          <cell r="AG105">
            <v>14.260869565217385</v>
          </cell>
          <cell r="AH105">
            <v>118.84057971014494</v>
          </cell>
        </row>
        <row r="106">
          <cell r="A106">
            <v>178</v>
          </cell>
          <cell r="B106" t="str">
            <v>Вод-д вокруг м-на 4 Н города</v>
          </cell>
          <cell r="C106">
            <v>4</v>
          </cell>
          <cell r="D106" t="str">
            <v>25</v>
          </cell>
          <cell r="E106" t="str">
            <v>11.05.05</v>
          </cell>
          <cell r="F106" t="str">
            <v/>
          </cell>
          <cell r="G106" t="str">
            <v xml:space="preserve">  .  .</v>
          </cell>
          <cell r="H106">
            <v>125653.73</v>
          </cell>
          <cell r="I106">
            <v>0</v>
          </cell>
          <cell r="J106">
            <v>0</v>
          </cell>
          <cell r="K106">
            <v>125653.73</v>
          </cell>
          <cell r="L106">
            <v>0</v>
          </cell>
          <cell r="M106">
            <v>418.85</v>
          </cell>
          <cell r="N106">
            <v>418.85</v>
          </cell>
          <cell r="O106">
            <v>1501.07</v>
          </cell>
          <cell r="P106">
            <v>124152.66</v>
          </cell>
          <cell r="Q106">
            <v>628.27</v>
          </cell>
          <cell r="R106">
            <v>123</v>
          </cell>
          <cell r="S106">
            <v>935</v>
          </cell>
          <cell r="T106" t="str">
            <v>Амортизация (водопровод)</v>
          </cell>
          <cell r="U106">
            <v>13853280</v>
          </cell>
          <cell r="V106">
            <v>46</v>
          </cell>
          <cell r="W106">
            <v>43</v>
          </cell>
          <cell r="X106">
            <v>3</v>
          </cell>
          <cell r="Y106">
            <v>93.478260869565219</v>
          </cell>
          <cell r="Z106">
            <v>12949805.217391305</v>
          </cell>
          <cell r="AA106">
            <v>903474.78260869533</v>
          </cell>
          <cell r="AB106">
            <v>7.2771278731256768</v>
          </cell>
          <cell r="AC106">
            <v>788744.53094520804</v>
          </cell>
          <cell r="AD106">
            <v>9422.408336512759</v>
          </cell>
          <cell r="AE106">
            <v>914398.26094520802</v>
          </cell>
          <cell r="AF106">
            <v>10923.478336512759</v>
          </cell>
          <cell r="AG106">
            <v>3047.994203150693</v>
          </cell>
          <cell r="AH106">
            <v>25096.521739130436</v>
          </cell>
        </row>
        <row r="107">
          <cell r="A107">
            <v>180</v>
          </cell>
          <cell r="B107" t="str">
            <v>Вод-д по ул Связи</v>
          </cell>
          <cell r="C107">
            <v>4</v>
          </cell>
          <cell r="D107" t="str">
            <v>25</v>
          </cell>
          <cell r="E107" t="str">
            <v>11.05.05</v>
          </cell>
          <cell r="F107" t="str">
            <v/>
          </cell>
          <cell r="G107" t="str">
            <v xml:space="preserve">  .  .</v>
          </cell>
          <cell r="H107">
            <v>0.01</v>
          </cell>
          <cell r="I107">
            <v>0</v>
          </cell>
          <cell r="J107">
            <v>0</v>
          </cell>
          <cell r="K107">
            <v>0.01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0.01</v>
          </cell>
          <cell r="Q107">
            <v>0</v>
          </cell>
          <cell r="R107">
            <v>123</v>
          </cell>
          <cell r="S107">
            <v>935</v>
          </cell>
          <cell r="T107" t="str">
            <v>Амортизация (водопровод)</v>
          </cell>
          <cell r="U107">
            <v>5008185</v>
          </cell>
          <cell r="V107">
            <v>45</v>
          </cell>
          <cell r="W107">
            <v>42</v>
          </cell>
          <cell r="X107">
            <v>3</v>
          </cell>
          <cell r="Y107">
            <v>93.333333333333329</v>
          </cell>
          <cell r="Z107">
            <v>4674306</v>
          </cell>
          <cell r="AA107">
            <v>333879.00000000093</v>
          </cell>
          <cell r="AB107">
            <v>33387900.000000093</v>
          </cell>
          <cell r="AC107">
            <v>333878.99000000092</v>
          </cell>
          <cell r="AD107">
            <v>0</v>
          </cell>
          <cell r="AE107">
            <v>333879.00000000093</v>
          </cell>
          <cell r="AF107">
            <v>0</v>
          </cell>
          <cell r="AG107">
            <v>1112.9300000000032</v>
          </cell>
          <cell r="AH107">
            <v>9274.4166666666661</v>
          </cell>
        </row>
        <row r="108">
          <cell r="A108">
            <v>181</v>
          </cell>
          <cell r="B108" t="str">
            <v>Вод-д по ул Баженова</v>
          </cell>
          <cell r="C108">
            <v>4</v>
          </cell>
          <cell r="D108" t="str">
            <v>25</v>
          </cell>
          <cell r="E108" t="str">
            <v>11.05.05</v>
          </cell>
          <cell r="F108" t="str">
            <v>Протяженность-650м, труба ст д 150</v>
          </cell>
          <cell r="G108" t="str">
            <v>31.05.90</v>
          </cell>
          <cell r="H108">
            <v>0.01</v>
          </cell>
          <cell r="I108">
            <v>0</v>
          </cell>
          <cell r="J108">
            <v>0</v>
          </cell>
          <cell r="K108">
            <v>0.01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0.01</v>
          </cell>
          <cell r="Q108">
            <v>0</v>
          </cell>
          <cell r="R108">
            <v>123</v>
          </cell>
          <cell r="S108">
            <v>935</v>
          </cell>
          <cell r="T108" t="str">
            <v>Амортизация (водопровод)</v>
          </cell>
          <cell r="U108">
            <v>5749656</v>
          </cell>
          <cell r="V108">
            <v>46</v>
          </cell>
          <cell r="W108">
            <v>43</v>
          </cell>
          <cell r="X108">
            <v>3</v>
          </cell>
          <cell r="Y108">
            <v>93.478260869565219</v>
          </cell>
          <cell r="Z108">
            <v>5374678.4347826093</v>
          </cell>
          <cell r="AA108">
            <v>374977.56521739066</v>
          </cell>
          <cell r="AB108">
            <v>37497756.521739066</v>
          </cell>
          <cell r="AC108">
            <v>374977.55521739065</v>
          </cell>
          <cell r="AD108">
            <v>0</v>
          </cell>
          <cell r="AE108">
            <v>374977.56521739066</v>
          </cell>
          <cell r="AF108">
            <v>0</v>
          </cell>
          <cell r="AG108">
            <v>1249.9252173913021</v>
          </cell>
          <cell r="AH108">
            <v>10416.04347826087</v>
          </cell>
        </row>
        <row r="109">
          <cell r="A109">
            <v>182</v>
          </cell>
          <cell r="B109" t="str">
            <v>Вод-д по ул Олимпийской</v>
          </cell>
          <cell r="C109">
            <v>4</v>
          </cell>
          <cell r="D109" t="str">
            <v>25</v>
          </cell>
          <cell r="E109" t="str">
            <v>11.05.05</v>
          </cell>
          <cell r="F109" t="str">
            <v/>
          </cell>
          <cell r="G109" t="str">
            <v xml:space="preserve">  .  .</v>
          </cell>
          <cell r="H109">
            <v>0.01</v>
          </cell>
          <cell r="I109">
            <v>0</v>
          </cell>
          <cell r="J109">
            <v>0</v>
          </cell>
          <cell r="K109">
            <v>0.01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0.01</v>
          </cell>
          <cell r="Q109">
            <v>0</v>
          </cell>
          <cell r="R109">
            <v>123</v>
          </cell>
          <cell r="S109">
            <v>935</v>
          </cell>
          <cell r="T109" t="str">
            <v>Амортизация (водопровод)</v>
          </cell>
          <cell r="U109">
            <v>12240</v>
          </cell>
          <cell r="V109">
            <v>46</v>
          </cell>
          <cell r="W109">
            <v>43</v>
          </cell>
          <cell r="X109">
            <v>3</v>
          </cell>
          <cell r="Y109">
            <v>93.478260869565219</v>
          </cell>
          <cell r="Z109">
            <v>11441.739130434784</v>
          </cell>
          <cell r="AA109">
            <v>798.26086956521613</v>
          </cell>
          <cell r="AB109">
            <v>79826.086956521613</v>
          </cell>
          <cell r="AC109">
            <v>798.25086956521614</v>
          </cell>
          <cell r="AD109">
            <v>0</v>
          </cell>
          <cell r="AE109">
            <v>798.26086956521613</v>
          </cell>
          <cell r="AF109">
            <v>0</v>
          </cell>
          <cell r="AG109">
            <v>2.660869565217387</v>
          </cell>
          <cell r="AH109">
            <v>22.173913043478262</v>
          </cell>
        </row>
        <row r="110">
          <cell r="A110">
            <v>183</v>
          </cell>
          <cell r="B110" t="str">
            <v>Вод-д между расч точк 3-13 Б Михайл</v>
          </cell>
          <cell r="C110">
            <v>4</v>
          </cell>
          <cell r="D110" t="str">
            <v>25</v>
          </cell>
          <cell r="E110" t="str">
            <v>11.05.05</v>
          </cell>
          <cell r="F110" t="str">
            <v/>
          </cell>
          <cell r="G110" t="str">
            <v xml:space="preserve">  .  .</v>
          </cell>
          <cell r="H110">
            <v>0.01</v>
          </cell>
          <cell r="I110">
            <v>0</v>
          </cell>
          <cell r="J110">
            <v>0</v>
          </cell>
          <cell r="K110">
            <v>0.01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0.01</v>
          </cell>
          <cell r="Q110">
            <v>0</v>
          </cell>
          <cell r="R110">
            <v>123</v>
          </cell>
          <cell r="S110">
            <v>935</v>
          </cell>
          <cell r="T110" t="str">
            <v>Амортизация (водопровод)</v>
          </cell>
          <cell r="U110">
            <v>12888960</v>
          </cell>
          <cell r="V110">
            <v>46</v>
          </cell>
          <cell r="W110">
            <v>43</v>
          </cell>
          <cell r="X110">
            <v>3</v>
          </cell>
          <cell r="Y110">
            <v>93.478260869565219</v>
          </cell>
          <cell r="Z110">
            <v>12048375.652173914</v>
          </cell>
          <cell r="AA110">
            <v>840584.34782608598</v>
          </cell>
          <cell r="AB110">
            <v>84058434.782608598</v>
          </cell>
          <cell r="AC110">
            <v>840584.33782608598</v>
          </cell>
          <cell r="AD110">
            <v>0</v>
          </cell>
          <cell r="AE110">
            <v>840584.34782608598</v>
          </cell>
          <cell r="AF110">
            <v>0</v>
          </cell>
          <cell r="AG110">
            <v>2801.9478260869532</v>
          </cell>
          <cell r="AH110">
            <v>23349.565217391308</v>
          </cell>
        </row>
        <row r="111">
          <cell r="A111">
            <v>185</v>
          </cell>
          <cell r="B111" t="str">
            <v>Вод-д от Нуринск трассы до в/узла по ул Распор</v>
          </cell>
          <cell r="C111">
            <v>4</v>
          </cell>
          <cell r="D111" t="str">
            <v>25</v>
          </cell>
          <cell r="E111" t="str">
            <v>11.05.05</v>
          </cell>
          <cell r="F111" t="str">
            <v/>
          </cell>
          <cell r="G111" t="str">
            <v xml:space="preserve">  .  .</v>
          </cell>
          <cell r="H111">
            <v>0.01</v>
          </cell>
          <cell r="I111">
            <v>0</v>
          </cell>
          <cell r="J111">
            <v>0</v>
          </cell>
          <cell r="K111">
            <v>0.01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0.01</v>
          </cell>
          <cell r="Q111">
            <v>0</v>
          </cell>
          <cell r="R111">
            <v>123</v>
          </cell>
          <cell r="S111">
            <v>935</v>
          </cell>
          <cell r="T111" t="str">
            <v>Амортизация (водопровод)</v>
          </cell>
          <cell r="U111">
            <v>16075710</v>
          </cell>
          <cell r="V111">
            <v>45</v>
          </cell>
          <cell r="W111">
            <v>42</v>
          </cell>
          <cell r="X111">
            <v>3</v>
          </cell>
          <cell r="Y111">
            <v>93.333333333333329</v>
          </cell>
          <cell r="Z111">
            <v>15003995.999999998</v>
          </cell>
          <cell r="AA111">
            <v>1071714</v>
          </cell>
          <cell r="AB111">
            <v>107171400</v>
          </cell>
          <cell r="AC111">
            <v>1071713.99</v>
          </cell>
          <cell r="AD111">
            <v>0</v>
          </cell>
          <cell r="AE111">
            <v>1071714</v>
          </cell>
          <cell r="AF111">
            <v>0</v>
          </cell>
          <cell r="AG111">
            <v>3572.3799999999997</v>
          </cell>
          <cell r="AH111">
            <v>29769.833333333332</v>
          </cell>
        </row>
        <row r="112">
          <cell r="A112">
            <v>186</v>
          </cell>
          <cell r="B112" t="str">
            <v>Северная трасса от 6-го узла</v>
          </cell>
          <cell r="C112">
            <v>4</v>
          </cell>
          <cell r="D112" t="str">
            <v>25</v>
          </cell>
          <cell r="E112" t="str">
            <v>11.05.05</v>
          </cell>
          <cell r="F112" t="str">
            <v/>
          </cell>
          <cell r="G112" t="str">
            <v xml:space="preserve">  .  .</v>
          </cell>
          <cell r="H112">
            <v>1110103.23</v>
          </cell>
          <cell r="I112">
            <v>0</v>
          </cell>
          <cell r="J112">
            <v>0</v>
          </cell>
          <cell r="K112">
            <v>1110103.23</v>
          </cell>
          <cell r="L112">
            <v>0</v>
          </cell>
          <cell r="M112">
            <v>3700.34</v>
          </cell>
          <cell r="N112">
            <v>3700.34</v>
          </cell>
          <cell r="O112">
            <v>40703.74</v>
          </cell>
          <cell r="P112">
            <v>1069399.49</v>
          </cell>
          <cell r="Q112">
            <v>5550.52</v>
          </cell>
          <cell r="R112">
            <v>123</v>
          </cell>
          <cell r="S112">
            <v>935</v>
          </cell>
          <cell r="T112" t="str">
            <v>Амортизация (водопровод)</v>
          </cell>
          <cell r="U112">
            <v>63255170</v>
          </cell>
          <cell r="V112">
            <v>45</v>
          </cell>
          <cell r="W112">
            <v>42</v>
          </cell>
          <cell r="X112">
            <v>3</v>
          </cell>
          <cell r="Y112">
            <v>93.333333333333329</v>
          </cell>
          <cell r="Z112">
            <v>59038158.666666664</v>
          </cell>
          <cell r="AA112">
            <v>4217011.3333333358</v>
          </cell>
          <cell r="AB112">
            <v>3.943345188366731</v>
          </cell>
          <cell r="AC112">
            <v>3267417.0006108661</v>
          </cell>
          <cell r="AD112">
            <v>119805.15727753044</v>
          </cell>
          <cell r="AE112">
            <v>4377520.2306108661</v>
          </cell>
          <cell r="AF112">
            <v>160508.89727753043</v>
          </cell>
          <cell r="AG112">
            <v>14591.73410203622</v>
          </cell>
          <cell r="AH112">
            <v>117139.20370370371</v>
          </cell>
        </row>
        <row r="113">
          <cell r="A113">
            <v>187</v>
          </cell>
          <cell r="B113" t="str">
            <v>Вод-д по ул Рахманинова</v>
          </cell>
          <cell r="C113">
            <v>4</v>
          </cell>
          <cell r="D113" t="str">
            <v>25</v>
          </cell>
          <cell r="E113" t="str">
            <v>11.05.05</v>
          </cell>
          <cell r="F113" t="str">
            <v/>
          </cell>
          <cell r="G113" t="str">
            <v xml:space="preserve">  .  .</v>
          </cell>
          <cell r="H113">
            <v>0.01</v>
          </cell>
          <cell r="I113">
            <v>0</v>
          </cell>
          <cell r="J113">
            <v>0</v>
          </cell>
          <cell r="K113">
            <v>0.01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0.01</v>
          </cell>
          <cell r="Q113">
            <v>0</v>
          </cell>
          <cell r="R113">
            <v>123</v>
          </cell>
          <cell r="S113">
            <v>935</v>
          </cell>
          <cell r="T113" t="str">
            <v>Амортизация (водопровод)</v>
          </cell>
          <cell r="U113">
            <v>231345</v>
          </cell>
          <cell r="V113">
            <v>46</v>
          </cell>
          <cell r="W113">
            <v>43</v>
          </cell>
          <cell r="X113">
            <v>3</v>
          </cell>
          <cell r="Y113">
            <v>93.478260869565219</v>
          </cell>
          <cell r="Z113">
            <v>216257.28260869565</v>
          </cell>
          <cell r="AA113">
            <v>15087.717391304352</v>
          </cell>
          <cell r="AB113">
            <v>1508771.739130435</v>
          </cell>
          <cell r="AC113">
            <v>15087.707391304351</v>
          </cell>
          <cell r="AD113">
            <v>0</v>
          </cell>
          <cell r="AE113">
            <v>15087.717391304352</v>
          </cell>
          <cell r="AF113">
            <v>0</v>
          </cell>
          <cell r="AG113">
            <v>50.292391304347838</v>
          </cell>
          <cell r="AH113">
            <v>419.10326086956525</v>
          </cell>
        </row>
        <row r="114">
          <cell r="A114">
            <v>188</v>
          </cell>
          <cell r="B114" t="str">
            <v>Вод-д по ул Летняя</v>
          </cell>
          <cell r="C114">
            <v>4</v>
          </cell>
          <cell r="D114" t="str">
            <v>25</v>
          </cell>
          <cell r="E114" t="str">
            <v>11.05.05</v>
          </cell>
          <cell r="F114" t="str">
            <v/>
          </cell>
          <cell r="G114" t="str">
            <v xml:space="preserve">  .  .</v>
          </cell>
          <cell r="H114">
            <v>0.01</v>
          </cell>
          <cell r="I114">
            <v>0</v>
          </cell>
          <cell r="J114">
            <v>0</v>
          </cell>
          <cell r="K114">
            <v>0.01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0.01</v>
          </cell>
          <cell r="Q114">
            <v>0</v>
          </cell>
          <cell r="R114">
            <v>123</v>
          </cell>
          <cell r="S114">
            <v>935</v>
          </cell>
          <cell r="T114" t="str">
            <v>Амортизация (водопровод)</v>
          </cell>
          <cell r="U114">
            <v>685425</v>
          </cell>
          <cell r="V114">
            <v>46</v>
          </cell>
          <cell r="W114">
            <v>43</v>
          </cell>
          <cell r="X114">
            <v>3</v>
          </cell>
          <cell r="Y114">
            <v>93.478260869565219</v>
          </cell>
          <cell r="Z114">
            <v>640723.36956521741</v>
          </cell>
          <cell r="AA114">
            <v>44701.630434782594</v>
          </cell>
          <cell r="AB114">
            <v>4470163.0434782589</v>
          </cell>
          <cell r="AC114">
            <v>44701.620434782584</v>
          </cell>
          <cell r="AD114">
            <v>0</v>
          </cell>
          <cell r="AE114">
            <v>44701.630434782586</v>
          </cell>
          <cell r="AF114">
            <v>0</v>
          </cell>
          <cell r="AG114">
            <v>149.0054347826086</v>
          </cell>
          <cell r="AH114">
            <v>1241.7119565217392</v>
          </cell>
        </row>
        <row r="115">
          <cell r="A115">
            <v>190</v>
          </cell>
          <cell r="B115" t="str">
            <v>Вод-д к бане 2 в Пришахт</v>
          </cell>
          <cell r="C115">
            <v>4</v>
          </cell>
          <cell r="D115" t="str">
            <v>25</v>
          </cell>
          <cell r="E115" t="str">
            <v>11.05.05</v>
          </cell>
          <cell r="F115" t="str">
            <v/>
          </cell>
          <cell r="G115" t="str">
            <v xml:space="preserve">  .  .</v>
          </cell>
          <cell r="H115">
            <v>0.01</v>
          </cell>
          <cell r="I115">
            <v>0</v>
          </cell>
          <cell r="J115">
            <v>0</v>
          </cell>
          <cell r="K115">
            <v>0.01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0.01</v>
          </cell>
          <cell r="Q115">
            <v>0</v>
          </cell>
          <cell r="R115">
            <v>123</v>
          </cell>
          <cell r="S115">
            <v>935</v>
          </cell>
          <cell r="T115" t="str">
            <v>Амортизация (водопровод)</v>
          </cell>
          <cell r="U115">
            <v>1426800</v>
          </cell>
          <cell r="V115">
            <v>46</v>
          </cell>
          <cell r="W115">
            <v>43</v>
          </cell>
          <cell r="X115">
            <v>3</v>
          </cell>
          <cell r="Y115">
            <v>93.478260869565219</v>
          </cell>
          <cell r="Z115">
            <v>1333747.8260869565</v>
          </cell>
          <cell r="AA115">
            <v>93052.173913043458</v>
          </cell>
          <cell r="AB115">
            <v>9305217.3913043458</v>
          </cell>
          <cell r="AC115">
            <v>93052.163913043463</v>
          </cell>
          <cell r="AD115">
            <v>0</v>
          </cell>
          <cell r="AE115">
            <v>93052.173913043458</v>
          </cell>
          <cell r="AF115">
            <v>0</v>
          </cell>
          <cell r="AG115">
            <v>310.17391304347819</v>
          </cell>
          <cell r="AH115">
            <v>2584.7826086956525</v>
          </cell>
        </row>
        <row r="116">
          <cell r="A116">
            <v>191</v>
          </cell>
          <cell r="B116" t="str">
            <v>Вод-д к школе 51 в Тихонов</v>
          </cell>
          <cell r="C116">
            <v>4</v>
          </cell>
          <cell r="D116" t="str">
            <v>25</v>
          </cell>
          <cell r="E116" t="str">
            <v>11.05.05</v>
          </cell>
          <cell r="F116" t="str">
            <v/>
          </cell>
          <cell r="G116" t="str">
            <v xml:space="preserve">  .  .</v>
          </cell>
          <cell r="H116">
            <v>88799.28</v>
          </cell>
          <cell r="I116">
            <v>0</v>
          </cell>
          <cell r="J116">
            <v>0</v>
          </cell>
          <cell r="K116">
            <v>88799.28</v>
          </cell>
          <cell r="L116">
            <v>0</v>
          </cell>
          <cell r="M116">
            <v>296</v>
          </cell>
          <cell r="N116">
            <v>296</v>
          </cell>
          <cell r="O116">
            <v>526.19000000000005</v>
          </cell>
          <cell r="P116">
            <v>88273.09</v>
          </cell>
          <cell r="Q116">
            <v>444</v>
          </cell>
          <cell r="R116">
            <v>123</v>
          </cell>
          <cell r="S116">
            <v>935</v>
          </cell>
          <cell r="T116" t="str">
            <v>Амортизация (водопровод)</v>
          </cell>
          <cell r="U116">
            <v>360800</v>
          </cell>
          <cell r="V116">
            <v>46</v>
          </cell>
          <cell r="W116">
            <v>43</v>
          </cell>
          <cell r="X116">
            <v>3</v>
          </cell>
          <cell r="Y116">
            <v>93.478260869565219</v>
          </cell>
          <cell r="Z116">
            <v>337269.5652173913</v>
          </cell>
          <cell r="AA116">
            <v>23530.434782608703</v>
          </cell>
          <cell r="AB116">
            <v>0.26656407725852471</v>
          </cell>
          <cell r="AC116">
            <v>-65128.581865578628</v>
          </cell>
          <cell r="AD116">
            <v>-385.92664818733692</v>
          </cell>
          <cell r="AE116">
            <v>23670.698134421371</v>
          </cell>
          <cell r="AF116">
            <v>140.26335181266313</v>
          </cell>
          <cell r="AG116">
            <v>78.902327114737901</v>
          </cell>
          <cell r="AH116">
            <v>653.62318840579712</v>
          </cell>
        </row>
        <row r="117">
          <cell r="A117">
            <v>192</v>
          </cell>
          <cell r="B117" t="str">
            <v>Вод-д пос завода 4Д</v>
          </cell>
          <cell r="C117">
            <v>4</v>
          </cell>
          <cell r="D117" t="str">
            <v>25</v>
          </cell>
          <cell r="E117" t="str">
            <v>11.05.05</v>
          </cell>
          <cell r="F117" t="str">
            <v/>
          </cell>
          <cell r="G117" t="str">
            <v xml:space="preserve">  .  .</v>
          </cell>
          <cell r="H117">
            <v>0.01</v>
          </cell>
          <cell r="I117">
            <v>0</v>
          </cell>
          <cell r="J117">
            <v>0</v>
          </cell>
          <cell r="K117">
            <v>0.01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0.01</v>
          </cell>
          <cell r="Q117">
            <v>0</v>
          </cell>
          <cell r="R117">
            <v>123</v>
          </cell>
          <cell r="S117">
            <v>935</v>
          </cell>
          <cell r="T117" t="str">
            <v>Амортизация (водопровод)</v>
          </cell>
          <cell r="U117">
            <v>2017200</v>
          </cell>
          <cell r="V117">
            <v>46</v>
          </cell>
          <cell r="W117">
            <v>43</v>
          </cell>
          <cell r="X117">
            <v>3</v>
          </cell>
          <cell r="Y117">
            <v>93.478260869565219</v>
          </cell>
          <cell r="Z117">
            <v>1885643.4782608696</v>
          </cell>
          <cell r="AA117">
            <v>131556.52173913037</v>
          </cell>
          <cell r="AB117">
            <v>13155652.173913037</v>
          </cell>
          <cell r="AC117">
            <v>131556.51173913036</v>
          </cell>
          <cell r="AD117">
            <v>0</v>
          </cell>
          <cell r="AE117">
            <v>131556.52173913037</v>
          </cell>
          <cell r="AF117">
            <v>0</v>
          </cell>
          <cell r="AG117">
            <v>438.52173913043458</v>
          </cell>
          <cell r="AH117">
            <v>3654.3478260869565</v>
          </cell>
        </row>
        <row r="118">
          <cell r="A118">
            <v>193</v>
          </cell>
          <cell r="B118" t="str">
            <v>Вод-д транспортного хеха</v>
          </cell>
          <cell r="C118">
            <v>4</v>
          </cell>
          <cell r="D118" t="str">
            <v>25</v>
          </cell>
          <cell r="E118" t="str">
            <v>11.05.05</v>
          </cell>
          <cell r="F118" t="str">
            <v/>
          </cell>
          <cell r="G118" t="str">
            <v xml:space="preserve">  .  .</v>
          </cell>
          <cell r="H118">
            <v>32032.05</v>
          </cell>
          <cell r="I118">
            <v>0</v>
          </cell>
          <cell r="J118">
            <v>0</v>
          </cell>
          <cell r="K118">
            <v>32032.05</v>
          </cell>
          <cell r="L118">
            <v>0</v>
          </cell>
          <cell r="M118">
            <v>106.77</v>
          </cell>
          <cell r="N118">
            <v>106.77</v>
          </cell>
          <cell r="O118">
            <v>156.61000000000001</v>
          </cell>
          <cell r="P118">
            <v>31875.439999999999</v>
          </cell>
          <cell r="Q118">
            <v>160.16</v>
          </cell>
          <cell r="R118">
            <v>123</v>
          </cell>
          <cell r="S118">
            <v>935</v>
          </cell>
          <cell r="T118" t="str">
            <v>Амортизация (водопровод)</v>
          </cell>
          <cell r="U118">
            <v>24593624</v>
          </cell>
          <cell r="V118">
            <v>46</v>
          </cell>
          <cell r="W118">
            <v>43</v>
          </cell>
          <cell r="X118">
            <v>3</v>
          </cell>
          <cell r="Y118">
            <v>93.478260869565219</v>
          </cell>
          <cell r="Z118">
            <v>22989692</v>
          </cell>
          <cell r="AA118">
            <v>1603932</v>
          </cell>
          <cell r="AB118">
            <v>50.318740698167616</v>
          </cell>
          <cell r="AC118">
            <v>1579780.3679807398</v>
          </cell>
          <cell r="AD118">
            <v>7723.8079807400318</v>
          </cell>
          <cell r="AE118">
            <v>1611812.4179807398</v>
          </cell>
          <cell r="AF118">
            <v>7880.4179807400315</v>
          </cell>
          <cell r="AG118">
            <v>5372.7080599357996</v>
          </cell>
          <cell r="AH118">
            <v>44553.666666666664</v>
          </cell>
        </row>
        <row r="119">
          <cell r="A119">
            <v>195</v>
          </cell>
          <cell r="B119" t="str">
            <v>Вод-д по ул Гвардейской</v>
          </cell>
          <cell r="C119">
            <v>4</v>
          </cell>
          <cell r="D119" t="str">
            <v>25</v>
          </cell>
          <cell r="E119" t="str">
            <v>11.05.05</v>
          </cell>
          <cell r="F119" t="str">
            <v/>
          </cell>
          <cell r="G119" t="str">
            <v xml:space="preserve">  .  .</v>
          </cell>
          <cell r="H119">
            <v>0.01</v>
          </cell>
          <cell r="I119">
            <v>0</v>
          </cell>
          <cell r="J119">
            <v>0</v>
          </cell>
          <cell r="K119">
            <v>0.01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0.01</v>
          </cell>
          <cell r="Q119">
            <v>0</v>
          </cell>
          <cell r="R119">
            <v>123</v>
          </cell>
          <cell r="S119">
            <v>935</v>
          </cell>
          <cell r="T119" t="str">
            <v>Амортизация (водопровод)</v>
          </cell>
          <cell r="U119">
            <v>176800</v>
          </cell>
          <cell r="V119">
            <v>46</v>
          </cell>
          <cell r="W119">
            <v>43</v>
          </cell>
          <cell r="X119">
            <v>3</v>
          </cell>
          <cell r="Y119">
            <v>93.478260869565219</v>
          </cell>
          <cell r="Z119">
            <v>165269.56521739133</v>
          </cell>
          <cell r="AA119">
            <v>11530.434782608674</v>
          </cell>
          <cell r="AB119">
            <v>1153043.4782608673</v>
          </cell>
          <cell r="AC119">
            <v>11530.424782608672</v>
          </cell>
          <cell r="AD119">
            <v>0</v>
          </cell>
          <cell r="AE119">
            <v>11530.434782608672</v>
          </cell>
          <cell r="AF119">
            <v>0</v>
          </cell>
          <cell r="AG119">
            <v>38.434782608695578</v>
          </cell>
          <cell r="AH119">
            <v>320.28985507246375</v>
          </cell>
        </row>
        <row r="120">
          <cell r="A120">
            <v>196</v>
          </cell>
          <cell r="B120" t="str">
            <v>Вод-д по ул Береговая</v>
          </cell>
          <cell r="C120">
            <v>4</v>
          </cell>
          <cell r="D120" t="str">
            <v>25</v>
          </cell>
          <cell r="E120" t="str">
            <v>11.05.05</v>
          </cell>
          <cell r="F120" t="str">
            <v/>
          </cell>
          <cell r="G120" t="str">
            <v xml:space="preserve">  .  .</v>
          </cell>
          <cell r="H120">
            <v>0.01</v>
          </cell>
          <cell r="I120">
            <v>0</v>
          </cell>
          <cell r="J120">
            <v>0</v>
          </cell>
          <cell r="K120">
            <v>0.01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0.01</v>
          </cell>
          <cell r="Q120">
            <v>0</v>
          </cell>
          <cell r="R120">
            <v>123</v>
          </cell>
          <cell r="S120">
            <v>935</v>
          </cell>
          <cell r="T120" t="str">
            <v>Амортизация (водопровод)</v>
          </cell>
          <cell r="U120">
            <v>664100</v>
          </cell>
          <cell r="V120">
            <v>46</v>
          </cell>
          <cell r="W120">
            <v>43</v>
          </cell>
          <cell r="X120">
            <v>3</v>
          </cell>
          <cell r="Y120">
            <v>93.478260869565219</v>
          </cell>
          <cell r="Z120">
            <v>620789.13043478259</v>
          </cell>
          <cell r="AA120">
            <v>43310.869565217406</v>
          </cell>
          <cell r="AB120">
            <v>4331086.9565217402</v>
          </cell>
          <cell r="AC120">
            <v>43310.859565217397</v>
          </cell>
          <cell r="AD120">
            <v>0</v>
          </cell>
          <cell r="AE120">
            <v>43310.869565217399</v>
          </cell>
          <cell r="AF120">
            <v>0</v>
          </cell>
          <cell r="AG120">
            <v>144.36956521739134</v>
          </cell>
          <cell r="AH120">
            <v>1203.0797101449275</v>
          </cell>
        </row>
        <row r="121">
          <cell r="A121">
            <v>198</v>
          </cell>
          <cell r="B121" t="str">
            <v>Вод-д по звездному проезду</v>
          </cell>
          <cell r="C121">
            <v>4</v>
          </cell>
          <cell r="D121" t="str">
            <v>25</v>
          </cell>
          <cell r="E121" t="str">
            <v>11.05.05</v>
          </cell>
          <cell r="F121" t="str">
            <v/>
          </cell>
          <cell r="G121" t="str">
            <v xml:space="preserve">  .  .</v>
          </cell>
          <cell r="H121">
            <v>0.01</v>
          </cell>
          <cell r="I121">
            <v>0</v>
          </cell>
          <cell r="J121">
            <v>0</v>
          </cell>
          <cell r="K121">
            <v>0.01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0.01</v>
          </cell>
          <cell r="Q121">
            <v>0</v>
          </cell>
          <cell r="R121">
            <v>123</v>
          </cell>
          <cell r="S121">
            <v>935</v>
          </cell>
          <cell r="T121" t="str">
            <v>Амортизация (водопровод)</v>
          </cell>
          <cell r="U121">
            <v>369820</v>
          </cell>
          <cell r="V121">
            <v>46</v>
          </cell>
          <cell r="W121">
            <v>43</v>
          </cell>
          <cell r="X121">
            <v>3</v>
          </cell>
          <cell r="Y121">
            <v>93.478260869565219</v>
          </cell>
          <cell r="Z121">
            <v>345701.30434782611</v>
          </cell>
          <cell r="AA121">
            <v>24118.69565217389</v>
          </cell>
          <cell r="AB121">
            <v>2411869.5652173888</v>
          </cell>
          <cell r="AC121">
            <v>24118.685652173888</v>
          </cell>
          <cell r="AD121">
            <v>0</v>
          </cell>
          <cell r="AE121">
            <v>24118.695652173887</v>
          </cell>
          <cell r="AF121">
            <v>0</v>
          </cell>
          <cell r="AG121">
            <v>80.39565217391295</v>
          </cell>
          <cell r="AH121">
            <v>669.963768115942</v>
          </cell>
        </row>
        <row r="122">
          <cell r="A122">
            <v>199</v>
          </cell>
          <cell r="B122" t="str">
            <v>Вод-д по ул Автомобильной</v>
          </cell>
          <cell r="C122">
            <v>4</v>
          </cell>
          <cell r="D122" t="str">
            <v>25</v>
          </cell>
          <cell r="E122" t="str">
            <v>11.05.05</v>
          </cell>
          <cell r="F122" t="str">
            <v/>
          </cell>
          <cell r="G122" t="str">
            <v xml:space="preserve">  .  .</v>
          </cell>
          <cell r="H122">
            <v>0.01</v>
          </cell>
          <cell r="I122">
            <v>0</v>
          </cell>
          <cell r="J122">
            <v>0</v>
          </cell>
          <cell r="K122">
            <v>0.01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0.01</v>
          </cell>
          <cell r="Q122">
            <v>0</v>
          </cell>
          <cell r="R122">
            <v>123</v>
          </cell>
          <cell r="S122">
            <v>935</v>
          </cell>
          <cell r="T122" t="str">
            <v>Амортизация (водопровод)</v>
          </cell>
          <cell r="U122">
            <v>371700</v>
          </cell>
          <cell r="V122">
            <v>46</v>
          </cell>
          <cell r="W122">
            <v>43</v>
          </cell>
          <cell r="X122">
            <v>3</v>
          </cell>
          <cell r="Y122">
            <v>93.478260869565219</v>
          </cell>
          <cell r="Z122">
            <v>347458.69565217395</v>
          </cell>
          <cell r="AA122">
            <v>24241.304347826052</v>
          </cell>
          <cell r="AB122">
            <v>2424130.4347826052</v>
          </cell>
          <cell r="AC122">
            <v>24241.294347826053</v>
          </cell>
          <cell r="AD122">
            <v>0</v>
          </cell>
          <cell r="AE122">
            <v>24241.304347826052</v>
          </cell>
          <cell r="AF122">
            <v>0</v>
          </cell>
          <cell r="AG122">
            <v>80.80434782608684</v>
          </cell>
          <cell r="AH122">
            <v>673.36956521739137</v>
          </cell>
        </row>
        <row r="123">
          <cell r="A123">
            <v>200</v>
          </cell>
          <cell r="B123" t="str">
            <v>Вод-д по ул Медицинской</v>
          </cell>
          <cell r="C123">
            <v>4</v>
          </cell>
          <cell r="D123" t="str">
            <v>25</v>
          </cell>
          <cell r="E123" t="str">
            <v>11.05.05</v>
          </cell>
          <cell r="F123" t="str">
            <v/>
          </cell>
          <cell r="G123" t="str">
            <v xml:space="preserve">  .  .</v>
          </cell>
          <cell r="H123">
            <v>0.01</v>
          </cell>
          <cell r="I123">
            <v>0</v>
          </cell>
          <cell r="J123">
            <v>0</v>
          </cell>
          <cell r="K123">
            <v>0.01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0.01</v>
          </cell>
          <cell r="Q123">
            <v>0</v>
          </cell>
          <cell r="R123">
            <v>123</v>
          </cell>
          <cell r="S123">
            <v>935</v>
          </cell>
          <cell r="T123" t="str">
            <v>Амортизация (водопровод)</v>
          </cell>
          <cell r="U123">
            <v>99900</v>
          </cell>
          <cell r="V123">
            <v>46</v>
          </cell>
          <cell r="W123">
            <v>43</v>
          </cell>
          <cell r="X123">
            <v>3</v>
          </cell>
          <cell r="Y123">
            <v>93.478260869565219</v>
          </cell>
          <cell r="Z123">
            <v>93384.782608695663</v>
          </cell>
          <cell r="AA123">
            <v>6515.2173913043371</v>
          </cell>
          <cell r="AB123">
            <v>651521.73913043365</v>
          </cell>
          <cell r="AC123">
            <v>6515.2073913043369</v>
          </cell>
          <cell r="AD123">
            <v>0</v>
          </cell>
          <cell r="AE123">
            <v>6515.2173913043371</v>
          </cell>
          <cell r="AF123">
            <v>0</v>
          </cell>
          <cell r="AG123">
            <v>21.717391304347789</v>
          </cell>
          <cell r="AH123">
            <v>180.97826086956522</v>
          </cell>
        </row>
        <row r="124">
          <cell r="A124">
            <v>201</v>
          </cell>
          <cell r="B124" t="str">
            <v>Вод-д по ул Пожарского</v>
          </cell>
          <cell r="C124">
            <v>4</v>
          </cell>
          <cell r="D124" t="str">
            <v>25</v>
          </cell>
          <cell r="E124" t="str">
            <v>11.05.05</v>
          </cell>
          <cell r="F124" t="str">
            <v/>
          </cell>
          <cell r="G124" t="str">
            <v xml:space="preserve">  .  .</v>
          </cell>
          <cell r="H124">
            <v>0.01</v>
          </cell>
          <cell r="I124">
            <v>0</v>
          </cell>
          <cell r="J124">
            <v>0</v>
          </cell>
          <cell r="K124">
            <v>0.01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0.01</v>
          </cell>
          <cell r="Q124">
            <v>0</v>
          </cell>
          <cell r="R124">
            <v>123</v>
          </cell>
          <cell r="S124">
            <v>935</v>
          </cell>
          <cell r="T124" t="str">
            <v>Амортизация (водопровод)</v>
          </cell>
          <cell r="U124">
            <v>242100</v>
          </cell>
          <cell r="V124">
            <v>46</v>
          </cell>
          <cell r="W124">
            <v>43</v>
          </cell>
          <cell r="X124">
            <v>3</v>
          </cell>
          <cell r="Y124">
            <v>93.478260869565219</v>
          </cell>
          <cell r="Z124">
            <v>226310.86956521741</v>
          </cell>
          <cell r="AA124">
            <v>15789.130434782594</v>
          </cell>
          <cell r="AB124">
            <v>1578913.0434782594</v>
          </cell>
          <cell r="AC124">
            <v>15789.120434782593</v>
          </cell>
          <cell r="AD124">
            <v>0</v>
          </cell>
          <cell r="AE124">
            <v>15789.130434782594</v>
          </cell>
          <cell r="AF124">
            <v>0</v>
          </cell>
          <cell r="AG124">
            <v>52.630434782608638</v>
          </cell>
          <cell r="AH124">
            <v>438.58695652173918</v>
          </cell>
        </row>
        <row r="125">
          <cell r="A125">
            <v>202</v>
          </cell>
          <cell r="B125" t="str">
            <v>Вод-д по ул Алатаусской</v>
          </cell>
          <cell r="C125">
            <v>4</v>
          </cell>
          <cell r="D125" t="str">
            <v>25</v>
          </cell>
          <cell r="E125" t="str">
            <v>11.05.05</v>
          </cell>
          <cell r="F125" t="str">
            <v/>
          </cell>
          <cell r="G125" t="str">
            <v xml:space="preserve">  .  .</v>
          </cell>
          <cell r="H125">
            <v>0.01</v>
          </cell>
          <cell r="I125">
            <v>0</v>
          </cell>
          <cell r="J125">
            <v>0</v>
          </cell>
          <cell r="K125">
            <v>0.01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0.01</v>
          </cell>
          <cell r="Q125">
            <v>0</v>
          </cell>
          <cell r="R125">
            <v>123</v>
          </cell>
          <cell r="S125">
            <v>935</v>
          </cell>
          <cell r="T125" t="str">
            <v>Амортизация (водопровод)</v>
          </cell>
          <cell r="U125">
            <v>123300</v>
          </cell>
          <cell r="V125">
            <v>46</v>
          </cell>
          <cell r="W125">
            <v>43</v>
          </cell>
          <cell r="X125">
            <v>3</v>
          </cell>
          <cell r="Y125">
            <v>93.478260869565219</v>
          </cell>
          <cell r="Z125">
            <v>115258.69565217392</v>
          </cell>
          <cell r="AA125">
            <v>8041.3043478260806</v>
          </cell>
          <cell r="AB125">
            <v>804130.43478260806</v>
          </cell>
          <cell r="AC125">
            <v>8041.2943478260804</v>
          </cell>
          <cell r="AD125">
            <v>0</v>
          </cell>
          <cell r="AE125">
            <v>8041.3043478260806</v>
          </cell>
          <cell r="AF125">
            <v>0</v>
          </cell>
          <cell r="AG125">
            <v>26.804347826086936</v>
          </cell>
          <cell r="AH125">
            <v>223.36956521739128</v>
          </cell>
        </row>
        <row r="126">
          <cell r="A126">
            <v>203</v>
          </cell>
          <cell r="B126" t="str">
            <v>Вод-д по ул Плеханова</v>
          </cell>
          <cell r="C126">
            <v>4</v>
          </cell>
          <cell r="D126" t="str">
            <v>25</v>
          </cell>
          <cell r="E126" t="str">
            <v>11.05.05</v>
          </cell>
          <cell r="F126" t="str">
            <v/>
          </cell>
          <cell r="G126" t="str">
            <v xml:space="preserve">  .  .</v>
          </cell>
          <cell r="H126">
            <v>0.01</v>
          </cell>
          <cell r="I126">
            <v>0</v>
          </cell>
          <cell r="J126">
            <v>0</v>
          </cell>
          <cell r="K126">
            <v>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0.01</v>
          </cell>
          <cell r="Q126">
            <v>0</v>
          </cell>
          <cell r="R126">
            <v>123</v>
          </cell>
          <cell r="S126">
            <v>935</v>
          </cell>
          <cell r="T126" t="str">
            <v>Амортизация (водопровод)</v>
          </cell>
          <cell r="U126">
            <v>51000</v>
          </cell>
          <cell r="V126">
            <v>46</v>
          </cell>
          <cell r="W126">
            <v>43</v>
          </cell>
          <cell r="X126">
            <v>3</v>
          </cell>
          <cell r="Y126">
            <v>93.478260869565219</v>
          </cell>
          <cell r="Z126">
            <v>47673.913043478264</v>
          </cell>
          <cell r="AA126">
            <v>3326.0869565217363</v>
          </cell>
          <cell r="AB126">
            <v>332608.6956521736</v>
          </cell>
          <cell r="AC126">
            <v>3326.0769565217361</v>
          </cell>
          <cell r="AD126">
            <v>0</v>
          </cell>
          <cell r="AE126">
            <v>3326.0869565217363</v>
          </cell>
          <cell r="AF126">
            <v>0</v>
          </cell>
          <cell r="AG126">
            <v>11.08695652173912</v>
          </cell>
          <cell r="AH126">
            <v>92.391304347826079</v>
          </cell>
        </row>
        <row r="127">
          <cell r="A127">
            <v>204</v>
          </cell>
          <cell r="B127" t="str">
            <v>Вод-д по ул Комммунаров</v>
          </cell>
          <cell r="C127">
            <v>4</v>
          </cell>
          <cell r="D127" t="str">
            <v>25</v>
          </cell>
          <cell r="E127" t="str">
            <v>11.05.05</v>
          </cell>
          <cell r="F127" t="str">
            <v/>
          </cell>
          <cell r="G127" t="str">
            <v xml:space="preserve">  .  .</v>
          </cell>
          <cell r="H127">
            <v>0.01</v>
          </cell>
          <cell r="I127">
            <v>0</v>
          </cell>
          <cell r="J127">
            <v>0</v>
          </cell>
          <cell r="K127">
            <v>0.01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0.01</v>
          </cell>
          <cell r="Q127">
            <v>0</v>
          </cell>
          <cell r="R127">
            <v>123</v>
          </cell>
          <cell r="S127">
            <v>935</v>
          </cell>
          <cell r="T127" t="str">
            <v>Амортизация (водопровод)</v>
          </cell>
          <cell r="U127">
            <v>236250</v>
          </cell>
          <cell r="V127">
            <v>46</v>
          </cell>
          <cell r="W127">
            <v>43</v>
          </cell>
          <cell r="X127">
            <v>3</v>
          </cell>
          <cell r="Y127">
            <v>93.478260869565219</v>
          </cell>
          <cell r="Z127">
            <v>220842.39130434784</v>
          </cell>
          <cell r="AA127">
            <v>15407.608695652161</v>
          </cell>
          <cell r="AB127">
            <v>1540760.8695652161</v>
          </cell>
          <cell r="AC127">
            <v>15407.598695652161</v>
          </cell>
          <cell r="AD127">
            <v>0</v>
          </cell>
          <cell r="AE127">
            <v>15407.608695652161</v>
          </cell>
          <cell r="AF127">
            <v>0</v>
          </cell>
          <cell r="AG127">
            <v>51.358695652173871</v>
          </cell>
          <cell r="AH127">
            <v>427.98913043478257</v>
          </cell>
        </row>
        <row r="128">
          <cell r="A128">
            <v>205</v>
          </cell>
          <cell r="B128" t="str">
            <v>Вод-д от сев трассы до вод-ного узла 6</v>
          </cell>
          <cell r="C128">
            <v>4</v>
          </cell>
          <cell r="D128" t="str">
            <v>25</v>
          </cell>
          <cell r="E128" t="str">
            <v>11.05.05</v>
          </cell>
          <cell r="F128" t="str">
            <v/>
          </cell>
          <cell r="G128" t="str">
            <v xml:space="preserve">  .  .</v>
          </cell>
          <cell r="H128">
            <v>0.01</v>
          </cell>
          <cell r="I128">
            <v>0</v>
          </cell>
          <cell r="J128">
            <v>0</v>
          </cell>
          <cell r="K128">
            <v>0.01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0.01</v>
          </cell>
          <cell r="Q128">
            <v>0</v>
          </cell>
          <cell r="R128">
            <v>123</v>
          </cell>
          <cell r="S128">
            <v>935</v>
          </cell>
          <cell r="T128" t="str">
            <v>Амортизация (водопровод)</v>
          </cell>
          <cell r="U128">
            <v>3669000</v>
          </cell>
          <cell r="V128">
            <v>46</v>
          </cell>
          <cell r="W128">
            <v>43</v>
          </cell>
          <cell r="X128">
            <v>3</v>
          </cell>
          <cell r="Y128">
            <v>93.478260869565219</v>
          </cell>
          <cell r="Z128">
            <v>3429717.3913043481</v>
          </cell>
          <cell r="AA128">
            <v>239282.60869565187</v>
          </cell>
          <cell r="AB128">
            <v>23928260.869565185</v>
          </cell>
          <cell r="AC128">
            <v>239282.59869565186</v>
          </cell>
          <cell r="AD128">
            <v>0</v>
          </cell>
          <cell r="AE128">
            <v>239282.60869565187</v>
          </cell>
          <cell r="AF128">
            <v>0</v>
          </cell>
          <cell r="AG128">
            <v>797.60869565217297</v>
          </cell>
          <cell r="AH128">
            <v>6646.739130434783</v>
          </cell>
        </row>
        <row r="129">
          <cell r="A129">
            <v>206</v>
          </cell>
          <cell r="B129" t="str">
            <v>Вод-д по ул Боткина</v>
          </cell>
          <cell r="C129">
            <v>4</v>
          </cell>
          <cell r="D129" t="str">
            <v>25</v>
          </cell>
          <cell r="E129" t="str">
            <v>11.05.05</v>
          </cell>
          <cell r="F129" t="str">
            <v/>
          </cell>
          <cell r="G129" t="str">
            <v xml:space="preserve">  .  .</v>
          </cell>
          <cell r="H129">
            <v>0.01</v>
          </cell>
          <cell r="I129">
            <v>0</v>
          </cell>
          <cell r="J129">
            <v>0</v>
          </cell>
          <cell r="K129">
            <v>0.01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0.01</v>
          </cell>
          <cell r="Q129">
            <v>0</v>
          </cell>
          <cell r="R129">
            <v>123</v>
          </cell>
          <cell r="S129">
            <v>935</v>
          </cell>
          <cell r="T129" t="str">
            <v>Амортизация (водопровод)</v>
          </cell>
          <cell r="U129">
            <v>238500</v>
          </cell>
          <cell r="V129">
            <v>46</v>
          </cell>
          <cell r="W129">
            <v>43</v>
          </cell>
          <cell r="X129">
            <v>3</v>
          </cell>
          <cell r="Y129">
            <v>93.478260869565219</v>
          </cell>
          <cell r="Z129">
            <v>222945.65217391305</v>
          </cell>
          <cell r="AA129">
            <v>15554.347826086945</v>
          </cell>
          <cell r="AB129">
            <v>1555434.7826086944</v>
          </cell>
          <cell r="AC129">
            <v>15554.337826086945</v>
          </cell>
          <cell r="AD129">
            <v>0</v>
          </cell>
          <cell r="AE129">
            <v>15554.347826086945</v>
          </cell>
          <cell r="AF129">
            <v>0</v>
          </cell>
          <cell r="AG129">
            <v>51.847826086956481</v>
          </cell>
          <cell r="AH129">
            <v>432.06521739130432</v>
          </cell>
        </row>
        <row r="130">
          <cell r="A130">
            <v>207</v>
          </cell>
          <cell r="B130" t="str">
            <v>Вод-д по ул Шахтинской</v>
          </cell>
          <cell r="C130">
            <v>4</v>
          </cell>
          <cell r="D130" t="str">
            <v>25</v>
          </cell>
          <cell r="E130" t="str">
            <v>11.05.05</v>
          </cell>
          <cell r="F130" t="str">
            <v/>
          </cell>
          <cell r="G130" t="str">
            <v xml:space="preserve">  .  .</v>
          </cell>
          <cell r="H130">
            <v>0.01</v>
          </cell>
          <cell r="I130">
            <v>0</v>
          </cell>
          <cell r="J130">
            <v>0</v>
          </cell>
          <cell r="K130">
            <v>0.01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0.01</v>
          </cell>
          <cell r="Q130">
            <v>0</v>
          </cell>
          <cell r="R130">
            <v>123</v>
          </cell>
          <cell r="S130">
            <v>935</v>
          </cell>
          <cell r="T130" t="str">
            <v>Амортизация (водопровод)</v>
          </cell>
          <cell r="U130">
            <v>99000</v>
          </cell>
          <cell r="V130">
            <v>46</v>
          </cell>
          <cell r="W130">
            <v>43</v>
          </cell>
          <cell r="X130">
            <v>3</v>
          </cell>
          <cell r="Y130">
            <v>93.478260869565219</v>
          </cell>
          <cell r="Z130">
            <v>92543.478260869568</v>
          </cell>
          <cell r="AA130">
            <v>6456.5217391304323</v>
          </cell>
          <cell r="AB130">
            <v>645652.17391304323</v>
          </cell>
          <cell r="AC130">
            <v>6456.511739130432</v>
          </cell>
          <cell r="AD130">
            <v>0</v>
          </cell>
          <cell r="AE130">
            <v>6456.5217391304323</v>
          </cell>
          <cell r="AF130">
            <v>0</v>
          </cell>
          <cell r="AG130">
            <v>21.521739130434771</v>
          </cell>
          <cell r="AH130">
            <v>179.34782608695653</v>
          </cell>
        </row>
        <row r="131">
          <cell r="A131">
            <v>208</v>
          </cell>
          <cell r="B131" t="str">
            <v>Вод-д по ул Енисейской</v>
          </cell>
          <cell r="C131">
            <v>4</v>
          </cell>
          <cell r="D131" t="str">
            <v>25</v>
          </cell>
          <cell r="E131" t="str">
            <v>11.05.05</v>
          </cell>
          <cell r="F131" t="str">
            <v/>
          </cell>
          <cell r="G131" t="str">
            <v xml:space="preserve">  .  .</v>
          </cell>
          <cell r="H131">
            <v>0.01</v>
          </cell>
          <cell r="I131">
            <v>0</v>
          </cell>
          <cell r="J131">
            <v>0</v>
          </cell>
          <cell r="K131">
            <v>0.01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0.01</v>
          </cell>
          <cell r="Q131">
            <v>0</v>
          </cell>
          <cell r="R131">
            <v>123</v>
          </cell>
          <cell r="S131">
            <v>935</v>
          </cell>
          <cell r="T131" t="str">
            <v>Амортизация (водопровод)</v>
          </cell>
          <cell r="U131">
            <v>264600</v>
          </cell>
          <cell r="V131">
            <v>46</v>
          </cell>
          <cell r="W131">
            <v>43</v>
          </cell>
          <cell r="X131">
            <v>3</v>
          </cell>
          <cell r="Y131">
            <v>93.478260869565219</v>
          </cell>
          <cell r="Z131">
            <v>247343.47826086957</v>
          </cell>
          <cell r="AA131">
            <v>17256.521739130432</v>
          </cell>
          <cell r="AB131">
            <v>1725652.1739130432</v>
          </cell>
          <cell r="AC131">
            <v>17256.511739130434</v>
          </cell>
          <cell r="AD131">
            <v>0</v>
          </cell>
          <cell r="AE131">
            <v>17256.521739130432</v>
          </cell>
          <cell r="AF131">
            <v>0</v>
          </cell>
          <cell r="AG131">
            <v>57.521739130434774</v>
          </cell>
          <cell r="AH131">
            <v>479.3478260869565</v>
          </cell>
        </row>
        <row r="132">
          <cell r="A132">
            <v>209</v>
          </cell>
          <cell r="B132" t="str">
            <v>Вод-д по ул Парковой</v>
          </cell>
          <cell r="C132">
            <v>4</v>
          </cell>
          <cell r="D132" t="str">
            <v>25</v>
          </cell>
          <cell r="E132" t="str">
            <v>11.05.05</v>
          </cell>
          <cell r="F132" t="str">
            <v/>
          </cell>
          <cell r="G132" t="str">
            <v xml:space="preserve">  .  .</v>
          </cell>
          <cell r="H132">
            <v>69546.03</v>
          </cell>
          <cell r="I132">
            <v>0</v>
          </cell>
          <cell r="J132">
            <v>0</v>
          </cell>
          <cell r="K132">
            <v>69546.03</v>
          </cell>
          <cell r="L132">
            <v>0</v>
          </cell>
          <cell r="M132">
            <v>231.82</v>
          </cell>
          <cell r="N132">
            <v>231.82</v>
          </cell>
          <cell r="O132">
            <v>1159.0999999999999</v>
          </cell>
          <cell r="P132">
            <v>68386.929999999993</v>
          </cell>
          <cell r="Q132">
            <v>347.73</v>
          </cell>
          <cell r="R132">
            <v>123</v>
          </cell>
          <cell r="S132">
            <v>935</v>
          </cell>
          <cell r="T132" t="str">
            <v>Амортизация (водопровод)</v>
          </cell>
          <cell r="U132">
            <v>1156500</v>
          </cell>
          <cell r="V132">
            <v>46</v>
          </cell>
          <cell r="W132">
            <v>43</v>
          </cell>
          <cell r="X132">
            <v>3</v>
          </cell>
          <cell r="Y132">
            <v>93.478260869565219</v>
          </cell>
          <cell r="Z132">
            <v>1081076.0869565217</v>
          </cell>
          <cell r="AA132">
            <v>75423.913043478271</v>
          </cell>
          <cell r="AB132">
            <v>1.1028995312916998</v>
          </cell>
          <cell r="AC132">
            <v>7156.2538901984954</v>
          </cell>
          <cell r="AD132">
            <v>119.27084672020919</v>
          </cell>
          <cell r="AE132">
            <v>76702.283890198494</v>
          </cell>
          <cell r="AF132">
            <v>1278.3708467202091</v>
          </cell>
          <cell r="AG132">
            <v>255.67427963399498</v>
          </cell>
          <cell r="AH132">
            <v>2095.108695652174</v>
          </cell>
        </row>
        <row r="133">
          <cell r="A133">
            <v>211</v>
          </cell>
          <cell r="B133" t="str">
            <v>Вод-д вокруг м-на 1 пос Пришахт</v>
          </cell>
          <cell r="C133">
            <v>4</v>
          </cell>
          <cell r="D133" t="str">
            <v>25</v>
          </cell>
          <cell r="E133" t="str">
            <v>11.05.05</v>
          </cell>
          <cell r="F133" t="str">
            <v/>
          </cell>
          <cell r="G133" t="str">
            <v xml:space="preserve">  .  .</v>
          </cell>
          <cell r="H133">
            <v>2071635.87</v>
          </cell>
          <cell r="I133">
            <v>0</v>
          </cell>
          <cell r="J133">
            <v>0</v>
          </cell>
          <cell r="K133">
            <v>2071635.87</v>
          </cell>
          <cell r="L133">
            <v>0</v>
          </cell>
          <cell r="M133">
            <v>6905.45</v>
          </cell>
          <cell r="N133">
            <v>6905.45</v>
          </cell>
          <cell r="O133">
            <v>69054.5</v>
          </cell>
          <cell r="P133">
            <v>2002581.37</v>
          </cell>
          <cell r="Q133">
            <v>10358.18</v>
          </cell>
          <cell r="R133">
            <v>123</v>
          </cell>
          <cell r="S133">
            <v>935</v>
          </cell>
          <cell r="T133" t="str">
            <v>Амортизация (водопровод)</v>
          </cell>
          <cell r="U133">
            <v>15599365</v>
          </cell>
          <cell r="V133">
            <v>51</v>
          </cell>
          <cell r="W133">
            <v>43</v>
          </cell>
          <cell r="X133">
            <v>8</v>
          </cell>
          <cell r="Y133">
            <v>84.313725490196077</v>
          </cell>
          <cell r="Z133">
            <v>13152405.784313725</v>
          </cell>
          <cell r="AA133">
            <v>2446959.2156862747</v>
          </cell>
          <cell r="AB133">
            <v>1.2219025165935078</v>
          </cell>
          <cell r="AC133">
            <v>459701.21301838104</v>
          </cell>
          <cell r="AD133">
            <v>15323.367332106383</v>
          </cell>
          <cell r="AE133">
            <v>2531337.0830183811</v>
          </cell>
          <cell r="AF133">
            <v>84377.867332106383</v>
          </cell>
          <cell r="AG133">
            <v>8437.7902767279375</v>
          </cell>
          <cell r="AH133">
            <v>25489.158496732027</v>
          </cell>
        </row>
        <row r="134">
          <cell r="A134">
            <v>212</v>
          </cell>
          <cell r="B134" t="str">
            <v>Вод-д пос Компанейск</v>
          </cell>
          <cell r="C134">
            <v>4</v>
          </cell>
          <cell r="D134" t="str">
            <v>25</v>
          </cell>
          <cell r="E134" t="str">
            <v>11.05.05</v>
          </cell>
          <cell r="F134" t="str">
            <v/>
          </cell>
          <cell r="G134" t="str">
            <v xml:space="preserve">  .  .</v>
          </cell>
          <cell r="H134">
            <v>0.01</v>
          </cell>
          <cell r="I134">
            <v>0</v>
          </cell>
          <cell r="J134">
            <v>0</v>
          </cell>
          <cell r="K134">
            <v>0.01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0.01</v>
          </cell>
          <cell r="Q134">
            <v>0</v>
          </cell>
          <cell r="R134">
            <v>123</v>
          </cell>
          <cell r="S134">
            <v>935</v>
          </cell>
          <cell r="T134" t="str">
            <v>Амортизация (водопровод)</v>
          </cell>
          <cell r="U134">
            <v>6211568</v>
          </cell>
          <cell r="V134">
            <v>56</v>
          </cell>
          <cell r="W134">
            <v>26</v>
          </cell>
          <cell r="X134">
            <v>30</v>
          </cell>
          <cell r="Y134">
            <v>46.428571428571431</v>
          </cell>
          <cell r="Z134">
            <v>2883942.2857142859</v>
          </cell>
          <cell r="AA134">
            <v>3327625.7142857141</v>
          </cell>
          <cell r="AB134">
            <v>332762571.4285714</v>
          </cell>
          <cell r="AC134">
            <v>3327625.7042857143</v>
          </cell>
          <cell r="AD134">
            <v>0</v>
          </cell>
          <cell r="AE134">
            <v>3327625.7142857141</v>
          </cell>
          <cell r="AF134">
            <v>0</v>
          </cell>
          <cell r="AG134">
            <v>11092.085714285713</v>
          </cell>
          <cell r="AH134">
            <v>9243.4047619047615</v>
          </cell>
        </row>
        <row r="135">
          <cell r="A135">
            <v>213</v>
          </cell>
          <cell r="B135" t="str">
            <v>Вод-д по ул Полевой</v>
          </cell>
          <cell r="C135">
            <v>4</v>
          </cell>
          <cell r="D135" t="str">
            <v>25</v>
          </cell>
          <cell r="E135" t="str">
            <v>11.05.05</v>
          </cell>
          <cell r="F135" t="str">
            <v/>
          </cell>
          <cell r="G135" t="str">
            <v xml:space="preserve">  .  .</v>
          </cell>
          <cell r="H135">
            <v>32403.02</v>
          </cell>
          <cell r="I135">
            <v>0</v>
          </cell>
          <cell r="J135">
            <v>0</v>
          </cell>
          <cell r="K135">
            <v>32403.02</v>
          </cell>
          <cell r="L135">
            <v>0</v>
          </cell>
          <cell r="M135">
            <v>108.01</v>
          </cell>
          <cell r="N135">
            <v>108.01</v>
          </cell>
          <cell r="O135">
            <v>108.01</v>
          </cell>
          <cell r="P135">
            <v>32295.01</v>
          </cell>
          <cell r="Q135">
            <v>162.02000000000001</v>
          </cell>
          <cell r="R135">
            <v>123</v>
          </cell>
          <cell r="S135">
            <v>935</v>
          </cell>
          <cell r="T135" t="str">
            <v>Амортизация (водопровод)</v>
          </cell>
          <cell r="U135">
            <v>656000</v>
          </cell>
          <cell r="V135">
            <v>46</v>
          </cell>
          <cell r="W135">
            <v>43</v>
          </cell>
          <cell r="X135">
            <v>3</v>
          </cell>
          <cell r="Y135">
            <v>93.478260869565219</v>
          </cell>
          <cell r="Z135">
            <v>613217.3913043479</v>
          </cell>
          <cell r="AA135">
            <v>42782.608695652103</v>
          </cell>
          <cell r="AB135">
            <v>1.3247436274412705</v>
          </cell>
          <cell r="AC135">
            <v>10522.674254852038</v>
          </cell>
          <cell r="AD135">
            <v>35.075559199931618</v>
          </cell>
          <cell r="AE135">
            <v>42925.694254852038</v>
          </cell>
          <cell r="AF135">
            <v>143.08555919993162</v>
          </cell>
          <cell r="AG135">
            <v>143.08564751617345</v>
          </cell>
          <cell r="AH135">
            <v>1188.4057971014493</v>
          </cell>
        </row>
        <row r="136">
          <cell r="A136">
            <v>215</v>
          </cell>
          <cell r="B136" t="str">
            <v>Вод-д по ул Профсоюзной</v>
          </cell>
          <cell r="C136">
            <v>4</v>
          </cell>
          <cell r="D136" t="str">
            <v>25</v>
          </cell>
          <cell r="E136" t="str">
            <v>11.05.05</v>
          </cell>
          <cell r="F136" t="str">
            <v/>
          </cell>
          <cell r="G136" t="str">
            <v xml:space="preserve">  .  .</v>
          </cell>
          <cell r="H136">
            <v>0.01</v>
          </cell>
          <cell r="I136">
            <v>0</v>
          </cell>
          <cell r="J136">
            <v>0</v>
          </cell>
          <cell r="K136">
            <v>0.01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0.01</v>
          </cell>
          <cell r="Q136">
            <v>0</v>
          </cell>
          <cell r="R136">
            <v>123</v>
          </cell>
          <cell r="S136">
            <v>935</v>
          </cell>
          <cell r="T136" t="str">
            <v>Амортизация (водопровод)</v>
          </cell>
          <cell r="U136">
            <v>153450</v>
          </cell>
          <cell r="V136">
            <v>46</v>
          </cell>
          <cell r="W136">
            <v>43</v>
          </cell>
          <cell r="X136">
            <v>3</v>
          </cell>
          <cell r="Y136">
            <v>93.478260869565219</v>
          </cell>
          <cell r="Z136">
            <v>143442.39130434784</v>
          </cell>
          <cell r="AA136">
            <v>10007.608695652161</v>
          </cell>
          <cell r="AB136">
            <v>1000760.8695652161</v>
          </cell>
          <cell r="AC136">
            <v>10007.598695652161</v>
          </cell>
          <cell r="AD136">
            <v>0</v>
          </cell>
          <cell r="AE136">
            <v>10007.608695652161</v>
          </cell>
          <cell r="AF136">
            <v>0</v>
          </cell>
          <cell r="AG136">
            <v>33.358695652173871</v>
          </cell>
          <cell r="AH136">
            <v>277.98913043478262</v>
          </cell>
        </row>
        <row r="137">
          <cell r="A137">
            <v>216</v>
          </cell>
          <cell r="B137" t="str">
            <v>Вод-д по ул Разведочной</v>
          </cell>
          <cell r="C137">
            <v>4</v>
          </cell>
          <cell r="D137" t="str">
            <v>25</v>
          </cell>
          <cell r="E137" t="str">
            <v>11.05.05</v>
          </cell>
          <cell r="F137" t="str">
            <v/>
          </cell>
          <cell r="G137" t="str">
            <v xml:space="preserve">  .  .</v>
          </cell>
          <cell r="H137">
            <v>13743.01</v>
          </cell>
          <cell r="I137">
            <v>0</v>
          </cell>
          <cell r="J137">
            <v>0</v>
          </cell>
          <cell r="K137">
            <v>13743.01</v>
          </cell>
          <cell r="L137">
            <v>0</v>
          </cell>
          <cell r="M137">
            <v>45.81</v>
          </cell>
          <cell r="N137">
            <v>45.81</v>
          </cell>
          <cell r="O137">
            <v>183.24</v>
          </cell>
          <cell r="P137">
            <v>13559.77</v>
          </cell>
          <cell r="Q137">
            <v>68.72</v>
          </cell>
          <cell r="R137">
            <v>123</v>
          </cell>
          <cell r="S137">
            <v>935</v>
          </cell>
          <cell r="T137" t="str">
            <v>Амортизация (водопровод)</v>
          </cell>
          <cell r="U137">
            <v>359100</v>
          </cell>
          <cell r="V137">
            <v>46</v>
          </cell>
          <cell r="W137">
            <v>43</v>
          </cell>
          <cell r="X137">
            <v>3</v>
          </cell>
          <cell r="Y137">
            <v>93.478260869565219</v>
          </cell>
          <cell r="Z137">
            <v>335680.4347826087</v>
          </cell>
          <cell r="AA137">
            <v>23419.565217391297</v>
          </cell>
          <cell r="AB137">
            <v>1.7271358745311534</v>
          </cell>
          <cell r="AC137">
            <v>9993.0355950403846</v>
          </cell>
          <cell r="AD137">
            <v>133.24037764908854</v>
          </cell>
          <cell r="AE137">
            <v>23736.045595040385</v>
          </cell>
          <cell r="AF137">
            <v>316.48037764908855</v>
          </cell>
          <cell r="AG137">
            <v>79.120151983467949</v>
          </cell>
          <cell r="AH137">
            <v>650.54347826086962</v>
          </cell>
        </row>
        <row r="138">
          <cell r="A138">
            <v>217</v>
          </cell>
          <cell r="B138" t="str">
            <v>Вод-д по ул Стадионной</v>
          </cell>
          <cell r="C138">
            <v>4</v>
          </cell>
          <cell r="D138" t="str">
            <v>25</v>
          </cell>
          <cell r="E138" t="str">
            <v>11.05.05</v>
          </cell>
          <cell r="F138" t="str">
            <v/>
          </cell>
          <cell r="G138" t="str">
            <v xml:space="preserve">  .  .</v>
          </cell>
          <cell r="H138">
            <v>0.01</v>
          </cell>
          <cell r="I138">
            <v>0</v>
          </cell>
          <cell r="J138">
            <v>0</v>
          </cell>
          <cell r="K138">
            <v>0.01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0.01</v>
          </cell>
          <cell r="Q138">
            <v>0</v>
          </cell>
          <cell r="R138">
            <v>123</v>
          </cell>
          <cell r="S138">
            <v>935</v>
          </cell>
          <cell r="T138" t="str">
            <v>Амортизация (водопровод)</v>
          </cell>
          <cell r="U138">
            <v>793350</v>
          </cell>
          <cell r="V138">
            <v>46</v>
          </cell>
          <cell r="W138">
            <v>43</v>
          </cell>
          <cell r="X138">
            <v>3</v>
          </cell>
          <cell r="Y138">
            <v>93.478260869565219</v>
          </cell>
          <cell r="Z138">
            <v>741609.78260869568</v>
          </cell>
          <cell r="AA138">
            <v>51740.217391304323</v>
          </cell>
          <cell r="AB138">
            <v>5174021.7391304318</v>
          </cell>
          <cell r="AC138">
            <v>51740.20739130432</v>
          </cell>
          <cell r="AD138">
            <v>0</v>
          </cell>
          <cell r="AE138">
            <v>51740.217391304323</v>
          </cell>
          <cell r="AF138">
            <v>0</v>
          </cell>
          <cell r="AG138">
            <v>172.46739130434776</v>
          </cell>
          <cell r="AH138">
            <v>1437.2282608695652</v>
          </cell>
        </row>
        <row r="139">
          <cell r="A139">
            <v>218</v>
          </cell>
          <cell r="B139" t="str">
            <v>Вод-д по ул Ильича</v>
          </cell>
          <cell r="C139">
            <v>4</v>
          </cell>
          <cell r="D139" t="str">
            <v>25</v>
          </cell>
          <cell r="E139" t="str">
            <v>11.05.05</v>
          </cell>
          <cell r="F139" t="str">
            <v/>
          </cell>
          <cell r="G139" t="str">
            <v xml:space="preserve">  .  .</v>
          </cell>
          <cell r="H139">
            <v>0.01</v>
          </cell>
          <cell r="I139">
            <v>0</v>
          </cell>
          <cell r="J139">
            <v>0</v>
          </cell>
          <cell r="K139">
            <v>0.01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0.01</v>
          </cell>
          <cell r="Q139">
            <v>0</v>
          </cell>
          <cell r="R139">
            <v>123</v>
          </cell>
          <cell r="S139">
            <v>935</v>
          </cell>
          <cell r="T139" t="str">
            <v>Амортизация (водопровод)</v>
          </cell>
          <cell r="U139">
            <v>693900</v>
          </cell>
          <cell r="V139">
            <v>46</v>
          </cell>
          <cell r="W139">
            <v>43</v>
          </cell>
          <cell r="X139">
            <v>3</v>
          </cell>
          <cell r="Y139">
            <v>93.478260869565219</v>
          </cell>
          <cell r="Z139">
            <v>648645.65217391308</v>
          </cell>
          <cell r="AA139">
            <v>45254.347826086916</v>
          </cell>
          <cell r="AB139">
            <v>4525434.7826086916</v>
          </cell>
          <cell r="AC139">
            <v>45254.337826086914</v>
          </cell>
          <cell r="AD139">
            <v>0</v>
          </cell>
          <cell r="AE139">
            <v>45254.347826086916</v>
          </cell>
          <cell r="AF139">
            <v>0</v>
          </cell>
          <cell r="AG139">
            <v>150.84782608695639</v>
          </cell>
          <cell r="AH139">
            <v>1257.0652173913043</v>
          </cell>
        </row>
        <row r="140">
          <cell r="A140">
            <v>219</v>
          </cell>
          <cell r="B140" t="str">
            <v>Вод-д по ул Курчатова</v>
          </cell>
          <cell r="C140">
            <v>4</v>
          </cell>
          <cell r="D140" t="str">
            <v>25</v>
          </cell>
          <cell r="E140" t="str">
            <v>11.05.05</v>
          </cell>
          <cell r="F140" t="str">
            <v/>
          </cell>
          <cell r="G140" t="str">
            <v xml:space="preserve">  .  .</v>
          </cell>
          <cell r="H140">
            <v>0.01</v>
          </cell>
          <cell r="I140">
            <v>0</v>
          </cell>
          <cell r="J140">
            <v>0</v>
          </cell>
          <cell r="K140">
            <v>0.01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0.01</v>
          </cell>
          <cell r="Q140">
            <v>0</v>
          </cell>
          <cell r="R140">
            <v>123</v>
          </cell>
          <cell r="S140">
            <v>935</v>
          </cell>
          <cell r="T140" t="str">
            <v>Амортизация (водопровод)</v>
          </cell>
          <cell r="U140">
            <v>373050</v>
          </cell>
          <cell r="V140">
            <v>46</v>
          </cell>
          <cell r="W140">
            <v>43</v>
          </cell>
          <cell r="X140">
            <v>3</v>
          </cell>
          <cell r="Y140">
            <v>93.478260869565219</v>
          </cell>
          <cell r="Z140">
            <v>348720.65217391308</v>
          </cell>
          <cell r="AA140">
            <v>24329.347826086916</v>
          </cell>
          <cell r="AB140">
            <v>2432934.7826086916</v>
          </cell>
          <cell r="AC140">
            <v>24329.337826086918</v>
          </cell>
          <cell r="AD140">
            <v>0</v>
          </cell>
          <cell r="AE140">
            <v>24329.347826086916</v>
          </cell>
          <cell r="AF140">
            <v>0</v>
          </cell>
          <cell r="AG140">
            <v>81.097826086956388</v>
          </cell>
          <cell r="AH140">
            <v>675.81521739130437</v>
          </cell>
        </row>
        <row r="141">
          <cell r="A141">
            <v>220</v>
          </cell>
          <cell r="B141" t="str">
            <v>Вод-д по ул Харьковской</v>
          </cell>
          <cell r="C141">
            <v>4</v>
          </cell>
          <cell r="D141" t="str">
            <v>25</v>
          </cell>
          <cell r="E141" t="str">
            <v>11.05.05</v>
          </cell>
          <cell r="F141" t="str">
            <v/>
          </cell>
          <cell r="G141" t="str">
            <v xml:space="preserve">  .  .</v>
          </cell>
          <cell r="H141">
            <v>0.01</v>
          </cell>
          <cell r="I141">
            <v>0</v>
          </cell>
          <cell r="J141">
            <v>0</v>
          </cell>
          <cell r="K141">
            <v>0.01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0.01</v>
          </cell>
          <cell r="Q141">
            <v>0</v>
          </cell>
          <cell r="R141">
            <v>123</v>
          </cell>
          <cell r="S141">
            <v>935</v>
          </cell>
          <cell r="T141" t="str">
            <v>Амортизация (водопровод)</v>
          </cell>
          <cell r="U141">
            <v>178650</v>
          </cell>
          <cell r="V141">
            <v>46</v>
          </cell>
          <cell r="W141">
            <v>43</v>
          </cell>
          <cell r="X141">
            <v>3</v>
          </cell>
          <cell r="Y141">
            <v>93.478260869565219</v>
          </cell>
          <cell r="Z141">
            <v>166998.91304347827</v>
          </cell>
          <cell r="AA141">
            <v>11651.086956521729</v>
          </cell>
          <cell r="AB141">
            <v>1165108.6956521729</v>
          </cell>
          <cell r="AC141">
            <v>11651.076956521729</v>
          </cell>
          <cell r="AD141">
            <v>0</v>
          </cell>
          <cell r="AE141">
            <v>11651.086956521729</v>
          </cell>
          <cell r="AF141">
            <v>0</v>
          </cell>
          <cell r="AG141">
            <v>38.836956521739097</v>
          </cell>
          <cell r="AH141">
            <v>323.64130434782606</v>
          </cell>
        </row>
        <row r="142">
          <cell r="A142">
            <v>221</v>
          </cell>
          <cell r="B142" t="str">
            <v>Вод-д по ул Мастеров</v>
          </cell>
          <cell r="C142">
            <v>4</v>
          </cell>
          <cell r="D142" t="str">
            <v>25</v>
          </cell>
          <cell r="E142" t="str">
            <v>11.05.05</v>
          </cell>
          <cell r="F142" t="str">
            <v/>
          </cell>
          <cell r="G142" t="str">
            <v xml:space="preserve">  .  .</v>
          </cell>
          <cell r="H142">
            <v>0.01</v>
          </cell>
          <cell r="I142">
            <v>0</v>
          </cell>
          <cell r="J142">
            <v>0</v>
          </cell>
          <cell r="K142">
            <v>0.01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0.01</v>
          </cell>
          <cell r="Q142">
            <v>0</v>
          </cell>
          <cell r="R142">
            <v>123</v>
          </cell>
          <cell r="S142">
            <v>935</v>
          </cell>
          <cell r="T142" t="str">
            <v>Амортизация (водопровод)</v>
          </cell>
          <cell r="U142">
            <v>72000</v>
          </cell>
          <cell r="V142">
            <v>46</v>
          </cell>
          <cell r="W142">
            <v>43</v>
          </cell>
          <cell r="X142">
            <v>3</v>
          </cell>
          <cell r="Y142">
            <v>93.478260869565219</v>
          </cell>
          <cell r="Z142">
            <v>67304.34782608696</v>
          </cell>
          <cell r="AA142">
            <v>4695.6521739130403</v>
          </cell>
          <cell r="AB142">
            <v>469565.21739130403</v>
          </cell>
          <cell r="AC142">
            <v>4695.6421739130401</v>
          </cell>
          <cell r="AD142">
            <v>0</v>
          </cell>
          <cell r="AE142">
            <v>4695.6521739130403</v>
          </cell>
          <cell r="AF142">
            <v>0</v>
          </cell>
          <cell r="AG142">
            <v>15.652173913043468</v>
          </cell>
          <cell r="AH142">
            <v>130.43478260869566</v>
          </cell>
        </row>
        <row r="143">
          <cell r="A143">
            <v>223</v>
          </cell>
          <cell r="B143" t="str">
            <v>Вод-д по ул Ташкентской</v>
          </cell>
          <cell r="C143">
            <v>4</v>
          </cell>
          <cell r="D143" t="str">
            <v>25</v>
          </cell>
          <cell r="E143" t="str">
            <v>11.05.05</v>
          </cell>
          <cell r="F143" t="str">
            <v/>
          </cell>
          <cell r="G143" t="str">
            <v xml:space="preserve">  .  .</v>
          </cell>
          <cell r="H143">
            <v>0.01</v>
          </cell>
          <cell r="I143">
            <v>0</v>
          </cell>
          <cell r="J143">
            <v>0</v>
          </cell>
          <cell r="K143">
            <v>0.01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0.01</v>
          </cell>
          <cell r="Q143">
            <v>0</v>
          </cell>
          <cell r="R143">
            <v>123</v>
          </cell>
          <cell r="S143">
            <v>935</v>
          </cell>
          <cell r="T143" t="str">
            <v>Амортизация (водопровод)</v>
          </cell>
          <cell r="U143">
            <v>756080</v>
          </cell>
          <cell r="V143">
            <v>44</v>
          </cell>
          <cell r="W143">
            <v>41</v>
          </cell>
          <cell r="X143">
            <v>3</v>
          </cell>
          <cell r="Y143">
            <v>93.181818181818173</v>
          </cell>
          <cell r="Z143">
            <v>704529.09090909082</v>
          </cell>
          <cell r="AA143">
            <v>51550.909090909176</v>
          </cell>
          <cell r="AB143">
            <v>5155090.9090909176</v>
          </cell>
          <cell r="AC143">
            <v>51550.899090909174</v>
          </cell>
          <cell r="AD143">
            <v>0</v>
          </cell>
          <cell r="AE143">
            <v>51550.909090909176</v>
          </cell>
          <cell r="AF143">
            <v>0</v>
          </cell>
          <cell r="AG143">
            <v>171.83636363636393</v>
          </cell>
          <cell r="AH143">
            <v>1431.969696969697</v>
          </cell>
        </row>
        <row r="144">
          <cell r="A144">
            <v>224</v>
          </cell>
          <cell r="B144" t="str">
            <v>Вод-д микр-на 1 н-майкуд</v>
          </cell>
          <cell r="C144">
            <v>4</v>
          </cell>
          <cell r="D144" t="str">
            <v>25</v>
          </cell>
          <cell r="E144" t="str">
            <v>11.05.05</v>
          </cell>
          <cell r="F144" t="str">
            <v/>
          </cell>
          <cell r="G144" t="str">
            <v xml:space="preserve">  .  .</v>
          </cell>
          <cell r="H144">
            <v>0.01</v>
          </cell>
          <cell r="I144">
            <v>0</v>
          </cell>
          <cell r="J144">
            <v>0</v>
          </cell>
          <cell r="K144">
            <v>0.01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0.01</v>
          </cell>
          <cell r="Q144">
            <v>0</v>
          </cell>
          <cell r="R144">
            <v>123</v>
          </cell>
          <cell r="S144">
            <v>935</v>
          </cell>
          <cell r="T144" t="str">
            <v>Амортизация (водопровод)</v>
          </cell>
          <cell r="U144">
            <v>12722400</v>
          </cell>
          <cell r="V144">
            <v>53</v>
          </cell>
          <cell r="W144">
            <v>43</v>
          </cell>
          <cell r="X144">
            <v>10</v>
          </cell>
          <cell r="Y144">
            <v>81.132075471698116</v>
          </cell>
          <cell r="Z144">
            <v>10321947.169811321</v>
          </cell>
          <cell r="AA144">
            <v>2400452.8301886786</v>
          </cell>
          <cell r="AB144">
            <v>240045283.01886785</v>
          </cell>
          <cell r="AC144">
            <v>2400452.8201886788</v>
          </cell>
          <cell r="AD144">
            <v>0</v>
          </cell>
          <cell r="AE144">
            <v>2400452.8301886786</v>
          </cell>
          <cell r="AF144">
            <v>0</v>
          </cell>
          <cell r="AG144">
            <v>8001.5094339622619</v>
          </cell>
          <cell r="AH144">
            <v>20003.773584905659</v>
          </cell>
        </row>
        <row r="145">
          <cell r="A145">
            <v>225</v>
          </cell>
          <cell r="B145" t="str">
            <v>Вод-д микр-на 12 майкудука</v>
          </cell>
          <cell r="C145">
            <v>4</v>
          </cell>
          <cell r="D145" t="str">
            <v>25</v>
          </cell>
          <cell r="E145" t="str">
            <v>11.05.05</v>
          </cell>
          <cell r="F145" t="str">
            <v/>
          </cell>
          <cell r="G145" t="str">
            <v xml:space="preserve">  .  .</v>
          </cell>
          <cell r="H145">
            <v>0.01</v>
          </cell>
          <cell r="I145">
            <v>0</v>
          </cell>
          <cell r="J145">
            <v>0</v>
          </cell>
          <cell r="K145">
            <v>0.01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0.01</v>
          </cell>
          <cell r="Q145">
            <v>0</v>
          </cell>
          <cell r="R145">
            <v>123</v>
          </cell>
          <cell r="S145">
            <v>935</v>
          </cell>
          <cell r="T145" t="str">
            <v>Амортизация (водопровод)</v>
          </cell>
          <cell r="U145">
            <v>11832525</v>
          </cell>
          <cell r="V145">
            <v>46</v>
          </cell>
          <cell r="W145">
            <v>43</v>
          </cell>
          <cell r="X145">
            <v>3</v>
          </cell>
          <cell r="Y145">
            <v>93.478260869565219</v>
          </cell>
          <cell r="Z145">
            <v>11060838.586956521</v>
          </cell>
          <cell r="AA145">
            <v>771686.4130434785</v>
          </cell>
          <cell r="AB145">
            <v>77168641.304347843</v>
          </cell>
          <cell r="AC145">
            <v>771686.40304347838</v>
          </cell>
          <cell r="AD145">
            <v>0</v>
          </cell>
          <cell r="AE145">
            <v>771686.41304347839</v>
          </cell>
          <cell r="AF145">
            <v>0</v>
          </cell>
          <cell r="AG145">
            <v>2572.2880434782614</v>
          </cell>
          <cell r="AH145">
            <v>21435.733695652172</v>
          </cell>
        </row>
        <row r="146">
          <cell r="A146">
            <v>226</v>
          </cell>
          <cell r="B146" t="str">
            <v>Вод-д от ул Полигонной Совхозной</v>
          </cell>
          <cell r="C146">
            <v>4</v>
          </cell>
          <cell r="D146" t="str">
            <v>25</v>
          </cell>
          <cell r="E146" t="str">
            <v>11.05.05</v>
          </cell>
          <cell r="F146" t="str">
            <v/>
          </cell>
          <cell r="G146" t="str">
            <v xml:space="preserve">  .  .</v>
          </cell>
          <cell r="H146">
            <v>0.01</v>
          </cell>
          <cell r="I146">
            <v>0</v>
          </cell>
          <cell r="J146">
            <v>0</v>
          </cell>
          <cell r="K146">
            <v>0.01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0.01</v>
          </cell>
          <cell r="Q146">
            <v>0</v>
          </cell>
          <cell r="R146">
            <v>123</v>
          </cell>
          <cell r="S146">
            <v>935</v>
          </cell>
          <cell r="T146" t="str">
            <v>Амортизация (водопровод)</v>
          </cell>
          <cell r="U146">
            <v>3363536</v>
          </cell>
          <cell r="V146">
            <v>46</v>
          </cell>
          <cell r="W146">
            <v>43</v>
          </cell>
          <cell r="X146">
            <v>3</v>
          </cell>
          <cell r="Y146">
            <v>93.478260869565219</v>
          </cell>
          <cell r="Z146">
            <v>3144174.9565217393</v>
          </cell>
          <cell r="AA146">
            <v>219361.04347826075</v>
          </cell>
          <cell r="AB146">
            <v>21936104.347826075</v>
          </cell>
          <cell r="AC146">
            <v>219361.03347826074</v>
          </cell>
          <cell r="AD146">
            <v>0</v>
          </cell>
          <cell r="AE146">
            <v>219361.04347826075</v>
          </cell>
          <cell r="AF146">
            <v>0</v>
          </cell>
          <cell r="AG146">
            <v>731.20347826086925</v>
          </cell>
          <cell r="AH146">
            <v>6093.36231884058</v>
          </cell>
        </row>
        <row r="147">
          <cell r="A147">
            <v>227</v>
          </cell>
          <cell r="B147" t="str">
            <v>Вод-д по ул Багрицкого</v>
          </cell>
          <cell r="C147">
            <v>4</v>
          </cell>
          <cell r="D147" t="str">
            <v>25</v>
          </cell>
          <cell r="E147" t="str">
            <v>11.05.05</v>
          </cell>
          <cell r="F147" t="str">
            <v/>
          </cell>
          <cell r="G147" t="str">
            <v xml:space="preserve">  .  .</v>
          </cell>
          <cell r="H147">
            <v>100834.65</v>
          </cell>
          <cell r="I147">
            <v>0</v>
          </cell>
          <cell r="J147">
            <v>0</v>
          </cell>
          <cell r="K147">
            <v>100834.65</v>
          </cell>
          <cell r="L147">
            <v>0</v>
          </cell>
          <cell r="M147">
            <v>336.12</v>
          </cell>
          <cell r="N147">
            <v>336.12</v>
          </cell>
          <cell r="O147">
            <v>1680.6</v>
          </cell>
          <cell r="P147">
            <v>99154.05</v>
          </cell>
          <cell r="Q147">
            <v>504.17</v>
          </cell>
          <cell r="R147">
            <v>123</v>
          </cell>
          <cell r="S147">
            <v>935</v>
          </cell>
          <cell r="T147" t="str">
            <v>Амортизация (водопровод)</v>
          </cell>
          <cell r="U147">
            <v>393600</v>
          </cell>
          <cell r="V147">
            <v>46</v>
          </cell>
          <cell r="W147">
            <v>43</v>
          </cell>
          <cell r="X147">
            <v>3</v>
          </cell>
          <cell r="Y147">
            <v>93.478260869565219</v>
          </cell>
          <cell r="Z147">
            <v>367930.4347826087</v>
          </cell>
          <cell r="AA147">
            <v>25669.565217391297</v>
          </cell>
          <cell r="AB147">
            <v>0.25888569571682946</v>
          </cell>
          <cell r="AC147">
            <v>-74730.001482387001</v>
          </cell>
          <cell r="AD147">
            <v>-1245.5166997782962</v>
          </cell>
          <cell r="AE147">
            <v>26104.648517612994</v>
          </cell>
          <cell r="AF147">
            <v>435.08330022170367</v>
          </cell>
          <cell r="AG147">
            <v>87.015495058709973</v>
          </cell>
          <cell r="AH147">
            <v>713.04347826086951</v>
          </cell>
        </row>
        <row r="148">
          <cell r="A148">
            <v>228</v>
          </cell>
          <cell r="B148" t="str">
            <v>Вод-д по ул Курганской</v>
          </cell>
          <cell r="C148">
            <v>4</v>
          </cell>
          <cell r="D148" t="str">
            <v>25</v>
          </cell>
          <cell r="E148" t="str">
            <v>11.05.05</v>
          </cell>
          <cell r="F148" t="str">
            <v/>
          </cell>
          <cell r="G148" t="str">
            <v xml:space="preserve">  .  .</v>
          </cell>
          <cell r="H148">
            <v>0.01</v>
          </cell>
          <cell r="I148">
            <v>0</v>
          </cell>
          <cell r="J148">
            <v>0</v>
          </cell>
          <cell r="K148">
            <v>0.01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0.01</v>
          </cell>
          <cell r="Q148">
            <v>0</v>
          </cell>
          <cell r="R148">
            <v>123</v>
          </cell>
          <cell r="S148">
            <v>935</v>
          </cell>
          <cell r="T148" t="str">
            <v>Амортизация (водопровод)</v>
          </cell>
          <cell r="U148">
            <v>157500</v>
          </cell>
          <cell r="V148">
            <v>46</v>
          </cell>
          <cell r="W148">
            <v>43</v>
          </cell>
          <cell r="X148">
            <v>3</v>
          </cell>
          <cell r="Y148">
            <v>93.478260869565219</v>
          </cell>
          <cell r="Z148">
            <v>147228.26086956522</v>
          </cell>
          <cell r="AA148">
            <v>10271.739130434784</v>
          </cell>
          <cell r="AB148">
            <v>1027173.9130434784</v>
          </cell>
          <cell r="AC148">
            <v>10271.729130434784</v>
          </cell>
          <cell r="AD148">
            <v>0</v>
          </cell>
          <cell r="AE148">
            <v>10271.739130434784</v>
          </cell>
          <cell r="AF148">
            <v>0</v>
          </cell>
          <cell r="AG148">
            <v>34.239130434782616</v>
          </cell>
          <cell r="AH148">
            <v>285.32608695652175</v>
          </cell>
        </row>
        <row r="149">
          <cell r="A149">
            <v>229</v>
          </cell>
          <cell r="B149" t="str">
            <v>Вод-д по ул Верещагина</v>
          </cell>
          <cell r="C149">
            <v>4</v>
          </cell>
          <cell r="D149" t="str">
            <v>25</v>
          </cell>
          <cell r="E149" t="str">
            <v>11.05.05</v>
          </cell>
          <cell r="F149" t="str">
            <v/>
          </cell>
          <cell r="G149" t="str">
            <v xml:space="preserve">  .  .</v>
          </cell>
          <cell r="H149">
            <v>0.01</v>
          </cell>
          <cell r="I149">
            <v>0</v>
          </cell>
          <cell r="J149">
            <v>0</v>
          </cell>
          <cell r="K149">
            <v>0.01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0.01</v>
          </cell>
          <cell r="Q149">
            <v>0</v>
          </cell>
          <cell r="R149">
            <v>123</v>
          </cell>
          <cell r="S149">
            <v>935</v>
          </cell>
          <cell r="T149" t="str">
            <v>Амортизация (водопровод)</v>
          </cell>
          <cell r="U149">
            <v>111150</v>
          </cell>
          <cell r="V149">
            <v>46</v>
          </cell>
          <cell r="W149">
            <v>43</v>
          </cell>
          <cell r="X149">
            <v>3</v>
          </cell>
          <cell r="Y149">
            <v>93.478260869565219</v>
          </cell>
          <cell r="Z149">
            <v>103901.08695652174</v>
          </cell>
          <cell r="AA149">
            <v>7248.9130434782564</v>
          </cell>
          <cell r="AB149">
            <v>724891.30434782559</v>
          </cell>
          <cell r="AC149">
            <v>7248.9030434782562</v>
          </cell>
          <cell r="AD149">
            <v>0</v>
          </cell>
          <cell r="AE149">
            <v>7248.9130434782564</v>
          </cell>
          <cell r="AF149">
            <v>0</v>
          </cell>
          <cell r="AG149">
            <v>24.163043478260857</v>
          </cell>
          <cell r="AH149">
            <v>201.35869565217391</v>
          </cell>
        </row>
        <row r="150">
          <cell r="A150">
            <v>230</v>
          </cell>
          <cell r="B150" t="str">
            <v>Вод-д к произв базе Ленин р-на</v>
          </cell>
          <cell r="C150">
            <v>4</v>
          </cell>
          <cell r="D150" t="str">
            <v>25</v>
          </cell>
          <cell r="E150" t="str">
            <v>11.05.05</v>
          </cell>
          <cell r="F150" t="str">
            <v/>
          </cell>
          <cell r="G150" t="str">
            <v xml:space="preserve">  .  .</v>
          </cell>
          <cell r="H150">
            <v>0.01</v>
          </cell>
          <cell r="I150">
            <v>0</v>
          </cell>
          <cell r="J150">
            <v>0</v>
          </cell>
          <cell r="K150">
            <v>0.01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0.01</v>
          </cell>
          <cell r="Q150">
            <v>0</v>
          </cell>
          <cell r="R150">
            <v>123</v>
          </cell>
          <cell r="S150">
            <v>935</v>
          </cell>
          <cell r="T150" t="str">
            <v>Амортизация (водопровод)</v>
          </cell>
          <cell r="U150">
            <v>544480</v>
          </cell>
          <cell r="V150">
            <v>45</v>
          </cell>
          <cell r="W150">
            <v>42</v>
          </cell>
          <cell r="X150">
            <v>3</v>
          </cell>
          <cell r="Y150">
            <v>93.333333333333329</v>
          </cell>
          <cell r="Z150">
            <v>508181.33333333326</v>
          </cell>
          <cell r="AA150">
            <v>36298.666666666744</v>
          </cell>
          <cell r="AB150">
            <v>3629866.6666666744</v>
          </cell>
          <cell r="AC150">
            <v>36298.656666666742</v>
          </cell>
          <cell r="AD150">
            <v>0</v>
          </cell>
          <cell r="AE150">
            <v>36298.666666666744</v>
          </cell>
          <cell r="AF150">
            <v>0</v>
          </cell>
          <cell r="AG150">
            <v>120.99555555555581</v>
          </cell>
          <cell r="AH150">
            <v>1008.2962962962962</v>
          </cell>
        </row>
        <row r="151">
          <cell r="A151">
            <v>231</v>
          </cell>
          <cell r="B151" t="str">
            <v>Вод-д Микр-на 1-3 нового города</v>
          </cell>
          <cell r="C151">
            <v>4</v>
          </cell>
          <cell r="D151" t="str">
            <v>25</v>
          </cell>
          <cell r="E151" t="str">
            <v>11.05.05</v>
          </cell>
          <cell r="F151" t="str">
            <v/>
          </cell>
          <cell r="G151" t="str">
            <v xml:space="preserve">  .  .</v>
          </cell>
          <cell r="H151">
            <v>474857.92</v>
          </cell>
          <cell r="I151">
            <v>0</v>
          </cell>
          <cell r="J151">
            <v>0</v>
          </cell>
          <cell r="K151">
            <v>474857.92</v>
          </cell>
          <cell r="L151">
            <v>0</v>
          </cell>
          <cell r="M151">
            <v>1582.86</v>
          </cell>
          <cell r="N151">
            <v>1582.86</v>
          </cell>
          <cell r="O151">
            <v>5938.8</v>
          </cell>
          <cell r="P151">
            <v>468919.12</v>
          </cell>
          <cell r="Q151">
            <v>2374.29</v>
          </cell>
          <cell r="R151">
            <v>123</v>
          </cell>
          <cell r="S151">
            <v>935</v>
          </cell>
          <cell r="T151" t="str">
            <v>Амортизация (водопровод)</v>
          </cell>
          <cell r="U151">
            <v>11306240</v>
          </cell>
          <cell r="V151">
            <v>45</v>
          </cell>
          <cell r="W151">
            <v>42</v>
          </cell>
          <cell r="X151">
            <v>3</v>
          </cell>
          <cell r="Y151">
            <v>93.333333333333329</v>
          </cell>
          <cell r="Z151">
            <v>10552490.666666666</v>
          </cell>
          <cell r="AA151">
            <v>753749.33333333395</v>
          </cell>
          <cell r="AB151">
            <v>1.6074186382788869</v>
          </cell>
          <cell r="AC151">
            <v>288437.55114234454</v>
          </cell>
          <cell r="AD151">
            <v>3607.3378090106535</v>
          </cell>
          <cell r="AE151">
            <v>763295.47114234453</v>
          </cell>
          <cell r="AF151">
            <v>9546.1378090106537</v>
          </cell>
          <cell r="AG151">
            <v>2544.3182371411485</v>
          </cell>
          <cell r="AH151">
            <v>20937.481481481482</v>
          </cell>
        </row>
        <row r="152">
          <cell r="A152">
            <v>232</v>
          </cell>
          <cell r="B152" t="str">
            <v>Вод-д микр-на 1-3</v>
          </cell>
          <cell r="C152">
            <v>4</v>
          </cell>
          <cell r="D152" t="str">
            <v>25</v>
          </cell>
          <cell r="E152" t="str">
            <v>11.05.05</v>
          </cell>
          <cell r="F152" t="str">
            <v>Протяженность-450м, трубы ст д 350-350м, д 300-85м, д 150-15м</v>
          </cell>
          <cell r="G152" t="str">
            <v>19.10.04</v>
          </cell>
          <cell r="H152">
            <v>3333906.29</v>
          </cell>
          <cell r="I152">
            <v>0</v>
          </cell>
          <cell r="J152">
            <v>0</v>
          </cell>
          <cell r="K152">
            <v>3333906.29</v>
          </cell>
          <cell r="L152">
            <v>0</v>
          </cell>
          <cell r="M152">
            <v>11113.02</v>
          </cell>
          <cell r="N152">
            <v>11113.02</v>
          </cell>
          <cell r="O152">
            <v>322166.46000000002</v>
          </cell>
          <cell r="P152">
            <v>3011739.83</v>
          </cell>
          <cell r="Q152">
            <v>16669.53</v>
          </cell>
          <cell r="R152">
            <v>123</v>
          </cell>
          <cell r="S152">
            <v>935</v>
          </cell>
          <cell r="T152" t="str">
            <v>Амортизация (водопровод)</v>
          </cell>
          <cell r="U152">
            <v>3296810</v>
          </cell>
          <cell r="V152">
            <v>82</v>
          </cell>
          <cell r="W152">
            <v>42</v>
          </cell>
          <cell r="X152">
            <v>40</v>
          </cell>
          <cell r="Y152">
            <v>51.219512195121951</v>
          </cell>
          <cell r="Z152">
            <v>1688610</v>
          </cell>
          <cell r="AA152">
            <v>1608200</v>
          </cell>
          <cell r="AB152">
            <v>0.53397706667112743</v>
          </cell>
          <cell r="AC152">
            <v>-1553676.7887093788</v>
          </cell>
          <cell r="AD152">
            <v>-150136.9587093789</v>
          </cell>
          <cell r="AE152">
            <v>1780229.5012906212</v>
          </cell>
          <cell r="AF152">
            <v>172029.50129062112</v>
          </cell>
          <cell r="AG152">
            <v>5934.0983376354043</v>
          </cell>
          <cell r="AH152">
            <v>3350.4166666666665</v>
          </cell>
        </row>
        <row r="153">
          <cell r="A153">
            <v>233</v>
          </cell>
          <cell r="B153" t="str">
            <v>Вод-д от ул Гоголя до Б-Мира 40 л Каз</v>
          </cell>
          <cell r="C153">
            <v>4</v>
          </cell>
          <cell r="D153" t="str">
            <v>25</v>
          </cell>
          <cell r="E153" t="str">
            <v>11.05.05</v>
          </cell>
          <cell r="F153" t="str">
            <v/>
          </cell>
          <cell r="G153" t="str">
            <v xml:space="preserve">  .  .</v>
          </cell>
          <cell r="H153">
            <v>0.01</v>
          </cell>
          <cell r="I153">
            <v>0</v>
          </cell>
          <cell r="J153">
            <v>0</v>
          </cell>
          <cell r="K153">
            <v>0.01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0.01</v>
          </cell>
          <cell r="Q153">
            <v>0</v>
          </cell>
          <cell r="R153">
            <v>123</v>
          </cell>
          <cell r="S153">
            <v>935</v>
          </cell>
          <cell r="T153" t="str">
            <v>Амортизация (водопровод)</v>
          </cell>
          <cell r="U153">
            <v>3791680</v>
          </cell>
          <cell r="V153">
            <v>45</v>
          </cell>
          <cell r="W153">
            <v>42</v>
          </cell>
          <cell r="X153">
            <v>3</v>
          </cell>
          <cell r="Y153">
            <v>93.333333333333329</v>
          </cell>
          <cell r="Z153">
            <v>3538901.333333333</v>
          </cell>
          <cell r="AA153">
            <v>252778.66666666698</v>
          </cell>
          <cell r="AB153">
            <v>25277866.666666698</v>
          </cell>
          <cell r="AC153">
            <v>252778.65666666697</v>
          </cell>
          <cell r="AD153">
            <v>0</v>
          </cell>
          <cell r="AE153">
            <v>252778.66666666698</v>
          </cell>
          <cell r="AF153">
            <v>0</v>
          </cell>
          <cell r="AG153">
            <v>842.59555555555653</v>
          </cell>
          <cell r="AH153">
            <v>7021.6296296296305</v>
          </cell>
        </row>
        <row r="154">
          <cell r="A154">
            <v>234</v>
          </cell>
          <cell r="B154" t="str">
            <v>Вод-д по ул Тепловозной</v>
          </cell>
          <cell r="C154">
            <v>4</v>
          </cell>
          <cell r="D154" t="str">
            <v>25</v>
          </cell>
          <cell r="E154" t="str">
            <v>11.05.05</v>
          </cell>
          <cell r="F154" t="str">
            <v/>
          </cell>
          <cell r="G154" t="str">
            <v xml:space="preserve">  .  .</v>
          </cell>
          <cell r="H154">
            <v>18502.740000000002</v>
          </cell>
          <cell r="I154">
            <v>0</v>
          </cell>
          <cell r="J154">
            <v>0</v>
          </cell>
          <cell r="K154">
            <v>18502.740000000002</v>
          </cell>
          <cell r="L154">
            <v>0</v>
          </cell>
          <cell r="M154">
            <v>61.68</v>
          </cell>
          <cell r="N154">
            <v>61.68</v>
          </cell>
          <cell r="O154">
            <v>246.72</v>
          </cell>
          <cell r="P154">
            <v>18256.02</v>
          </cell>
          <cell r="Q154">
            <v>92.51</v>
          </cell>
          <cell r="R154">
            <v>123</v>
          </cell>
          <cell r="S154">
            <v>935</v>
          </cell>
          <cell r="T154" t="str">
            <v>Амортизация (водопровод)</v>
          </cell>
          <cell r="U154">
            <v>923824</v>
          </cell>
          <cell r="V154">
            <v>45</v>
          </cell>
          <cell r="W154">
            <v>42</v>
          </cell>
          <cell r="X154">
            <v>3</v>
          </cell>
          <cell r="Y154">
            <v>93.333333333333329</v>
          </cell>
          <cell r="Z154">
            <v>862235.73333333328</v>
          </cell>
          <cell r="AA154">
            <v>61588.266666666721</v>
          </cell>
          <cell r="AB154">
            <v>3.3735867218959399</v>
          </cell>
          <cell r="AC154">
            <v>43917.857982692891</v>
          </cell>
          <cell r="AD154">
            <v>585.61131602616626</v>
          </cell>
          <cell r="AE154">
            <v>62420.597982692896</v>
          </cell>
          <cell r="AF154">
            <v>832.33131602616629</v>
          </cell>
          <cell r="AG154">
            <v>208.06865994230964</v>
          </cell>
          <cell r="AH154">
            <v>1710.7851851851854</v>
          </cell>
        </row>
        <row r="155">
          <cell r="A155">
            <v>235</v>
          </cell>
          <cell r="B155" t="str">
            <v>Вод-д по ул Новоселов</v>
          </cell>
          <cell r="C155">
            <v>4</v>
          </cell>
          <cell r="D155" t="str">
            <v>25</v>
          </cell>
          <cell r="E155" t="str">
            <v>11.05.05</v>
          </cell>
          <cell r="F155" t="str">
            <v/>
          </cell>
          <cell r="G155" t="str">
            <v xml:space="preserve">  .  .</v>
          </cell>
          <cell r="H155">
            <v>0.01</v>
          </cell>
          <cell r="I155">
            <v>0</v>
          </cell>
          <cell r="J155">
            <v>0</v>
          </cell>
          <cell r="K155">
            <v>0.01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0.01</v>
          </cell>
          <cell r="Q155">
            <v>0</v>
          </cell>
          <cell r="R155">
            <v>123</v>
          </cell>
          <cell r="S155">
            <v>935</v>
          </cell>
          <cell r="T155" t="str">
            <v>Амортизация (водопровод)</v>
          </cell>
          <cell r="U155">
            <v>2305080</v>
          </cell>
          <cell r="V155">
            <v>45</v>
          </cell>
          <cell r="W155">
            <v>42</v>
          </cell>
          <cell r="X155">
            <v>3</v>
          </cell>
          <cell r="Y155">
            <v>93.333333333333329</v>
          </cell>
          <cell r="Z155">
            <v>2151408</v>
          </cell>
          <cell r="AA155">
            <v>153672</v>
          </cell>
          <cell r="AB155">
            <v>15367200</v>
          </cell>
          <cell r="AC155">
            <v>153671.99</v>
          </cell>
          <cell r="AD155">
            <v>0</v>
          </cell>
          <cell r="AE155">
            <v>153672</v>
          </cell>
          <cell r="AF155">
            <v>0</v>
          </cell>
          <cell r="AG155">
            <v>512.24</v>
          </cell>
          <cell r="AH155">
            <v>4268.666666666667</v>
          </cell>
        </row>
        <row r="156">
          <cell r="A156">
            <v>237</v>
          </cell>
          <cell r="B156" t="str">
            <v>Вод-д кварт 26-39 Н-города (вод-д по пр.Н Абдирова до ул.Мустафина)</v>
          </cell>
          <cell r="C156">
            <v>4</v>
          </cell>
          <cell r="D156" t="str">
            <v>25</v>
          </cell>
          <cell r="E156" t="str">
            <v>11.05.05</v>
          </cell>
          <cell r="F156" t="str">
            <v/>
          </cell>
          <cell r="G156" t="str">
            <v xml:space="preserve">  .  .</v>
          </cell>
          <cell r="H156">
            <v>1683374.06</v>
          </cell>
          <cell r="I156">
            <v>0</v>
          </cell>
          <cell r="J156">
            <v>0</v>
          </cell>
          <cell r="K156">
            <v>1683374.06</v>
          </cell>
          <cell r="L156">
            <v>0</v>
          </cell>
          <cell r="M156">
            <v>5611.25</v>
          </cell>
          <cell r="N156">
            <v>5611.25</v>
          </cell>
          <cell r="O156">
            <v>84168.75</v>
          </cell>
          <cell r="P156">
            <v>1599205.31</v>
          </cell>
          <cell r="Q156">
            <v>8416.8700000000008</v>
          </cell>
          <cell r="R156">
            <v>123</v>
          </cell>
          <cell r="S156">
            <v>935</v>
          </cell>
          <cell r="T156" t="str">
            <v>Амортизация (водопровод)</v>
          </cell>
          <cell r="U156">
            <v>3437544</v>
          </cell>
          <cell r="V156">
            <v>81</v>
          </cell>
          <cell r="W156">
            <v>43</v>
          </cell>
          <cell r="X156">
            <v>38</v>
          </cell>
          <cell r="Y156">
            <v>53.086419753086425</v>
          </cell>
          <cell r="Z156">
            <v>1824869.0370370371</v>
          </cell>
          <cell r="AA156">
            <v>1612674.9629629629</v>
          </cell>
          <cell r="AB156">
            <v>1.008422716507215</v>
          </cell>
          <cell r="AC156">
            <v>14178.582482979633</v>
          </cell>
          <cell r="AD156">
            <v>708.92952001665253</v>
          </cell>
          <cell r="AE156">
            <v>1697552.6424829797</v>
          </cell>
          <cell r="AF156">
            <v>84877.679520016653</v>
          </cell>
          <cell r="AG156">
            <v>5658.5088082765988</v>
          </cell>
          <cell r="AH156">
            <v>3536.5679012345681</v>
          </cell>
        </row>
        <row r="157">
          <cell r="A157">
            <v>238</v>
          </cell>
          <cell r="B157" t="str">
            <v>Вод-д кварт 40-41 55-56 н-города</v>
          </cell>
          <cell r="C157">
            <v>4</v>
          </cell>
          <cell r="D157" t="str">
            <v>25</v>
          </cell>
          <cell r="E157" t="str">
            <v>11.05.05</v>
          </cell>
          <cell r="F157" t="str">
            <v/>
          </cell>
          <cell r="G157" t="str">
            <v xml:space="preserve">  .  .</v>
          </cell>
          <cell r="H157">
            <v>33608.86</v>
          </cell>
          <cell r="I157">
            <v>0</v>
          </cell>
          <cell r="J157">
            <v>0</v>
          </cell>
          <cell r="K157">
            <v>33608.86</v>
          </cell>
          <cell r="L157">
            <v>0</v>
          </cell>
          <cell r="M157">
            <v>112.03</v>
          </cell>
          <cell r="N157">
            <v>112.03</v>
          </cell>
          <cell r="O157">
            <v>448.12</v>
          </cell>
          <cell r="P157">
            <v>33160.74</v>
          </cell>
          <cell r="Q157">
            <v>168.04</v>
          </cell>
          <cell r="R157">
            <v>123</v>
          </cell>
          <cell r="S157">
            <v>935</v>
          </cell>
          <cell r="T157" t="str">
            <v>Амортизация (водопровод)</v>
          </cell>
          <cell r="U157">
            <v>3902008</v>
          </cell>
          <cell r="V157">
            <v>46</v>
          </cell>
          <cell r="W157">
            <v>43</v>
          </cell>
          <cell r="X157">
            <v>3</v>
          </cell>
          <cell r="Y157">
            <v>93.478260869565219</v>
          </cell>
          <cell r="Z157">
            <v>3647529.2173913047</v>
          </cell>
          <cell r="AA157">
            <v>254478.78260869533</v>
          </cell>
          <cell r="AB157">
            <v>7.6740984250862718</v>
          </cell>
          <cell r="AC157">
            <v>224308.83959494502</v>
          </cell>
          <cell r="AD157">
            <v>2990.7969862496602</v>
          </cell>
          <cell r="AE157">
            <v>257917.69959494501</v>
          </cell>
          <cell r="AF157">
            <v>3438.9169862496601</v>
          </cell>
          <cell r="AG157">
            <v>859.72566531648329</v>
          </cell>
          <cell r="AH157">
            <v>7068.855072463768</v>
          </cell>
        </row>
        <row r="158">
          <cell r="A158">
            <v>240</v>
          </cell>
          <cell r="B158" t="str">
            <v>Вод-д квартала 62 н-города</v>
          </cell>
          <cell r="C158">
            <v>4</v>
          </cell>
          <cell r="D158" t="str">
            <v>25</v>
          </cell>
          <cell r="E158" t="str">
            <v>11.05.05</v>
          </cell>
          <cell r="F158" t="str">
            <v/>
          </cell>
          <cell r="G158" t="str">
            <v xml:space="preserve">  .  .</v>
          </cell>
          <cell r="H158">
            <v>7595.19</v>
          </cell>
          <cell r="I158">
            <v>0</v>
          </cell>
          <cell r="J158">
            <v>0</v>
          </cell>
          <cell r="K158">
            <v>7595.19</v>
          </cell>
          <cell r="L158">
            <v>0</v>
          </cell>
          <cell r="M158">
            <v>25.32</v>
          </cell>
          <cell r="N158">
            <v>25.32</v>
          </cell>
          <cell r="O158">
            <v>126.6</v>
          </cell>
          <cell r="P158">
            <v>7468.59</v>
          </cell>
          <cell r="Q158">
            <v>37.979999999999997</v>
          </cell>
          <cell r="R158">
            <v>123</v>
          </cell>
          <cell r="S158">
            <v>935</v>
          </cell>
          <cell r="T158" t="str">
            <v>Амортизация (водопровод)</v>
          </cell>
          <cell r="U158">
            <v>3904560</v>
          </cell>
          <cell r="V158">
            <v>46</v>
          </cell>
          <cell r="W158">
            <v>43</v>
          </cell>
          <cell r="X158">
            <v>3</v>
          </cell>
          <cell r="Y158">
            <v>93.478260869565219</v>
          </cell>
          <cell r="Z158">
            <v>3649914.7826086958</v>
          </cell>
          <cell r="AA158">
            <v>254645.21739130421</v>
          </cell>
          <cell r="AB158">
            <v>34.095487554050258</v>
          </cell>
          <cell r="AC158">
            <v>251366.51611564695</v>
          </cell>
          <cell r="AD158">
            <v>4189.8887243427625</v>
          </cell>
          <cell r="AE158">
            <v>258961.70611564696</v>
          </cell>
          <cell r="AF158">
            <v>4316.4887243427629</v>
          </cell>
          <cell r="AG158">
            <v>863.20568705215646</v>
          </cell>
          <cell r="AH158">
            <v>7073.478260869565</v>
          </cell>
        </row>
        <row r="159">
          <cell r="A159">
            <v>241</v>
          </cell>
          <cell r="B159" t="str">
            <v>Вод-д кварт 28 н-города</v>
          </cell>
          <cell r="C159">
            <v>4</v>
          </cell>
          <cell r="D159" t="str">
            <v>25</v>
          </cell>
          <cell r="E159" t="str">
            <v>11.05.05</v>
          </cell>
          <cell r="F159" t="str">
            <v/>
          </cell>
          <cell r="G159" t="str">
            <v xml:space="preserve">  .  .</v>
          </cell>
          <cell r="H159">
            <v>0.01</v>
          </cell>
          <cell r="I159">
            <v>0</v>
          </cell>
          <cell r="J159">
            <v>0</v>
          </cell>
          <cell r="K159">
            <v>0.01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0.01</v>
          </cell>
          <cell r="Q159">
            <v>0</v>
          </cell>
          <cell r="R159">
            <v>123</v>
          </cell>
          <cell r="S159">
            <v>935</v>
          </cell>
          <cell r="T159" t="str">
            <v>Амортизация (водопровод)</v>
          </cell>
          <cell r="U159">
            <v>1533752</v>
          </cell>
          <cell r="V159">
            <v>46</v>
          </cell>
          <cell r="W159">
            <v>43</v>
          </cell>
          <cell r="X159">
            <v>3</v>
          </cell>
          <cell r="Y159">
            <v>93.478260869565219</v>
          </cell>
          <cell r="Z159">
            <v>1433724.6956521741</v>
          </cell>
          <cell r="AA159">
            <v>100027.30434782594</v>
          </cell>
          <cell r="AB159">
            <v>10002730.434782593</v>
          </cell>
          <cell r="AC159">
            <v>100027.29434782594</v>
          </cell>
          <cell r="AD159">
            <v>0</v>
          </cell>
          <cell r="AE159">
            <v>100027.30434782594</v>
          </cell>
          <cell r="AF159">
            <v>0</v>
          </cell>
          <cell r="AG159">
            <v>333.42434782608643</v>
          </cell>
          <cell r="AH159">
            <v>2778.536231884058</v>
          </cell>
        </row>
        <row r="160">
          <cell r="A160">
            <v>243</v>
          </cell>
          <cell r="B160" t="str">
            <v>Вод-д по ул Гастелло от точ 38 до 25</v>
          </cell>
          <cell r="C160">
            <v>4</v>
          </cell>
          <cell r="D160" t="str">
            <v>25</v>
          </cell>
          <cell r="E160" t="str">
            <v>11.05.05</v>
          </cell>
          <cell r="F160" t="str">
            <v/>
          </cell>
          <cell r="G160" t="str">
            <v xml:space="preserve">  .  .</v>
          </cell>
          <cell r="H160">
            <v>0.01</v>
          </cell>
          <cell r="I160">
            <v>0</v>
          </cell>
          <cell r="J160">
            <v>0</v>
          </cell>
          <cell r="K160">
            <v>0.01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0.01</v>
          </cell>
          <cell r="Q160">
            <v>0</v>
          </cell>
          <cell r="R160">
            <v>123</v>
          </cell>
          <cell r="S160">
            <v>935</v>
          </cell>
          <cell r="T160" t="str">
            <v>Амортизация (водопровод)</v>
          </cell>
          <cell r="U160">
            <v>1412030</v>
          </cell>
          <cell r="V160">
            <v>46</v>
          </cell>
          <cell r="W160">
            <v>43</v>
          </cell>
          <cell r="X160">
            <v>3</v>
          </cell>
          <cell r="Y160">
            <v>93.478260869565219</v>
          </cell>
          <cell r="Z160">
            <v>1319941.0869565217</v>
          </cell>
          <cell r="AA160">
            <v>92088.913043478271</v>
          </cell>
          <cell r="AB160">
            <v>9208891.3043478262</v>
          </cell>
          <cell r="AC160">
            <v>92088.903043478262</v>
          </cell>
          <cell r="AD160">
            <v>0</v>
          </cell>
          <cell r="AE160">
            <v>92088.913043478256</v>
          </cell>
          <cell r="AF160">
            <v>0</v>
          </cell>
          <cell r="AG160">
            <v>306.96304347826089</v>
          </cell>
          <cell r="AH160">
            <v>2558.0253623188405</v>
          </cell>
        </row>
        <row r="161">
          <cell r="A161">
            <v>245</v>
          </cell>
          <cell r="B161" t="str">
            <v>Вод-д на кирзаводе 1-2</v>
          </cell>
          <cell r="C161">
            <v>4</v>
          </cell>
          <cell r="D161" t="str">
            <v>25</v>
          </cell>
          <cell r="E161" t="str">
            <v>11.05.05</v>
          </cell>
          <cell r="F161" t="str">
            <v/>
          </cell>
          <cell r="G161" t="str">
            <v xml:space="preserve">  .  .</v>
          </cell>
          <cell r="H161">
            <v>0.01</v>
          </cell>
          <cell r="I161">
            <v>0</v>
          </cell>
          <cell r="J161">
            <v>0</v>
          </cell>
          <cell r="K161">
            <v>0.01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0.01</v>
          </cell>
          <cell r="Q161">
            <v>0</v>
          </cell>
          <cell r="R161">
            <v>123</v>
          </cell>
          <cell r="S161">
            <v>935</v>
          </cell>
          <cell r="T161" t="str">
            <v>Амортизация (водопровод)</v>
          </cell>
          <cell r="U161">
            <v>3653920</v>
          </cell>
          <cell r="V161">
            <v>46</v>
          </cell>
          <cell r="W161">
            <v>43</v>
          </cell>
          <cell r="X161">
            <v>3</v>
          </cell>
          <cell r="Y161">
            <v>93.478260869565219</v>
          </cell>
          <cell r="Z161">
            <v>3415620.8695652178</v>
          </cell>
          <cell r="AA161">
            <v>238299.13043478224</v>
          </cell>
          <cell r="AB161">
            <v>23829913.043478224</v>
          </cell>
          <cell r="AC161">
            <v>238299.12043478223</v>
          </cell>
          <cell r="AD161">
            <v>0</v>
          </cell>
          <cell r="AE161">
            <v>238299.13043478224</v>
          </cell>
          <cell r="AF161">
            <v>0</v>
          </cell>
          <cell r="AG161">
            <v>794.33043478260743</v>
          </cell>
          <cell r="AH161">
            <v>6619.420289855072</v>
          </cell>
        </row>
        <row r="162">
          <cell r="A162">
            <v>246</v>
          </cell>
          <cell r="B162" t="str">
            <v>Вод-д по ул Ишимской</v>
          </cell>
          <cell r="C162">
            <v>4</v>
          </cell>
          <cell r="D162" t="str">
            <v>25</v>
          </cell>
          <cell r="E162" t="str">
            <v>11.05.05</v>
          </cell>
          <cell r="F162" t="str">
            <v/>
          </cell>
          <cell r="G162" t="str">
            <v xml:space="preserve">  .  .</v>
          </cell>
          <cell r="H162">
            <v>0.01</v>
          </cell>
          <cell r="I162">
            <v>0</v>
          </cell>
          <cell r="J162">
            <v>0</v>
          </cell>
          <cell r="K162">
            <v>0.01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0.01</v>
          </cell>
          <cell r="Q162">
            <v>0</v>
          </cell>
          <cell r="R162">
            <v>123</v>
          </cell>
          <cell r="S162">
            <v>935</v>
          </cell>
          <cell r="T162" t="str">
            <v>Амортизация (водопровод)</v>
          </cell>
          <cell r="U162">
            <v>319500</v>
          </cell>
          <cell r="V162">
            <v>46</v>
          </cell>
          <cell r="W162">
            <v>43</v>
          </cell>
          <cell r="X162">
            <v>3</v>
          </cell>
          <cell r="Y162">
            <v>93.478260869565219</v>
          </cell>
          <cell r="Z162">
            <v>298663.04347826086</v>
          </cell>
          <cell r="AA162">
            <v>20836.956521739135</v>
          </cell>
          <cell r="AB162">
            <v>2083695.6521739135</v>
          </cell>
          <cell r="AC162">
            <v>20836.946521739137</v>
          </cell>
          <cell r="AD162">
            <v>0</v>
          </cell>
          <cell r="AE162">
            <v>20836.956521739135</v>
          </cell>
          <cell r="AF162">
            <v>0</v>
          </cell>
          <cell r="AG162">
            <v>69.456521739130451</v>
          </cell>
          <cell r="AH162">
            <v>578.80434782608688</v>
          </cell>
        </row>
        <row r="163">
          <cell r="A163">
            <v>247</v>
          </cell>
          <cell r="B163" t="str">
            <v>Вод-д по ул Тернопольской</v>
          </cell>
          <cell r="C163">
            <v>4</v>
          </cell>
          <cell r="D163" t="str">
            <v>25</v>
          </cell>
          <cell r="E163" t="str">
            <v>11.05.05</v>
          </cell>
          <cell r="F163" t="str">
            <v/>
          </cell>
          <cell r="G163" t="str">
            <v xml:space="preserve">  .  .</v>
          </cell>
          <cell r="H163">
            <v>31703.84</v>
          </cell>
          <cell r="I163">
            <v>0</v>
          </cell>
          <cell r="J163">
            <v>0</v>
          </cell>
          <cell r="K163">
            <v>31703.84</v>
          </cell>
          <cell r="L163">
            <v>0</v>
          </cell>
          <cell r="M163">
            <v>105.68</v>
          </cell>
          <cell r="N163">
            <v>105.68</v>
          </cell>
          <cell r="O163">
            <v>422.72</v>
          </cell>
          <cell r="P163">
            <v>31281.119999999999</v>
          </cell>
          <cell r="Q163">
            <v>158.52000000000001</v>
          </cell>
          <cell r="R163">
            <v>123</v>
          </cell>
          <cell r="S163">
            <v>935</v>
          </cell>
          <cell r="T163" t="str">
            <v>Амортизация (водопровод)</v>
          </cell>
          <cell r="U163">
            <v>157500</v>
          </cell>
          <cell r="V163">
            <v>46</v>
          </cell>
          <cell r="W163">
            <v>43</v>
          </cell>
          <cell r="X163">
            <v>3</v>
          </cell>
          <cell r="Y163">
            <v>93.478260869565219</v>
          </cell>
          <cell r="Z163">
            <v>147228.26086956522</v>
          </cell>
          <cell r="AA163">
            <v>10271.739130434784</v>
          </cell>
          <cell r="AB163">
            <v>0.32836864953795719</v>
          </cell>
          <cell r="AC163">
            <v>-21293.29287403253</v>
          </cell>
          <cell r="AD163">
            <v>-283.91200446731477</v>
          </cell>
          <cell r="AE163">
            <v>10410.54712596747</v>
          </cell>
          <cell r="AF163">
            <v>138.80799553268525</v>
          </cell>
          <cell r="AG163">
            <v>34.7018237532249</v>
          </cell>
          <cell r="AH163">
            <v>285.32608695652175</v>
          </cell>
        </row>
        <row r="164">
          <cell r="A164">
            <v>248</v>
          </cell>
          <cell r="B164" t="str">
            <v>Вод-д по ул Шаумяна</v>
          </cell>
          <cell r="C164">
            <v>4</v>
          </cell>
          <cell r="D164" t="str">
            <v>25</v>
          </cell>
          <cell r="E164" t="str">
            <v>11.05.05</v>
          </cell>
          <cell r="F164" t="str">
            <v/>
          </cell>
          <cell r="G164" t="str">
            <v xml:space="preserve">  .  .</v>
          </cell>
          <cell r="H164">
            <v>135864.6</v>
          </cell>
          <cell r="I164">
            <v>0</v>
          </cell>
          <cell r="J164">
            <v>0</v>
          </cell>
          <cell r="K164">
            <v>135864.6</v>
          </cell>
          <cell r="L164">
            <v>0</v>
          </cell>
          <cell r="M164">
            <v>452.88</v>
          </cell>
          <cell r="N164">
            <v>452.88</v>
          </cell>
          <cell r="O164">
            <v>3520.74</v>
          </cell>
          <cell r="P164">
            <v>132343.85999999999</v>
          </cell>
          <cell r="Q164">
            <v>679.32</v>
          </cell>
          <cell r="R164">
            <v>123</v>
          </cell>
          <cell r="S164">
            <v>935</v>
          </cell>
          <cell r="T164" t="str">
            <v>Амортизация (водопровод)</v>
          </cell>
          <cell r="U164">
            <v>410280</v>
          </cell>
          <cell r="V164">
            <v>46</v>
          </cell>
          <cell r="W164">
            <v>43</v>
          </cell>
          <cell r="X164">
            <v>3</v>
          </cell>
          <cell r="Y164">
            <v>93.478260869565219</v>
          </cell>
          <cell r="Z164">
            <v>383522.60869565222</v>
          </cell>
          <cell r="AA164">
            <v>26757.391304347781</v>
          </cell>
          <cell r="AB164">
            <v>0.2021808288223404</v>
          </cell>
          <cell r="AC164">
            <v>-108395.38256438426</v>
          </cell>
          <cell r="AD164">
            <v>-2808.9138687320328</v>
          </cell>
          <cell r="AE164">
            <v>27469.217435615748</v>
          </cell>
          <cell r="AF164">
            <v>711.82613126796696</v>
          </cell>
          <cell r="AG164">
            <v>91.56405811871916</v>
          </cell>
          <cell r="AH164">
            <v>743.26086956521738</v>
          </cell>
        </row>
        <row r="165">
          <cell r="A165">
            <v>249</v>
          </cell>
          <cell r="B165" t="str">
            <v>Вод-д в районе Кирзавода 4-5</v>
          </cell>
          <cell r="C165">
            <v>4</v>
          </cell>
          <cell r="D165" t="str">
            <v>25</v>
          </cell>
          <cell r="E165" t="str">
            <v>11.05.05</v>
          </cell>
          <cell r="F165" t="str">
            <v/>
          </cell>
          <cell r="G165" t="str">
            <v xml:space="preserve">  .  .</v>
          </cell>
          <cell r="H165">
            <v>0.01</v>
          </cell>
          <cell r="I165">
            <v>0</v>
          </cell>
          <cell r="J165">
            <v>0</v>
          </cell>
          <cell r="K165">
            <v>0.01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0.01</v>
          </cell>
          <cell r="Q165">
            <v>0</v>
          </cell>
          <cell r="R165">
            <v>123</v>
          </cell>
          <cell r="S165">
            <v>935</v>
          </cell>
          <cell r="T165" t="str">
            <v>Амортизация (водопровод)</v>
          </cell>
          <cell r="U165">
            <v>1120080</v>
          </cell>
          <cell r="V165">
            <v>36</v>
          </cell>
          <cell r="W165">
            <v>26</v>
          </cell>
          <cell r="X165">
            <v>10</v>
          </cell>
          <cell r="Y165">
            <v>72.222222222222214</v>
          </cell>
          <cell r="Z165">
            <v>808946.66666666651</v>
          </cell>
          <cell r="AA165">
            <v>311133.33333333349</v>
          </cell>
          <cell r="AB165">
            <v>31113333.333333347</v>
          </cell>
          <cell r="AC165">
            <v>311133.32333333348</v>
          </cell>
          <cell r="AD165">
            <v>0</v>
          </cell>
          <cell r="AE165">
            <v>311133.33333333349</v>
          </cell>
          <cell r="AF165">
            <v>0</v>
          </cell>
          <cell r="AG165">
            <v>1037.1111111111115</v>
          </cell>
          <cell r="AH165">
            <v>2592.7777777777778</v>
          </cell>
        </row>
        <row r="166">
          <cell r="A166">
            <v>250</v>
          </cell>
          <cell r="B166" t="str">
            <v>Вод-д по ул Жилстроевской</v>
          </cell>
          <cell r="C166">
            <v>4</v>
          </cell>
          <cell r="D166" t="str">
            <v>25</v>
          </cell>
          <cell r="E166" t="str">
            <v>11.05.05</v>
          </cell>
          <cell r="F166" t="str">
            <v/>
          </cell>
          <cell r="G166" t="str">
            <v xml:space="preserve">  .  .</v>
          </cell>
          <cell r="H166">
            <v>0.01</v>
          </cell>
          <cell r="I166">
            <v>0</v>
          </cell>
          <cell r="J166">
            <v>0</v>
          </cell>
          <cell r="K166">
            <v>0.01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0.01</v>
          </cell>
          <cell r="Q166">
            <v>0</v>
          </cell>
          <cell r="R166">
            <v>123</v>
          </cell>
          <cell r="S166">
            <v>935</v>
          </cell>
          <cell r="T166" t="str">
            <v>Амортизация (водопровод)</v>
          </cell>
          <cell r="U166">
            <v>1545145</v>
          </cell>
          <cell r="V166">
            <v>43</v>
          </cell>
          <cell r="W166">
            <v>40</v>
          </cell>
          <cell r="X166">
            <v>3</v>
          </cell>
          <cell r="Y166">
            <v>93.023255813953483</v>
          </cell>
          <cell r="Z166">
            <v>1437344.1860465116</v>
          </cell>
          <cell r="AA166">
            <v>107800.81395348837</v>
          </cell>
          <cell r="AB166">
            <v>10780081.395348836</v>
          </cell>
          <cell r="AC166">
            <v>107800.80395348837</v>
          </cell>
          <cell r="AD166">
            <v>0</v>
          </cell>
          <cell r="AE166">
            <v>107800.81395348837</v>
          </cell>
          <cell r="AF166">
            <v>0</v>
          </cell>
          <cell r="AG166">
            <v>359.3360465116279</v>
          </cell>
          <cell r="AH166">
            <v>2994.4670542635663</v>
          </cell>
        </row>
        <row r="167">
          <cell r="A167">
            <v>251</v>
          </cell>
          <cell r="B167" t="str">
            <v>Вод-д в районе кирзавода 1-2</v>
          </cell>
          <cell r="C167">
            <v>4</v>
          </cell>
          <cell r="D167" t="str">
            <v>25</v>
          </cell>
          <cell r="E167" t="str">
            <v>11.05.05</v>
          </cell>
          <cell r="F167" t="str">
            <v/>
          </cell>
          <cell r="G167" t="str">
            <v xml:space="preserve">  .  .</v>
          </cell>
          <cell r="H167">
            <v>87485.32</v>
          </cell>
          <cell r="I167">
            <v>0</v>
          </cell>
          <cell r="J167">
            <v>0</v>
          </cell>
          <cell r="K167">
            <v>87485.32</v>
          </cell>
          <cell r="L167">
            <v>0</v>
          </cell>
          <cell r="M167">
            <v>291.62</v>
          </cell>
          <cell r="N167">
            <v>291.62</v>
          </cell>
          <cell r="O167">
            <v>1166.48</v>
          </cell>
          <cell r="P167">
            <v>86318.84</v>
          </cell>
          <cell r="Q167">
            <v>437.43</v>
          </cell>
          <cell r="R167">
            <v>123</v>
          </cell>
          <cell r="S167">
            <v>935</v>
          </cell>
          <cell r="T167" t="str">
            <v>Амортизация (водопровод)</v>
          </cell>
          <cell r="U167">
            <v>1277500</v>
          </cell>
          <cell r="V167">
            <v>43</v>
          </cell>
          <cell r="W167">
            <v>40</v>
          </cell>
          <cell r="X167">
            <v>3</v>
          </cell>
          <cell r="Y167">
            <v>93.023255813953483</v>
          </cell>
          <cell r="Z167">
            <v>1188372.0930232557</v>
          </cell>
          <cell r="AA167">
            <v>89127.9069767443</v>
          </cell>
          <cell r="AB167">
            <v>1.032542918518649</v>
          </cell>
          <cell r="AC167">
            <v>2847.0276403379394</v>
          </cell>
          <cell r="AD167">
            <v>37.960663593633626</v>
          </cell>
          <cell r="AE167">
            <v>90332.347640337946</v>
          </cell>
          <cell r="AF167">
            <v>1204.4406635936336</v>
          </cell>
          <cell r="AG167">
            <v>301.10782546779313</v>
          </cell>
          <cell r="AH167">
            <v>2475.7751937984499</v>
          </cell>
        </row>
        <row r="168">
          <cell r="A168">
            <v>252</v>
          </cell>
          <cell r="B168" t="str">
            <v>Вод-д вокруг микр-на 2 пос Пришахтинск</v>
          </cell>
          <cell r="C168">
            <v>4.5</v>
          </cell>
          <cell r="D168" t="str">
            <v>22</v>
          </cell>
          <cell r="E168" t="str">
            <v>11.05.05</v>
          </cell>
          <cell r="F168" t="str">
            <v>Протяженность-383м, труба ст д 500</v>
          </cell>
          <cell r="G168" t="str">
            <v>25.11.03</v>
          </cell>
          <cell r="H168">
            <v>1933388.73</v>
          </cell>
          <cell r="I168">
            <v>0</v>
          </cell>
          <cell r="J168">
            <v>0</v>
          </cell>
          <cell r="K168">
            <v>1933388.73</v>
          </cell>
          <cell r="L168">
            <v>0</v>
          </cell>
          <cell r="M168">
            <v>7250.21</v>
          </cell>
          <cell r="N168">
            <v>7250.21</v>
          </cell>
          <cell r="O168">
            <v>210183.59</v>
          </cell>
          <cell r="P168">
            <v>1723205.14</v>
          </cell>
          <cell r="Q168">
            <v>9666.94</v>
          </cell>
          <cell r="R168">
            <v>123</v>
          </cell>
          <cell r="S168">
            <v>935</v>
          </cell>
          <cell r="T168" t="str">
            <v>Амортизация (водопровод)</v>
          </cell>
          <cell r="U168">
            <v>1608600</v>
          </cell>
          <cell r="V168">
            <v>43</v>
          </cell>
          <cell r="W168">
            <v>40</v>
          </cell>
          <cell r="X168">
            <v>3</v>
          </cell>
          <cell r="Y168">
            <v>93.023255813953483</v>
          </cell>
          <cell r="Z168">
            <v>1496372.0930232557</v>
          </cell>
          <cell r="AA168">
            <v>112227.9069767443</v>
          </cell>
          <cell r="AB168">
            <v>6.5127421205779537E-2</v>
          </cell>
          <cell r="AC168">
            <v>-1807472.1078267829</v>
          </cell>
          <cell r="AD168">
            <v>-196494.87480352711</v>
          </cell>
          <cell r="AE168">
            <v>125916.62217321713</v>
          </cell>
          <cell r="AF168">
            <v>13688.715196472884</v>
          </cell>
          <cell r="AG168">
            <v>472.18733314956421</v>
          </cell>
          <cell r="AH168">
            <v>3117.4418604651164</v>
          </cell>
        </row>
        <row r="169">
          <cell r="A169">
            <v>253</v>
          </cell>
          <cell r="B169" t="str">
            <v>Вод-д к дом 17-21 м-2 Пришахтинска</v>
          </cell>
          <cell r="C169">
            <v>4</v>
          </cell>
          <cell r="D169" t="str">
            <v>25</v>
          </cell>
          <cell r="E169" t="str">
            <v>11.05.05</v>
          </cell>
          <cell r="F169" t="str">
            <v/>
          </cell>
          <cell r="G169" t="str">
            <v xml:space="preserve">  .  .</v>
          </cell>
          <cell r="H169">
            <v>0.01</v>
          </cell>
          <cell r="I169">
            <v>0</v>
          </cell>
          <cell r="J169">
            <v>0</v>
          </cell>
          <cell r="K169">
            <v>0.01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0.01</v>
          </cell>
          <cell r="Q169">
            <v>0</v>
          </cell>
          <cell r="R169">
            <v>123</v>
          </cell>
          <cell r="S169">
            <v>935</v>
          </cell>
          <cell r="T169" t="str">
            <v>Амортизация (водопровод)</v>
          </cell>
          <cell r="U169">
            <v>973632</v>
          </cell>
          <cell r="V169">
            <v>45</v>
          </cell>
          <cell r="W169">
            <v>40</v>
          </cell>
          <cell r="X169">
            <v>5</v>
          </cell>
          <cell r="Y169">
            <v>88.888888888888886</v>
          </cell>
          <cell r="Z169">
            <v>865450.66666666674</v>
          </cell>
          <cell r="AA169">
            <v>108181.33333333337</v>
          </cell>
          <cell r="AB169">
            <v>10818133.333333338</v>
          </cell>
          <cell r="AC169">
            <v>108181.32333333338</v>
          </cell>
          <cell r="AD169">
            <v>0</v>
          </cell>
          <cell r="AE169">
            <v>108181.33333333337</v>
          </cell>
          <cell r="AF169">
            <v>0</v>
          </cell>
          <cell r="AG169">
            <v>360.6044444444446</v>
          </cell>
          <cell r="AH169">
            <v>1803.0222222222221</v>
          </cell>
        </row>
        <row r="170">
          <cell r="A170">
            <v>254</v>
          </cell>
          <cell r="B170" t="str">
            <v>Вод-д пер Алмазный</v>
          </cell>
          <cell r="C170">
            <v>4</v>
          </cell>
          <cell r="D170" t="str">
            <v>25</v>
          </cell>
          <cell r="E170" t="str">
            <v>11.05.05</v>
          </cell>
          <cell r="F170" t="str">
            <v/>
          </cell>
          <cell r="G170" t="str">
            <v xml:space="preserve">  .  .</v>
          </cell>
          <cell r="H170">
            <v>0.01</v>
          </cell>
          <cell r="I170">
            <v>0</v>
          </cell>
          <cell r="J170">
            <v>0</v>
          </cell>
          <cell r="K170">
            <v>0.01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0.01</v>
          </cell>
          <cell r="Q170">
            <v>0</v>
          </cell>
          <cell r="R170">
            <v>123</v>
          </cell>
          <cell r="S170">
            <v>935</v>
          </cell>
          <cell r="T170" t="str">
            <v>Амортизация (водопровод)</v>
          </cell>
          <cell r="U170">
            <v>410000</v>
          </cell>
          <cell r="V170">
            <v>42</v>
          </cell>
          <cell r="W170">
            <v>40</v>
          </cell>
          <cell r="X170">
            <v>2</v>
          </cell>
          <cell r="Y170">
            <v>95.238095238095227</v>
          </cell>
          <cell r="Z170">
            <v>390476.19047619042</v>
          </cell>
          <cell r="AA170">
            <v>19523.809523809585</v>
          </cell>
          <cell r="AB170">
            <v>1952380.9523809585</v>
          </cell>
          <cell r="AC170">
            <v>19523.799523809586</v>
          </cell>
          <cell r="AD170">
            <v>0</v>
          </cell>
          <cell r="AE170">
            <v>19523.809523809585</v>
          </cell>
          <cell r="AF170">
            <v>0</v>
          </cell>
          <cell r="AG170">
            <v>65.079365079365274</v>
          </cell>
          <cell r="AH170">
            <v>813.49206349206349</v>
          </cell>
        </row>
        <row r="171">
          <cell r="A171">
            <v>257</v>
          </cell>
          <cell r="B171" t="str">
            <v>Вод-д от Сев трассы до Киров резервуаров</v>
          </cell>
          <cell r="C171">
            <v>4</v>
          </cell>
          <cell r="D171" t="str">
            <v>25</v>
          </cell>
          <cell r="E171" t="str">
            <v>11.05.05</v>
          </cell>
          <cell r="F171" t="str">
            <v/>
          </cell>
          <cell r="G171" t="str">
            <v xml:space="preserve">  .  .</v>
          </cell>
          <cell r="H171">
            <v>0.01</v>
          </cell>
          <cell r="I171">
            <v>0</v>
          </cell>
          <cell r="J171">
            <v>0</v>
          </cell>
          <cell r="K171">
            <v>0.01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0.01</v>
          </cell>
          <cell r="Q171">
            <v>0</v>
          </cell>
          <cell r="R171">
            <v>123</v>
          </cell>
          <cell r="S171">
            <v>935</v>
          </cell>
          <cell r="T171" t="str">
            <v>Амортизация (водопровод)</v>
          </cell>
          <cell r="U171">
            <v>3106045</v>
          </cell>
          <cell r="V171">
            <v>43</v>
          </cell>
          <cell r="W171">
            <v>40</v>
          </cell>
          <cell r="X171">
            <v>3</v>
          </cell>
          <cell r="Y171">
            <v>93.023255813953483</v>
          </cell>
          <cell r="Z171">
            <v>2889344.1860465114</v>
          </cell>
          <cell r="AA171">
            <v>216700.8139534886</v>
          </cell>
          <cell r="AB171">
            <v>21670081.395348858</v>
          </cell>
          <cell r="AC171">
            <v>216700.80395348859</v>
          </cell>
          <cell r="AD171">
            <v>0</v>
          </cell>
          <cell r="AE171">
            <v>216700.8139534886</v>
          </cell>
          <cell r="AF171">
            <v>0</v>
          </cell>
          <cell r="AG171">
            <v>722.33604651162875</v>
          </cell>
          <cell r="AH171">
            <v>6019.4670542635658</v>
          </cell>
        </row>
        <row r="172">
          <cell r="A172">
            <v>258</v>
          </cell>
          <cell r="B172" t="str">
            <v>Вод-д от конторс пер до Верх-Сокур в-да</v>
          </cell>
          <cell r="C172">
            <v>4</v>
          </cell>
          <cell r="D172" t="str">
            <v>25</v>
          </cell>
          <cell r="E172" t="str">
            <v>11.05.05</v>
          </cell>
          <cell r="F172" t="str">
            <v/>
          </cell>
          <cell r="G172" t="str">
            <v xml:space="preserve">  .  .</v>
          </cell>
          <cell r="H172">
            <v>0.01</v>
          </cell>
          <cell r="I172">
            <v>0</v>
          </cell>
          <cell r="J172">
            <v>0</v>
          </cell>
          <cell r="K172">
            <v>0.01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0.01</v>
          </cell>
          <cell r="Q172">
            <v>0</v>
          </cell>
          <cell r="R172">
            <v>123</v>
          </cell>
          <cell r="S172">
            <v>935</v>
          </cell>
          <cell r="T172" t="str">
            <v>Амортизация (водопровод)</v>
          </cell>
          <cell r="U172">
            <v>2079000</v>
          </cell>
          <cell r="V172">
            <v>43</v>
          </cell>
          <cell r="W172">
            <v>40</v>
          </cell>
          <cell r="X172">
            <v>3</v>
          </cell>
          <cell r="Y172">
            <v>93.023255813953483</v>
          </cell>
          <cell r="Z172">
            <v>1933953.4883720931</v>
          </cell>
          <cell r="AA172">
            <v>145046.51162790693</v>
          </cell>
          <cell r="AB172">
            <v>14504651.162790693</v>
          </cell>
          <cell r="AC172">
            <v>145046.50162790692</v>
          </cell>
          <cell r="AD172">
            <v>0</v>
          </cell>
          <cell r="AE172">
            <v>145046.51162790693</v>
          </cell>
          <cell r="AF172">
            <v>0</v>
          </cell>
          <cell r="AG172">
            <v>483.48837209302314</v>
          </cell>
          <cell r="AH172">
            <v>4029.0697674418607</v>
          </cell>
        </row>
        <row r="173">
          <cell r="A173">
            <v>259</v>
          </cell>
          <cell r="B173" t="str">
            <v>Вод-д внутри М-4 н-города</v>
          </cell>
          <cell r="C173">
            <v>4</v>
          </cell>
          <cell r="D173" t="str">
            <v>25</v>
          </cell>
          <cell r="E173" t="str">
            <v>11.05.05</v>
          </cell>
          <cell r="F173" t="str">
            <v/>
          </cell>
          <cell r="G173" t="str">
            <v xml:space="preserve">  .  .</v>
          </cell>
          <cell r="H173">
            <v>0.01</v>
          </cell>
          <cell r="I173">
            <v>0</v>
          </cell>
          <cell r="J173">
            <v>0</v>
          </cell>
          <cell r="K173">
            <v>0.01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0.01</v>
          </cell>
          <cell r="Q173">
            <v>0</v>
          </cell>
          <cell r="R173">
            <v>123</v>
          </cell>
          <cell r="S173">
            <v>935</v>
          </cell>
          <cell r="T173" t="str">
            <v>Амортизация (водопровод)</v>
          </cell>
          <cell r="U173">
            <v>2765952</v>
          </cell>
          <cell r="V173">
            <v>42</v>
          </cell>
          <cell r="W173">
            <v>40</v>
          </cell>
          <cell r="X173">
            <v>2</v>
          </cell>
          <cell r="Y173">
            <v>95.238095238095227</v>
          </cell>
          <cell r="Z173">
            <v>2634240</v>
          </cell>
          <cell r="AA173">
            <v>131712</v>
          </cell>
          <cell r="AB173">
            <v>13171200</v>
          </cell>
          <cell r="AC173">
            <v>131711.99</v>
          </cell>
          <cell r="AD173">
            <v>0</v>
          </cell>
          <cell r="AE173">
            <v>131712</v>
          </cell>
          <cell r="AF173">
            <v>0</v>
          </cell>
          <cell r="AG173">
            <v>439.03999999999996</v>
          </cell>
          <cell r="AH173">
            <v>5488</v>
          </cell>
        </row>
        <row r="174">
          <cell r="A174">
            <v>260</v>
          </cell>
          <cell r="B174" t="str">
            <v>Вод-д Мр-на 4 н-города внутр кварт сети</v>
          </cell>
          <cell r="C174">
            <v>4</v>
          </cell>
          <cell r="D174" t="str">
            <v>25</v>
          </cell>
          <cell r="E174" t="str">
            <v>11.05.05</v>
          </cell>
          <cell r="F174" t="str">
            <v/>
          </cell>
          <cell r="G174" t="str">
            <v xml:space="preserve">  .  .</v>
          </cell>
          <cell r="H174">
            <v>61143.89</v>
          </cell>
          <cell r="I174">
            <v>0</v>
          </cell>
          <cell r="J174">
            <v>0</v>
          </cell>
          <cell r="K174">
            <v>61143.89</v>
          </cell>
          <cell r="L174">
            <v>0</v>
          </cell>
          <cell r="M174">
            <v>203.81</v>
          </cell>
          <cell r="N174">
            <v>203.81</v>
          </cell>
          <cell r="O174">
            <v>1143.49</v>
          </cell>
          <cell r="P174">
            <v>60000.4</v>
          </cell>
          <cell r="Q174">
            <v>305.72000000000003</v>
          </cell>
          <cell r="R174">
            <v>123</v>
          </cell>
          <cell r="S174">
            <v>935</v>
          </cell>
          <cell r="T174" t="str">
            <v>Амортизация (водопровод)</v>
          </cell>
          <cell r="U174">
            <v>1421464</v>
          </cell>
          <cell r="V174">
            <v>42</v>
          </cell>
          <cell r="W174">
            <v>40</v>
          </cell>
          <cell r="X174">
            <v>2</v>
          </cell>
          <cell r="Y174">
            <v>95.238095238095227</v>
          </cell>
          <cell r="Z174">
            <v>1353775.2380952379</v>
          </cell>
          <cell r="AA174">
            <v>67688.761904762127</v>
          </cell>
          <cell r="AB174">
            <v>1.1281385108226298</v>
          </cell>
          <cell r="AC174">
            <v>7834.8870105026872</v>
          </cell>
          <cell r="AD174">
            <v>146.52510574056896</v>
          </cell>
          <cell r="AE174">
            <v>68978.777010502687</v>
          </cell>
          <cell r="AF174">
            <v>1290.015105740569</v>
          </cell>
          <cell r="AG174">
            <v>229.92925670167563</v>
          </cell>
          <cell r="AH174">
            <v>2820.3650793650795</v>
          </cell>
        </row>
        <row r="175">
          <cell r="A175">
            <v>261</v>
          </cell>
          <cell r="B175" t="str">
            <v>Вод-д пос Мелькомбинат</v>
          </cell>
          <cell r="C175">
            <v>4</v>
          </cell>
          <cell r="D175" t="str">
            <v>25</v>
          </cell>
          <cell r="E175" t="str">
            <v>11.05.05</v>
          </cell>
          <cell r="F175" t="str">
            <v/>
          </cell>
          <cell r="G175" t="str">
            <v xml:space="preserve">  .  .</v>
          </cell>
          <cell r="H175">
            <v>0.01</v>
          </cell>
          <cell r="I175">
            <v>0</v>
          </cell>
          <cell r="J175">
            <v>0</v>
          </cell>
          <cell r="K175">
            <v>0.01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0.01</v>
          </cell>
          <cell r="Q175">
            <v>0</v>
          </cell>
          <cell r="R175">
            <v>123</v>
          </cell>
          <cell r="S175">
            <v>935</v>
          </cell>
          <cell r="T175" t="str">
            <v>Амортизация (водопровод)</v>
          </cell>
          <cell r="U175">
            <v>4284000</v>
          </cell>
          <cell r="V175">
            <v>43</v>
          </cell>
          <cell r="W175">
            <v>40</v>
          </cell>
          <cell r="X175">
            <v>3</v>
          </cell>
          <cell r="Y175">
            <v>93.023255813953483</v>
          </cell>
          <cell r="Z175">
            <v>3985116.2790697673</v>
          </cell>
          <cell r="AA175">
            <v>298883.72093023267</v>
          </cell>
          <cell r="AB175">
            <v>29888372.093023267</v>
          </cell>
          <cell r="AC175">
            <v>298883.71093023266</v>
          </cell>
          <cell r="AD175">
            <v>0</v>
          </cell>
          <cell r="AE175">
            <v>298883.72093023267</v>
          </cell>
          <cell r="AF175">
            <v>0</v>
          </cell>
          <cell r="AG175">
            <v>996.27906976744225</v>
          </cell>
          <cell r="AH175">
            <v>8302.3255813953492</v>
          </cell>
        </row>
        <row r="176">
          <cell r="A176">
            <v>262</v>
          </cell>
          <cell r="B176" t="str">
            <v>Вод-д от в/башни дот 121 п Сортировка</v>
          </cell>
          <cell r="C176">
            <v>4</v>
          </cell>
          <cell r="D176" t="str">
            <v>25</v>
          </cell>
          <cell r="E176" t="str">
            <v>11.05.05</v>
          </cell>
          <cell r="F176" t="str">
            <v/>
          </cell>
          <cell r="G176" t="str">
            <v xml:space="preserve">  .  .</v>
          </cell>
          <cell r="H176">
            <v>12590.52</v>
          </cell>
          <cell r="I176">
            <v>0</v>
          </cell>
          <cell r="J176">
            <v>0</v>
          </cell>
          <cell r="K176">
            <v>12590.52</v>
          </cell>
          <cell r="L176">
            <v>0</v>
          </cell>
          <cell r="M176">
            <v>41.97</v>
          </cell>
          <cell r="N176">
            <v>41.97</v>
          </cell>
          <cell r="O176">
            <v>41.97</v>
          </cell>
          <cell r="P176">
            <v>12548.55</v>
          </cell>
          <cell r="Q176">
            <v>62.95</v>
          </cell>
          <cell r="R176">
            <v>123</v>
          </cell>
          <cell r="S176">
            <v>935</v>
          </cell>
          <cell r="T176" t="str">
            <v>Амортизация (водопровод)</v>
          </cell>
          <cell r="U176">
            <v>7707375</v>
          </cell>
          <cell r="V176">
            <v>36</v>
          </cell>
          <cell r="W176">
            <v>26</v>
          </cell>
          <cell r="X176">
            <v>10</v>
          </cell>
          <cell r="Y176">
            <v>72.222222222222214</v>
          </cell>
          <cell r="Z176">
            <v>5566437.4999999991</v>
          </cell>
          <cell r="AA176">
            <v>2140937.5</v>
          </cell>
          <cell r="AB176">
            <v>170.61234166497326</v>
          </cell>
          <cell r="AC176">
            <v>2135507.5799796791</v>
          </cell>
          <cell r="AD176">
            <v>7118.6299796789272</v>
          </cell>
          <cell r="AE176">
            <v>2148098.0999796791</v>
          </cell>
          <cell r="AF176">
            <v>7160.5999796789274</v>
          </cell>
          <cell r="AG176">
            <v>7160.3269999322629</v>
          </cell>
          <cell r="AH176">
            <v>17841.145833333332</v>
          </cell>
        </row>
        <row r="177">
          <cell r="A177">
            <v>263</v>
          </cell>
          <cell r="B177" t="str">
            <v>Вод-д от в/башни до т 121</v>
          </cell>
          <cell r="C177">
            <v>4</v>
          </cell>
          <cell r="D177" t="str">
            <v>25</v>
          </cell>
          <cell r="E177" t="str">
            <v>11.05.05</v>
          </cell>
          <cell r="F177" t="str">
            <v/>
          </cell>
          <cell r="G177" t="str">
            <v xml:space="preserve">  .  .</v>
          </cell>
          <cell r="H177">
            <v>0.01</v>
          </cell>
          <cell r="I177">
            <v>0</v>
          </cell>
          <cell r="J177">
            <v>0</v>
          </cell>
          <cell r="K177">
            <v>0.01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0.01</v>
          </cell>
          <cell r="Q177">
            <v>0</v>
          </cell>
          <cell r="R177">
            <v>123</v>
          </cell>
          <cell r="S177">
            <v>935</v>
          </cell>
          <cell r="T177" t="str">
            <v>Амортизация (водопровод)</v>
          </cell>
          <cell r="U177">
            <v>3217500</v>
          </cell>
          <cell r="V177">
            <v>36</v>
          </cell>
          <cell r="W177">
            <v>26</v>
          </cell>
          <cell r="X177">
            <v>10</v>
          </cell>
          <cell r="Y177">
            <v>72.222222222222214</v>
          </cell>
          <cell r="Z177">
            <v>2323750</v>
          </cell>
          <cell r="AA177">
            <v>893750</v>
          </cell>
          <cell r="AB177">
            <v>89375000</v>
          </cell>
          <cell r="AC177">
            <v>893749.99</v>
          </cell>
          <cell r="AD177">
            <v>0</v>
          </cell>
          <cell r="AE177">
            <v>893750</v>
          </cell>
          <cell r="AF177">
            <v>0</v>
          </cell>
          <cell r="AG177">
            <v>2979.1666666666665</v>
          </cell>
          <cell r="AH177">
            <v>7447.916666666667</v>
          </cell>
        </row>
        <row r="178">
          <cell r="A178">
            <v>265</v>
          </cell>
          <cell r="B178" t="str">
            <v>Вод-д пос Кирзавод 1-2</v>
          </cell>
          <cell r="C178">
            <v>4</v>
          </cell>
          <cell r="D178" t="str">
            <v>25</v>
          </cell>
          <cell r="E178" t="str">
            <v>11.05.05</v>
          </cell>
          <cell r="F178" t="str">
            <v/>
          </cell>
          <cell r="G178" t="str">
            <v xml:space="preserve">  .  .</v>
          </cell>
          <cell r="H178">
            <v>0.01</v>
          </cell>
          <cell r="I178">
            <v>0</v>
          </cell>
          <cell r="J178">
            <v>0</v>
          </cell>
          <cell r="K178">
            <v>0.01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0.01</v>
          </cell>
          <cell r="Q178">
            <v>0</v>
          </cell>
          <cell r="R178">
            <v>123</v>
          </cell>
          <cell r="S178">
            <v>935</v>
          </cell>
          <cell r="T178" t="str">
            <v>Амортизация (водопровод)</v>
          </cell>
          <cell r="U178">
            <v>13453000</v>
          </cell>
          <cell r="V178">
            <v>44</v>
          </cell>
          <cell r="W178">
            <v>41</v>
          </cell>
          <cell r="X178">
            <v>3</v>
          </cell>
          <cell r="Y178">
            <v>93.181818181818173</v>
          </cell>
          <cell r="Z178">
            <v>12535750</v>
          </cell>
          <cell r="AA178">
            <v>917250</v>
          </cell>
          <cell r="AB178">
            <v>91725000</v>
          </cell>
          <cell r="AC178">
            <v>917249.99</v>
          </cell>
          <cell r="AD178">
            <v>0</v>
          </cell>
          <cell r="AE178">
            <v>917250</v>
          </cell>
          <cell r="AF178">
            <v>0</v>
          </cell>
          <cell r="AG178">
            <v>3057.5</v>
          </cell>
          <cell r="AH178">
            <v>25479.166666666668</v>
          </cell>
        </row>
        <row r="179">
          <cell r="A179">
            <v>266</v>
          </cell>
          <cell r="B179" t="str">
            <v>Вод-д пос Кирзавод 4-5</v>
          </cell>
          <cell r="C179">
            <v>4</v>
          </cell>
          <cell r="D179" t="str">
            <v>25</v>
          </cell>
          <cell r="E179" t="str">
            <v>11.05.05</v>
          </cell>
          <cell r="F179" t="str">
            <v/>
          </cell>
          <cell r="G179" t="str">
            <v xml:space="preserve">  .  .</v>
          </cell>
          <cell r="H179">
            <v>0.01</v>
          </cell>
          <cell r="I179">
            <v>0</v>
          </cell>
          <cell r="J179">
            <v>0</v>
          </cell>
          <cell r="K179">
            <v>0.01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0.01</v>
          </cell>
          <cell r="Q179">
            <v>0</v>
          </cell>
          <cell r="R179">
            <v>123</v>
          </cell>
          <cell r="S179">
            <v>935</v>
          </cell>
          <cell r="T179" t="str">
            <v>Амортизация (водопровод)</v>
          </cell>
          <cell r="U179">
            <v>2210000</v>
          </cell>
          <cell r="V179">
            <v>36</v>
          </cell>
          <cell r="W179">
            <v>26</v>
          </cell>
          <cell r="X179">
            <v>10</v>
          </cell>
          <cell r="Y179">
            <v>72.222222222222214</v>
          </cell>
          <cell r="Z179">
            <v>1596111.1111111108</v>
          </cell>
          <cell r="AA179">
            <v>613888.88888888923</v>
          </cell>
          <cell r="AB179">
            <v>61388888.888888918</v>
          </cell>
          <cell r="AC179">
            <v>613888.87888888922</v>
          </cell>
          <cell r="AD179">
            <v>0</v>
          </cell>
          <cell r="AE179">
            <v>613888.88888888923</v>
          </cell>
          <cell r="AF179">
            <v>0</v>
          </cell>
          <cell r="AG179">
            <v>2046.2962962962974</v>
          </cell>
          <cell r="AH179">
            <v>5115.7407407407409</v>
          </cell>
        </row>
        <row r="180">
          <cell r="A180">
            <v>267</v>
          </cell>
          <cell r="B180" t="str">
            <v>Вод-д пос Федоровка</v>
          </cell>
          <cell r="C180">
            <v>4</v>
          </cell>
          <cell r="D180" t="str">
            <v>25</v>
          </cell>
          <cell r="E180" t="str">
            <v>11.05.05</v>
          </cell>
          <cell r="F180" t="str">
            <v/>
          </cell>
          <cell r="G180" t="str">
            <v xml:space="preserve">  .  .</v>
          </cell>
          <cell r="H180">
            <v>97816.78</v>
          </cell>
          <cell r="I180">
            <v>0</v>
          </cell>
          <cell r="J180">
            <v>0</v>
          </cell>
          <cell r="K180">
            <v>97816.78</v>
          </cell>
          <cell r="L180">
            <v>0</v>
          </cell>
          <cell r="M180">
            <v>326.06</v>
          </cell>
          <cell r="N180">
            <v>326.06</v>
          </cell>
          <cell r="O180">
            <v>1097.9000000000001</v>
          </cell>
          <cell r="P180">
            <v>96718.88</v>
          </cell>
          <cell r="Q180">
            <v>489.08</v>
          </cell>
          <cell r="R180">
            <v>123</v>
          </cell>
          <cell r="S180">
            <v>935</v>
          </cell>
          <cell r="T180" t="str">
            <v>Амортизация (водопровод)</v>
          </cell>
          <cell r="U180">
            <v>8088000</v>
          </cell>
          <cell r="V180">
            <v>44</v>
          </cell>
          <cell r="W180">
            <v>41</v>
          </cell>
          <cell r="X180">
            <v>3</v>
          </cell>
          <cell r="Y180">
            <v>93.181818181818173</v>
          </cell>
          <cell r="Z180">
            <v>7536545.4545454541</v>
          </cell>
          <cell r="AA180">
            <v>551454.54545454588</v>
          </cell>
          <cell r="AB180">
            <v>5.7016225317595266</v>
          </cell>
          <cell r="AC180">
            <v>459897.57683216454</v>
          </cell>
          <cell r="AD180">
            <v>5161.9113776187842</v>
          </cell>
          <cell r="AE180">
            <v>557714.35683216457</v>
          </cell>
          <cell r="AF180">
            <v>6259.8113776187838</v>
          </cell>
          <cell r="AG180">
            <v>1859.0478561072152</v>
          </cell>
          <cell r="AH180">
            <v>15318.181818181818</v>
          </cell>
        </row>
        <row r="181">
          <cell r="A181">
            <v>268</v>
          </cell>
          <cell r="B181" t="str">
            <v>Вод-д по ул Шаумяна</v>
          </cell>
          <cell r="C181">
            <v>4</v>
          </cell>
          <cell r="D181" t="str">
            <v>25</v>
          </cell>
          <cell r="E181" t="str">
            <v>11.05.05</v>
          </cell>
          <cell r="F181" t="str">
            <v/>
          </cell>
          <cell r="G181" t="str">
            <v xml:space="preserve">  .  .</v>
          </cell>
          <cell r="H181">
            <v>0.01</v>
          </cell>
          <cell r="I181">
            <v>0</v>
          </cell>
          <cell r="J181">
            <v>0</v>
          </cell>
          <cell r="K181">
            <v>0.01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0.01</v>
          </cell>
          <cell r="Q181">
            <v>0</v>
          </cell>
          <cell r="R181">
            <v>123</v>
          </cell>
          <cell r="S181">
            <v>935</v>
          </cell>
          <cell r="T181" t="str">
            <v>Амортизация (водопровод)</v>
          </cell>
          <cell r="U181">
            <v>130000</v>
          </cell>
          <cell r="V181">
            <v>44</v>
          </cell>
          <cell r="W181">
            <v>41</v>
          </cell>
          <cell r="X181">
            <v>3</v>
          </cell>
          <cell r="Y181">
            <v>93.181818181818173</v>
          </cell>
          <cell r="Z181">
            <v>121136.36363636363</v>
          </cell>
          <cell r="AA181">
            <v>8863.6363636363676</v>
          </cell>
          <cell r="AB181">
            <v>886363.6363636367</v>
          </cell>
          <cell r="AC181">
            <v>8863.6263636363674</v>
          </cell>
          <cell r="AD181">
            <v>0</v>
          </cell>
          <cell r="AE181">
            <v>8863.6363636363676</v>
          </cell>
          <cell r="AF181">
            <v>0</v>
          </cell>
          <cell r="AG181">
            <v>29.545454545454561</v>
          </cell>
          <cell r="AH181">
            <v>246.21212121212122</v>
          </cell>
        </row>
        <row r="182">
          <cell r="A182">
            <v>269</v>
          </cell>
          <cell r="B182" t="str">
            <v>Вод-д мр-н 1 пос Пришахтинск n3</v>
          </cell>
          <cell r="C182">
            <v>4</v>
          </cell>
          <cell r="D182" t="str">
            <v>25</v>
          </cell>
          <cell r="E182" t="str">
            <v>11.05.05</v>
          </cell>
          <cell r="F182" t="str">
            <v/>
          </cell>
          <cell r="G182" t="str">
            <v xml:space="preserve">  .  .</v>
          </cell>
          <cell r="H182">
            <v>0.01</v>
          </cell>
          <cell r="I182">
            <v>0</v>
          </cell>
          <cell r="J182">
            <v>0</v>
          </cell>
          <cell r="K182">
            <v>0.01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0.01</v>
          </cell>
          <cell r="Q182">
            <v>0</v>
          </cell>
          <cell r="R182">
            <v>123</v>
          </cell>
          <cell r="S182">
            <v>935</v>
          </cell>
          <cell r="T182" t="str">
            <v>Амортизация (водопровод)</v>
          </cell>
          <cell r="U182">
            <v>266400</v>
          </cell>
          <cell r="V182">
            <v>44</v>
          </cell>
          <cell r="W182">
            <v>41</v>
          </cell>
          <cell r="X182">
            <v>3</v>
          </cell>
          <cell r="Y182">
            <v>93.181818181818173</v>
          </cell>
          <cell r="Z182">
            <v>248236.36363636362</v>
          </cell>
          <cell r="AA182">
            <v>18163.636363636382</v>
          </cell>
          <cell r="AB182">
            <v>1816363.6363636381</v>
          </cell>
          <cell r="AC182">
            <v>18163.626363636384</v>
          </cell>
          <cell r="AD182">
            <v>0</v>
          </cell>
          <cell r="AE182">
            <v>18163.636363636382</v>
          </cell>
          <cell r="AF182">
            <v>0</v>
          </cell>
          <cell r="AG182">
            <v>60.545454545454611</v>
          </cell>
          <cell r="AH182">
            <v>504.54545454545456</v>
          </cell>
        </row>
        <row r="183">
          <cell r="A183">
            <v>270</v>
          </cell>
          <cell r="B183" t="str">
            <v>Вод-д пос Пришахтинск</v>
          </cell>
          <cell r="C183">
            <v>4</v>
          </cell>
          <cell r="D183" t="str">
            <v>25</v>
          </cell>
          <cell r="E183" t="str">
            <v>11.05.05</v>
          </cell>
          <cell r="F183" t="str">
            <v/>
          </cell>
          <cell r="G183" t="str">
            <v xml:space="preserve">  .  .</v>
          </cell>
          <cell r="H183">
            <v>0.01</v>
          </cell>
          <cell r="I183">
            <v>0</v>
          </cell>
          <cell r="J183">
            <v>0</v>
          </cell>
          <cell r="K183">
            <v>0.01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0.01</v>
          </cell>
          <cell r="Q183">
            <v>0</v>
          </cell>
          <cell r="R183">
            <v>123</v>
          </cell>
          <cell r="S183">
            <v>935</v>
          </cell>
          <cell r="T183" t="str">
            <v>Амортизация (водопровод)</v>
          </cell>
          <cell r="U183">
            <v>1485184</v>
          </cell>
          <cell r="V183">
            <v>44</v>
          </cell>
          <cell r="W183">
            <v>41</v>
          </cell>
          <cell r="X183">
            <v>3</v>
          </cell>
          <cell r="Y183">
            <v>93.181818181818173</v>
          </cell>
          <cell r="Z183">
            <v>1383921.4545454544</v>
          </cell>
          <cell r="AA183">
            <v>101262.54545454565</v>
          </cell>
          <cell r="AB183">
            <v>10126254.545454564</v>
          </cell>
          <cell r="AC183">
            <v>101262.53545454565</v>
          </cell>
          <cell r="AD183">
            <v>0</v>
          </cell>
          <cell r="AE183">
            <v>101262.54545454565</v>
          </cell>
          <cell r="AF183">
            <v>0</v>
          </cell>
          <cell r="AG183">
            <v>337.54181818181883</v>
          </cell>
          <cell r="AH183">
            <v>2812.8484848484845</v>
          </cell>
        </row>
        <row r="184">
          <cell r="A184">
            <v>271</v>
          </cell>
          <cell r="B184" t="str">
            <v>Вод-д по ул Демьяна Бедного</v>
          </cell>
          <cell r="C184">
            <v>4</v>
          </cell>
          <cell r="D184" t="str">
            <v>25</v>
          </cell>
          <cell r="E184" t="str">
            <v>11.05.05</v>
          </cell>
          <cell r="F184" t="str">
            <v/>
          </cell>
          <cell r="G184" t="str">
            <v xml:space="preserve">  .  .</v>
          </cell>
          <cell r="H184">
            <v>0.01</v>
          </cell>
          <cell r="I184">
            <v>0</v>
          </cell>
          <cell r="J184">
            <v>0</v>
          </cell>
          <cell r="K184">
            <v>0.01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0</v>
          </cell>
          <cell r="R184">
            <v>123</v>
          </cell>
          <cell r="S184">
            <v>935</v>
          </cell>
          <cell r="T184" t="str">
            <v>Амортизация (водопровод)</v>
          </cell>
          <cell r="U184">
            <v>4593600</v>
          </cell>
          <cell r="V184">
            <v>44</v>
          </cell>
          <cell r="W184">
            <v>41</v>
          </cell>
          <cell r="X184">
            <v>3</v>
          </cell>
          <cell r="Y184">
            <v>93.181818181818173</v>
          </cell>
          <cell r="Z184">
            <v>4280400</v>
          </cell>
          <cell r="AA184">
            <v>313200</v>
          </cell>
          <cell r="AB184">
            <v>31320000</v>
          </cell>
          <cell r="AC184">
            <v>313199.99</v>
          </cell>
          <cell r="AD184">
            <v>0</v>
          </cell>
          <cell r="AE184">
            <v>313200</v>
          </cell>
          <cell r="AF184">
            <v>0</v>
          </cell>
          <cell r="AG184">
            <v>1044</v>
          </cell>
          <cell r="AH184">
            <v>8700</v>
          </cell>
        </row>
        <row r="185">
          <cell r="A185">
            <v>272</v>
          </cell>
          <cell r="B185" t="str">
            <v>Вод-д внутри мр-на 2 в пос майкудук</v>
          </cell>
          <cell r="C185">
            <v>4</v>
          </cell>
          <cell r="D185" t="str">
            <v>25</v>
          </cell>
          <cell r="E185" t="str">
            <v>11.05.05</v>
          </cell>
          <cell r="F185" t="str">
            <v/>
          </cell>
          <cell r="G185" t="str">
            <v xml:space="preserve">  .  .</v>
          </cell>
          <cell r="H185">
            <v>0.01</v>
          </cell>
          <cell r="I185">
            <v>0</v>
          </cell>
          <cell r="J185">
            <v>0</v>
          </cell>
          <cell r="K185">
            <v>0.01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0.01</v>
          </cell>
          <cell r="Q185">
            <v>0</v>
          </cell>
          <cell r="R185">
            <v>123</v>
          </cell>
          <cell r="S185">
            <v>935</v>
          </cell>
          <cell r="T185" t="str">
            <v>Амортизация (водопровод)</v>
          </cell>
          <cell r="U185">
            <v>4938120</v>
          </cell>
          <cell r="V185">
            <v>44</v>
          </cell>
          <cell r="W185">
            <v>41</v>
          </cell>
          <cell r="X185">
            <v>3</v>
          </cell>
          <cell r="Y185">
            <v>93.181818181818173</v>
          </cell>
          <cell r="Z185">
            <v>4601430</v>
          </cell>
          <cell r="AA185">
            <v>336690</v>
          </cell>
          <cell r="AB185">
            <v>33669000</v>
          </cell>
          <cell r="AC185">
            <v>336689.99</v>
          </cell>
          <cell r="AD185">
            <v>0</v>
          </cell>
          <cell r="AE185">
            <v>336690</v>
          </cell>
          <cell r="AF185">
            <v>0</v>
          </cell>
          <cell r="AG185">
            <v>1122.3</v>
          </cell>
          <cell r="AH185">
            <v>9352.5</v>
          </cell>
        </row>
        <row r="186">
          <cell r="A186">
            <v>275</v>
          </cell>
          <cell r="B186" t="str">
            <v>Вод-д микро-на 14 н-майкудука ул. 50 лет Казахстана</v>
          </cell>
          <cell r="C186">
            <v>4.5</v>
          </cell>
          <cell r="D186" t="str">
            <v>22</v>
          </cell>
          <cell r="E186" t="str">
            <v>11.05.05</v>
          </cell>
          <cell r="F186" t="str">
            <v>Протяженность-451м, труба ст д 273-450,6м</v>
          </cell>
          <cell r="G186" t="str">
            <v>19.11.03</v>
          </cell>
          <cell r="H186">
            <v>1429753.75</v>
          </cell>
          <cell r="I186">
            <v>0</v>
          </cell>
          <cell r="J186">
            <v>0</v>
          </cell>
          <cell r="K186">
            <v>1429753.75</v>
          </cell>
          <cell r="L186">
            <v>0</v>
          </cell>
          <cell r="M186">
            <v>5361.58</v>
          </cell>
          <cell r="N186">
            <v>5361.58</v>
          </cell>
          <cell r="O186">
            <v>155432.20000000001</v>
          </cell>
          <cell r="P186">
            <v>1274321.55</v>
          </cell>
          <cell r="Q186">
            <v>7148.77</v>
          </cell>
          <cell r="R186">
            <v>123</v>
          </cell>
          <cell r="S186">
            <v>935</v>
          </cell>
          <cell r="T186" t="str">
            <v>Амортизация (водопровод)</v>
          </cell>
          <cell r="U186">
            <v>7326258</v>
          </cell>
          <cell r="V186">
            <v>44</v>
          </cell>
          <cell r="W186">
            <v>41</v>
          </cell>
          <cell r="X186">
            <v>3</v>
          </cell>
          <cell r="Y186">
            <v>93.181818181818173</v>
          </cell>
          <cell r="Z186">
            <v>6826740.4090909092</v>
          </cell>
          <cell r="AA186">
            <v>499517.59090909082</v>
          </cell>
          <cell r="AB186">
            <v>0.39198708591963372</v>
          </cell>
          <cell r="AC186">
            <v>-869308.7439548315</v>
          </cell>
          <cell r="AD186">
            <v>-94504.784863922308</v>
          </cell>
          <cell r="AE186">
            <v>560445.0060451685</v>
          </cell>
          <cell r="AF186">
            <v>60927.415136077703</v>
          </cell>
          <cell r="AG186">
            <v>2101.6687726693817</v>
          </cell>
          <cell r="AH186">
            <v>13875.488636363638</v>
          </cell>
        </row>
        <row r="187">
          <cell r="A187">
            <v>276</v>
          </cell>
          <cell r="B187" t="str">
            <v>Вод-д внутри м2 пос н-майкудука</v>
          </cell>
          <cell r="C187">
            <v>4</v>
          </cell>
          <cell r="D187" t="str">
            <v>25</v>
          </cell>
          <cell r="E187" t="str">
            <v>11.05.05</v>
          </cell>
          <cell r="F187" t="str">
            <v/>
          </cell>
          <cell r="G187" t="str">
            <v xml:space="preserve">  .  .</v>
          </cell>
          <cell r="H187">
            <v>206616.82</v>
          </cell>
          <cell r="I187">
            <v>0</v>
          </cell>
          <cell r="J187">
            <v>0</v>
          </cell>
          <cell r="K187">
            <v>206616.82</v>
          </cell>
          <cell r="L187">
            <v>0</v>
          </cell>
          <cell r="M187">
            <v>688.72</v>
          </cell>
          <cell r="N187">
            <v>688.72</v>
          </cell>
          <cell r="O187">
            <v>1883.82</v>
          </cell>
          <cell r="P187">
            <v>204733</v>
          </cell>
          <cell r="Q187">
            <v>1033.08</v>
          </cell>
          <cell r="R187">
            <v>123</v>
          </cell>
          <cell r="S187">
            <v>935</v>
          </cell>
          <cell r="T187" t="str">
            <v>Амортизация (водопровод)</v>
          </cell>
          <cell r="U187">
            <v>645320</v>
          </cell>
          <cell r="V187">
            <v>44</v>
          </cell>
          <cell r="W187">
            <v>41</v>
          </cell>
          <cell r="X187">
            <v>3</v>
          </cell>
          <cell r="Y187">
            <v>93.181818181818173</v>
          </cell>
          <cell r="Z187">
            <v>601320.90909090906</v>
          </cell>
          <cell r="AA187">
            <v>43999.090909090941</v>
          </cell>
          <cell r="AB187">
            <v>0.2149096184254172</v>
          </cell>
          <cell r="AC187">
            <v>-162212.87805352689</v>
          </cell>
          <cell r="AD187">
            <v>-1478.9689626178306</v>
          </cell>
          <cell r="AE187">
            <v>44403.941946473118</v>
          </cell>
          <cell r="AF187">
            <v>404.85103738216935</v>
          </cell>
          <cell r="AG187">
            <v>148.01313982157706</v>
          </cell>
          <cell r="AH187">
            <v>1222.1969696969697</v>
          </cell>
        </row>
        <row r="188">
          <cell r="A188">
            <v>277</v>
          </cell>
          <cell r="B188" t="str">
            <v>Вод-д внутри м-на 3 н-майкудука</v>
          </cell>
          <cell r="C188">
            <v>4</v>
          </cell>
          <cell r="D188" t="str">
            <v>25</v>
          </cell>
          <cell r="E188" t="str">
            <v>11.05.05</v>
          </cell>
          <cell r="F188" t="str">
            <v/>
          </cell>
          <cell r="G188" t="str">
            <v xml:space="preserve">  .  .</v>
          </cell>
          <cell r="H188">
            <v>0.01</v>
          </cell>
          <cell r="I188">
            <v>0</v>
          </cell>
          <cell r="J188">
            <v>0</v>
          </cell>
          <cell r="K188">
            <v>0.01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0.01</v>
          </cell>
          <cell r="Q188">
            <v>0</v>
          </cell>
          <cell r="R188">
            <v>123</v>
          </cell>
          <cell r="S188">
            <v>935</v>
          </cell>
          <cell r="T188" t="str">
            <v>Амортизация (водопровод)</v>
          </cell>
          <cell r="U188">
            <v>9743360</v>
          </cell>
          <cell r="V188">
            <v>44</v>
          </cell>
          <cell r="W188">
            <v>41</v>
          </cell>
          <cell r="X188">
            <v>3</v>
          </cell>
          <cell r="Y188">
            <v>93.181818181818173</v>
          </cell>
          <cell r="Z188">
            <v>9079040</v>
          </cell>
          <cell r="AA188">
            <v>664320</v>
          </cell>
          <cell r="AB188">
            <v>66432000</v>
          </cell>
          <cell r="AC188">
            <v>664319.99</v>
          </cell>
          <cell r="AD188">
            <v>0</v>
          </cell>
          <cell r="AE188">
            <v>664320</v>
          </cell>
          <cell r="AF188">
            <v>0</v>
          </cell>
          <cell r="AG188">
            <v>2214.4</v>
          </cell>
          <cell r="AH188">
            <v>18453.333333333332</v>
          </cell>
        </row>
        <row r="189">
          <cell r="A189">
            <v>282</v>
          </cell>
          <cell r="B189" t="str">
            <v>Вод-д внутри микро-на 4 н-города</v>
          </cell>
          <cell r="C189">
            <v>4</v>
          </cell>
          <cell r="D189" t="str">
            <v>25</v>
          </cell>
          <cell r="E189" t="str">
            <v>11.05.05</v>
          </cell>
          <cell r="F189" t="str">
            <v/>
          </cell>
          <cell r="G189" t="str">
            <v xml:space="preserve">  .  .</v>
          </cell>
          <cell r="H189">
            <v>0.01</v>
          </cell>
          <cell r="I189">
            <v>0</v>
          </cell>
          <cell r="J189">
            <v>0</v>
          </cell>
          <cell r="K189">
            <v>0.01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0.01</v>
          </cell>
          <cell r="Q189">
            <v>0</v>
          </cell>
          <cell r="R189">
            <v>123</v>
          </cell>
          <cell r="S189">
            <v>935</v>
          </cell>
          <cell r="T189" t="str">
            <v>Амортизация (водопровод)</v>
          </cell>
          <cell r="U189">
            <v>6909760</v>
          </cell>
          <cell r="V189">
            <v>44</v>
          </cell>
          <cell r="W189">
            <v>41</v>
          </cell>
          <cell r="X189">
            <v>3</v>
          </cell>
          <cell r="Y189">
            <v>93.181818181818173</v>
          </cell>
          <cell r="Z189">
            <v>6438640</v>
          </cell>
          <cell r="AA189">
            <v>471120</v>
          </cell>
          <cell r="AB189">
            <v>47112000</v>
          </cell>
          <cell r="AC189">
            <v>471119.99</v>
          </cell>
          <cell r="AD189">
            <v>0</v>
          </cell>
          <cell r="AE189">
            <v>471120</v>
          </cell>
          <cell r="AF189">
            <v>0</v>
          </cell>
          <cell r="AG189">
            <v>1570.3999999999999</v>
          </cell>
          <cell r="AH189">
            <v>13086.666666666666</v>
          </cell>
        </row>
        <row r="190">
          <cell r="A190">
            <v>283</v>
          </cell>
          <cell r="B190" t="str">
            <v>Вод-д внутри микр-на 1-3 н-города</v>
          </cell>
          <cell r="C190">
            <v>4</v>
          </cell>
          <cell r="D190" t="str">
            <v>25</v>
          </cell>
          <cell r="E190" t="str">
            <v>11.05.05</v>
          </cell>
          <cell r="F190" t="str">
            <v/>
          </cell>
          <cell r="G190" t="str">
            <v xml:space="preserve">  .  .</v>
          </cell>
          <cell r="H190">
            <v>0.01</v>
          </cell>
          <cell r="I190">
            <v>0</v>
          </cell>
          <cell r="J190">
            <v>0</v>
          </cell>
          <cell r="K190">
            <v>0.01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0.01</v>
          </cell>
          <cell r="Q190">
            <v>0</v>
          </cell>
          <cell r="R190">
            <v>123</v>
          </cell>
          <cell r="S190">
            <v>935</v>
          </cell>
          <cell r="T190" t="str">
            <v>Амортизация (водопровод)</v>
          </cell>
          <cell r="U190">
            <v>14421440</v>
          </cell>
          <cell r="V190">
            <v>44</v>
          </cell>
          <cell r="W190">
            <v>41</v>
          </cell>
          <cell r="X190">
            <v>3</v>
          </cell>
          <cell r="Y190">
            <v>93.181818181818173</v>
          </cell>
          <cell r="Z190">
            <v>13438160</v>
          </cell>
          <cell r="AA190">
            <v>983280</v>
          </cell>
          <cell r="AB190">
            <v>98328000</v>
          </cell>
          <cell r="AC190">
            <v>983279.99</v>
          </cell>
          <cell r="AD190">
            <v>0</v>
          </cell>
          <cell r="AE190">
            <v>983280</v>
          </cell>
          <cell r="AF190">
            <v>0</v>
          </cell>
          <cell r="AG190">
            <v>3277.6</v>
          </cell>
          <cell r="AH190">
            <v>27313.333333333332</v>
          </cell>
        </row>
        <row r="191">
          <cell r="A191">
            <v>284</v>
          </cell>
          <cell r="B191" t="str">
            <v>Вод-д к дому 6 в кварт 43</v>
          </cell>
          <cell r="C191">
            <v>4</v>
          </cell>
          <cell r="D191" t="str">
            <v>25</v>
          </cell>
          <cell r="E191" t="str">
            <v>11.05.05</v>
          </cell>
          <cell r="F191" t="str">
            <v/>
          </cell>
          <cell r="G191" t="str">
            <v xml:space="preserve">  .  .</v>
          </cell>
          <cell r="H191">
            <v>0.01</v>
          </cell>
          <cell r="I191">
            <v>0</v>
          </cell>
          <cell r="J191">
            <v>0</v>
          </cell>
          <cell r="K191">
            <v>0.01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0.01</v>
          </cell>
          <cell r="Q191">
            <v>0</v>
          </cell>
          <cell r="R191">
            <v>123</v>
          </cell>
          <cell r="S191">
            <v>935</v>
          </cell>
          <cell r="T191" t="str">
            <v>Амортизация (водопровод)</v>
          </cell>
          <cell r="U191">
            <v>11700</v>
          </cell>
          <cell r="V191">
            <v>44</v>
          </cell>
          <cell r="W191">
            <v>41</v>
          </cell>
          <cell r="X191">
            <v>3</v>
          </cell>
          <cell r="Y191">
            <v>93.181818181818173</v>
          </cell>
          <cell r="Z191">
            <v>10902.272727272726</v>
          </cell>
          <cell r="AA191">
            <v>797.72727272727388</v>
          </cell>
          <cell r="AB191">
            <v>79772.727272727381</v>
          </cell>
          <cell r="AC191">
            <v>797.71727272727389</v>
          </cell>
          <cell r="AD191">
            <v>0</v>
          </cell>
          <cell r="AE191">
            <v>797.72727272727388</v>
          </cell>
          <cell r="AF191">
            <v>0</v>
          </cell>
          <cell r="AG191">
            <v>2.6590909090909132</v>
          </cell>
          <cell r="AH191">
            <v>22.15909090909091</v>
          </cell>
        </row>
        <row r="192">
          <cell r="A192">
            <v>285</v>
          </cell>
          <cell r="B192" t="str">
            <v>Вод-д по ул Тепловозной</v>
          </cell>
          <cell r="C192">
            <v>4</v>
          </cell>
          <cell r="D192" t="str">
            <v>25</v>
          </cell>
          <cell r="E192" t="str">
            <v>11.05.05</v>
          </cell>
          <cell r="F192" t="str">
            <v/>
          </cell>
          <cell r="G192" t="str">
            <v xml:space="preserve">  .  .</v>
          </cell>
          <cell r="H192">
            <v>0.01</v>
          </cell>
          <cell r="I192">
            <v>0</v>
          </cell>
          <cell r="J192">
            <v>0</v>
          </cell>
          <cell r="K192">
            <v>0.01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0.01</v>
          </cell>
          <cell r="Q192">
            <v>0</v>
          </cell>
          <cell r="R192">
            <v>123</v>
          </cell>
          <cell r="S192">
            <v>935</v>
          </cell>
          <cell r="T192" t="str">
            <v>Амортизация (водопровод)</v>
          </cell>
          <cell r="U192">
            <v>71100</v>
          </cell>
          <cell r="V192">
            <v>44</v>
          </cell>
          <cell r="W192">
            <v>41</v>
          </cell>
          <cell r="X192">
            <v>3</v>
          </cell>
          <cell r="Y192">
            <v>93.181818181818173</v>
          </cell>
          <cell r="Z192">
            <v>66252.272727272721</v>
          </cell>
          <cell r="AA192">
            <v>4847.7272727272793</v>
          </cell>
          <cell r="AB192">
            <v>484772.72727272793</v>
          </cell>
          <cell r="AC192">
            <v>4847.7172727272791</v>
          </cell>
          <cell r="AD192">
            <v>0</v>
          </cell>
          <cell r="AE192">
            <v>4847.7272727272793</v>
          </cell>
          <cell r="AF192">
            <v>0</v>
          </cell>
          <cell r="AG192">
            <v>16.159090909090931</v>
          </cell>
          <cell r="AH192">
            <v>134.65909090909091</v>
          </cell>
        </row>
        <row r="193">
          <cell r="A193">
            <v>286</v>
          </cell>
          <cell r="B193" t="str">
            <v>Вод-д по ул Дружбы к дому 3</v>
          </cell>
          <cell r="C193">
            <v>4</v>
          </cell>
          <cell r="D193" t="str">
            <v>25</v>
          </cell>
          <cell r="E193" t="str">
            <v>11.05.05</v>
          </cell>
          <cell r="F193" t="str">
            <v/>
          </cell>
          <cell r="G193" t="str">
            <v xml:space="preserve">  .  .</v>
          </cell>
          <cell r="H193">
            <v>0.01</v>
          </cell>
          <cell r="I193">
            <v>0</v>
          </cell>
          <cell r="J193">
            <v>0</v>
          </cell>
          <cell r="K193">
            <v>0.01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0.01</v>
          </cell>
          <cell r="Q193">
            <v>0</v>
          </cell>
          <cell r="R193">
            <v>123</v>
          </cell>
          <cell r="S193">
            <v>935</v>
          </cell>
          <cell r="T193" t="str">
            <v>Амортизация (водопровод)</v>
          </cell>
          <cell r="U193">
            <v>42750</v>
          </cell>
          <cell r="V193">
            <v>36</v>
          </cell>
          <cell r="W193">
            <v>26</v>
          </cell>
          <cell r="X193">
            <v>10</v>
          </cell>
          <cell r="Y193">
            <v>72.222222222222214</v>
          </cell>
          <cell r="Z193">
            <v>30875</v>
          </cell>
          <cell r="AA193">
            <v>11875</v>
          </cell>
          <cell r="AB193">
            <v>1187500</v>
          </cell>
          <cell r="AC193">
            <v>11874.99</v>
          </cell>
          <cell r="AD193">
            <v>0</v>
          </cell>
          <cell r="AE193">
            <v>11875</v>
          </cell>
          <cell r="AF193">
            <v>0</v>
          </cell>
          <cell r="AG193">
            <v>39.583333333333336</v>
          </cell>
          <cell r="AH193">
            <v>98.958333333333329</v>
          </cell>
        </row>
        <row r="194">
          <cell r="A194">
            <v>287</v>
          </cell>
          <cell r="B194" t="str">
            <v>Вод-д внутри микр-на 4 н-майкуд</v>
          </cell>
          <cell r="C194">
            <v>4</v>
          </cell>
          <cell r="D194" t="str">
            <v>25</v>
          </cell>
          <cell r="E194" t="str">
            <v>11.05.05</v>
          </cell>
          <cell r="F194" t="str">
            <v/>
          </cell>
          <cell r="G194" t="str">
            <v xml:space="preserve">  .  .</v>
          </cell>
          <cell r="H194">
            <v>30364.31</v>
          </cell>
          <cell r="I194">
            <v>0</v>
          </cell>
          <cell r="J194">
            <v>0</v>
          </cell>
          <cell r="K194">
            <v>30364.31</v>
          </cell>
          <cell r="L194">
            <v>0</v>
          </cell>
          <cell r="M194">
            <v>101.21</v>
          </cell>
          <cell r="N194">
            <v>101.21</v>
          </cell>
          <cell r="O194">
            <v>303.63</v>
          </cell>
          <cell r="P194">
            <v>30060.68</v>
          </cell>
          <cell r="Q194">
            <v>151.82</v>
          </cell>
          <cell r="R194">
            <v>123</v>
          </cell>
          <cell r="S194">
            <v>935</v>
          </cell>
          <cell r="T194" t="str">
            <v>Амортизация (водопровод)</v>
          </cell>
          <cell r="U194">
            <v>4227920</v>
          </cell>
          <cell r="V194">
            <v>42</v>
          </cell>
          <cell r="W194">
            <v>40</v>
          </cell>
          <cell r="X194">
            <v>2</v>
          </cell>
          <cell r="Y194">
            <v>95.238095238095227</v>
          </cell>
          <cell r="Z194">
            <v>4026590.4761904753</v>
          </cell>
          <cell r="AA194">
            <v>201329.52380952472</v>
          </cell>
          <cell r="AB194">
            <v>6.6974374435150743</v>
          </cell>
          <cell r="AC194">
            <v>172998.75674049923</v>
          </cell>
          <cell r="AD194">
            <v>1729.9129309744822</v>
          </cell>
          <cell r="AE194">
            <v>203363.06674049923</v>
          </cell>
          <cell r="AF194">
            <v>2033.5429309744823</v>
          </cell>
          <cell r="AG194">
            <v>677.87688913499744</v>
          </cell>
          <cell r="AH194">
            <v>8388.730158730159</v>
          </cell>
        </row>
        <row r="195">
          <cell r="A195">
            <v>288</v>
          </cell>
          <cell r="B195" t="str">
            <v>Вод-д микр-на 5 6 7  пос майкудук</v>
          </cell>
          <cell r="C195">
            <v>4</v>
          </cell>
          <cell r="D195" t="str">
            <v>25</v>
          </cell>
          <cell r="E195" t="str">
            <v>11.05.05</v>
          </cell>
          <cell r="F195" t="str">
            <v/>
          </cell>
          <cell r="G195" t="str">
            <v xml:space="preserve">  .  .</v>
          </cell>
          <cell r="H195">
            <v>0.01</v>
          </cell>
          <cell r="I195">
            <v>0</v>
          </cell>
          <cell r="J195">
            <v>0</v>
          </cell>
          <cell r="K195">
            <v>0.01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0.01</v>
          </cell>
          <cell r="Q195">
            <v>0</v>
          </cell>
          <cell r="R195">
            <v>123</v>
          </cell>
          <cell r="S195">
            <v>935</v>
          </cell>
          <cell r="T195" t="str">
            <v>Амортизация (водопровод)</v>
          </cell>
          <cell r="U195">
            <v>1531200</v>
          </cell>
          <cell r="V195">
            <v>43</v>
          </cell>
          <cell r="W195">
            <v>39</v>
          </cell>
          <cell r="X195">
            <v>4</v>
          </cell>
          <cell r="Y195">
            <v>90.697674418604649</v>
          </cell>
          <cell r="Z195">
            <v>1388762.7906976743</v>
          </cell>
          <cell r="AA195">
            <v>142437.20930232573</v>
          </cell>
          <cell r="AB195">
            <v>14243720.930232573</v>
          </cell>
          <cell r="AC195">
            <v>142437.19930232572</v>
          </cell>
          <cell r="AD195">
            <v>0</v>
          </cell>
          <cell r="AE195">
            <v>142437.20930232573</v>
          </cell>
          <cell r="AF195">
            <v>0</v>
          </cell>
          <cell r="AG195">
            <v>474.79069767441911</v>
          </cell>
          <cell r="AH195">
            <v>2967.4418604651164</v>
          </cell>
        </row>
        <row r="196">
          <cell r="A196">
            <v>289</v>
          </cell>
          <cell r="B196" t="str">
            <v>Вод-д м-на 6 майкудук с д 11- по д 17</v>
          </cell>
          <cell r="C196">
            <v>4</v>
          </cell>
          <cell r="D196" t="str">
            <v>25</v>
          </cell>
          <cell r="E196" t="str">
            <v>11.05.05</v>
          </cell>
          <cell r="F196" t="str">
            <v/>
          </cell>
          <cell r="G196" t="str">
            <v xml:space="preserve">  .  .</v>
          </cell>
          <cell r="H196">
            <v>0.01</v>
          </cell>
          <cell r="I196">
            <v>0</v>
          </cell>
          <cell r="J196">
            <v>0</v>
          </cell>
          <cell r="K196">
            <v>0.01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0.01</v>
          </cell>
          <cell r="Q196">
            <v>0</v>
          </cell>
          <cell r="R196">
            <v>123</v>
          </cell>
          <cell r="S196">
            <v>935</v>
          </cell>
          <cell r="T196" t="str">
            <v>Амортизация (водопровод)</v>
          </cell>
          <cell r="U196">
            <v>2209080</v>
          </cell>
          <cell r="V196">
            <v>43</v>
          </cell>
          <cell r="W196">
            <v>39</v>
          </cell>
          <cell r="X196">
            <v>4</v>
          </cell>
          <cell r="Y196">
            <v>90.697674418604649</v>
          </cell>
          <cell r="Z196">
            <v>2003584.1860465114</v>
          </cell>
          <cell r="AA196">
            <v>205495.8139534886</v>
          </cell>
          <cell r="AB196">
            <v>20549581.395348858</v>
          </cell>
          <cell r="AC196">
            <v>205495.80395348859</v>
          </cell>
          <cell r="AD196">
            <v>0</v>
          </cell>
          <cell r="AE196">
            <v>205495.8139534886</v>
          </cell>
          <cell r="AF196">
            <v>0</v>
          </cell>
          <cell r="AG196">
            <v>684.98604651162862</v>
          </cell>
          <cell r="AH196">
            <v>4281.1627906976746</v>
          </cell>
        </row>
        <row r="197">
          <cell r="A197">
            <v>290</v>
          </cell>
          <cell r="B197" t="str">
            <v>Вод-д пос Кирзавод 1-2</v>
          </cell>
          <cell r="C197">
            <v>4</v>
          </cell>
          <cell r="D197" t="str">
            <v>25</v>
          </cell>
          <cell r="E197" t="str">
            <v>11.05.05</v>
          </cell>
          <cell r="F197" t="str">
            <v/>
          </cell>
          <cell r="G197" t="str">
            <v xml:space="preserve">  .  .</v>
          </cell>
          <cell r="H197">
            <v>37750.39</v>
          </cell>
          <cell r="I197">
            <v>0</v>
          </cell>
          <cell r="J197">
            <v>0</v>
          </cell>
          <cell r="K197">
            <v>37750.39</v>
          </cell>
          <cell r="L197">
            <v>0</v>
          </cell>
          <cell r="M197">
            <v>125.83</v>
          </cell>
          <cell r="N197">
            <v>125.83</v>
          </cell>
          <cell r="O197">
            <v>629.15</v>
          </cell>
          <cell r="P197">
            <v>37121.24</v>
          </cell>
          <cell r="Q197">
            <v>188.75</v>
          </cell>
          <cell r="R197">
            <v>123</v>
          </cell>
          <cell r="S197">
            <v>935</v>
          </cell>
          <cell r="T197" t="str">
            <v>Амортизация (водопровод)</v>
          </cell>
          <cell r="U197">
            <v>5737425</v>
          </cell>
          <cell r="V197">
            <v>42</v>
          </cell>
          <cell r="W197">
            <v>39</v>
          </cell>
          <cell r="X197">
            <v>3</v>
          </cell>
          <cell r="Y197">
            <v>92.857142857142861</v>
          </cell>
          <cell r="Z197">
            <v>5327608.9285714291</v>
          </cell>
          <cell r="AA197">
            <v>409816.0714285709</v>
          </cell>
          <cell r="AB197">
            <v>11.03993485747165</v>
          </cell>
          <cell r="AC197">
            <v>379011.4564441492</v>
          </cell>
          <cell r="AD197">
            <v>6316.6250155782882</v>
          </cell>
          <cell r="AE197">
            <v>416761.84644414921</v>
          </cell>
          <cell r="AF197">
            <v>6945.7750155782878</v>
          </cell>
          <cell r="AG197">
            <v>1389.2061548138308</v>
          </cell>
          <cell r="AH197">
            <v>11383.779761904761</v>
          </cell>
        </row>
        <row r="198">
          <cell r="A198">
            <v>291</v>
          </cell>
          <cell r="B198" t="str">
            <v>Вод-д пос Кирзавод 1</v>
          </cell>
          <cell r="C198">
            <v>4</v>
          </cell>
          <cell r="D198" t="str">
            <v>25</v>
          </cell>
          <cell r="E198" t="str">
            <v>11.05.05</v>
          </cell>
          <cell r="F198" t="str">
            <v/>
          </cell>
          <cell r="G198" t="str">
            <v xml:space="preserve">  .  .</v>
          </cell>
          <cell r="H198">
            <v>0.01</v>
          </cell>
          <cell r="I198">
            <v>0</v>
          </cell>
          <cell r="J198">
            <v>0</v>
          </cell>
          <cell r="K198">
            <v>0.01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0.01</v>
          </cell>
          <cell r="Q198">
            <v>0</v>
          </cell>
          <cell r="R198">
            <v>123</v>
          </cell>
          <cell r="S198">
            <v>935</v>
          </cell>
          <cell r="T198" t="str">
            <v>Амортизация (водопровод)</v>
          </cell>
          <cell r="U198">
            <v>20821575</v>
          </cell>
          <cell r="V198">
            <v>56</v>
          </cell>
          <cell r="W198">
            <v>26</v>
          </cell>
          <cell r="X198">
            <v>30</v>
          </cell>
          <cell r="Y198">
            <v>46.428571428571431</v>
          </cell>
          <cell r="Z198">
            <v>9667159.8214285709</v>
          </cell>
          <cell r="AA198">
            <v>11154415.178571429</v>
          </cell>
          <cell r="AB198">
            <v>1115441517.8571429</v>
          </cell>
          <cell r="AC198">
            <v>11154415.168571429</v>
          </cell>
          <cell r="AD198">
            <v>0</v>
          </cell>
          <cell r="AE198">
            <v>11154415.178571429</v>
          </cell>
          <cell r="AF198">
            <v>0</v>
          </cell>
          <cell r="AG198">
            <v>37181.383928571428</v>
          </cell>
          <cell r="AH198">
            <v>30984.486607142855</v>
          </cell>
        </row>
        <row r="199">
          <cell r="A199">
            <v>292</v>
          </cell>
          <cell r="B199" t="str">
            <v>Вод-д пос 5 на Кирз-де 1</v>
          </cell>
          <cell r="C199">
            <v>4</v>
          </cell>
          <cell r="D199" t="str">
            <v>25</v>
          </cell>
          <cell r="E199" t="str">
            <v>11.05.05</v>
          </cell>
          <cell r="F199" t="str">
            <v/>
          </cell>
          <cell r="G199" t="str">
            <v xml:space="preserve">  .  .</v>
          </cell>
          <cell r="H199">
            <v>0.01</v>
          </cell>
          <cell r="I199">
            <v>0</v>
          </cell>
          <cell r="J199">
            <v>0</v>
          </cell>
          <cell r="K199">
            <v>0.01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0.01</v>
          </cell>
          <cell r="Q199">
            <v>0</v>
          </cell>
          <cell r="R199">
            <v>123</v>
          </cell>
          <cell r="S199">
            <v>935</v>
          </cell>
          <cell r="T199" t="str">
            <v>Амортизация (водопровод)</v>
          </cell>
          <cell r="U199">
            <v>762750</v>
          </cell>
          <cell r="V199">
            <v>36</v>
          </cell>
          <cell r="W199">
            <v>26</v>
          </cell>
          <cell r="X199">
            <v>10</v>
          </cell>
          <cell r="Y199">
            <v>72.222222222222214</v>
          </cell>
          <cell r="Z199">
            <v>550875</v>
          </cell>
          <cell r="AA199">
            <v>211875</v>
          </cell>
          <cell r="AB199">
            <v>21187500</v>
          </cell>
          <cell r="AC199">
            <v>211874.99</v>
          </cell>
          <cell r="AD199">
            <v>0</v>
          </cell>
          <cell r="AE199">
            <v>211875</v>
          </cell>
          <cell r="AF199">
            <v>0</v>
          </cell>
          <cell r="AG199">
            <v>706.25</v>
          </cell>
          <cell r="AH199">
            <v>1765.625</v>
          </cell>
        </row>
        <row r="200">
          <cell r="A200">
            <v>293</v>
          </cell>
          <cell r="B200" t="str">
            <v>Вод-д пос 7 на Кирз-де 1</v>
          </cell>
          <cell r="C200">
            <v>4</v>
          </cell>
          <cell r="D200" t="str">
            <v>25</v>
          </cell>
          <cell r="E200" t="str">
            <v>11.05.05</v>
          </cell>
          <cell r="F200" t="str">
            <v/>
          </cell>
          <cell r="G200" t="str">
            <v xml:space="preserve">  .  .</v>
          </cell>
          <cell r="H200">
            <v>0.01</v>
          </cell>
          <cell r="I200">
            <v>0</v>
          </cell>
          <cell r="J200">
            <v>0</v>
          </cell>
          <cell r="K200">
            <v>0.01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0.01</v>
          </cell>
          <cell r="Q200">
            <v>0</v>
          </cell>
          <cell r="R200">
            <v>123</v>
          </cell>
          <cell r="S200">
            <v>935</v>
          </cell>
          <cell r="T200" t="str">
            <v>Амортизация (водопровод)</v>
          </cell>
          <cell r="U200">
            <v>905400</v>
          </cell>
          <cell r="V200">
            <v>36</v>
          </cell>
          <cell r="W200">
            <v>26</v>
          </cell>
          <cell r="X200">
            <v>10</v>
          </cell>
          <cell r="Y200">
            <v>72.222222222222214</v>
          </cell>
          <cell r="Z200">
            <v>653900</v>
          </cell>
          <cell r="AA200">
            <v>251500</v>
          </cell>
          <cell r="AB200">
            <v>25150000</v>
          </cell>
          <cell r="AC200">
            <v>251499.99</v>
          </cell>
          <cell r="AD200">
            <v>0</v>
          </cell>
          <cell r="AE200">
            <v>251500</v>
          </cell>
          <cell r="AF200">
            <v>0</v>
          </cell>
          <cell r="AG200">
            <v>838.33333333333337</v>
          </cell>
          <cell r="AH200">
            <v>2095.8333333333335</v>
          </cell>
        </row>
        <row r="201">
          <cell r="A201">
            <v>294</v>
          </cell>
          <cell r="B201" t="str">
            <v>Вод-д От ВК 22 до Кир рез от Мир-Труда до 3 НС</v>
          </cell>
          <cell r="C201">
            <v>4</v>
          </cell>
          <cell r="D201" t="str">
            <v>25</v>
          </cell>
          <cell r="E201" t="str">
            <v>11.05.05</v>
          </cell>
          <cell r="F201" t="str">
            <v/>
          </cell>
          <cell r="G201" t="str">
            <v xml:space="preserve">  .  .</v>
          </cell>
          <cell r="H201">
            <v>90319.49</v>
          </cell>
          <cell r="I201">
            <v>0</v>
          </cell>
          <cell r="J201">
            <v>0</v>
          </cell>
          <cell r="K201">
            <v>90319.49</v>
          </cell>
          <cell r="L201">
            <v>0</v>
          </cell>
          <cell r="M201">
            <v>301.06</v>
          </cell>
          <cell r="N201">
            <v>301.06</v>
          </cell>
          <cell r="O201">
            <v>1505.3</v>
          </cell>
          <cell r="P201">
            <v>88814.19</v>
          </cell>
          <cell r="Q201">
            <v>451.6</v>
          </cell>
          <cell r="R201">
            <v>123</v>
          </cell>
          <cell r="S201">
            <v>935</v>
          </cell>
          <cell r="T201" t="str">
            <v>Амортизация (водопровод)</v>
          </cell>
          <cell r="U201">
            <v>1486800</v>
          </cell>
          <cell r="V201">
            <v>42</v>
          </cell>
          <cell r="W201">
            <v>39</v>
          </cell>
          <cell r="X201">
            <v>3</v>
          </cell>
          <cell r="Y201">
            <v>92.857142857142861</v>
          </cell>
          <cell r="Z201">
            <v>1380600</v>
          </cell>
          <cell r="AA201">
            <v>106200</v>
          </cell>
          <cell r="AB201">
            <v>1.1957548675498813</v>
          </cell>
          <cell r="AC201">
            <v>17680.47980212282</v>
          </cell>
          <cell r="AD201">
            <v>294.66980212283624</v>
          </cell>
          <cell r="AE201">
            <v>107999.96980212283</v>
          </cell>
          <cell r="AF201">
            <v>1799.9698021228362</v>
          </cell>
          <cell r="AG201">
            <v>359.9998993404094</v>
          </cell>
          <cell r="AH201">
            <v>2950</v>
          </cell>
        </row>
        <row r="202">
          <cell r="A202">
            <v>299</v>
          </cell>
          <cell r="B202" t="str">
            <v>Вод-д к д 12-16 22-25 20 29 внутри м-на 2</v>
          </cell>
          <cell r="C202">
            <v>4</v>
          </cell>
          <cell r="D202" t="str">
            <v>25</v>
          </cell>
          <cell r="E202" t="str">
            <v>11.05.05</v>
          </cell>
          <cell r="F202" t="str">
            <v/>
          </cell>
          <cell r="G202" t="str">
            <v xml:space="preserve">  .  .</v>
          </cell>
          <cell r="H202">
            <v>0.01</v>
          </cell>
          <cell r="I202">
            <v>0</v>
          </cell>
          <cell r="J202">
            <v>0</v>
          </cell>
          <cell r="K202">
            <v>0.01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0.01</v>
          </cell>
          <cell r="Q202">
            <v>0</v>
          </cell>
          <cell r="R202">
            <v>123</v>
          </cell>
          <cell r="S202">
            <v>935</v>
          </cell>
          <cell r="T202" t="str">
            <v>Амортизация (водопровод)</v>
          </cell>
          <cell r="U202">
            <v>421152</v>
          </cell>
          <cell r="V202">
            <v>43</v>
          </cell>
          <cell r="W202">
            <v>39</v>
          </cell>
          <cell r="X202">
            <v>4</v>
          </cell>
          <cell r="Y202">
            <v>90.697674418604649</v>
          </cell>
          <cell r="Z202">
            <v>381975.06976744183</v>
          </cell>
          <cell r="AA202">
            <v>39176.930232558167</v>
          </cell>
          <cell r="AB202">
            <v>3917693.0232558167</v>
          </cell>
          <cell r="AC202">
            <v>39176.920232558165</v>
          </cell>
          <cell r="AD202">
            <v>0</v>
          </cell>
          <cell r="AE202">
            <v>39176.930232558167</v>
          </cell>
          <cell r="AF202">
            <v>0</v>
          </cell>
          <cell r="AG202">
            <v>130.58976744186057</v>
          </cell>
          <cell r="AH202">
            <v>816.18604651162786</v>
          </cell>
        </row>
        <row r="203">
          <cell r="A203">
            <v>300</v>
          </cell>
          <cell r="B203" t="str">
            <v>Вод-д микр-на 2 Пришахтинка</v>
          </cell>
          <cell r="C203">
            <v>4</v>
          </cell>
          <cell r="D203" t="str">
            <v>25</v>
          </cell>
          <cell r="E203" t="str">
            <v>11.05.05</v>
          </cell>
          <cell r="F203" t="str">
            <v/>
          </cell>
          <cell r="G203" t="str">
            <v xml:space="preserve">  .  .</v>
          </cell>
          <cell r="H203">
            <v>0.01</v>
          </cell>
          <cell r="I203">
            <v>0</v>
          </cell>
          <cell r="J203">
            <v>0</v>
          </cell>
          <cell r="K203">
            <v>0.01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0.01</v>
          </cell>
          <cell r="Q203">
            <v>0</v>
          </cell>
          <cell r="R203">
            <v>123</v>
          </cell>
          <cell r="S203">
            <v>935</v>
          </cell>
          <cell r="T203" t="str">
            <v>Амортизация (водопровод)</v>
          </cell>
          <cell r="U203">
            <v>1186680</v>
          </cell>
          <cell r="V203">
            <v>43</v>
          </cell>
          <cell r="W203">
            <v>39</v>
          </cell>
          <cell r="X203">
            <v>4</v>
          </cell>
          <cell r="Y203">
            <v>90.697674418604649</v>
          </cell>
          <cell r="Z203">
            <v>1076291.1627906975</v>
          </cell>
          <cell r="AA203">
            <v>110388.83720930247</v>
          </cell>
          <cell r="AB203">
            <v>11038883.720930247</v>
          </cell>
          <cell r="AC203">
            <v>110388.82720930247</v>
          </cell>
          <cell r="AD203">
            <v>0</v>
          </cell>
          <cell r="AE203">
            <v>110388.83720930247</v>
          </cell>
          <cell r="AF203">
            <v>0</v>
          </cell>
          <cell r="AG203">
            <v>367.96279069767485</v>
          </cell>
          <cell r="AH203">
            <v>2299.7674418604652</v>
          </cell>
        </row>
        <row r="204">
          <cell r="A204">
            <v>301</v>
          </cell>
          <cell r="B204" t="str">
            <v>Вод-д внутри микр-на 5 н-майкудук</v>
          </cell>
          <cell r="C204">
            <v>4</v>
          </cell>
          <cell r="D204" t="str">
            <v>25</v>
          </cell>
          <cell r="E204" t="str">
            <v>11.05.05</v>
          </cell>
          <cell r="F204" t="str">
            <v/>
          </cell>
          <cell r="G204" t="str">
            <v xml:space="preserve">  .  .</v>
          </cell>
          <cell r="H204">
            <v>240328.44</v>
          </cell>
          <cell r="I204">
            <v>0</v>
          </cell>
          <cell r="J204">
            <v>0</v>
          </cell>
          <cell r="K204">
            <v>240328.44</v>
          </cell>
          <cell r="L204">
            <v>0</v>
          </cell>
          <cell r="M204">
            <v>801.09</v>
          </cell>
          <cell r="N204">
            <v>801.09</v>
          </cell>
          <cell r="O204">
            <v>1834.48</v>
          </cell>
          <cell r="P204">
            <v>238493.96</v>
          </cell>
          <cell r="Q204">
            <v>1201.6400000000001</v>
          </cell>
          <cell r="R204">
            <v>123</v>
          </cell>
          <cell r="S204">
            <v>935</v>
          </cell>
          <cell r="T204" t="str">
            <v>Амортизация (водопровод)</v>
          </cell>
          <cell r="U204">
            <v>2825720</v>
          </cell>
          <cell r="V204">
            <v>43</v>
          </cell>
          <cell r="W204">
            <v>39</v>
          </cell>
          <cell r="X204">
            <v>4</v>
          </cell>
          <cell r="Y204">
            <v>90.697674418604649</v>
          </cell>
          <cell r="Z204">
            <v>2562862.3255813951</v>
          </cell>
          <cell r="AA204">
            <v>262857.67441860493</v>
          </cell>
          <cell r="AB204">
            <v>1.1021565259707413</v>
          </cell>
          <cell r="AC204">
            <v>24551.118522367731</v>
          </cell>
          <cell r="AD204">
            <v>187.40410376280556</v>
          </cell>
          <cell r="AE204">
            <v>264879.55852236773</v>
          </cell>
          <cell r="AF204">
            <v>2021.8841037628056</v>
          </cell>
          <cell r="AG204">
            <v>882.93186174122582</v>
          </cell>
          <cell r="AH204">
            <v>5476.2015503875964</v>
          </cell>
        </row>
        <row r="205">
          <cell r="A205">
            <v>304</v>
          </cell>
          <cell r="B205" t="str">
            <v>Вод-д микр-на 3 н-майкудук</v>
          </cell>
          <cell r="C205">
            <v>4</v>
          </cell>
          <cell r="D205" t="str">
            <v>25</v>
          </cell>
          <cell r="E205" t="str">
            <v>11.05.05</v>
          </cell>
          <cell r="F205" t="str">
            <v/>
          </cell>
          <cell r="G205" t="str">
            <v xml:space="preserve">  .  .</v>
          </cell>
          <cell r="H205">
            <v>0.01</v>
          </cell>
          <cell r="I205">
            <v>0</v>
          </cell>
          <cell r="J205">
            <v>0</v>
          </cell>
          <cell r="K205">
            <v>0.01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0.01</v>
          </cell>
          <cell r="Q205">
            <v>0</v>
          </cell>
          <cell r="R205">
            <v>123</v>
          </cell>
          <cell r="S205">
            <v>935</v>
          </cell>
          <cell r="T205" t="str">
            <v>Амортизация (водопровод)</v>
          </cell>
          <cell r="U205">
            <v>472320</v>
          </cell>
          <cell r="V205">
            <v>42</v>
          </cell>
          <cell r="W205">
            <v>40</v>
          </cell>
          <cell r="X205">
            <v>2</v>
          </cell>
          <cell r="Y205">
            <v>95.238095238095227</v>
          </cell>
          <cell r="Z205">
            <v>449828.57142857136</v>
          </cell>
          <cell r="AA205">
            <v>22491.428571428638</v>
          </cell>
          <cell r="AB205">
            <v>2249142.8571428638</v>
          </cell>
          <cell r="AC205">
            <v>22491.41857142864</v>
          </cell>
          <cell r="AD205">
            <v>0</v>
          </cell>
          <cell r="AE205">
            <v>22491.428571428638</v>
          </cell>
          <cell r="AF205">
            <v>0</v>
          </cell>
          <cell r="AG205">
            <v>74.971428571428802</v>
          </cell>
          <cell r="AH205">
            <v>937.14285714285722</v>
          </cell>
        </row>
        <row r="206">
          <cell r="A206">
            <v>305</v>
          </cell>
          <cell r="B206" t="str">
            <v>Вод-д вокруг микрорайона 5</v>
          </cell>
          <cell r="C206">
            <v>4</v>
          </cell>
          <cell r="D206" t="str">
            <v>25</v>
          </cell>
          <cell r="E206" t="str">
            <v>11.05.05</v>
          </cell>
          <cell r="F206" t="str">
            <v/>
          </cell>
          <cell r="G206" t="str">
            <v xml:space="preserve">  .  .</v>
          </cell>
          <cell r="H206">
            <v>0.01</v>
          </cell>
          <cell r="I206">
            <v>0</v>
          </cell>
          <cell r="J206">
            <v>0</v>
          </cell>
          <cell r="K206">
            <v>0.01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0.01</v>
          </cell>
          <cell r="Q206">
            <v>0</v>
          </cell>
          <cell r="R206">
            <v>123</v>
          </cell>
          <cell r="S206">
            <v>935</v>
          </cell>
          <cell r="T206" t="str">
            <v>Амортизация (водопровод)</v>
          </cell>
          <cell r="U206">
            <v>5362560</v>
          </cell>
          <cell r="V206">
            <v>42</v>
          </cell>
          <cell r="W206">
            <v>40</v>
          </cell>
          <cell r="X206">
            <v>2</v>
          </cell>
          <cell r="Y206">
            <v>95.238095238095227</v>
          </cell>
          <cell r="Z206">
            <v>5107200</v>
          </cell>
          <cell r="AA206">
            <v>255360.00000000093</v>
          </cell>
          <cell r="AB206">
            <v>25536000.000000093</v>
          </cell>
          <cell r="AC206">
            <v>255359.99000000092</v>
          </cell>
          <cell r="AD206">
            <v>0</v>
          </cell>
          <cell r="AE206">
            <v>255360.00000000093</v>
          </cell>
          <cell r="AF206">
            <v>0</v>
          </cell>
          <cell r="AG206">
            <v>851.20000000000312</v>
          </cell>
          <cell r="AH206">
            <v>10640</v>
          </cell>
        </row>
        <row r="207">
          <cell r="A207">
            <v>306</v>
          </cell>
          <cell r="B207" t="str">
            <v>Вод-д по ул Мелькомб Орской пер Добровол</v>
          </cell>
          <cell r="C207">
            <v>4</v>
          </cell>
          <cell r="D207" t="str">
            <v>25</v>
          </cell>
          <cell r="E207" t="str">
            <v>11.05.05</v>
          </cell>
          <cell r="F207" t="str">
            <v/>
          </cell>
          <cell r="G207" t="str">
            <v xml:space="preserve">  .  .</v>
          </cell>
          <cell r="H207">
            <v>31308.83</v>
          </cell>
          <cell r="I207">
            <v>0</v>
          </cell>
          <cell r="J207">
            <v>0</v>
          </cell>
          <cell r="K207">
            <v>31308.83</v>
          </cell>
          <cell r="L207">
            <v>0</v>
          </cell>
          <cell r="M207">
            <v>104.36</v>
          </cell>
          <cell r="N207">
            <v>104.36</v>
          </cell>
          <cell r="O207">
            <v>104.36</v>
          </cell>
          <cell r="P207">
            <v>31204.47</v>
          </cell>
          <cell r="Q207">
            <v>156.54</v>
          </cell>
          <cell r="R207">
            <v>123</v>
          </cell>
          <cell r="S207">
            <v>935</v>
          </cell>
          <cell r="T207" t="str">
            <v>Амортизация (водопровод)</v>
          </cell>
          <cell r="U207">
            <v>3307392</v>
          </cell>
          <cell r="V207">
            <v>43</v>
          </cell>
          <cell r="W207">
            <v>39</v>
          </cell>
          <cell r="X207">
            <v>4</v>
          </cell>
          <cell r="Y207">
            <v>90.697674418604649</v>
          </cell>
          <cell r="Z207">
            <v>2999727.6279069767</v>
          </cell>
          <cell r="AA207">
            <v>307664.37209302327</v>
          </cell>
          <cell r="AB207">
            <v>9.8596249861966339</v>
          </cell>
          <cell r="AC207">
            <v>277384.49255658273</v>
          </cell>
          <cell r="AD207">
            <v>924.59046355948078</v>
          </cell>
          <cell r="AE207">
            <v>308693.32255658275</v>
          </cell>
          <cell r="AF207">
            <v>1028.9504635594808</v>
          </cell>
          <cell r="AG207">
            <v>1028.9777418552758</v>
          </cell>
          <cell r="AH207">
            <v>6409.6744186046517</v>
          </cell>
        </row>
        <row r="208">
          <cell r="A208">
            <v>307</v>
          </cell>
          <cell r="B208" t="str">
            <v>Вод-д по ул Курмангазы</v>
          </cell>
          <cell r="C208">
            <v>4</v>
          </cell>
          <cell r="D208" t="str">
            <v>25</v>
          </cell>
          <cell r="E208" t="str">
            <v>11.05.05</v>
          </cell>
          <cell r="F208" t="str">
            <v/>
          </cell>
          <cell r="G208" t="str">
            <v xml:space="preserve">  .  .</v>
          </cell>
          <cell r="H208">
            <v>0.01</v>
          </cell>
          <cell r="I208">
            <v>0</v>
          </cell>
          <cell r="J208">
            <v>0</v>
          </cell>
          <cell r="K208">
            <v>0.01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0.01</v>
          </cell>
          <cell r="Q208">
            <v>0</v>
          </cell>
          <cell r="R208">
            <v>123</v>
          </cell>
          <cell r="S208">
            <v>935</v>
          </cell>
          <cell r="T208" t="str">
            <v>Амортизация (водопровод)</v>
          </cell>
          <cell r="U208">
            <v>2179408</v>
          </cell>
          <cell r="V208">
            <v>43</v>
          </cell>
          <cell r="W208">
            <v>39</v>
          </cell>
          <cell r="X208">
            <v>4</v>
          </cell>
          <cell r="Y208">
            <v>90.697674418604649</v>
          </cell>
          <cell r="Z208">
            <v>1976672.372093023</v>
          </cell>
          <cell r="AA208">
            <v>202735.62790697697</v>
          </cell>
          <cell r="AB208">
            <v>20273562.790697698</v>
          </cell>
          <cell r="AC208">
            <v>202735.61790697696</v>
          </cell>
          <cell r="AD208">
            <v>0</v>
          </cell>
          <cell r="AE208">
            <v>202735.62790697697</v>
          </cell>
          <cell r="AF208">
            <v>0</v>
          </cell>
          <cell r="AG208">
            <v>675.78542635658994</v>
          </cell>
          <cell r="AH208">
            <v>4223.6589147286822</v>
          </cell>
        </row>
        <row r="209">
          <cell r="A209">
            <v>308</v>
          </cell>
          <cell r="B209" t="str">
            <v>Вод-д по ул Мануильского</v>
          </cell>
          <cell r="C209">
            <v>4</v>
          </cell>
          <cell r="D209" t="str">
            <v>25</v>
          </cell>
          <cell r="E209" t="str">
            <v>11.05.05</v>
          </cell>
          <cell r="F209" t="str">
            <v/>
          </cell>
          <cell r="G209" t="str">
            <v xml:space="preserve">  .  .</v>
          </cell>
          <cell r="H209">
            <v>0.01</v>
          </cell>
          <cell r="I209">
            <v>0</v>
          </cell>
          <cell r="J209">
            <v>0</v>
          </cell>
          <cell r="K209">
            <v>0.01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0.01</v>
          </cell>
          <cell r="Q209">
            <v>0</v>
          </cell>
          <cell r="R209">
            <v>123</v>
          </cell>
          <cell r="S209">
            <v>935</v>
          </cell>
          <cell r="T209" t="str">
            <v>Амортизация (водопровод)</v>
          </cell>
          <cell r="U209">
            <v>107184</v>
          </cell>
          <cell r="V209">
            <v>56</v>
          </cell>
          <cell r="W209">
            <v>26</v>
          </cell>
          <cell r="X209">
            <v>30</v>
          </cell>
          <cell r="Y209">
            <v>46.428571428571431</v>
          </cell>
          <cell r="Z209">
            <v>49764</v>
          </cell>
          <cell r="AA209">
            <v>57420</v>
          </cell>
          <cell r="AB209">
            <v>5742000</v>
          </cell>
          <cell r="AC209">
            <v>57419.99</v>
          </cell>
          <cell r="AD209">
            <v>0</v>
          </cell>
          <cell r="AE209">
            <v>57420</v>
          </cell>
          <cell r="AF209">
            <v>0</v>
          </cell>
          <cell r="AG209">
            <v>191.4</v>
          </cell>
          <cell r="AH209">
            <v>159.5</v>
          </cell>
        </row>
        <row r="210">
          <cell r="A210">
            <v>309</v>
          </cell>
          <cell r="B210" t="str">
            <v>Вод-д кварт 15 пос Кар-Сортир</v>
          </cell>
          <cell r="C210">
            <v>4</v>
          </cell>
          <cell r="D210" t="str">
            <v>25</v>
          </cell>
          <cell r="E210" t="str">
            <v>11.05.05</v>
          </cell>
          <cell r="F210" t="str">
            <v/>
          </cell>
          <cell r="G210" t="str">
            <v xml:space="preserve">  .  .</v>
          </cell>
          <cell r="H210">
            <v>0.01</v>
          </cell>
          <cell r="I210">
            <v>0</v>
          </cell>
          <cell r="J210">
            <v>0</v>
          </cell>
          <cell r="K210">
            <v>0.01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0.01</v>
          </cell>
          <cell r="Q210">
            <v>0</v>
          </cell>
          <cell r="R210">
            <v>123</v>
          </cell>
          <cell r="S210">
            <v>935</v>
          </cell>
          <cell r="T210" t="str">
            <v>Амортизация (водопровод)</v>
          </cell>
          <cell r="U210">
            <v>102500</v>
          </cell>
          <cell r="V210">
            <v>56</v>
          </cell>
          <cell r="W210">
            <v>26</v>
          </cell>
          <cell r="X210">
            <v>30</v>
          </cell>
          <cell r="Y210">
            <v>46.428571428571431</v>
          </cell>
          <cell r="Z210">
            <v>47589.285714285717</v>
          </cell>
          <cell r="AA210">
            <v>54910.714285714283</v>
          </cell>
          <cell r="AB210">
            <v>5491071.4285714282</v>
          </cell>
          <cell r="AC210">
            <v>54910.704285714281</v>
          </cell>
          <cell r="AD210">
            <v>0</v>
          </cell>
          <cell r="AE210">
            <v>54910.714285714283</v>
          </cell>
          <cell r="AF210">
            <v>0</v>
          </cell>
          <cell r="AG210">
            <v>183.03571428571425</v>
          </cell>
          <cell r="AH210">
            <v>152.5297619047619</v>
          </cell>
        </row>
        <row r="211">
          <cell r="A211">
            <v>310</v>
          </cell>
          <cell r="B211" t="str">
            <v>Вод-д по ул Станционная Саранское шоссе</v>
          </cell>
          <cell r="C211">
            <v>4</v>
          </cell>
          <cell r="D211" t="str">
            <v>25</v>
          </cell>
          <cell r="E211" t="str">
            <v>11.05.05</v>
          </cell>
          <cell r="F211" t="str">
            <v/>
          </cell>
          <cell r="G211" t="str">
            <v xml:space="preserve">  .  .</v>
          </cell>
          <cell r="H211">
            <v>0.01</v>
          </cell>
          <cell r="I211">
            <v>0</v>
          </cell>
          <cell r="J211">
            <v>0</v>
          </cell>
          <cell r="K211">
            <v>0.01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0.01</v>
          </cell>
          <cell r="Q211">
            <v>0</v>
          </cell>
          <cell r="R211">
            <v>123</v>
          </cell>
          <cell r="S211">
            <v>935</v>
          </cell>
          <cell r="T211" t="str">
            <v>Амортизация (водопровод)</v>
          </cell>
          <cell r="U211">
            <v>5194855</v>
          </cell>
          <cell r="V211">
            <v>42</v>
          </cell>
          <cell r="W211">
            <v>39</v>
          </cell>
          <cell r="X211">
            <v>3</v>
          </cell>
          <cell r="Y211">
            <v>92.857142857142861</v>
          </cell>
          <cell r="Z211">
            <v>4823793.9285714291</v>
          </cell>
          <cell r="AA211">
            <v>371061.0714285709</v>
          </cell>
          <cell r="AB211">
            <v>37106107.14285709</v>
          </cell>
          <cell r="AC211">
            <v>371061.06142857089</v>
          </cell>
          <cell r="AD211">
            <v>0</v>
          </cell>
          <cell r="AE211">
            <v>371061.0714285709</v>
          </cell>
          <cell r="AF211">
            <v>0</v>
          </cell>
          <cell r="AG211">
            <v>1236.8702380952363</v>
          </cell>
          <cell r="AH211">
            <v>10307.251984126984</v>
          </cell>
        </row>
        <row r="212">
          <cell r="A212">
            <v>311</v>
          </cell>
          <cell r="B212" t="str">
            <v>Вод-д ул Ботанич 5-7 Полетаева8-10</v>
          </cell>
          <cell r="C212">
            <v>4</v>
          </cell>
          <cell r="D212" t="str">
            <v>25</v>
          </cell>
          <cell r="E212" t="str">
            <v>11.05.05</v>
          </cell>
          <cell r="F212" t="str">
            <v/>
          </cell>
          <cell r="G212" t="str">
            <v xml:space="preserve">  .  .</v>
          </cell>
          <cell r="H212">
            <v>35710.699999999997</v>
          </cell>
          <cell r="I212">
            <v>0</v>
          </cell>
          <cell r="J212">
            <v>0</v>
          </cell>
          <cell r="K212">
            <v>35710.699999999997</v>
          </cell>
          <cell r="L212">
            <v>0</v>
          </cell>
          <cell r="M212">
            <v>119.04</v>
          </cell>
          <cell r="N212">
            <v>119.04</v>
          </cell>
          <cell r="O212">
            <v>194.23</v>
          </cell>
          <cell r="P212">
            <v>35516.47</v>
          </cell>
          <cell r="Q212">
            <v>178.55</v>
          </cell>
          <cell r="R212">
            <v>123</v>
          </cell>
          <cell r="S212">
            <v>935</v>
          </cell>
          <cell r="T212" t="str">
            <v>Амортизация (водопровод)</v>
          </cell>
          <cell r="U212">
            <v>2341920</v>
          </cell>
          <cell r="V212">
            <v>44</v>
          </cell>
          <cell r="W212">
            <v>38</v>
          </cell>
          <cell r="X212">
            <v>6</v>
          </cell>
          <cell r="Y212">
            <v>86.36363636363636</v>
          </cell>
          <cell r="Z212">
            <v>2022567.2727272727</v>
          </cell>
          <cell r="AA212">
            <v>319352.72727272729</v>
          </cell>
          <cell r="AB212">
            <v>8.9916798395991293</v>
          </cell>
          <cell r="AC212">
            <v>285388.48124797258</v>
          </cell>
          <cell r="AD212">
            <v>1552.2239752453388</v>
          </cell>
          <cell r="AE212">
            <v>321099.18124797259</v>
          </cell>
          <cell r="AF212">
            <v>1746.4539752453388</v>
          </cell>
          <cell r="AG212">
            <v>1070.3306041599087</v>
          </cell>
          <cell r="AH212">
            <v>4435.454545454545</v>
          </cell>
        </row>
        <row r="213">
          <cell r="A213">
            <v>312</v>
          </cell>
          <cell r="B213" t="str">
            <v>Вод-д к дом 27 28 1 2 14 М-2 Пришахтинск</v>
          </cell>
          <cell r="C213">
            <v>4</v>
          </cell>
          <cell r="D213" t="str">
            <v>25</v>
          </cell>
          <cell r="E213" t="str">
            <v>11.05.05</v>
          </cell>
          <cell r="F213" t="str">
            <v/>
          </cell>
          <cell r="G213" t="str">
            <v xml:space="preserve">  .  .</v>
          </cell>
          <cell r="H213">
            <v>0.01</v>
          </cell>
          <cell r="I213">
            <v>0</v>
          </cell>
          <cell r="J213">
            <v>0</v>
          </cell>
          <cell r="K213">
            <v>0.01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0.01</v>
          </cell>
          <cell r="Q213">
            <v>0</v>
          </cell>
          <cell r="R213">
            <v>123</v>
          </cell>
          <cell r="S213">
            <v>935</v>
          </cell>
          <cell r="T213" t="str">
            <v>Амортизация (водопровод)</v>
          </cell>
          <cell r="U213">
            <v>174556.79999999999</v>
          </cell>
          <cell r="V213">
            <v>43</v>
          </cell>
          <cell r="W213">
            <v>39</v>
          </cell>
          <cell r="X213">
            <v>4</v>
          </cell>
          <cell r="Y213">
            <v>90.697674418604649</v>
          </cell>
          <cell r="Z213">
            <v>158318.95813953489</v>
          </cell>
          <cell r="AA213">
            <v>16237.841860465123</v>
          </cell>
          <cell r="AB213">
            <v>1623784.1860465123</v>
          </cell>
          <cell r="AC213">
            <v>16237.831860465123</v>
          </cell>
          <cell r="AD213">
            <v>0</v>
          </cell>
          <cell r="AE213">
            <v>16237.841860465123</v>
          </cell>
          <cell r="AF213">
            <v>0</v>
          </cell>
          <cell r="AG213">
            <v>54.126139534883748</v>
          </cell>
          <cell r="AH213">
            <v>338.28837209302327</v>
          </cell>
        </row>
        <row r="214">
          <cell r="A214">
            <v>316</v>
          </cell>
          <cell r="B214" t="str">
            <v>Вод-д кварт 12 н-майкудук</v>
          </cell>
          <cell r="C214">
            <v>4</v>
          </cell>
          <cell r="D214" t="str">
            <v>25</v>
          </cell>
          <cell r="E214" t="str">
            <v>11.05.05</v>
          </cell>
          <cell r="F214" t="str">
            <v/>
          </cell>
          <cell r="G214" t="str">
            <v xml:space="preserve">  .  .</v>
          </cell>
          <cell r="H214">
            <v>0.01</v>
          </cell>
          <cell r="I214">
            <v>0</v>
          </cell>
          <cell r="J214">
            <v>0</v>
          </cell>
          <cell r="K214">
            <v>0.01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0.01</v>
          </cell>
          <cell r="Q214">
            <v>0</v>
          </cell>
          <cell r="R214">
            <v>123</v>
          </cell>
          <cell r="S214">
            <v>935</v>
          </cell>
          <cell r="T214" t="str">
            <v>Амортизация (водопровод)</v>
          </cell>
          <cell r="U214">
            <v>2238104</v>
          </cell>
          <cell r="V214">
            <v>41</v>
          </cell>
          <cell r="W214">
            <v>38</v>
          </cell>
          <cell r="X214">
            <v>3</v>
          </cell>
          <cell r="Y214">
            <v>92.682926829268297</v>
          </cell>
          <cell r="Z214">
            <v>2074340.2926829269</v>
          </cell>
          <cell r="AA214">
            <v>163763.70731707313</v>
          </cell>
          <cell r="AB214">
            <v>16376370.731707312</v>
          </cell>
          <cell r="AC214">
            <v>163763.69731707312</v>
          </cell>
          <cell r="AD214">
            <v>0</v>
          </cell>
          <cell r="AE214">
            <v>163763.70731707313</v>
          </cell>
          <cell r="AF214">
            <v>0</v>
          </cell>
          <cell r="AG214">
            <v>545.87902439024379</v>
          </cell>
          <cell r="AH214">
            <v>4548.9918699186992</v>
          </cell>
        </row>
        <row r="215">
          <cell r="A215">
            <v>317</v>
          </cell>
          <cell r="B215" t="str">
            <v>Вод-д микр-на 3 майкудука</v>
          </cell>
          <cell r="C215">
            <v>4</v>
          </cell>
          <cell r="D215" t="str">
            <v>25</v>
          </cell>
          <cell r="E215" t="str">
            <v>11.05.05</v>
          </cell>
          <cell r="F215" t="str">
            <v/>
          </cell>
          <cell r="G215" t="str">
            <v xml:space="preserve">  .  .</v>
          </cell>
          <cell r="H215">
            <v>0.01</v>
          </cell>
          <cell r="I215">
            <v>0</v>
          </cell>
          <cell r="J215">
            <v>0</v>
          </cell>
          <cell r="K215">
            <v>0.01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0.01</v>
          </cell>
          <cell r="Q215">
            <v>0</v>
          </cell>
          <cell r="R215">
            <v>123</v>
          </cell>
          <cell r="S215">
            <v>935</v>
          </cell>
          <cell r="T215" t="str">
            <v>Амортизация (водопровод)</v>
          </cell>
          <cell r="U215">
            <v>5359200</v>
          </cell>
          <cell r="V215">
            <v>44</v>
          </cell>
          <cell r="W215">
            <v>38</v>
          </cell>
          <cell r="X215">
            <v>6</v>
          </cell>
          <cell r="Y215">
            <v>86.36363636363636</v>
          </cell>
          <cell r="Z215">
            <v>4628400</v>
          </cell>
          <cell r="AA215">
            <v>730800</v>
          </cell>
          <cell r="AB215">
            <v>73080000</v>
          </cell>
          <cell r="AC215">
            <v>730799.99</v>
          </cell>
          <cell r="AD215">
            <v>0</v>
          </cell>
          <cell r="AE215">
            <v>730800</v>
          </cell>
          <cell r="AF215">
            <v>0</v>
          </cell>
          <cell r="AG215">
            <v>2436</v>
          </cell>
          <cell r="AH215">
            <v>10150</v>
          </cell>
        </row>
        <row r="216">
          <cell r="A216">
            <v>318</v>
          </cell>
          <cell r="B216" t="str">
            <v>Вод-д пос Мелькомбината</v>
          </cell>
          <cell r="C216">
            <v>4</v>
          </cell>
          <cell r="D216" t="str">
            <v>25</v>
          </cell>
          <cell r="E216" t="str">
            <v>11.05.05</v>
          </cell>
          <cell r="F216" t="str">
            <v/>
          </cell>
          <cell r="G216" t="str">
            <v xml:space="preserve">  .  .</v>
          </cell>
          <cell r="H216">
            <v>14485918.25</v>
          </cell>
          <cell r="I216">
            <v>0</v>
          </cell>
          <cell r="J216">
            <v>0</v>
          </cell>
          <cell r="K216">
            <v>14485918.25</v>
          </cell>
          <cell r="L216">
            <v>0</v>
          </cell>
          <cell r="M216">
            <v>48286.39</v>
          </cell>
          <cell r="N216">
            <v>48286.39</v>
          </cell>
          <cell r="O216">
            <v>1399822.45</v>
          </cell>
          <cell r="P216">
            <v>13086095.800000001</v>
          </cell>
          <cell r="Q216">
            <v>72429.59</v>
          </cell>
          <cell r="R216">
            <v>123</v>
          </cell>
          <cell r="S216">
            <v>935</v>
          </cell>
          <cell r="T216" t="str">
            <v>Амортизация (водопровод)</v>
          </cell>
          <cell r="U216">
            <v>18847100</v>
          </cell>
          <cell r="V216">
            <v>76</v>
          </cell>
          <cell r="W216">
            <v>39</v>
          </cell>
          <cell r="X216">
            <v>37</v>
          </cell>
          <cell r="Y216">
            <v>51.315789473684212</v>
          </cell>
          <cell r="Z216">
            <v>9671538.157894738</v>
          </cell>
          <cell r="AA216">
            <v>9175561.842105262</v>
          </cell>
          <cell r="AB216">
            <v>0.7011687811505446</v>
          </cell>
          <cell r="AC216">
            <v>-4328844.6068010703</v>
          </cell>
          <cell r="AD216">
            <v>-418310.64890633081</v>
          </cell>
          <cell r="AE216">
            <v>10157073.64319893</v>
          </cell>
          <cell r="AF216">
            <v>981511.80109366914</v>
          </cell>
          <cell r="AG216">
            <v>33856.912143996429</v>
          </cell>
          <cell r="AH216">
            <v>20665.679824561405</v>
          </cell>
        </row>
        <row r="217">
          <cell r="A217">
            <v>319</v>
          </cell>
          <cell r="B217" t="str">
            <v>Вод-д от РСУ до ш Кирова</v>
          </cell>
          <cell r="C217">
            <v>4</v>
          </cell>
          <cell r="D217" t="str">
            <v>25</v>
          </cell>
          <cell r="E217" t="str">
            <v>11.05.05</v>
          </cell>
          <cell r="F217" t="str">
            <v/>
          </cell>
          <cell r="G217" t="str">
            <v xml:space="preserve">  .  .</v>
          </cell>
          <cell r="H217">
            <v>0.01</v>
          </cell>
          <cell r="I217">
            <v>0</v>
          </cell>
          <cell r="J217">
            <v>0</v>
          </cell>
          <cell r="K217">
            <v>0.01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0.01</v>
          </cell>
          <cell r="Q217">
            <v>0</v>
          </cell>
          <cell r="R217">
            <v>123</v>
          </cell>
          <cell r="S217">
            <v>935</v>
          </cell>
          <cell r="T217" t="str">
            <v>Амортизация (водопровод)</v>
          </cell>
          <cell r="U217">
            <v>4233600</v>
          </cell>
          <cell r="V217">
            <v>44</v>
          </cell>
          <cell r="W217">
            <v>38</v>
          </cell>
          <cell r="X217">
            <v>6</v>
          </cell>
          <cell r="Y217">
            <v>86.36363636363636</v>
          </cell>
          <cell r="Z217">
            <v>3656290.9090909092</v>
          </cell>
          <cell r="AA217">
            <v>577309.09090909082</v>
          </cell>
          <cell r="AB217">
            <v>57730909.090909079</v>
          </cell>
          <cell r="AC217">
            <v>577309.08090909082</v>
          </cell>
          <cell r="AD217">
            <v>0</v>
          </cell>
          <cell r="AE217">
            <v>577309.09090909082</v>
          </cell>
          <cell r="AF217">
            <v>0</v>
          </cell>
          <cell r="AG217">
            <v>1924.363636363636</v>
          </cell>
          <cell r="AH217">
            <v>8018.1818181818189</v>
          </cell>
        </row>
        <row r="218">
          <cell r="A218">
            <v>320</v>
          </cell>
          <cell r="B218" t="str">
            <v>Вод-д по ул Алиханова д 58 м-на 1-3</v>
          </cell>
          <cell r="C218">
            <v>4</v>
          </cell>
          <cell r="D218" t="str">
            <v>25</v>
          </cell>
          <cell r="E218" t="str">
            <v>11.05.05</v>
          </cell>
          <cell r="F218" t="str">
            <v/>
          </cell>
          <cell r="G218" t="str">
            <v xml:space="preserve">  .  .</v>
          </cell>
          <cell r="H218">
            <v>0.01</v>
          </cell>
          <cell r="I218">
            <v>0</v>
          </cell>
          <cell r="J218">
            <v>0</v>
          </cell>
          <cell r="K218">
            <v>0.01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0.01</v>
          </cell>
          <cell r="Q218">
            <v>0</v>
          </cell>
          <cell r="R218">
            <v>123</v>
          </cell>
          <cell r="S218">
            <v>935</v>
          </cell>
          <cell r="T218" t="str">
            <v>Амортизация (водопровод)</v>
          </cell>
          <cell r="U218">
            <v>4500</v>
          </cell>
          <cell r="V218">
            <v>41</v>
          </cell>
          <cell r="W218">
            <v>38</v>
          </cell>
          <cell r="X218">
            <v>3</v>
          </cell>
          <cell r="Y218">
            <v>92.682926829268297</v>
          </cell>
          <cell r="Z218">
            <v>4170.7317073170734</v>
          </cell>
          <cell r="AA218">
            <v>329.26829268292659</v>
          </cell>
          <cell r="AB218">
            <v>32926.829268292655</v>
          </cell>
          <cell r="AC218">
            <v>329.25829268292654</v>
          </cell>
          <cell r="AD218">
            <v>0</v>
          </cell>
          <cell r="AE218">
            <v>329.26829268292653</v>
          </cell>
          <cell r="AF218">
            <v>0</v>
          </cell>
          <cell r="AG218">
            <v>1.0975609756097551</v>
          </cell>
          <cell r="AH218">
            <v>9.1463414634146343</v>
          </cell>
        </row>
        <row r="219">
          <cell r="A219">
            <v>321</v>
          </cell>
          <cell r="B219" t="str">
            <v>Вод-д по 38 квар н-города</v>
          </cell>
          <cell r="C219">
            <v>4</v>
          </cell>
          <cell r="D219" t="str">
            <v>25</v>
          </cell>
          <cell r="E219" t="str">
            <v>11.05.05</v>
          </cell>
          <cell r="F219" t="str">
            <v/>
          </cell>
          <cell r="G219" t="str">
            <v xml:space="preserve">  .  .</v>
          </cell>
          <cell r="H219">
            <v>0.01</v>
          </cell>
          <cell r="I219">
            <v>0</v>
          </cell>
          <cell r="J219">
            <v>0</v>
          </cell>
          <cell r="K219">
            <v>0.01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0.01</v>
          </cell>
          <cell r="Q219">
            <v>0</v>
          </cell>
          <cell r="R219">
            <v>123</v>
          </cell>
          <cell r="S219">
            <v>935</v>
          </cell>
          <cell r="T219" t="str">
            <v>Амортизация (водопровод)</v>
          </cell>
          <cell r="U219">
            <v>55760</v>
          </cell>
          <cell r="V219">
            <v>44</v>
          </cell>
          <cell r="W219">
            <v>38</v>
          </cell>
          <cell r="X219">
            <v>6</v>
          </cell>
          <cell r="Y219">
            <v>86.36363636363636</v>
          </cell>
          <cell r="Z219">
            <v>48156.36363636364</v>
          </cell>
          <cell r="AA219">
            <v>7603.6363636363603</v>
          </cell>
          <cell r="AB219">
            <v>760363.636363636</v>
          </cell>
          <cell r="AC219">
            <v>7603.6263636363601</v>
          </cell>
          <cell r="AD219">
            <v>0</v>
          </cell>
          <cell r="AE219">
            <v>7603.6363636363603</v>
          </cell>
          <cell r="AF219">
            <v>0</v>
          </cell>
          <cell r="AG219">
            <v>25.345454545454533</v>
          </cell>
          <cell r="AH219">
            <v>105.60606060606061</v>
          </cell>
        </row>
        <row r="220">
          <cell r="A220">
            <v>322</v>
          </cell>
          <cell r="B220" t="str">
            <v>Вод-д ул Ерубаева 45-47-49 пр Б-Жырау, 48-58</v>
          </cell>
          <cell r="C220">
            <v>4</v>
          </cell>
          <cell r="D220" t="str">
            <v>25</v>
          </cell>
          <cell r="E220" t="str">
            <v>11.05.05</v>
          </cell>
          <cell r="F220" t="str">
            <v/>
          </cell>
          <cell r="G220" t="str">
            <v xml:space="preserve">  .  .</v>
          </cell>
          <cell r="H220">
            <v>25954.19</v>
          </cell>
          <cell r="I220">
            <v>0</v>
          </cell>
          <cell r="J220">
            <v>0</v>
          </cell>
          <cell r="K220">
            <v>25954.19</v>
          </cell>
          <cell r="L220">
            <v>0</v>
          </cell>
          <cell r="M220">
            <v>86.51</v>
          </cell>
          <cell r="N220">
            <v>86.51</v>
          </cell>
          <cell r="O220">
            <v>576.34</v>
          </cell>
          <cell r="P220">
            <v>25377.85</v>
          </cell>
          <cell r="Q220">
            <v>129.77000000000001</v>
          </cell>
          <cell r="R220">
            <v>123</v>
          </cell>
          <cell r="S220">
            <v>935</v>
          </cell>
          <cell r="T220" t="str">
            <v>Амортизация (водопровод)</v>
          </cell>
          <cell r="U220">
            <v>5489352</v>
          </cell>
          <cell r="V220">
            <v>44</v>
          </cell>
          <cell r="W220">
            <v>38</v>
          </cell>
          <cell r="X220">
            <v>6</v>
          </cell>
          <cell r="Y220">
            <v>86.36363636363636</v>
          </cell>
          <cell r="Z220">
            <v>4740804</v>
          </cell>
          <cell r="AA220">
            <v>748548</v>
          </cell>
          <cell r="AB220">
            <v>29.496115707201362</v>
          </cell>
          <cell r="AC220">
            <v>739593.60132668854</v>
          </cell>
          <cell r="AD220">
            <v>16423.451326688435</v>
          </cell>
          <cell r="AE220">
            <v>765547.79132668849</v>
          </cell>
          <cell r="AF220">
            <v>16999.791326688435</v>
          </cell>
          <cell r="AG220">
            <v>2551.8259710889615</v>
          </cell>
          <cell r="AH220">
            <v>10396.5</v>
          </cell>
        </row>
        <row r="221">
          <cell r="A221">
            <v>323</v>
          </cell>
          <cell r="B221" t="str">
            <v>Вод-д 66 кв пр Совет 42-48 40л Каз</v>
          </cell>
          <cell r="C221">
            <v>4</v>
          </cell>
          <cell r="D221" t="str">
            <v>25</v>
          </cell>
          <cell r="E221" t="str">
            <v>11.05.05</v>
          </cell>
          <cell r="F221" t="str">
            <v/>
          </cell>
          <cell r="G221" t="str">
            <v xml:space="preserve">  .  .</v>
          </cell>
          <cell r="H221">
            <v>0.01</v>
          </cell>
          <cell r="I221">
            <v>0</v>
          </cell>
          <cell r="J221">
            <v>0</v>
          </cell>
          <cell r="K221">
            <v>0.01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0.01</v>
          </cell>
          <cell r="Q221">
            <v>0</v>
          </cell>
          <cell r="R221">
            <v>123</v>
          </cell>
          <cell r="S221">
            <v>935</v>
          </cell>
          <cell r="T221" t="str">
            <v>Амортизация (водопровод)</v>
          </cell>
          <cell r="U221">
            <v>842960</v>
          </cell>
          <cell r="V221">
            <v>44</v>
          </cell>
          <cell r="W221">
            <v>38</v>
          </cell>
          <cell r="X221">
            <v>6</v>
          </cell>
          <cell r="Y221">
            <v>86.36363636363636</v>
          </cell>
          <cell r="Z221">
            <v>728010.90909090906</v>
          </cell>
          <cell r="AA221">
            <v>114949.09090909094</v>
          </cell>
          <cell r="AB221">
            <v>11494909.090909094</v>
          </cell>
          <cell r="AC221">
            <v>114949.08090909095</v>
          </cell>
          <cell r="AD221">
            <v>0</v>
          </cell>
          <cell r="AE221">
            <v>114949.09090909094</v>
          </cell>
          <cell r="AF221">
            <v>0</v>
          </cell>
          <cell r="AG221">
            <v>383.16363636363644</v>
          </cell>
          <cell r="AH221">
            <v>1596.5151515151517</v>
          </cell>
        </row>
        <row r="222">
          <cell r="A222">
            <v>324</v>
          </cell>
          <cell r="B222" t="str">
            <v>Вод-д от д по н-Абдирова 45-47 до Лен81</v>
          </cell>
          <cell r="C222">
            <v>4</v>
          </cell>
          <cell r="D222" t="str">
            <v>25</v>
          </cell>
          <cell r="E222" t="str">
            <v>11.05.05</v>
          </cell>
          <cell r="F222" t="str">
            <v/>
          </cell>
          <cell r="G222" t="str">
            <v xml:space="preserve">  .  .</v>
          </cell>
          <cell r="H222">
            <v>43113.27</v>
          </cell>
          <cell r="I222">
            <v>0</v>
          </cell>
          <cell r="J222">
            <v>0</v>
          </cell>
          <cell r="K222">
            <v>43113.27</v>
          </cell>
          <cell r="L222">
            <v>0</v>
          </cell>
          <cell r="M222">
            <v>143.71</v>
          </cell>
          <cell r="N222">
            <v>143.71</v>
          </cell>
          <cell r="O222">
            <v>718.55</v>
          </cell>
          <cell r="P222">
            <v>42394.720000000001</v>
          </cell>
          <cell r="Q222">
            <v>215.57</v>
          </cell>
          <cell r="R222">
            <v>123</v>
          </cell>
          <cell r="S222">
            <v>935</v>
          </cell>
          <cell r="T222" t="str">
            <v>Амортизация (водопровод)</v>
          </cell>
          <cell r="U222">
            <v>584660</v>
          </cell>
          <cell r="V222">
            <v>44</v>
          </cell>
          <cell r="W222">
            <v>38</v>
          </cell>
          <cell r="X222">
            <v>6</v>
          </cell>
          <cell r="Y222">
            <v>86.36363636363636</v>
          </cell>
          <cell r="Z222">
            <v>504933.63636363635</v>
          </cell>
          <cell r="AA222">
            <v>79726.363636363647</v>
          </cell>
          <cell r="AB222">
            <v>1.88057294956456</v>
          </cell>
          <cell r="AC222">
            <v>37964.379329273252</v>
          </cell>
          <cell r="AD222">
            <v>632.7356929096145</v>
          </cell>
          <cell r="AE222">
            <v>81077.649329273248</v>
          </cell>
          <cell r="AF222">
            <v>1351.2856929096145</v>
          </cell>
          <cell r="AG222">
            <v>270.25883109757751</v>
          </cell>
          <cell r="AH222">
            <v>1107.310606060606</v>
          </cell>
        </row>
        <row r="223">
          <cell r="A223">
            <v>325</v>
          </cell>
          <cell r="B223" t="str">
            <v>Вод-д к дому 23 м-15</v>
          </cell>
          <cell r="C223">
            <v>4</v>
          </cell>
          <cell r="D223" t="str">
            <v>25</v>
          </cell>
          <cell r="E223" t="str">
            <v>11.05.05</v>
          </cell>
          <cell r="F223" t="str">
            <v/>
          </cell>
          <cell r="G223" t="str">
            <v xml:space="preserve">  .  .</v>
          </cell>
          <cell r="H223">
            <v>0.01</v>
          </cell>
          <cell r="I223">
            <v>0</v>
          </cell>
          <cell r="J223">
            <v>0</v>
          </cell>
          <cell r="K223">
            <v>0.01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0.01</v>
          </cell>
          <cell r="Q223">
            <v>0</v>
          </cell>
          <cell r="R223">
            <v>123</v>
          </cell>
          <cell r="S223">
            <v>935</v>
          </cell>
          <cell r="T223" t="str">
            <v>Амортизация (водопровод)</v>
          </cell>
          <cell r="U223">
            <v>127920</v>
          </cell>
          <cell r="V223">
            <v>45</v>
          </cell>
          <cell r="W223">
            <v>37</v>
          </cell>
          <cell r="X223">
            <v>8</v>
          </cell>
          <cell r="Y223">
            <v>82.222222222222214</v>
          </cell>
          <cell r="Z223">
            <v>105178.66666666666</v>
          </cell>
          <cell r="AA223">
            <v>22741.333333333343</v>
          </cell>
          <cell r="AB223">
            <v>2274133.3333333344</v>
          </cell>
          <cell r="AC223">
            <v>22741.323333333345</v>
          </cell>
          <cell r="AD223">
            <v>0</v>
          </cell>
          <cell r="AE223">
            <v>22741.333333333343</v>
          </cell>
          <cell r="AF223">
            <v>0</v>
          </cell>
          <cell r="AG223">
            <v>75.804444444444485</v>
          </cell>
          <cell r="AH223">
            <v>236.88888888888889</v>
          </cell>
        </row>
        <row r="224">
          <cell r="A224">
            <v>327</v>
          </cell>
          <cell r="B224" t="str">
            <v>Вод-д к спал корп сан Березка</v>
          </cell>
          <cell r="C224">
            <v>4</v>
          </cell>
          <cell r="D224" t="str">
            <v>25</v>
          </cell>
          <cell r="E224" t="str">
            <v>11.05.05</v>
          </cell>
          <cell r="F224" t="str">
            <v/>
          </cell>
          <cell r="G224" t="str">
            <v xml:space="preserve">  .  .</v>
          </cell>
          <cell r="H224">
            <v>42049.41</v>
          </cell>
          <cell r="I224">
            <v>0</v>
          </cell>
          <cell r="J224">
            <v>0</v>
          </cell>
          <cell r="K224">
            <v>42049.41</v>
          </cell>
          <cell r="L224">
            <v>0</v>
          </cell>
          <cell r="M224">
            <v>140.16</v>
          </cell>
          <cell r="N224">
            <v>140.16</v>
          </cell>
          <cell r="O224">
            <v>507.84</v>
          </cell>
          <cell r="P224">
            <v>41541.57</v>
          </cell>
          <cell r="Q224">
            <v>210.25</v>
          </cell>
          <cell r="R224">
            <v>123</v>
          </cell>
          <cell r="S224">
            <v>935</v>
          </cell>
          <cell r="T224" t="str">
            <v>Амортизация (водопровод)</v>
          </cell>
          <cell r="U224">
            <v>5192000</v>
          </cell>
          <cell r="V224">
            <v>45</v>
          </cell>
          <cell r="W224">
            <v>37</v>
          </cell>
          <cell r="X224">
            <v>8</v>
          </cell>
          <cell r="Y224">
            <v>82.222222222222214</v>
          </cell>
          <cell r="Z224">
            <v>4268977.777777778</v>
          </cell>
          <cell r="AA224">
            <v>923022.22222222202</v>
          </cell>
          <cell r="AB224">
            <v>22.219242609805601</v>
          </cell>
          <cell r="AC224">
            <v>892256.63238918583</v>
          </cell>
          <cell r="AD224">
            <v>10775.980166963676</v>
          </cell>
          <cell r="AE224">
            <v>934306.04238918587</v>
          </cell>
          <cell r="AF224">
            <v>11283.820166963676</v>
          </cell>
          <cell r="AG224">
            <v>3114.3534746306195</v>
          </cell>
          <cell r="AH224">
            <v>9614.8148148148157</v>
          </cell>
        </row>
        <row r="225">
          <cell r="A225">
            <v>329</v>
          </cell>
          <cell r="B225" t="str">
            <v>Вод-д по ул Мостовой и Отвальной</v>
          </cell>
          <cell r="C225">
            <v>4</v>
          </cell>
          <cell r="D225" t="str">
            <v>25</v>
          </cell>
          <cell r="E225" t="str">
            <v>11.05.05</v>
          </cell>
          <cell r="F225" t="str">
            <v/>
          </cell>
          <cell r="G225" t="str">
            <v xml:space="preserve">  .  .</v>
          </cell>
          <cell r="H225">
            <v>120646.78</v>
          </cell>
          <cell r="I225">
            <v>0</v>
          </cell>
          <cell r="J225">
            <v>0</v>
          </cell>
          <cell r="K225">
            <v>120646.78</v>
          </cell>
          <cell r="L225">
            <v>0</v>
          </cell>
          <cell r="M225">
            <v>402.16</v>
          </cell>
          <cell r="N225">
            <v>402.16</v>
          </cell>
          <cell r="O225">
            <v>1785.51</v>
          </cell>
          <cell r="P225">
            <v>118861.27</v>
          </cell>
          <cell r="Q225">
            <v>603.23</v>
          </cell>
          <cell r="R225">
            <v>123</v>
          </cell>
          <cell r="S225">
            <v>935</v>
          </cell>
          <cell r="T225" t="str">
            <v>Амортизация (водопровод)</v>
          </cell>
          <cell r="U225">
            <v>1248000</v>
          </cell>
          <cell r="V225">
            <v>40</v>
          </cell>
          <cell r="W225">
            <v>37</v>
          </cell>
          <cell r="X225">
            <v>3</v>
          </cell>
          <cell r="Y225">
            <v>92.5</v>
          </cell>
          <cell r="Z225">
            <v>1154400</v>
          </cell>
          <cell r="AA225">
            <v>93600</v>
          </cell>
          <cell r="AB225">
            <v>0.78747265614779316</v>
          </cell>
          <cell r="AC225">
            <v>-25640.739697721554</v>
          </cell>
          <cell r="AD225">
            <v>-379.46969772155376</v>
          </cell>
          <cell r="AE225">
            <v>95006.040302278445</v>
          </cell>
          <cell r="AF225">
            <v>1406.0403022784462</v>
          </cell>
          <cell r="AG225">
            <v>316.68680100759485</v>
          </cell>
          <cell r="AH225">
            <v>2600</v>
          </cell>
        </row>
        <row r="226">
          <cell r="A226">
            <v>330</v>
          </cell>
          <cell r="B226" t="str">
            <v>Вод-д к школе пос Кирз-д 1-2</v>
          </cell>
          <cell r="C226">
            <v>4</v>
          </cell>
          <cell r="D226" t="str">
            <v>25</v>
          </cell>
          <cell r="E226" t="str">
            <v>11.05.05</v>
          </cell>
          <cell r="F226" t="str">
            <v/>
          </cell>
          <cell r="G226" t="str">
            <v xml:space="preserve">  .  .</v>
          </cell>
          <cell r="H226">
            <v>0.01</v>
          </cell>
          <cell r="I226">
            <v>0</v>
          </cell>
          <cell r="J226">
            <v>0</v>
          </cell>
          <cell r="K226">
            <v>0.01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0.01</v>
          </cell>
          <cell r="Q226">
            <v>0</v>
          </cell>
          <cell r="R226">
            <v>123</v>
          </cell>
          <cell r="S226">
            <v>935</v>
          </cell>
          <cell r="T226" t="str">
            <v>Амортизация (водопровод)</v>
          </cell>
          <cell r="U226">
            <v>121360</v>
          </cell>
          <cell r="V226">
            <v>45</v>
          </cell>
          <cell r="W226">
            <v>37</v>
          </cell>
          <cell r="X226">
            <v>8</v>
          </cell>
          <cell r="Y226">
            <v>82.222222222222214</v>
          </cell>
          <cell r="Z226">
            <v>99784.888888888891</v>
          </cell>
          <cell r="AA226">
            <v>21575.111111111109</v>
          </cell>
          <cell r="AB226">
            <v>2157511.111111111</v>
          </cell>
          <cell r="AC226">
            <v>21575.101111111111</v>
          </cell>
          <cell r="AD226">
            <v>0</v>
          </cell>
          <cell r="AE226">
            <v>21575.111111111109</v>
          </cell>
          <cell r="AF226">
            <v>0</v>
          </cell>
          <cell r="AG226">
            <v>71.917037037037034</v>
          </cell>
          <cell r="AH226">
            <v>224.74074074074073</v>
          </cell>
        </row>
        <row r="227">
          <cell r="A227">
            <v>331</v>
          </cell>
          <cell r="B227" t="str">
            <v>Вод-д к д/саду по ул Кривогуза</v>
          </cell>
          <cell r="C227">
            <v>4</v>
          </cell>
          <cell r="D227" t="str">
            <v>25</v>
          </cell>
          <cell r="E227" t="str">
            <v>11.05.05</v>
          </cell>
          <cell r="F227" t="str">
            <v/>
          </cell>
          <cell r="G227" t="str">
            <v xml:space="preserve">  .  .</v>
          </cell>
          <cell r="H227">
            <v>0.01</v>
          </cell>
          <cell r="I227">
            <v>0</v>
          </cell>
          <cell r="J227">
            <v>0</v>
          </cell>
          <cell r="K227">
            <v>0.01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0.01</v>
          </cell>
          <cell r="Q227">
            <v>0</v>
          </cell>
          <cell r="R227">
            <v>123</v>
          </cell>
          <cell r="S227">
            <v>935</v>
          </cell>
          <cell r="T227" t="str">
            <v>Амортизация (водопровод)</v>
          </cell>
          <cell r="U227">
            <v>28800</v>
          </cell>
          <cell r="V227">
            <v>40</v>
          </cell>
          <cell r="W227">
            <v>37</v>
          </cell>
          <cell r="X227">
            <v>3</v>
          </cell>
          <cell r="Y227">
            <v>92.5</v>
          </cell>
          <cell r="Z227">
            <v>26640</v>
          </cell>
          <cell r="AA227">
            <v>2160</v>
          </cell>
          <cell r="AB227">
            <v>216000</v>
          </cell>
          <cell r="AC227">
            <v>2159.9899999999998</v>
          </cell>
          <cell r="AD227">
            <v>0</v>
          </cell>
          <cell r="AE227">
            <v>2160</v>
          </cell>
          <cell r="AF227">
            <v>0</v>
          </cell>
          <cell r="AG227">
            <v>7.2</v>
          </cell>
          <cell r="AH227">
            <v>60</v>
          </cell>
        </row>
        <row r="228">
          <cell r="A228">
            <v>332</v>
          </cell>
          <cell r="B228" t="str">
            <v>Вод-д М 27-28 Ю-В</v>
          </cell>
          <cell r="C228">
            <v>4</v>
          </cell>
          <cell r="D228" t="str">
            <v>25</v>
          </cell>
          <cell r="E228" t="str">
            <v>11.05.05</v>
          </cell>
          <cell r="F228" t="str">
            <v>Протяженность 2436, труба чуг д 300</v>
          </cell>
          <cell r="G228" t="str">
            <v>01.01.70</v>
          </cell>
          <cell r="H228">
            <v>2222720.46</v>
          </cell>
          <cell r="I228">
            <v>0</v>
          </cell>
          <cell r="J228">
            <v>0</v>
          </cell>
          <cell r="K228">
            <v>2222720.46</v>
          </cell>
          <cell r="L228">
            <v>0</v>
          </cell>
          <cell r="M228">
            <v>7409.07</v>
          </cell>
          <cell r="N228">
            <v>7409.07</v>
          </cell>
          <cell r="O228">
            <v>59272.56</v>
          </cell>
          <cell r="P228">
            <v>2163447.9</v>
          </cell>
          <cell r="Q228">
            <v>11113.6</v>
          </cell>
          <cell r="R228">
            <v>123</v>
          </cell>
          <cell r="S228">
            <v>935</v>
          </cell>
          <cell r="T228" t="str">
            <v>Амортизация (водопровод)</v>
          </cell>
          <cell r="U228">
            <v>14896140</v>
          </cell>
          <cell r="V228">
            <v>45</v>
          </cell>
          <cell r="W228">
            <v>37</v>
          </cell>
          <cell r="X228">
            <v>8</v>
          </cell>
          <cell r="Y228">
            <v>82.222222222222214</v>
          </cell>
          <cell r="Z228">
            <v>12247937.333333332</v>
          </cell>
          <cell r="AA228">
            <v>2648202.6666666679</v>
          </cell>
          <cell r="AB228">
            <v>1.2240658379925249</v>
          </cell>
          <cell r="AC228">
            <v>498035.7224930306</v>
          </cell>
          <cell r="AD228">
            <v>13280.955826362217</v>
          </cell>
          <cell r="AE228">
            <v>2720756.1824930306</v>
          </cell>
          <cell r="AF228">
            <v>72553.515826362214</v>
          </cell>
          <cell r="AG228">
            <v>9069.1872749767681</v>
          </cell>
          <cell r="AH228">
            <v>27585.444444444442</v>
          </cell>
        </row>
        <row r="229">
          <cell r="A229">
            <v>333</v>
          </cell>
          <cell r="B229" t="str">
            <v>Вод-д по ул Саранское шоссе</v>
          </cell>
          <cell r="C229">
            <v>4</v>
          </cell>
          <cell r="D229" t="str">
            <v>25</v>
          </cell>
          <cell r="E229" t="str">
            <v>11.05.05</v>
          </cell>
          <cell r="F229" t="str">
            <v/>
          </cell>
          <cell r="G229" t="str">
            <v xml:space="preserve">  .  .</v>
          </cell>
          <cell r="H229">
            <v>32792.18</v>
          </cell>
          <cell r="I229">
            <v>0</v>
          </cell>
          <cell r="J229">
            <v>0</v>
          </cell>
          <cell r="K229">
            <v>32792.18</v>
          </cell>
          <cell r="L229">
            <v>0</v>
          </cell>
          <cell r="M229">
            <v>109.31</v>
          </cell>
          <cell r="N229">
            <v>109.31</v>
          </cell>
          <cell r="O229">
            <v>546.54999999999995</v>
          </cell>
          <cell r="P229">
            <v>32245.63</v>
          </cell>
          <cell r="Q229">
            <v>163.96</v>
          </cell>
          <cell r="R229">
            <v>123</v>
          </cell>
          <cell r="S229">
            <v>935</v>
          </cell>
          <cell r="T229" t="str">
            <v>Амортизация (водопровод)</v>
          </cell>
          <cell r="U229">
            <v>674000</v>
          </cell>
          <cell r="V229">
            <v>40</v>
          </cell>
          <cell r="W229">
            <v>37</v>
          </cell>
          <cell r="X229">
            <v>3</v>
          </cell>
          <cell r="Y229">
            <v>92.5</v>
          </cell>
          <cell r="Z229">
            <v>623450</v>
          </cell>
          <cell r="AA229">
            <v>50550</v>
          </cell>
          <cell r="AB229">
            <v>1.5676542836967364</v>
          </cell>
          <cell r="AC229">
            <v>18614.621448754449</v>
          </cell>
          <cell r="AD229">
            <v>310.2514487544513</v>
          </cell>
          <cell r="AE229">
            <v>51406.80144875445</v>
          </cell>
          <cell r="AF229">
            <v>856.80144875445126</v>
          </cell>
          <cell r="AG229">
            <v>171.3560048291815</v>
          </cell>
          <cell r="AH229">
            <v>1404.1666666666667</v>
          </cell>
        </row>
        <row r="230">
          <cell r="A230">
            <v>334</v>
          </cell>
          <cell r="B230" t="str">
            <v>Вод-д мик-на 23 Пришахтинска</v>
          </cell>
          <cell r="C230">
            <v>4</v>
          </cell>
          <cell r="D230" t="str">
            <v>25</v>
          </cell>
          <cell r="E230" t="str">
            <v>11.05.05</v>
          </cell>
          <cell r="F230" t="str">
            <v/>
          </cell>
          <cell r="G230" t="str">
            <v xml:space="preserve">  .  .</v>
          </cell>
          <cell r="H230">
            <v>0.01</v>
          </cell>
          <cell r="I230">
            <v>0</v>
          </cell>
          <cell r="J230">
            <v>0</v>
          </cell>
          <cell r="K230">
            <v>0.01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0.01</v>
          </cell>
          <cell r="Q230">
            <v>0</v>
          </cell>
          <cell r="R230">
            <v>123</v>
          </cell>
          <cell r="S230">
            <v>935</v>
          </cell>
          <cell r="T230" t="str">
            <v>Амортизация (водопровод)</v>
          </cell>
          <cell r="U230">
            <v>18962240</v>
          </cell>
          <cell r="V230">
            <v>45</v>
          </cell>
          <cell r="W230">
            <v>37</v>
          </cell>
          <cell r="X230">
            <v>8</v>
          </cell>
          <cell r="Y230">
            <v>82.222222222222214</v>
          </cell>
          <cell r="Z230">
            <v>15591175.11111111</v>
          </cell>
          <cell r="AA230">
            <v>3371064.8888888899</v>
          </cell>
          <cell r="AB230">
            <v>337106488.88888901</v>
          </cell>
          <cell r="AC230">
            <v>3371064.8788888906</v>
          </cell>
          <cell r="AD230">
            <v>0</v>
          </cell>
          <cell r="AE230">
            <v>3371064.8888888904</v>
          </cell>
          <cell r="AF230">
            <v>0</v>
          </cell>
          <cell r="AG230">
            <v>11236.882962962969</v>
          </cell>
          <cell r="AH230">
            <v>35115.259259259263</v>
          </cell>
        </row>
        <row r="231">
          <cell r="A231">
            <v>335</v>
          </cell>
          <cell r="B231" t="str">
            <v>Вод-д к дом 3  10-15  19 21 25 М-22</v>
          </cell>
          <cell r="C231">
            <v>4</v>
          </cell>
          <cell r="D231" t="str">
            <v>25</v>
          </cell>
          <cell r="E231" t="str">
            <v>11.05.05</v>
          </cell>
          <cell r="F231" t="str">
            <v/>
          </cell>
          <cell r="G231" t="str">
            <v xml:space="preserve">  .  .</v>
          </cell>
          <cell r="H231">
            <v>0.01</v>
          </cell>
          <cell r="I231">
            <v>0</v>
          </cell>
          <cell r="J231">
            <v>0</v>
          </cell>
          <cell r="K231">
            <v>0.01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0.01</v>
          </cell>
          <cell r="Q231">
            <v>0</v>
          </cell>
          <cell r="R231">
            <v>123</v>
          </cell>
          <cell r="S231">
            <v>935</v>
          </cell>
          <cell r="T231" t="str">
            <v>Амортизация (водопровод)</v>
          </cell>
          <cell r="U231">
            <v>772440</v>
          </cell>
          <cell r="V231">
            <v>45</v>
          </cell>
          <cell r="W231">
            <v>37</v>
          </cell>
          <cell r="X231">
            <v>8</v>
          </cell>
          <cell r="Y231">
            <v>82.222222222222214</v>
          </cell>
          <cell r="Z231">
            <v>635117.33333333326</v>
          </cell>
          <cell r="AA231">
            <v>137322.66666666674</v>
          </cell>
          <cell r="AB231">
            <v>13732266.666666673</v>
          </cell>
          <cell r="AC231">
            <v>137322.65666666673</v>
          </cell>
          <cell r="AD231">
            <v>0</v>
          </cell>
          <cell r="AE231">
            <v>137322.66666666674</v>
          </cell>
          <cell r="AF231">
            <v>0</v>
          </cell>
          <cell r="AG231">
            <v>457.74222222222244</v>
          </cell>
          <cell r="AH231">
            <v>1430.4444444444443</v>
          </cell>
        </row>
        <row r="232">
          <cell r="A232">
            <v>336</v>
          </cell>
          <cell r="B232" t="str">
            <v>Вод-д микр-на 22 Пришахтинска</v>
          </cell>
          <cell r="C232">
            <v>4</v>
          </cell>
          <cell r="D232" t="str">
            <v>25</v>
          </cell>
          <cell r="E232" t="str">
            <v>11.05.05</v>
          </cell>
          <cell r="F232" t="str">
            <v/>
          </cell>
          <cell r="G232" t="str">
            <v xml:space="preserve">  .  .</v>
          </cell>
          <cell r="H232">
            <v>0.01</v>
          </cell>
          <cell r="I232">
            <v>0</v>
          </cell>
          <cell r="J232">
            <v>0</v>
          </cell>
          <cell r="K232">
            <v>0.01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0.01</v>
          </cell>
          <cell r="Q232">
            <v>0</v>
          </cell>
          <cell r="R232">
            <v>123</v>
          </cell>
          <cell r="S232">
            <v>935</v>
          </cell>
          <cell r="T232" t="str">
            <v>Амортизация (водопровод)</v>
          </cell>
          <cell r="U232">
            <v>1125432</v>
          </cell>
          <cell r="V232">
            <v>45</v>
          </cell>
          <cell r="W232">
            <v>37</v>
          </cell>
          <cell r="X232">
            <v>8</v>
          </cell>
          <cell r="Y232">
            <v>82.222222222222214</v>
          </cell>
          <cell r="Z232">
            <v>925355.2</v>
          </cell>
          <cell r="AA232">
            <v>200076.79999999999</v>
          </cell>
          <cell r="AB232">
            <v>20007680</v>
          </cell>
          <cell r="AC232">
            <v>200076.79</v>
          </cell>
          <cell r="AD232">
            <v>0</v>
          </cell>
          <cell r="AE232">
            <v>200076.80000000002</v>
          </cell>
          <cell r="AF232">
            <v>0</v>
          </cell>
          <cell r="AG232">
            <v>666.92266666666671</v>
          </cell>
          <cell r="AH232">
            <v>2084.1333333333332</v>
          </cell>
        </row>
        <row r="233">
          <cell r="A233">
            <v>337</v>
          </cell>
          <cell r="B233" t="str">
            <v>Вод-д к общеж на 260 мест в Пришахт</v>
          </cell>
          <cell r="C233">
            <v>4</v>
          </cell>
          <cell r="D233" t="str">
            <v>25</v>
          </cell>
          <cell r="E233" t="str">
            <v>11.05.05</v>
          </cell>
          <cell r="F233" t="str">
            <v/>
          </cell>
          <cell r="G233" t="str">
            <v xml:space="preserve">  .  .</v>
          </cell>
          <cell r="H233">
            <v>0.01</v>
          </cell>
          <cell r="I233">
            <v>0</v>
          </cell>
          <cell r="J233">
            <v>0</v>
          </cell>
          <cell r="K233">
            <v>0.01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0.01</v>
          </cell>
          <cell r="Q233">
            <v>0</v>
          </cell>
          <cell r="R233">
            <v>123</v>
          </cell>
          <cell r="S233">
            <v>935</v>
          </cell>
          <cell r="T233" t="str">
            <v>Амортизация (водопровод)</v>
          </cell>
          <cell r="U233">
            <v>39360</v>
          </cell>
          <cell r="V233">
            <v>45</v>
          </cell>
          <cell r="W233">
            <v>37</v>
          </cell>
          <cell r="X233">
            <v>8</v>
          </cell>
          <cell r="Y233">
            <v>82.222222222222214</v>
          </cell>
          <cell r="Z233">
            <v>32362.666666666664</v>
          </cell>
          <cell r="AA233">
            <v>6997.3333333333358</v>
          </cell>
          <cell r="AB233">
            <v>699733.3333333336</v>
          </cell>
          <cell r="AC233">
            <v>6997.3233333333355</v>
          </cell>
          <cell r="AD233">
            <v>0</v>
          </cell>
          <cell r="AE233">
            <v>6997.3333333333358</v>
          </cell>
          <cell r="AF233">
            <v>0</v>
          </cell>
          <cell r="AG233">
            <v>23.324444444444453</v>
          </cell>
          <cell r="AH233">
            <v>72.888888888888886</v>
          </cell>
        </row>
        <row r="234">
          <cell r="A234">
            <v>338</v>
          </cell>
          <cell r="B234" t="str">
            <v>Вод-д к дом 5 8-10 М-21 Пришахт</v>
          </cell>
          <cell r="C234">
            <v>4</v>
          </cell>
          <cell r="D234" t="str">
            <v>25</v>
          </cell>
          <cell r="E234" t="str">
            <v>11.05.05</v>
          </cell>
          <cell r="F234" t="str">
            <v/>
          </cell>
          <cell r="G234" t="str">
            <v xml:space="preserve">  .  .</v>
          </cell>
          <cell r="H234">
            <v>58127.199999999997</v>
          </cell>
          <cell r="I234">
            <v>0</v>
          </cell>
          <cell r="J234">
            <v>0</v>
          </cell>
          <cell r="K234">
            <v>58127.199999999997</v>
          </cell>
          <cell r="L234">
            <v>0</v>
          </cell>
          <cell r="M234">
            <v>193.76</v>
          </cell>
          <cell r="N234">
            <v>193.76</v>
          </cell>
          <cell r="O234">
            <v>387.52</v>
          </cell>
          <cell r="P234">
            <v>57739.68</v>
          </cell>
          <cell r="Q234">
            <v>290.64</v>
          </cell>
          <cell r="R234">
            <v>123</v>
          </cell>
          <cell r="S234">
            <v>935</v>
          </cell>
          <cell r="T234" t="str">
            <v>Амортизация (водопровод)</v>
          </cell>
          <cell r="U234">
            <v>160720</v>
          </cell>
          <cell r="V234">
            <v>45</v>
          </cell>
          <cell r="W234">
            <v>37</v>
          </cell>
          <cell r="X234">
            <v>8</v>
          </cell>
          <cell r="Y234">
            <v>82.222222222222214</v>
          </cell>
          <cell r="Z234">
            <v>132147.55555555556</v>
          </cell>
          <cell r="AA234">
            <v>28572.444444444438</v>
          </cell>
          <cell r="AB234">
            <v>0.49484937298655685</v>
          </cell>
          <cell r="AC234">
            <v>-29362.99152653581</v>
          </cell>
          <cell r="AD234">
            <v>-195.75597098024949</v>
          </cell>
          <cell r="AE234">
            <v>28764.208473464187</v>
          </cell>
          <cell r="AF234">
            <v>191.7640290197505</v>
          </cell>
          <cell r="AG234">
            <v>95.88069491154728</v>
          </cell>
          <cell r="AH234">
            <v>297.62962962962962</v>
          </cell>
        </row>
        <row r="235">
          <cell r="A235">
            <v>339</v>
          </cell>
          <cell r="B235" t="str">
            <v>Вод-д к дом 26 в М-22 Пришахт</v>
          </cell>
          <cell r="C235">
            <v>4</v>
          </cell>
          <cell r="D235" t="str">
            <v>25</v>
          </cell>
          <cell r="E235" t="str">
            <v>11.05.05</v>
          </cell>
          <cell r="F235" t="str">
            <v/>
          </cell>
          <cell r="G235" t="str">
            <v xml:space="preserve">  .  .</v>
          </cell>
          <cell r="H235">
            <v>0.01</v>
          </cell>
          <cell r="I235">
            <v>0</v>
          </cell>
          <cell r="J235">
            <v>0</v>
          </cell>
          <cell r="K235">
            <v>0.01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0.01</v>
          </cell>
          <cell r="Q235">
            <v>0</v>
          </cell>
          <cell r="R235">
            <v>123</v>
          </cell>
          <cell r="S235">
            <v>935</v>
          </cell>
          <cell r="T235" t="str">
            <v>Амортизация (водопровод)</v>
          </cell>
          <cell r="U235">
            <v>27880</v>
          </cell>
          <cell r="V235">
            <v>45</v>
          </cell>
          <cell r="W235">
            <v>37</v>
          </cell>
          <cell r="X235">
            <v>8</v>
          </cell>
          <cell r="Y235">
            <v>82.222222222222214</v>
          </cell>
          <cell r="Z235">
            <v>22923.555555555555</v>
          </cell>
          <cell r="AA235">
            <v>4956.4444444444453</v>
          </cell>
          <cell r="AB235">
            <v>495644.4444444445</v>
          </cell>
          <cell r="AC235">
            <v>4956.434444444445</v>
          </cell>
          <cell r="AD235">
            <v>0</v>
          </cell>
          <cell r="AE235">
            <v>4956.4444444444453</v>
          </cell>
          <cell r="AF235">
            <v>0</v>
          </cell>
          <cell r="AG235">
            <v>16.521481481481484</v>
          </cell>
          <cell r="AH235">
            <v>51.629629629629626</v>
          </cell>
        </row>
        <row r="236">
          <cell r="A236">
            <v>340</v>
          </cell>
          <cell r="B236" t="str">
            <v>Вод-д к дому 4 в М-22 Пришахт</v>
          </cell>
          <cell r="C236">
            <v>4</v>
          </cell>
          <cell r="D236" t="str">
            <v>25</v>
          </cell>
          <cell r="E236" t="str">
            <v>11.05.05</v>
          </cell>
          <cell r="F236" t="str">
            <v/>
          </cell>
          <cell r="G236" t="str">
            <v xml:space="preserve">  .  .</v>
          </cell>
          <cell r="H236">
            <v>0.01</v>
          </cell>
          <cell r="I236">
            <v>0</v>
          </cell>
          <cell r="J236">
            <v>0</v>
          </cell>
          <cell r="K236">
            <v>0.01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0.01</v>
          </cell>
          <cell r="Q236">
            <v>0</v>
          </cell>
          <cell r="R236">
            <v>123</v>
          </cell>
          <cell r="S236">
            <v>935</v>
          </cell>
          <cell r="T236" t="str">
            <v>Амортизация (водопровод)</v>
          </cell>
          <cell r="U236">
            <v>164000</v>
          </cell>
          <cell r="V236">
            <v>45</v>
          </cell>
          <cell r="W236">
            <v>37</v>
          </cell>
          <cell r="X236">
            <v>8</v>
          </cell>
          <cell r="Y236">
            <v>82.222222222222214</v>
          </cell>
          <cell r="Z236">
            <v>134844.44444444444</v>
          </cell>
          <cell r="AA236">
            <v>29155.555555555562</v>
          </cell>
          <cell r="AB236">
            <v>2915555.555555556</v>
          </cell>
          <cell r="AC236">
            <v>29155.545555555564</v>
          </cell>
          <cell r="AD236">
            <v>0</v>
          </cell>
          <cell r="AE236">
            <v>29155.555555555562</v>
          </cell>
          <cell r="AF236">
            <v>0</v>
          </cell>
          <cell r="AG236">
            <v>97.185185185185205</v>
          </cell>
          <cell r="AH236">
            <v>303.7037037037037</v>
          </cell>
        </row>
        <row r="237">
          <cell r="A237">
            <v>341</v>
          </cell>
          <cell r="B237" t="str">
            <v>Вод-д к дому 5 М-22 Пришахт</v>
          </cell>
          <cell r="C237">
            <v>4</v>
          </cell>
          <cell r="D237" t="str">
            <v>25</v>
          </cell>
          <cell r="E237" t="str">
            <v>11.05.05</v>
          </cell>
          <cell r="F237" t="str">
            <v/>
          </cell>
          <cell r="G237" t="str">
            <v xml:space="preserve">  .  .</v>
          </cell>
          <cell r="H237">
            <v>0.01</v>
          </cell>
          <cell r="I237">
            <v>0</v>
          </cell>
          <cell r="J237">
            <v>0</v>
          </cell>
          <cell r="K237">
            <v>0.01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0.01</v>
          </cell>
          <cell r="Q237">
            <v>0</v>
          </cell>
          <cell r="R237">
            <v>123</v>
          </cell>
          <cell r="S237">
            <v>935</v>
          </cell>
          <cell r="T237" t="str">
            <v>Амортизация (водопровод)</v>
          </cell>
          <cell r="U237">
            <v>164000</v>
          </cell>
          <cell r="V237">
            <v>45</v>
          </cell>
          <cell r="W237">
            <v>37</v>
          </cell>
          <cell r="X237">
            <v>8</v>
          </cell>
          <cell r="Y237">
            <v>82.222222222222214</v>
          </cell>
          <cell r="Z237">
            <v>134844.44444444444</v>
          </cell>
          <cell r="AA237">
            <v>29155.555555555562</v>
          </cell>
          <cell r="AB237">
            <v>2915555.555555556</v>
          </cell>
          <cell r="AC237">
            <v>29155.545555555564</v>
          </cell>
          <cell r="AD237">
            <v>0</v>
          </cell>
          <cell r="AE237">
            <v>29155.555555555562</v>
          </cell>
          <cell r="AF237">
            <v>0</v>
          </cell>
          <cell r="AG237">
            <v>97.185185185185205</v>
          </cell>
          <cell r="AH237">
            <v>303.7037037037037</v>
          </cell>
        </row>
        <row r="238">
          <cell r="A238">
            <v>342</v>
          </cell>
          <cell r="B238" t="str">
            <v>Вод-д к д 6 М-22 Пришахт</v>
          </cell>
          <cell r="C238">
            <v>4</v>
          </cell>
          <cell r="D238" t="str">
            <v>25</v>
          </cell>
          <cell r="E238" t="str">
            <v>11.05.05</v>
          </cell>
          <cell r="F238" t="str">
            <v/>
          </cell>
          <cell r="G238" t="str">
            <v xml:space="preserve">  .  .</v>
          </cell>
          <cell r="H238">
            <v>0.01</v>
          </cell>
          <cell r="I238">
            <v>0</v>
          </cell>
          <cell r="J238">
            <v>0</v>
          </cell>
          <cell r="K238">
            <v>0.01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0.01</v>
          </cell>
          <cell r="Q238">
            <v>0</v>
          </cell>
          <cell r="R238">
            <v>123</v>
          </cell>
          <cell r="S238">
            <v>935</v>
          </cell>
          <cell r="T238" t="str">
            <v>Амортизация (водопровод)</v>
          </cell>
          <cell r="U238">
            <v>164000</v>
          </cell>
          <cell r="V238">
            <v>45</v>
          </cell>
          <cell r="W238">
            <v>37</v>
          </cell>
          <cell r="X238">
            <v>8</v>
          </cell>
          <cell r="Y238">
            <v>82.222222222222214</v>
          </cell>
          <cell r="Z238">
            <v>134844.44444444444</v>
          </cell>
          <cell r="AA238">
            <v>29155.555555555562</v>
          </cell>
          <cell r="AB238">
            <v>2915555.555555556</v>
          </cell>
          <cell r="AC238">
            <v>29155.545555555564</v>
          </cell>
          <cell r="AD238">
            <v>0</v>
          </cell>
          <cell r="AE238">
            <v>29155.555555555562</v>
          </cell>
          <cell r="AF238">
            <v>0</v>
          </cell>
          <cell r="AG238">
            <v>97.185185185185205</v>
          </cell>
          <cell r="AH238">
            <v>303.7037037037037</v>
          </cell>
        </row>
        <row r="239">
          <cell r="A239">
            <v>343</v>
          </cell>
          <cell r="B239" t="str">
            <v>Вод-д к жил дом 6 7 М-21</v>
          </cell>
          <cell r="C239">
            <v>4</v>
          </cell>
          <cell r="D239" t="str">
            <v>25</v>
          </cell>
          <cell r="E239" t="str">
            <v>11.05.05</v>
          </cell>
          <cell r="F239" t="str">
            <v/>
          </cell>
          <cell r="G239" t="str">
            <v xml:space="preserve">  .  .</v>
          </cell>
          <cell r="H239">
            <v>0.01</v>
          </cell>
          <cell r="I239">
            <v>0</v>
          </cell>
          <cell r="J239">
            <v>0</v>
          </cell>
          <cell r="K239">
            <v>0.01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0.01</v>
          </cell>
          <cell r="Q239">
            <v>0</v>
          </cell>
          <cell r="R239">
            <v>123</v>
          </cell>
          <cell r="S239">
            <v>935</v>
          </cell>
          <cell r="T239" t="str">
            <v>Амортизация (водопровод)</v>
          </cell>
          <cell r="U239">
            <v>24600</v>
          </cell>
          <cell r="V239">
            <v>45</v>
          </cell>
          <cell r="W239">
            <v>37</v>
          </cell>
          <cell r="X239">
            <v>8</v>
          </cell>
          <cell r="Y239">
            <v>82.222222222222214</v>
          </cell>
          <cell r="Z239">
            <v>20226.666666666664</v>
          </cell>
          <cell r="AA239">
            <v>4373.3333333333358</v>
          </cell>
          <cell r="AB239">
            <v>437333.33333333355</v>
          </cell>
          <cell r="AC239">
            <v>4373.3233333333355</v>
          </cell>
          <cell r="AD239">
            <v>0</v>
          </cell>
          <cell r="AE239">
            <v>4373.3333333333358</v>
          </cell>
          <cell r="AF239">
            <v>0</v>
          </cell>
          <cell r="AG239">
            <v>14.577777777777785</v>
          </cell>
          <cell r="AH239">
            <v>45.55555555555555</v>
          </cell>
        </row>
        <row r="240">
          <cell r="A240">
            <v>344</v>
          </cell>
          <cell r="B240" t="str">
            <v>Вод-д от узла 8 до транспорт цеха</v>
          </cell>
          <cell r="C240">
            <v>4</v>
          </cell>
          <cell r="D240" t="str">
            <v>25</v>
          </cell>
          <cell r="E240" t="str">
            <v>11.05.05</v>
          </cell>
          <cell r="F240" t="str">
            <v/>
          </cell>
          <cell r="G240" t="str">
            <v xml:space="preserve">  .  .</v>
          </cell>
          <cell r="H240">
            <v>0.01</v>
          </cell>
          <cell r="I240">
            <v>0</v>
          </cell>
          <cell r="J240">
            <v>0</v>
          </cell>
          <cell r="K240">
            <v>0.01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0.01</v>
          </cell>
          <cell r="Q240">
            <v>0</v>
          </cell>
          <cell r="R240">
            <v>123</v>
          </cell>
          <cell r="S240">
            <v>935</v>
          </cell>
          <cell r="T240" t="str">
            <v>Амортизация (водопровод)</v>
          </cell>
          <cell r="U240">
            <v>9076200</v>
          </cell>
          <cell r="V240">
            <v>45</v>
          </cell>
          <cell r="W240">
            <v>37</v>
          </cell>
          <cell r="X240">
            <v>8</v>
          </cell>
          <cell r="Y240">
            <v>82.222222222222214</v>
          </cell>
          <cell r="Z240">
            <v>7462653.333333333</v>
          </cell>
          <cell r="AA240">
            <v>1613546.666666667</v>
          </cell>
          <cell r="AB240">
            <v>161354666.66666669</v>
          </cell>
          <cell r="AC240">
            <v>1613546.656666667</v>
          </cell>
          <cell r="AD240">
            <v>0</v>
          </cell>
          <cell r="AE240">
            <v>1613546.666666667</v>
          </cell>
          <cell r="AF240">
            <v>0</v>
          </cell>
          <cell r="AG240">
            <v>5378.48888888889</v>
          </cell>
          <cell r="AH240">
            <v>16807.777777777777</v>
          </cell>
        </row>
        <row r="241">
          <cell r="A241">
            <v>345</v>
          </cell>
          <cell r="B241" t="str">
            <v>Вод-д М-р 3 /22  Пришахтинска</v>
          </cell>
          <cell r="C241">
            <v>4</v>
          </cell>
          <cell r="D241" t="str">
            <v>25</v>
          </cell>
          <cell r="E241" t="str">
            <v>11.05.05</v>
          </cell>
          <cell r="F241" t="str">
            <v/>
          </cell>
          <cell r="G241" t="str">
            <v xml:space="preserve">  .  .</v>
          </cell>
          <cell r="H241">
            <v>0.01</v>
          </cell>
          <cell r="I241">
            <v>0</v>
          </cell>
          <cell r="J241">
            <v>0</v>
          </cell>
          <cell r="K241">
            <v>0.01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0.01</v>
          </cell>
          <cell r="Q241">
            <v>0</v>
          </cell>
          <cell r="R241">
            <v>123</v>
          </cell>
          <cell r="S241">
            <v>935</v>
          </cell>
          <cell r="T241" t="str">
            <v>Амортизация (водопровод)</v>
          </cell>
          <cell r="U241">
            <v>2952000</v>
          </cell>
          <cell r="V241">
            <v>45</v>
          </cell>
          <cell r="W241">
            <v>37</v>
          </cell>
          <cell r="X241">
            <v>8</v>
          </cell>
          <cell r="Y241">
            <v>82.222222222222214</v>
          </cell>
          <cell r="Z241">
            <v>2427200</v>
          </cell>
          <cell r="AA241">
            <v>524800</v>
          </cell>
          <cell r="AB241">
            <v>52480000</v>
          </cell>
          <cell r="AC241">
            <v>524799.99</v>
          </cell>
          <cell r="AD241">
            <v>0</v>
          </cell>
          <cell r="AE241">
            <v>524800</v>
          </cell>
          <cell r="AF241">
            <v>0</v>
          </cell>
          <cell r="AG241">
            <v>1749.3333333333333</v>
          </cell>
          <cell r="AH241">
            <v>5466.666666666667</v>
          </cell>
        </row>
        <row r="242">
          <cell r="A242">
            <v>346</v>
          </cell>
          <cell r="B242" t="str">
            <v>Вод-д к дом 7 М-22</v>
          </cell>
          <cell r="C242">
            <v>4</v>
          </cell>
          <cell r="D242" t="str">
            <v>25</v>
          </cell>
          <cell r="E242" t="str">
            <v>11.05.05</v>
          </cell>
          <cell r="F242" t="str">
            <v/>
          </cell>
          <cell r="G242" t="str">
            <v xml:space="preserve">  .  .</v>
          </cell>
          <cell r="H242">
            <v>0.01</v>
          </cell>
          <cell r="I242">
            <v>0</v>
          </cell>
          <cell r="J242">
            <v>0</v>
          </cell>
          <cell r="K242">
            <v>0.01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0.01</v>
          </cell>
          <cell r="Q242">
            <v>0</v>
          </cell>
          <cell r="R242">
            <v>123</v>
          </cell>
          <cell r="S242">
            <v>935</v>
          </cell>
          <cell r="T242" t="str">
            <v>Амортизация (водопровод)</v>
          </cell>
          <cell r="U242">
            <v>165640</v>
          </cell>
          <cell r="V242">
            <v>45</v>
          </cell>
          <cell r="W242">
            <v>37</v>
          </cell>
          <cell r="X242">
            <v>8</v>
          </cell>
          <cell r="Y242">
            <v>82.222222222222214</v>
          </cell>
          <cell r="Z242">
            <v>136192.88888888888</v>
          </cell>
          <cell r="AA242">
            <v>29447.111111111124</v>
          </cell>
          <cell r="AB242">
            <v>2944711.1111111124</v>
          </cell>
          <cell r="AC242">
            <v>29447.101111111126</v>
          </cell>
          <cell r="AD242">
            <v>0</v>
          </cell>
          <cell r="AE242">
            <v>29447.111111111124</v>
          </cell>
          <cell r="AF242">
            <v>0</v>
          </cell>
          <cell r="AG242">
            <v>98.157037037037071</v>
          </cell>
          <cell r="AH242">
            <v>306.7407407407407</v>
          </cell>
        </row>
        <row r="243">
          <cell r="A243">
            <v>347</v>
          </cell>
          <cell r="B243" t="str">
            <v>Вод-д к дому 2 М-22</v>
          </cell>
          <cell r="C243">
            <v>4</v>
          </cell>
          <cell r="D243" t="str">
            <v>25</v>
          </cell>
          <cell r="E243" t="str">
            <v>11.05.05</v>
          </cell>
          <cell r="F243" t="str">
            <v/>
          </cell>
          <cell r="G243" t="str">
            <v xml:space="preserve">  .  .</v>
          </cell>
          <cell r="H243">
            <v>197550.78</v>
          </cell>
          <cell r="I243">
            <v>0</v>
          </cell>
          <cell r="J243">
            <v>0</v>
          </cell>
          <cell r="K243">
            <v>197550.78</v>
          </cell>
          <cell r="L243">
            <v>0</v>
          </cell>
          <cell r="M243">
            <v>658.5</v>
          </cell>
          <cell r="N243">
            <v>658.5</v>
          </cell>
          <cell r="O243">
            <v>2634</v>
          </cell>
          <cell r="P243">
            <v>194916.78</v>
          </cell>
          <cell r="Q243">
            <v>987.75</v>
          </cell>
          <cell r="R243">
            <v>123</v>
          </cell>
          <cell r="S243">
            <v>935</v>
          </cell>
          <cell r="T243" t="str">
            <v>Амортизация (водопровод)</v>
          </cell>
          <cell r="U243">
            <v>43460</v>
          </cell>
          <cell r="V243">
            <v>45</v>
          </cell>
          <cell r="W243">
            <v>37</v>
          </cell>
          <cell r="X243">
            <v>8</v>
          </cell>
          <cell r="Y243">
            <v>82.222222222222214</v>
          </cell>
          <cell r="Z243">
            <v>35733.777777777774</v>
          </cell>
          <cell r="AA243">
            <v>7726.2222222222263</v>
          </cell>
          <cell r="AB243">
            <v>3.963856894322914E-2</v>
          </cell>
          <cell r="AC243">
            <v>-189720.14978718132</v>
          </cell>
          <cell r="AD243">
            <v>-2529.5920094035346</v>
          </cell>
          <cell r="AE243">
            <v>7830.6302128186799</v>
          </cell>
          <cell r="AF243">
            <v>104.40799059646542</v>
          </cell>
          <cell r="AG243">
            <v>26.1021007093956</v>
          </cell>
          <cell r="AH243">
            <v>80.481481481481481</v>
          </cell>
        </row>
        <row r="244">
          <cell r="A244">
            <v>348</v>
          </cell>
          <cell r="B244" t="str">
            <v>Вод-д к дому 9 в М-22</v>
          </cell>
          <cell r="C244">
            <v>4</v>
          </cell>
          <cell r="D244" t="str">
            <v>25</v>
          </cell>
          <cell r="E244" t="str">
            <v>11.05.05</v>
          </cell>
          <cell r="F244" t="str">
            <v/>
          </cell>
          <cell r="G244" t="str">
            <v xml:space="preserve">  .  .</v>
          </cell>
          <cell r="H244">
            <v>31703.84</v>
          </cell>
          <cell r="I244">
            <v>0</v>
          </cell>
          <cell r="J244">
            <v>0</v>
          </cell>
          <cell r="K244">
            <v>31703.84</v>
          </cell>
          <cell r="L244">
            <v>0</v>
          </cell>
          <cell r="M244">
            <v>105.68</v>
          </cell>
          <cell r="N244">
            <v>105.68</v>
          </cell>
          <cell r="O244">
            <v>422.72</v>
          </cell>
          <cell r="P244">
            <v>31281.119999999999</v>
          </cell>
          <cell r="Q244">
            <v>158.52000000000001</v>
          </cell>
          <cell r="R244">
            <v>123</v>
          </cell>
          <cell r="S244">
            <v>935</v>
          </cell>
          <cell r="T244" t="str">
            <v>Амортизация (водопровод)</v>
          </cell>
          <cell r="U244">
            <v>44100</v>
          </cell>
          <cell r="V244">
            <v>40</v>
          </cell>
          <cell r="W244">
            <v>37</v>
          </cell>
          <cell r="X244">
            <v>3</v>
          </cell>
          <cell r="Y244">
            <v>92.5</v>
          </cell>
          <cell r="Z244">
            <v>40792.5</v>
          </cell>
          <cell r="AA244">
            <v>3307.5</v>
          </cell>
          <cell r="AB244">
            <v>0.10573470515122221</v>
          </cell>
          <cell r="AC244">
            <v>-28351.643825438474</v>
          </cell>
          <cell r="AD244">
            <v>-378.02382543847534</v>
          </cell>
          <cell r="AE244">
            <v>3352.1961745615263</v>
          </cell>
          <cell r="AF244">
            <v>44.696174561524685</v>
          </cell>
          <cell r="AG244">
            <v>11.173987248538422</v>
          </cell>
          <cell r="AH244">
            <v>91.875</v>
          </cell>
        </row>
        <row r="245">
          <cell r="A245">
            <v>349</v>
          </cell>
          <cell r="B245" t="str">
            <v>Вод-д к дому8 М-22</v>
          </cell>
          <cell r="C245">
            <v>4</v>
          </cell>
          <cell r="D245" t="str">
            <v>25</v>
          </cell>
          <cell r="E245" t="str">
            <v>11.05.05</v>
          </cell>
          <cell r="F245" t="str">
            <v/>
          </cell>
          <cell r="G245" t="str">
            <v xml:space="preserve">  .  .</v>
          </cell>
          <cell r="H245">
            <v>0.01</v>
          </cell>
          <cell r="I245">
            <v>0</v>
          </cell>
          <cell r="J245">
            <v>0</v>
          </cell>
          <cell r="K245">
            <v>0.01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0.01</v>
          </cell>
          <cell r="Q245">
            <v>0</v>
          </cell>
          <cell r="R245">
            <v>123</v>
          </cell>
          <cell r="S245">
            <v>935</v>
          </cell>
          <cell r="T245" t="str">
            <v>Амортизация (водопровод)</v>
          </cell>
          <cell r="U245">
            <v>73800</v>
          </cell>
          <cell r="V245">
            <v>45</v>
          </cell>
          <cell r="W245">
            <v>37</v>
          </cell>
          <cell r="X245">
            <v>8</v>
          </cell>
          <cell r="Y245">
            <v>82.222222222222214</v>
          </cell>
          <cell r="Z245">
            <v>60680</v>
          </cell>
          <cell r="AA245">
            <v>13120</v>
          </cell>
          <cell r="AB245">
            <v>1312000</v>
          </cell>
          <cell r="AC245">
            <v>13119.99</v>
          </cell>
          <cell r="AD245">
            <v>0</v>
          </cell>
          <cell r="AE245">
            <v>13120</v>
          </cell>
          <cell r="AF245">
            <v>0</v>
          </cell>
          <cell r="AG245">
            <v>43.733333333333327</v>
          </cell>
          <cell r="AH245">
            <v>136.66666666666666</v>
          </cell>
        </row>
        <row r="246">
          <cell r="A246">
            <v>350</v>
          </cell>
          <cell r="B246" t="str">
            <v>Вод-д М-17 н-майк к д 38-40 44 45 48-57</v>
          </cell>
          <cell r="C246">
            <v>4</v>
          </cell>
          <cell r="D246" t="str">
            <v>25</v>
          </cell>
          <cell r="E246" t="str">
            <v>11.05.05</v>
          </cell>
          <cell r="F246" t="str">
            <v/>
          </cell>
          <cell r="G246" t="str">
            <v xml:space="preserve">  .  .</v>
          </cell>
          <cell r="H246">
            <v>42266.75</v>
          </cell>
          <cell r="I246">
            <v>0</v>
          </cell>
          <cell r="J246">
            <v>0</v>
          </cell>
          <cell r="K246">
            <v>42266.75</v>
          </cell>
          <cell r="L246">
            <v>0</v>
          </cell>
          <cell r="M246">
            <v>140.88999999999999</v>
          </cell>
          <cell r="N246">
            <v>140.88999999999999</v>
          </cell>
          <cell r="O246">
            <v>563.55999999999995</v>
          </cell>
          <cell r="P246">
            <v>41703.19</v>
          </cell>
          <cell r="Q246">
            <v>211.33</v>
          </cell>
          <cell r="R246">
            <v>123</v>
          </cell>
          <cell r="S246">
            <v>935</v>
          </cell>
          <cell r="T246" t="str">
            <v>Амортизация (водопровод)</v>
          </cell>
          <cell r="U246">
            <v>3955680</v>
          </cell>
          <cell r="V246">
            <v>45</v>
          </cell>
          <cell r="W246">
            <v>37</v>
          </cell>
          <cell r="X246">
            <v>8</v>
          </cell>
          <cell r="Y246">
            <v>82.222222222222214</v>
          </cell>
          <cell r="Z246">
            <v>3252448</v>
          </cell>
          <cell r="AA246">
            <v>703232</v>
          </cell>
          <cell r="AB246">
            <v>16.862786755641473</v>
          </cell>
          <cell r="AC246">
            <v>670468.44210400921</v>
          </cell>
          <cell r="AD246">
            <v>8939.632104009308</v>
          </cell>
          <cell r="AE246">
            <v>712735.19210400921</v>
          </cell>
          <cell r="AF246">
            <v>9503.1921040093075</v>
          </cell>
          <cell r="AG246">
            <v>2375.7839736800306</v>
          </cell>
          <cell r="AH246">
            <v>7325.333333333333</v>
          </cell>
        </row>
        <row r="247">
          <cell r="A247">
            <v>352</v>
          </cell>
          <cell r="B247" t="str">
            <v>Вод-д к дому 2 М-16</v>
          </cell>
          <cell r="C247">
            <v>4</v>
          </cell>
          <cell r="D247" t="str">
            <v>25</v>
          </cell>
          <cell r="E247" t="str">
            <v>11.05.05</v>
          </cell>
          <cell r="F247" t="str">
            <v/>
          </cell>
          <cell r="G247" t="str">
            <v xml:space="preserve">  .  .</v>
          </cell>
          <cell r="H247">
            <v>0.01</v>
          </cell>
          <cell r="I247">
            <v>0</v>
          </cell>
          <cell r="J247">
            <v>0</v>
          </cell>
          <cell r="K247">
            <v>0.01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0.01</v>
          </cell>
          <cell r="Q247">
            <v>0</v>
          </cell>
          <cell r="R247">
            <v>123</v>
          </cell>
          <cell r="S247">
            <v>935</v>
          </cell>
          <cell r="T247" t="str">
            <v>Амортизация (водопровод)</v>
          </cell>
          <cell r="U247">
            <v>18000</v>
          </cell>
          <cell r="V247">
            <v>45</v>
          </cell>
          <cell r="W247">
            <v>37</v>
          </cell>
          <cell r="X247">
            <v>8</v>
          </cell>
          <cell r="Y247">
            <v>82.222222222222214</v>
          </cell>
          <cell r="Z247">
            <v>14800</v>
          </cell>
          <cell r="AA247">
            <v>3200</v>
          </cell>
          <cell r="AB247">
            <v>320000</v>
          </cell>
          <cell r="AC247">
            <v>3199.99</v>
          </cell>
          <cell r="AD247">
            <v>0</v>
          </cell>
          <cell r="AE247">
            <v>3200</v>
          </cell>
          <cell r="AF247">
            <v>0</v>
          </cell>
          <cell r="AG247">
            <v>10.666666666666666</v>
          </cell>
          <cell r="AH247">
            <v>33.333333333333336</v>
          </cell>
        </row>
        <row r="248">
          <cell r="A248">
            <v>353</v>
          </cell>
          <cell r="B248" t="str">
            <v>Вод-д к дому 16 н-майкудук</v>
          </cell>
          <cell r="C248">
            <v>4</v>
          </cell>
          <cell r="D248" t="str">
            <v>25</v>
          </cell>
          <cell r="E248" t="str">
            <v>11.05.05</v>
          </cell>
          <cell r="F248" t="str">
            <v/>
          </cell>
          <cell r="G248" t="str">
            <v xml:space="preserve">  .  .</v>
          </cell>
          <cell r="H248">
            <v>0.01</v>
          </cell>
          <cell r="I248">
            <v>0</v>
          </cell>
          <cell r="J248">
            <v>0</v>
          </cell>
          <cell r="K248">
            <v>0.01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0.01</v>
          </cell>
          <cell r="Q248">
            <v>0</v>
          </cell>
          <cell r="R248">
            <v>123</v>
          </cell>
          <cell r="S248">
            <v>935</v>
          </cell>
          <cell r="T248" t="str">
            <v>Амортизация (водопровод)</v>
          </cell>
          <cell r="U248">
            <v>1751520</v>
          </cell>
          <cell r="V248">
            <v>45</v>
          </cell>
          <cell r="W248">
            <v>37</v>
          </cell>
          <cell r="X248">
            <v>8</v>
          </cell>
          <cell r="Y248">
            <v>82.222222222222214</v>
          </cell>
          <cell r="Z248">
            <v>1440138.6666666665</v>
          </cell>
          <cell r="AA248">
            <v>311381.33333333349</v>
          </cell>
          <cell r="AB248">
            <v>31138133.333333347</v>
          </cell>
          <cell r="AC248">
            <v>311381.32333333348</v>
          </cell>
          <cell r="AD248">
            <v>0</v>
          </cell>
          <cell r="AE248">
            <v>311381.33333333349</v>
          </cell>
          <cell r="AF248">
            <v>0</v>
          </cell>
          <cell r="AG248">
            <v>1037.9377777777784</v>
          </cell>
          <cell r="AH248">
            <v>3243.5555555555552</v>
          </cell>
        </row>
        <row r="249">
          <cell r="A249">
            <v>354</v>
          </cell>
          <cell r="B249" t="str">
            <v>Вод-д к дому 31 М-16</v>
          </cell>
          <cell r="C249">
            <v>4</v>
          </cell>
          <cell r="D249" t="str">
            <v>25</v>
          </cell>
          <cell r="E249" t="str">
            <v>11.05.05</v>
          </cell>
          <cell r="F249" t="str">
            <v/>
          </cell>
          <cell r="G249" t="str">
            <v xml:space="preserve">  .  .</v>
          </cell>
          <cell r="H249">
            <v>0.01</v>
          </cell>
          <cell r="I249">
            <v>0</v>
          </cell>
          <cell r="J249">
            <v>0</v>
          </cell>
          <cell r="K249">
            <v>0.01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0.01</v>
          </cell>
          <cell r="Q249">
            <v>0</v>
          </cell>
          <cell r="R249">
            <v>123</v>
          </cell>
          <cell r="S249">
            <v>935</v>
          </cell>
          <cell r="T249" t="str">
            <v>Амортизация (водопровод)</v>
          </cell>
          <cell r="U249">
            <v>145960</v>
          </cell>
          <cell r="V249">
            <v>45</v>
          </cell>
          <cell r="W249">
            <v>37</v>
          </cell>
          <cell r="X249">
            <v>8</v>
          </cell>
          <cell r="Y249">
            <v>82.222222222222214</v>
          </cell>
          <cell r="Z249">
            <v>120011.55555555555</v>
          </cell>
          <cell r="AA249">
            <v>25948.444444444453</v>
          </cell>
          <cell r="AB249">
            <v>2594844.4444444454</v>
          </cell>
          <cell r="AC249">
            <v>25948.434444444458</v>
          </cell>
          <cell r="AD249">
            <v>0</v>
          </cell>
          <cell r="AE249">
            <v>25948.444444444456</v>
          </cell>
          <cell r="AF249">
            <v>0</v>
          </cell>
          <cell r="AG249">
            <v>86.494814814814845</v>
          </cell>
          <cell r="AH249">
            <v>270.2962962962963</v>
          </cell>
        </row>
        <row r="250">
          <cell r="A250">
            <v>355</v>
          </cell>
          <cell r="B250" t="str">
            <v>Вод-д к д/саду 48 в М-13</v>
          </cell>
          <cell r="C250">
            <v>4</v>
          </cell>
          <cell r="D250" t="str">
            <v>25</v>
          </cell>
          <cell r="E250" t="str">
            <v>11.05.05</v>
          </cell>
          <cell r="F250" t="str">
            <v/>
          </cell>
          <cell r="G250" t="str">
            <v xml:space="preserve">  .  .</v>
          </cell>
          <cell r="H250">
            <v>0.01</v>
          </cell>
          <cell r="I250">
            <v>0</v>
          </cell>
          <cell r="J250">
            <v>0</v>
          </cell>
          <cell r="K250">
            <v>0.01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0.01</v>
          </cell>
          <cell r="Q250">
            <v>0</v>
          </cell>
          <cell r="R250">
            <v>123</v>
          </cell>
          <cell r="S250">
            <v>935</v>
          </cell>
          <cell r="T250" t="str">
            <v>Амортизация (водопровод)</v>
          </cell>
          <cell r="U250">
            <v>216920</v>
          </cell>
          <cell r="V250">
            <v>46</v>
          </cell>
          <cell r="W250">
            <v>36</v>
          </cell>
          <cell r="X250">
            <v>10</v>
          </cell>
          <cell r="Y250">
            <v>78.260869565217391</v>
          </cell>
          <cell r="Z250">
            <v>169763.47826086957</v>
          </cell>
          <cell r="AA250">
            <v>47156.521739130432</v>
          </cell>
          <cell r="AB250">
            <v>4715652.173913043</v>
          </cell>
          <cell r="AC250">
            <v>47156.51173913043</v>
          </cell>
          <cell r="AD250">
            <v>0</v>
          </cell>
          <cell r="AE250">
            <v>47156.521739130432</v>
          </cell>
          <cell r="AF250">
            <v>0</v>
          </cell>
          <cell r="AG250">
            <v>157.18840579710144</v>
          </cell>
          <cell r="AH250">
            <v>392.97101449275357</v>
          </cell>
        </row>
        <row r="251">
          <cell r="A251">
            <v>356</v>
          </cell>
          <cell r="B251" t="str">
            <v>Вод-д в М-не 16 и 17 Н Майкуд</v>
          </cell>
          <cell r="C251">
            <v>4</v>
          </cell>
          <cell r="D251" t="str">
            <v>25</v>
          </cell>
          <cell r="E251" t="str">
            <v>11.05.05</v>
          </cell>
          <cell r="F251" t="str">
            <v/>
          </cell>
          <cell r="G251" t="str">
            <v xml:space="preserve">  .  .</v>
          </cell>
          <cell r="H251">
            <v>40071.94</v>
          </cell>
          <cell r="I251">
            <v>0</v>
          </cell>
          <cell r="J251">
            <v>0</v>
          </cell>
          <cell r="K251">
            <v>40071.94</v>
          </cell>
          <cell r="L251">
            <v>0</v>
          </cell>
          <cell r="M251">
            <v>133.57</v>
          </cell>
          <cell r="N251">
            <v>133.57</v>
          </cell>
          <cell r="O251">
            <v>267.14</v>
          </cell>
          <cell r="P251">
            <v>39804.800000000003</v>
          </cell>
          <cell r="Q251">
            <v>200.36</v>
          </cell>
          <cell r="R251">
            <v>123</v>
          </cell>
          <cell r="S251">
            <v>935</v>
          </cell>
          <cell r="T251" t="str">
            <v>Амортизация (водопровод)</v>
          </cell>
          <cell r="U251">
            <v>798680</v>
          </cell>
          <cell r="V251">
            <v>45</v>
          </cell>
          <cell r="W251">
            <v>37</v>
          </cell>
          <cell r="X251">
            <v>8</v>
          </cell>
          <cell r="Y251">
            <v>82.222222222222214</v>
          </cell>
          <cell r="Z251">
            <v>656692.44444444438</v>
          </cell>
          <cell r="AA251">
            <v>141987.55555555562</v>
          </cell>
          <cell r="AB251">
            <v>3.5670963189252456</v>
          </cell>
          <cell r="AC251">
            <v>102868.52966619332</v>
          </cell>
          <cell r="AD251">
            <v>685.77411063769011</v>
          </cell>
          <cell r="AE251">
            <v>142940.46966619333</v>
          </cell>
          <cell r="AF251">
            <v>952.9141106376901</v>
          </cell>
          <cell r="AG251">
            <v>476.46823222064444</v>
          </cell>
          <cell r="AH251">
            <v>1479.0370370370372</v>
          </cell>
        </row>
        <row r="252">
          <cell r="A252">
            <v>357</v>
          </cell>
          <cell r="B252" t="str">
            <v>Вод-д в М-15 пос майкудук</v>
          </cell>
          <cell r="C252">
            <v>4</v>
          </cell>
          <cell r="D252" t="str">
            <v>25</v>
          </cell>
          <cell r="E252" t="str">
            <v>11.05.05</v>
          </cell>
          <cell r="F252" t="str">
            <v/>
          </cell>
          <cell r="G252" t="str">
            <v xml:space="preserve">  .  .</v>
          </cell>
          <cell r="H252">
            <v>0.01</v>
          </cell>
          <cell r="I252">
            <v>0</v>
          </cell>
          <cell r="J252">
            <v>0</v>
          </cell>
          <cell r="K252">
            <v>0.01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0.01</v>
          </cell>
          <cell r="Q252">
            <v>0</v>
          </cell>
          <cell r="R252">
            <v>123</v>
          </cell>
          <cell r="S252">
            <v>935</v>
          </cell>
          <cell r="T252" t="str">
            <v>Амортизация (водопровод)</v>
          </cell>
          <cell r="U252">
            <v>2700096</v>
          </cell>
          <cell r="V252">
            <v>45</v>
          </cell>
          <cell r="W252">
            <v>37</v>
          </cell>
          <cell r="X252">
            <v>8</v>
          </cell>
          <cell r="Y252">
            <v>82.222222222222214</v>
          </cell>
          <cell r="Z252">
            <v>2220078.9333333331</v>
          </cell>
          <cell r="AA252">
            <v>480017.06666666688</v>
          </cell>
          <cell r="AB252">
            <v>48001706.666666687</v>
          </cell>
          <cell r="AC252">
            <v>480017.05666666687</v>
          </cell>
          <cell r="AD252">
            <v>0</v>
          </cell>
          <cell r="AE252">
            <v>480017.06666666688</v>
          </cell>
          <cell r="AF252">
            <v>0</v>
          </cell>
          <cell r="AG252">
            <v>1600.0568888888895</v>
          </cell>
          <cell r="AH252">
            <v>5000.1777777777779</v>
          </cell>
        </row>
        <row r="253">
          <cell r="A253">
            <v>358</v>
          </cell>
          <cell r="B253" t="str">
            <v>Вод-д в М-14</v>
          </cell>
          <cell r="C253">
            <v>4</v>
          </cell>
          <cell r="D253" t="str">
            <v>25</v>
          </cell>
          <cell r="E253" t="str">
            <v>11.05.05</v>
          </cell>
          <cell r="F253" t="str">
            <v/>
          </cell>
          <cell r="G253" t="str">
            <v xml:space="preserve">  .  .</v>
          </cell>
          <cell r="H253">
            <v>0.01</v>
          </cell>
          <cell r="I253">
            <v>0</v>
          </cell>
          <cell r="J253">
            <v>0</v>
          </cell>
          <cell r="K253">
            <v>0.01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0.01</v>
          </cell>
          <cell r="Q253">
            <v>0</v>
          </cell>
          <cell r="R253">
            <v>123</v>
          </cell>
          <cell r="S253">
            <v>935</v>
          </cell>
          <cell r="T253" t="str">
            <v>Амортизация (водопровод)</v>
          </cell>
          <cell r="U253">
            <v>390320</v>
          </cell>
          <cell r="V253">
            <v>51</v>
          </cell>
          <cell r="W253">
            <v>26</v>
          </cell>
          <cell r="X253">
            <v>25</v>
          </cell>
          <cell r="Y253">
            <v>50.980392156862742</v>
          </cell>
          <cell r="Z253">
            <v>198986.66666666666</v>
          </cell>
          <cell r="AA253">
            <v>191333.33333333334</v>
          </cell>
          <cell r="AB253">
            <v>19133333.333333332</v>
          </cell>
          <cell r="AC253">
            <v>191333.3233333333</v>
          </cell>
          <cell r="AD253">
            <v>0</v>
          </cell>
          <cell r="AE253">
            <v>191333.33333333331</v>
          </cell>
          <cell r="AF253">
            <v>0</v>
          </cell>
          <cell r="AG253">
            <v>637.77777777777771</v>
          </cell>
          <cell r="AH253">
            <v>637.77777777777771</v>
          </cell>
        </row>
        <row r="254">
          <cell r="A254">
            <v>359</v>
          </cell>
          <cell r="B254" t="str">
            <v>Вод-д в М-15 пос Майкудук</v>
          </cell>
          <cell r="C254">
            <v>4</v>
          </cell>
          <cell r="D254" t="str">
            <v>25</v>
          </cell>
          <cell r="E254" t="str">
            <v>11.05.05</v>
          </cell>
          <cell r="F254" t="str">
            <v/>
          </cell>
          <cell r="G254" t="str">
            <v xml:space="preserve">  .  .</v>
          </cell>
          <cell r="H254">
            <v>0.01</v>
          </cell>
          <cell r="I254">
            <v>0</v>
          </cell>
          <cell r="J254">
            <v>0</v>
          </cell>
          <cell r="K254">
            <v>0.01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0.01</v>
          </cell>
          <cell r="Q254">
            <v>0</v>
          </cell>
          <cell r="R254">
            <v>123</v>
          </cell>
          <cell r="S254">
            <v>935</v>
          </cell>
          <cell r="T254" t="str">
            <v>Амортизация (водопровод)</v>
          </cell>
          <cell r="U254">
            <v>4868640</v>
          </cell>
          <cell r="V254">
            <v>45</v>
          </cell>
          <cell r="W254">
            <v>37</v>
          </cell>
          <cell r="X254">
            <v>8</v>
          </cell>
          <cell r="Y254">
            <v>82.222222222222214</v>
          </cell>
          <cell r="Z254">
            <v>4003104</v>
          </cell>
          <cell r="AA254">
            <v>865536</v>
          </cell>
          <cell r="AB254">
            <v>86553600</v>
          </cell>
          <cell r="AC254">
            <v>865535.99</v>
          </cell>
          <cell r="AD254">
            <v>0</v>
          </cell>
          <cell r="AE254">
            <v>865536</v>
          </cell>
          <cell r="AF254">
            <v>0</v>
          </cell>
          <cell r="AG254">
            <v>2885.1200000000003</v>
          </cell>
          <cell r="AH254">
            <v>9016</v>
          </cell>
        </row>
        <row r="255">
          <cell r="A255">
            <v>360</v>
          </cell>
          <cell r="B255" t="str">
            <v>Вод-д к дом 7 30 24 М-15</v>
          </cell>
          <cell r="C255">
            <v>4</v>
          </cell>
          <cell r="D255" t="str">
            <v>25</v>
          </cell>
          <cell r="E255" t="str">
            <v>11.05.05</v>
          </cell>
          <cell r="F255" t="str">
            <v/>
          </cell>
          <cell r="G255" t="str">
            <v xml:space="preserve">  .  .</v>
          </cell>
          <cell r="H255">
            <v>0.01</v>
          </cell>
          <cell r="I255">
            <v>0</v>
          </cell>
          <cell r="J255">
            <v>0</v>
          </cell>
          <cell r="K255">
            <v>0.01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0.01</v>
          </cell>
          <cell r="Q255">
            <v>0</v>
          </cell>
          <cell r="R255">
            <v>123</v>
          </cell>
          <cell r="S255">
            <v>935</v>
          </cell>
          <cell r="T255" t="str">
            <v>Амортизация (водопровод)</v>
          </cell>
          <cell r="U255">
            <v>732160</v>
          </cell>
          <cell r="V255">
            <v>45</v>
          </cell>
          <cell r="W255">
            <v>37</v>
          </cell>
          <cell r="X255">
            <v>8</v>
          </cell>
          <cell r="Y255">
            <v>82.222222222222214</v>
          </cell>
          <cell r="Z255">
            <v>601998.22222222225</v>
          </cell>
          <cell r="AA255">
            <v>130161.77777777775</v>
          </cell>
          <cell r="AB255">
            <v>13016177.777777774</v>
          </cell>
          <cell r="AC255">
            <v>130161.76777777776</v>
          </cell>
          <cell r="AD255">
            <v>0</v>
          </cell>
          <cell r="AE255">
            <v>130161.77777777775</v>
          </cell>
          <cell r="AF255">
            <v>0</v>
          </cell>
          <cell r="AG255">
            <v>433.87259259259253</v>
          </cell>
          <cell r="AH255">
            <v>1355.851851851852</v>
          </cell>
        </row>
        <row r="256">
          <cell r="A256">
            <v>361</v>
          </cell>
          <cell r="B256" t="str">
            <v>Вод-д к дом 49-51 М-4</v>
          </cell>
          <cell r="C256">
            <v>4</v>
          </cell>
          <cell r="D256" t="str">
            <v>25</v>
          </cell>
          <cell r="E256" t="str">
            <v>11.05.05</v>
          </cell>
          <cell r="F256" t="str">
            <v/>
          </cell>
          <cell r="G256" t="str">
            <v xml:space="preserve">  .  .</v>
          </cell>
          <cell r="H256">
            <v>0.01</v>
          </cell>
          <cell r="I256">
            <v>0</v>
          </cell>
          <cell r="J256">
            <v>0</v>
          </cell>
          <cell r="K256">
            <v>0.01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0.01</v>
          </cell>
          <cell r="Q256">
            <v>0</v>
          </cell>
          <cell r="R256">
            <v>123</v>
          </cell>
          <cell r="S256">
            <v>935</v>
          </cell>
          <cell r="T256" t="str">
            <v>Амортизация (водопровод)</v>
          </cell>
          <cell r="U256">
            <v>290280</v>
          </cell>
          <cell r="V256">
            <v>45</v>
          </cell>
          <cell r="W256">
            <v>37</v>
          </cell>
          <cell r="X256">
            <v>8</v>
          </cell>
          <cell r="Y256">
            <v>82.222222222222214</v>
          </cell>
          <cell r="Z256">
            <v>238674.66666666666</v>
          </cell>
          <cell r="AA256">
            <v>51605.333333333343</v>
          </cell>
          <cell r="AB256">
            <v>5160533.333333334</v>
          </cell>
          <cell r="AC256">
            <v>51605.323333333341</v>
          </cell>
          <cell r="AD256">
            <v>0</v>
          </cell>
          <cell r="AE256">
            <v>51605.333333333343</v>
          </cell>
          <cell r="AF256">
            <v>0</v>
          </cell>
          <cell r="AG256">
            <v>172.01777777777781</v>
          </cell>
          <cell r="AH256">
            <v>537.55555555555554</v>
          </cell>
        </row>
        <row r="257">
          <cell r="A257">
            <v>362</v>
          </cell>
          <cell r="B257" t="str">
            <v>Вод-д к дом 36 36а М-2</v>
          </cell>
          <cell r="C257">
            <v>4</v>
          </cell>
          <cell r="D257" t="str">
            <v>25</v>
          </cell>
          <cell r="E257" t="str">
            <v>11.05.05</v>
          </cell>
          <cell r="F257" t="str">
            <v/>
          </cell>
          <cell r="G257" t="str">
            <v xml:space="preserve">  .  .</v>
          </cell>
          <cell r="H257">
            <v>0.01</v>
          </cell>
          <cell r="I257">
            <v>0</v>
          </cell>
          <cell r="J257">
            <v>0</v>
          </cell>
          <cell r="K257">
            <v>0.01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0.01</v>
          </cell>
          <cell r="Q257">
            <v>0</v>
          </cell>
          <cell r="R257">
            <v>123</v>
          </cell>
          <cell r="S257">
            <v>935</v>
          </cell>
          <cell r="T257" t="str">
            <v>Амортизация (водопровод)</v>
          </cell>
          <cell r="U257">
            <v>536280</v>
          </cell>
          <cell r="V257">
            <v>44</v>
          </cell>
          <cell r="W257">
            <v>38</v>
          </cell>
          <cell r="X257">
            <v>6</v>
          </cell>
          <cell r="Y257">
            <v>86.36363636363636</v>
          </cell>
          <cell r="Z257">
            <v>463150.90909090912</v>
          </cell>
          <cell r="AA257">
            <v>73129.090909090883</v>
          </cell>
          <cell r="AB257">
            <v>7312909.090909088</v>
          </cell>
          <cell r="AC257">
            <v>73129.080909090888</v>
          </cell>
          <cell r="AD257">
            <v>0</v>
          </cell>
          <cell r="AE257">
            <v>73129.090909090883</v>
          </cell>
          <cell r="AF257">
            <v>0</v>
          </cell>
          <cell r="AG257">
            <v>243.76363636363627</v>
          </cell>
          <cell r="AH257">
            <v>1015.6818181818181</v>
          </cell>
        </row>
        <row r="258">
          <cell r="A258">
            <v>363</v>
          </cell>
          <cell r="B258" t="str">
            <v>Вод-д к школе 26 М-7</v>
          </cell>
          <cell r="C258">
            <v>4</v>
          </cell>
          <cell r="D258" t="str">
            <v>25</v>
          </cell>
          <cell r="E258" t="str">
            <v>11.05.05</v>
          </cell>
          <cell r="F258" t="str">
            <v/>
          </cell>
          <cell r="G258" t="str">
            <v xml:space="preserve">  .  .</v>
          </cell>
          <cell r="H258">
            <v>0.01</v>
          </cell>
          <cell r="I258">
            <v>0</v>
          </cell>
          <cell r="J258">
            <v>0</v>
          </cell>
          <cell r="K258">
            <v>0.01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0.01</v>
          </cell>
          <cell r="Q258">
            <v>0</v>
          </cell>
          <cell r="R258">
            <v>123</v>
          </cell>
          <cell r="S258">
            <v>935</v>
          </cell>
          <cell r="T258" t="str">
            <v>Амортизация (водопровод)</v>
          </cell>
          <cell r="U258">
            <v>188600</v>
          </cell>
          <cell r="V258">
            <v>45</v>
          </cell>
          <cell r="W258">
            <v>37</v>
          </cell>
          <cell r="X258">
            <v>8</v>
          </cell>
          <cell r="Y258">
            <v>82.222222222222214</v>
          </cell>
          <cell r="Z258">
            <v>155071.11111111109</v>
          </cell>
          <cell r="AA258">
            <v>33528.888888888905</v>
          </cell>
          <cell r="AB258">
            <v>3352888.8888888904</v>
          </cell>
          <cell r="AC258">
            <v>33528.878888888903</v>
          </cell>
          <cell r="AD258">
            <v>0</v>
          </cell>
          <cell r="AE258">
            <v>33528.888888888905</v>
          </cell>
          <cell r="AF258">
            <v>0</v>
          </cell>
          <cell r="AG258">
            <v>111.76296296296302</v>
          </cell>
          <cell r="AH258">
            <v>349.2592592592593</v>
          </cell>
        </row>
        <row r="259">
          <cell r="A259">
            <v>364</v>
          </cell>
          <cell r="B259" t="str">
            <v>Вод-д по 70 кв дому 1</v>
          </cell>
          <cell r="C259">
            <v>4</v>
          </cell>
          <cell r="D259" t="str">
            <v>25</v>
          </cell>
          <cell r="E259" t="str">
            <v>11.05.05</v>
          </cell>
          <cell r="F259" t="str">
            <v/>
          </cell>
          <cell r="G259" t="str">
            <v xml:space="preserve">  .  .</v>
          </cell>
          <cell r="H259">
            <v>58416.800000000003</v>
          </cell>
          <cell r="I259">
            <v>0</v>
          </cell>
          <cell r="J259">
            <v>0</v>
          </cell>
          <cell r="K259">
            <v>58416.800000000003</v>
          </cell>
          <cell r="L259">
            <v>0</v>
          </cell>
          <cell r="M259">
            <v>194.72</v>
          </cell>
          <cell r="N259">
            <v>194.72</v>
          </cell>
          <cell r="O259">
            <v>1363.04</v>
          </cell>
          <cell r="P259">
            <v>57053.760000000002</v>
          </cell>
          <cell r="Q259">
            <v>292.08</v>
          </cell>
          <cell r="R259">
            <v>123</v>
          </cell>
          <cell r="S259">
            <v>935</v>
          </cell>
          <cell r="T259" t="str">
            <v>Амортизация (водопровод)</v>
          </cell>
          <cell r="U259">
            <v>1337248</v>
          </cell>
          <cell r="V259">
            <v>45</v>
          </cell>
          <cell r="W259">
            <v>37</v>
          </cell>
          <cell r="X259">
            <v>8</v>
          </cell>
          <cell r="Y259">
            <v>82.222222222222214</v>
          </cell>
          <cell r="Z259">
            <v>1099515.0222222221</v>
          </cell>
          <cell r="AA259">
            <v>237732.97777777794</v>
          </cell>
          <cell r="AB259">
            <v>4.1668240231279752</v>
          </cell>
          <cell r="AC259">
            <v>184995.7255942623</v>
          </cell>
          <cell r="AD259">
            <v>4316.5078164843553</v>
          </cell>
          <cell r="AE259">
            <v>243412.52559426229</v>
          </cell>
          <cell r="AF259">
            <v>5679.5478164843553</v>
          </cell>
          <cell r="AG259">
            <v>811.37508531420769</v>
          </cell>
          <cell r="AH259">
            <v>2476.385185185185</v>
          </cell>
        </row>
        <row r="260">
          <cell r="A260">
            <v>365</v>
          </cell>
          <cell r="B260" t="str">
            <v>Водопровод пос.мелькомбинат</v>
          </cell>
          <cell r="C260">
            <v>4</v>
          </cell>
          <cell r="D260" t="str">
            <v>25</v>
          </cell>
          <cell r="E260" t="str">
            <v>11.05.05</v>
          </cell>
          <cell r="F260" t="str">
            <v/>
          </cell>
          <cell r="G260" t="str">
            <v xml:space="preserve">  .  .</v>
          </cell>
          <cell r="H260">
            <v>0.01</v>
          </cell>
          <cell r="I260">
            <v>0</v>
          </cell>
          <cell r="J260">
            <v>0</v>
          </cell>
          <cell r="K260">
            <v>0.01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0.01</v>
          </cell>
          <cell r="Q260">
            <v>0</v>
          </cell>
          <cell r="R260">
            <v>123</v>
          </cell>
          <cell r="S260">
            <v>935</v>
          </cell>
          <cell r="T260" t="str">
            <v>Амортизация (водопровод)</v>
          </cell>
          <cell r="U260">
            <v>5950000</v>
          </cell>
          <cell r="V260">
            <v>41</v>
          </cell>
          <cell r="W260">
            <v>38</v>
          </cell>
          <cell r="X260">
            <v>3</v>
          </cell>
          <cell r="Y260">
            <v>92.682926829268297</v>
          </cell>
          <cell r="Z260">
            <v>5514634.1463414636</v>
          </cell>
          <cell r="AA260">
            <v>435365.85365853645</v>
          </cell>
          <cell r="AB260">
            <v>43536585.365853645</v>
          </cell>
          <cell r="AC260">
            <v>435365.84365853644</v>
          </cell>
          <cell r="AD260">
            <v>0</v>
          </cell>
          <cell r="AE260">
            <v>435365.85365853645</v>
          </cell>
          <cell r="AF260">
            <v>0</v>
          </cell>
          <cell r="AG260">
            <v>1451.2195121951215</v>
          </cell>
          <cell r="AH260">
            <v>12093.49593495935</v>
          </cell>
        </row>
        <row r="261">
          <cell r="A261">
            <v>366</v>
          </cell>
          <cell r="B261" t="str">
            <v>Вод-д к дому 25 н-города</v>
          </cell>
          <cell r="C261">
            <v>4</v>
          </cell>
          <cell r="D261" t="str">
            <v>25</v>
          </cell>
          <cell r="E261" t="str">
            <v>11.05.05</v>
          </cell>
          <cell r="F261" t="str">
            <v/>
          </cell>
          <cell r="G261" t="str">
            <v xml:space="preserve">  .  .</v>
          </cell>
          <cell r="H261">
            <v>0.01</v>
          </cell>
          <cell r="I261">
            <v>0</v>
          </cell>
          <cell r="J261">
            <v>0</v>
          </cell>
          <cell r="K261">
            <v>0.01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0.01</v>
          </cell>
          <cell r="Q261">
            <v>0</v>
          </cell>
          <cell r="R261">
            <v>123</v>
          </cell>
          <cell r="S261">
            <v>935</v>
          </cell>
          <cell r="T261" t="str">
            <v>Амортизация (водопровод)</v>
          </cell>
          <cell r="U261">
            <v>124640</v>
          </cell>
          <cell r="V261">
            <v>45</v>
          </cell>
          <cell r="W261">
            <v>37</v>
          </cell>
          <cell r="X261">
            <v>8</v>
          </cell>
          <cell r="Y261">
            <v>82.222222222222214</v>
          </cell>
          <cell r="Z261">
            <v>102481.77777777777</v>
          </cell>
          <cell r="AA261">
            <v>22158.222222222234</v>
          </cell>
          <cell r="AB261">
            <v>2215822.2222222234</v>
          </cell>
          <cell r="AC261">
            <v>22158.212222222235</v>
          </cell>
          <cell r="AD261">
            <v>0</v>
          </cell>
          <cell r="AE261">
            <v>22158.222222222234</v>
          </cell>
          <cell r="AF261">
            <v>0</v>
          </cell>
          <cell r="AG261">
            <v>73.860740740740781</v>
          </cell>
          <cell r="AH261">
            <v>230.81481481481481</v>
          </cell>
        </row>
        <row r="262">
          <cell r="A262">
            <v>367</v>
          </cell>
          <cell r="B262" t="str">
            <v>Вод-д по ул Джамбула 49 Панфилова 27</v>
          </cell>
          <cell r="C262">
            <v>4</v>
          </cell>
          <cell r="D262" t="str">
            <v>25</v>
          </cell>
          <cell r="E262" t="str">
            <v>11.05.05</v>
          </cell>
          <cell r="F262" t="str">
            <v/>
          </cell>
          <cell r="G262" t="str">
            <v xml:space="preserve">  .  .</v>
          </cell>
          <cell r="H262">
            <v>0.01</v>
          </cell>
          <cell r="I262">
            <v>0</v>
          </cell>
          <cell r="J262">
            <v>0</v>
          </cell>
          <cell r="K262">
            <v>0.01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0.01</v>
          </cell>
          <cell r="Q262">
            <v>0</v>
          </cell>
          <cell r="R262">
            <v>123</v>
          </cell>
          <cell r="S262">
            <v>935</v>
          </cell>
          <cell r="T262" t="str">
            <v>Амортизация (водопровод)</v>
          </cell>
          <cell r="U262">
            <v>49200</v>
          </cell>
          <cell r="V262">
            <v>45</v>
          </cell>
          <cell r="W262">
            <v>37</v>
          </cell>
          <cell r="X262">
            <v>8</v>
          </cell>
          <cell r="Y262">
            <v>82.222222222222214</v>
          </cell>
          <cell r="Z262">
            <v>40453.333333333328</v>
          </cell>
          <cell r="AA262">
            <v>8746.6666666666715</v>
          </cell>
          <cell r="AB262">
            <v>874666.66666666709</v>
          </cell>
          <cell r="AC262">
            <v>8746.6566666666713</v>
          </cell>
          <cell r="AD262">
            <v>0</v>
          </cell>
          <cell r="AE262">
            <v>8746.6666666666715</v>
          </cell>
          <cell r="AF262">
            <v>0</v>
          </cell>
          <cell r="AG262">
            <v>29.155555555555569</v>
          </cell>
          <cell r="AH262">
            <v>91.1111111111111</v>
          </cell>
        </row>
        <row r="263">
          <cell r="A263">
            <v>369</v>
          </cell>
          <cell r="B263" t="str">
            <v>Вод-д по пр Советскому 31 28а</v>
          </cell>
          <cell r="C263">
            <v>4</v>
          </cell>
          <cell r="D263" t="str">
            <v>25</v>
          </cell>
          <cell r="E263" t="str">
            <v>11.05.05</v>
          </cell>
          <cell r="F263" t="str">
            <v/>
          </cell>
          <cell r="G263" t="str">
            <v xml:space="preserve">  .  .</v>
          </cell>
          <cell r="H263">
            <v>0.01</v>
          </cell>
          <cell r="I263">
            <v>0</v>
          </cell>
          <cell r="J263">
            <v>0</v>
          </cell>
          <cell r="K263">
            <v>0.01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0.01</v>
          </cell>
          <cell r="Q263">
            <v>0</v>
          </cell>
          <cell r="R263">
            <v>123</v>
          </cell>
          <cell r="S263">
            <v>935</v>
          </cell>
          <cell r="T263" t="str">
            <v>Амортизация (водопровод)</v>
          </cell>
          <cell r="U263">
            <v>7300</v>
          </cell>
          <cell r="V263">
            <v>39</v>
          </cell>
          <cell r="W263">
            <v>36</v>
          </cell>
          <cell r="X263">
            <v>3</v>
          </cell>
          <cell r="Y263">
            <v>92.307692307692307</v>
          </cell>
          <cell r="Z263">
            <v>6738.4615384615381</v>
          </cell>
          <cell r="AA263">
            <v>561.53846153846189</v>
          </cell>
          <cell r="AB263">
            <v>56153.846153846185</v>
          </cell>
          <cell r="AC263">
            <v>561.5284615384619</v>
          </cell>
          <cell r="AD263">
            <v>0</v>
          </cell>
          <cell r="AE263">
            <v>561.53846153846189</v>
          </cell>
          <cell r="AF263">
            <v>0</v>
          </cell>
          <cell r="AG263">
            <v>1.8717948717948729</v>
          </cell>
          <cell r="AH263">
            <v>15.598290598290598</v>
          </cell>
        </row>
        <row r="264">
          <cell r="A264">
            <v>370</v>
          </cell>
          <cell r="B264" t="str">
            <v>Вод-д к дом 5-7 пос Федоровка</v>
          </cell>
          <cell r="C264">
            <v>4</v>
          </cell>
          <cell r="D264" t="str">
            <v>25</v>
          </cell>
          <cell r="E264" t="str">
            <v>11.05.05</v>
          </cell>
          <cell r="F264" t="str">
            <v/>
          </cell>
          <cell r="G264" t="str">
            <v xml:space="preserve">  .  .</v>
          </cell>
          <cell r="H264">
            <v>778.36</v>
          </cell>
          <cell r="I264">
            <v>0</v>
          </cell>
          <cell r="J264">
            <v>0</v>
          </cell>
          <cell r="K264">
            <v>778.36</v>
          </cell>
          <cell r="L264">
            <v>0</v>
          </cell>
          <cell r="M264">
            <v>2.59</v>
          </cell>
          <cell r="N264">
            <v>2.59</v>
          </cell>
          <cell r="O264">
            <v>75.09</v>
          </cell>
          <cell r="P264">
            <v>703.27</v>
          </cell>
          <cell r="Q264">
            <v>3.89</v>
          </cell>
          <cell r="R264">
            <v>123</v>
          </cell>
          <cell r="S264">
            <v>935</v>
          </cell>
          <cell r="T264" t="str">
            <v>Амортизация (водопровод)</v>
          </cell>
          <cell r="U264">
            <v>54120</v>
          </cell>
          <cell r="V264">
            <v>46</v>
          </cell>
          <cell r="W264">
            <v>36</v>
          </cell>
          <cell r="X264">
            <v>10</v>
          </cell>
          <cell r="Y264">
            <v>78.260869565217391</v>
          </cell>
          <cell r="Z264">
            <v>42354.782608695656</v>
          </cell>
          <cell r="AA264">
            <v>11765.217391304344</v>
          </cell>
          <cell r="AB264">
            <v>16.729303669009546</v>
          </cell>
          <cell r="AC264">
            <v>12243.060803810271</v>
          </cell>
          <cell r="AD264">
            <v>1181.113412505927</v>
          </cell>
          <cell r="AE264">
            <v>13021.420803810272</v>
          </cell>
          <cell r="AF264">
            <v>1256.203412505927</v>
          </cell>
          <cell r="AG264">
            <v>43.404736012700909</v>
          </cell>
          <cell r="AH264">
            <v>98.043478260869563</v>
          </cell>
        </row>
        <row r="265">
          <cell r="A265">
            <v>371</v>
          </cell>
          <cell r="B265" t="str">
            <v>Вод-д к дом 10 8 7 пос Федоровка</v>
          </cell>
          <cell r="C265">
            <v>4</v>
          </cell>
          <cell r="D265" t="str">
            <v>25</v>
          </cell>
          <cell r="E265" t="str">
            <v>11.05.05</v>
          </cell>
          <cell r="F265" t="str">
            <v/>
          </cell>
          <cell r="G265" t="str">
            <v xml:space="preserve">  .  .</v>
          </cell>
          <cell r="H265">
            <v>3063.47</v>
          </cell>
          <cell r="I265">
            <v>0</v>
          </cell>
          <cell r="J265">
            <v>0</v>
          </cell>
          <cell r="K265">
            <v>3063.47</v>
          </cell>
          <cell r="L265">
            <v>0</v>
          </cell>
          <cell r="M265">
            <v>10.210000000000001</v>
          </cell>
          <cell r="N265">
            <v>10.210000000000001</v>
          </cell>
          <cell r="O265">
            <v>295.99</v>
          </cell>
          <cell r="P265">
            <v>2767.48</v>
          </cell>
          <cell r="Q265">
            <v>15.32</v>
          </cell>
          <cell r="R265">
            <v>123</v>
          </cell>
          <cell r="S265">
            <v>935</v>
          </cell>
          <cell r="T265" t="str">
            <v>Амортизация (водопровод)</v>
          </cell>
          <cell r="U265">
            <v>460840</v>
          </cell>
          <cell r="V265">
            <v>46</v>
          </cell>
          <cell r="W265">
            <v>36</v>
          </cell>
          <cell r="X265">
            <v>10</v>
          </cell>
          <cell r="Y265">
            <v>78.260869565217391</v>
          </cell>
          <cell r="Z265">
            <v>360657.39130434784</v>
          </cell>
          <cell r="AA265">
            <v>100182.60869565216</v>
          </cell>
          <cell r="AB265">
            <v>36.199939546320898</v>
          </cell>
          <cell r="AC265">
            <v>107833.95880196767</v>
          </cell>
          <cell r="AD265">
            <v>10418.830106315523</v>
          </cell>
          <cell r="AE265">
            <v>110897.42880196768</v>
          </cell>
          <cell r="AF265">
            <v>10714.820106315523</v>
          </cell>
          <cell r="AG265">
            <v>369.65809600655894</v>
          </cell>
          <cell r="AH265">
            <v>834.85507246376812</v>
          </cell>
        </row>
        <row r="266">
          <cell r="A266">
            <v>372</v>
          </cell>
          <cell r="B266" t="str">
            <v>Вод-д к дому 1 2 со стомат поликл М-4</v>
          </cell>
          <cell r="C266">
            <v>4</v>
          </cell>
          <cell r="D266" t="str">
            <v>25</v>
          </cell>
          <cell r="E266" t="str">
            <v>11.05.05</v>
          </cell>
          <cell r="F266" t="str">
            <v/>
          </cell>
          <cell r="G266" t="str">
            <v xml:space="preserve">  .  .</v>
          </cell>
          <cell r="H266">
            <v>1451.82</v>
          </cell>
          <cell r="I266">
            <v>0</v>
          </cell>
          <cell r="J266">
            <v>0</v>
          </cell>
          <cell r="K266">
            <v>1451.82</v>
          </cell>
          <cell r="L266">
            <v>0</v>
          </cell>
          <cell r="M266">
            <v>4.84</v>
          </cell>
          <cell r="N266">
            <v>4.84</v>
          </cell>
          <cell r="O266">
            <v>140.32</v>
          </cell>
          <cell r="P266">
            <v>1311.5</v>
          </cell>
          <cell r="Q266">
            <v>7.26</v>
          </cell>
          <cell r="R266">
            <v>123</v>
          </cell>
          <cell r="S266">
            <v>935</v>
          </cell>
          <cell r="T266" t="str">
            <v>Амортизация (водопровод)</v>
          </cell>
          <cell r="U266">
            <v>408320</v>
          </cell>
          <cell r="V266">
            <v>46</v>
          </cell>
          <cell r="W266">
            <v>36</v>
          </cell>
          <cell r="X266">
            <v>10</v>
          </cell>
          <cell r="Y266">
            <v>78.260869565217391</v>
          </cell>
          <cell r="Z266">
            <v>319554.78260869568</v>
          </cell>
          <cell r="AA266">
            <v>88765.217391304323</v>
          </cell>
          <cell r="AB266">
            <v>67.682209219446676</v>
          </cell>
          <cell r="AC266">
            <v>96810.564988977058</v>
          </cell>
          <cell r="AD266">
            <v>9356.8475976727568</v>
          </cell>
          <cell r="AE266">
            <v>98262.384988977064</v>
          </cell>
          <cell r="AF266">
            <v>9497.1675976727565</v>
          </cell>
          <cell r="AG266">
            <v>327.54128329659022</v>
          </cell>
          <cell r="AH266">
            <v>739.71014492753613</v>
          </cell>
        </row>
        <row r="267">
          <cell r="A267">
            <v>373</v>
          </cell>
          <cell r="B267" t="str">
            <v>Вод-д М-27 к н/станции</v>
          </cell>
          <cell r="C267">
            <v>4</v>
          </cell>
          <cell r="D267" t="str">
            <v>25</v>
          </cell>
          <cell r="E267" t="str">
            <v>11.05.05</v>
          </cell>
          <cell r="F267" t="str">
            <v>Протяженность 230м, труба ст д 50</v>
          </cell>
          <cell r="G267" t="str">
            <v>01.01.71</v>
          </cell>
          <cell r="H267">
            <v>1016.95</v>
          </cell>
          <cell r="I267">
            <v>0</v>
          </cell>
          <cell r="J267">
            <v>0</v>
          </cell>
          <cell r="K267">
            <v>1016.95</v>
          </cell>
          <cell r="L267">
            <v>0</v>
          </cell>
          <cell r="M267">
            <v>3.39</v>
          </cell>
          <cell r="N267">
            <v>3.39</v>
          </cell>
          <cell r="O267">
            <v>98.27</v>
          </cell>
          <cell r="P267">
            <v>918.68</v>
          </cell>
          <cell r="Q267">
            <v>5.08</v>
          </cell>
          <cell r="R267">
            <v>123</v>
          </cell>
          <cell r="S267">
            <v>935</v>
          </cell>
          <cell r="T267" t="str">
            <v>Амортизация (водопровод)</v>
          </cell>
          <cell r="U267">
            <v>188600</v>
          </cell>
          <cell r="V267">
            <v>46</v>
          </cell>
          <cell r="W267">
            <v>36</v>
          </cell>
          <cell r="X267">
            <v>10</v>
          </cell>
          <cell r="Y267">
            <v>78.260869565217391</v>
          </cell>
          <cell r="Z267">
            <v>147600</v>
          </cell>
          <cell r="AA267">
            <v>41000</v>
          </cell>
          <cell r="AB267">
            <v>44.629250663996174</v>
          </cell>
          <cell r="AC267">
            <v>44368.766462750915</v>
          </cell>
          <cell r="AD267">
            <v>4287.4464627509033</v>
          </cell>
          <cell r="AE267">
            <v>45385.716462750912</v>
          </cell>
          <cell r="AF267">
            <v>4385.7164627509037</v>
          </cell>
          <cell r="AG267">
            <v>151.28572154250304</v>
          </cell>
          <cell r="AH267">
            <v>341.66666666666669</v>
          </cell>
        </row>
        <row r="268">
          <cell r="A268">
            <v>374</v>
          </cell>
          <cell r="B268" t="str">
            <v>Вод-д к дом 10-12 М-6</v>
          </cell>
          <cell r="C268">
            <v>4</v>
          </cell>
          <cell r="D268" t="str">
            <v>25</v>
          </cell>
          <cell r="E268" t="str">
            <v>11.05.05</v>
          </cell>
          <cell r="F268" t="str">
            <v/>
          </cell>
          <cell r="G268" t="str">
            <v xml:space="preserve">  .  .</v>
          </cell>
          <cell r="H268">
            <v>1055.42</v>
          </cell>
          <cell r="I268">
            <v>0</v>
          </cell>
          <cell r="J268">
            <v>0</v>
          </cell>
          <cell r="K268">
            <v>1055.42</v>
          </cell>
          <cell r="L268">
            <v>0</v>
          </cell>
          <cell r="M268">
            <v>3.52</v>
          </cell>
          <cell r="N268">
            <v>3.52</v>
          </cell>
          <cell r="O268">
            <v>102.04</v>
          </cell>
          <cell r="P268">
            <v>953.38</v>
          </cell>
          <cell r="Q268">
            <v>5.28</v>
          </cell>
          <cell r="R268">
            <v>123</v>
          </cell>
          <cell r="S268">
            <v>935</v>
          </cell>
          <cell r="T268" t="str">
            <v>Амортизация (водопровод)</v>
          </cell>
          <cell r="U268">
            <v>2940520</v>
          </cell>
          <cell r="V268">
            <v>46</v>
          </cell>
          <cell r="W268">
            <v>36</v>
          </cell>
          <cell r="X268">
            <v>10</v>
          </cell>
          <cell r="Y268">
            <v>78.260869565217391</v>
          </cell>
          <cell r="Z268">
            <v>2301276.5217391304</v>
          </cell>
          <cell r="AA268">
            <v>639243.47826086963</v>
          </cell>
          <cell r="AB268">
            <v>670.50229526617886</v>
          </cell>
          <cell r="AC268">
            <v>706606.11246983055</v>
          </cell>
          <cell r="AD268">
            <v>68316.0142089609</v>
          </cell>
          <cell r="AE268">
            <v>707661.53246983059</v>
          </cell>
          <cell r="AF268">
            <v>68418.054208960893</v>
          </cell>
          <cell r="AG268">
            <v>2358.8717748994354</v>
          </cell>
          <cell r="AH268">
            <v>5327.0289855072469</v>
          </cell>
        </row>
        <row r="269">
          <cell r="A269">
            <v>375</v>
          </cell>
          <cell r="B269" t="str">
            <v>Вод-д по ул Связи 22</v>
          </cell>
          <cell r="C269">
            <v>4</v>
          </cell>
          <cell r="D269" t="str">
            <v>25</v>
          </cell>
          <cell r="E269" t="str">
            <v>11.05.05</v>
          </cell>
          <cell r="F269" t="str">
            <v/>
          </cell>
          <cell r="G269" t="str">
            <v xml:space="preserve">  .  .</v>
          </cell>
          <cell r="H269">
            <v>60359.97</v>
          </cell>
          <cell r="I269">
            <v>0</v>
          </cell>
          <cell r="J269">
            <v>0</v>
          </cell>
          <cell r="K269">
            <v>60359.97</v>
          </cell>
          <cell r="L269">
            <v>0</v>
          </cell>
          <cell r="M269">
            <v>201.2</v>
          </cell>
          <cell r="N269">
            <v>201.2</v>
          </cell>
          <cell r="O269">
            <v>1187.2</v>
          </cell>
          <cell r="P269">
            <v>59172.77</v>
          </cell>
          <cell r="Q269">
            <v>301.8</v>
          </cell>
          <cell r="R269">
            <v>123</v>
          </cell>
          <cell r="S269">
            <v>935</v>
          </cell>
          <cell r="T269" t="str">
            <v>Амортизация (водопровод)</v>
          </cell>
          <cell r="U269">
            <v>24960</v>
          </cell>
          <cell r="V269">
            <v>39</v>
          </cell>
          <cell r="W269">
            <v>36</v>
          </cell>
          <cell r="X269">
            <v>3</v>
          </cell>
          <cell r="Y269">
            <v>92.307692307692307</v>
          </cell>
          <cell r="Z269">
            <v>23040</v>
          </cell>
          <cell r="AA269">
            <v>1920</v>
          </cell>
          <cell r="AB269">
            <v>3.2447357120513373E-2</v>
          </cell>
          <cell r="AC269">
            <v>-58401.44849762653</v>
          </cell>
          <cell r="AD269">
            <v>-1148.6784976265267</v>
          </cell>
          <cell r="AE269">
            <v>1958.5215023734709</v>
          </cell>
          <cell r="AF269">
            <v>38.521502373473368</v>
          </cell>
          <cell r="AG269">
            <v>6.5284050079115694</v>
          </cell>
          <cell r="AH269">
            <v>53.333333333333336</v>
          </cell>
        </row>
        <row r="270">
          <cell r="A270">
            <v>376</v>
          </cell>
          <cell r="B270" t="str">
            <v>Вод-д от Каз фил ВНИМИ по ул Чкалова</v>
          </cell>
          <cell r="C270">
            <v>4</v>
          </cell>
          <cell r="D270" t="str">
            <v>25</v>
          </cell>
          <cell r="E270" t="str">
            <v>11.05.05</v>
          </cell>
          <cell r="F270" t="str">
            <v/>
          </cell>
          <cell r="G270" t="str">
            <v xml:space="preserve">  .  .</v>
          </cell>
          <cell r="H270">
            <v>0.01</v>
          </cell>
          <cell r="I270">
            <v>0</v>
          </cell>
          <cell r="J270">
            <v>0</v>
          </cell>
          <cell r="K270">
            <v>0.01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0.01</v>
          </cell>
          <cell r="Q270">
            <v>0</v>
          </cell>
          <cell r="R270">
            <v>123</v>
          </cell>
          <cell r="S270">
            <v>935</v>
          </cell>
          <cell r="T270" t="str">
            <v>Амортизация (водопровод)</v>
          </cell>
          <cell r="U270">
            <v>6750</v>
          </cell>
          <cell r="V270">
            <v>39</v>
          </cell>
          <cell r="W270">
            <v>36</v>
          </cell>
          <cell r="X270">
            <v>3</v>
          </cell>
          <cell r="Y270">
            <v>92.307692307692307</v>
          </cell>
          <cell r="Z270">
            <v>6230.7692307692305</v>
          </cell>
          <cell r="AA270">
            <v>519.23076923076951</v>
          </cell>
          <cell r="AB270">
            <v>51923.076923076951</v>
          </cell>
          <cell r="AC270">
            <v>519.22076923076952</v>
          </cell>
          <cell r="AD270">
            <v>0</v>
          </cell>
          <cell r="AE270">
            <v>519.23076923076951</v>
          </cell>
          <cell r="AF270">
            <v>0</v>
          </cell>
          <cell r="AG270">
            <v>1.7307692307692317</v>
          </cell>
          <cell r="AH270">
            <v>14.423076923076922</v>
          </cell>
        </row>
        <row r="271">
          <cell r="A271">
            <v>377</v>
          </cell>
          <cell r="B271" t="str">
            <v>Вод-д М-27 к домам 13, 14, 1, 16, 17, 2</v>
          </cell>
          <cell r="C271">
            <v>4</v>
          </cell>
          <cell r="D271" t="str">
            <v>25</v>
          </cell>
          <cell r="E271" t="str">
            <v>11.05.05</v>
          </cell>
          <cell r="F271" t="str">
            <v>Протяженность 700м, труба чуг д 100</v>
          </cell>
          <cell r="G271" t="str">
            <v>01.01.71</v>
          </cell>
          <cell r="H271">
            <v>328290.39</v>
          </cell>
          <cell r="I271">
            <v>0</v>
          </cell>
          <cell r="J271">
            <v>0</v>
          </cell>
          <cell r="K271">
            <v>328290.39</v>
          </cell>
          <cell r="L271">
            <v>0</v>
          </cell>
          <cell r="M271">
            <v>1094.3</v>
          </cell>
          <cell r="N271">
            <v>1094.3</v>
          </cell>
          <cell r="O271">
            <v>5466.74</v>
          </cell>
          <cell r="P271">
            <v>322823.65000000002</v>
          </cell>
          <cell r="Q271">
            <v>1641.45</v>
          </cell>
          <cell r="R271">
            <v>123</v>
          </cell>
          <cell r="S271">
            <v>935</v>
          </cell>
          <cell r="T271" t="str">
            <v>Амортизация (водопровод)</v>
          </cell>
          <cell r="U271">
            <v>1148000</v>
          </cell>
          <cell r="V271">
            <v>46</v>
          </cell>
          <cell r="W271">
            <v>36</v>
          </cell>
          <cell r="X271">
            <v>10</v>
          </cell>
          <cell r="Y271">
            <v>78.260869565217391</v>
          </cell>
          <cell r="Z271">
            <v>898434.78260869568</v>
          </cell>
          <cell r="AA271">
            <v>249565.21739130432</v>
          </cell>
          <cell r="AB271">
            <v>0.77306980883000453</v>
          </cell>
          <cell r="AC271">
            <v>-74499.000961972371</v>
          </cell>
          <cell r="AD271">
            <v>-1240.5683532766607</v>
          </cell>
          <cell r="AE271">
            <v>253791.38903802764</v>
          </cell>
          <cell r="AF271">
            <v>4226.1716467233391</v>
          </cell>
          <cell r="AG271">
            <v>845.97129679342549</v>
          </cell>
          <cell r="AH271">
            <v>2079.7101449275365</v>
          </cell>
        </row>
        <row r="272">
          <cell r="A272">
            <v>378</v>
          </cell>
          <cell r="B272" t="str">
            <v>Вод-д М 27 к домам  8, 4,11, 3</v>
          </cell>
          <cell r="C272">
            <v>4</v>
          </cell>
          <cell r="D272" t="str">
            <v>25</v>
          </cell>
          <cell r="E272" t="str">
            <v>11.05.05</v>
          </cell>
          <cell r="F272" t="str">
            <v>Протяженность 1066м, труба чуг д 100</v>
          </cell>
          <cell r="G272" t="str">
            <v>01.01.71</v>
          </cell>
          <cell r="H272">
            <v>10625.62</v>
          </cell>
          <cell r="I272">
            <v>0</v>
          </cell>
          <cell r="J272">
            <v>0</v>
          </cell>
          <cell r="K272">
            <v>10625.62</v>
          </cell>
          <cell r="L272">
            <v>0</v>
          </cell>
          <cell r="M272">
            <v>35.42</v>
          </cell>
          <cell r="N272">
            <v>35.42</v>
          </cell>
          <cell r="O272">
            <v>1026.82</v>
          </cell>
          <cell r="P272">
            <v>9598.7999999999993</v>
          </cell>
          <cell r="Q272">
            <v>53.13</v>
          </cell>
          <cell r="R272">
            <v>123</v>
          </cell>
          <cell r="S272">
            <v>935</v>
          </cell>
          <cell r="T272" t="str">
            <v>Амортизация (водопровод)</v>
          </cell>
          <cell r="U272">
            <v>1748240</v>
          </cell>
          <cell r="V272">
            <v>46</v>
          </cell>
          <cell r="W272">
            <v>36</v>
          </cell>
          <cell r="X272">
            <v>10</v>
          </cell>
          <cell r="Y272">
            <v>78.260869565217391</v>
          </cell>
          <cell r="Z272">
            <v>1368187.8260869565</v>
          </cell>
          <cell r="AA272">
            <v>380052.17391304346</v>
          </cell>
          <cell r="AB272">
            <v>39.593717330608357</v>
          </cell>
          <cell r="AC272">
            <v>410082.1747424588</v>
          </cell>
          <cell r="AD272">
            <v>39628.800829415268</v>
          </cell>
          <cell r="AE272">
            <v>420707.79474245879</v>
          </cell>
          <cell r="AF272">
            <v>40655.620829415268</v>
          </cell>
          <cell r="AG272">
            <v>1402.359315808196</v>
          </cell>
          <cell r="AH272">
            <v>3167.101449275362</v>
          </cell>
        </row>
        <row r="273">
          <cell r="A273">
            <v>379</v>
          </cell>
          <cell r="B273" t="str">
            <v>Вод-д к дом 17 16 в М-22 Пришахт</v>
          </cell>
          <cell r="C273">
            <v>4</v>
          </cell>
          <cell r="D273" t="str">
            <v>25</v>
          </cell>
          <cell r="E273" t="str">
            <v>11.05.05</v>
          </cell>
          <cell r="F273" t="str">
            <v/>
          </cell>
          <cell r="G273" t="str">
            <v xml:space="preserve">  .  .</v>
          </cell>
          <cell r="H273">
            <v>34472.089999999997</v>
          </cell>
          <cell r="I273">
            <v>0</v>
          </cell>
          <cell r="J273">
            <v>0</v>
          </cell>
          <cell r="K273">
            <v>34472.089999999997</v>
          </cell>
          <cell r="L273">
            <v>0</v>
          </cell>
          <cell r="M273">
            <v>114.91</v>
          </cell>
          <cell r="N273">
            <v>114.91</v>
          </cell>
          <cell r="O273">
            <v>541.1</v>
          </cell>
          <cell r="P273">
            <v>33930.99</v>
          </cell>
          <cell r="Q273">
            <v>172.36</v>
          </cell>
          <cell r="R273">
            <v>123</v>
          </cell>
          <cell r="S273">
            <v>935</v>
          </cell>
          <cell r="T273" t="str">
            <v>Амортизация (водопровод)</v>
          </cell>
          <cell r="U273">
            <v>229600</v>
          </cell>
          <cell r="V273">
            <v>46</v>
          </cell>
          <cell r="W273">
            <v>36</v>
          </cell>
          <cell r="X273">
            <v>10</v>
          </cell>
          <cell r="Y273">
            <v>78.260869565217391</v>
          </cell>
          <cell r="Z273">
            <v>179686.95652173914</v>
          </cell>
          <cell r="AA273">
            <v>49913.043478260865</v>
          </cell>
          <cell r="AB273">
            <v>1.471016421220273</v>
          </cell>
          <cell r="AC273">
            <v>16236.920463783157</v>
          </cell>
          <cell r="AD273">
            <v>254.86698552228972</v>
          </cell>
          <cell r="AE273">
            <v>50709.010463783154</v>
          </cell>
          <cell r="AF273">
            <v>795.96698552228975</v>
          </cell>
          <cell r="AG273">
            <v>169.03003487927717</v>
          </cell>
          <cell r="AH273">
            <v>415.94202898550725</v>
          </cell>
        </row>
        <row r="274">
          <cell r="A274">
            <v>380</v>
          </cell>
          <cell r="B274" t="str">
            <v>Вод-д к дом 20 М-на 22 Пришахт</v>
          </cell>
          <cell r="C274">
            <v>4</v>
          </cell>
          <cell r="D274" t="str">
            <v>25</v>
          </cell>
          <cell r="E274" t="str">
            <v>11.05.05</v>
          </cell>
          <cell r="F274" t="str">
            <v/>
          </cell>
          <cell r="G274" t="str">
            <v xml:space="preserve">  .  .</v>
          </cell>
          <cell r="H274">
            <v>839.28</v>
          </cell>
          <cell r="I274">
            <v>0</v>
          </cell>
          <cell r="J274">
            <v>0</v>
          </cell>
          <cell r="K274">
            <v>839.28</v>
          </cell>
          <cell r="L274">
            <v>0</v>
          </cell>
          <cell r="M274">
            <v>2.8</v>
          </cell>
          <cell r="N274">
            <v>2.8</v>
          </cell>
          <cell r="O274">
            <v>81.16</v>
          </cell>
          <cell r="P274">
            <v>758.12</v>
          </cell>
          <cell r="Q274">
            <v>4.2</v>
          </cell>
          <cell r="R274">
            <v>123</v>
          </cell>
          <cell r="S274">
            <v>935</v>
          </cell>
          <cell r="T274" t="str">
            <v>Амортизация (водопровод)</v>
          </cell>
          <cell r="U274">
            <v>190240</v>
          </cell>
          <cell r="V274">
            <v>46</v>
          </cell>
          <cell r="W274">
            <v>36</v>
          </cell>
          <cell r="X274">
            <v>10</v>
          </cell>
          <cell r="Y274">
            <v>78.260869565217391</v>
          </cell>
          <cell r="Z274">
            <v>148883.47826086957</v>
          </cell>
          <cell r="AA274">
            <v>41356.521739130432</v>
          </cell>
          <cell r="AB274">
            <v>54.551418956273984</v>
          </cell>
          <cell r="AC274">
            <v>44944.634901621626</v>
          </cell>
          <cell r="AD274">
            <v>4346.2331624911967</v>
          </cell>
          <cell r="AE274">
            <v>45783.914901621625</v>
          </cell>
          <cell r="AF274">
            <v>4427.3931624911966</v>
          </cell>
          <cell r="AG274">
            <v>152.61304967207209</v>
          </cell>
          <cell r="AH274">
            <v>344.63768115942025</v>
          </cell>
        </row>
        <row r="275">
          <cell r="A275">
            <v>381</v>
          </cell>
          <cell r="B275" t="str">
            <v>Вод-д к котельн 3 4 М-22</v>
          </cell>
          <cell r="C275">
            <v>4</v>
          </cell>
          <cell r="D275" t="str">
            <v>25</v>
          </cell>
          <cell r="E275" t="str">
            <v>11.05.05</v>
          </cell>
          <cell r="F275" t="str">
            <v/>
          </cell>
          <cell r="G275" t="str">
            <v xml:space="preserve">  .  .</v>
          </cell>
          <cell r="H275">
            <v>300.60000000000002</v>
          </cell>
          <cell r="I275">
            <v>0</v>
          </cell>
          <cell r="J275">
            <v>0</v>
          </cell>
          <cell r="K275">
            <v>300.60000000000002</v>
          </cell>
          <cell r="L275">
            <v>0</v>
          </cell>
          <cell r="M275">
            <v>1</v>
          </cell>
          <cell r="N275">
            <v>1</v>
          </cell>
          <cell r="O275">
            <v>29</v>
          </cell>
          <cell r="P275">
            <v>271.60000000000002</v>
          </cell>
          <cell r="Q275">
            <v>1.5</v>
          </cell>
          <cell r="R275">
            <v>123</v>
          </cell>
          <cell r="S275">
            <v>935</v>
          </cell>
          <cell r="T275" t="str">
            <v>Амортизация (водопровод)</v>
          </cell>
          <cell r="U275">
            <v>83640</v>
          </cell>
          <cell r="V275">
            <v>46</v>
          </cell>
          <cell r="W275">
            <v>36</v>
          </cell>
          <cell r="X275">
            <v>10</v>
          </cell>
          <cell r="Y275">
            <v>78.260869565217391</v>
          </cell>
          <cell r="Z275">
            <v>65457.391304347831</v>
          </cell>
          <cell r="AA275">
            <v>18182.608695652169</v>
          </cell>
          <cell r="AB275">
            <v>66.946276493564682</v>
          </cell>
          <cell r="AC275">
            <v>19823.450713965547</v>
          </cell>
          <cell r="AD275">
            <v>1912.4420183133757</v>
          </cell>
          <cell r="AE275">
            <v>20124.050713965546</v>
          </cell>
          <cell r="AF275">
            <v>1941.4420183133757</v>
          </cell>
          <cell r="AG275">
            <v>67.080169046551816</v>
          </cell>
          <cell r="AH275">
            <v>151.52173913043478</v>
          </cell>
        </row>
        <row r="276">
          <cell r="A276">
            <v>382</v>
          </cell>
          <cell r="B276" t="str">
            <v>Вод-д к д 1 1а М-22</v>
          </cell>
          <cell r="C276">
            <v>4</v>
          </cell>
          <cell r="D276" t="str">
            <v>25</v>
          </cell>
          <cell r="E276" t="str">
            <v>11.05.05</v>
          </cell>
          <cell r="F276" t="str">
            <v/>
          </cell>
          <cell r="G276" t="str">
            <v xml:space="preserve">  .  .</v>
          </cell>
          <cell r="H276">
            <v>380.2</v>
          </cell>
          <cell r="I276">
            <v>0</v>
          </cell>
          <cell r="J276">
            <v>0</v>
          </cell>
          <cell r="K276">
            <v>380.2</v>
          </cell>
          <cell r="L276">
            <v>0</v>
          </cell>
          <cell r="M276">
            <v>1.27</v>
          </cell>
          <cell r="N276">
            <v>1.27</v>
          </cell>
          <cell r="O276">
            <v>36.81</v>
          </cell>
          <cell r="P276">
            <v>343.39</v>
          </cell>
          <cell r="Q276">
            <v>1.9</v>
          </cell>
          <cell r="R276">
            <v>123</v>
          </cell>
          <cell r="S276">
            <v>935</v>
          </cell>
          <cell r="T276" t="str">
            <v>Амортизация (водопровод)</v>
          </cell>
          <cell r="U276">
            <v>93480</v>
          </cell>
          <cell r="V276">
            <v>46</v>
          </cell>
          <cell r="W276">
            <v>36</v>
          </cell>
          <cell r="X276">
            <v>10</v>
          </cell>
          <cell r="Y276">
            <v>78.260869565217391</v>
          </cell>
          <cell r="Z276">
            <v>73158.260869565216</v>
          </cell>
          <cell r="AA276">
            <v>20321.739130434784</v>
          </cell>
          <cell r="AB276">
            <v>59.179763914018416</v>
          </cell>
          <cell r="AC276">
            <v>22119.946240109799</v>
          </cell>
          <cell r="AD276">
            <v>2141.5971096750181</v>
          </cell>
          <cell r="AE276">
            <v>22500.1462401098</v>
          </cell>
          <cell r="AF276">
            <v>2178.4071096750181</v>
          </cell>
          <cell r="AG276">
            <v>75.00048746703267</v>
          </cell>
          <cell r="AH276">
            <v>169.34782608695653</v>
          </cell>
        </row>
        <row r="277">
          <cell r="A277">
            <v>383</v>
          </cell>
          <cell r="B277" t="str">
            <v>Вод-д к зданию АТС-6</v>
          </cell>
          <cell r="C277">
            <v>4</v>
          </cell>
          <cell r="D277" t="str">
            <v>25</v>
          </cell>
          <cell r="E277" t="str">
            <v>11.05.05</v>
          </cell>
          <cell r="F277" t="str">
            <v/>
          </cell>
          <cell r="G277" t="str">
            <v xml:space="preserve">  .  .</v>
          </cell>
          <cell r="H277">
            <v>723.89</v>
          </cell>
          <cell r="I277">
            <v>0</v>
          </cell>
          <cell r="J277">
            <v>0</v>
          </cell>
          <cell r="K277">
            <v>723.89</v>
          </cell>
          <cell r="L277">
            <v>0</v>
          </cell>
          <cell r="M277">
            <v>2.41</v>
          </cell>
          <cell r="N277">
            <v>2.41</v>
          </cell>
          <cell r="O277">
            <v>69.87</v>
          </cell>
          <cell r="P277">
            <v>654.02</v>
          </cell>
          <cell r="Q277">
            <v>3.62</v>
          </cell>
          <cell r="R277">
            <v>123</v>
          </cell>
          <cell r="S277">
            <v>935</v>
          </cell>
          <cell r="T277" t="str">
            <v>Амортизация (водопровод)</v>
          </cell>
          <cell r="U277">
            <v>164000</v>
          </cell>
          <cell r="V277">
            <v>46</v>
          </cell>
          <cell r="W277">
            <v>36</v>
          </cell>
          <cell r="X277">
            <v>10</v>
          </cell>
          <cell r="Y277">
            <v>78.260869565217391</v>
          </cell>
          <cell r="Z277">
            <v>128347.82608695653</v>
          </cell>
          <cell r="AA277">
            <v>35652.173913043473</v>
          </cell>
          <cell r="AB277">
            <v>54.512360345315855</v>
          </cell>
          <cell r="AC277">
            <v>38737.062530370691</v>
          </cell>
          <cell r="AD277">
            <v>3738.908617327219</v>
          </cell>
          <cell r="AE277">
            <v>39460.952530370691</v>
          </cell>
          <cell r="AF277">
            <v>3808.7786173272189</v>
          </cell>
          <cell r="AG277">
            <v>131.53650843456896</v>
          </cell>
          <cell r="AH277">
            <v>297.10144927536231</v>
          </cell>
        </row>
        <row r="278">
          <cell r="A278">
            <v>385</v>
          </cell>
          <cell r="B278" t="str">
            <v>Вод-д по ул Деповская Рабочая</v>
          </cell>
          <cell r="C278">
            <v>4</v>
          </cell>
          <cell r="D278" t="str">
            <v>25</v>
          </cell>
          <cell r="E278" t="str">
            <v>11.05.05</v>
          </cell>
          <cell r="F278" t="str">
            <v/>
          </cell>
          <cell r="G278" t="str">
            <v xml:space="preserve">  .  .</v>
          </cell>
          <cell r="H278">
            <v>90370.44</v>
          </cell>
          <cell r="I278">
            <v>0</v>
          </cell>
          <cell r="J278">
            <v>0</v>
          </cell>
          <cell r="K278">
            <v>90370.44</v>
          </cell>
          <cell r="L278">
            <v>0</v>
          </cell>
          <cell r="M278">
            <v>301.23</v>
          </cell>
          <cell r="N278">
            <v>301.23</v>
          </cell>
          <cell r="O278">
            <v>2702.06</v>
          </cell>
          <cell r="P278">
            <v>87668.38</v>
          </cell>
          <cell r="Q278">
            <v>451.85</v>
          </cell>
          <cell r="R278">
            <v>123</v>
          </cell>
          <cell r="S278">
            <v>935</v>
          </cell>
          <cell r="T278" t="str">
            <v>Амортизация (водопровод)</v>
          </cell>
          <cell r="U278">
            <v>6199512</v>
          </cell>
          <cell r="V278">
            <v>56</v>
          </cell>
          <cell r="W278">
            <v>26</v>
          </cell>
          <cell r="X278">
            <v>30</v>
          </cell>
          <cell r="Y278">
            <v>46.428571428571431</v>
          </cell>
          <cell r="Z278">
            <v>2878344.8571428573</v>
          </cell>
          <cell r="AA278">
            <v>3321167.1428571427</v>
          </cell>
          <cell r="AB278">
            <v>37.883295469325915</v>
          </cell>
          <cell r="AC278">
            <v>3333159.6402129894</v>
          </cell>
          <cell r="AD278">
            <v>99660.87735584678</v>
          </cell>
          <cell r="AE278">
            <v>3423530.0802129894</v>
          </cell>
          <cell r="AF278">
            <v>102362.93735584678</v>
          </cell>
          <cell r="AG278">
            <v>11411.766934043299</v>
          </cell>
          <cell r="AH278">
            <v>9225.4642857142862</v>
          </cell>
        </row>
        <row r="279">
          <cell r="A279">
            <v>386</v>
          </cell>
          <cell r="B279" t="str">
            <v>Вод-д М-18 к дом 21 22 29</v>
          </cell>
          <cell r="C279">
            <v>4</v>
          </cell>
          <cell r="D279" t="str">
            <v>25</v>
          </cell>
          <cell r="E279" t="str">
            <v>11.05.05</v>
          </cell>
          <cell r="F279" t="str">
            <v/>
          </cell>
          <cell r="G279" t="str">
            <v xml:space="preserve">  .  .</v>
          </cell>
          <cell r="H279">
            <v>10942.69</v>
          </cell>
          <cell r="I279">
            <v>0</v>
          </cell>
          <cell r="J279">
            <v>0</v>
          </cell>
          <cell r="K279">
            <v>10942.69</v>
          </cell>
          <cell r="L279">
            <v>0</v>
          </cell>
          <cell r="M279">
            <v>36.479999999999997</v>
          </cell>
          <cell r="N279">
            <v>36.479999999999997</v>
          </cell>
          <cell r="O279">
            <v>505.07</v>
          </cell>
          <cell r="P279">
            <v>10437.620000000001</v>
          </cell>
          <cell r="Q279">
            <v>54.71</v>
          </cell>
          <cell r="R279">
            <v>123</v>
          </cell>
          <cell r="S279">
            <v>935</v>
          </cell>
          <cell r="T279" t="str">
            <v>Амортизация (водопровод)</v>
          </cell>
          <cell r="U279">
            <v>569080</v>
          </cell>
          <cell r="V279">
            <v>46</v>
          </cell>
          <cell r="W279">
            <v>36</v>
          </cell>
          <cell r="X279">
            <v>10</v>
          </cell>
          <cell r="Y279">
            <v>78.260869565217391</v>
          </cell>
          <cell r="Z279">
            <v>445366.95652173914</v>
          </cell>
          <cell r="AA279">
            <v>123713.04347826086</v>
          </cell>
          <cell r="AB279">
            <v>11.85261041101907</v>
          </cell>
          <cell r="AC279">
            <v>118756.75141855427</v>
          </cell>
          <cell r="AD279">
            <v>5481.3279402934022</v>
          </cell>
          <cell r="AE279">
            <v>129699.44141855427</v>
          </cell>
          <cell r="AF279">
            <v>5986.3979402934019</v>
          </cell>
          <cell r="AG279">
            <v>432.33147139518087</v>
          </cell>
          <cell r="AH279">
            <v>1030.9420289855072</v>
          </cell>
        </row>
        <row r="280">
          <cell r="A280">
            <v>387</v>
          </cell>
          <cell r="B280" t="str">
            <v>Вод-д к дом 42 46 М-на 5</v>
          </cell>
          <cell r="C280">
            <v>4</v>
          </cell>
          <cell r="D280" t="str">
            <v>25</v>
          </cell>
          <cell r="E280" t="str">
            <v>11.05.05</v>
          </cell>
          <cell r="F280" t="str">
            <v/>
          </cell>
          <cell r="G280" t="str">
            <v xml:space="preserve">  .  .</v>
          </cell>
          <cell r="H280">
            <v>4304.24</v>
          </cell>
          <cell r="I280">
            <v>0</v>
          </cell>
          <cell r="J280">
            <v>0</v>
          </cell>
          <cell r="K280">
            <v>4304.24</v>
          </cell>
          <cell r="L280">
            <v>0</v>
          </cell>
          <cell r="M280">
            <v>14.35</v>
          </cell>
          <cell r="N280">
            <v>14.35</v>
          </cell>
          <cell r="O280">
            <v>416.01</v>
          </cell>
          <cell r="P280">
            <v>3888.23</v>
          </cell>
          <cell r="Q280">
            <v>21.52</v>
          </cell>
          <cell r="R280">
            <v>123</v>
          </cell>
          <cell r="S280">
            <v>935</v>
          </cell>
          <cell r="T280" t="str">
            <v>Амортизация (водопровод)</v>
          </cell>
          <cell r="U280">
            <v>969760</v>
          </cell>
          <cell r="V280">
            <v>46</v>
          </cell>
          <cell r="W280">
            <v>36</v>
          </cell>
          <cell r="X280">
            <v>10</v>
          </cell>
          <cell r="Y280">
            <v>78.260869565217391</v>
          </cell>
          <cell r="Z280">
            <v>758942.60869565222</v>
          </cell>
          <cell r="AA280">
            <v>210817.39130434778</v>
          </cell>
          <cell r="AB280">
            <v>54.219372646254925</v>
          </cell>
          <cell r="AC280">
            <v>229068.95251891631</v>
          </cell>
          <cell r="AD280">
            <v>22139.791214568511</v>
          </cell>
          <cell r="AE280">
            <v>233373.1925189163</v>
          </cell>
          <cell r="AF280">
            <v>22555.80121456851</v>
          </cell>
          <cell r="AG280">
            <v>777.91064172972108</v>
          </cell>
          <cell r="AH280">
            <v>1756.8115942028987</v>
          </cell>
        </row>
        <row r="281">
          <cell r="A281">
            <v>388</v>
          </cell>
          <cell r="B281" t="str">
            <v>Вод-д от В-Сокурск в-да до точ 9</v>
          </cell>
          <cell r="C281">
            <v>4</v>
          </cell>
          <cell r="D281" t="str">
            <v>25</v>
          </cell>
          <cell r="E281" t="str">
            <v>11.05.05</v>
          </cell>
          <cell r="F281" t="str">
            <v/>
          </cell>
          <cell r="G281" t="str">
            <v xml:space="preserve">  .  .</v>
          </cell>
          <cell r="H281">
            <v>0.01</v>
          </cell>
          <cell r="I281">
            <v>0</v>
          </cell>
          <cell r="J281">
            <v>0</v>
          </cell>
          <cell r="K281">
            <v>0.01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0.01</v>
          </cell>
          <cell r="Q281">
            <v>0</v>
          </cell>
          <cell r="R281">
            <v>123</v>
          </cell>
          <cell r="S281">
            <v>935</v>
          </cell>
          <cell r="T281" t="str">
            <v>Амортизация (водопровод)</v>
          </cell>
          <cell r="U281">
            <v>18972000</v>
          </cell>
          <cell r="V281">
            <v>39</v>
          </cell>
          <cell r="W281">
            <v>36</v>
          </cell>
          <cell r="X281">
            <v>3</v>
          </cell>
          <cell r="Y281">
            <v>92.307692307692307</v>
          </cell>
          <cell r="Z281">
            <v>17512615.384615384</v>
          </cell>
          <cell r="AA281">
            <v>1459384.615384616</v>
          </cell>
          <cell r="AB281">
            <v>145938461.5384616</v>
          </cell>
          <cell r="AC281">
            <v>1459384.6053846159</v>
          </cell>
          <cell r="AD281">
            <v>0</v>
          </cell>
          <cell r="AE281">
            <v>1459384.615384616</v>
          </cell>
          <cell r="AF281">
            <v>0</v>
          </cell>
          <cell r="AG281">
            <v>4864.6153846153866</v>
          </cell>
          <cell r="AH281">
            <v>40538.461538461539</v>
          </cell>
        </row>
        <row r="282">
          <cell r="A282">
            <v>389</v>
          </cell>
          <cell r="B282" t="str">
            <v>Вод-д М-18 19 (ул.Бабушкина)</v>
          </cell>
          <cell r="C282">
            <v>4</v>
          </cell>
          <cell r="D282" t="str">
            <v>25</v>
          </cell>
          <cell r="E282" t="str">
            <v>11.05.05</v>
          </cell>
          <cell r="F282" t="str">
            <v/>
          </cell>
          <cell r="G282" t="str">
            <v xml:space="preserve">  .  .</v>
          </cell>
          <cell r="H282">
            <v>1030581.76</v>
          </cell>
          <cell r="I282">
            <v>0</v>
          </cell>
          <cell r="J282">
            <v>0</v>
          </cell>
          <cell r="K282">
            <v>1030581.76</v>
          </cell>
          <cell r="L282">
            <v>0</v>
          </cell>
          <cell r="M282">
            <v>3435.27</v>
          </cell>
          <cell r="N282">
            <v>3435.27</v>
          </cell>
          <cell r="O282">
            <v>37787.97</v>
          </cell>
          <cell r="P282">
            <v>992793.79</v>
          </cell>
          <cell r="Q282">
            <v>5152.91</v>
          </cell>
          <cell r="R282">
            <v>123</v>
          </cell>
          <cell r="S282">
            <v>935</v>
          </cell>
          <cell r="T282" t="str">
            <v>Амортизация (водопровод)</v>
          </cell>
          <cell r="U282">
            <v>10089000</v>
          </cell>
          <cell r="V282">
            <v>46</v>
          </cell>
          <cell r="W282">
            <v>36</v>
          </cell>
          <cell r="X282">
            <v>10</v>
          </cell>
          <cell r="Y282">
            <v>78.260869565217391</v>
          </cell>
          <cell r="Z282">
            <v>7895739.1304347832</v>
          </cell>
          <cell r="AA282">
            <v>2193260.8695652168</v>
          </cell>
          <cell r="AB282">
            <v>2.2091806895420012</v>
          </cell>
          <cell r="AC282">
            <v>1246159.5631862094</v>
          </cell>
          <cell r="AD282">
            <v>45692.483620992454</v>
          </cell>
          <cell r="AE282">
            <v>2276741.3231862094</v>
          </cell>
          <cell r="AF282">
            <v>83480.453620992455</v>
          </cell>
          <cell r="AG282">
            <v>7589.1377439540311</v>
          </cell>
          <cell r="AH282">
            <v>18277.173913043476</v>
          </cell>
        </row>
        <row r="283">
          <cell r="A283">
            <v>390</v>
          </cell>
          <cell r="B283" t="str">
            <v>Вод-д по ул Театральной 28</v>
          </cell>
          <cell r="C283">
            <v>4</v>
          </cell>
          <cell r="D283" t="str">
            <v>25</v>
          </cell>
          <cell r="E283" t="str">
            <v>11.05.05</v>
          </cell>
          <cell r="F283" t="str">
            <v/>
          </cell>
          <cell r="G283" t="str">
            <v xml:space="preserve">  .  .</v>
          </cell>
          <cell r="H283">
            <v>0.01</v>
          </cell>
          <cell r="I283">
            <v>0</v>
          </cell>
          <cell r="J283">
            <v>0</v>
          </cell>
          <cell r="K283">
            <v>0.01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0.01</v>
          </cell>
          <cell r="Q283">
            <v>0</v>
          </cell>
          <cell r="R283">
            <v>123</v>
          </cell>
          <cell r="S283">
            <v>935</v>
          </cell>
          <cell r="T283" t="str">
            <v>Амортизация (водопровод)</v>
          </cell>
          <cell r="U283">
            <v>17940</v>
          </cell>
          <cell r="V283">
            <v>39</v>
          </cell>
          <cell r="W283">
            <v>36</v>
          </cell>
          <cell r="X283">
            <v>3</v>
          </cell>
          <cell r="Y283">
            <v>92.307692307692307</v>
          </cell>
          <cell r="Z283">
            <v>16560</v>
          </cell>
          <cell r="AA283">
            <v>1380</v>
          </cell>
          <cell r="AB283">
            <v>138000</v>
          </cell>
          <cell r="AC283">
            <v>1379.99</v>
          </cell>
          <cell r="AD283">
            <v>0</v>
          </cell>
          <cell r="AE283">
            <v>1380</v>
          </cell>
          <cell r="AF283">
            <v>0</v>
          </cell>
          <cell r="AG283">
            <v>4.6000000000000005</v>
          </cell>
          <cell r="AH283">
            <v>38.333333333333336</v>
          </cell>
        </row>
        <row r="284">
          <cell r="A284">
            <v>391</v>
          </cell>
          <cell r="B284" t="str">
            <v>Вод-д по ул Панфилова 3-13 неч 23-31 неч</v>
          </cell>
          <cell r="C284">
            <v>4</v>
          </cell>
          <cell r="D284" t="str">
            <v>25</v>
          </cell>
          <cell r="E284" t="str">
            <v>11.05.05</v>
          </cell>
          <cell r="F284" t="str">
            <v/>
          </cell>
          <cell r="G284" t="str">
            <v xml:space="preserve">  .  .</v>
          </cell>
          <cell r="H284">
            <v>0.01</v>
          </cell>
          <cell r="I284">
            <v>0</v>
          </cell>
          <cell r="J284">
            <v>0</v>
          </cell>
          <cell r="K284">
            <v>0.01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0.01</v>
          </cell>
          <cell r="Q284">
            <v>0</v>
          </cell>
          <cell r="R284">
            <v>123</v>
          </cell>
          <cell r="S284">
            <v>935</v>
          </cell>
          <cell r="T284" t="str">
            <v>Амортизация (водопровод)</v>
          </cell>
          <cell r="U284">
            <v>52210</v>
          </cell>
          <cell r="V284">
            <v>39</v>
          </cell>
          <cell r="W284">
            <v>36</v>
          </cell>
          <cell r="X284">
            <v>3</v>
          </cell>
          <cell r="Y284">
            <v>92.307692307692307</v>
          </cell>
          <cell r="Z284">
            <v>48193.846153846149</v>
          </cell>
          <cell r="AA284">
            <v>4016.1538461538512</v>
          </cell>
          <cell r="AB284">
            <v>401615.38461538509</v>
          </cell>
          <cell r="AC284">
            <v>4016.143846153851</v>
          </cell>
          <cell r="AD284">
            <v>0</v>
          </cell>
          <cell r="AE284">
            <v>4016.1538461538512</v>
          </cell>
          <cell r="AF284">
            <v>0</v>
          </cell>
          <cell r="AG284">
            <v>13.387179487179504</v>
          </cell>
          <cell r="AH284">
            <v>111.55982905982906</v>
          </cell>
        </row>
        <row r="285">
          <cell r="A285">
            <v>392</v>
          </cell>
          <cell r="B285" t="str">
            <v>Вод-д по ул Галантерейной</v>
          </cell>
          <cell r="C285">
            <v>4</v>
          </cell>
          <cell r="D285" t="str">
            <v>25</v>
          </cell>
          <cell r="E285" t="str">
            <v>11.05.05</v>
          </cell>
          <cell r="F285" t="str">
            <v/>
          </cell>
          <cell r="G285" t="str">
            <v xml:space="preserve">  .  .</v>
          </cell>
          <cell r="H285">
            <v>0.01</v>
          </cell>
          <cell r="I285">
            <v>0</v>
          </cell>
          <cell r="J285">
            <v>0</v>
          </cell>
          <cell r="K285">
            <v>0.01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0.01</v>
          </cell>
          <cell r="Q285">
            <v>0</v>
          </cell>
          <cell r="R285">
            <v>123</v>
          </cell>
          <cell r="S285">
            <v>935</v>
          </cell>
          <cell r="T285" t="str">
            <v>Амортизация (водопровод)</v>
          </cell>
          <cell r="U285">
            <v>321300</v>
          </cell>
          <cell r="V285">
            <v>39</v>
          </cell>
          <cell r="W285">
            <v>36</v>
          </cell>
          <cell r="X285">
            <v>3</v>
          </cell>
          <cell r="Y285">
            <v>92.307692307692307</v>
          </cell>
          <cell r="Z285">
            <v>296584.61538461538</v>
          </cell>
          <cell r="AA285">
            <v>24715.384615384624</v>
          </cell>
          <cell r="AB285">
            <v>2471538.4615384624</v>
          </cell>
          <cell r="AC285">
            <v>24715.374615384626</v>
          </cell>
          <cell r="AD285">
            <v>0</v>
          </cell>
          <cell r="AE285">
            <v>24715.384615384624</v>
          </cell>
          <cell r="AF285">
            <v>0</v>
          </cell>
          <cell r="AG285">
            <v>82.384615384615415</v>
          </cell>
          <cell r="AH285">
            <v>686.53846153846155</v>
          </cell>
        </row>
        <row r="286">
          <cell r="A286">
            <v>393</v>
          </cell>
          <cell r="B286" t="str">
            <v>Вод-д по ул Портовской</v>
          </cell>
          <cell r="C286">
            <v>4</v>
          </cell>
          <cell r="D286" t="str">
            <v>25</v>
          </cell>
          <cell r="E286" t="str">
            <v>11.05.05</v>
          </cell>
          <cell r="F286" t="str">
            <v/>
          </cell>
          <cell r="G286" t="str">
            <v xml:space="preserve">  .  .</v>
          </cell>
          <cell r="H286">
            <v>6126.41</v>
          </cell>
          <cell r="I286">
            <v>0</v>
          </cell>
          <cell r="J286">
            <v>0</v>
          </cell>
          <cell r="K286">
            <v>6126.41</v>
          </cell>
          <cell r="L286">
            <v>0</v>
          </cell>
          <cell r="M286">
            <v>20.420000000000002</v>
          </cell>
          <cell r="N286">
            <v>20.420000000000002</v>
          </cell>
          <cell r="O286">
            <v>591.98</v>
          </cell>
          <cell r="P286">
            <v>5534.43</v>
          </cell>
          <cell r="Q286">
            <v>30.63</v>
          </cell>
          <cell r="R286">
            <v>123</v>
          </cell>
          <cell r="S286">
            <v>935</v>
          </cell>
          <cell r="T286" t="str">
            <v>Амортизация (водопровод)</v>
          </cell>
          <cell r="U286">
            <v>1914000</v>
          </cell>
          <cell r="V286">
            <v>46</v>
          </cell>
          <cell r="W286">
            <v>36</v>
          </cell>
          <cell r="X286">
            <v>10</v>
          </cell>
          <cell r="Y286">
            <v>78.260869565217391</v>
          </cell>
          <cell r="Z286">
            <v>1497913.043478261</v>
          </cell>
          <cell r="AA286">
            <v>416086.95652173902</v>
          </cell>
          <cell r="AB286">
            <v>75.181537488366274</v>
          </cell>
          <cell r="AC286">
            <v>454466.51308410201</v>
          </cell>
          <cell r="AD286">
            <v>43913.986562363069</v>
          </cell>
          <cell r="AE286">
            <v>460592.92308410199</v>
          </cell>
          <cell r="AF286">
            <v>44505.966562363072</v>
          </cell>
          <cell r="AG286">
            <v>1535.3097436136732</v>
          </cell>
          <cell r="AH286">
            <v>3467.391304347826</v>
          </cell>
        </row>
        <row r="287">
          <cell r="A287">
            <v>394</v>
          </cell>
          <cell r="B287" t="str">
            <v>Вод-д к дом 41 38 44 М 14</v>
          </cell>
          <cell r="C287">
            <v>4</v>
          </cell>
          <cell r="D287" t="str">
            <v>25</v>
          </cell>
          <cell r="E287" t="str">
            <v>11.05.05</v>
          </cell>
          <cell r="F287" t="str">
            <v/>
          </cell>
          <cell r="G287" t="str">
            <v xml:space="preserve">  .  .</v>
          </cell>
          <cell r="H287">
            <v>1249.6199999999999</v>
          </cell>
          <cell r="I287">
            <v>0</v>
          </cell>
          <cell r="J287">
            <v>0</v>
          </cell>
          <cell r="K287">
            <v>1249.6199999999999</v>
          </cell>
          <cell r="L287">
            <v>0</v>
          </cell>
          <cell r="M287">
            <v>4.17</v>
          </cell>
          <cell r="N287">
            <v>4.17</v>
          </cell>
          <cell r="O287">
            <v>120.87</v>
          </cell>
          <cell r="P287">
            <v>1128.75</v>
          </cell>
          <cell r="Q287">
            <v>6.25</v>
          </cell>
          <cell r="R287">
            <v>123</v>
          </cell>
          <cell r="S287">
            <v>935</v>
          </cell>
          <cell r="T287" t="str">
            <v>Амортизация (водопровод)</v>
          </cell>
          <cell r="U287">
            <v>347680</v>
          </cell>
          <cell r="V287">
            <v>50</v>
          </cell>
          <cell r="W287">
            <v>32</v>
          </cell>
          <cell r="X287">
            <v>18</v>
          </cell>
          <cell r="Y287">
            <v>64</v>
          </cell>
          <cell r="Z287">
            <v>222515.20000000001</v>
          </cell>
          <cell r="AA287">
            <v>125164.8</v>
          </cell>
          <cell r="AB287">
            <v>110.88797342192692</v>
          </cell>
          <cell r="AC287">
            <v>137318.20934750829</v>
          </cell>
          <cell r="AD287">
            <v>13282.159347508306</v>
          </cell>
          <cell r="AE287">
            <v>138567.82934750829</v>
          </cell>
          <cell r="AF287">
            <v>13403.029347508307</v>
          </cell>
          <cell r="AG287">
            <v>461.89276449169432</v>
          </cell>
          <cell r="AH287">
            <v>579.4666666666667</v>
          </cell>
        </row>
        <row r="288">
          <cell r="A288">
            <v>395</v>
          </cell>
          <cell r="B288" t="str">
            <v>Вод-д к дом 6 23 3 24 25 26 М-18</v>
          </cell>
          <cell r="C288">
            <v>4</v>
          </cell>
          <cell r="D288" t="str">
            <v>25</v>
          </cell>
          <cell r="E288" t="str">
            <v>11.05.05</v>
          </cell>
          <cell r="F288" t="str">
            <v/>
          </cell>
          <cell r="G288" t="str">
            <v xml:space="preserve">  .  .</v>
          </cell>
          <cell r="H288">
            <v>1945.07</v>
          </cell>
          <cell r="I288">
            <v>0</v>
          </cell>
          <cell r="J288">
            <v>0</v>
          </cell>
          <cell r="K288">
            <v>1945.07</v>
          </cell>
          <cell r="L288">
            <v>0</v>
          </cell>
          <cell r="M288">
            <v>6.48</v>
          </cell>
          <cell r="N288">
            <v>6.48</v>
          </cell>
          <cell r="O288">
            <v>187.86</v>
          </cell>
          <cell r="P288">
            <v>1757.21</v>
          </cell>
          <cell r="Q288">
            <v>9.73</v>
          </cell>
          <cell r="R288">
            <v>123</v>
          </cell>
          <cell r="S288">
            <v>935</v>
          </cell>
          <cell r="T288" t="str">
            <v>Амортизация (водопровод)</v>
          </cell>
          <cell r="U288">
            <v>541200</v>
          </cell>
          <cell r="V288">
            <v>46</v>
          </cell>
          <cell r="W288">
            <v>36</v>
          </cell>
          <cell r="X288">
            <v>10</v>
          </cell>
          <cell r="Y288">
            <v>78.260869565217391</v>
          </cell>
          <cell r="Z288">
            <v>423547.82608695654</v>
          </cell>
          <cell r="AA288">
            <v>117652.17391304346</v>
          </cell>
          <cell r="AB288">
            <v>66.95396333565337</v>
          </cell>
          <cell r="AC288">
            <v>128285.07546527928</v>
          </cell>
          <cell r="AD288">
            <v>12390.111552235843</v>
          </cell>
          <cell r="AE288">
            <v>130230.14546527929</v>
          </cell>
          <cell r="AF288">
            <v>12577.971552235844</v>
          </cell>
          <cell r="AG288">
            <v>434.10048488426429</v>
          </cell>
          <cell r="AH288">
            <v>980.43478260869563</v>
          </cell>
        </row>
        <row r="289">
          <cell r="A289">
            <v>396</v>
          </cell>
          <cell r="B289" t="str">
            <v>Вод-д к дом 30 в М-14</v>
          </cell>
          <cell r="C289">
            <v>4</v>
          </cell>
          <cell r="D289" t="str">
            <v>25</v>
          </cell>
          <cell r="E289" t="str">
            <v>11.05.05</v>
          </cell>
          <cell r="F289" t="str">
            <v/>
          </cell>
          <cell r="G289" t="str">
            <v xml:space="preserve">  .  .</v>
          </cell>
          <cell r="H289">
            <v>624.70000000000005</v>
          </cell>
          <cell r="I289">
            <v>0</v>
          </cell>
          <cell r="J289">
            <v>0</v>
          </cell>
          <cell r="K289">
            <v>624.70000000000005</v>
          </cell>
          <cell r="L289">
            <v>0</v>
          </cell>
          <cell r="M289">
            <v>2.08</v>
          </cell>
          <cell r="N289">
            <v>2.08</v>
          </cell>
          <cell r="O289">
            <v>60.3</v>
          </cell>
          <cell r="P289">
            <v>564.4</v>
          </cell>
          <cell r="Q289">
            <v>3.12</v>
          </cell>
          <cell r="R289">
            <v>123</v>
          </cell>
          <cell r="S289">
            <v>935</v>
          </cell>
          <cell r="T289" t="str">
            <v>Амортизация (водопровод)</v>
          </cell>
          <cell r="U289">
            <v>173840</v>
          </cell>
          <cell r="V289">
            <v>46</v>
          </cell>
          <cell r="W289">
            <v>36</v>
          </cell>
          <cell r="X289">
            <v>10</v>
          </cell>
          <cell r="Y289">
            <v>78.260869565217391</v>
          </cell>
          <cell r="Z289">
            <v>136048.69565217392</v>
          </cell>
          <cell r="AA289">
            <v>37791.304347826081</v>
          </cell>
          <cell r="AB289">
            <v>66.958370566665636</v>
          </cell>
          <cell r="AC289">
            <v>41204.194092996026</v>
          </cell>
          <cell r="AD289">
            <v>3977.2897451699373</v>
          </cell>
          <cell r="AE289">
            <v>41828.894092996023</v>
          </cell>
          <cell r="AF289">
            <v>4037.5897451699375</v>
          </cell>
          <cell r="AG289">
            <v>139.4296469766534</v>
          </cell>
          <cell r="AH289">
            <v>314.92753623188406</v>
          </cell>
        </row>
        <row r="290">
          <cell r="A290">
            <v>397</v>
          </cell>
          <cell r="B290" t="str">
            <v>Вод-д к дому 43 44 М-17</v>
          </cell>
          <cell r="C290">
            <v>4</v>
          </cell>
          <cell r="D290" t="str">
            <v>25</v>
          </cell>
          <cell r="E290" t="str">
            <v>11.05.05</v>
          </cell>
          <cell r="F290" t="str">
            <v/>
          </cell>
          <cell r="G290" t="str">
            <v xml:space="preserve">  .  .</v>
          </cell>
          <cell r="H290">
            <v>919.72</v>
          </cell>
          <cell r="I290">
            <v>0</v>
          </cell>
          <cell r="J290">
            <v>0</v>
          </cell>
          <cell r="K290">
            <v>919.72</v>
          </cell>
          <cell r="L290">
            <v>0</v>
          </cell>
          <cell r="M290">
            <v>3.07</v>
          </cell>
          <cell r="N290">
            <v>3.07</v>
          </cell>
          <cell r="O290">
            <v>88.99</v>
          </cell>
          <cell r="P290">
            <v>830.73</v>
          </cell>
          <cell r="Q290">
            <v>4.5999999999999996</v>
          </cell>
          <cell r="R290">
            <v>123</v>
          </cell>
          <cell r="S290">
            <v>935</v>
          </cell>
          <cell r="T290" t="str">
            <v>Амортизация (водопровод)</v>
          </cell>
          <cell r="U290">
            <v>180400</v>
          </cell>
          <cell r="V290">
            <v>46</v>
          </cell>
          <cell r="W290">
            <v>36</v>
          </cell>
          <cell r="X290">
            <v>10</v>
          </cell>
          <cell r="Y290">
            <v>78.260869565217391</v>
          </cell>
          <cell r="Z290">
            <v>141182.60869565219</v>
          </cell>
          <cell r="AA290">
            <v>39217.39130434781</v>
          </cell>
          <cell r="AB290">
            <v>47.208348445761928</v>
          </cell>
          <cell r="AC290">
            <v>42498.742232536162</v>
          </cell>
          <cell r="AD290">
            <v>4112.0809281883539</v>
          </cell>
          <cell r="AE290">
            <v>43418.462232536163</v>
          </cell>
          <cell r="AF290">
            <v>4201.0709281883537</v>
          </cell>
          <cell r="AG290">
            <v>144.72820744178722</v>
          </cell>
          <cell r="AH290">
            <v>326.81159420289856</v>
          </cell>
        </row>
        <row r="291">
          <cell r="A291">
            <v>398</v>
          </cell>
          <cell r="B291" t="str">
            <v>Вод-д от ВК-1  ВК-11</v>
          </cell>
          <cell r="C291">
            <v>4</v>
          </cell>
          <cell r="D291" t="str">
            <v>25</v>
          </cell>
          <cell r="E291" t="str">
            <v>11.05.05</v>
          </cell>
          <cell r="F291" t="str">
            <v/>
          </cell>
          <cell r="G291" t="str">
            <v xml:space="preserve">  .  .</v>
          </cell>
          <cell r="H291">
            <v>0.01</v>
          </cell>
          <cell r="I291">
            <v>0</v>
          </cell>
          <cell r="J291">
            <v>0</v>
          </cell>
          <cell r="K291">
            <v>0.01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0.01</v>
          </cell>
          <cell r="Q291">
            <v>0</v>
          </cell>
          <cell r="R291">
            <v>123</v>
          </cell>
          <cell r="S291">
            <v>935</v>
          </cell>
          <cell r="T291" t="str">
            <v>Амортизация (водопровод)</v>
          </cell>
          <cell r="U291">
            <v>7667000</v>
          </cell>
          <cell r="V291">
            <v>46</v>
          </cell>
          <cell r="W291">
            <v>36</v>
          </cell>
          <cell r="X291">
            <v>10</v>
          </cell>
          <cell r="Y291">
            <v>78.260869565217391</v>
          </cell>
          <cell r="Z291">
            <v>6000260.8695652178</v>
          </cell>
          <cell r="AA291">
            <v>1666739.1304347822</v>
          </cell>
          <cell r="AB291">
            <v>166673913.04347822</v>
          </cell>
          <cell r="AC291">
            <v>1666739.1204347822</v>
          </cell>
          <cell r="AD291">
            <v>0</v>
          </cell>
          <cell r="AE291">
            <v>1666739.1304347822</v>
          </cell>
          <cell r="AF291">
            <v>0</v>
          </cell>
          <cell r="AG291">
            <v>5555.797101449275</v>
          </cell>
          <cell r="AH291">
            <v>13889.49275362319</v>
          </cell>
        </row>
        <row r="292">
          <cell r="A292">
            <v>399</v>
          </cell>
          <cell r="B292" t="str">
            <v>Вод-д к дом 40 38 М-14</v>
          </cell>
          <cell r="C292">
            <v>4</v>
          </cell>
          <cell r="D292" t="str">
            <v>25</v>
          </cell>
          <cell r="E292" t="str">
            <v>11.05.05</v>
          </cell>
          <cell r="F292" t="str">
            <v/>
          </cell>
          <cell r="G292" t="str">
            <v xml:space="preserve">  .  .</v>
          </cell>
          <cell r="H292">
            <v>397.15</v>
          </cell>
          <cell r="I292">
            <v>0</v>
          </cell>
          <cell r="J292">
            <v>0</v>
          </cell>
          <cell r="K292">
            <v>397.15</v>
          </cell>
          <cell r="L292">
            <v>0</v>
          </cell>
          <cell r="M292">
            <v>1.32</v>
          </cell>
          <cell r="N292">
            <v>1.32</v>
          </cell>
          <cell r="O292">
            <v>38.28</v>
          </cell>
          <cell r="P292">
            <v>358.87</v>
          </cell>
          <cell r="Q292">
            <v>1.99</v>
          </cell>
          <cell r="R292">
            <v>123</v>
          </cell>
          <cell r="S292">
            <v>935</v>
          </cell>
          <cell r="T292" t="str">
            <v>Амортизация (водопровод)</v>
          </cell>
          <cell r="U292">
            <v>67240</v>
          </cell>
          <cell r="V292">
            <v>50</v>
          </cell>
          <cell r="W292">
            <v>32</v>
          </cell>
          <cell r="X292">
            <v>18</v>
          </cell>
          <cell r="Y292">
            <v>64</v>
          </cell>
          <cell r="Z292">
            <v>43033.599999999999</v>
          </cell>
          <cell r="AA292">
            <v>24206.400000000001</v>
          </cell>
          <cell r="AB292">
            <v>67.451723465321706</v>
          </cell>
          <cell r="AC292">
            <v>26391.301974252514</v>
          </cell>
          <cell r="AD292">
            <v>2543.7719742525146</v>
          </cell>
          <cell r="AE292">
            <v>26788.451974252515</v>
          </cell>
          <cell r="AF292">
            <v>2582.0519742525148</v>
          </cell>
          <cell r="AG292">
            <v>89.294839914175043</v>
          </cell>
          <cell r="AH292">
            <v>112.06666666666666</v>
          </cell>
        </row>
        <row r="293">
          <cell r="A293">
            <v>400</v>
          </cell>
          <cell r="B293" t="str">
            <v>Вод-д М-18 19</v>
          </cell>
          <cell r="C293">
            <v>4</v>
          </cell>
          <cell r="D293" t="str">
            <v>25</v>
          </cell>
          <cell r="E293" t="str">
            <v>11.05.05</v>
          </cell>
          <cell r="F293" t="str">
            <v/>
          </cell>
          <cell r="G293" t="str">
            <v xml:space="preserve">  .  .</v>
          </cell>
          <cell r="H293">
            <v>20897.169999999998</v>
          </cell>
          <cell r="I293">
            <v>0</v>
          </cell>
          <cell r="J293">
            <v>0</v>
          </cell>
          <cell r="K293">
            <v>20897.169999999998</v>
          </cell>
          <cell r="L293">
            <v>0</v>
          </cell>
          <cell r="M293">
            <v>69.66</v>
          </cell>
          <cell r="N293">
            <v>69.66</v>
          </cell>
          <cell r="O293">
            <v>2019.44</v>
          </cell>
          <cell r="P293">
            <v>18877.73</v>
          </cell>
          <cell r="Q293">
            <v>104.49</v>
          </cell>
          <cell r="R293">
            <v>123</v>
          </cell>
          <cell r="S293">
            <v>935</v>
          </cell>
          <cell r="T293" t="str">
            <v>Амортизация (водопровод)</v>
          </cell>
          <cell r="U293">
            <v>9176000</v>
          </cell>
          <cell r="V293">
            <v>46</v>
          </cell>
          <cell r="W293">
            <v>36</v>
          </cell>
          <cell r="X293">
            <v>10</v>
          </cell>
          <cell r="Y293">
            <v>78.260869565217391</v>
          </cell>
          <cell r="Z293">
            <v>7181217.3913043486</v>
          </cell>
          <cell r="AA293">
            <v>1994782.6086956514</v>
          </cell>
          <cell r="AB293">
            <v>105.66856336517428</v>
          </cell>
          <cell r="AC293">
            <v>2187276.7622978189</v>
          </cell>
          <cell r="AD293">
            <v>211371.88360216754</v>
          </cell>
          <cell r="AE293">
            <v>2208173.9322978188</v>
          </cell>
          <cell r="AF293">
            <v>213391.32360216754</v>
          </cell>
          <cell r="AG293">
            <v>7360.5797743260628</v>
          </cell>
          <cell r="AH293">
            <v>16623.1884057971</v>
          </cell>
        </row>
        <row r="294">
          <cell r="A294">
            <v>401</v>
          </cell>
          <cell r="B294" t="str">
            <v>Вод-д по ул Алалыкина</v>
          </cell>
          <cell r="C294">
            <v>4</v>
          </cell>
          <cell r="D294" t="str">
            <v>25</v>
          </cell>
          <cell r="E294" t="str">
            <v>11.05.05</v>
          </cell>
          <cell r="F294" t="str">
            <v/>
          </cell>
          <cell r="G294" t="str">
            <v xml:space="preserve">  .  .</v>
          </cell>
          <cell r="H294">
            <v>0.01</v>
          </cell>
          <cell r="I294">
            <v>0</v>
          </cell>
          <cell r="J294">
            <v>0</v>
          </cell>
          <cell r="K294">
            <v>0.01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0.01</v>
          </cell>
          <cell r="Q294">
            <v>0</v>
          </cell>
          <cell r="R294">
            <v>123</v>
          </cell>
          <cell r="S294">
            <v>935</v>
          </cell>
          <cell r="T294" t="str">
            <v>Амортизация (водопровод)</v>
          </cell>
          <cell r="U294">
            <v>7820</v>
          </cell>
          <cell r="V294">
            <v>39</v>
          </cell>
          <cell r="W294">
            <v>36</v>
          </cell>
          <cell r="X294">
            <v>3</v>
          </cell>
          <cell r="Y294">
            <v>92.307692307692307</v>
          </cell>
          <cell r="Z294">
            <v>7218.4615384615381</v>
          </cell>
          <cell r="AA294">
            <v>601.53846153846189</v>
          </cell>
          <cell r="AB294">
            <v>60153.846153846185</v>
          </cell>
          <cell r="AC294">
            <v>601.5284615384619</v>
          </cell>
          <cell r="AD294">
            <v>0</v>
          </cell>
          <cell r="AE294">
            <v>601.53846153846189</v>
          </cell>
          <cell r="AF294">
            <v>0</v>
          </cell>
          <cell r="AG294">
            <v>2.0051282051282064</v>
          </cell>
          <cell r="AH294">
            <v>16.70940170940171</v>
          </cell>
        </row>
        <row r="295">
          <cell r="A295">
            <v>402</v>
          </cell>
          <cell r="B295" t="str">
            <v>Вод-д к дом 68 68а М-2</v>
          </cell>
          <cell r="C295">
            <v>4</v>
          </cell>
          <cell r="D295" t="str">
            <v>25</v>
          </cell>
          <cell r="E295" t="str">
            <v>11.05.05</v>
          </cell>
          <cell r="F295" t="str">
            <v/>
          </cell>
          <cell r="G295" t="str">
            <v xml:space="preserve">  .  .</v>
          </cell>
          <cell r="H295">
            <v>0.01</v>
          </cell>
          <cell r="I295">
            <v>0</v>
          </cell>
          <cell r="J295">
            <v>0</v>
          </cell>
          <cell r="K295">
            <v>0.01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0.01</v>
          </cell>
          <cell r="Q295">
            <v>0</v>
          </cell>
          <cell r="R295">
            <v>123</v>
          </cell>
          <cell r="S295">
            <v>935</v>
          </cell>
          <cell r="T295" t="str">
            <v>Амортизация (водопровод)</v>
          </cell>
          <cell r="U295">
            <v>66150</v>
          </cell>
          <cell r="V295">
            <v>39</v>
          </cell>
          <cell r="W295">
            <v>36</v>
          </cell>
          <cell r="X295">
            <v>3</v>
          </cell>
          <cell r="Y295">
            <v>92.307692307692307</v>
          </cell>
          <cell r="Z295">
            <v>61061.538461538461</v>
          </cell>
          <cell r="AA295">
            <v>5088.461538461539</v>
          </cell>
          <cell r="AB295">
            <v>508846.15384615387</v>
          </cell>
          <cell r="AC295">
            <v>5088.4515384615388</v>
          </cell>
          <cell r="AD295">
            <v>0</v>
          </cell>
          <cell r="AE295">
            <v>5088.461538461539</v>
          </cell>
          <cell r="AF295">
            <v>0</v>
          </cell>
          <cell r="AG295">
            <v>16.961538461538463</v>
          </cell>
          <cell r="AH295">
            <v>141.34615384615384</v>
          </cell>
        </row>
        <row r="296">
          <cell r="A296">
            <v>403</v>
          </cell>
          <cell r="B296" t="str">
            <v>Вод-д к дому 12 М-1-3</v>
          </cell>
          <cell r="C296">
            <v>4</v>
          </cell>
          <cell r="D296" t="str">
            <v>25</v>
          </cell>
          <cell r="E296" t="str">
            <v>11.05.05</v>
          </cell>
          <cell r="F296" t="str">
            <v/>
          </cell>
          <cell r="G296" t="str">
            <v xml:space="preserve">  .  .</v>
          </cell>
          <cell r="H296">
            <v>196.91</v>
          </cell>
          <cell r="I296">
            <v>0</v>
          </cell>
          <cell r="J296">
            <v>0</v>
          </cell>
          <cell r="K296">
            <v>196.91</v>
          </cell>
          <cell r="L296">
            <v>0</v>
          </cell>
          <cell r="M296">
            <v>0.66</v>
          </cell>
          <cell r="N296">
            <v>0.66</v>
          </cell>
          <cell r="O296">
            <v>19.12</v>
          </cell>
          <cell r="P296">
            <v>177.79</v>
          </cell>
          <cell r="Q296">
            <v>0.98</v>
          </cell>
          <cell r="R296">
            <v>123</v>
          </cell>
          <cell r="S296">
            <v>935</v>
          </cell>
          <cell r="T296" t="str">
            <v>Амортизация (водопровод)</v>
          </cell>
          <cell r="U296">
            <v>11480</v>
          </cell>
          <cell r="V296">
            <v>46</v>
          </cell>
          <cell r="W296">
            <v>36</v>
          </cell>
          <cell r="X296">
            <v>10</v>
          </cell>
          <cell r="Y296">
            <v>78.260869565217391</v>
          </cell>
          <cell r="Z296">
            <v>8984.347826086956</v>
          </cell>
          <cell r="AA296">
            <v>2495.652173913044</v>
          </cell>
          <cell r="AB296">
            <v>14.037078429118871</v>
          </cell>
          <cell r="AC296">
            <v>2567.131113477797</v>
          </cell>
          <cell r="AD296">
            <v>249.26893956475283</v>
          </cell>
          <cell r="AE296">
            <v>2764.0411134777969</v>
          </cell>
          <cell r="AF296">
            <v>268.38893956475283</v>
          </cell>
          <cell r="AG296">
            <v>9.2134703782593235</v>
          </cell>
          <cell r="AH296">
            <v>20.797101449275363</v>
          </cell>
        </row>
        <row r="297">
          <cell r="A297">
            <v>404</v>
          </cell>
          <cell r="B297" t="str">
            <v>Вод-д к дому 61 М-1-3</v>
          </cell>
          <cell r="C297">
            <v>4</v>
          </cell>
          <cell r="D297" t="str">
            <v>25</v>
          </cell>
          <cell r="E297" t="str">
            <v>11.05.05</v>
          </cell>
          <cell r="F297" t="str">
            <v/>
          </cell>
          <cell r="G297" t="str">
            <v xml:space="preserve">  .  .</v>
          </cell>
          <cell r="H297">
            <v>1098.6099999999999</v>
          </cell>
          <cell r="I297">
            <v>0</v>
          </cell>
          <cell r="J297">
            <v>0</v>
          </cell>
          <cell r="K297">
            <v>1098.6099999999999</v>
          </cell>
          <cell r="L297">
            <v>0</v>
          </cell>
          <cell r="M297">
            <v>3.66</v>
          </cell>
          <cell r="N297">
            <v>3.66</v>
          </cell>
          <cell r="O297">
            <v>106.1</v>
          </cell>
          <cell r="P297">
            <v>992.51</v>
          </cell>
          <cell r="Q297">
            <v>5.49</v>
          </cell>
          <cell r="R297">
            <v>123</v>
          </cell>
          <cell r="S297">
            <v>935</v>
          </cell>
          <cell r="T297" t="str">
            <v>Амортизация (водопровод)</v>
          </cell>
          <cell r="U297">
            <v>262400</v>
          </cell>
          <cell r="V297">
            <v>46</v>
          </cell>
          <cell r="W297">
            <v>36</v>
          </cell>
          <cell r="X297">
            <v>10</v>
          </cell>
          <cell r="Y297">
            <v>78.260869565217391</v>
          </cell>
          <cell r="Z297">
            <v>205356.52173913043</v>
          </cell>
          <cell r="AA297">
            <v>57043.478260869568</v>
          </cell>
          <cell r="AB297">
            <v>57.473958207846337</v>
          </cell>
          <cell r="AC297">
            <v>62042.855226722058</v>
          </cell>
          <cell r="AD297">
            <v>5991.8869658524955</v>
          </cell>
          <cell r="AE297">
            <v>63141.465226722059</v>
          </cell>
          <cell r="AF297">
            <v>6097.9869658524958</v>
          </cell>
          <cell r="AG297">
            <v>210.4715507557402</v>
          </cell>
          <cell r="AH297">
            <v>475.36231884057975</v>
          </cell>
        </row>
        <row r="298">
          <cell r="A298">
            <v>405</v>
          </cell>
          <cell r="B298" t="str">
            <v>Вод-д к дом 1 8 14 16  М-7</v>
          </cell>
          <cell r="C298">
            <v>4</v>
          </cell>
          <cell r="D298" t="str">
            <v>25</v>
          </cell>
          <cell r="E298" t="str">
            <v>11.05.05</v>
          </cell>
          <cell r="F298" t="str">
            <v/>
          </cell>
          <cell r="G298" t="str">
            <v xml:space="preserve">  .  .</v>
          </cell>
          <cell r="H298">
            <v>1576.36</v>
          </cell>
          <cell r="I298">
            <v>0</v>
          </cell>
          <cell r="J298">
            <v>0</v>
          </cell>
          <cell r="K298">
            <v>1576.36</v>
          </cell>
          <cell r="L298">
            <v>0</v>
          </cell>
          <cell r="M298">
            <v>5.25</v>
          </cell>
          <cell r="N298">
            <v>5.25</v>
          </cell>
          <cell r="O298">
            <v>152.21</v>
          </cell>
          <cell r="P298">
            <v>1424.15</v>
          </cell>
          <cell r="Q298">
            <v>7.88</v>
          </cell>
          <cell r="R298">
            <v>123</v>
          </cell>
          <cell r="S298">
            <v>935</v>
          </cell>
          <cell r="T298" t="str">
            <v>Амортизация (водопровод)</v>
          </cell>
          <cell r="U298">
            <v>536280</v>
          </cell>
          <cell r="V298">
            <v>56</v>
          </cell>
          <cell r="W298">
            <v>26</v>
          </cell>
          <cell r="X298">
            <v>30</v>
          </cell>
          <cell r="Y298">
            <v>46.428571428571431</v>
          </cell>
          <cell r="Z298">
            <v>248987.14285714287</v>
          </cell>
          <cell r="AA298">
            <v>287292.85714285716</v>
          </cell>
          <cell r="AB298">
            <v>201.72935234550934</v>
          </cell>
          <cell r="AC298">
            <v>316421.72186336707</v>
          </cell>
          <cell r="AD298">
            <v>30553.014720509978</v>
          </cell>
          <cell r="AE298">
            <v>317998.08186336706</v>
          </cell>
          <cell r="AF298">
            <v>30705.224720509977</v>
          </cell>
          <cell r="AG298">
            <v>1059.9936062112236</v>
          </cell>
          <cell r="AH298">
            <v>798.03571428571422</v>
          </cell>
        </row>
        <row r="299">
          <cell r="A299">
            <v>406</v>
          </cell>
          <cell r="B299" t="str">
            <v>Вод-д к столов кв 53 по ул Гоголя</v>
          </cell>
          <cell r="C299">
            <v>4</v>
          </cell>
          <cell r="D299" t="str">
            <v>25</v>
          </cell>
          <cell r="E299" t="str">
            <v>11.05.05</v>
          </cell>
          <cell r="F299" t="str">
            <v/>
          </cell>
          <cell r="G299" t="str">
            <v xml:space="preserve">  .  .</v>
          </cell>
          <cell r="H299">
            <v>273.08</v>
          </cell>
          <cell r="I299">
            <v>0</v>
          </cell>
          <cell r="J299">
            <v>0</v>
          </cell>
          <cell r="K299">
            <v>273.08</v>
          </cell>
          <cell r="L299">
            <v>0</v>
          </cell>
          <cell r="M299">
            <v>0.91</v>
          </cell>
          <cell r="N299">
            <v>0.91</v>
          </cell>
          <cell r="O299">
            <v>26.39</v>
          </cell>
          <cell r="P299">
            <v>246.69</v>
          </cell>
          <cell r="Q299">
            <v>1.37</v>
          </cell>
          <cell r="R299">
            <v>123</v>
          </cell>
          <cell r="S299">
            <v>935</v>
          </cell>
          <cell r="T299" t="str">
            <v>Амортизация (водопровод)</v>
          </cell>
          <cell r="U299">
            <v>32800</v>
          </cell>
          <cell r="V299">
            <v>46</v>
          </cell>
          <cell r="W299">
            <v>36</v>
          </cell>
          <cell r="X299">
            <v>10</v>
          </cell>
          <cell r="Y299">
            <v>78.260869565217391</v>
          </cell>
          <cell r="Z299">
            <v>25669.565217391304</v>
          </cell>
          <cell r="AA299">
            <v>7130.434782608696</v>
          </cell>
          <cell r="AB299">
            <v>28.904433834402269</v>
          </cell>
          <cell r="AC299">
            <v>7620.1427914985716</v>
          </cell>
          <cell r="AD299">
            <v>736.39800888987588</v>
          </cell>
          <cell r="AE299">
            <v>7893.2227914985715</v>
          </cell>
          <cell r="AF299">
            <v>762.78800888987587</v>
          </cell>
          <cell r="AG299">
            <v>26.310742638328573</v>
          </cell>
          <cell r="AH299">
            <v>59.420289855072468</v>
          </cell>
        </row>
        <row r="300">
          <cell r="A300">
            <v>407</v>
          </cell>
          <cell r="B300" t="str">
            <v>Вод-д по ул Б-Мира 4а</v>
          </cell>
          <cell r="C300">
            <v>4</v>
          </cell>
          <cell r="D300" t="str">
            <v>25</v>
          </cell>
          <cell r="E300" t="str">
            <v>11.05.05</v>
          </cell>
          <cell r="F300" t="str">
            <v/>
          </cell>
          <cell r="G300" t="str">
            <v xml:space="preserve">  .  .</v>
          </cell>
          <cell r="H300">
            <v>0.01</v>
          </cell>
          <cell r="I300">
            <v>0</v>
          </cell>
          <cell r="J300">
            <v>0</v>
          </cell>
          <cell r="K300">
            <v>0.01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0.01</v>
          </cell>
          <cell r="Q300">
            <v>0</v>
          </cell>
          <cell r="R300">
            <v>123</v>
          </cell>
          <cell r="S300">
            <v>935</v>
          </cell>
          <cell r="T300" t="str">
            <v>Амортизация (водопровод)</v>
          </cell>
          <cell r="U300">
            <v>11960</v>
          </cell>
          <cell r="V300">
            <v>39</v>
          </cell>
          <cell r="W300">
            <v>36</v>
          </cell>
          <cell r="X300">
            <v>3</v>
          </cell>
          <cell r="Y300">
            <v>92.307692307692307</v>
          </cell>
          <cell r="Z300">
            <v>11040</v>
          </cell>
          <cell r="AA300">
            <v>920</v>
          </cell>
          <cell r="AB300">
            <v>92000</v>
          </cell>
          <cell r="AC300">
            <v>919.99</v>
          </cell>
          <cell r="AD300">
            <v>0</v>
          </cell>
          <cell r="AE300">
            <v>920</v>
          </cell>
          <cell r="AF300">
            <v>0</v>
          </cell>
          <cell r="AG300">
            <v>3.0666666666666664</v>
          </cell>
          <cell r="AH300">
            <v>25.555555555555557</v>
          </cell>
        </row>
        <row r="301">
          <cell r="A301">
            <v>408</v>
          </cell>
          <cell r="B301" t="str">
            <v>Вод-д по ул Чижевского 16 18 24</v>
          </cell>
          <cell r="C301">
            <v>4</v>
          </cell>
          <cell r="D301" t="str">
            <v>25</v>
          </cell>
          <cell r="E301" t="str">
            <v>11.05.05</v>
          </cell>
          <cell r="F301" t="str">
            <v/>
          </cell>
          <cell r="G301" t="str">
            <v xml:space="preserve">  .  .</v>
          </cell>
          <cell r="H301">
            <v>0.01</v>
          </cell>
          <cell r="I301">
            <v>0</v>
          </cell>
          <cell r="J301">
            <v>0</v>
          </cell>
          <cell r="K301">
            <v>0.01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0.01</v>
          </cell>
          <cell r="Q301">
            <v>0</v>
          </cell>
          <cell r="R301">
            <v>123</v>
          </cell>
          <cell r="S301">
            <v>935</v>
          </cell>
          <cell r="T301" t="str">
            <v>Амортизация (водопровод)</v>
          </cell>
          <cell r="U301">
            <v>13340</v>
          </cell>
          <cell r="V301">
            <v>39</v>
          </cell>
          <cell r="W301">
            <v>36</v>
          </cell>
          <cell r="X301">
            <v>3</v>
          </cell>
          <cell r="Y301">
            <v>92.307692307692307</v>
          </cell>
          <cell r="Z301">
            <v>12313.846153846152</v>
          </cell>
          <cell r="AA301">
            <v>1026.1538461538476</v>
          </cell>
          <cell r="AB301">
            <v>102615.38461538476</v>
          </cell>
          <cell r="AC301">
            <v>1026.1438461538476</v>
          </cell>
          <cell r="AD301">
            <v>0</v>
          </cell>
          <cell r="AE301">
            <v>1026.1538461538476</v>
          </cell>
          <cell r="AF301">
            <v>0</v>
          </cell>
          <cell r="AG301">
            <v>3.4205128205128248</v>
          </cell>
          <cell r="AH301">
            <v>28.504273504273502</v>
          </cell>
        </row>
        <row r="302">
          <cell r="A302">
            <v>409</v>
          </cell>
          <cell r="B302" t="str">
            <v>Вод-д по пр Ленина 34 44 12</v>
          </cell>
          <cell r="C302">
            <v>4</v>
          </cell>
          <cell r="D302" t="str">
            <v>25</v>
          </cell>
          <cell r="E302" t="str">
            <v>11.05.05</v>
          </cell>
          <cell r="F302" t="str">
            <v/>
          </cell>
          <cell r="G302" t="str">
            <v xml:space="preserve">  .  .</v>
          </cell>
          <cell r="H302">
            <v>0.01</v>
          </cell>
          <cell r="I302">
            <v>0</v>
          </cell>
          <cell r="J302">
            <v>0</v>
          </cell>
          <cell r="K302">
            <v>0.01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0.01</v>
          </cell>
          <cell r="Q302">
            <v>0</v>
          </cell>
          <cell r="R302">
            <v>123</v>
          </cell>
          <cell r="S302">
            <v>935</v>
          </cell>
          <cell r="T302" t="str">
            <v>Амортизация (водопровод)</v>
          </cell>
          <cell r="U302">
            <v>35040</v>
          </cell>
          <cell r="V302">
            <v>39</v>
          </cell>
          <cell r="W302">
            <v>36</v>
          </cell>
          <cell r="X302">
            <v>3</v>
          </cell>
          <cell r="Y302">
            <v>92.307692307692307</v>
          </cell>
          <cell r="Z302">
            <v>32344.615384615383</v>
          </cell>
          <cell r="AA302">
            <v>2695.3846153846171</v>
          </cell>
          <cell r="AB302">
            <v>269538.46153846168</v>
          </cell>
          <cell r="AC302">
            <v>2695.3746153846164</v>
          </cell>
          <cell r="AD302">
            <v>0</v>
          </cell>
          <cell r="AE302">
            <v>2695.3846153846166</v>
          </cell>
          <cell r="AF302">
            <v>0</v>
          </cell>
          <cell r="AG302">
            <v>8.9846153846153882</v>
          </cell>
          <cell r="AH302">
            <v>74.871794871794876</v>
          </cell>
        </row>
        <row r="303">
          <cell r="A303">
            <v>410</v>
          </cell>
          <cell r="B303" t="str">
            <v>Вод-д к котельн 5-6 М-22</v>
          </cell>
          <cell r="C303">
            <v>4</v>
          </cell>
          <cell r="D303" t="str">
            <v>25</v>
          </cell>
          <cell r="E303" t="str">
            <v>11.05.05</v>
          </cell>
          <cell r="F303" t="str">
            <v/>
          </cell>
          <cell r="G303" t="str">
            <v xml:space="preserve">  .  .</v>
          </cell>
          <cell r="H303">
            <v>1244</v>
          </cell>
          <cell r="I303">
            <v>0</v>
          </cell>
          <cell r="J303">
            <v>0</v>
          </cell>
          <cell r="K303">
            <v>1244</v>
          </cell>
          <cell r="L303">
            <v>0</v>
          </cell>
          <cell r="M303">
            <v>4.1500000000000004</v>
          </cell>
          <cell r="N303">
            <v>4.1500000000000004</v>
          </cell>
          <cell r="O303">
            <v>120.31</v>
          </cell>
          <cell r="P303">
            <v>1123.69</v>
          </cell>
          <cell r="Q303">
            <v>6.22</v>
          </cell>
          <cell r="R303">
            <v>123</v>
          </cell>
          <cell r="S303">
            <v>935</v>
          </cell>
          <cell r="T303" t="str">
            <v>Амортизация (водопровод)</v>
          </cell>
          <cell r="U303">
            <v>346040</v>
          </cell>
          <cell r="V303">
            <v>46</v>
          </cell>
          <cell r="W303">
            <v>36</v>
          </cell>
          <cell r="X303">
            <v>10</v>
          </cell>
          <cell r="Y303">
            <v>78.260869565217391</v>
          </cell>
          <cell r="Z303">
            <v>270813.91304347827</v>
          </cell>
          <cell r="AA303">
            <v>75226.086956521729</v>
          </cell>
          <cell r="AB303">
            <v>66.945587267415149</v>
          </cell>
          <cell r="AC303">
            <v>82036.310560664439</v>
          </cell>
          <cell r="AD303">
            <v>7933.9136041427164</v>
          </cell>
          <cell r="AE303">
            <v>83280.310560664439</v>
          </cell>
          <cell r="AF303">
            <v>8054.2236041427168</v>
          </cell>
          <cell r="AG303">
            <v>277.6010352022148</v>
          </cell>
          <cell r="AH303">
            <v>626.8840579710145</v>
          </cell>
        </row>
        <row r="304">
          <cell r="A304">
            <v>411</v>
          </cell>
          <cell r="B304" t="str">
            <v>Вод-д М-27 к домам 5,15,12, 20, 21</v>
          </cell>
          <cell r="C304">
            <v>4</v>
          </cell>
          <cell r="D304" t="str">
            <v>25</v>
          </cell>
          <cell r="E304" t="str">
            <v>11.05.05</v>
          </cell>
          <cell r="F304" t="str">
            <v>Протяженность 331м, труба чуг д 100</v>
          </cell>
          <cell r="G304" t="str">
            <v>01.01.71</v>
          </cell>
          <cell r="H304">
            <v>3243.46</v>
          </cell>
          <cell r="I304">
            <v>0</v>
          </cell>
          <cell r="J304">
            <v>0</v>
          </cell>
          <cell r="K304">
            <v>3243.46</v>
          </cell>
          <cell r="L304">
            <v>0</v>
          </cell>
          <cell r="M304">
            <v>10.81</v>
          </cell>
          <cell r="N304">
            <v>10.81</v>
          </cell>
          <cell r="O304">
            <v>313.39</v>
          </cell>
          <cell r="P304">
            <v>2930.07</v>
          </cell>
          <cell r="Q304">
            <v>16.22</v>
          </cell>
          <cell r="R304">
            <v>123</v>
          </cell>
          <cell r="S304">
            <v>935</v>
          </cell>
          <cell r="T304" t="str">
            <v>Амортизация (водопровод)</v>
          </cell>
          <cell r="U304">
            <v>542840</v>
          </cell>
          <cell r="V304">
            <v>46</v>
          </cell>
          <cell r="W304">
            <v>36</v>
          </cell>
          <cell r="X304">
            <v>10</v>
          </cell>
          <cell r="Y304">
            <v>78.260869565217391</v>
          </cell>
          <cell r="Z304">
            <v>424831.30434782611</v>
          </cell>
          <cell r="AA304">
            <v>118008.69565217389</v>
          </cell>
          <cell r="AB304">
            <v>40.275043139643039</v>
          </cell>
          <cell r="AC304">
            <v>127387.0314217066</v>
          </cell>
          <cell r="AD304">
            <v>12308.405769532732</v>
          </cell>
          <cell r="AE304">
            <v>130630.49142170661</v>
          </cell>
          <cell r="AF304">
            <v>12621.795769532731</v>
          </cell>
          <cell r="AG304">
            <v>435.43497140568871</v>
          </cell>
          <cell r="AH304">
            <v>983.40579710144937</v>
          </cell>
        </row>
        <row r="305">
          <cell r="A305">
            <v>412</v>
          </cell>
          <cell r="B305" t="str">
            <v>Вод-д М-27 к домам 28, 29</v>
          </cell>
          <cell r="C305">
            <v>4</v>
          </cell>
          <cell r="D305" t="str">
            <v>25</v>
          </cell>
          <cell r="E305" t="str">
            <v>11.05.05</v>
          </cell>
          <cell r="F305" t="str">
            <v>Протяженность 174м, труба чуг д 100</v>
          </cell>
          <cell r="G305" t="str">
            <v>01.01.72</v>
          </cell>
          <cell r="H305">
            <v>3577.8</v>
          </cell>
          <cell r="I305">
            <v>0</v>
          </cell>
          <cell r="J305">
            <v>0</v>
          </cell>
          <cell r="K305">
            <v>3577.8</v>
          </cell>
          <cell r="L305">
            <v>0</v>
          </cell>
          <cell r="M305">
            <v>11.93</v>
          </cell>
          <cell r="N305">
            <v>11.93</v>
          </cell>
          <cell r="O305">
            <v>345.85</v>
          </cell>
          <cell r="P305">
            <v>3231.95</v>
          </cell>
          <cell r="Q305">
            <v>17.89</v>
          </cell>
          <cell r="R305">
            <v>123</v>
          </cell>
          <cell r="S305">
            <v>935</v>
          </cell>
          <cell r="T305" t="str">
            <v>Амортизация (водопровод)</v>
          </cell>
          <cell r="U305">
            <v>285360</v>
          </cell>
          <cell r="V305">
            <v>47</v>
          </cell>
          <cell r="W305">
            <v>35</v>
          </cell>
          <cell r="X305">
            <v>12</v>
          </cell>
          <cell r="Y305">
            <v>74.468085106382972</v>
          </cell>
          <cell r="Z305">
            <v>212502.12765957447</v>
          </cell>
          <cell r="AA305">
            <v>72857.872340425529</v>
          </cell>
          <cell r="AB305">
            <v>22.543007268189648</v>
          </cell>
          <cell r="AC305">
            <v>77076.571404128917</v>
          </cell>
          <cell r="AD305">
            <v>7450.6490637033894</v>
          </cell>
          <cell r="AE305">
            <v>80654.37140412892</v>
          </cell>
          <cell r="AF305">
            <v>7796.4990637033898</v>
          </cell>
          <cell r="AG305">
            <v>268.84790468042974</v>
          </cell>
          <cell r="AH305">
            <v>505.95744680851067</v>
          </cell>
        </row>
        <row r="306">
          <cell r="A306">
            <v>413</v>
          </cell>
          <cell r="B306" t="str">
            <v>Вод-д М-27 к домам 7,9,10,22, 23</v>
          </cell>
          <cell r="C306">
            <v>4</v>
          </cell>
          <cell r="D306" t="str">
            <v>25</v>
          </cell>
          <cell r="E306" t="str">
            <v>11.05.05</v>
          </cell>
          <cell r="F306" t="str">
            <v>Протяженность 491м, труба чуг 100</v>
          </cell>
          <cell r="G306" t="str">
            <v>01.01.71</v>
          </cell>
          <cell r="H306">
            <v>50399.05</v>
          </cell>
          <cell r="I306">
            <v>0</v>
          </cell>
          <cell r="J306">
            <v>0</v>
          </cell>
          <cell r="K306">
            <v>50399.05</v>
          </cell>
          <cell r="L306">
            <v>0</v>
          </cell>
          <cell r="M306">
            <v>168</v>
          </cell>
          <cell r="N306">
            <v>168</v>
          </cell>
          <cell r="O306">
            <v>1521.66</v>
          </cell>
          <cell r="P306">
            <v>48877.39</v>
          </cell>
          <cell r="Q306">
            <v>252</v>
          </cell>
          <cell r="R306">
            <v>123</v>
          </cell>
          <cell r="S306">
            <v>935</v>
          </cell>
          <cell r="T306" t="str">
            <v>Амортизация (водопровод)</v>
          </cell>
          <cell r="U306">
            <v>805240</v>
          </cell>
          <cell r="V306">
            <v>47</v>
          </cell>
          <cell r="W306">
            <v>35</v>
          </cell>
          <cell r="X306">
            <v>12</v>
          </cell>
          <cell r="Y306">
            <v>74.468085106382972</v>
          </cell>
          <cell r="Z306">
            <v>599646.80851063831</v>
          </cell>
          <cell r="AA306">
            <v>205593.19148936169</v>
          </cell>
          <cell r="AB306">
            <v>4.206304622430979</v>
          </cell>
          <cell r="AC306">
            <v>161594.70698113006</v>
          </cell>
          <cell r="AD306">
            <v>4878.9054917683243</v>
          </cell>
          <cell r="AE306">
            <v>211993.75698113005</v>
          </cell>
          <cell r="AF306">
            <v>6400.5654917683241</v>
          </cell>
          <cell r="AG306">
            <v>706.64585660376679</v>
          </cell>
          <cell r="AH306">
            <v>1427.7304964539007</v>
          </cell>
        </row>
        <row r="307">
          <cell r="A307">
            <v>414</v>
          </cell>
          <cell r="B307" t="str">
            <v>Вод-д М-28 к домам 11, 12, 13</v>
          </cell>
          <cell r="C307">
            <v>4</v>
          </cell>
          <cell r="D307" t="str">
            <v>25</v>
          </cell>
          <cell r="E307" t="str">
            <v>11.05.05</v>
          </cell>
          <cell r="F307" t="str">
            <v>Протяженность 287м, труба чуг д 100</v>
          </cell>
          <cell r="G307" t="str">
            <v>01.01.72</v>
          </cell>
          <cell r="H307">
            <v>12228.43</v>
          </cell>
          <cell r="I307">
            <v>0</v>
          </cell>
          <cell r="J307">
            <v>0</v>
          </cell>
          <cell r="K307">
            <v>12228.43</v>
          </cell>
          <cell r="L307">
            <v>0</v>
          </cell>
          <cell r="M307">
            <v>40.76</v>
          </cell>
          <cell r="N307">
            <v>40.76</v>
          </cell>
          <cell r="O307">
            <v>1181.6400000000001</v>
          </cell>
          <cell r="P307">
            <v>11046.79</v>
          </cell>
          <cell r="Q307">
            <v>61.14</v>
          </cell>
          <cell r="R307">
            <v>123</v>
          </cell>
          <cell r="S307">
            <v>935</v>
          </cell>
          <cell r="T307" t="str">
            <v>Амортизация (водопровод)</v>
          </cell>
          <cell r="U307">
            <v>470680</v>
          </cell>
          <cell r="V307">
            <v>47</v>
          </cell>
          <cell r="W307">
            <v>35</v>
          </cell>
          <cell r="X307">
            <v>12</v>
          </cell>
          <cell r="Y307">
            <v>74.468085106382972</v>
          </cell>
          <cell r="Z307">
            <v>350506.38297872338</v>
          </cell>
          <cell r="AA307">
            <v>120173.61702127662</v>
          </cell>
          <cell r="AB307">
            <v>10.878600663294641</v>
          </cell>
          <cell r="AC307">
            <v>120799.77670905209</v>
          </cell>
          <cell r="AD307">
            <v>11672.949687775481</v>
          </cell>
          <cell r="AE307">
            <v>133028.20670905209</v>
          </cell>
          <cell r="AF307">
            <v>12854.58968777548</v>
          </cell>
          <cell r="AG307">
            <v>443.42735569684032</v>
          </cell>
          <cell r="AH307">
            <v>834.53900709219852</v>
          </cell>
        </row>
        <row r="308">
          <cell r="A308">
            <v>415</v>
          </cell>
          <cell r="B308" t="str">
            <v>Вод-д М-28 к домам 14, 15, 16</v>
          </cell>
          <cell r="C308">
            <v>4</v>
          </cell>
          <cell r="D308" t="str">
            <v>25</v>
          </cell>
          <cell r="E308" t="str">
            <v>11.05.05</v>
          </cell>
          <cell r="F308" t="str">
            <v>Протяженность 130м, труба чуг д 100</v>
          </cell>
          <cell r="G308" t="str">
            <v>01.01.72</v>
          </cell>
          <cell r="H308">
            <v>50964.26</v>
          </cell>
          <cell r="I308">
            <v>0</v>
          </cell>
          <cell r="J308">
            <v>0</v>
          </cell>
          <cell r="K308">
            <v>50964.26</v>
          </cell>
          <cell r="L308">
            <v>0</v>
          </cell>
          <cell r="M308">
            <v>169.88</v>
          </cell>
          <cell r="N308">
            <v>169.88</v>
          </cell>
          <cell r="O308">
            <v>779.43</v>
          </cell>
          <cell r="P308">
            <v>50184.83</v>
          </cell>
          <cell r="Q308">
            <v>254.82</v>
          </cell>
          <cell r="R308">
            <v>123</v>
          </cell>
          <cell r="S308">
            <v>935</v>
          </cell>
          <cell r="T308" t="str">
            <v>Амортизация (водопровод)</v>
          </cell>
          <cell r="U308">
            <v>213200</v>
          </cell>
          <cell r="V308">
            <v>47</v>
          </cell>
          <cell r="W308">
            <v>35</v>
          </cell>
          <cell r="X308">
            <v>12</v>
          </cell>
          <cell r="Y308">
            <v>74.468085106382972</v>
          </cell>
          <cell r="Z308">
            <v>158765.95744680849</v>
          </cell>
          <cell r="AA308">
            <v>54434.04255319151</v>
          </cell>
          <cell r="AB308">
            <v>1.0846712553014828</v>
          </cell>
          <cell r="AC308">
            <v>4315.2078697111501</v>
          </cell>
          <cell r="AD308">
            <v>65.995316519634684</v>
          </cell>
          <cell r="AE308">
            <v>55279.467869711152</v>
          </cell>
          <cell r="AF308">
            <v>845.42531651963463</v>
          </cell>
          <cell r="AG308">
            <v>184.26489289903716</v>
          </cell>
          <cell r="AH308">
            <v>378.01418439716309</v>
          </cell>
        </row>
        <row r="309">
          <cell r="A309">
            <v>416</v>
          </cell>
          <cell r="B309" t="str">
            <v>Вод-д М-28 Юго-Восток</v>
          </cell>
          <cell r="C309">
            <v>4</v>
          </cell>
          <cell r="D309" t="str">
            <v>25</v>
          </cell>
          <cell r="E309" t="str">
            <v>11.05.05</v>
          </cell>
          <cell r="F309" t="str">
            <v>Протяженность 3158м, труба чуг д 400</v>
          </cell>
          <cell r="G309" t="str">
            <v>01.01.72</v>
          </cell>
          <cell r="H309">
            <v>372151.87</v>
          </cell>
          <cell r="I309">
            <v>0</v>
          </cell>
          <cell r="J309">
            <v>0</v>
          </cell>
          <cell r="K309">
            <v>372151.87</v>
          </cell>
          <cell r="L309">
            <v>0</v>
          </cell>
          <cell r="M309">
            <v>1240.51</v>
          </cell>
          <cell r="N309">
            <v>1240.51</v>
          </cell>
          <cell r="O309">
            <v>14367.53</v>
          </cell>
          <cell r="P309">
            <v>357784.34</v>
          </cell>
          <cell r="Q309">
            <v>1860.76</v>
          </cell>
          <cell r="R309">
            <v>123</v>
          </cell>
          <cell r="S309">
            <v>935</v>
          </cell>
          <cell r="T309" t="str">
            <v>Амортизация (водопровод)</v>
          </cell>
          <cell r="U309">
            <v>27064060</v>
          </cell>
          <cell r="V309">
            <v>47</v>
          </cell>
          <cell r="W309">
            <v>35</v>
          </cell>
          <cell r="X309">
            <v>12</v>
          </cell>
          <cell r="Y309">
            <v>74.468085106382972</v>
          </cell>
          <cell r="Z309">
            <v>20154087.234042551</v>
          </cell>
          <cell r="AA309">
            <v>6909972.7659574486</v>
          </cell>
          <cell r="AB309">
            <v>19.313234240373539</v>
          </cell>
          <cell r="AC309">
            <v>6815304.3683030419</v>
          </cell>
          <cell r="AD309">
            <v>263115.942345594</v>
          </cell>
          <cell r="AE309">
            <v>7187456.238303042</v>
          </cell>
          <cell r="AF309">
            <v>277483.47234559403</v>
          </cell>
          <cell r="AG309">
            <v>23958.18746101014</v>
          </cell>
          <cell r="AH309">
            <v>47985.921985815599</v>
          </cell>
        </row>
        <row r="310">
          <cell r="A310">
            <v>417</v>
          </cell>
          <cell r="B310" t="str">
            <v>Вод-д М-28 к домам 19-26</v>
          </cell>
          <cell r="C310">
            <v>4</v>
          </cell>
          <cell r="D310" t="str">
            <v>25</v>
          </cell>
          <cell r="E310" t="str">
            <v>11.05.05</v>
          </cell>
          <cell r="F310" t="str">
            <v>Протяженность 1047м, труба чуг д 100</v>
          </cell>
          <cell r="G310" t="str">
            <v>01.01.72</v>
          </cell>
          <cell r="H310">
            <v>76269.490000000005</v>
          </cell>
          <cell r="I310">
            <v>0</v>
          </cell>
          <cell r="J310">
            <v>0</v>
          </cell>
          <cell r="K310">
            <v>76269.490000000005</v>
          </cell>
          <cell r="L310">
            <v>0</v>
          </cell>
          <cell r="M310">
            <v>254.23</v>
          </cell>
          <cell r="N310">
            <v>254.23</v>
          </cell>
          <cell r="O310">
            <v>3538.81</v>
          </cell>
          <cell r="P310">
            <v>72730.679999999993</v>
          </cell>
          <cell r="Q310">
            <v>381.35</v>
          </cell>
          <cell r="R310">
            <v>123</v>
          </cell>
          <cell r="S310">
            <v>935</v>
          </cell>
          <cell r="T310" t="str">
            <v>Амортизация (водопровод)</v>
          </cell>
          <cell r="U310">
            <v>1717080</v>
          </cell>
          <cell r="V310">
            <v>47</v>
          </cell>
          <cell r="W310">
            <v>35</v>
          </cell>
          <cell r="X310">
            <v>12</v>
          </cell>
          <cell r="Y310">
            <v>74.468085106382972</v>
          </cell>
          <cell r="Z310">
            <v>1278676.5957446808</v>
          </cell>
          <cell r="AA310">
            <v>438403.40425531915</v>
          </cell>
          <cell r="AB310">
            <v>6.027764407748136</v>
          </cell>
          <cell r="AC310">
            <v>383465.02721910243</v>
          </cell>
          <cell r="AD310">
            <v>17792.302963783179</v>
          </cell>
          <cell r="AE310">
            <v>459734.51721910242</v>
          </cell>
          <cell r="AF310">
            <v>21331.11296378318</v>
          </cell>
          <cell r="AG310">
            <v>1532.4483907303413</v>
          </cell>
          <cell r="AH310">
            <v>3044.4680851063827</v>
          </cell>
        </row>
        <row r="311">
          <cell r="A311">
            <v>418</v>
          </cell>
          <cell r="B311" t="str">
            <v>Вод-д М-27 к дом 18-19</v>
          </cell>
          <cell r="C311">
            <v>4</v>
          </cell>
          <cell r="D311" t="str">
            <v>25</v>
          </cell>
          <cell r="E311" t="str">
            <v>11.05.05</v>
          </cell>
          <cell r="F311" t="str">
            <v>Протяженность 33м, труба чуг д 100</v>
          </cell>
          <cell r="G311" t="str">
            <v>01.01.72</v>
          </cell>
          <cell r="H311">
            <v>714.13</v>
          </cell>
          <cell r="I311">
            <v>0</v>
          </cell>
          <cell r="J311">
            <v>0</v>
          </cell>
          <cell r="K311">
            <v>714.13</v>
          </cell>
          <cell r="L311">
            <v>0</v>
          </cell>
          <cell r="M311">
            <v>2.38</v>
          </cell>
          <cell r="N311">
            <v>2.38</v>
          </cell>
          <cell r="O311">
            <v>69</v>
          </cell>
          <cell r="P311">
            <v>645.13</v>
          </cell>
          <cell r="Q311">
            <v>3.57</v>
          </cell>
          <cell r="R311">
            <v>123</v>
          </cell>
          <cell r="S311">
            <v>935</v>
          </cell>
          <cell r="T311" t="str">
            <v>Амортизация (водопровод)</v>
          </cell>
          <cell r="U311">
            <v>54120</v>
          </cell>
          <cell r="V311">
            <v>47</v>
          </cell>
          <cell r="W311">
            <v>35</v>
          </cell>
          <cell r="X311">
            <v>12</v>
          </cell>
          <cell r="Y311">
            <v>74.468085106382972</v>
          </cell>
          <cell r="Z311">
            <v>40302.127659574464</v>
          </cell>
          <cell r="AA311">
            <v>13817.872340425536</v>
          </cell>
          <cell r="AB311">
            <v>21.418740936595007</v>
          </cell>
          <cell r="AC311">
            <v>14581.635465050593</v>
          </cell>
          <cell r="AD311">
            <v>1408.8931246250554</v>
          </cell>
          <cell r="AE311">
            <v>15295.765465050592</v>
          </cell>
          <cell r="AF311">
            <v>1477.8931246250554</v>
          </cell>
          <cell r="AG311">
            <v>50.985884883501974</v>
          </cell>
          <cell r="AH311">
            <v>95.957446808510625</v>
          </cell>
        </row>
        <row r="312">
          <cell r="A312">
            <v>420</v>
          </cell>
          <cell r="B312" t="str">
            <v>Вод-д по точкам 70-76</v>
          </cell>
          <cell r="C312">
            <v>4</v>
          </cell>
          <cell r="D312" t="str">
            <v>25</v>
          </cell>
          <cell r="E312" t="str">
            <v>11.05.05</v>
          </cell>
          <cell r="F312" t="str">
            <v/>
          </cell>
          <cell r="G312" t="str">
            <v xml:space="preserve">  .  .</v>
          </cell>
          <cell r="H312">
            <v>0.01</v>
          </cell>
          <cell r="I312">
            <v>0</v>
          </cell>
          <cell r="J312">
            <v>0</v>
          </cell>
          <cell r="K312">
            <v>0.01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0.01</v>
          </cell>
          <cell r="Q312">
            <v>0</v>
          </cell>
          <cell r="R312">
            <v>123</v>
          </cell>
          <cell r="S312">
            <v>935</v>
          </cell>
          <cell r="T312" t="str">
            <v>Амортизация (водопровод)</v>
          </cell>
          <cell r="U312">
            <v>3641285</v>
          </cell>
          <cell r="V312">
            <v>38</v>
          </cell>
          <cell r="W312">
            <v>35</v>
          </cell>
          <cell r="X312">
            <v>3</v>
          </cell>
          <cell r="Y312">
            <v>92.10526315789474</v>
          </cell>
          <cell r="Z312">
            <v>3353815.1315789474</v>
          </cell>
          <cell r="AA312">
            <v>287469.86842105258</v>
          </cell>
          <cell r="AB312">
            <v>28746986.842105258</v>
          </cell>
          <cell r="AC312">
            <v>287469.85842105257</v>
          </cell>
          <cell r="AD312">
            <v>0</v>
          </cell>
          <cell r="AE312">
            <v>287469.86842105258</v>
          </cell>
          <cell r="AF312">
            <v>0</v>
          </cell>
          <cell r="AG312">
            <v>958.2328947368419</v>
          </cell>
          <cell r="AH312">
            <v>7985.2741228070181</v>
          </cell>
        </row>
        <row r="313">
          <cell r="A313">
            <v>421</v>
          </cell>
          <cell r="B313" t="str">
            <v>Вод-д по ул Сатпаева</v>
          </cell>
          <cell r="C313">
            <v>4</v>
          </cell>
          <cell r="D313" t="str">
            <v>25</v>
          </cell>
          <cell r="E313" t="str">
            <v>11.05.05</v>
          </cell>
          <cell r="F313" t="str">
            <v/>
          </cell>
          <cell r="G313" t="str">
            <v xml:space="preserve">  .  .</v>
          </cell>
          <cell r="H313">
            <v>121855.64</v>
          </cell>
          <cell r="I313">
            <v>0</v>
          </cell>
          <cell r="J313">
            <v>0</v>
          </cell>
          <cell r="K313">
            <v>121855.64</v>
          </cell>
          <cell r="L313">
            <v>0</v>
          </cell>
          <cell r="M313">
            <v>406.19</v>
          </cell>
          <cell r="N313">
            <v>406.19</v>
          </cell>
          <cell r="O313">
            <v>1624.76</v>
          </cell>
          <cell r="P313">
            <v>120230.88</v>
          </cell>
          <cell r="Q313">
            <v>609.28</v>
          </cell>
          <cell r="R313">
            <v>123</v>
          </cell>
          <cell r="S313">
            <v>935</v>
          </cell>
          <cell r="T313" t="str">
            <v>Амортизация (водопровод)</v>
          </cell>
          <cell r="U313">
            <v>1501650</v>
          </cell>
          <cell r="V313">
            <v>38</v>
          </cell>
          <cell r="W313">
            <v>35</v>
          </cell>
          <cell r="X313">
            <v>3</v>
          </cell>
          <cell r="Y313">
            <v>92.10526315789474</v>
          </cell>
          <cell r="Z313">
            <v>1383098.6842105263</v>
          </cell>
          <cell r="AA313">
            <v>118551.31578947371</v>
          </cell>
          <cell r="AB313">
            <v>0.98603050887986265</v>
          </cell>
          <cell r="AC313">
            <v>-1702.2612809186539</v>
          </cell>
          <cell r="AD313">
            <v>-22.697070392354362</v>
          </cell>
          <cell r="AE313">
            <v>120153.37871908135</v>
          </cell>
          <cell r="AF313">
            <v>1602.0629296076456</v>
          </cell>
          <cell r="AG313">
            <v>400.51126239693781</v>
          </cell>
          <cell r="AH313">
            <v>3293.0921052631579</v>
          </cell>
        </row>
        <row r="314">
          <cell r="A314">
            <v>423</v>
          </cell>
          <cell r="B314" t="str">
            <v>Вод-д на площ узла н/стан шт Кир р-на</v>
          </cell>
          <cell r="C314">
            <v>4</v>
          </cell>
          <cell r="D314" t="str">
            <v>25</v>
          </cell>
          <cell r="E314" t="str">
            <v>11.05.05</v>
          </cell>
          <cell r="F314" t="str">
            <v/>
          </cell>
          <cell r="G314" t="str">
            <v xml:space="preserve">  .  .</v>
          </cell>
          <cell r="H314">
            <v>13438.49</v>
          </cell>
          <cell r="I314">
            <v>0</v>
          </cell>
          <cell r="J314">
            <v>0</v>
          </cell>
          <cell r="K314">
            <v>13438.49</v>
          </cell>
          <cell r="L314">
            <v>0</v>
          </cell>
          <cell r="M314">
            <v>44.79</v>
          </cell>
          <cell r="N314">
            <v>44.79</v>
          </cell>
          <cell r="O314">
            <v>1298.47</v>
          </cell>
          <cell r="P314">
            <v>12140.02</v>
          </cell>
          <cell r="Q314">
            <v>67.19</v>
          </cell>
          <cell r="R314">
            <v>123</v>
          </cell>
          <cell r="S314">
            <v>935</v>
          </cell>
          <cell r="T314" t="str">
            <v>Амортизация (водопровод)</v>
          </cell>
          <cell r="U314">
            <v>1000400</v>
          </cell>
          <cell r="V314">
            <v>47</v>
          </cell>
          <cell r="W314">
            <v>35</v>
          </cell>
          <cell r="X314">
            <v>12</v>
          </cell>
          <cell r="Y314">
            <v>74.468085106382972</v>
          </cell>
          <cell r="Z314">
            <v>744978.72340425523</v>
          </cell>
          <cell r="AA314">
            <v>255421.27659574477</v>
          </cell>
          <cell r="AB314">
            <v>21.039609209518993</v>
          </cell>
          <cell r="AC314">
            <v>269302.08796602889</v>
          </cell>
          <cell r="AD314">
            <v>26020.831370284126</v>
          </cell>
          <cell r="AE314">
            <v>282740.57796602888</v>
          </cell>
          <cell r="AF314">
            <v>27319.301370284127</v>
          </cell>
          <cell r="AG314">
            <v>942.4685932200963</v>
          </cell>
          <cell r="AH314">
            <v>1773.758865248227</v>
          </cell>
        </row>
        <row r="315">
          <cell r="A315">
            <v>425</v>
          </cell>
          <cell r="B315" t="str">
            <v>Вод-д к дому 42 М-17</v>
          </cell>
          <cell r="C315">
            <v>4</v>
          </cell>
          <cell r="D315" t="str">
            <v>25</v>
          </cell>
          <cell r="E315" t="str">
            <v>11.05.05</v>
          </cell>
          <cell r="F315" t="str">
            <v/>
          </cell>
          <cell r="G315" t="str">
            <v xml:space="preserve">  .  .</v>
          </cell>
          <cell r="H315">
            <v>143.13</v>
          </cell>
          <cell r="I315">
            <v>0</v>
          </cell>
          <cell r="J315">
            <v>0</v>
          </cell>
          <cell r="K315">
            <v>143.13</v>
          </cell>
          <cell r="L315">
            <v>0</v>
          </cell>
          <cell r="M315">
            <v>0.48</v>
          </cell>
          <cell r="N315">
            <v>0.48</v>
          </cell>
          <cell r="O315">
            <v>13.9</v>
          </cell>
          <cell r="P315">
            <v>129.22999999999999</v>
          </cell>
          <cell r="Q315">
            <v>0.72</v>
          </cell>
          <cell r="R315">
            <v>123</v>
          </cell>
          <cell r="S315">
            <v>935</v>
          </cell>
          <cell r="T315" t="str">
            <v>Амортизация (водопровод)</v>
          </cell>
          <cell r="U315">
            <v>16400</v>
          </cell>
          <cell r="V315">
            <v>47</v>
          </cell>
          <cell r="W315">
            <v>35</v>
          </cell>
          <cell r="X315">
            <v>12</v>
          </cell>
          <cell r="Y315">
            <v>74.468085106382972</v>
          </cell>
          <cell r="Z315">
            <v>12212.765957446807</v>
          </cell>
          <cell r="AA315">
            <v>4187.2340425531929</v>
          </cell>
          <cell r="AB315">
            <v>32.40140867099894</v>
          </cell>
          <cell r="AC315">
            <v>4494.4836230800784</v>
          </cell>
          <cell r="AD315">
            <v>436.47958052688529</v>
          </cell>
          <cell r="AE315">
            <v>4637.6136230800785</v>
          </cell>
          <cell r="AF315">
            <v>450.37958052688526</v>
          </cell>
          <cell r="AG315">
            <v>15.458712076933594</v>
          </cell>
          <cell r="AH315">
            <v>29.078014184397162</v>
          </cell>
        </row>
        <row r="316">
          <cell r="A316">
            <v>426</v>
          </cell>
          <cell r="B316" t="str">
            <v>Вод-д к дому 37 М-14</v>
          </cell>
          <cell r="C316">
            <v>4</v>
          </cell>
          <cell r="D316" t="str">
            <v>25</v>
          </cell>
          <cell r="E316" t="str">
            <v>11.05.05</v>
          </cell>
          <cell r="F316" t="str">
            <v/>
          </cell>
          <cell r="G316" t="str">
            <v xml:space="preserve">  .  .</v>
          </cell>
          <cell r="H316">
            <v>447.01</v>
          </cell>
          <cell r="I316">
            <v>0</v>
          </cell>
          <cell r="J316">
            <v>0</v>
          </cell>
          <cell r="K316">
            <v>447.01</v>
          </cell>
          <cell r="L316">
            <v>0</v>
          </cell>
          <cell r="M316">
            <v>1.49</v>
          </cell>
          <cell r="N316">
            <v>1.49</v>
          </cell>
          <cell r="O316">
            <v>43.19</v>
          </cell>
          <cell r="P316">
            <v>403.82</v>
          </cell>
          <cell r="Q316">
            <v>2.2400000000000002</v>
          </cell>
          <cell r="R316">
            <v>123</v>
          </cell>
          <cell r="S316">
            <v>935</v>
          </cell>
          <cell r="T316" t="str">
            <v>Амортизация (водопровод)</v>
          </cell>
          <cell r="U316">
            <v>59040</v>
          </cell>
          <cell r="V316">
            <v>47</v>
          </cell>
          <cell r="W316">
            <v>35</v>
          </cell>
          <cell r="X316">
            <v>12</v>
          </cell>
          <cell r="Y316">
            <v>74.468085106382972</v>
          </cell>
          <cell r="Z316">
            <v>43965.957446808512</v>
          </cell>
          <cell r="AA316">
            <v>15074.042553191488</v>
          </cell>
          <cell r="AB316">
            <v>37.328618080311742</v>
          </cell>
          <cell r="AC316">
            <v>16239.255568080151</v>
          </cell>
          <cell r="AD316">
            <v>1569.033014888664</v>
          </cell>
          <cell r="AE316">
            <v>16686.265568080151</v>
          </cell>
          <cell r="AF316">
            <v>1612.223014888664</v>
          </cell>
          <cell r="AG316">
            <v>55.620885226933837</v>
          </cell>
          <cell r="AH316">
            <v>104.68085106382979</v>
          </cell>
        </row>
        <row r="317">
          <cell r="A317">
            <v>427</v>
          </cell>
          <cell r="B317" t="str">
            <v>Вод-д к 80-и кв дому 34 М-15</v>
          </cell>
          <cell r="C317">
            <v>4</v>
          </cell>
          <cell r="D317" t="str">
            <v>25</v>
          </cell>
          <cell r="E317" t="str">
            <v>11.05.05</v>
          </cell>
          <cell r="F317" t="str">
            <v/>
          </cell>
          <cell r="G317" t="str">
            <v xml:space="preserve">  .  .</v>
          </cell>
          <cell r="H317">
            <v>754.37</v>
          </cell>
          <cell r="I317">
            <v>0</v>
          </cell>
          <cell r="J317">
            <v>0</v>
          </cell>
          <cell r="K317">
            <v>754.37</v>
          </cell>
          <cell r="L317">
            <v>0</v>
          </cell>
          <cell r="M317">
            <v>2.5099999999999998</v>
          </cell>
          <cell r="N317">
            <v>2.5099999999999998</v>
          </cell>
          <cell r="O317">
            <v>72.77</v>
          </cell>
          <cell r="P317">
            <v>681.6</v>
          </cell>
          <cell r="Q317">
            <v>3.77</v>
          </cell>
          <cell r="R317">
            <v>123</v>
          </cell>
          <cell r="S317">
            <v>935</v>
          </cell>
          <cell r="T317" t="str">
            <v>Амортизация (водопровод)</v>
          </cell>
          <cell r="U317">
            <v>30624</v>
          </cell>
          <cell r="V317">
            <v>47</v>
          </cell>
          <cell r="W317">
            <v>35</v>
          </cell>
          <cell r="X317">
            <v>12</v>
          </cell>
          <cell r="Y317">
            <v>74.468085106382972</v>
          </cell>
          <cell r="Z317">
            <v>22805.106382978724</v>
          </cell>
          <cell r="AA317">
            <v>7818.8936170212764</v>
          </cell>
          <cell r="AB317">
            <v>11.471381480371591</v>
          </cell>
          <cell r="AC317">
            <v>7899.296047347917</v>
          </cell>
          <cell r="AD317">
            <v>762.00243032664059</v>
          </cell>
          <cell r="AE317">
            <v>8653.6660473479169</v>
          </cell>
          <cell r="AF317">
            <v>834.77243032664057</v>
          </cell>
          <cell r="AG317">
            <v>28.845553491159723</v>
          </cell>
          <cell r="AH317">
            <v>54.297872340425528</v>
          </cell>
        </row>
        <row r="318">
          <cell r="A318">
            <v>428</v>
          </cell>
          <cell r="B318" t="str">
            <v>Вод-д к дом 35 М-2</v>
          </cell>
          <cell r="C318">
            <v>4</v>
          </cell>
          <cell r="D318" t="str">
            <v>25</v>
          </cell>
          <cell r="E318" t="str">
            <v>11.05.05</v>
          </cell>
          <cell r="F318" t="str">
            <v/>
          </cell>
          <cell r="G318" t="str">
            <v xml:space="preserve">  .  .</v>
          </cell>
          <cell r="H318">
            <v>507.54</v>
          </cell>
          <cell r="I318">
            <v>0</v>
          </cell>
          <cell r="J318">
            <v>0</v>
          </cell>
          <cell r="K318">
            <v>507.54</v>
          </cell>
          <cell r="L318">
            <v>0</v>
          </cell>
          <cell r="M318">
            <v>1.69</v>
          </cell>
          <cell r="N318">
            <v>1.69</v>
          </cell>
          <cell r="O318">
            <v>48.99</v>
          </cell>
          <cell r="P318">
            <v>458.55</v>
          </cell>
          <cell r="Q318">
            <v>2.54</v>
          </cell>
          <cell r="R318">
            <v>123</v>
          </cell>
          <cell r="S318">
            <v>935</v>
          </cell>
          <cell r="T318" t="str">
            <v>Амортизация (водопровод)</v>
          </cell>
          <cell r="U318">
            <v>20500</v>
          </cell>
          <cell r="V318">
            <v>47</v>
          </cell>
          <cell r="W318">
            <v>35</v>
          </cell>
          <cell r="X318">
            <v>12</v>
          </cell>
          <cell r="Y318">
            <v>74.468085106382972</v>
          </cell>
          <cell r="Z318">
            <v>15265.95744680851</v>
          </cell>
          <cell r="AA318">
            <v>5234.0425531914898</v>
          </cell>
          <cell r="AB318">
            <v>11.414333340293293</v>
          </cell>
          <cell r="AC318">
            <v>5285.6907435324583</v>
          </cell>
          <cell r="AD318">
            <v>510.19819034096849</v>
          </cell>
          <cell r="AE318">
            <v>5793.2307435324583</v>
          </cell>
          <cell r="AF318">
            <v>559.1881903409685</v>
          </cell>
          <cell r="AG318">
            <v>19.310769145108193</v>
          </cell>
          <cell r="AH318">
            <v>36.347517730496456</v>
          </cell>
        </row>
        <row r="319">
          <cell r="A319">
            <v>429</v>
          </cell>
          <cell r="B319" t="str">
            <v>Вод-д к дом 39 40 М-4</v>
          </cell>
          <cell r="C319">
            <v>4</v>
          </cell>
          <cell r="D319" t="str">
            <v>25</v>
          </cell>
          <cell r="E319" t="str">
            <v>11.05.05</v>
          </cell>
          <cell r="F319" t="str">
            <v/>
          </cell>
          <cell r="G319" t="str">
            <v xml:space="preserve">  .  .</v>
          </cell>
          <cell r="H319">
            <v>26820.19</v>
          </cell>
          <cell r="I319">
            <v>0</v>
          </cell>
          <cell r="J319">
            <v>0</v>
          </cell>
          <cell r="K319">
            <v>26820.19</v>
          </cell>
          <cell r="L319">
            <v>0</v>
          </cell>
          <cell r="M319">
            <v>89.4</v>
          </cell>
          <cell r="N319">
            <v>89.4</v>
          </cell>
          <cell r="O319">
            <v>890.34</v>
          </cell>
          <cell r="P319">
            <v>25929.85</v>
          </cell>
          <cell r="Q319">
            <v>134.1</v>
          </cell>
          <cell r="R319">
            <v>123</v>
          </cell>
          <cell r="S319">
            <v>935</v>
          </cell>
          <cell r="T319" t="str">
            <v>Амортизация (водопровод)</v>
          </cell>
          <cell r="U319">
            <v>326656</v>
          </cell>
          <cell r="V319">
            <v>47</v>
          </cell>
          <cell r="W319">
            <v>35</v>
          </cell>
          <cell r="X319">
            <v>12</v>
          </cell>
          <cell r="Y319">
            <v>74.468085106382972</v>
          </cell>
          <cell r="Z319">
            <v>243254.46808510637</v>
          </cell>
          <cell r="AA319">
            <v>83401.531914893625</v>
          </cell>
          <cell r="AB319">
            <v>3.2164294014386368</v>
          </cell>
          <cell r="AC319">
            <v>59445.057668170499</v>
          </cell>
          <cell r="AD319">
            <v>1973.3757532768759</v>
          </cell>
          <cell r="AE319">
            <v>86265.247668170501</v>
          </cell>
          <cell r="AF319">
            <v>2863.7157532768761</v>
          </cell>
          <cell r="AG319">
            <v>287.55082556056834</v>
          </cell>
          <cell r="AH319">
            <v>579.17730496453908</v>
          </cell>
        </row>
        <row r="320">
          <cell r="A320">
            <v>430</v>
          </cell>
          <cell r="B320" t="str">
            <v>Вод-д к дому 37 М-2</v>
          </cell>
          <cell r="C320">
            <v>4</v>
          </cell>
          <cell r="D320" t="str">
            <v>25</v>
          </cell>
          <cell r="E320" t="str">
            <v>11.05.05</v>
          </cell>
          <cell r="F320" t="str">
            <v/>
          </cell>
          <cell r="G320" t="str">
            <v xml:space="preserve">  .  .</v>
          </cell>
          <cell r="H320">
            <v>1340.56</v>
          </cell>
          <cell r="I320">
            <v>0</v>
          </cell>
          <cell r="J320">
            <v>0</v>
          </cell>
          <cell r="K320">
            <v>1340.56</v>
          </cell>
          <cell r="L320">
            <v>0</v>
          </cell>
          <cell r="M320">
            <v>4.47</v>
          </cell>
          <cell r="N320">
            <v>4.47</v>
          </cell>
          <cell r="O320">
            <v>129.59</v>
          </cell>
          <cell r="P320">
            <v>1210.97</v>
          </cell>
          <cell r="Q320">
            <v>6.7</v>
          </cell>
          <cell r="R320">
            <v>123</v>
          </cell>
          <cell r="S320">
            <v>935</v>
          </cell>
          <cell r="T320" t="str">
            <v>Амортизация (водопровод)</v>
          </cell>
          <cell r="U320">
            <v>123000</v>
          </cell>
          <cell r="V320">
            <v>47</v>
          </cell>
          <cell r="W320">
            <v>35</v>
          </cell>
          <cell r="X320">
            <v>12</v>
          </cell>
          <cell r="Y320">
            <v>74.468085106382972</v>
          </cell>
          <cell r="Z320">
            <v>91595.744680851058</v>
          </cell>
          <cell r="AA320">
            <v>31404.255319148942</v>
          </cell>
          <cell r="AB320">
            <v>25.933140638619406</v>
          </cell>
          <cell r="AC320">
            <v>33424.371014507633</v>
          </cell>
          <cell r="AD320">
            <v>3231.0856953586886</v>
          </cell>
          <cell r="AE320">
            <v>34764.931014507631</v>
          </cell>
          <cell r="AF320">
            <v>3360.6756953586887</v>
          </cell>
          <cell r="AG320">
            <v>115.8831033816921</v>
          </cell>
          <cell r="AH320">
            <v>218.08510638297875</v>
          </cell>
        </row>
        <row r="321">
          <cell r="A321">
            <v>432</v>
          </cell>
          <cell r="B321" t="str">
            <v>Вод-д к дому 17 пр н-абдирова</v>
          </cell>
          <cell r="C321">
            <v>4</v>
          </cell>
          <cell r="D321" t="str">
            <v>25</v>
          </cell>
          <cell r="E321" t="str">
            <v>11.05.05</v>
          </cell>
          <cell r="F321" t="str">
            <v/>
          </cell>
          <cell r="G321" t="str">
            <v xml:space="preserve">  .  .</v>
          </cell>
          <cell r="H321">
            <v>49565.59</v>
          </cell>
          <cell r="I321">
            <v>0</v>
          </cell>
          <cell r="J321">
            <v>0</v>
          </cell>
          <cell r="K321">
            <v>49565.59</v>
          </cell>
          <cell r="L321">
            <v>0</v>
          </cell>
          <cell r="M321">
            <v>165.22</v>
          </cell>
          <cell r="N321">
            <v>165.22</v>
          </cell>
          <cell r="O321">
            <v>727.36</v>
          </cell>
          <cell r="P321">
            <v>48838.23</v>
          </cell>
          <cell r="Q321">
            <v>247.83</v>
          </cell>
          <cell r="R321">
            <v>123</v>
          </cell>
          <cell r="S321">
            <v>935</v>
          </cell>
          <cell r="T321" t="str">
            <v>Амортизация (водопровод)</v>
          </cell>
          <cell r="U321">
            <v>106600</v>
          </cell>
          <cell r="V321">
            <v>47</v>
          </cell>
          <cell r="W321">
            <v>35</v>
          </cell>
          <cell r="X321">
            <v>12</v>
          </cell>
          <cell r="Y321">
            <v>74.468085106382972</v>
          </cell>
          <cell r="Z321">
            <v>79382.978723404245</v>
          </cell>
          <cell r="AA321">
            <v>27217.021276595755</v>
          </cell>
          <cell r="AB321">
            <v>0.55728926450847527</v>
          </cell>
          <cell r="AC321">
            <v>-21943.218803971362</v>
          </cell>
          <cell r="AD321">
            <v>-322.01008056711544</v>
          </cell>
          <cell r="AE321">
            <v>27622.371196028635</v>
          </cell>
          <cell r="AF321">
            <v>405.34991943288458</v>
          </cell>
          <cell r="AG321">
            <v>92.074570653428779</v>
          </cell>
          <cell r="AH321">
            <v>189.00709219858155</v>
          </cell>
        </row>
        <row r="322">
          <cell r="A322">
            <v>433</v>
          </cell>
          <cell r="B322" t="str">
            <v>Вод-д к дому 2 М-1-3</v>
          </cell>
          <cell r="C322">
            <v>4</v>
          </cell>
          <cell r="D322" t="str">
            <v>25</v>
          </cell>
          <cell r="E322" t="str">
            <v>11.05.05</v>
          </cell>
          <cell r="F322" t="str">
            <v/>
          </cell>
          <cell r="G322" t="str">
            <v xml:space="preserve">  .  .</v>
          </cell>
          <cell r="H322">
            <v>1687.72</v>
          </cell>
          <cell r="I322">
            <v>0</v>
          </cell>
          <cell r="J322">
            <v>0</v>
          </cell>
          <cell r="K322">
            <v>1687.72</v>
          </cell>
          <cell r="L322">
            <v>0</v>
          </cell>
          <cell r="M322">
            <v>5.63</v>
          </cell>
          <cell r="N322">
            <v>5.63</v>
          </cell>
          <cell r="O322">
            <v>163.21</v>
          </cell>
          <cell r="P322">
            <v>1524.51</v>
          </cell>
          <cell r="Q322">
            <v>8.44</v>
          </cell>
          <cell r="R322">
            <v>123</v>
          </cell>
          <cell r="S322">
            <v>935</v>
          </cell>
          <cell r="T322" t="str">
            <v>Амортизация (водопровод)</v>
          </cell>
          <cell r="U322">
            <v>109880</v>
          </cell>
          <cell r="V322">
            <v>47</v>
          </cell>
          <cell r="W322">
            <v>35</v>
          </cell>
          <cell r="X322">
            <v>12</v>
          </cell>
          <cell r="Y322">
            <v>74.468085106382972</v>
          </cell>
          <cell r="Z322">
            <v>81825.531914893611</v>
          </cell>
          <cell r="AA322">
            <v>28054.468085106389</v>
          </cell>
          <cell r="AB322">
            <v>18.402285380290316</v>
          </cell>
          <cell r="AC322">
            <v>29370.18508202357</v>
          </cell>
          <cell r="AD322">
            <v>2840.2269969171825</v>
          </cell>
          <cell r="AE322">
            <v>31057.905082023572</v>
          </cell>
          <cell r="AF322">
            <v>3003.4369969171826</v>
          </cell>
          <cell r="AG322">
            <v>103.52635027341189</v>
          </cell>
          <cell r="AH322">
            <v>194.82269503546101</v>
          </cell>
        </row>
        <row r="323">
          <cell r="A323">
            <v>434</v>
          </cell>
          <cell r="B323" t="str">
            <v>Вод-д к дому 62 М-1 3</v>
          </cell>
          <cell r="C323">
            <v>4</v>
          </cell>
          <cell r="D323" t="str">
            <v>25</v>
          </cell>
          <cell r="E323" t="str">
            <v>11.05.05</v>
          </cell>
          <cell r="F323" t="str">
            <v/>
          </cell>
          <cell r="G323" t="str">
            <v xml:space="preserve">  .  .</v>
          </cell>
          <cell r="H323">
            <v>3690</v>
          </cell>
          <cell r="I323">
            <v>0</v>
          </cell>
          <cell r="J323">
            <v>0</v>
          </cell>
          <cell r="K323">
            <v>3690</v>
          </cell>
          <cell r="L323">
            <v>0</v>
          </cell>
          <cell r="M323">
            <v>12.3</v>
          </cell>
          <cell r="N323">
            <v>12.3</v>
          </cell>
          <cell r="O323">
            <v>356.58</v>
          </cell>
          <cell r="P323">
            <v>3333.42</v>
          </cell>
          <cell r="Q323">
            <v>18.45</v>
          </cell>
          <cell r="R323">
            <v>123</v>
          </cell>
          <cell r="S323">
            <v>935</v>
          </cell>
          <cell r="T323" t="str">
            <v>Амортизация (водопровод)</v>
          </cell>
          <cell r="U323">
            <v>214840</v>
          </cell>
          <cell r="V323">
            <v>47</v>
          </cell>
          <cell r="W323">
            <v>35</v>
          </cell>
          <cell r="X323">
            <v>12</v>
          </cell>
          <cell r="Y323">
            <v>74.468085106382972</v>
          </cell>
          <cell r="Z323">
            <v>159987.23404255317</v>
          </cell>
          <cell r="AA323">
            <v>54852.765957446827</v>
          </cell>
          <cell r="AB323">
            <v>16.455401946783432</v>
          </cell>
          <cell r="AC323">
            <v>57030.433183630863</v>
          </cell>
          <cell r="AD323">
            <v>5511.0872261840359</v>
          </cell>
          <cell r="AE323">
            <v>60720.433183630863</v>
          </cell>
          <cell r="AF323">
            <v>5867.6672261840358</v>
          </cell>
          <cell r="AG323">
            <v>202.4014439454362</v>
          </cell>
          <cell r="AH323">
            <v>380.9219858156028</v>
          </cell>
        </row>
        <row r="324">
          <cell r="A324">
            <v>435</v>
          </cell>
          <cell r="B324" t="str">
            <v>Вод-д в М-7 к дом 3 4 6</v>
          </cell>
          <cell r="C324">
            <v>4</v>
          </cell>
          <cell r="D324" t="str">
            <v>25</v>
          </cell>
          <cell r="E324" t="str">
            <v>11.05.05</v>
          </cell>
          <cell r="F324" t="str">
            <v/>
          </cell>
          <cell r="G324" t="str">
            <v xml:space="preserve">  .  .</v>
          </cell>
          <cell r="H324">
            <v>3793.27</v>
          </cell>
          <cell r="I324">
            <v>0</v>
          </cell>
          <cell r="J324">
            <v>0</v>
          </cell>
          <cell r="K324">
            <v>3793.27</v>
          </cell>
          <cell r="L324">
            <v>0</v>
          </cell>
          <cell r="M324">
            <v>12.64</v>
          </cell>
          <cell r="N324">
            <v>12.64</v>
          </cell>
          <cell r="O324">
            <v>366.44</v>
          </cell>
          <cell r="P324">
            <v>3426.83</v>
          </cell>
          <cell r="Q324">
            <v>18.97</v>
          </cell>
          <cell r="R324">
            <v>123</v>
          </cell>
          <cell r="S324">
            <v>935</v>
          </cell>
          <cell r="T324" t="str">
            <v>Амортизация (водопровод)</v>
          </cell>
          <cell r="U324">
            <v>681384</v>
          </cell>
          <cell r="V324">
            <v>47</v>
          </cell>
          <cell r="W324">
            <v>35</v>
          </cell>
          <cell r="X324">
            <v>12</v>
          </cell>
          <cell r="Y324">
            <v>74.468085106382972</v>
          </cell>
          <cell r="Z324">
            <v>507413.61702127656</v>
          </cell>
          <cell r="AA324">
            <v>173970.38297872344</v>
          </cell>
          <cell r="AB324">
            <v>50.767147182300683</v>
          </cell>
          <cell r="AC324">
            <v>188780.22639220572</v>
          </cell>
          <cell r="AD324">
            <v>18236.673413482262</v>
          </cell>
          <cell r="AE324">
            <v>192573.49639220571</v>
          </cell>
          <cell r="AF324">
            <v>18603.113413482261</v>
          </cell>
          <cell r="AG324">
            <v>641.9116546406857</v>
          </cell>
          <cell r="AH324">
            <v>1208.1276595744682</v>
          </cell>
        </row>
        <row r="325">
          <cell r="A325">
            <v>436</v>
          </cell>
          <cell r="B325" t="str">
            <v>Вод-д к дому 1 кварт 62</v>
          </cell>
          <cell r="C325">
            <v>4</v>
          </cell>
          <cell r="D325" t="str">
            <v>25</v>
          </cell>
          <cell r="E325" t="str">
            <v>11.05.05</v>
          </cell>
          <cell r="F325" t="str">
            <v/>
          </cell>
          <cell r="G325" t="str">
            <v xml:space="preserve">  .  .</v>
          </cell>
          <cell r="H325">
            <v>1270.4100000000001</v>
          </cell>
          <cell r="I325">
            <v>0</v>
          </cell>
          <cell r="J325">
            <v>0</v>
          </cell>
          <cell r="K325">
            <v>1270.4100000000001</v>
          </cell>
          <cell r="L325">
            <v>0</v>
          </cell>
          <cell r="M325">
            <v>4.2300000000000004</v>
          </cell>
          <cell r="N325">
            <v>4.2300000000000004</v>
          </cell>
          <cell r="O325">
            <v>122.63</v>
          </cell>
          <cell r="P325">
            <v>1147.78</v>
          </cell>
          <cell r="Q325">
            <v>6.35</v>
          </cell>
          <cell r="R325">
            <v>123</v>
          </cell>
          <cell r="S325">
            <v>935</v>
          </cell>
          <cell r="T325" t="str">
            <v>Амортизация (водопровод)</v>
          </cell>
          <cell r="U325">
            <v>244992</v>
          </cell>
          <cell r="V325">
            <v>47</v>
          </cell>
          <cell r="W325">
            <v>35</v>
          </cell>
          <cell r="X325">
            <v>12</v>
          </cell>
          <cell r="Y325">
            <v>74.468085106382972</v>
          </cell>
          <cell r="Z325">
            <v>182440.85106382979</v>
          </cell>
          <cell r="AA325">
            <v>62551.148936170212</v>
          </cell>
          <cell r="AB325">
            <v>54.497507306426506</v>
          </cell>
          <cell r="AC325">
            <v>67963.768257157295</v>
          </cell>
          <cell r="AD325">
            <v>6560.3993209870823</v>
          </cell>
          <cell r="AE325">
            <v>69234.178257157299</v>
          </cell>
          <cell r="AF325">
            <v>6683.0293209870824</v>
          </cell>
          <cell r="AG325">
            <v>230.78059419052431</v>
          </cell>
          <cell r="AH325">
            <v>434.38297872340422</v>
          </cell>
        </row>
        <row r="326">
          <cell r="A326">
            <v>437</v>
          </cell>
          <cell r="B326" t="str">
            <v>Вод-д 9-ти эт дома ул Лободы 31 кор2</v>
          </cell>
          <cell r="C326">
            <v>4</v>
          </cell>
          <cell r="D326" t="str">
            <v>25</v>
          </cell>
          <cell r="E326" t="str">
            <v>11.05.05</v>
          </cell>
          <cell r="F326" t="str">
            <v/>
          </cell>
          <cell r="G326" t="str">
            <v xml:space="preserve">  .  .</v>
          </cell>
          <cell r="H326">
            <v>17760.95</v>
          </cell>
          <cell r="I326">
            <v>0</v>
          </cell>
          <cell r="J326">
            <v>0</v>
          </cell>
          <cell r="K326">
            <v>17760.95</v>
          </cell>
          <cell r="L326">
            <v>0</v>
          </cell>
          <cell r="M326">
            <v>59.2</v>
          </cell>
          <cell r="N326">
            <v>59.2</v>
          </cell>
          <cell r="O326">
            <v>245.04</v>
          </cell>
          <cell r="P326">
            <v>17515.91</v>
          </cell>
          <cell r="Q326">
            <v>88.8</v>
          </cell>
          <cell r="R326">
            <v>123</v>
          </cell>
          <cell r="S326">
            <v>935</v>
          </cell>
          <cell r="T326" t="str">
            <v>Амортизация (водопровод)</v>
          </cell>
          <cell r="U326">
            <v>52480</v>
          </cell>
          <cell r="V326">
            <v>47</v>
          </cell>
          <cell r="W326">
            <v>35</v>
          </cell>
          <cell r="X326">
            <v>12</v>
          </cell>
          <cell r="Y326">
            <v>74.468085106382972</v>
          </cell>
          <cell r="Z326">
            <v>39080.851063829788</v>
          </cell>
          <cell r="AA326">
            <v>13399.148936170212</v>
          </cell>
          <cell r="AB326">
            <v>0.76497018631462543</v>
          </cell>
          <cell r="AC326">
            <v>-4174.352769375253</v>
          </cell>
          <cell r="AD326">
            <v>-57.59170554546418</v>
          </cell>
          <cell r="AE326">
            <v>13586.597230624748</v>
          </cell>
          <cell r="AF326">
            <v>187.44829445453581</v>
          </cell>
          <cell r="AG326">
            <v>45.288657435415821</v>
          </cell>
          <cell r="AH326">
            <v>93.049645390070921</v>
          </cell>
        </row>
        <row r="327">
          <cell r="A327">
            <v>438</v>
          </cell>
          <cell r="B327" t="str">
            <v>Вод-д М-7 к дом 15 9</v>
          </cell>
          <cell r="C327">
            <v>4</v>
          </cell>
          <cell r="D327" t="str">
            <v>25</v>
          </cell>
          <cell r="E327" t="str">
            <v>11.05.05</v>
          </cell>
          <cell r="F327" t="str">
            <v/>
          </cell>
          <cell r="G327" t="str">
            <v xml:space="preserve">  .  .</v>
          </cell>
          <cell r="H327">
            <v>71395.56</v>
          </cell>
          <cell r="I327">
            <v>0</v>
          </cell>
          <cell r="J327">
            <v>0</v>
          </cell>
          <cell r="K327">
            <v>71395.56</v>
          </cell>
          <cell r="L327">
            <v>0</v>
          </cell>
          <cell r="M327">
            <v>237.99</v>
          </cell>
          <cell r="N327">
            <v>237.99</v>
          </cell>
          <cell r="O327">
            <v>4338.2299999999996</v>
          </cell>
          <cell r="P327">
            <v>67057.33</v>
          </cell>
          <cell r="Q327">
            <v>356.98</v>
          </cell>
          <cell r="R327">
            <v>123</v>
          </cell>
          <cell r="S327">
            <v>935</v>
          </cell>
          <cell r="T327" t="str">
            <v>Амортизация (водопровод)</v>
          </cell>
          <cell r="U327">
            <v>5012480</v>
          </cell>
          <cell r="V327">
            <v>47</v>
          </cell>
          <cell r="W327">
            <v>35</v>
          </cell>
          <cell r="X327">
            <v>12</v>
          </cell>
          <cell r="Y327">
            <v>74.468085106382972</v>
          </cell>
          <cell r="Z327">
            <v>3732697.8723404254</v>
          </cell>
          <cell r="AA327">
            <v>1279782.1276595746</v>
          </cell>
          <cell r="AB327">
            <v>19.084895382198702</v>
          </cell>
          <cell r="AC327">
            <v>1291181.2333534902</v>
          </cell>
          <cell r="AD327">
            <v>78456.435693915875</v>
          </cell>
          <cell r="AE327">
            <v>1362576.7933534903</v>
          </cell>
          <cell r="AF327">
            <v>82794.665693915871</v>
          </cell>
          <cell r="AG327">
            <v>4541.9226445116337</v>
          </cell>
          <cell r="AH327">
            <v>8887.3758865248219</v>
          </cell>
        </row>
        <row r="328">
          <cell r="A328">
            <v>439</v>
          </cell>
          <cell r="B328" t="str">
            <v>Вод-д от з-да СТО до М-2</v>
          </cell>
          <cell r="C328">
            <v>4</v>
          </cell>
          <cell r="D328" t="str">
            <v>25</v>
          </cell>
          <cell r="E328" t="str">
            <v>11.05.05</v>
          </cell>
          <cell r="F328" t="str">
            <v/>
          </cell>
          <cell r="G328" t="str">
            <v xml:space="preserve">  .  .</v>
          </cell>
          <cell r="H328">
            <v>410645.42</v>
          </cell>
          <cell r="I328">
            <v>0</v>
          </cell>
          <cell r="J328">
            <v>0</v>
          </cell>
          <cell r="K328">
            <v>410645.42</v>
          </cell>
          <cell r="L328">
            <v>0</v>
          </cell>
          <cell r="M328">
            <v>1368.82</v>
          </cell>
          <cell r="N328">
            <v>1368.82</v>
          </cell>
          <cell r="O328">
            <v>39682.080000000002</v>
          </cell>
          <cell r="P328">
            <v>370963.34</v>
          </cell>
          <cell r="Q328">
            <v>2053.23</v>
          </cell>
          <cell r="R328">
            <v>123</v>
          </cell>
          <cell r="S328">
            <v>935</v>
          </cell>
          <cell r="T328" t="str">
            <v>Амортизация (водопровод)</v>
          </cell>
          <cell r="U328">
            <v>55800800</v>
          </cell>
          <cell r="V328">
            <v>56</v>
          </cell>
          <cell r="W328">
            <v>26</v>
          </cell>
          <cell r="X328">
            <v>30</v>
          </cell>
          <cell r="Y328">
            <v>46.428571428571431</v>
          </cell>
          <cell r="Z328">
            <v>25907514.285714287</v>
          </cell>
          <cell r="AA328">
            <v>29893285.714285713</v>
          </cell>
          <cell r="AB328">
            <v>80.582856824304287</v>
          </cell>
          <cell r="AC328">
            <v>32680335.665416297</v>
          </cell>
          <cell r="AD328">
            <v>3158013.2911305889</v>
          </cell>
          <cell r="AE328">
            <v>33090981.085416298</v>
          </cell>
          <cell r="AF328">
            <v>3197695.3711305889</v>
          </cell>
          <cell r="AG328">
            <v>110303.27028472099</v>
          </cell>
          <cell r="AH328">
            <v>83036.904761904763</v>
          </cell>
        </row>
        <row r="329">
          <cell r="A329">
            <v>440</v>
          </cell>
          <cell r="B329" t="str">
            <v>Вод-д по точкам 75-90-91 ул Плеханова</v>
          </cell>
          <cell r="C329">
            <v>4</v>
          </cell>
          <cell r="D329" t="str">
            <v>25</v>
          </cell>
          <cell r="E329" t="str">
            <v>11.05.05</v>
          </cell>
          <cell r="F329" t="str">
            <v/>
          </cell>
          <cell r="G329" t="str">
            <v xml:space="preserve">  .  .</v>
          </cell>
          <cell r="H329">
            <v>0.01</v>
          </cell>
          <cell r="I329">
            <v>0</v>
          </cell>
          <cell r="J329">
            <v>0</v>
          </cell>
          <cell r="K329">
            <v>0.01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0.01</v>
          </cell>
          <cell r="Q329">
            <v>0</v>
          </cell>
          <cell r="R329">
            <v>123</v>
          </cell>
          <cell r="S329">
            <v>935</v>
          </cell>
          <cell r="T329" t="str">
            <v>Амортизация (водопровод)</v>
          </cell>
          <cell r="U329">
            <v>3175500</v>
          </cell>
          <cell r="V329">
            <v>38</v>
          </cell>
          <cell r="W329">
            <v>35</v>
          </cell>
          <cell r="X329">
            <v>3</v>
          </cell>
          <cell r="Y329">
            <v>92.10526315789474</v>
          </cell>
          <cell r="Z329">
            <v>2924802.6315789474</v>
          </cell>
          <cell r="AA329">
            <v>250697.36842105258</v>
          </cell>
          <cell r="AB329">
            <v>25069736.842105258</v>
          </cell>
          <cell r="AC329">
            <v>250697.35842105257</v>
          </cell>
          <cell r="AD329">
            <v>0</v>
          </cell>
          <cell r="AE329">
            <v>250697.36842105258</v>
          </cell>
          <cell r="AF329">
            <v>0</v>
          </cell>
          <cell r="AG329">
            <v>835.65789473684197</v>
          </cell>
          <cell r="AH329">
            <v>6963.8157894736842</v>
          </cell>
        </row>
        <row r="330">
          <cell r="A330">
            <v>442</v>
          </cell>
          <cell r="B330" t="str">
            <v>Вод-д пос Сортировка</v>
          </cell>
          <cell r="C330">
            <v>4</v>
          </cell>
          <cell r="D330" t="str">
            <v>25</v>
          </cell>
          <cell r="E330" t="str">
            <v>11.05.05</v>
          </cell>
          <cell r="F330" t="str">
            <v/>
          </cell>
          <cell r="G330" t="str">
            <v xml:space="preserve">  .  .</v>
          </cell>
          <cell r="H330">
            <v>423122.23</v>
          </cell>
          <cell r="I330">
            <v>0</v>
          </cell>
          <cell r="J330">
            <v>0</v>
          </cell>
          <cell r="K330">
            <v>423122.23</v>
          </cell>
          <cell r="L330">
            <v>0</v>
          </cell>
          <cell r="M330">
            <v>1410.41</v>
          </cell>
          <cell r="N330">
            <v>1410.41</v>
          </cell>
          <cell r="O330">
            <v>39150.129999999997</v>
          </cell>
          <cell r="P330">
            <v>383972.1</v>
          </cell>
          <cell r="Q330">
            <v>2115.61</v>
          </cell>
          <cell r="R330">
            <v>123</v>
          </cell>
          <cell r="S330">
            <v>935</v>
          </cell>
          <cell r="T330" t="str">
            <v>Амортизация (водопровод)</v>
          </cell>
          <cell r="U330">
            <v>22721465</v>
          </cell>
          <cell r="V330">
            <v>56</v>
          </cell>
          <cell r="W330">
            <v>26</v>
          </cell>
          <cell r="X330">
            <v>30</v>
          </cell>
          <cell r="Y330">
            <v>46.428571428571431</v>
          </cell>
          <cell r="Z330">
            <v>10549251.607142858</v>
          </cell>
          <cell r="AA330">
            <v>12172213.392857142</v>
          </cell>
          <cell r="AB330">
            <v>31.700775636711995</v>
          </cell>
          <cell r="AC330">
            <v>12990180.650135249</v>
          </cell>
          <cell r="AD330">
            <v>1201939.3572781074</v>
          </cell>
          <cell r="AE330">
            <v>13413302.880135249</v>
          </cell>
          <cell r="AF330">
            <v>1241089.4872781073</v>
          </cell>
          <cell r="AG330">
            <v>44711.00960045083</v>
          </cell>
          <cell r="AH330">
            <v>33811.703869047618</v>
          </cell>
        </row>
        <row r="331">
          <cell r="A331">
            <v>443</v>
          </cell>
          <cell r="B331" t="str">
            <v>Вод-д М-27 к дому 18</v>
          </cell>
          <cell r="C331">
            <v>4</v>
          </cell>
          <cell r="D331" t="str">
            <v>25</v>
          </cell>
          <cell r="E331" t="str">
            <v>11.05.05</v>
          </cell>
          <cell r="F331" t="str">
            <v>Протяженность 16,5м, труба ст д 100</v>
          </cell>
          <cell r="G331" t="str">
            <v>01.01.73</v>
          </cell>
          <cell r="H331">
            <v>0.01</v>
          </cell>
          <cell r="I331">
            <v>0</v>
          </cell>
          <cell r="J331">
            <v>0</v>
          </cell>
          <cell r="K331">
            <v>0.01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0.01</v>
          </cell>
          <cell r="Q331">
            <v>0</v>
          </cell>
          <cell r="R331">
            <v>123</v>
          </cell>
          <cell r="S331">
            <v>935</v>
          </cell>
          <cell r="T331" t="str">
            <v>Амортизация (водопровод)</v>
          </cell>
          <cell r="U331">
            <v>7425</v>
          </cell>
          <cell r="V331">
            <v>37</v>
          </cell>
          <cell r="W331">
            <v>34</v>
          </cell>
          <cell r="X331">
            <v>3</v>
          </cell>
          <cell r="Y331">
            <v>91.891891891891902</v>
          </cell>
          <cell r="Z331">
            <v>6822.9729729729734</v>
          </cell>
          <cell r="AA331">
            <v>602.02702702702663</v>
          </cell>
          <cell r="AB331">
            <v>60202.702702702663</v>
          </cell>
          <cell r="AC331">
            <v>602.01702702702664</v>
          </cell>
          <cell r="AD331">
            <v>0</v>
          </cell>
          <cell r="AE331">
            <v>602.02702702702663</v>
          </cell>
          <cell r="AF331">
            <v>0</v>
          </cell>
          <cell r="AG331">
            <v>2.0067567567567557</v>
          </cell>
          <cell r="AH331">
            <v>16.722972972972972</v>
          </cell>
        </row>
        <row r="332">
          <cell r="A332">
            <v>444</v>
          </cell>
          <cell r="B332" t="str">
            <v>Вод-д к общеж 3 школы МВД кв 86</v>
          </cell>
          <cell r="C332">
            <v>4</v>
          </cell>
          <cell r="D332" t="str">
            <v>25</v>
          </cell>
          <cell r="E332" t="str">
            <v>11.05.05</v>
          </cell>
          <cell r="F332" t="str">
            <v/>
          </cell>
          <cell r="G332" t="str">
            <v xml:space="preserve">  .  .</v>
          </cell>
          <cell r="H332">
            <v>6506.31</v>
          </cell>
          <cell r="I332">
            <v>0</v>
          </cell>
          <cell r="J332">
            <v>0</v>
          </cell>
          <cell r="K332">
            <v>6506.31</v>
          </cell>
          <cell r="L332">
            <v>0</v>
          </cell>
          <cell r="M332">
            <v>21.69</v>
          </cell>
          <cell r="N332">
            <v>21.69</v>
          </cell>
          <cell r="O332">
            <v>628.79</v>
          </cell>
          <cell r="P332">
            <v>5877.52</v>
          </cell>
          <cell r="Q332">
            <v>32.53</v>
          </cell>
          <cell r="R332">
            <v>123</v>
          </cell>
          <cell r="S332">
            <v>935</v>
          </cell>
          <cell r="T332" t="str">
            <v>Амортизация (водопровод)</v>
          </cell>
          <cell r="U332">
            <v>129560</v>
          </cell>
          <cell r="V332">
            <v>48</v>
          </cell>
          <cell r="W332">
            <v>34</v>
          </cell>
          <cell r="X332">
            <v>14</v>
          </cell>
          <cell r="Y332">
            <v>70.833333333333343</v>
          </cell>
          <cell r="Z332">
            <v>91771.666666666686</v>
          </cell>
          <cell r="AA332">
            <v>37788.333333333314</v>
          </cell>
          <cell r="AB332">
            <v>6.4292989787075694</v>
          </cell>
          <cell r="AC332">
            <v>35324.702238154852</v>
          </cell>
          <cell r="AD332">
            <v>3413.8889048215324</v>
          </cell>
          <cell r="AE332">
            <v>41831.01223815485</v>
          </cell>
          <cell r="AF332">
            <v>4042.6789048215323</v>
          </cell>
          <cell r="AG332">
            <v>139.43670746051617</v>
          </cell>
          <cell r="AH332">
            <v>224.93055555555554</v>
          </cell>
        </row>
        <row r="333">
          <cell r="A333">
            <v>445</v>
          </cell>
          <cell r="B333" t="str">
            <v>Вод-д от пер. Контор до М-27 Ю-В</v>
          </cell>
          <cell r="C333">
            <v>4</v>
          </cell>
          <cell r="D333" t="str">
            <v>25</v>
          </cell>
          <cell r="E333" t="str">
            <v>11.05.05</v>
          </cell>
          <cell r="F333" t="str">
            <v>Протяженность 2000м, труба ст д 500</v>
          </cell>
          <cell r="G333" t="str">
            <v>01.01.73</v>
          </cell>
          <cell r="H333">
            <v>0.01</v>
          </cell>
          <cell r="I333">
            <v>0</v>
          </cell>
          <cell r="J333">
            <v>0</v>
          </cell>
          <cell r="K333">
            <v>0.01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0.01</v>
          </cell>
          <cell r="Q333">
            <v>0</v>
          </cell>
          <cell r="R333">
            <v>123</v>
          </cell>
          <cell r="S333">
            <v>935</v>
          </cell>
          <cell r="T333" t="str">
            <v>Амортизация (водопровод)</v>
          </cell>
          <cell r="U333">
            <v>8400000</v>
          </cell>
          <cell r="V333">
            <v>37</v>
          </cell>
          <cell r="W333">
            <v>34</v>
          </cell>
          <cell r="X333">
            <v>3</v>
          </cell>
          <cell r="Y333">
            <v>91.891891891891902</v>
          </cell>
          <cell r="Z333">
            <v>7718918.9189189197</v>
          </cell>
          <cell r="AA333">
            <v>681081.08108108025</v>
          </cell>
          <cell r="AB333">
            <v>68108108.108108029</v>
          </cell>
          <cell r="AC333">
            <v>681081.07108108024</v>
          </cell>
          <cell r="AD333">
            <v>0</v>
          </cell>
          <cell r="AE333">
            <v>681081.08108108025</v>
          </cell>
          <cell r="AF333">
            <v>0</v>
          </cell>
          <cell r="AG333">
            <v>2270.2702702702677</v>
          </cell>
          <cell r="AH333">
            <v>18918.91891891892</v>
          </cell>
        </row>
        <row r="334">
          <cell r="A334">
            <v>446</v>
          </cell>
          <cell r="B334" t="str">
            <v>Вод-д к общежитию 4 кв 86</v>
          </cell>
          <cell r="C334">
            <v>4</v>
          </cell>
          <cell r="D334" t="str">
            <v>25</v>
          </cell>
          <cell r="E334" t="str">
            <v>11.05.05</v>
          </cell>
          <cell r="F334" t="str">
            <v/>
          </cell>
          <cell r="G334" t="str">
            <v xml:space="preserve">  .  .</v>
          </cell>
          <cell r="H334">
            <v>9224.11</v>
          </cell>
          <cell r="I334">
            <v>0</v>
          </cell>
          <cell r="J334">
            <v>0</v>
          </cell>
          <cell r="K334">
            <v>9224.11</v>
          </cell>
          <cell r="L334">
            <v>0</v>
          </cell>
          <cell r="M334">
            <v>30.75</v>
          </cell>
          <cell r="N334">
            <v>30.75</v>
          </cell>
          <cell r="O334">
            <v>891.43</v>
          </cell>
          <cell r="P334">
            <v>8332.68</v>
          </cell>
          <cell r="Q334">
            <v>46.12</v>
          </cell>
          <cell r="R334">
            <v>123</v>
          </cell>
          <cell r="S334">
            <v>935</v>
          </cell>
          <cell r="T334" t="str">
            <v>Амортизация (водопровод)</v>
          </cell>
          <cell r="U334">
            <v>287000</v>
          </cell>
          <cell r="V334">
            <v>48</v>
          </cell>
          <cell r="W334">
            <v>34</v>
          </cell>
          <cell r="X334">
            <v>14</v>
          </cell>
          <cell r="Y334">
            <v>70.833333333333343</v>
          </cell>
          <cell r="Z334">
            <v>203291.66666666672</v>
          </cell>
          <cell r="AA334">
            <v>83708.333333333285</v>
          </cell>
          <cell r="AB334">
            <v>10.045787589747031</v>
          </cell>
          <cell r="AC334">
            <v>83439.339764461489</v>
          </cell>
          <cell r="AD334">
            <v>8063.6864311281952</v>
          </cell>
          <cell r="AE334">
            <v>92663.449764461489</v>
          </cell>
          <cell r="AF334">
            <v>8955.1164311281955</v>
          </cell>
          <cell r="AG334">
            <v>308.87816588153828</v>
          </cell>
          <cell r="AH334">
            <v>498.26388888888891</v>
          </cell>
        </row>
        <row r="335">
          <cell r="A335">
            <v>447</v>
          </cell>
          <cell r="B335" t="str">
            <v>Вод-д к дому 23 по ул Крылова м-н 7</v>
          </cell>
          <cell r="C335">
            <v>4</v>
          </cell>
          <cell r="D335" t="str">
            <v>25</v>
          </cell>
          <cell r="E335" t="str">
            <v>11.05.05</v>
          </cell>
          <cell r="F335" t="str">
            <v/>
          </cell>
          <cell r="G335" t="str">
            <v xml:space="preserve">  .  .</v>
          </cell>
          <cell r="H335">
            <v>1594.61</v>
          </cell>
          <cell r="I335">
            <v>0</v>
          </cell>
          <cell r="J335">
            <v>0</v>
          </cell>
          <cell r="K335">
            <v>1594.61</v>
          </cell>
          <cell r="L335">
            <v>0</v>
          </cell>
          <cell r="M335">
            <v>5.32</v>
          </cell>
          <cell r="N335">
            <v>5.32</v>
          </cell>
          <cell r="O335">
            <v>154.22</v>
          </cell>
          <cell r="P335">
            <v>1440.39</v>
          </cell>
          <cell r="Q335">
            <v>7.97</v>
          </cell>
          <cell r="R335">
            <v>123</v>
          </cell>
          <cell r="S335">
            <v>935</v>
          </cell>
          <cell r="T335" t="str">
            <v>Амортизация (водопровод)</v>
          </cell>
          <cell r="U335">
            <v>21320</v>
          </cell>
          <cell r="V335">
            <v>48</v>
          </cell>
          <cell r="W335">
            <v>34</v>
          </cell>
          <cell r="X335">
            <v>14</v>
          </cell>
          <cell r="Y335">
            <v>70.833333333333343</v>
          </cell>
          <cell r="Z335">
            <v>15101.66666666667</v>
          </cell>
          <cell r="AA335">
            <v>6218.3333333333303</v>
          </cell>
          <cell r="AB335">
            <v>4.3171178176280938</v>
          </cell>
          <cell r="AC335">
            <v>5289.5092431679341</v>
          </cell>
          <cell r="AD335">
            <v>511.56590983460455</v>
          </cell>
          <cell r="AE335">
            <v>6884.1192431679337</v>
          </cell>
          <cell r="AF335">
            <v>665.78590983460458</v>
          </cell>
          <cell r="AG335">
            <v>22.947064143893112</v>
          </cell>
          <cell r="AH335">
            <v>37.013888888888893</v>
          </cell>
        </row>
        <row r="336">
          <cell r="A336">
            <v>448</v>
          </cell>
          <cell r="B336" t="str">
            <v>Вод-д М-27 к домам 28-29</v>
          </cell>
          <cell r="C336">
            <v>4</v>
          </cell>
          <cell r="D336" t="str">
            <v>25</v>
          </cell>
          <cell r="E336" t="str">
            <v>11.05.05</v>
          </cell>
          <cell r="F336" t="str">
            <v>Протяженность 93м, труба чуг д 150</v>
          </cell>
          <cell r="G336" t="str">
            <v>01.01.73</v>
          </cell>
          <cell r="H336">
            <v>8020.28</v>
          </cell>
          <cell r="I336">
            <v>0</v>
          </cell>
          <cell r="J336">
            <v>0</v>
          </cell>
          <cell r="K336">
            <v>8020.28</v>
          </cell>
          <cell r="L336">
            <v>0</v>
          </cell>
          <cell r="M336">
            <v>26.73</v>
          </cell>
          <cell r="N336">
            <v>26.73</v>
          </cell>
          <cell r="O336">
            <v>774.91</v>
          </cell>
          <cell r="P336">
            <v>7245.37</v>
          </cell>
          <cell r="Q336">
            <v>40.1</v>
          </cell>
          <cell r="R336">
            <v>123</v>
          </cell>
          <cell r="S336">
            <v>935</v>
          </cell>
          <cell r="T336" t="str">
            <v>Амортизация (водопровод)</v>
          </cell>
          <cell r="U336">
            <v>237336</v>
          </cell>
          <cell r="V336">
            <v>48</v>
          </cell>
          <cell r="W336">
            <v>34</v>
          </cell>
          <cell r="X336">
            <v>14</v>
          </cell>
          <cell r="Y336">
            <v>70.833333333333343</v>
          </cell>
          <cell r="Z336">
            <v>168113</v>
          </cell>
          <cell r="AA336">
            <v>69223</v>
          </cell>
          <cell r="AB336">
            <v>9.5541014468550269</v>
          </cell>
          <cell r="AC336">
            <v>68606.28875218243</v>
          </cell>
          <cell r="AD336">
            <v>6628.6587521824285</v>
          </cell>
          <cell r="AE336">
            <v>76626.568752182429</v>
          </cell>
          <cell r="AF336">
            <v>7403.5687521824284</v>
          </cell>
          <cell r="AG336">
            <v>255.42189584060807</v>
          </cell>
          <cell r="AH336">
            <v>412.04166666666669</v>
          </cell>
        </row>
        <row r="337">
          <cell r="A337">
            <v>449</v>
          </cell>
          <cell r="B337" t="str">
            <v>Вод-д М-28 2-очередь</v>
          </cell>
          <cell r="C337">
            <v>4</v>
          </cell>
          <cell r="D337" t="str">
            <v>25</v>
          </cell>
          <cell r="E337" t="str">
            <v>11.05.05</v>
          </cell>
          <cell r="F337" t="str">
            <v>Протяженность 352м, труба ст д 150</v>
          </cell>
          <cell r="G337" t="str">
            <v>01.01.73</v>
          </cell>
          <cell r="H337">
            <v>0.01</v>
          </cell>
          <cell r="I337">
            <v>0</v>
          </cell>
          <cell r="J337">
            <v>0</v>
          </cell>
          <cell r="K337">
            <v>0.01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0.01</v>
          </cell>
          <cell r="Q337">
            <v>0</v>
          </cell>
          <cell r="R337">
            <v>123</v>
          </cell>
          <cell r="S337">
            <v>935</v>
          </cell>
          <cell r="T337" t="str">
            <v>Амортизация (водопровод)</v>
          </cell>
          <cell r="U337">
            <v>183040</v>
          </cell>
          <cell r="V337">
            <v>37</v>
          </cell>
          <cell r="W337">
            <v>34</v>
          </cell>
          <cell r="X337">
            <v>3</v>
          </cell>
          <cell r="Y337">
            <v>91.891891891891902</v>
          </cell>
          <cell r="Z337">
            <v>168198.91891891893</v>
          </cell>
          <cell r="AA337">
            <v>14841.081081081065</v>
          </cell>
          <cell r="AB337">
            <v>1484108.1081081065</v>
          </cell>
          <cell r="AC337">
            <v>14841.071081081065</v>
          </cell>
          <cell r="AD337">
            <v>0</v>
          </cell>
          <cell r="AE337">
            <v>14841.081081081065</v>
          </cell>
          <cell r="AF337">
            <v>0</v>
          </cell>
          <cell r="AG337">
            <v>49.47027027027022</v>
          </cell>
          <cell r="AH337">
            <v>412.25225225225222</v>
          </cell>
        </row>
        <row r="338">
          <cell r="A338">
            <v>450</v>
          </cell>
          <cell r="B338" t="str">
            <v>Вод-д М-28 к домам 68 71-71а 66</v>
          </cell>
          <cell r="C338">
            <v>4</v>
          </cell>
          <cell r="D338" t="str">
            <v>25</v>
          </cell>
          <cell r="E338" t="str">
            <v>11.05.05</v>
          </cell>
          <cell r="F338" t="str">
            <v>Протяженность 281м, труба чуг д 150</v>
          </cell>
          <cell r="G338" t="str">
            <v>01.01.73</v>
          </cell>
          <cell r="H338">
            <v>17029.45</v>
          </cell>
          <cell r="I338">
            <v>0</v>
          </cell>
          <cell r="J338">
            <v>0</v>
          </cell>
          <cell r="K338">
            <v>17029.45</v>
          </cell>
          <cell r="L338">
            <v>0</v>
          </cell>
          <cell r="M338">
            <v>56.76</v>
          </cell>
          <cell r="N338">
            <v>56.76</v>
          </cell>
          <cell r="O338">
            <v>1645.48</v>
          </cell>
          <cell r="P338">
            <v>15383.97</v>
          </cell>
          <cell r="Q338">
            <v>85.15</v>
          </cell>
          <cell r="R338">
            <v>123</v>
          </cell>
          <cell r="S338">
            <v>935</v>
          </cell>
          <cell r="T338" t="str">
            <v>Амортизация (водопровод)</v>
          </cell>
          <cell r="U338">
            <v>717112</v>
          </cell>
          <cell r="V338">
            <v>48</v>
          </cell>
          <cell r="W338">
            <v>34</v>
          </cell>
          <cell r="X338">
            <v>14</v>
          </cell>
          <cell r="Y338">
            <v>70.833333333333343</v>
          </cell>
          <cell r="Z338">
            <v>507954.33333333343</v>
          </cell>
          <cell r="AA338">
            <v>209157.66666666657</v>
          </cell>
          <cell r="AB338">
            <v>13.595818677926866</v>
          </cell>
          <cell r="AC338">
            <v>214499.86438482167</v>
          </cell>
          <cell r="AD338">
            <v>20726.167718155102</v>
          </cell>
          <cell r="AE338">
            <v>231529.31438482169</v>
          </cell>
          <cell r="AF338">
            <v>22371.647718155102</v>
          </cell>
          <cell r="AG338">
            <v>771.76438128273901</v>
          </cell>
          <cell r="AH338">
            <v>1244.9861111111111</v>
          </cell>
        </row>
        <row r="339">
          <cell r="A339">
            <v>451</v>
          </cell>
          <cell r="B339" t="str">
            <v>Вод-д к туалету в парке 30-летия ВЛКСМ</v>
          </cell>
          <cell r="C339">
            <v>4</v>
          </cell>
          <cell r="D339" t="str">
            <v>25</v>
          </cell>
          <cell r="E339" t="str">
            <v>11.05.05</v>
          </cell>
          <cell r="F339" t="str">
            <v/>
          </cell>
          <cell r="G339" t="str">
            <v xml:space="preserve">  .  .</v>
          </cell>
          <cell r="H339">
            <v>2850.46</v>
          </cell>
          <cell r="I339">
            <v>0</v>
          </cell>
          <cell r="J339">
            <v>0</v>
          </cell>
          <cell r="K339">
            <v>2850.46</v>
          </cell>
          <cell r="L339">
            <v>0</v>
          </cell>
          <cell r="M339">
            <v>9.5</v>
          </cell>
          <cell r="N339">
            <v>9.5</v>
          </cell>
          <cell r="O339">
            <v>275.39999999999998</v>
          </cell>
          <cell r="P339">
            <v>2575.06</v>
          </cell>
          <cell r="Q339">
            <v>14.25</v>
          </cell>
          <cell r="R339">
            <v>123</v>
          </cell>
          <cell r="S339">
            <v>935</v>
          </cell>
          <cell r="T339" t="str">
            <v>Амортизация (водопровод)</v>
          </cell>
          <cell r="U339">
            <v>147600</v>
          </cell>
          <cell r="V339">
            <v>48</v>
          </cell>
          <cell r="W339">
            <v>34</v>
          </cell>
          <cell r="X339">
            <v>14</v>
          </cell>
          <cell r="Y339">
            <v>70.833333333333343</v>
          </cell>
          <cell r="Z339">
            <v>104550</v>
          </cell>
          <cell r="AA339">
            <v>43050</v>
          </cell>
          <cell r="AB339">
            <v>16.718057054981244</v>
          </cell>
          <cell r="AC339">
            <v>44803.692912941842</v>
          </cell>
          <cell r="AD339">
            <v>4328.7529129418344</v>
          </cell>
          <cell r="AE339">
            <v>47654.152912941841</v>
          </cell>
          <cell r="AF339">
            <v>4604.1529129418341</v>
          </cell>
          <cell r="AG339">
            <v>158.84717637647279</v>
          </cell>
          <cell r="AH339">
            <v>256.25</v>
          </cell>
        </row>
        <row r="340">
          <cell r="A340">
            <v>452</v>
          </cell>
          <cell r="B340" t="str">
            <v>Вод-д к коллект М-28 2-очередь</v>
          </cell>
          <cell r="C340">
            <v>4</v>
          </cell>
          <cell r="D340" t="str">
            <v>25</v>
          </cell>
          <cell r="E340" t="str">
            <v>11.05.05</v>
          </cell>
          <cell r="F340" t="str">
            <v>Протяженность 148м, труба ст д 150</v>
          </cell>
          <cell r="G340" t="str">
            <v>01.01.73</v>
          </cell>
          <cell r="H340">
            <v>0.01</v>
          </cell>
          <cell r="I340">
            <v>0</v>
          </cell>
          <cell r="J340">
            <v>0</v>
          </cell>
          <cell r="K340">
            <v>0.01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0.01</v>
          </cell>
          <cell r="Q340">
            <v>0</v>
          </cell>
          <cell r="R340">
            <v>123</v>
          </cell>
          <cell r="S340">
            <v>935</v>
          </cell>
          <cell r="T340" t="str">
            <v>Амортизация (водопровод)</v>
          </cell>
          <cell r="U340">
            <v>76960</v>
          </cell>
          <cell r="V340">
            <v>37</v>
          </cell>
          <cell r="W340">
            <v>34</v>
          </cell>
          <cell r="X340">
            <v>3</v>
          </cell>
          <cell r="Y340">
            <v>91.891891891891902</v>
          </cell>
          <cell r="Z340">
            <v>70720</v>
          </cell>
          <cell r="AA340">
            <v>6240</v>
          </cell>
          <cell r="AB340">
            <v>624000</v>
          </cell>
          <cell r="AC340">
            <v>6239.99</v>
          </cell>
          <cell r="AD340">
            <v>0</v>
          </cell>
          <cell r="AE340">
            <v>6240</v>
          </cell>
          <cell r="AF340">
            <v>0</v>
          </cell>
          <cell r="AG340">
            <v>20.8</v>
          </cell>
          <cell r="AH340">
            <v>173.33333333333334</v>
          </cell>
        </row>
        <row r="341">
          <cell r="A341">
            <v>453</v>
          </cell>
          <cell r="B341" t="str">
            <v>Вод-д М-28 к дому 74</v>
          </cell>
          <cell r="C341">
            <v>4</v>
          </cell>
          <cell r="D341" t="str">
            <v>25</v>
          </cell>
          <cell r="E341" t="str">
            <v>11.05.05</v>
          </cell>
          <cell r="F341" t="str">
            <v>Протяженность 30м, труба чуг д 100</v>
          </cell>
          <cell r="G341" t="str">
            <v>01.01.73</v>
          </cell>
          <cell r="H341">
            <v>1076.3800000000001</v>
          </cell>
          <cell r="I341">
            <v>0</v>
          </cell>
          <cell r="J341">
            <v>0</v>
          </cell>
          <cell r="K341">
            <v>1076.3800000000001</v>
          </cell>
          <cell r="L341">
            <v>0</v>
          </cell>
          <cell r="M341">
            <v>3.59</v>
          </cell>
          <cell r="N341">
            <v>3.59</v>
          </cell>
          <cell r="O341">
            <v>104.07</v>
          </cell>
          <cell r="P341">
            <v>972.31</v>
          </cell>
          <cell r="Q341">
            <v>5.38</v>
          </cell>
          <cell r="R341">
            <v>123</v>
          </cell>
          <cell r="S341">
            <v>935</v>
          </cell>
          <cell r="T341" t="str">
            <v>Амортизация (водопровод)</v>
          </cell>
          <cell r="U341">
            <v>49200</v>
          </cell>
          <cell r="V341">
            <v>48</v>
          </cell>
          <cell r="W341">
            <v>34</v>
          </cell>
          <cell r="X341">
            <v>14</v>
          </cell>
          <cell r="Y341">
            <v>70.833333333333343</v>
          </cell>
          <cell r="Z341">
            <v>34850</v>
          </cell>
          <cell r="AA341">
            <v>14350</v>
          </cell>
          <cell r="AB341">
            <v>14.758667503162572</v>
          </cell>
          <cell r="AC341">
            <v>14809.55452705413</v>
          </cell>
          <cell r="AD341">
            <v>1431.8645270541288</v>
          </cell>
          <cell r="AE341">
            <v>15885.934527054131</v>
          </cell>
          <cell r="AF341">
            <v>1535.9345270541287</v>
          </cell>
          <cell r="AG341">
            <v>52.953115090180432</v>
          </cell>
          <cell r="AH341">
            <v>85.416666666666671</v>
          </cell>
        </row>
        <row r="342">
          <cell r="A342">
            <v>454</v>
          </cell>
          <cell r="B342" t="str">
            <v>Вод-д М-28 в прох коллек</v>
          </cell>
          <cell r="C342">
            <v>4</v>
          </cell>
          <cell r="D342" t="str">
            <v>25</v>
          </cell>
          <cell r="E342" t="str">
            <v>11.05.05</v>
          </cell>
          <cell r="F342" t="str">
            <v>Протяженность-1836м, трубы ст д 200</v>
          </cell>
          <cell r="G342" t="str">
            <v>01.01.73</v>
          </cell>
          <cell r="H342">
            <v>1486313.64</v>
          </cell>
          <cell r="I342">
            <v>0</v>
          </cell>
          <cell r="J342">
            <v>0</v>
          </cell>
          <cell r="K342">
            <v>1486313.64</v>
          </cell>
          <cell r="L342">
            <v>0</v>
          </cell>
          <cell r="M342">
            <v>4954.38</v>
          </cell>
          <cell r="N342">
            <v>4954.38</v>
          </cell>
          <cell r="O342">
            <v>122808.48</v>
          </cell>
          <cell r="P342">
            <v>1363505.16</v>
          </cell>
          <cell r="Q342">
            <v>7431.57</v>
          </cell>
          <cell r="R342">
            <v>123</v>
          </cell>
          <cell r="S342">
            <v>935</v>
          </cell>
          <cell r="T342" t="str">
            <v>Амортизация (водопровод)</v>
          </cell>
          <cell r="U342">
            <v>4176900</v>
          </cell>
          <cell r="V342">
            <v>64</v>
          </cell>
          <cell r="W342">
            <v>34</v>
          </cell>
          <cell r="X342">
            <v>30</v>
          </cell>
          <cell r="Y342">
            <v>53.125</v>
          </cell>
          <cell r="Z342">
            <v>2218978.125</v>
          </cell>
          <cell r="AA342">
            <v>1957921.875</v>
          </cell>
          <cell r="AB342">
            <v>1.4359475361281362</v>
          </cell>
          <cell r="AC342">
            <v>647954.76927164174</v>
          </cell>
          <cell r="AD342">
            <v>53538.054271641493</v>
          </cell>
          <cell r="AE342">
            <v>2134268.4092716416</v>
          </cell>
          <cell r="AF342">
            <v>176346.53427164149</v>
          </cell>
          <cell r="AG342">
            <v>7114.2280309054722</v>
          </cell>
          <cell r="AH342">
            <v>5438.671875</v>
          </cell>
        </row>
        <row r="343">
          <cell r="A343">
            <v>455</v>
          </cell>
          <cell r="B343" t="str">
            <v>Вод-д М-28 к домам 7-8</v>
          </cell>
          <cell r="C343">
            <v>4</v>
          </cell>
          <cell r="D343" t="str">
            <v>25</v>
          </cell>
          <cell r="E343" t="str">
            <v>11.05.05</v>
          </cell>
          <cell r="F343" t="str">
            <v>Протяженность 77м, труба чуг д 100</v>
          </cell>
          <cell r="G343" t="str">
            <v>01.01.73</v>
          </cell>
          <cell r="H343">
            <v>2748.9</v>
          </cell>
          <cell r="I343">
            <v>0</v>
          </cell>
          <cell r="J343">
            <v>0</v>
          </cell>
          <cell r="K343">
            <v>2748.9</v>
          </cell>
          <cell r="L343">
            <v>0</v>
          </cell>
          <cell r="M343">
            <v>9.16</v>
          </cell>
          <cell r="N343">
            <v>9.16</v>
          </cell>
          <cell r="O343">
            <v>265.56</v>
          </cell>
          <cell r="P343">
            <v>2483.34</v>
          </cell>
          <cell r="Q343">
            <v>13.74</v>
          </cell>
          <cell r="R343">
            <v>123</v>
          </cell>
          <cell r="S343">
            <v>935</v>
          </cell>
          <cell r="T343" t="str">
            <v>Амортизация (водопровод)</v>
          </cell>
          <cell r="U343">
            <v>126280</v>
          </cell>
          <cell r="V343">
            <v>48</v>
          </cell>
          <cell r="W343">
            <v>34</v>
          </cell>
          <cell r="X343">
            <v>14</v>
          </cell>
          <cell r="Y343">
            <v>70.833333333333343</v>
          </cell>
          <cell r="Z343">
            <v>89448.333333333358</v>
          </cell>
          <cell r="AA343">
            <v>36831.666666666642</v>
          </cell>
          <cell r="AB343">
            <v>14.831503808043458</v>
          </cell>
          <cell r="AC343">
            <v>38021.420817930659</v>
          </cell>
          <cell r="AD343">
            <v>3673.0941512640206</v>
          </cell>
          <cell r="AE343">
            <v>40770.32081793066</v>
          </cell>
          <cell r="AF343">
            <v>3938.6541512640206</v>
          </cell>
          <cell r="AG343">
            <v>135.9010693931022</v>
          </cell>
          <cell r="AH343">
            <v>219.23611111111111</v>
          </cell>
        </row>
        <row r="344">
          <cell r="A344">
            <v>456</v>
          </cell>
          <cell r="B344" t="str">
            <v>Вод-д к д 76 в М-28</v>
          </cell>
          <cell r="C344">
            <v>4</v>
          </cell>
          <cell r="D344" t="str">
            <v>25</v>
          </cell>
          <cell r="E344" t="str">
            <v>11.05.05</v>
          </cell>
          <cell r="F344" t="str">
            <v/>
          </cell>
          <cell r="G344" t="str">
            <v xml:space="preserve">  .  .</v>
          </cell>
          <cell r="H344">
            <v>4295.3999999999996</v>
          </cell>
          <cell r="I344">
            <v>0</v>
          </cell>
          <cell r="J344">
            <v>0</v>
          </cell>
          <cell r="K344">
            <v>4295.3999999999996</v>
          </cell>
          <cell r="L344">
            <v>0</v>
          </cell>
          <cell r="M344">
            <v>14.32</v>
          </cell>
          <cell r="N344">
            <v>14.32</v>
          </cell>
          <cell r="O344">
            <v>415.14</v>
          </cell>
          <cell r="P344">
            <v>3880.26</v>
          </cell>
          <cell r="Q344">
            <v>21.48</v>
          </cell>
          <cell r="R344">
            <v>123</v>
          </cell>
          <cell r="S344">
            <v>935</v>
          </cell>
          <cell r="T344" t="str">
            <v>Амортизация (водопровод)</v>
          </cell>
          <cell r="U344">
            <v>188600</v>
          </cell>
          <cell r="V344">
            <v>48</v>
          </cell>
          <cell r="W344">
            <v>34</v>
          </cell>
          <cell r="X344">
            <v>14</v>
          </cell>
          <cell r="Y344">
            <v>70.833333333333343</v>
          </cell>
          <cell r="Z344">
            <v>133591.66666666669</v>
          </cell>
          <cell r="AA344">
            <v>55008.333333333314</v>
          </cell>
          <cell r="AB344">
            <v>14.176455529612271</v>
          </cell>
          <cell r="AC344">
            <v>56598.147081896546</v>
          </cell>
          <cell r="AD344">
            <v>5470.073748563238</v>
          </cell>
          <cell r="AE344">
            <v>60893.547081896548</v>
          </cell>
          <cell r="AF344">
            <v>5885.2137485632384</v>
          </cell>
          <cell r="AG344">
            <v>202.97849027298847</v>
          </cell>
          <cell r="AH344">
            <v>327.43055555555554</v>
          </cell>
        </row>
        <row r="345">
          <cell r="A345">
            <v>457</v>
          </cell>
          <cell r="B345" t="str">
            <v>Вод-д к д 1 и 8 в М-28</v>
          </cell>
          <cell r="C345">
            <v>4</v>
          </cell>
          <cell r="D345" t="str">
            <v>25</v>
          </cell>
          <cell r="E345" t="str">
            <v>11.05.05</v>
          </cell>
          <cell r="F345" t="str">
            <v/>
          </cell>
          <cell r="G345" t="str">
            <v xml:space="preserve">  .  .</v>
          </cell>
          <cell r="H345">
            <v>35683.99</v>
          </cell>
          <cell r="I345">
            <v>0</v>
          </cell>
          <cell r="J345">
            <v>0</v>
          </cell>
          <cell r="K345">
            <v>35683.99</v>
          </cell>
          <cell r="L345">
            <v>0</v>
          </cell>
          <cell r="M345">
            <v>118.95</v>
          </cell>
          <cell r="N345">
            <v>118.95</v>
          </cell>
          <cell r="O345">
            <v>1922.97</v>
          </cell>
          <cell r="P345">
            <v>33761.019999999997</v>
          </cell>
          <cell r="Q345">
            <v>178.42</v>
          </cell>
          <cell r="R345">
            <v>123</v>
          </cell>
          <cell r="S345">
            <v>935</v>
          </cell>
          <cell r="T345" t="str">
            <v>Амортизация (водопровод)</v>
          </cell>
          <cell r="U345">
            <v>780640</v>
          </cell>
          <cell r="V345">
            <v>48</v>
          </cell>
          <cell r="W345">
            <v>34</v>
          </cell>
          <cell r="X345">
            <v>14</v>
          </cell>
          <cell r="Y345">
            <v>70.833333333333343</v>
          </cell>
          <cell r="Z345">
            <v>552953.33333333349</v>
          </cell>
          <cell r="AA345">
            <v>227686.66666666651</v>
          </cell>
          <cell r="AB345">
            <v>6.7440695413428422</v>
          </cell>
          <cell r="AC345">
            <v>204971.32007258257</v>
          </cell>
          <cell r="AD345">
            <v>11045.673405916046</v>
          </cell>
          <cell r="AE345">
            <v>240655.31007258256</v>
          </cell>
          <cell r="AF345">
            <v>12968.643405916046</v>
          </cell>
          <cell r="AG345">
            <v>802.18436690860847</v>
          </cell>
          <cell r="AH345">
            <v>1355.2777777777778</v>
          </cell>
        </row>
        <row r="346">
          <cell r="A346">
            <v>458</v>
          </cell>
          <cell r="B346" t="str">
            <v>Вод-д к д 6 77 М-28</v>
          </cell>
          <cell r="C346">
            <v>4</v>
          </cell>
          <cell r="D346" t="str">
            <v>25</v>
          </cell>
          <cell r="E346" t="str">
            <v>11.05.05</v>
          </cell>
          <cell r="F346" t="str">
            <v/>
          </cell>
          <cell r="G346" t="str">
            <v xml:space="preserve">  .  .</v>
          </cell>
          <cell r="H346">
            <v>1605.52</v>
          </cell>
          <cell r="I346">
            <v>0</v>
          </cell>
          <cell r="J346">
            <v>0</v>
          </cell>
          <cell r="K346">
            <v>1605.52</v>
          </cell>
          <cell r="L346">
            <v>0</v>
          </cell>
          <cell r="M346">
            <v>5.35</v>
          </cell>
          <cell r="N346">
            <v>5.35</v>
          </cell>
          <cell r="O346">
            <v>155.09</v>
          </cell>
          <cell r="P346">
            <v>1450.43</v>
          </cell>
          <cell r="Q346">
            <v>8.0299999999999994</v>
          </cell>
          <cell r="R346">
            <v>123</v>
          </cell>
          <cell r="S346">
            <v>935</v>
          </cell>
          <cell r="T346" t="str">
            <v>Амортизация (водопровод)</v>
          </cell>
          <cell r="U346">
            <v>75440</v>
          </cell>
          <cell r="V346">
            <v>48</v>
          </cell>
          <cell r="W346">
            <v>34</v>
          </cell>
          <cell r="X346">
            <v>14</v>
          </cell>
          <cell r="Y346">
            <v>70.833333333333343</v>
          </cell>
          <cell r="Z346">
            <v>53436.666666666679</v>
          </cell>
          <cell r="AA346">
            <v>22003.333333333321</v>
          </cell>
          <cell r="AB346">
            <v>15.170213890593356</v>
          </cell>
          <cell r="AC346">
            <v>22750.561805625443</v>
          </cell>
          <cell r="AD346">
            <v>2197.6584722921234</v>
          </cell>
          <cell r="AE346">
            <v>24356.081805625443</v>
          </cell>
          <cell r="AF346">
            <v>2352.7484722921236</v>
          </cell>
          <cell r="AG346">
            <v>81.186939352084806</v>
          </cell>
          <cell r="AH346">
            <v>130.97222222222223</v>
          </cell>
        </row>
        <row r="347">
          <cell r="A347">
            <v>459</v>
          </cell>
          <cell r="B347" t="str">
            <v>Вод-д к д19 М-27</v>
          </cell>
          <cell r="C347">
            <v>4</v>
          </cell>
          <cell r="D347" t="str">
            <v>25</v>
          </cell>
          <cell r="E347" t="str">
            <v>11.05.05</v>
          </cell>
          <cell r="F347" t="str">
            <v/>
          </cell>
          <cell r="G347" t="str">
            <v xml:space="preserve">  .  .</v>
          </cell>
          <cell r="H347">
            <v>0.01</v>
          </cell>
          <cell r="I347">
            <v>0</v>
          </cell>
          <cell r="J347">
            <v>0</v>
          </cell>
          <cell r="K347">
            <v>0.01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0.01</v>
          </cell>
          <cell r="Q347">
            <v>0</v>
          </cell>
          <cell r="R347">
            <v>123</v>
          </cell>
          <cell r="S347">
            <v>935</v>
          </cell>
          <cell r="T347" t="str">
            <v>Амортизация (водопровод)</v>
          </cell>
          <cell r="U347">
            <v>7200</v>
          </cell>
          <cell r="V347">
            <v>56</v>
          </cell>
          <cell r="W347">
            <v>34</v>
          </cell>
          <cell r="X347">
            <v>22</v>
          </cell>
          <cell r="Y347">
            <v>60.714285714285708</v>
          </cell>
          <cell r="Z347">
            <v>4371.4285714285706</v>
          </cell>
          <cell r="AA347">
            <v>2828.5714285714294</v>
          </cell>
          <cell r="AB347">
            <v>282857.14285714296</v>
          </cell>
          <cell r="AC347">
            <v>2828.5614285714296</v>
          </cell>
          <cell r="AD347">
            <v>0</v>
          </cell>
          <cell r="AE347">
            <v>2828.5714285714298</v>
          </cell>
          <cell r="AF347">
            <v>0</v>
          </cell>
          <cell r="AG347">
            <v>9.4285714285714324</v>
          </cell>
          <cell r="AH347">
            <v>10.714285714285715</v>
          </cell>
        </row>
        <row r="348">
          <cell r="A348">
            <v>460</v>
          </cell>
          <cell r="B348" t="str">
            <v>Вод-д к д23 в М-22</v>
          </cell>
          <cell r="C348">
            <v>4</v>
          </cell>
          <cell r="D348" t="str">
            <v>25</v>
          </cell>
          <cell r="E348" t="str">
            <v>11.05.05</v>
          </cell>
          <cell r="F348" t="str">
            <v/>
          </cell>
          <cell r="G348" t="str">
            <v xml:space="preserve">  .  .</v>
          </cell>
          <cell r="H348">
            <v>46542.27</v>
          </cell>
          <cell r="I348">
            <v>0</v>
          </cell>
          <cell r="J348">
            <v>0</v>
          </cell>
          <cell r="K348">
            <v>46542.27</v>
          </cell>
          <cell r="L348">
            <v>0</v>
          </cell>
          <cell r="M348">
            <v>155.13999999999999</v>
          </cell>
          <cell r="N348">
            <v>155.13999999999999</v>
          </cell>
          <cell r="O348">
            <v>669.79</v>
          </cell>
          <cell r="P348">
            <v>45872.480000000003</v>
          </cell>
          <cell r="Q348">
            <v>232.71</v>
          </cell>
          <cell r="R348">
            <v>123</v>
          </cell>
          <cell r="S348">
            <v>935</v>
          </cell>
          <cell r="T348" t="str">
            <v>Амортизация (водопровод)</v>
          </cell>
          <cell r="U348">
            <v>15088</v>
          </cell>
          <cell r="V348">
            <v>48</v>
          </cell>
          <cell r="W348">
            <v>34</v>
          </cell>
          <cell r="X348">
            <v>14</v>
          </cell>
          <cell r="Y348">
            <v>70.833333333333343</v>
          </cell>
          <cell r="Z348">
            <v>10687.333333333334</v>
          </cell>
          <cell r="AA348">
            <v>4400.6666666666642</v>
          </cell>
          <cell r="AB348">
            <v>9.5932608541475492E-2</v>
          </cell>
          <cell r="AC348">
            <v>-42077.348631458342</v>
          </cell>
          <cell r="AD348">
            <v>-605.53529812500506</v>
          </cell>
          <cell r="AE348">
            <v>4464.9213685416544</v>
          </cell>
          <cell r="AF348">
            <v>64.254701874994907</v>
          </cell>
          <cell r="AG348">
            <v>14.883071228472181</v>
          </cell>
          <cell r="AH348">
            <v>26.194444444444443</v>
          </cell>
        </row>
        <row r="349">
          <cell r="A349">
            <v>461</v>
          </cell>
          <cell r="B349" t="str">
            <v>Вод-д к д22 М-22</v>
          </cell>
          <cell r="C349">
            <v>4</v>
          </cell>
          <cell r="D349" t="str">
            <v>25</v>
          </cell>
          <cell r="E349" t="str">
            <v>11.05.05</v>
          </cell>
          <cell r="F349" t="str">
            <v/>
          </cell>
          <cell r="G349" t="str">
            <v xml:space="preserve">  .  .</v>
          </cell>
          <cell r="H349">
            <v>1111.75</v>
          </cell>
          <cell r="I349">
            <v>0</v>
          </cell>
          <cell r="J349">
            <v>0</v>
          </cell>
          <cell r="K349">
            <v>1111.75</v>
          </cell>
          <cell r="L349">
            <v>0</v>
          </cell>
          <cell r="M349">
            <v>3.71</v>
          </cell>
          <cell r="N349">
            <v>3.71</v>
          </cell>
          <cell r="O349">
            <v>107.55</v>
          </cell>
          <cell r="P349">
            <v>1004.2</v>
          </cell>
          <cell r="Q349">
            <v>5.56</v>
          </cell>
          <cell r="R349">
            <v>123</v>
          </cell>
          <cell r="S349">
            <v>935</v>
          </cell>
          <cell r="T349" t="str">
            <v>Амортизация (водопровод)</v>
          </cell>
          <cell r="U349">
            <v>33456</v>
          </cell>
          <cell r="V349">
            <v>48</v>
          </cell>
          <cell r="W349">
            <v>34</v>
          </cell>
          <cell r="X349">
            <v>14</v>
          </cell>
          <cell r="Y349">
            <v>70.833333333333343</v>
          </cell>
          <cell r="Z349">
            <v>23698</v>
          </cell>
          <cell r="AA349">
            <v>9758</v>
          </cell>
          <cell r="AB349">
            <v>9.7171878111929892</v>
          </cell>
          <cell r="AC349">
            <v>9691.3335490938061</v>
          </cell>
          <cell r="AD349">
            <v>937.53354909380596</v>
          </cell>
          <cell r="AE349">
            <v>10803.083549093806</v>
          </cell>
          <cell r="AF349">
            <v>1045.0835490938059</v>
          </cell>
          <cell r="AG349">
            <v>36.010278496979353</v>
          </cell>
          <cell r="AH349">
            <v>58.083333333333336</v>
          </cell>
        </row>
        <row r="350">
          <cell r="A350">
            <v>462</v>
          </cell>
          <cell r="B350" t="str">
            <v>Вод-д к д 18 24 в М-22</v>
          </cell>
          <cell r="C350">
            <v>4</v>
          </cell>
          <cell r="D350" t="str">
            <v>25</v>
          </cell>
          <cell r="E350" t="str">
            <v>11.05.05</v>
          </cell>
          <cell r="F350" t="str">
            <v/>
          </cell>
          <cell r="G350" t="str">
            <v xml:space="preserve">  .  .</v>
          </cell>
          <cell r="H350">
            <v>14331.45</v>
          </cell>
          <cell r="I350">
            <v>0</v>
          </cell>
          <cell r="J350">
            <v>0</v>
          </cell>
          <cell r="K350">
            <v>14331.45</v>
          </cell>
          <cell r="L350">
            <v>0</v>
          </cell>
          <cell r="M350">
            <v>47.77</v>
          </cell>
          <cell r="N350">
            <v>47.77</v>
          </cell>
          <cell r="O350">
            <v>1384.85</v>
          </cell>
          <cell r="P350">
            <v>12946.6</v>
          </cell>
          <cell r="Q350">
            <v>71.66</v>
          </cell>
          <cell r="R350">
            <v>123</v>
          </cell>
          <cell r="S350">
            <v>935</v>
          </cell>
          <cell r="T350" t="str">
            <v>Амортизация (водопровод)</v>
          </cell>
          <cell r="U350">
            <v>233700</v>
          </cell>
          <cell r="V350">
            <v>48</v>
          </cell>
          <cell r="W350">
            <v>34</v>
          </cell>
          <cell r="X350">
            <v>14</v>
          </cell>
          <cell r="Y350">
            <v>70.833333333333343</v>
          </cell>
          <cell r="Z350">
            <v>165537.5</v>
          </cell>
          <cell r="AA350">
            <v>68162.5</v>
          </cell>
          <cell r="AB350">
            <v>5.2648958027590256</v>
          </cell>
          <cell r="AC350">
            <v>61122.140952450849</v>
          </cell>
          <cell r="AD350">
            <v>5906.2409524508366</v>
          </cell>
          <cell r="AE350">
            <v>75453.590952450846</v>
          </cell>
          <cell r="AF350">
            <v>7291.090952450837</v>
          </cell>
          <cell r="AG350">
            <v>251.51196984150283</v>
          </cell>
          <cell r="AH350">
            <v>405.72916666666669</v>
          </cell>
        </row>
        <row r="351">
          <cell r="A351">
            <v>463</v>
          </cell>
          <cell r="B351" t="str">
            <v>Вод-д к больнице на 200 коек в пос Приш</v>
          </cell>
          <cell r="C351">
            <v>4</v>
          </cell>
          <cell r="D351" t="str">
            <v>25</v>
          </cell>
          <cell r="E351" t="str">
            <v>11.05.05</v>
          </cell>
          <cell r="F351" t="str">
            <v/>
          </cell>
          <cell r="G351" t="str">
            <v xml:space="preserve">  .  .</v>
          </cell>
          <cell r="H351">
            <v>25854.7</v>
          </cell>
          <cell r="I351">
            <v>0</v>
          </cell>
          <cell r="J351">
            <v>0</v>
          </cell>
          <cell r="K351">
            <v>25854.7</v>
          </cell>
          <cell r="L351">
            <v>0</v>
          </cell>
          <cell r="M351">
            <v>86.18</v>
          </cell>
          <cell r="N351">
            <v>86.18</v>
          </cell>
          <cell r="O351">
            <v>2498.36</v>
          </cell>
          <cell r="P351">
            <v>23356.34</v>
          </cell>
          <cell r="Q351">
            <v>129.27000000000001</v>
          </cell>
          <cell r="R351">
            <v>123</v>
          </cell>
          <cell r="S351">
            <v>935</v>
          </cell>
          <cell r="T351" t="str">
            <v>Амортизация (водопровод)</v>
          </cell>
          <cell r="U351">
            <v>1571136</v>
          </cell>
          <cell r="V351">
            <v>48</v>
          </cell>
          <cell r="W351">
            <v>34</v>
          </cell>
          <cell r="X351">
            <v>14</v>
          </cell>
          <cell r="Y351">
            <v>70.833333333333343</v>
          </cell>
          <cell r="Z351">
            <v>1112888</v>
          </cell>
          <cell r="AA351">
            <v>458248</v>
          </cell>
          <cell r="AB351">
            <v>19.619854823144379</v>
          </cell>
          <cell r="AC351">
            <v>481410.76049595099</v>
          </cell>
          <cell r="AD351">
            <v>46519.100495950996</v>
          </cell>
          <cell r="AE351">
            <v>507265.460495951</v>
          </cell>
          <cell r="AF351">
            <v>49017.460495950996</v>
          </cell>
          <cell r="AG351">
            <v>1690.8848683198366</v>
          </cell>
          <cell r="AH351">
            <v>2727.6666666666665</v>
          </cell>
        </row>
        <row r="352">
          <cell r="A352">
            <v>464</v>
          </cell>
          <cell r="B352" t="str">
            <v>Вод-д по ул Революционной</v>
          </cell>
          <cell r="C352">
            <v>4</v>
          </cell>
          <cell r="D352" t="str">
            <v>25</v>
          </cell>
          <cell r="E352" t="str">
            <v>11.05.05</v>
          </cell>
          <cell r="F352" t="str">
            <v/>
          </cell>
          <cell r="G352" t="str">
            <v xml:space="preserve">  .  .</v>
          </cell>
          <cell r="H352">
            <v>0.01</v>
          </cell>
          <cell r="I352">
            <v>0</v>
          </cell>
          <cell r="J352">
            <v>0</v>
          </cell>
          <cell r="K352">
            <v>0.01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0.01</v>
          </cell>
          <cell r="Q352">
            <v>0</v>
          </cell>
          <cell r="R352">
            <v>123</v>
          </cell>
          <cell r="S352">
            <v>935</v>
          </cell>
          <cell r="T352" t="str">
            <v>Амортизация (водопровод)</v>
          </cell>
          <cell r="U352">
            <v>552500</v>
          </cell>
          <cell r="V352">
            <v>37</v>
          </cell>
          <cell r="W352">
            <v>34</v>
          </cell>
          <cell r="X352">
            <v>3</v>
          </cell>
          <cell r="Y352">
            <v>91.891891891891902</v>
          </cell>
          <cell r="Z352">
            <v>507702.70270270272</v>
          </cell>
          <cell r="AA352">
            <v>44797.297297297278</v>
          </cell>
          <cell r="AB352">
            <v>4479729.7297297278</v>
          </cell>
          <cell r="AC352">
            <v>44797.287297297276</v>
          </cell>
          <cell r="AD352">
            <v>0</v>
          </cell>
          <cell r="AE352">
            <v>44797.297297297278</v>
          </cell>
          <cell r="AF352">
            <v>0</v>
          </cell>
          <cell r="AG352">
            <v>149.32432432432427</v>
          </cell>
          <cell r="AH352">
            <v>1244.3693693693692</v>
          </cell>
        </row>
        <row r="353">
          <cell r="A353">
            <v>465</v>
          </cell>
          <cell r="B353" t="str">
            <v>Вод-д к д 18 19 М-23</v>
          </cell>
          <cell r="C353">
            <v>4</v>
          </cell>
          <cell r="D353" t="str">
            <v>25</v>
          </cell>
          <cell r="E353" t="str">
            <v>11.05.05</v>
          </cell>
          <cell r="F353" t="str">
            <v/>
          </cell>
          <cell r="G353" t="str">
            <v xml:space="preserve">  .  .</v>
          </cell>
          <cell r="H353">
            <v>39430.74</v>
          </cell>
          <cell r="I353">
            <v>0</v>
          </cell>
          <cell r="J353">
            <v>0</v>
          </cell>
          <cell r="K353">
            <v>39430.74</v>
          </cell>
          <cell r="L353">
            <v>0</v>
          </cell>
          <cell r="M353">
            <v>131.44</v>
          </cell>
          <cell r="N353">
            <v>131.44</v>
          </cell>
          <cell r="O353">
            <v>3810.44</v>
          </cell>
          <cell r="P353">
            <v>35620.300000000003</v>
          </cell>
          <cell r="Q353">
            <v>197.15</v>
          </cell>
          <cell r="R353">
            <v>123</v>
          </cell>
          <cell r="S353">
            <v>935</v>
          </cell>
          <cell r="T353" t="str">
            <v>Амортизация (водопровод)</v>
          </cell>
          <cell r="U353">
            <v>1194248</v>
          </cell>
          <cell r="V353">
            <v>48</v>
          </cell>
          <cell r="W353">
            <v>34</v>
          </cell>
          <cell r="X353">
            <v>14</v>
          </cell>
          <cell r="Y353">
            <v>70.833333333333343</v>
          </cell>
          <cell r="Z353">
            <v>845925.66666666686</v>
          </cell>
          <cell r="AA353">
            <v>348322.33333333314</v>
          </cell>
          <cell r="AB353">
            <v>9.7787591158225258</v>
          </cell>
          <cell r="AC353">
            <v>346152.96821862791</v>
          </cell>
          <cell r="AD353">
            <v>33450.934885294781</v>
          </cell>
          <cell r="AE353">
            <v>385583.7082186279</v>
          </cell>
          <cell r="AF353">
            <v>37261.374885294783</v>
          </cell>
          <cell r="AG353">
            <v>1285.2790273954263</v>
          </cell>
          <cell r="AH353">
            <v>2073.3472222222222</v>
          </cell>
        </row>
        <row r="354">
          <cell r="A354">
            <v>466</v>
          </cell>
          <cell r="B354" t="str">
            <v>Вод-д к д 14 15 12 М-23</v>
          </cell>
          <cell r="C354">
            <v>4</v>
          </cell>
          <cell r="D354" t="str">
            <v>25</v>
          </cell>
          <cell r="E354" t="str">
            <v>11.05.05</v>
          </cell>
          <cell r="F354" t="str">
            <v/>
          </cell>
          <cell r="G354" t="str">
            <v xml:space="preserve">  .  .</v>
          </cell>
          <cell r="H354">
            <v>11641.54</v>
          </cell>
          <cell r="I354">
            <v>0</v>
          </cell>
          <cell r="J354">
            <v>0</v>
          </cell>
          <cell r="K354">
            <v>11641.54</v>
          </cell>
          <cell r="L354">
            <v>0</v>
          </cell>
          <cell r="M354">
            <v>38.81</v>
          </cell>
          <cell r="N354">
            <v>38.81</v>
          </cell>
          <cell r="O354">
            <v>1125.0899999999999</v>
          </cell>
          <cell r="P354">
            <v>10516.45</v>
          </cell>
          <cell r="Q354">
            <v>58.21</v>
          </cell>
          <cell r="R354">
            <v>123</v>
          </cell>
          <cell r="S354">
            <v>935</v>
          </cell>
          <cell r="T354" t="str">
            <v>Амортизация (водопровод)</v>
          </cell>
          <cell r="U354">
            <v>399750</v>
          </cell>
          <cell r="V354">
            <v>48</v>
          </cell>
          <cell r="W354">
            <v>34</v>
          </cell>
          <cell r="X354">
            <v>14</v>
          </cell>
          <cell r="Y354">
            <v>70.833333333333343</v>
          </cell>
          <cell r="Z354">
            <v>283156.25</v>
          </cell>
          <cell r="AA354">
            <v>116593.75</v>
          </cell>
          <cell r="AB354">
            <v>11.086797350817053</v>
          </cell>
          <cell r="AC354">
            <v>117425.85483143077</v>
          </cell>
          <cell r="AD354">
            <v>11348.554831430756</v>
          </cell>
          <cell r="AE354">
            <v>129067.39483143078</v>
          </cell>
          <cell r="AF354">
            <v>12473.644831430756</v>
          </cell>
          <cell r="AG354">
            <v>430.22464943810263</v>
          </cell>
          <cell r="AH354">
            <v>694.01041666666663</v>
          </cell>
        </row>
        <row r="355">
          <cell r="A355">
            <v>467</v>
          </cell>
          <cell r="B355" t="str">
            <v>Вод-д из-под а/дороги КАР-Темит-Тау</v>
          </cell>
          <cell r="C355">
            <v>4</v>
          </cell>
          <cell r="D355" t="str">
            <v>25</v>
          </cell>
          <cell r="E355" t="str">
            <v>11.05.05</v>
          </cell>
          <cell r="F355" t="str">
            <v/>
          </cell>
          <cell r="G355" t="str">
            <v xml:space="preserve">  .  .</v>
          </cell>
          <cell r="H355">
            <v>0.01</v>
          </cell>
          <cell r="I355">
            <v>0</v>
          </cell>
          <cell r="J355">
            <v>0</v>
          </cell>
          <cell r="K355">
            <v>0.01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0.01</v>
          </cell>
          <cell r="Q355">
            <v>0</v>
          </cell>
          <cell r="R355">
            <v>123</v>
          </cell>
          <cell r="S355">
            <v>935</v>
          </cell>
          <cell r="T355" t="str">
            <v>Амортизация (водопровод)</v>
          </cell>
          <cell r="U355">
            <v>2012400</v>
          </cell>
          <cell r="V355">
            <v>37</v>
          </cell>
          <cell r="W355">
            <v>34</v>
          </cell>
          <cell r="X355">
            <v>3</v>
          </cell>
          <cell r="Y355">
            <v>91.891891891891902</v>
          </cell>
          <cell r="Z355">
            <v>1849232.4324324324</v>
          </cell>
          <cell r="AA355">
            <v>163167.56756756757</v>
          </cell>
          <cell r="AB355">
            <v>16316756.756756756</v>
          </cell>
          <cell r="AC355">
            <v>163167.55756756756</v>
          </cell>
          <cell r="AD355">
            <v>0</v>
          </cell>
          <cell r="AE355">
            <v>163167.56756756757</v>
          </cell>
          <cell r="AF355">
            <v>0</v>
          </cell>
          <cell r="AG355">
            <v>543.89189189189199</v>
          </cell>
          <cell r="AH355">
            <v>4532.4324324324325</v>
          </cell>
        </row>
        <row r="356">
          <cell r="A356">
            <v>468</v>
          </cell>
          <cell r="B356" t="str">
            <v>Вод-д от М-23 до дома инвалидов</v>
          </cell>
          <cell r="C356">
            <v>4</v>
          </cell>
          <cell r="D356" t="str">
            <v>25</v>
          </cell>
          <cell r="E356" t="str">
            <v>11.05.05</v>
          </cell>
          <cell r="F356" t="str">
            <v/>
          </cell>
          <cell r="G356" t="str">
            <v xml:space="preserve">  .  .</v>
          </cell>
          <cell r="H356">
            <v>105641.87</v>
          </cell>
          <cell r="I356">
            <v>0</v>
          </cell>
          <cell r="J356">
            <v>0</v>
          </cell>
          <cell r="K356">
            <v>105641.87</v>
          </cell>
          <cell r="L356">
            <v>0</v>
          </cell>
          <cell r="M356">
            <v>352.14</v>
          </cell>
          <cell r="N356">
            <v>352.14</v>
          </cell>
          <cell r="O356">
            <v>10208.540000000001</v>
          </cell>
          <cell r="P356">
            <v>95433.33</v>
          </cell>
          <cell r="Q356">
            <v>528.21</v>
          </cell>
          <cell r="R356">
            <v>123</v>
          </cell>
          <cell r="S356">
            <v>935</v>
          </cell>
          <cell r="T356" t="str">
            <v>Амортизация (водопровод)</v>
          </cell>
          <cell r="U356">
            <v>9986592</v>
          </cell>
          <cell r="V356">
            <v>48</v>
          </cell>
          <cell r="W356">
            <v>34</v>
          </cell>
          <cell r="X356">
            <v>14</v>
          </cell>
          <cell r="Y356">
            <v>70.833333333333343</v>
          </cell>
          <cell r="Z356">
            <v>7073836.0000000019</v>
          </cell>
          <cell r="AA356">
            <v>2912756</v>
          </cell>
          <cell r="AB356">
            <v>30.521370259216564</v>
          </cell>
          <cell r="AC356">
            <v>3118692.7591460221</v>
          </cell>
          <cell r="AD356">
            <v>301370.08914602268</v>
          </cell>
          <cell r="AE356">
            <v>3224334.6291460223</v>
          </cell>
          <cell r="AF356">
            <v>311578.62914602266</v>
          </cell>
          <cell r="AG356">
            <v>10747.782097153407</v>
          </cell>
          <cell r="AH356">
            <v>17337.833333333332</v>
          </cell>
        </row>
        <row r="357">
          <cell r="A357">
            <v>469</v>
          </cell>
          <cell r="B357" t="str">
            <v>Вод-д к канал насос 13</v>
          </cell>
          <cell r="C357">
            <v>4</v>
          </cell>
          <cell r="D357" t="str">
            <v>25</v>
          </cell>
          <cell r="E357" t="str">
            <v>11.05.05</v>
          </cell>
          <cell r="F357" t="str">
            <v/>
          </cell>
          <cell r="G357" t="str">
            <v xml:space="preserve">  .  .</v>
          </cell>
          <cell r="H357">
            <v>41299.68</v>
          </cell>
          <cell r="I357">
            <v>0</v>
          </cell>
          <cell r="J357">
            <v>0</v>
          </cell>
          <cell r="K357">
            <v>41299.68</v>
          </cell>
          <cell r="L357">
            <v>0</v>
          </cell>
          <cell r="M357">
            <v>137.66999999999999</v>
          </cell>
          <cell r="N357">
            <v>137.66999999999999</v>
          </cell>
          <cell r="O357">
            <v>3991.05</v>
          </cell>
          <cell r="P357">
            <v>37308.629999999997</v>
          </cell>
          <cell r="Q357">
            <v>206.5</v>
          </cell>
          <cell r="R357">
            <v>123</v>
          </cell>
          <cell r="S357">
            <v>935</v>
          </cell>
          <cell r="T357" t="str">
            <v>Амортизация (водопровод)</v>
          </cell>
          <cell r="U357">
            <v>2277440</v>
          </cell>
          <cell r="V357">
            <v>48</v>
          </cell>
          <cell r="W357">
            <v>34</v>
          </cell>
          <cell r="X357">
            <v>14</v>
          </cell>
          <cell r="Y357">
            <v>70.833333333333343</v>
          </cell>
          <cell r="Z357">
            <v>1613186.666666667</v>
          </cell>
          <cell r="AA357">
            <v>664253.33333333302</v>
          </cell>
          <cell r="AB357">
            <v>17.804281029170276</v>
          </cell>
          <cell r="AC357">
            <v>694011.42913480301</v>
          </cell>
          <cell r="AD357">
            <v>67066.725801470035</v>
          </cell>
          <cell r="AE357">
            <v>735311.10913480306</v>
          </cell>
          <cell r="AF357">
            <v>71057.775801470038</v>
          </cell>
          <cell r="AG357">
            <v>2451.0370304493435</v>
          </cell>
          <cell r="AH357">
            <v>3953.8888888888887</v>
          </cell>
        </row>
        <row r="358">
          <cell r="A358">
            <v>470</v>
          </cell>
          <cell r="B358" t="str">
            <v>Вод-д М-18 к школе 32</v>
          </cell>
          <cell r="C358">
            <v>4</v>
          </cell>
          <cell r="D358" t="str">
            <v>25</v>
          </cell>
          <cell r="E358" t="str">
            <v>11.05.05</v>
          </cell>
          <cell r="F358" t="str">
            <v/>
          </cell>
          <cell r="G358" t="str">
            <v xml:space="preserve">  .  .</v>
          </cell>
          <cell r="H358">
            <v>3952.59</v>
          </cell>
          <cell r="I358">
            <v>0</v>
          </cell>
          <cell r="J358">
            <v>0</v>
          </cell>
          <cell r="K358">
            <v>3952.59</v>
          </cell>
          <cell r="L358">
            <v>0</v>
          </cell>
          <cell r="M358">
            <v>13.18</v>
          </cell>
          <cell r="N358">
            <v>13.18</v>
          </cell>
          <cell r="O358">
            <v>382.08</v>
          </cell>
          <cell r="P358">
            <v>3570.51</v>
          </cell>
          <cell r="Q358">
            <v>19.760000000000002</v>
          </cell>
          <cell r="R358">
            <v>123</v>
          </cell>
          <cell r="S358">
            <v>935</v>
          </cell>
          <cell r="T358" t="str">
            <v>Амортизация (водопровод)</v>
          </cell>
          <cell r="U358">
            <v>173840</v>
          </cell>
          <cell r="V358">
            <v>48</v>
          </cell>
          <cell r="W358">
            <v>34</v>
          </cell>
          <cell r="X358">
            <v>14</v>
          </cell>
          <cell r="Y358">
            <v>70.833333333333343</v>
          </cell>
          <cell r="Z358">
            <v>123136.66666666669</v>
          </cell>
          <cell r="AA358">
            <v>50703.333333333314</v>
          </cell>
          <cell r="AB358">
            <v>14.200585723981535</v>
          </cell>
          <cell r="AC358">
            <v>52176.50312675217</v>
          </cell>
          <cell r="AD358">
            <v>5043.6797934188644</v>
          </cell>
          <cell r="AE358">
            <v>56129.093126752166</v>
          </cell>
          <cell r="AF358">
            <v>5425.7597934188643</v>
          </cell>
          <cell r="AG358">
            <v>187.09697708917386</v>
          </cell>
          <cell r="AH358">
            <v>301.80555555555554</v>
          </cell>
        </row>
        <row r="359">
          <cell r="A359">
            <v>471</v>
          </cell>
          <cell r="B359" t="str">
            <v>Вод-д по ул Молдогуловой от вод узла</v>
          </cell>
          <cell r="C359">
            <v>4</v>
          </cell>
          <cell r="D359" t="str">
            <v>25</v>
          </cell>
          <cell r="E359" t="str">
            <v>11.05.05</v>
          </cell>
          <cell r="F359" t="str">
            <v/>
          </cell>
          <cell r="G359" t="str">
            <v xml:space="preserve">  .  .</v>
          </cell>
          <cell r="H359">
            <v>59387.28</v>
          </cell>
          <cell r="I359">
            <v>0</v>
          </cell>
          <cell r="J359">
            <v>0</v>
          </cell>
          <cell r="K359">
            <v>59387.28</v>
          </cell>
          <cell r="L359">
            <v>0</v>
          </cell>
          <cell r="M359">
            <v>197.96</v>
          </cell>
          <cell r="N359">
            <v>197.96</v>
          </cell>
          <cell r="O359">
            <v>5738.86</v>
          </cell>
          <cell r="P359">
            <v>53648.42</v>
          </cell>
          <cell r="Q359">
            <v>296.94</v>
          </cell>
          <cell r="R359">
            <v>123</v>
          </cell>
          <cell r="S359">
            <v>935</v>
          </cell>
          <cell r="T359" t="str">
            <v>Амортизация (водопровод)</v>
          </cell>
          <cell r="U359">
            <v>3669000</v>
          </cell>
          <cell r="V359">
            <v>56</v>
          </cell>
          <cell r="W359">
            <v>26</v>
          </cell>
          <cell r="X359">
            <v>30</v>
          </cell>
          <cell r="Y359">
            <v>46.428571428571431</v>
          </cell>
          <cell r="Z359">
            <v>1703464.2857142857</v>
          </cell>
          <cell r="AA359">
            <v>1965535.7142857143</v>
          </cell>
          <cell r="AB359">
            <v>36.637345783635645</v>
          </cell>
          <cell r="AC359">
            <v>2116405.0325095896</v>
          </cell>
          <cell r="AD359">
            <v>204517.73822387526</v>
          </cell>
          <cell r="AE359">
            <v>2175792.3125095894</v>
          </cell>
          <cell r="AF359">
            <v>210256.59822387525</v>
          </cell>
          <cell r="AG359">
            <v>7252.6410416986319</v>
          </cell>
          <cell r="AH359">
            <v>5459.8214285714284</v>
          </cell>
        </row>
        <row r="360">
          <cell r="A360">
            <v>472</v>
          </cell>
          <cell r="B360" t="str">
            <v>Вод-д магистр Октябрьск р-на</v>
          </cell>
          <cell r="C360">
            <v>4</v>
          </cell>
          <cell r="D360" t="str">
            <v>25</v>
          </cell>
          <cell r="E360" t="str">
            <v>11.05.05</v>
          </cell>
          <cell r="F360" t="str">
            <v/>
          </cell>
          <cell r="G360" t="str">
            <v xml:space="preserve">  .  .</v>
          </cell>
          <cell r="H360">
            <v>0.01</v>
          </cell>
          <cell r="I360">
            <v>0</v>
          </cell>
          <cell r="J360">
            <v>0</v>
          </cell>
          <cell r="K360">
            <v>0.01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0.01</v>
          </cell>
          <cell r="Q360">
            <v>0</v>
          </cell>
          <cell r="R360">
            <v>123</v>
          </cell>
          <cell r="S360">
            <v>935</v>
          </cell>
          <cell r="T360" t="str">
            <v>Амортизация (водопровод)</v>
          </cell>
          <cell r="U360">
            <v>3403700</v>
          </cell>
          <cell r="V360">
            <v>49</v>
          </cell>
          <cell r="W360">
            <v>33</v>
          </cell>
          <cell r="X360">
            <v>16</v>
          </cell>
          <cell r="Y360">
            <v>67.346938775510196</v>
          </cell>
          <cell r="Z360">
            <v>2292287.7551020407</v>
          </cell>
          <cell r="AA360">
            <v>1111412.2448979593</v>
          </cell>
          <cell r="AB360">
            <v>111141224.48979592</v>
          </cell>
          <cell r="AC360">
            <v>1111412.2348979593</v>
          </cell>
          <cell r="AD360">
            <v>0</v>
          </cell>
          <cell r="AE360">
            <v>1111412.2448979593</v>
          </cell>
          <cell r="AF360">
            <v>0</v>
          </cell>
          <cell r="AG360">
            <v>3704.7074829931976</v>
          </cell>
          <cell r="AH360">
            <v>5788.6054421768713</v>
          </cell>
        </row>
        <row r="361">
          <cell r="A361">
            <v>473</v>
          </cell>
          <cell r="B361" t="str">
            <v>Вод-д дом 1 2 кв 33</v>
          </cell>
          <cell r="C361">
            <v>4</v>
          </cell>
          <cell r="D361" t="str">
            <v>25</v>
          </cell>
          <cell r="E361" t="str">
            <v>11.05.05</v>
          </cell>
          <cell r="F361" t="str">
            <v/>
          </cell>
          <cell r="G361" t="str">
            <v xml:space="preserve">  .  .</v>
          </cell>
          <cell r="H361">
            <v>7723.1</v>
          </cell>
          <cell r="I361">
            <v>0</v>
          </cell>
          <cell r="J361">
            <v>0</v>
          </cell>
          <cell r="K361">
            <v>7723.1</v>
          </cell>
          <cell r="L361">
            <v>0</v>
          </cell>
          <cell r="M361">
            <v>25.74</v>
          </cell>
          <cell r="N361">
            <v>25.74</v>
          </cell>
          <cell r="O361">
            <v>746.2</v>
          </cell>
          <cell r="P361">
            <v>6976.9</v>
          </cell>
          <cell r="Q361">
            <v>38.619999999999997</v>
          </cell>
          <cell r="R361">
            <v>123</v>
          </cell>
          <cell r="S361">
            <v>935</v>
          </cell>
          <cell r="T361" t="str">
            <v>Амортизация (водопровод)</v>
          </cell>
          <cell r="U361">
            <v>213200</v>
          </cell>
          <cell r="V361">
            <v>48</v>
          </cell>
          <cell r="W361">
            <v>34</v>
          </cell>
          <cell r="X361">
            <v>14</v>
          </cell>
          <cell r="Y361">
            <v>70.833333333333343</v>
          </cell>
          <cell r="Z361">
            <v>151016.66666666669</v>
          </cell>
          <cell r="AA361">
            <v>62183.333333333314</v>
          </cell>
          <cell r="AB361">
            <v>8.9127453931306615</v>
          </cell>
          <cell r="AC361">
            <v>61110.923945687413</v>
          </cell>
          <cell r="AD361">
            <v>5904.4906123541004</v>
          </cell>
          <cell r="AE361">
            <v>68834.023945687411</v>
          </cell>
          <cell r="AF361">
            <v>6650.6906123541003</v>
          </cell>
          <cell r="AG361">
            <v>229.44674648562469</v>
          </cell>
          <cell r="AH361">
            <v>370.13888888888891</v>
          </cell>
        </row>
        <row r="362">
          <cell r="A362">
            <v>474</v>
          </cell>
          <cell r="B362" t="str">
            <v>Вод-д к д 40 50 по ул 50-лет Казахст</v>
          </cell>
          <cell r="C362">
            <v>4</v>
          </cell>
          <cell r="D362" t="str">
            <v>25</v>
          </cell>
          <cell r="E362" t="str">
            <v>11.05.05</v>
          </cell>
          <cell r="F362" t="str">
            <v/>
          </cell>
          <cell r="G362" t="str">
            <v xml:space="preserve">  .  .</v>
          </cell>
          <cell r="H362">
            <v>2787.11</v>
          </cell>
          <cell r="I362">
            <v>0</v>
          </cell>
          <cell r="J362">
            <v>0</v>
          </cell>
          <cell r="K362">
            <v>2787.11</v>
          </cell>
          <cell r="L362">
            <v>0</v>
          </cell>
          <cell r="M362">
            <v>9.2899999999999991</v>
          </cell>
          <cell r="N362">
            <v>9.2899999999999991</v>
          </cell>
          <cell r="O362">
            <v>269.31</v>
          </cell>
          <cell r="P362">
            <v>2517.8000000000002</v>
          </cell>
          <cell r="Q362">
            <v>13.94</v>
          </cell>
          <cell r="R362">
            <v>123</v>
          </cell>
          <cell r="S362">
            <v>935</v>
          </cell>
          <cell r="T362" t="str">
            <v>Амортизация (водопровод)</v>
          </cell>
          <cell r="U362">
            <v>148016</v>
          </cell>
          <cell r="V362">
            <v>48</v>
          </cell>
          <cell r="W362">
            <v>34</v>
          </cell>
          <cell r="X362">
            <v>14</v>
          </cell>
          <cell r="Y362">
            <v>70.833333333333343</v>
          </cell>
          <cell r="Z362">
            <v>104844.66666666669</v>
          </cell>
          <cell r="AA362">
            <v>43171.333333333314</v>
          </cell>
          <cell r="AB362">
            <v>17.146450605025542</v>
          </cell>
          <cell r="AC362">
            <v>45001.93394577274</v>
          </cell>
          <cell r="AD362">
            <v>4348.4006124394282</v>
          </cell>
          <cell r="AE362">
            <v>47789.043945772741</v>
          </cell>
          <cell r="AF362">
            <v>4617.7106124394286</v>
          </cell>
          <cell r="AG362">
            <v>159.29681315257579</v>
          </cell>
          <cell r="AH362">
            <v>256.97222222222223</v>
          </cell>
        </row>
        <row r="363">
          <cell r="A363">
            <v>475</v>
          </cell>
          <cell r="B363" t="str">
            <v>Вод-д к дом 37 38 39 ул 50 л Казахстан</v>
          </cell>
          <cell r="C363">
            <v>4</v>
          </cell>
          <cell r="D363" t="str">
            <v>25</v>
          </cell>
          <cell r="E363" t="str">
            <v>11.05.05</v>
          </cell>
          <cell r="F363" t="str">
            <v/>
          </cell>
          <cell r="G363" t="str">
            <v xml:space="preserve">  .  .</v>
          </cell>
          <cell r="H363">
            <v>0.01</v>
          </cell>
          <cell r="I363">
            <v>0</v>
          </cell>
          <cell r="J363">
            <v>0</v>
          </cell>
          <cell r="K363">
            <v>0.01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0.01</v>
          </cell>
          <cell r="Q363">
            <v>0</v>
          </cell>
          <cell r="R363">
            <v>123</v>
          </cell>
          <cell r="S363">
            <v>935</v>
          </cell>
          <cell r="T363" t="str">
            <v>Амортизация (водопровод)</v>
          </cell>
          <cell r="U363">
            <v>93600</v>
          </cell>
          <cell r="V363">
            <v>48</v>
          </cell>
          <cell r="W363">
            <v>34</v>
          </cell>
          <cell r="X363">
            <v>14</v>
          </cell>
          <cell r="Y363">
            <v>70.833333333333343</v>
          </cell>
          <cell r="Z363">
            <v>66300</v>
          </cell>
          <cell r="AA363">
            <v>27300</v>
          </cell>
          <cell r="AB363">
            <v>2730000</v>
          </cell>
          <cell r="AC363">
            <v>27299.99</v>
          </cell>
          <cell r="AD363">
            <v>0</v>
          </cell>
          <cell r="AE363">
            <v>27300</v>
          </cell>
          <cell r="AF363">
            <v>0</v>
          </cell>
          <cell r="AG363">
            <v>91</v>
          </cell>
          <cell r="AH363">
            <v>162.5</v>
          </cell>
        </row>
        <row r="364">
          <cell r="A364">
            <v>476</v>
          </cell>
          <cell r="B364" t="str">
            <v>Вод-д к кулинар в нов майкудуке</v>
          </cell>
          <cell r="C364">
            <v>4</v>
          </cell>
          <cell r="D364" t="str">
            <v>25</v>
          </cell>
          <cell r="E364" t="str">
            <v>11.05.05</v>
          </cell>
          <cell r="F364" t="str">
            <v/>
          </cell>
          <cell r="G364" t="str">
            <v xml:space="preserve">  .  .</v>
          </cell>
          <cell r="H364">
            <v>659.43</v>
          </cell>
          <cell r="I364">
            <v>0</v>
          </cell>
          <cell r="J364">
            <v>0</v>
          </cell>
          <cell r="K364">
            <v>659.43</v>
          </cell>
          <cell r="L364">
            <v>0</v>
          </cell>
          <cell r="M364">
            <v>2.2000000000000002</v>
          </cell>
          <cell r="N364">
            <v>2.2000000000000002</v>
          </cell>
          <cell r="O364">
            <v>63.78</v>
          </cell>
          <cell r="P364">
            <v>595.65</v>
          </cell>
          <cell r="Q364">
            <v>3.3</v>
          </cell>
          <cell r="R364">
            <v>123</v>
          </cell>
          <cell r="S364">
            <v>935</v>
          </cell>
          <cell r="T364" t="str">
            <v>Амортизация (водопровод)</v>
          </cell>
          <cell r="U364">
            <v>24600</v>
          </cell>
          <cell r="V364">
            <v>48</v>
          </cell>
          <cell r="W364">
            <v>34</v>
          </cell>
          <cell r="X364">
            <v>14</v>
          </cell>
          <cell r="Y364">
            <v>70.833333333333343</v>
          </cell>
          <cell r="Z364">
            <v>17425</v>
          </cell>
          <cell r="AA364">
            <v>7175</v>
          </cell>
          <cell r="AB364">
            <v>12.045664400235038</v>
          </cell>
          <cell r="AC364">
            <v>7283.8424754469906</v>
          </cell>
          <cell r="AD364">
            <v>704.49247544699074</v>
          </cell>
          <cell r="AE364">
            <v>7943.2724754469909</v>
          </cell>
          <cell r="AF364">
            <v>768.27247544699071</v>
          </cell>
          <cell r="AG364">
            <v>26.477574918156638</v>
          </cell>
          <cell r="AH364">
            <v>42.708333333333336</v>
          </cell>
        </row>
        <row r="365">
          <cell r="A365">
            <v>477</v>
          </cell>
          <cell r="B365" t="str">
            <v>Вод-д по ул Сарсекова</v>
          </cell>
          <cell r="C365">
            <v>4</v>
          </cell>
          <cell r="D365" t="str">
            <v>25</v>
          </cell>
          <cell r="E365" t="str">
            <v>11.05.05</v>
          </cell>
          <cell r="F365" t="str">
            <v/>
          </cell>
          <cell r="G365" t="str">
            <v xml:space="preserve">  .  .</v>
          </cell>
          <cell r="H365">
            <v>0.01</v>
          </cell>
          <cell r="I365">
            <v>0</v>
          </cell>
          <cell r="J365">
            <v>0</v>
          </cell>
          <cell r="K365">
            <v>0.01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0.01</v>
          </cell>
          <cell r="Q365">
            <v>0</v>
          </cell>
          <cell r="R365">
            <v>123</v>
          </cell>
          <cell r="S365">
            <v>935</v>
          </cell>
          <cell r="T365" t="str">
            <v>Амортизация (водопровод)</v>
          </cell>
          <cell r="U365">
            <v>244400</v>
          </cell>
          <cell r="V365">
            <v>37</v>
          </cell>
          <cell r="W365">
            <v>34</v>
          </cell>
          <cell r="X365">
            <v>3</v>
          </cell>
          <cell r="Y365">
            <v>91.891891891891902</v>
          </cell>
          <cell r="Z365">
            <v>224583.78378378379</v>
          </cell>
          <cell r="AA365">
            <v>19816.216216216213</v>
          </cell>
          <cell r="AB365">
            <v>1981621.6216216213</v>
          </cell>
          <cell r="AC365">
            <v>19816.206216216215</v>
          </cell>
          <cell r="AD365">
            <v>0</v>
          </cell>
          <cell r="AE365">
            <v>19816.216216216213</v>
          </cell>
          <cell r="AF365">
            <v>0</v>
          </cell>
          <cell r="AG365">
            <v>66.054054054054049</v>
          </cell>
          <cell r="AH365">
            <v>550.45045045045038</v>
          </cell>
        </row>
        <row r="366">
          <cell r="A366">
            <v>478</v>
          </cell>
          <cell r="B366" t="str">
            <v>Вод-д по ул Панфилова</v>
          </cell>
          <cell r="C366">
            <v>4</v>
          </cell>
          <cell r="D366" t="str">
            <v>25</v>
          </cell>
          <cell r="E366" t="str">
            <v>11.05.05</v>
          </cell>
          <cell r="F366" t="str">
            <v/>
          </cell>
          <cell r="G366" t="str">
            <v xml:space="preserve">  .  .</v>
          </cell>
          <cell r="H366">
            <v>18928.55</v>
          </cell>
          <cell r="I366">
            <v>0</v>
          </cell>
          <cell r="J366">
            <v>0</v>
          </cell>
          <cell r="K366">
            <v>18928.55</v>
          </cell>
          <cell r="L366">
            <v>0</v>
          </cell>
          <cell r="M366">
            <v>63.1</v>
          </cell>
          <cell r="N366">
            <v>63.1</v>
          </cell>
          <cell r="O366">
            <v>441.7</v>
          </cell>
          <cell r="P366">
            <v>18486.849999999999</v>
          </cell>
          <cell r="Q366">
            <v>94.64</v>
          </cell>
          <cell r="R366">
            <v>123</v>
          </cell>
          <cell r="S366">
            <v>935</v>
          </cell>
          <cell r="T366" t="str">
            <v>Амортизация (водопровод)</v>
          </cell>
          <cell r="U366">
            <v>775320</v>
          </cell>
          <cell r="V366">
            <v>37</v>
          </cell>
          <cell r="W366">
            <v>34</v>
          </cell>
          <cell r="X366">
            <v>3</v>
          </cell>
          <cell r="Y366">
            <v>91.891891891891902</v>
          </cell>
          <cell r="Z366">
            <v>712456.21621621621</v>
          </cell>
          <cell r="AA366">
            <v>62863.783783783787</v>
          </cell>
          <cell r="AB366">
            <v>3.4004594500298206</v>
          </cell>
          <cell r="AC366">
            <v>45437.216722861966</v>
          </cell>
          <cell r="AD366">
            <v>1060.2829390781717</v>
          </cell>
          <cell r="AE366">
            <v>64365.766722861968</v>
          </cell>
          <cell r="AF366">
            <v>1501.9829390781717</v>
          </cell>
          <cell r="AG366">
            <v>214.55255574287321</v>
          </cell>
          <cell r="AH366">
            <v>1746.216216216216</v>
          </cell>
        </row>
        <row r="367">
          <cell r="A367">
            <v>479</v>
          </cell>
          <cell r="B367" t="str">
            <v>Вод-д к д 1а в кв 123</v>
          </cell>
          <cell r="C367">
            <v>4</v>
          </cell>
          <cell r="D367" t="str">
            <v>25</v>
          </cell>
          <cell r="E367" t="str">
            <v>11.05.05</v>
          </cell>
          <cell r="F367" t="str">
            <v/>
          </cell>
          <cell r="G367" t="str">
            <v xml:space="preserve">  .  .</v>
          </cell>
          <cell r="H367">
            <v>5522.48</v>
          </cell>
          <cell r="I367">
            <v>0</v>
          </cell>
          <cell r="J367">
            <v>0</v>
          </cell>
          <cell r="K367">
            <v>5522.48</v>
          </cell>
          <cell r="L367">
            <v>0</v>
          </cell>
          <cell r="M367">
            <v>18.41</v>
          </cell>
          <cell r="N367">
            <v>18.41</v>
          </cell>
          <cell r="O367">
            <v>533.71</v>
          </cell>
          <cell r="P367">
            <v>4988.7700000000004</v>
          </cell>
          <cell r="Q367">
            <v>27.61</v>
          </cell>
          <cell r="R367">
            <v>123</v>
          </cell>
          <cell r="S367">
            <v>935</v>
          </cell>
          <cell r="T367" t="str">
            <v>Амортизация (водопровод)</v>
          </cell>
          <cell r="U367">
            <v>72160</v>
          </cell>
          <cell r="V367">
            <v>48</v>
          </cell>
          <cell r="W367">
            <v>34</v>
          </cell>
          <cell r="X367">
            <v>14</v>
          </cell>
          <cell r="Y367">
            <v>70.833333333333343</v>
          </cell>
          <cell r="Z367">
            <v>51113.333333333343</v>
          </cell>
          <cell r="AA367">
            <v>21046.666666666657</v>
          </cell>
          <cell r="AB367">
            <v>4.2188087778483787</v>
          </cell>
          <cell r="AC367">
            <v>17775.807099492115</v>
          </cell>
          <cell r="AD367">
            <v>1717.9104328254584</v>
          </cell>
          <cell r="AE367">
            <v>23298.287099492114</v>
          </cell>
          <cell r="AF367">
            <v>2251.6204328254585</v>
          </cell>
          <cell r="AG367">
            <v>77.660956998307043</v>
          </cell>
          <cell r="AH367">
            <v>125.27777777777777</v>
          </cell>
        </row>
        <row r="368">
          <cell r="A368">
            <v>480</v>
          </cell>
          <cell r="B368" t="str">
            <v>Вод-д к произ зданию Каргорсельпроект</v>
          </cell>
          <cell r="C368">
            <v>4</v>
          </cell>
          <cell r="D368" t="str">
            <v>25</v>
          </cell>
          <cell r="E368" t="str">
            <v>11.05.05</v>
          </cell>
          <cell r="F368" t="str">
            <v/>
          </cell>
          <cell r="G368" t="str">
            <v xml:space="preserve">  .  .</v>
          </cell>
          <cell r="H368">
            <v>4525.7299999999996</v>
          </cell>
          <cell r="I368">
            <v>0</v>
          </cell>
          <cell r="J368">
            <v>0</v>
          </cell>
          <cell r="K368">
            <v>4525.7299999999996</v>
          </cell>
          <cell r="L368">
            <v>0</v>
          </cell>
          <cell r="M368">
            <v>15.09</v>
          </cell>
          <cell r="N368">
            <v>15.09</v>
          </cell>
          <cell r="O368">
            <v>437.45</v>
          </cell>
          <cell r="P368">
            <v>4088.28</v>
          </cell>
          <cell r="Q368">
            <v>22.63</v>
          </cell>
          <cell r="R368">
            <v>123</v>
          </cell>
          <cell r="S368">
            <v>935</v>
          </cell>
          <cell r="T368" t="str">
            <v>Амортизация (водопровод)</v>
          </cell>
          <cell r="U368">
            <v>172200</v>
          </cell>
          <cell r="V368">
            <v>48</v>
          </cell>
          <cell r="W368">
            <v>34</v>
          </cell>
          <cell r="X368">
            <v>14</v>
          </cell>
          <cell r="Y368">
            <v>70.833333333333343</v>
          </cell>
          <cell r="Z368">
            <v>121975</v>
          </cell>
          <cell r="AA368">
            <v>50225</v>
          </cell>
          <cell r="AB368">
            <v>12.285117457708376</v>
          </cell>
          <cell r="AC368">
            <v>51073.394631874529</v>
          </cell>
          <cell r="AD368">
            <v>4936.674631874529</v>
          </cell>
          <cell r="AE368">
            <v>55599.124631874525</v>
          </cell>
          <cell r="AF368">
            <v>5374.1246318745289</v>
          </cell>
          <cell r="AG368">
            <v>185.33041543958174</v>
          </cell>
          <cell r="AH368">
            <v>298.95833333333331</v>
          </cell>
        </row>
        <row r="369">
          <cell r="A369">
            <v>481</v>
          </cell>
          <cell r="B369" t="str">
            <v>Вод-д по ул Гоголя</v>
          </cell>
          <cell r="C369">
            <v>4</v>
          </cell>
          <cell r="D369" t="str">
            <v>25</v>
          </cell>
          <cell r="E369" t="str">
            <v>11.05.05</v>
          </cell>
          <cell r="F369" t="str">
            <v/>
          </cell>
          <cell r="G369" t="str">
            <v xml:space="preserve">  .  .</v>
          </cell>
          <cell r="H369">
            <v>0.01</v>
          </cell>
          <cell r="I369">
            <v>0</v>
          </cell>
          <cell r="J369">
            <v>0</v>
          </cell>
          <cell r="K369">
            <v>0.01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0.01</v>
          </cell>
          <cell r="Q369">
            <v>0</v>
          </cell>
          <cell r="R369">
            <v>123</v>
          </cell>
          <cell r="S369">
            <v>935</v>
          </cell>
          <cell r="T369" t="str">
            <v>Амортизация (водопровод)</v>
          </cell>
          <cell r="U369">
            <v>951200</v>
          </cell>
          <cell r="V369">
            <v>37</v>
          </cell>
          <cell r="W369">
            <v>34</v>
          </cell>
          <cell r="X369">
            <v>3</v>
          </cell>
          <cell r="Y369">
            <v>91.891891891891902</v>
          </cell>
          <cell r="Z369">
            <v>874075.67567567574</v>
          </cell>
          <cell r="AA369">
            <v>77124.324324324261</v>
          </cell>
          <cell r="AB369">
            <v>7712432.4324324261</v>
          </cell>
          <cell r="AC369">
            <v>77124.314324324267</v>
          </cell>
          <cell r="AD369">
            <v>0</v>
          </cell>
          <cell r="AE369">
            <v>77124.324324324261</v>
          </cell>
          <cell r="AF369">
            <v>0</v>
          </cell>
          <cell r="AG369">
            <v>257.08108108108087</v>
          </cell>
          <cell r="AH369">
            <v>2142.3423423423424</v>
          </cell>
        </row>
        <row r="370">
          <cell r="A370">
            <v>482</v>
          </cell>
          <cell r="B370" t="str">
            <v>Вод-д к д 19 в М-7</v>
          </cell>
          <cell r="C370">
            <v>4</v>
          </cell>
          <cell r="D370" t="str">
            <v>25</v>
          </cell>
          <cell r="E370" t="str">
            <v>11.05.05</v>
          </cell>
          <cell r="F370" t="str">
            <v/>
          </cell>
          <cell r="G370" t="str">
            <v xml:space="preserve">  .  .</v>
          </cell>
          <cell r="H370">
            <v>3232.91</v>
          </cell>
          <cell r="I370">
            <v>0</v>
          </cell>
          <cell r="J370">
            <v>0</v>
          </cell>
          <cell r="K370">
            <v>3232.91</v>
          </cell>
          <cell r="L370">
            <v>0</v>
          </cell>
          <cell r="M370">
            <v>10.78</v>
          </cell>
          <cell r="N370">
            <v>10.78</v>
          </cell>
          <cell r="O370">
            <v>312.5</v>
          </cell>
          <cell r="P370">
            <v>2920.41</v>
          </cell>
          <cell r="Q370">
            <v>16.16</v>
          </cell>
          <cell r="R370">
            <v>123</v>
          </cell>
          <cell r="S370">
            <v>935</v>
          </cell>
          <cell r="T370" t="str">
            <v>Амортизация (водопровод)</v>
          </cell>
          <cell r="U370">
            <v>80360</v>
          </cell>
          <cell r="V370">
            <v>48</v>
          </cell>
          <cell r="W370">
            <v>34</v>
          </cell>
          <cell r="X370">
            <v>14</v>
          </cell>
          <cell r="Y370">
            <v>70.833333333333343</v>
          </cell>
          <cell r="Z370">
            <v>56921.666666666679</v>
          </cell>
          <cell r="AA370">
            <v>23438.333333333321</v>
          </cell>
          <cell r="AB370">
            <v>8.0256995878432562</v>
          </cell>
          <cell r="AC370">
            <v>22713.454454534341</v>
          </cell>
          <cell r="AD370">
            <v>2195.5311212010174</v>
          </cell>
          <cell r="AE370">
            <v>25946.364454534341</v>
          </cell>
          <cell r="AF370">
            <v>2508.0311212010174</v>
          </cell>
          <cell r="AG370">
            <v>86.487881515114466</v>
          </cell>
          <cell r="AH370">
            <v>139.51388888888889</v>
          </cell>
        </row>
        <row r="371">
          <cell r="A371">
            <v>483</v>
          </cell>
          <cell r="B371" t="str">
            <v>Вод-д к д 36/2 в М-1-3</v>
          </cell>
          <cell r="C371">
            <v>4</v>
          </cell>
          <cell r="D371" t="str">
            <v>25</v>
          </cell>
          <cell r="E371" t="str">
            <v>11.05.05</v>
          </cell>
          <cell r="F371" t="str">
            <v/>
          </cell>
          <cell r="G371" t="str">
            <v xml:space="preserve">  .  .</v>
          </cell>
          <cell r="H371">
            <v>2023.51</v>
          </cell>
          <cell r="I371">
            <v>0</v>
          </cell>
          <cell r="J371">
            <v>0</v>
          </cell>
          <cell r="K371">
            <v>2023.51</v>
          </cell>
          <cell r="L371">
            <v>0</v>
          </cell>
          <cell r="M371">
            <v>6.75</v>
          </cell>
          <cell r="N371">
            <v>6.75</v>
          </cell>
          <cell r="O371">
            <v>195.67</v>
          </cell>
          <cell r="P371">
            <v>1827.84</v>
          </cell>
          <cell r="Q371">
            <v>10.119999999999999</v>
          </cell>
          <cell r="R371">
            <v>123</v>
          </cell>
          <cell r="S371">
            <v>935</v>
          </cell>
          <cell r="T371" t="str">
            <v>Амортизация (водопровод)</v>
          </cell>
          <cell r="U371">
            <v>100040</v>
          </cell>
          <cell r="V371">
            <v>48</v>
          </cell>
          <cell r="W371">
            <v>34</v>
          </cell>
          <cell r="X371">
            <v>14</v>
          </cell>
          <cell r="Y371">
            <v>70.833333333333343</v>
          </cell>
          <cell r="Z371">
            <v>70861.666666666686</v>
          </cell>
          <cell r="AA371">
            <v>29178.333333333314</v>
          </cell>
          <cell r="AB371">
            <v>15.96328635620914</v>
          </cell>
          <cell r="AC371">
            <v>30278.359574652761</v>
          </cell>
          <cell r="AD371">
            <v>2927.8662413194425</v>
          </cell>
          <cell r="AE371">
            <v>32301.869574652759</v>
          </cell>
          <cell r="AF371">
            <v>3123.5362413194425</v>
          </cell>
          <cell r="AG371">
            <v>107.67289858217588</v>
          </cell>
          <cell r="AH371">
            <v>173.68055555555554</v>
          </cell>
        </row>
        <row r="372">
          <cell r="A372">
            <v>484</v>
          </cell>
          <cell r="B372" t="str">
            <v>Вод-д к дому 48 в кв 123</v>
          </cell>
          <cell r="C372">
            <v>4</v>
          </cell>
          <cell r="D372" t="str">
            <v>25</v>
          </cell>
          <cell r="E372" t="str">
            <v>11.05.05</v>
          </cell>
          <cell r="F372" t="str">
            <v/>
          </cell>
          <cell r="G372" t="str">
            <v xml:space="preserve">  .  .</v>
          </cell>
          <cell r="H372">
            <v>13377.71</v>
          </cell>
          <cell r="I372">
            <v>0</v>
          </cell>
          <cell r="J372">
            <v>0</v>
          </cell>
          <cell r="K372">
            <v>13377.71</v>
          </cell>
          <cell r="L372">
            <v>0</v>
          </cell>
          <cell r="M372">
            <v>44.59</v>
          </cell>
          <cell r="N372">
            <v>44.59</v>
          </cell>
          <cell r="O372">
            <v>1292.67</v>
          </cell>
          <cell r="P372">
            <v>12085.04</v>
          </cell>
          <cell r="Q372">
            <v>66.89</v>
          </cell>
          <cell r="R372">
            <v>123</v>
          </cell>
          <cell r="S372">
            <v>935</v>
          </cell>
          <cell r="T372" t="str">
            <v>Амортизация (водопровод)</v>
          </cell>
          <cell r="U372">
            <v>1010240</v>
          </cell>
          <cell r="V372">
            <v>48</v>
          </cell>
          <cell r="W372">
            <v>34</v>
          </cell>
          <cell r="X372">
            <v>14</v>
          </cell>
          <cell r="Y372">
            <v>70.833333333333343</v>
          </cell>
          <cell r="Z372">
            <v>715586.66666666686</v>
          </cell>
          <cell r="AA372">
            <v>294653.33333333314</v>
          </cell>
          <cell r="AB372">
            <v>24.381659749023015</v>
          </cell>
          <cell r="AC372">
            <v>312793.06344110263</v>
          </cell>
          <cell r="AD372">
            <v>30224.770107769582</v>
          </cell>
          <cell r="AE372">
            <v>326170.77344110265</v>
          </cell>
          <cell r="AF372">
            <v>31517.44010776958</v>
          </cell>
          <cell r="AG372">
            <v>1087.2359114703422</v>
          </cell>
          <cell r="AH372">
            <v>1753.8888888888889</v>
          </cell>
        </row>
        <row r="373">
          <cell r="A373">
            <v>485</v>
          </cell>
          <cell r="B373" t="str">
            <v>Вод-д к д7 8  в М-7</v>
          </cell>
          <cell r="C373">
            <v>4</v>
          </cell>
          <cell r="D373" t="str">
            <v>25</v>
          </cell>
          <cell r="E373" t="str">
            <v>11.05.05</v>
          </cell>
          <cell r="F373" t="str">
            <v/>
          </cell>
          <cell r="G373" t="str">
            <v xml:space="preserve">  .  .</v>
          </cell>
          <cell r="H373">
            <v>30638.21</v>
          </cell>
          <cell r="I373">
            <v>0</v>
          </cell>
          <cell r="J373">
            <v>0</v>
          </cell>
          <cell r="K373">
            <v>30638.21</v>
          </cell>
          <cell r="L373">
            <v>0</v>
          </cell>
          <cell r="M373">
            <v>102.13</v>
          </cell>
          <cell r="N373">
            <v>102.13</v>
          </cell>
          <cell r="O373">
            <v>1247.95</v>
          </cell>
          <cell r="P373">
            <v>29390.26</v>
          </cell>
          <cell r="Q373">
            <v>153.19</v>
          </cell>
          <cell r="R373">
            <v>123</v>
          </cell>
          <cell r="S373">
            <v>935</v>
          </cell>
          <cell r="T373" t="str">
            <v>Амортизация (водопровод)</v>
          </cell>
          <cell r="U373">
            <v>398112</v>
          </cell>
          <cell r="V373">
            <v>48</v>
          </cell>
          <cell r="W373">
            <v>34</v>
          </cell>
          <cell r="X373">
            <v>14</v>
          </cell>
          <cell r="Y373">
            <v>70.833333333333343</v>
          </cell>
          <cell r="Z373">
            <v>281996</v>
          </cell>
          <cell r="AA373">
            <v>116116</v>
          </cell>
          <cell r="AB373">
            <v>3.9508326908302278</v>
          </cell>
          <cell r="AC373">
            <v>90408.231656521588</v>
          </cell>
          <cell r="AD373">
            <v>3682.4916565215835</v>
          </cell>
          <cell r="AE373">
            <v>121046.44165652158</v>
          </cell>
          <cell r="AF373">
            <v>4930.4416565215834</v>
          </cell>
          <cell r="AG373">
            <v>403.4881388550719</v>
          </cell>
          <cell r="AH373">
            <v>691.16666666666663</v>
          </cell>
        </row>
        <row r="374">
          <cell r="A374">
            <v>486</v>
          </cell>
          <cell r="B374" t="str">
            <v>Вод-д к базе саночистки</v>
          </cell>
          <cell r="C374">
            <v>4</v>
          </cell>
          <cell r="D374" t="str">
            <v>25</v>
          </cell>
          <cell r="E374" t="str">
            <v>11.05.05</v>
          </cell>
          <cell r="F374" t="str">
            <v/>
          </cell>
          <cell r="G374" t="str">
            <v xml:space="preserve">  .  .</v>
          </cell>
          <cell r="H374">
            <v>0.01</v>
          </cell>
          <cell r="I374">
            <v>0</v>
          </cell>
          <cell r="J374">
            <v>0</v>
          </cell>
          <cell r="K374">
            <v>0.01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0.01</v>
          </cell>
          <cell r="Q374">
            <v>0</v>
          </cell>
          <cell r="R374">
            <v>123</v>
          </cell>
          <cell r="S374">
            <v>935</v>
          </cell>
          <cell r="T374" t="str">
            <v>Амортизация (водопровод)</v>
          </cell>
          <cell r="U374">
            <v>485350</v>
          </cell>
          <cell r="V374">
            <v>37</v>
          </cell>
          <cell r="W374">
            <v>34</v>
          </cell>
          <cell r="X374">
            <v>3</v>
          </cell>
          <cell r="Y374">
            <v>91.891891891891902</v>
          </cell>
          <cell r="Z374">
            <v>445997.29729729734</v>
          </cell>
          <cell r="AA374">
            <v>39352.702702702663</v>
          </cell>
          <cell r="AB374">
            <v>3935270.2702702661</v>
          </cell>
          <cell r="AC374">
            <v>39352.692702702661</v>
          </cell>
          <cell r="AD374">
            <v>0</v>
          </cell>
          <cell r="AE374">
            <v>39352.702702702663</v>
          </cell>
          <cell r="AF374">
            <v>0</v>
          </cell>
          <cell r="AG374">
            <v>131.17567567567554</v>
          </cell>
          <cell r="AH374">
            <v>1093.1306306306308</v>
          </cell>
        </row>
        <row r="375">
          <cell r="A375">
            <v>487</v>
          </cell>
          <cell r="B375" t="str">
            <v>Вод-д к д40 41 М-5</v>
          </cell>
          <cell r="C375">
            <v>4</v>
          </cell>
          <cell r="D375" t="str">
            <v>25</v>
          </cell>
          <cell r="E375" t="str">
            <v>11.05.05</v>
          </cell>
          <cell r="F375" t="str">
            <v/>
          </cell>
          <cell r="G375" t="str">
            <v xml:space="preserve">  .  .</v>
          </cell>
          <cell r="H375">
            <v>13371.2</v>
          </cell>
          <cell r="I375">
            <v>0</v>
          </cell>
          <cell r="J375">
            <v>0</v>
          </cell>
          <cell r="K375">
            <v>13371.2</v>
          </cell>
          <cell r="L375">
            <v>0</v>
          </cell>
          <cell r="M375">
            <v>44.57</v>
          </cell>
          <cell r="N375">
            <v>44.57</v>
          </cell>
          <cell r="O375">
            <v>1292.0899999999999</v>
          </cell>
          <cell r="P375">
            <v>12079.11</v>
          </cell>
          <cell r="Q375">
            <v>66.86</v>
          </cell>
          <cell r="R375">
            <v>123</v>
          </cell>
          <cell r="S375">
            <v>935</v>
          </cell>
          <cell r="T375" t="str">
            <v>Амортизация (водопровод)</v>
          </cell>
          <cell r="U375">
            <v>546120</v>
          </cell>
          <cell r="V375">
            <v>48</v>
          </cell>
          <cell r="W375">
            <v>34</v>
          </cell>
          <cell r="X375">
            <v>14</v>
          </cell>
          <cell r="Y375">
            <v>70.833333333333343</v>
          </cell>
          <cell r="Z375">
            <v>386835</v>
          </cell>
          <cell r="AA375">
            <v>159285</v>
          </cell>
          <cell r="AB375">
            <v>13.186815916073286</v>
          </cell>
          <cell r="AC375">
            <v>162952.35297699913</v>
          </cell>
          <cell r="AD375">
            <v>15746.46297699913</v>
          </cell>
          <cell r="AE375">
            <v>176323.55297699914</v>
          </cell>
          <cell r="AF375">
            <v>17038.55297699913</v>
          </cell>
          <cell r="AG375">
            <v>587.74517658999719</v>
          </cell>
          <cell r="AH375">
            <v>948.125</v>
          </cell>
        </row>
        <row r="376">
          <cell r="A376">
            <v>488</v>
          </cell>
          <cell r="B376" t="str">
            <v>Вод-д к стомат полик М-5 Н Абдирова</v>
          </cell>
          <cell r="C376">
            <v>4</v>
          </cell>
          <cell r="D376" t="str">
            <v>25</v>
          </cell>
          <cell r="E376" t="str">
            <v>11.05.05</v>
          </cell>
          <cell r="F376" t="str">
            <v/>
          </cell>
          <cell r="G376" t="str">
            <v xml:space="preserve">  .  .</v>
          </cell>
          <cell r="H376">
            <v>100094.39</v>
          </cell>
          <cell r="I376">
            <v>0</v>
          </cell>
          <cell r="J376">
            <v>0</v>
          </cell>
          <cell r="K376">
            <v>100094.39</v>
          </cell>
          <cell r="L376">
            <v>0</v>
          </cell>
          <cell r="M376">
            <v>333.65</v>
          </cell>
          <cell r="N376">
            <v>333.65</v>
          </cell>
          <cell r="O376">
            <v>1668.25</v>
          </cell>
          <cell r="P376">
            <v>98426.14</v>
          </cell>
          <cell r="Q376">
            <v>500.47</v>
          </cell>
          <cell r="R376">
            <v>123</v>
          </cell>
          <cell r="S376">
            <v>935</v>
          </cell>
          <cell r="T376" t="str">
            <v>Амортизация (водопровод)</v>
          </cell>
          <cell r="U376">
            <v>115600</v>
          </cell>
          <cell r="V376">
            <v>37</v>
          </cell>
          <cell r="W376">
            <v>34</v>
          </cell>
          <cell r="X376">
            <v>3</v>
          </cell>
          <cell r="Y376">
            <v>91.891891891891902</v>
          </cell>
          <cell r="Z376">
            <v>106227.02702702703</v>
          </cell>
          <cell r="AA376">
            <v>9372.9729729729734</v>
          </cell>
          <cell r="AB376">
            <v>9.5228492887895158E-2</v>
          </cell>
          <cell r="AC376">
            <v>-90562.55209376679</v>
          </cell>
          <cell r="AD376">
            <v>-1509.3850667397689</v>
          </cell>
          <cell r="AE376">
            <v>9531.8379062332097</v>
          </cell>
          <cell r="AF376">
            <v>158.86493326023106</v>
          </cell>
          <cell r="AG376">
            <v>31.772793020777367</v>
          </cell>
          <cell r="AH376">
            <v>260.36036036036035</v>
          </cell>
        </row>
        <row r="377">
          <cell r="A377">
            <v>489</v>
          </cell>
          <cell r="B377" t="str">
            <v>Вод-д по ул З Космодемьянской</v>
          </cell>
          <cell r="C377">
            <v>4</v>
          </cell>
          <cell r="D377" t="str">
            <v>25</v>
          </cell>
          <cell r="E377" t="str">
            <v>11.05.05</v>
          </cell>
          <cell r="F377" t="str">
            <v/>
          </cell>
          <cell r="G377" t="str">
            <v xml:space="preserve">  .  .</v>
          </cell>
          <cell r="H377">
            <v>0.01</v>
          </cell>
          <cell r="I377">
            <v>0</v>
          </cell>
          <cell r="J377">
            <v>0</v>
          </cell>
          <cell r="K377">
            <v>0.01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0.01</v>
          </cell>
          <cell r="Q377">
            <v>0</v>
          </cell>
          <cell r="R377">
            <v>123</v>
          </cell>
          <cell r="S377">
            <v>935</v>
          </cell>
          <cell r="T377" t="str">
            <v>Амортизация (водопровод)</v>
          </cell>
          <cell r="U377">
            <v>993645</v>
          </cell>
          <cell r="V377">
            <v>37</v>
          </cell>
          <cell r="W377">
            <v>34</v>
          </cell>
          <cell r="X377">
            <v>3</v>
          </cell>
          <cell r="Y377">
            <v>91.891891891891902</v>
          </cell>
          <cell r="Z377">
            <v>913079.18918918923</v>
          </cell>
          <cell r="AA377">
            <v>80565.81081081077</v>
          </cell>
          <cell r="AB377">
            <v>8056581.0810810765</v>
          </cell>
          <cell r="AC377">
            <v>80565.800810810775</v>
          </cell>
          <cell r="AD377">
            <v>0</v>
          </cell>
          <cell r="AE377">
            <v>80565.81081081077</v>
          </cell>
          <cell r="AF377">
            <v>0</v>
          </cell>
          <cell r="AG377">
            <v>268.55270270270256</v>
          </cell>
          <cell r="AH377">
            <v>2237.9391891891892</v>
          </cell>
        </row>
        <row r="378">
          <cell r="A378">
            <v>490</v>
          </cell>
          <cell r="B378" t="str">
            <v>Вод-д по ул Б Хмельницкого</v>
          </cell>
          <cell r="C378">
            <v>4</v>
          </cell>
          <cell r="D378" t="str">
            <v>25</v>
          </cell>
          <cell r="E378" t="str">
            <v>11.05.05</v>
          </cell>
          <cell r="F378" t="str">
            <v/>
          </cell>
          <cell r="G378" t="str">
            <v xml:space="preserve">  .  .</v>
          </cell>
          <cell r="H378">
            <v>0.01</v>
          </cell>
          <cell r="I378">
            <v>0</v>
          </cell>
          <cell r="J378">
            <v>0</v>
          </cell>
          <cell r="K378">
            <v>0.01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0.01</v>
          </cell>
          <cell r="Q378">
            <v>0</v>
          </cell>
          <cell r="R378">
            <v>123</v>
          </cell>
          <cell r="S378">
            <v>935</v>
          </cell>
          <cell r="T378" t="str">
            <v>Амортизация (водопровод)</v>
          </cell>
          <cell r="U378">
            <v>683730</v>
          </cell>
          <cell r="V378">
            <v>37</v>
          </cell>
          <cell r="W378">
            <v>34</v>
          </cell>
          <cell r="X378">
            <v>3</v>
          </cell>
          <cell r="Y378">
            <v>91.891891891891902</v>
          </cell>
          <cell r="Z378">
            <v>628292.43243243243</v>
          </cell>
          <cell r="AA378">
            <v>55437.567567567574</v>
          </cell>
          <cell r="AB378">
            <v>5543756.7567567574</v>
          </cell>
          <cell r="AC378">
            <v>55437.557567567572</v>
          </cell>
          <cell r="AD378">
            <v>0</v>
          </cell>
          <cell r="AE378">
            <v>55437.567567567574</v>
          </cell>
          <cell r="AF378">
            <v>0</v>
          </cell>
          <cell r="AG378">
            <v>184.79189189189194</v>
          </cell>
          <cell r="AH378">
            <v>1539.9324324324325</v>
          </cell>
        </row>
        <row r="379">
          <cell r="A379">
            <v>491</v>
          </cell>
          <cell r="B379" t="str">
            <v>Вод-д по ул Солнечной</v>
          </cell>
          <cell r="C379">
            <v>4</v>
          </cell>
          <cell r="D379" t="str">
            <v>25</v>
          </cell>
          <cell r="E379" t="str">
            <v>11.05.05</v>
          </cell>
          <cell r="F379" t="str">
            <v/>
          </cell>
          <cell r="G379" t="str">
            <v xml:space="preserve">  .  .</v>
          </cell>
          <cell r="H379">
            <v>0.01</v>
          </cell>
          <cell r="I379">
            <v>0</v>
          </cell>
          <cell r="J379">
            <v>0</v>
          </cell>
          <cell r="K379">
            <v>0.01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0.01</v>
          </cell>
          <cell r="Q379">
            <v>0</v>
          </cell>
          <cell r="R379">
            <v>123</v>
          </cell>
          <cell r="S379">
            <v>935</v>
          </cell>
          <cell r="T379" t="str">
            <v>Амортизация (водопровод)</v>
          </cell>
          <cell r="U379">
            <v>3964400</v>
          </cell>
          <cell r="V379">
            <v>37</v>
          </cell>
          <cell r="W379">
            <v>34</v>
          </cell>
          <cell r="X379">
            <v>3</v>
          </cell>
          <cell r="Y379">
            <v>91.891891891891902</v>
          </cell>
          <cell r="Z379">
            <v>3642962.1621621624</v>
          </cell>
          <cell r="AA379">
            <v>321437.83783783764</v>
          </cell>
          <cell r="AB379">
            <v>32143783.783783764</v>
          </cell>
          <cell r="AC379">
            <v>321437.82783783763</v>
          </cell>
          <cell r="AD379">
            <v>0</v>
          </cell>
          <cell r="AE379">
            <v>321437.83783783764</v>
          </cell>
          <cell r="AF379">
            <v>0</v>
          </cell>
          <cell r="AG379">
            <v>1071.4594594594589</v>
          </cell>
          <cell r="AH379">
            <v>8928.8288288288295</v>
          </cell>
        </row>
        <row r="380">
          <cell r="A380">
            <v>492</v>
          </cell>
          <cell r="B380" t="str">
            <v>Вод-д к общежит в кв 48а</v>
          </cell>
          <cell r="C380">
            <v>4</v>
          </cell>
          <cell r="D380" t="str">
            <v>25</v>
          </cell>
          <cell r="E380" t="str">
            <v>11.05.05</v>
          </cell>
          <cell r="F380" t="str">
            <v/>
          </cell>
          <cell r="G380" t="str">
            <v xml:space="preserve">  .  .</v>
          </cell>
          <cell r="H380">
            <v>2322.88</v>
          </cell>
          <cell r="I380">
            <v>0</v>
          </cell>
          <cell r="J380">
            <v>0</v>
          </cell>
          <cell r="K380">
            <v>2322.88</v>
          </cell>
          <cell r="L380">
            <v>0</v>
          </cell>
          <cell r="M380">
            <v>7.74</v>
          </cell>
          <cell r="N380">
            <v>7.74</v>
          </cell>
          <cell r="O380">
            <v>224.38</v>
          </cell>
          <cell r="P380">
            <v>2098.5</v>
          </cell>
          <cell r="Q380">
            <v>11.61</v>
          </cell>
          <cell r="R380">
            <v>123</v>
          </cell>
          <cell r="S380">
            <v>935</v>
          </cell>
          <cell r="T380" t="str">
            <v>Амортизация (водопровод)</v>
          </cell>
          <cell r="U380">
            <v>100040</v>
          </cell>
          <cell r="V380">
            <v>48</v>
          </cell>
          <cell r="W380">
            <v>34</v>
          </cell>
          <cell r="X380">
            <v>14</v>
          </cell>
          <cell r="Y380">
            <v>70.833333333333343</v>
          </cell>
          <cell r="Z380">
            <v>70861.666666666686</v>
          </cell>
          <cell r="AA380">
            <v>29178.333333333314</v>
          </cell>
          <cell r="AB380">
            <v>13.904376141688498</v>
          </cell>
          <cell r="AC380">
            <v>29975.317252005381</v>
          </cell>
          <cell r="AD380">
            <v>2895.4839186720651</v>
          </cell>
          <cell r="AE380">
            <v>32298.197252005382</v>
          </cell>
          <cell r="AF380">
            <v>3119.8639186720652</v>
          </cell>
          <cell r="AG380">
            <v>107.66065750668461</v>
          </cell>
          <cell r="AH380">
            <v>173.68055555555554</v>
          </cell>
        </row>
        <row r="381">
          <cell r="A381">
            <v>493</v>
          </cell>
          <cell r="B381" t="str">
            <v>Вод-д по ул Джамбула</v>
          </cell>
          <cell r="C381">
            <v>4</v>
          </cell>
          <cell r="D381" t="str">
            <v>25</v>
          </cell>
          <cell r="E381" t="str">
            <v>11.05.05</v>
          </cell>
          <cell r="F381" t="str">
            <v/>
          </cell>
          <cell r="G381" t="str">
            <v xml:space="preserve">  .  .</v>
          </cell>
          <cell r="H381">
            <v>7171156.6799999997</v>
          </cell>
          <cell r="I381">
            <v>0</v>
          </cell>
          <cell r="J381">
            <v>0</v>
          </cell>
          <cell r="K381">
            <v>7171156.6799999997</v>
          </cell>
          <cell r="L381">
            <v>0</v>
          </cell>
          <cell r="M381">
            <v>23903.86</v>
          </cell>
          <cell r="N381">
            <v>23903.86</v>
          </cell>
          <cell r="O381">
            <v>572140.44999999995</v>
          </cell>
          <cell r="P381">
            <v>6599016.2300000004</v>
          </cell>
          <cell r="Q381">
            <v>35855.78</v>
          </cell>
          <cell r="R381">
            <v>123</v>
          </cell>
          <cell r="S381">
            <v>935</v>
          </cell>
          <cell r="T381" t="str">
            <v>Амортизация (водопровод)</v>
          </cell>
          <cell r="U381">
            <v>15572000</v>
          </cell>
          <cell r="V381">
            <v>64</v>
          </cell>
          <cell r="W381">
            <v>34</v>
          </cell>
          <cell r="X381">
            <v>30</v>
          </cell>
          <cell r="Y381">
            <v>53.125</v>
          </cell>
          <cell r="Z381">
            <v>8272625</v>
          </cell>
          <cell r="AA381">
            <v>7299375</v>
          </cell>
          <cell r="AB381">
            <v>1.1061307845881749</v>
          </cell>
          <cell r="AC381">
            <v>761080.4848531317</v>
          </cell>
          <cell r="AD381">
            <v>60721.714853131445</v>
          </cell>
          <cell r="AE381">
            <v>7932237.1648531314</v>
          </cell>
          <cell r="AF381">
            <v>632862.1648531314</v>
          </cell>
          <cell r="AG381">
            <v>26440.790549510439</v>
          </cell>
          <cell r="AH381">
            <v>20276.041666666668</v>
          </cell>
        </row>
        <row r="382">
          <cell r="A382">
            <v>494</v>
          </cell>
          <cell r="B382" t="str">
            <v>Вод-д к д 25 25а ст Кар-Сортир</v>
          </cell>
          <cell r="C382">
            <v>4</v>
          </cell>
          <cell r="D382" t="str">
            <v>25</v>
          </cell>
          <cell r="E382" t="str">
            <v>11.05.05</v>
          </cell>
          <cell r="F382" t="str">
            <v/>
          </cell>
          <cell r="G382" t="str">
            <v xml:space="preserve">  .  .</v>
          </cell>
          <cell r="H382">
            <v>6683.75</v>
          </cell>
          <cell r="I382">
            <v>0</v>
          </cell>
          <cell r="J382">
            <v>0</v>
          </cell>
          <cell r="K382">
            <v>6683.75</v>
          </cell>
          <cell r="L382">
            <v>0</v>
          </cell>
          <cell r="M382">
            <v>22.28</v>
          </cell>
          <cell r="N382">
            <v>22.28</v>
          </cell>
          <cell r="O382">
            <v>645.9</v>
          </cell>
          <cell r="P382">
            <v>6037.85</v>
          </cell>
          <cell r="Q382">
            <v>33.42</v>
          </cell>
          <cell r="R382">
            <v>123</v>
          </cell>
          <cell r="S382">
            <v>935</v>
          </cell>
          <cell r="T382" t="str">
            <v>Амортизация (водопровод)</v>
          </cell>
          <cell r="U382">
            <v>142680</v>
          </cell>
          <cell r="V382">
            <v>56</v>
          </cell>
          <cell r="W382">
            <v>26</v>
          </cell>
          <cell r="X382">
            <v>30</v>
          </cell>
          <cell r="Y382">
            <v>46.428571428571431</v>
          </cell>
          <cell r="Z382">
            <v>66244.28571428571</v>
          </cell>
          <cell r="AA382">
            <v>76435.71428571429</v>
          </cell>
          <cell r="AB382">
            <v>12.659425836301711</v>
          </cell>
          <cell r="AC382">
            <v>77928.687433381565</v>
          </cell>
          <cell r="AD382">
            <v>7530.8231476672754</v>
          </cell>
          <cell r="AE382">
            <v>84612.437433381565</v>
          </cell>
          <cell r="AF382">
            <v>8176.723147667275</v>
          </cell>
          <cell r="AG382">
            <v>282.04145811127188</v>
          </cell>
          <cell r="AH382">
            <v>212.32142857142856</v>
          </cell>
        </row>
        <row r="383">
          <cell r="A383">
            <v>495</v>
          </cell>
          <cell r="B383" t="str">
            <v>Вод-д пос Сортировка</v>
          </cell>
          <cell r="C383">
            <v>4</v>
          </cell>
          <cell r="D383" t="str">
            <v>25</v>
          </cell>
          <cell r="E383" t="str">
            <v>11.05.05</v>
          </cell>
          <cell r="F383" t="str">
            <v/>
          </cell>
          <cell r="G383" t="str">
            <v xml:space="preserve">  .  .</v>
          </cell>
          <cell r="H383">
            <v>285652.07</v>
          </cell>
          <cell r="I383">
            <v>0</v>
          </cell>
          <cell r="J383">
            <v>0</v>
          </cell>
          <cell r="K383">
            <v>285652.07</v>
          </cell>
          <cell r="L383">
            <v>0</v>
          </cell>
          <cell r="M383">
            <v>952.17</v>
          </cell>
          <cell r="N383">
            <v>952.17</v>
          </cell>
          <cell r="O383">
            <v>27453.97</v>
          </cell>
          <cell r="P383">
            <v>258198.1</v>
          </cell>
          <cell r="Q383">
            <v>1428.26</v>
          </cell>
          <cell r="R383">
            <v>123</v>
          </cell>
          <cell r="S383">
            <v>935</v>
          </cell>
          <cell r="T383" t="str">
            <v>Амортизация (водопровод)</v>
          </cell>
          <cell r="U383">
            <v>25301510</v>
          </cell>
          <cell r="V383">
            <v>56</v>
          </cell>
          <cell r="W383">
            <v>26</v>
          </cell>
          <cell r="X383">
            <v>30</v>
          </cell>
          <cell r="Y383">
            <v>46.428571428571431</v>
          </cell>
          <cell r="Z383">
            <v>11747129.642857144</v>
          </cell>
          <cell r="AA383">
            <v>13554380.357142856</v>
          </cell>
          <cell r="AB383">
            <v>52.496049959867463</v>
          </cell>
          <cell r="AC383">
            <v>14709953.267859558</v>
          </cell>
          <cell r="AD383">
            <v>1413771.0107167026</v>
          </cell>
          <cell r="AE383">
            <v>14995605.337859558</v>
          </cell>
          <cell r="AF383">
            <v>1441224.9807167025</v>
          </cell>
          <cell r="AG383">
            <v>49985.351126198533</v>
          </cell>
          <cell r="AH383">
            <v>37651.056547619046</v>
          </cell>
        </row>
        <row r="384">
          <cell r="A384">
            <v>496</v>
          </cell>
          <cell r="B384" t="str">
            <v>Вод-д к дому 46а М-4</v>
          </cell>
          <cell r="C384">
            <v>4</v>
          </cell>
          <cell r="D384" t="str">
            <v>25</v>
          </cell>
          <cell r="E384" t="str">
            <v>11.05.05</v>
          </cell>
          <cell r="F384" t="str">
            <v/>
          </cell>
          <cell r="G384" t="str">
            <v xml:space="preserve">  .  .</v>
          </cell>
          <cell r="H384">
            <v>18359.27</v>
          </cell>
          <cell r="I384">
            <v>0</v>
          </cell>
          <cell r="J384">
            <v>0</v>
          </cell>
          <cell r="K384">
            <v>18359.27</v>
          </cell>
          <cell r="L384">
            <v>0</v>
          </cell>
          <cell r="M384">
            <v>61.2</v>
          </cell>
          <cell r="N384">
            <v>61.2</v>
          </cell>
          <cell r="O384">
            <v>1774.18</v>
          </cell>
          <cell r="P384">
            <v>16585.09</v>
          </cell>
          <cell r="Q384">
            <v>91.8</v>
          </cell>
          <cell r="R384">
            <v>123</v>
          </cell>
          <cell r="S384">
            <v>935</v>
          </cell>
          <cell r="T384" t="str">
            <v>Амортизация (водопровод)</v>
          </cell>
          <cell r="U384">
            <v>173536</v>
          </cell>
          <cell r="V384">
            <v>49</v>
          </cell>
          <cell r="W384">
            <v>33</v>
          </cell>
          <cell r="X384">
            <v>16</v>
          </cell>
          <cell r="Y384">
            <v>67.346938775510196</v>
          </cell>
          <cell r="Z384">
            <v>116871.18367346938</v>
          </cell>
          <cell r="AA384">
            <v>56664.816326530621</v>
          </cell>
          <cell r="AB384">
            <v>3.4166119283362719</v>
          </cell>
          <cell r="AC384">
            <v>44367.230877546273</v>
          </cell>
          <cell r="AD384">
            <v>4287.5045510156469</v>
          </cell>
          <cell r="AE384">
            <v>62726.500877546277</v>
          </cell>
          <cell r="AF384">
            <v>6061.6845510156472</v>
          </cell>
          <cell r="AG384">
            <v>209.0883362584876</v>
          </cell>
          <cell r="AH384">
            <v>295.1292517006803</v>
          </cell>
        </row>
        <row r="385">
          <cell r="A385">
            <v>497</v>
          </cell>
          <cell r="B385" t="str">
            <v>Вод-д к универмагу в кв72</v>
          </cell>
          <cell r="C385">
            <v>4</v>
          </cell>
          <cell r="D385" t="str">
            <v>25</v>
          </cell>
          <cell r="E385" t="str">
            <v>11.05.05</v>
          </cell>
          <cell r="F385" t="str">
            <v/>
          </cell>
          <cell r="G385" t="str">
            <v xml:space="preserve">  .  .</v>
          </cell>
          <cell r="H385">
            <v>22241.17</v>
          </cell>
          <cell r="I385">
            <v>0</v>
          </cell>
          <cell r="J385">
            <v>0</v>
          </cell>
          <cell r="K385">
            <v>22241.17</v>
          </cell>
          <cell r="L385">
            <v>0</v>
          </cell>
          <cell r="M385">
            <v>74.14</v>
          </cell>
          <cell r="N385">
            <v>74.14</v>
          </cell>
          <cell r="O385">
            <v>2149.3200000000002</v>
          </cell>
          <cell r="P385">
            <v>20091.849999999999</v>
          </cell>
          <cell r="Q385">
            <v>111.21</v>
          </cell>
          <cell r="R385">
            <v>123</v>
          </cell>
          <cell r="S385">
            <v>935</v>
          </cell>
          <cell r="T385" t="str">
            <v>Амортизация (водопровод)</v>
          </cell>
          <cell r="U385">
            <v>1774080</v>
          </cell>
          <cell r="V385">
            <v>49</v>
          </cell>
          <cell r="W385">
            <v>33</v>
          </cell>
          <cell r="X385">
            <v>16</v>
          </cell>
          <cell r="Y385">
            <v>67.346938775510196</v>
          </cell>
          <cell r="Z385">
            <v>1194788.5714285714</v>
          </cell>
          <cell r="AA385">
            <v>579291.42857142864</v>
          </cell>
          <cell r="AB385">
            <v>28.832159734988501</v>
          </cell>
          <cell r="AC385">
            <v>619019.79613303416</v>
          </cell>
          <cell r="AD385">
            <v>59820.217561605488</v>
          </cell>
          <cell r="AE385">
            <v>641260.96613303421</v>
          </cell>
          <cell r="AF385">
            <v>61969.537561605488</v>
          </cell>
          <cell r="AG385">
            <v>2137.5365537767807</v>
          </cell>
          <cell r="AH385">
            <v>3017.1428571428569</v>
          </cell>
        </row>
        <row r="386">
          <cell r="A386">
            <v>498</v>
          </cell>
          <cell r="B386" t="str">
            <v>Вод-д к гостинице в р-не Зелентреста</v>
          </cell>
          <cell r="C386">
            <v>4</v>
          </cell>
          <cell r="D386" t="str">
            <v>25</v>
          </cell>
          <cell r="E386" t="str">
            <v>11.05.05</v>
          </cell>
          <cell r="F386" t="str">
            <v/>
          </cell>
          <cell r="G386" t="str">
            <v xml:space="preserve">  .  .</v>
          </cell>
          <cell r="H386">
            <v>6587.72</v>
          </cell>
          <cell r="I386">
            <v>0</v>
          </cell>
          <cell r="J386">
            <v>0</v>
          </cell>
          <cell r="K386">
            <v>6587.72</v>
          </cell>
          <cell r="L386">
            <v>0</v>
          </cell>
          <cell r="M386">
            <v>21.96</v>
          </cell>
          <cell r="N386">
            <v>21.96</v>
          </cell>
          <cell r="O386">
            <v>636.62</v>
          </cell>
          <cell r="P386">
            <v>5951.1</v>
          </cell>
          <cell r="Q386">
            <v>32.94</v>
          </cell>
          <cell r="R386">
            <v>123</v>
          </cell>
          <cell r="S386">
            <v>935</v>
          </cell>
          <cell r="T386" t="str">
            <v>Амортизация (водопровод)</v>
          </cell>
          <cell r="U386">
            <v>193520</v>
          </cell>
          <cell r="V386">
            <v>49</v>
          </cell>
          <cell r="W386">
            <v>33</v>
          </cell>
          <cell r="X386">
            <v>16</v>
          </cell>
          <cell r="Y386">
            <v>67.346938775510196</v>
          </cell>
          <cell r="Z386">
            <v>130329.79591836734</v>
          </cell>
          <cell r="AA386">
            <v>63190.204081632663</v>
          </cell>
          <cell r="AB386">
            <v>10.618239330818279</v>
          </cell>
          <cell r="AC386">
            <v>63362.267604418186</v>
          </cell>
          <cell r="AD386">
            <v>6123.1635227855322</v>
          </cell>
          <cell r="AE386">
            <v>69949.987604418187</v>
          </cell>
          <cell r="AF386">
            <v>6759.7835227855321</v>
          </cell>
          <cell r="AG386">
            <v>233.16662534806062</v>
          </cell>
          <cell r="AH386">
            <v>329.11564625850343</v>
          </cell>
        </row>
        <row r="387">
          <cell r="A387">
            <v>499</v>
          </cell>
          <cell r="B387" t="str">
            <v>Вод-д к столов М-27</v>
          </cell>
          <cell r="C387">
            <v>4</v>
          </cell>
          <cell r="D387" t="str">
            <v>25</v>
          </cell>
          <cell r="E387" t="str">
            <v>11.05.05</v>
          </cell>
          <cell r="F387" t="str">
            <v/>
          </cell>
          <cell r="G387" t="str">
            <v xml:space="preserve">  .  .</v>
          </cell>
          <cell r="H387">
            <v>6079.53</v>
          </cell>
          <cell r="I387">
            <v>0</v>
          </cell>
          <cell r="J387">
            <v>0</v>
          </cell>
          <cell r="K387">
            <v>6079.53</v>
          </cell>
          <cell r="L387">
            <v>0</v>
          </cell>
          <cell r="M387">
            <v>20.27</v>
          </cell>
          <cell r="N387">
            <v>20.27</v>
          </cell>
          <cell r="O387">
            <v>587.61</v>
          </cell>
          <cell r="P387">
            <v>5491.92</v>
          </cell>
          <cell r="Q387">
            <v>30.4</v>
          </cell>
          <cell r="R387">
            <v>123</v>
          </cell>
          <cell r="S387">
            <v>935</v>
          </cell>
          <cell r="T387" t="str">
            <v>Амортизация (водопровод)</v>
          </cell>
          <cell r="U387">
            <v>157440</v>
          </cell>
          <cell r="V387">
            <v>49</v>
          </cell>
          <cell r="W387">
            <v>33</v>
          </cell>
          <cell r="X387">
            <v>16</v>
          </cell>
          <cell r="Y387">
            <v>67.346938775510196</v>
          </cell>
          <cell r="Z387">
            <v>106031.02040816325</v>
          </cell>
          <cell r="AA387">
            <v>51408.979591836745</v>
          </cell>
          <cell r="AB387">
            <v>9.3608391221716172</v>
          </cell>
          <cell r="AC387">
            <v>50829.972268416008</v>
          </cell>
          <cell r="AD387">
            <v>4912.9126765792644</v>
          </cell>
          <cell r="AE387">
            <v>56909.502268416007</v>
          </cell>
          <cell r="AF387">
            <v>5500.522676579264</v>
          </cell>
          <cell r="AG387">
            <v>189.69834089472002</v>
          </cell>
          <cell r="AH387">
            <v>267.75510204081633</v>
          </cell>
        </row>
        <row r="388">
          <cell r="A388">
            <v>500</v>
          </cell>
          <cell r="B388" t="str">
            <v>Вод-д от М-27 до пер Конторского</v>
          </cell>
          <cell r="C388">
            <v>4</v>
          </cell>
          <cell r="D388" t="str">
            <v>25</v>
          </cell>
          <cell r="E388" t="str">
            <v>11.05.05</v>
          </cell>
          <cell r="F388" t="str">
            <v/>
          </cell>
          <cell r="G388" t="str">
            <v xml:space="preserve">  .  .</v>
          </cell>
          <cell r="H388">
            <v>0.01</v>
          </cell>
          <cell r="I388">
            <v>0</v>
          </cell>
          <cell r="J388">
            <v>0</v>
          </cell>
          <cell r="K388">
            <v>0.01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0.01</v>
          </cell>
          <cell r="Q388">
            <v>0</v>
          </cell>
          <cell r="R388">
            <v>123</v>
          </cell>
          <cell r="S388">
            <v>935</v>
          </cell>
          <cell r="T388" t="str">
            <v>Амортизация (водопровод)</v>
          </cell>
          <cell r="U388">
            <v>3759000</v>
          </cell>
          <cell r="V388">
            <v>36</v>
          </cell>
          <cell r="W388">
            <v>33</v>
          </cell>
          <cell r="X388">
            <v>3</v>
          </cell>
          <cell r="Y388">
            <v>91.666666666666657</v>
          </cell>
          <cell r="Z388">
            <v>3445750</v>
          </cell>
          <cell r="AA388">
            <v>313250</v>
          </cell>
          <cell r="AB388">
            <v>31325000</v>
          </cell>
          <cell r="AC388">
            <v>313249.99</v>
          </cell>
          <cell r="AD388">
            <v>0</v>
          </cell>
          <cell r="AE388">
            <v>313250</v>
          </cell>
          <cell r="AF388">
            <v>0</v>
          </cell>
          <cell r="AG388">
            <v>1044.1666666666667</v>
          </cell>
          <cell r="AH388">
            <v>8701.3888888888887</v>
          </cell>
        </row>
        <row r="389">
          <cell r="A389">
            <v>501</v>
          </cell>
          <cell r="B389" t="str">
            <v>Вод-д к д 56 60 60а М-28</v>
          </cell>
          <cell r="C389">
            <v>4</v>
          </cell>
          <cell r="D389" t="str">
            <v>25</v>
          </cell>
          <cell r="E389" t="str">
            <v>11.05.05</v>
          </cell>
          <cell r="F389" t="str">
            <v/>
          </cell>
          <cell r="G389" t="str">
            <v xml:space="preserve">  .  .</v>
          </cell>
          <cell r="H389">
            <v>63866.17</v>
          </cell>
          <cell r="I389">
            <v>0</v>
          </cell>
          <cell r="J389">
            <v>0</v>
          </cell>
          <cell r="K389">
            <v>63866.17</v>
          </cell>
          <cell r="L389">
            <v>0</v>
          </cell>
          <cell r="M389">
            <v>212.89</v>
          </cell>
          <cell r="N389">
            <v>212.89</v>
          </cell>
          <cell r="O389">
            <v>3507.5</v>
          </cell>
          <cell r="P389">
            <v>60358.67</v>
          </cell>
          <cell r="Q389">
            <v>319.33</v>
          </cell>
          <cell r="R389">
            <v>123</v>
          </cell>
          <cell r="S389">
            <v>935</v>
          </cell>
          <cell r="T389" t="str">
            <v>Амортизация (водопровод)</v>
          </cell>
          <cell r="U389">
            <v>359160</v>
          </cell>
          <cell r="V389">
            <v>49</v>
          </cell>
          <cell r="W389">
            <v>33</v>
          </cell>
          <cell r="X389">
            <v>16</v>
          </cell>
          <cell r="Y389">
            <v>67.346938775510196</v>
          </cell>
          <cell r="Z389">
            <v>241883.26530612243</v>
          </cell>
          <cell r="AA389">
            <v>117276.73469387757</v>
          </cell>
          <cell r="AB389">
            <v>1.9429973306879953</v>
          </cell>
          <cell r="AC389">
            <v>60225.627831265723</v>
          </cell>
          <cell r="AD389">
            <v>3307.5631373881433</v>
          </cell>
          <cell r="AE389">
            <v>124091.79783126572</v>
          </cell>
          <cell r="AF389">
            <v>6815.0631373881433</v>
          </cell>
          <cell r="AG389">
            <v>413.63932610421904</v>
          </cell>
          <cell r="AH389">
            <v>610.81632653061217</v>
          </cell>
        </row>
        <row r="390">
          <cell r="A390">
            <v>502</v>
          </cell>
          <cell r="B390" t="str">
            <v>Вод-д к д 63 64 М-28</v>
          </cell>
          <cell r="C390">
            <v>4</v>
          </cell>
          <cell r="D390" t="str">
            <v>25</v>
          </cell>
          <cell r="E390" t="str">
            <v>11.05.05</v>
          </cell>
          <cell r="F390" t="str">
            <v/>
          </cell>
          <cell r="G390" t="str">
            <v xml:space="preserve">  .  .</v>
          </cell>
          <cell r="H390">
            <v>4860.1899999999996</v>
          </cell>
          <cell r="I390">
            <v>0</v>
          </cell>
          <cell r="J390">
            <v>0</v>
          </cell>
          <cell r="K390">
            <v>4860.1899999999996</v>
          </cell>
          <cell r="L390">
            <v>0</v>
          </cell>
          <cell r="M390">
            <v>16.2</v>
          </cell>
          <cell r="N390">
            <v>16.2</v>
          </cell>
          <cell r="O390">
            <v>469.64</v>
          </cell>
          <cell r="P390">
            <v>4390.55</v>
          </cell>
          <cell r="Q390">
            <v>24.3</v>
          </cell>
          <cell r="R390">
            <v>123</v>
          </cell>
          <cell r="S390">
            <v>935</v>
          </cell>
          <cell r="T390" t="str">
            <v>Амортизация (водопровод)</v>
          </cell>
          <cell r="U390">
            <v>200080</v>
          </cell>
          <cell r="V390">
            <v>49</v>
          </cell>
          <cell r="W390">
            <v>33</v>
          </cell>
          <cell r="X390">
            <v>16</v>
          </cell>
          <cell r="Y390">
            <v>67.346938775510196</v>
          </cell>
          <cell r="Z390">
            <v>134747.7551020408</v>
          </cell>
          <cell r="AA390">
            <v>65332.244897959201</v>
          </cell>
          <cell r="AB390">
            <v>14.880196079752924</v>
          </cell>
          <cell r="AC390">
            <v>67460.390184854361</v>
          </cell>
          <cell r="AD390">
            <v>6518.695286895163</v>
          </cell>
          <cell r="AE390">
            <v>72320.580184854363</v>
          </cell>
          <cell r="AF390">
            <v>6988.3352868951633</v>
          </cell>
          <cell r="AG390">
            <v>241.06860061618121</v>
          </cell>
          <cell r="AH390">
            <v>340.27210884353741</v>
          </cell>
        </row>
        <row r="391">
          <cell r="A391">
            <v>503</v>
          </cell>
          <cell r="B391" t="str">
            <v>Вод-д к д 27 М-27</v>
          </cell>
          <cell r="C391">
            <v>4</v>
          </cell>
          <cell r="D391" t="str">
            <v>25</v>
          </cell>
          <cell r="E391" t="str">
            <v>11.05.05</v>
          </cell>
          <cell r="F391" t="str">
            <v/>
          </cell>
          <cell r="G391" t="str">
            <v xml:space="preserve">  .  .</v>
          </cell>
          <cell r="H391">
            <v>0.01</v>
          </cell>
          <cell r="I391">
            <v>0</v>
          </cell>
          <cell r="J391">
            <v>0</v>
          </cell>
          <cell r="K391">
            <v>0.01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0.01</v>
          </cell>
          <cell r="Q391">
            <v>0</v>
          </cell>
          <cell r="R391">
            <v>123</v>
          </cell>
          <cell r="S391">
            <v>935</v>
          </cell>
          <cell r="T391" t="str">
            <v>Амортизация (водопровод)</v>
          </cell>
          <cell r="U391">
            <v>8550</v>
          </cell>
          <cell r="V391">
            <v>36</v>
          </cell>
          <cell r="W391">
            <v>26</v>
          </cell>
          <cell r="X391">
            <v>10</v>
          </cell>
          <cell r="Y391">
            <v>72.222222222222214</v>
          </cell>
          <cell r="Z391">
            <v>6175</v>
          </cell>
          <cell r="AA391">
            <v>2375</v>
          </cell>
          <cell r="AB391">
            <v>237500</v>
          </cell>
          <cell r="AC391">
            <v>2374.9899999999998</v>
          </cell>
          <cell r="AD391">
            <v>0</v>
          </cell>
          <cell r="AE391">
            <v>2375</v>
          </cell>
          <cell r="AF391">
            <v>0</v>
          </cell>
          <cell r="AG391">
            <v>7.916666666666667</v>
          </cell>
          <cell r="AH391">
            <v>19.791666666666668</v>
          </cell>
        </row>
        <row r="392">
          <cell r="A392">
            <v>504</v>
          </cell>
          <cell r="B392" t="str">
            <v>Вод-д к д1 в кв 92</v>
          </cell>
          <cell r="C392">
            <v>4</v>
          </cell>
          <cell r="D392" t="str">
            <v>25</v>
          </cell>
          <cell r="E392" t="str">
            <v>11.05.05</v>
          </cell>
          <cell r="F392" t="str">
            <v/>
          </cell>
          <cell r="G392" t="str">
            <v xml:space="preserve">  .  .</v>
          </cell>
          <cell r="H392">
            <v>12060.22</v>
          </cell>
          <cell r="I392">
            <v>0</v>
          </cell>
          <cell r="J392">
            <v>0</v>
          </cell>
          <cell r="K392">
            <v>12060.22</v>
          </cell>
          <cell r="L392">
            <v>0</v>
          </cell>
          <cell r="M392">
            <v>40.200000000000003</v>
          </cell>
          <cell r="N392">
            <v>40.200000000000003</v>
          </cell>
          <cell r="O392">
            <v>174.86</v>
          </cell>
          <cell r="P392">
            <v>11885.36</v>
          </cell>
          <cell r="Q392">
            <v>60.3</v>
          </cell>
          <cell r="R392">
            <v>123</v>
          </cell>
          <cell r="S392">
            <v>935</v>
          </cell>
          <cell r="T392" t="str">
            <v>Амортизация (водопровод)</v>
          </cell>
          <cell r="U392">
            <v>39360</v>
          </cell>
          <cell r="V392">
            <v>49</v>
          </cell>
          <cell r="W392">
            <v>33</v>
          </cell>
          <cell r="X392">
            <v>16</v>
          </cell>
          <cell r="Y392">
            <v>67.346938775510196</v>
          </cell>
          <cell r="Z392">
            <v>26507.755102040814</v>
          </cell>
          <cell r="AA392">
            <v>12852.244897959186</v>
          </cell>
          <cell r="AB392">
            <v>1.0813509138939994</v>
          </cell>
          <cell r="AC392">
            <v>981.10991876268963</v>
          </cell>
          <cell r="AD392">
            <v>14.225020803504748</v>
          </cell>
          <cell r="AE392">
            <v>13041.329918762689</v>
          </cell>
          <cell r="AF392">
            <v>189.08502080350476</v>
          </cell>
          <cell r="AG392">
            <v>43.471099729208959</v>
          </cell>
          <cell r="AH392">
            <v>66.938775510204081</v>
          </cell>
        </row>
        <row r="393">
          <cell r="A393">
            <v>505</v>
          </cell>
          <cell r="B393" t="str">
            <v>Вод-д к д 26 и насосн М-27</v>
          </cell>
          <cell r="C393">
            <v>4</v>
          </cell>
          <cell r="D393" t="str">
            <v>25</v>
          </cell>
          <cell r="E393" t="str">
            <v>11.05.05</v>
          </cell>
          <cell r="F393" t="str">
            <v/>
          </cell>
          <cell r="G393" t="str">
            <v xml:space="preserve">  .  .</v>
          </cell>
          <cell r="H393">
            <v>0.01</v>
          </cell>
          <cell r="I393">
            <v>0</v>
          </cell>
          <cell r="J393">
            <v>0</v>
          </cell>
          <cell r="K393">
            <v>0.01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0.01</v>
          </cell>
          <cell r="Q393">
            <v>0</v>
          </cell>
          <cell r="R393">
            <v>123</v>
          </cell>
          <cell r="S393">
            <v>935</v>
          </cell>
          <cell r="T393" t="str">
            <v>Амортизация (водопровод)</v>
          </cell>
          <cell r="U393">
            <v>19800</v>
          </cell>
          <cell r="V393">
            <v>43</v>
          </cell>
          <cell r="W393">
            <v>33</v>
          </cell>
          <cell r="X393">
            <v>10</v>
          </cell>
          <cell r="Y393">
            <v>76.744186046511629</v>
          </cell>
          <cell r="Z393">
            <v>15195.348837209303</v>
          </cell>
          <cell r="AA393">
            <v>4604.6511627906966</v>
          </cell>
          <cell r="AB393">
            <v>460465.11627906963</v>
          </cell>
          <cell r="AC393">
            <v>4604.6411627906964</v>
          </cell>
          <cell r="AD393">
            <v>0</v>
          </cell>
          <cell r="AE393">
            <v>4604.6511627906966</v>
          </cell>
          <cell r="AF393">
            <v>0</v>
          </cell>
          <cell r="AG393">
            <v>15.348837209302323</v>
          </cell>
          <cell r="AH393">
            <v>38.372093023255815</v>
          </cell>
        </row>
        <row r="394">
          <cell r="A394">
            <v>506</v>
          </cell>
          <cell r="B394" t="str">
            <v>ВОд-д к д 30 в М-27</v>
          </cell>
          <cell r="C394">
            <v>4</v>
          </cell>
          <cell r="D394" t="str">
            <v>25</v>
          </cell>
          <cell r="E394" t="str">
            <v>11.05.05</v>
          </cell>
          <cell r="F394" t="str">
            <v/>
          </cell>
          <cell r="G394" t="str">
            <v xml:space="preserve">  .  .</v>
          </cell>
          <cell r="H394">
            <v>176363.31</v>
          </cell>
          <cell r="I394">
            <v>0</v>
          </cell>
          <cell r="J394">
            <v>0</v>
          </cell>
          <cell r="K394">
            <v>176363.31</v>
          </cell>
          <cell r="L394">
            <v>0</v>
          </cell>
          <cell r="M394">
            <v>587.88</v>
          </cell>
          <cell r="N394">
            <v>587.88</v>
          </cell>
          <cell r="O394">
            <v>2422.75</v>
          </cell>
          <cell r="P394">
            <v>173940.56</v>
          </cell>
          <cell r="Q394">
            <v>881.82</v>
          </cell>
          <cell r="R394">
            <v>123</v>
          </cell>
          <cell r="S394">
            <v>935</v>
          </cell>
          <cell r="T394" t="str">
            <v>Амортизация (водопровод)</v>
          </cell>
          <cell r="U394">
            <v>86768</v>
          </cell>
          <cell r="V394">
            <v>49</v>
          </cell>
          <cell r="W394">
            <v>33</v>
          </cell>
          <cell r="X394">
            <v>16</v>
          </cell>
          <cell r="Y394">
            <v>67.346938775510196</v>
          </cell>
          <cell r="Z394">
            <v>58435.591836734689</v>
          </cell>
          <cell r="AA394">
            <v>28332.408163265311</v>
          </cell>
          <cell r="AB394">
            <v>0.16288557518307006</v>
          </cell>
          <cell r="AC394">
            <v>-147636.27080945991</v>
          </cell>
          <cell r="AD394">
            <v>-2028.118972725217</v>
          </cell>
          <cell r="AE394">
            <v>28727.03919054009</v>
          </cell>
          <cell r="AF394">
            <v>394.63102727478304</v>
          </cell>
          <cell r="AG394">
            <v>95.756797301800304</v>
          </cell>
          <cell r="AH394">
            <v>147.56462585034015</v>
          </cell>
        </row>
        <row r="395">
          <cell r="A395">
            <v>507</v>
          </cell>
          <cell r="B395" t="str">
            <v>Вод-д от коллект М-28</v>
          </cell>
          <cell r="C395">
            <v>4</v>
          </cell>
          <cell r="D395" t="str">
            <v>25</v>
          </cell>
          <cell r="E395" t="str">
            <v>11.05.05</v>
          </cell>
          <cell r="F395" t="str">
            <v/>
          </cell>
          <cell r="G395" t="str">
            <v xml:space="preserve">  .  .</v>
          </cell>
          <cell r="H395">
            <v>0.01</v>
          </cell>
          <cell r="I395">
            <v>0</v>
          </cell>
          <cell r="J395">
            <v>0</v>
          </cell>
          <cell r="K395">
            <v>0.01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0.01</v>
          </cell>
          <cell r="Q395">
            <v>0</v>
          </cell>
          <cell r="R395">
            <v>123</v>
          </cell>
          <cell r="S395">
            <v>935</v>
          </cell>
          <cell r="T395" t="str">
            <v>Амортизация (водопровод)</v>
          </cell>
          <cell r="U395">
            <v>75400</v>
          </cell>
          <cell r="V395">
            <v>36</v>
          </cell>
          <cell r="W395">
            <v>33</v>
          </cell>
          <cell r="X395">
            <v>3</v>
          </cell>
          <cell r="Y395">
            <v>91.666666666666657</v>
          </cell>
          <cell r="Z395">
            <v>69116.666666666657</v>
          </cell>
          <cell r="AA395">
            <v>6283.333333333343</v>
          </cell>
          <cell r="AB395">
            <v>628333.3333333343</v>
          </cell>
          <cell r="AC395">
            <v>6283.3233333333428</v>
          </cell>
          <cell r="AD395">
            <v>0</v>
          </cell>
          <cell r="AE395">
            <v>6283.333333333343</v>
          </cell>
          <cell r="AF395">
            <v>0</v>
          </cell>
          <cell r="AG395">
            <v>20.944444444444475</v>
          </cell>
          <cell r="AH395">
            <v>174.53703703703704</v>
          </cell>
        </row>
        <row r="396">
          <cell r="A396">
            <v>508</v>
          </cell>
          <cell r="B396" t="str">
            <v>Вод-д по ул Строительной</v>
          </cell>
          <cell r="C396">
            <v>4</v>
          </cell>
          <cell r="D396" t="str">
            <v>25</v>
          </cell>
          <cell r="E396" t="str">
            <v>11.05.05</v>
          </cell>
          <cell r="F396" t="str">
            <v/>
          </cell>
          <cell r="G396" t="str">
            <v xml:space="preserve">  .  .</v>
          </cell>
          <cell r="H396">
            <v>7384.18</v>
          </cell>
          <cell r="I396">
            <v>0</v>
          </cell>
          <cell r="J396">
            <v>0</v>
          </cell>
          <cell r="K396">
            <v>7384.18</v>
          </cell>
          <cell r="L396">
            <v>0</v>
          </cell>
          <cell r="M396">
            <v>24.61</v>
          </cell>
          <cell r="N396">
            <v>24.61</v>
          </cell>
          <cell r="O396">
            <v>713.45</v>
          </cell>
          <cell r="P396">
            <v>6670.73</v>
          </cell>
          <cell r="Q396">
            <v>36.92</v>
          </cell>
          <cell r="R396">
            <v>123</v>
          </cell>
          <cell r="S396">
            <v>935</v>
          </cell>
          <cell r="T396" t="str">
            <v>Амортизация (водопровод)</v>
          </cell>
          <cell r="U396">
            <v>213200</v>
          </cell>
          <cell r="V396">
            <v>49</v>
          </cell>
          <cell r="W396">
            <v>33</v>
          </cell>
          <cell r="X396">
            <v>16</v>
          </cell>
          <cell r="Y396">
            <v>67.346938775510196</v>
          </cell>
          <cell r="Z396">
            <v>143583.67346938775</v>
          </cell>
          <cell r="AA396">
            <v>69616.326530612248</v>
          </cell>
          <cell r="AB396">
            <v>10.436088183843784</v>
          </cell>
          <cell r="AC396">
            <v>69677.773645375593</v>
          </cell>
          <cell r="AD396">
            <v>6732.177114763349</v>
          </cell>
          <cell r="AE396">
            <v>77061.953645375586</v>
          </cell>
          <cell r="AF396">
            <v>7445.6271147633488</v>
          </cell>
          <cell r="AG396">
            <v>256.87317881791859</v>
          </cell>
          <cell r="AH396">
            <v>362.58503401360548</v>
          </cell>
        </row>
        <row r="397">
          <cell r="A397">
            <v>509</v>
          </cell>
          <cell r="B397" t="str">
            <v>Вод-д к площадке очист сооружений КОС</v>
          </cell>
          <cell r="C397">
            <v>4</v>
          </cell>
          <cell r="D397" t="str">
            <v>25</v>
          </cell>
          <cell r="E397" t="str">
            <v>11.05.05</v>
          </cell>
          <cell r="F397" t="str">
            <v/>
          </cell>
          <cell r="G397" t="str">
            <v xml:space="preserve">  .  .</v>
          </cell>
          <cell r="H397">
            <v>927469.11</v>
          </cell>
          <cell r="I397">
            <v>0</v>
          </cell>
          <cell r="J397">
            <v>0</v>
          </cell>
          <cell r="K397">
            <v>927469.11</v>
          </cell>
          <cell r="L397">
            <v>0</v>
          </cell>
          <cell r="M397">
            <v>3091.56</v>
          </cell>
          <cell r="N397">
            <v>3091.56</v>
          </cell>
          <cell r="O397">
            <v>71074.98</v>
          </cell>
          <cell r="P397">
            <v>856394.13</v>
          </cell>
          <cell r="Q397">
            <v>4637.3500000000004</v>
          </cell>
          <cell r="R397">
            <v>123</v>
          </cell>
          <cell r="S397">
            <v>935</v>
          </cell>
          <cell r="T397" t="str">
            <v>Амортизация (водопровод)</v>
          </cell>
          <cell r="U397">
            <v>448800</v>
          </cell>
          <cell r="V397">
            <v>36</v>
          </cell>
          <cell r="W397">
            <v>33</v>
          </cell>
          <cell r="X397">
            <v>3</v>
          </cell>
          <cell r="Y397">
            <v>91.666666666666657</v>
          </cell>
          <cell r="Z397">
            <v>411400</v>
          </cell>
          <cell r="AA397">
            <v>37400.000000000058</v>
          </cell>
          <cell r="AB397">
            <v>4.3671481027082772E-2</v>
          </cell>
          <cell r="AC397">
            <v>-886965.16035942966</v>
          </cell>
          <cell r="AD397">
            <v>-67971.030359429715</v>
          </cell>
          <cell r="AE397">
            <v>40503.949640570325</v>
          </cell>
          <cell r="AF397">
            <v>3103.9496405702812</v>
          </cell>
          <cell r="AG397">
            <v>135.01316546856773</v>
          </cell>
          <cell r="AH397">
            <v>1038.8888888888889</v>
          </cell>
        </row>
        <row r="398">
          <cell r="A398">
            <v>510</v>
          </cell>
          <cell r="B398" t="str">
            <v>Вод-д к дому 2 пос Федоровка</v>
          </cell>
          <cell r="C398">
            <v>4</v>
          </cell>
          <cell r="D398" t="str">
            <v>25</v>
          </cell>
          <cell r="E398" t="str">
            <v>11.05.05</v>
          </cell>
          <cell r="F398" t="str">
            <v/>
          </cell>
          <cell r="G398" t="str">
            <v xml:space="preserve">  .  .</v>
          </cell>
          <cell r="H398">
            <v>996.55</v>
          </cell>
          <cell r="I398">
            <v>0</v>
          </cell>
          <cell r="J398">
            <v>0</v>
          </cell>
          <cell r="K398">
            <v>996.55</v>
          </cell>
          <cell r="L398">
            <v>0</v>
          </cell>
          <cell r="M398">
            <v>3.32</v>
          </cell>
          <cell r="N398">
            <v>3.32</v>
          </cell>
          <cell r="O398">
            <v>96.26</v>
          </cell>
          <cell r="P398">
            <v>900.29</v>
          </cell>
          <cell r="Q398">
            <v>4.9800000000000004</v>
          </cell>
          <cell r="R398">
            <v>123</v>
          </cell>
          <cell r="S398">
            <v>935</v>
          </cell>
          <cell r="T398" t="str">
            <v>Амортизация (водопровод)</v>
          </cell>
          <cell r="U398">
            <v>29520</v>
          </cell>
          <cell r="V398">
            <v>49</v>
          </cell>
          <cell r="W398">
            <v>33</v>
          </cell>
          <cell r="X398">
            <v>16</v>
          </cell>
          <cell r="Y398">
            <v>67.346938775510196</v>
          </cell>
          <cell r="Z398">
            <v>19880.81632653061</v>
          </cell>
          <cell r="AA398">
            <v>9639.1836734693898</v>
          </cell>
          <cell r="AB398">
            <v>10.706754127524897</v>
          </cell>
          <cell r="AC398">
            <v>9673.2658257849362</v>
          </cell>
          <cell r="AD398">
            <v>934.3721523155466</v>
          </cell>
          <cell r="AE398">
            <v>10669.815825784935</v>
          </cell>
          <cell r="AF398">
            <v>1030.6321523155466</v>
          </cell>
          <cell r="AG398">
            <v>35.56605275261645</v>
          </cell>
          <cell r="AH398">
            <v>50.204081632653065</v>
          </cell>
        </row>
        <row r="399">
          <cell r="A399">
            <v>511</v>
          </cell>
          <cell r="B399" t="str">
            <v>Вод-д к дом 44 45 47 48 М-28</v>
          </cell>
          <cell r="C399">
            <v>4</v>
          </cell>
          <cell r="D399" t="str">
            <v>25</v>
          </cell>
          <cell r="E399" t="str">
            <v>11.05.05</v>
          </cell>
          <cell r="F399" t="str">
            <v/>
          </cell>
          <cell r="G399" t="str">
            <v xml:space="preserve">  .  .</v>
          </cell>
          <cell r="H399">
            <v>0.01</v>
          </cell>
          <cell r="I399">
            <v>0</v>
          </cell>
          <cell r="J399">
            <v>0</v>
          </cell>
          <cell r="K399">
            <v>0.01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0.01</v>
          </cell>
          <cell r="Q399">
            <v>0</v>
          </cell>
          <cell r="R399">
            <v>123</v>
          </cell>
          <cell r="S399">
            <v>935</v>
          </cell>
          <cell r="T399" t="str">
            <v>Амортизация (водопровод)</v>
          </cell>
          <cell r="U399">
            <v>174720</v>
          </cell>
          <cell r="V399">
            <v>36</v>
          </cell>
          <cell r="W399">
            <v>33</v>
          </cell>
          <cell r="X399">
            <v>3</v>
          </cell>
          <cell r="Y399">
            <v>91.666666666666657</v>
          </cell>
          <cell r="Z399">
            <v>160160</v>
          </cell>
          <cell r="AA399">
            <v>14560</v>
          </cell>
          <cell r="AB399">
            <v>1456000</v>
          </cell>
          <cell r="AC399">
            <v>14559.99</v>
          </cell>
          <cell r="AD399">
            <v>0</v>
          </cell>
          <cell r="AE399">
            <v>14560</v>
          </cell>
          <cell r="AF399">
            <v>0</v>
          </cell>
          <cell r="AG399">
            <v>48.533333333333331</v>
          </cell>
          <cell r="AH399">
            <v>404.4444444444444</v>
          </cell>
        </row>
        <row r="400">
          <cell r="A400">
            <v>512</v>
          </cell>
          <cell r="B400" t="str">
            <v>Вод-д к дом 51 46 46а в М-28</v>
          </cell>
          <cell r="C400">
            <v>4</v>
          </cell>
          <cell r="D400" t="str">
            <v>25</v>
          </cell>
          <cell r="E400" t="str">
            <v>11.05.05</v>
          </cell>
          <cell r="F400" t="str">
            <v/>
          </cell>
          <cell r="G400" t="str">
            <v xml:space="preserve">  .  .</v>
          </cell>
          <cell r="H400">
            <v>0.01</v>
          </cell>
          <cell r="I400">
            <v>0</v>
          </cell>
          <cell r="J400">
            <v>0</v>
          </cell>
          <cell r="K400">
            <v>0.01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0.01</v>
          </cell>
          <cell r="Q400">
            <v>0</v>
          </cell>
          <cell r="R400">
            <v>123</v>
          </cell>
          <cell r="S400">
            <v>935</v>
          </cell>
          <cell r="T400" t="str">
            <v>Амортизация (водопровод)</v>
          </cell>
          <cell r="U400">
            <v>152880</v>
          </cell>
          <cell r="V400">
            <v>36</v>
          </cell>
          <cell r="W400">
            <v>33</v>
          </cell>
          <cell r="X400">
            <v>3</v>
          </cell>
          <cell r="Y400">
            <v>91.666666666666657</v>
          </cell>
          <cell r="Z400">
            <v>140140</v>
          </cell>
          <cell r="AA400">
            <v>12740</v>
          </cell>
          <cell r="AB400">
            <v>1274000</v>
          </cell>
          <cell r="AC400">
            <v>12739.99</v>
          </cell>
          <cell r="AD400">
            <v>0</v>
          </cell>
          <cell r="AE400">
            <v>12740</v>
          </cell>
          <cell r="AF400">
            <v>0</v>
          </cell>
          <cell r="AG400">
            <v>42.466666666666669</v>
          </cell>
          <cell r="AH400">
            <v>353.88888888888891</v>
          </cell>
        </row>
        <row r="401">
          <cell r="A401">
            <v>513</v>
          </cell>
          <cell r="B401" t="str">
            <v>Вод-д к дому 31 М-27</v>
          </cell>
          <cell r="C401">
            <v>4</v>
          </cell>
          <cell r="D401" t="str">
            <v>25</v>
          </cell>
          <cell r="E401" t="str">
            <v>11.05.05</v>
          </cell>
          <cell r="F401" t="str">
            <v/>
          </cell>
          <cell r="G401" t="str">
            <v xml:space="preserve">  .  .</v>
          </cell>
          <cell r="H401">
            <v>5957.8</v>
          </cell>
          <cell r="I401">
            <v>0</v>
          </cell>
          <cell r="J401">
            <v>0</v>
          </cell>
          <cell r="K401">
            <v>5957.8</v>
          </cell>
          <cell r="L401">
            <v>0</v>
          </cell>
          <cell r="M401">
            <v>19.86</v>
          </cell>
          <cell r="N401">
            <v>19.86</v>
          </cell>
          <cell r="O401">
            <v>575.74</v>
          </cell>
          <cell r="P401">
            <v>5382.06</v>
          </cell>
          <cell r="Q401">
            <v>29.79</v>
          </cell>
          <cell r="R401">
            <v>123</v>
          </cell>
          <cell r="S401">
            <v>935</v>
          </cell>
          <cell r="T401" t="str">
            <v>Амортизация (водопровод)</v>
          </cell>
          <cell r="U401">
            <v>34440</v>
          </cell>
          <cell r="V401">
            <v>49</v>
          </cell>
          <cell r="W401">
            <v>33</v>
          </cell>
          <cell r="X401">
            <v>16</v>
          </cell>
          <cell r="Y401">
            <v>67.346938775510196</v>
          </cell>
          <cell r="Z401">
            <v>23194.285714285714</v>
          </cell>
          <cell r="AA401">
            <v>11245.714285714286</v>
          </cell>
          <cell r="AB401">
            <v>2.0894814040932812</v>
          </cell>
          <cell r="AC401">
            <v>6490.9123093069511</v>
          </cell>
          <cell r="AD401">
            <v>627.25802359266572</v>
          </cell>
          <cell r="AE401">
            <v>12448.712309306951</v>
          </cell>
          <cell r="AF401">
            <v>1202.9980235926657</v>
          </cell>
          <cell r="AG401">
            <v>41.495707697689838</v>
          </cell>
          <cell r="AH401">
            <v>58.571428571428577</v>
          </cell>
        </row>
        <row r="402">
          <cell r="A402">
            <v>514</v>
          </cell>
          <cell r="B402" t="str">
            <v>Вод-д к дому 52 М-28</v>
          </cell>
          <cell r="C402">
            <v>4</v>
          </cell>
          <cell r="D402" t="str">
            <v>25</v>
          </cell>
          <cell r="E402" t="str">
            <v>11.05.05</v>
          </cell>
          <cell r="F402" t="str">
            <v/>
          </cell>
          <cell r="G402" t="str">
            <v xml:space="preserve">  .  .</v>
          </cell>
          <cell r="H402">
            <v>9160.14</v>
          </cell>
          <cell r="I402">
            <v>0</v>
          </cell>
          <cell r="J402">
            <v>0</v>
          </cell>
          <cell r="K402">
            <v>9160.14</v>
          </cell>
          <cell r="L402">
            <v>0</v>
          </cell>
          <cell r="M402">
            <v>30.53</v>
          </cell>
          <cell r="N402">
            <v>30.53</v>
          </cell>
          <cell r="O402">
            <v>885.07</v>
          </cell>
          <cell r="P402">
            <v>8275.07</v>
          </cell>
          <cell r="Q402">
            <v>45.8</v>
          </cell>
          <cell r="R402">
            <v>123</v>
          </cell>
          <cell r="S402">
            <v>935</v>
          </cell>
          <cell r="T402" t="str">
            <v>Амортизация (водопровод)</v>
          </cell>
          <cell r="U402">
            <v>98400</v>
          </cell>
          <cell r="V402">
            <v>49</v>
          </cell>
          <cell r="W402">
            <v>33</v>
          </cell>
          <cell r="X402">
            <v>16</v>
          </cell>
          <cell r="Y402">
            <v>67.346938775510196</v>
          </cell>
          <cell r="Z402">
            <v>66269.387755102041</v>
          </cell>
          <cell r="AA402">
            <v>32130.612244897959</v>
          </cell>
          <cell r="AB402">
            <v>3.8828205978798924</v>
          </cell>
          <cell r="AC402">
            <v>26407.040271463513</v>
          </cell>
          <cell r="AD402">
            <v>2551.4980265655563</v>
          </cell>
          <cell r="AE402">
            <v>35567.180271463512</v>
          </cell>
          <cell r="AF402">
            <v>3436.5680265655565</v>
          </cell>
          <cell r="AG402">
            <v>118.55726757154504</v>
          </cell>
          <cell r="AH402">
            <v>167.34693877551021</v>
          </cell>
        </row>
        <row r="403">
          <cell r="A403">
            <v>515</v>
          </cell>
          <cell r="B403" t="str">
            <v>Вод-д к домам 54 55 М-28</v>
          </cell>
          <cell r="C403">
            <v>4</v>
          </cell>
          <cell r="D403" t="str">
            <v>25</v>
          </cell>
          <cell r="E403" t="str">
            <v>11.05.05</v>
          </cell>
          <cell r="F403" t="str">
            <v/>
          </cell>
          <cell r="G403" t="str">
            <v xml:space="preserve">  .  .</v>
          </cell>
          <cell r="H403">
            <v>39920.379999999997</v>
          </cell>
          <cell r="I403">
            <v>0</v>
          </cell>
          <cell r="J403">
            <v>0</v>
          </cell>
          <cell r="K403">
            <v>39920.379999999997</v>
          </cell>
          <cell r="L403">
            <v>0</v>
          </cell>
          <cell r="M403">
            <v>133.07</v>
          </cell>
          <cell r="N403">
            <v>133.07</v>
          </cell>
          <cell r="O403">
            <v>3857.69</v>
          </cell>
          <cell r="P403">
            <v>36062.69</v>
          </cell>
          <cell r="Q403">
            <v>199.6</v>
          </cell>
          <cell r="R403">
            <v>123</v>
          </cell>
          <cell r="S403">
            <v>935</v>
          </cell>
          <cell r="T403" t="str">
            <v>Амортизация (водопровод)</v>
          </cell>
          <cell r="U403">
            <v>160720</v>
          </cell>
          <cell r="V403">
            <v>49</v>
          </cell>
          <cell r="W403">
            <v>33</v>
          </cell>
          <cell r="X403">
            <v>16</v>
          </cell>
          <cell r="Y403">
            <v>67.346938775510196</v>
          </cell>
          <cell r="Z403">
            <v>108240</v>
          </cell>
          <cell r="AA403">
            <v>52480</v>
          </cell>
          <cell r="AB403">
            <v>1.4552436326851934</v>
          </cell>
          <cell r="AC403">
            <v>18173.498809373341</v>
          </cell>
          <cell r="AD403">
            <v>1756.1888093733437</v>
          </cell>
          <cell r="AE403">
            <v>58093.878809373338</v>
          </cell>
          <cell r="AF403">
            <v>5613.8788093733438</v>
          </cell>
          <cell r="AG403">
            <v>193.64626269791111</v>
          </cell>
          <cell r="AH403">
            <v>273.33333333333331</v>
          </cell>
        </row>
        <row r="404">
          <cell r="A404">
            <v>516</v>
          </cell>
          <cell r="B404" t="str">
            <v>Вод-д от Верх-Сокур в-да М-27</v>
          </cell>
          <cell r="C404">
            <v>4</v>
          </cell>
          <cell r="D404" t="str">
            <v>25</v>
          </cell>
          <cell r="E404" t="str">
            <v>11.05.05</v>
          </cell>
          <cell r="F404" t="str">
            <v/>
          </cell>
          <cell r="G404" t="str">
            <v xml:space="preserve">  .  .</v>
          </cell>
          <cell r="H404">
            <v>180959.74</v>
          </cell>
          <cell r="I404">
            <v>0</v>
          </cell>
          <cell r="J404">
            <v>0</v>
          </cell>
          <cell r="K404">
            <v>180959.74</v>
          </cell>
          <cell r="L404">
            <v>0</v>
          </cell>
          <cell r="M404">
            <v>603.20000000000005</v>
          </cell>
          <cell r="N404">
            <v>603.20000000000005</v>
          </cell>
          <cell r="O404">
            <v>17486.759999999998</v>
          </cell>
          <cell r="P404">
            <v>163472.98000000001</v>
          </cell>
          <cell r="Q404">
            <v>904.8</v>
          </cell>
          <cell r="R404">
            <v>123</v>
          </cell>
          <cell r="S404">
            <v>935</v>
          </cell>
          <cell r="T404" t="str">
            <v>Амортизация (водопровод)</v>
          </cell>
          <cell r="U404">
            <v>73874918</v>
          </cell>
          <cell r="V404">
            <v>50</v>
          </cell>
          <cell r="W404">
            <v>32</v>
          </cell>
          <cell r="X404">
            <v>18</v>
          </cell>
          <cell r="Y404">
            <v>64</v>
          </cell>
          <cell r="Z404">
            <v>47279947.520000003</v>
          </cell>
          <cell r="AA404">
            <v>26594970.479999997</v>
          </cell>
          <cell r="AB404">
            <v>162.68725559416606</v>
          </cell>
          <cell r="AC404">
            <v>29258883.733633835</v>
          </cell>
          <cell r="AD404">
            <v>2827386.2336338391</v>
          </cell>
          <cell r="AE404">
            <v>29439843.473633833</v>
          </cell>
          <cell r="AF404">
            <v>2844872.9936338388</v>
          </cell>
          <cell r="AG404">
            <v>98132.811578779438</v>
          </cell>
          <cell r="AH404">
            <v>123124.86333333334</v>
          </cell>
        </row>
        <row r="405">
          <cell r="A405">
            <v>517</v>
          </cell>
          <cell r="B405" t="str">
            <v>Вод-д к дому 10-10а М-23</v>
          </cell>
          <cell r="C405">
            <v>4</v>
          </cell>
          <cell r="D405" t="str">
            <v>25</v>
          </cell>
          <cell r="E405" t="str">
            <v>11.05.05</v>
          </cell>
          <cell r="F405" t="str">
            <v/>
          </cell>
          <cell r="G405" t="str">
            <v xml:space="preserve">  .  .</v>
          </cell>
          <cell r="H405">
            <v>3563.63</v>
          </cell>
          <cell r="I405">
            <v>0</v>
          </cell>
          <cell r="J405">
            <v>0</v>
          </cell>
          <cell r="K405">
            <v>3563.63</v>
          </cell>
          <cell r="L405">
            <v>0</v>
          </cell>
          <cell r="M405">
            <v>11.88</v>
          </cell>
          <cell r="N405">
            <v>11.88</v>
          </cell>
          <cell r="O405">
            <v>344.4</v>
          </cell>
          <cell r="P405">
            <v>3219.23</v>
          </cell>
          <cell r="Q405">
            <v>17.82</v>
          </cell>
          <cell r="R405">
            <v>123</v>
          </cell>
          <cell r="S405">
            <v>935</v>
          </cell>
          <cell r="T405" t="str">
            <v>Амортизация (водопровод)</v>
          </cell>
          <cell r="U405">
            <v>97416</v>
          </cell>
          <cell r="V405">
            <v>49</v>
          </cell>
          <cell r="W405">
            <v>33</v>
          </cell>
          <cell r="X405">
            <v>16</v>
          </cell>
          <cell r="Y405">
            <v>67.346938775510196</v>
          </cell>
          <cell r="Z405">
            <v>65606.693877551021</v>
          </cell>
          <cell r="AA405">
            <v>31809.306122448979</v>
          </cell>
          <cell r="AB405">
            <v>9.8810293525001249</v>
          </cell>
          <cell r="AC405">
            <v>31648.702631450022</v>
          </cell>
          <cell r="AD405">
            <v>3058.6265090010429</v>
          </cell>
          <cell r="AE405">
            <v>35212.332631450023</v>
          </cell>
          <cell r="AF405">
            <v>3403.026509001043</v>
          </cell>
          <cell r="AG405">
            <v>117.37444210483341</v>
          </cell>
          <cell r="AH405">
            <v>165.67346938775509</v>
          </cell>
        </row>
        <row r="406">
          <cell r="A406">
            <v>518</v>
          </cell>
          <cell r="B406" t="str">
            <v>Вод-д к дом 1 2 5 39а 6 6а М-23</v>
          </cell>
          <cell r="C406">
            <v>4</v>
          </cell>
          <cell r="D406" t="str">
            <v>25</v>
          </cell>
          <cell r="E406" t="str">
            <v>11.05.05</v>
          </cell>
          <cell r="F406" t="str">
            <v/>
          </cell>
          <cell r="G406" t="str">
            <v xml:space="preserve">  .  .</v>
          </cell>
          <cell r="H406">
            <v>35532.69</v>
          </cell>
          <cell r="I406">
            <v>0</v>
          </cell>
          <cell r="J406">
            <v>0</v>
          </cell>
          <cell r="K406">
            <v>35532.69</v>
          </cell>
          <cell r="L406">
            <v>0</v>
          </cell>
          <cell r="M406">
            <v>118.44</v>
          </cell>
          <cell r="N406">
            <v>118.44</v>
          </cell>
          <cell r="O406">
            <v>3433.58</v>
          </cell>
          <cell r="P406">
            <v>32099.11</v>
          </cell>
          <cell r="Q406">
            <v>177.66</v>
          </cell>
          <cell r="R406">
            <v>123</v>
          </cell>
          <cell r="S406">
            <v>935</v>
          </cell>
          <cell r="T406" t="str">
            <v>Амортизация (водопровод)</v>
          </cell>
          <cell r="U406">
            <v>796712</v>
          </cell>
          <cell r="V406">
            <v>49</v>
          </cell>
          <cell r="W406">
            <v>33</v>
          </cell>
          <cell r="X406">
            <v>16</v>
          </cell>
          <cell r="Y406">
            <v>67.346938775510196</v>
          </cell>
          <cell r="Z406">
            <v>536561.14285714284</v>
          </cell>
          <cell r="AA406">
            <v>260150.85714285716</v>
          </cell>
          <cell r="AB406">
            <v>8.1046127803187424</v>
          </cell>
          <cell r="AC406">
            <v>252446.00349310401</v>
          </cell>
          <cell r="AD406">
            <v>24394.256350246826</v>
          </cell>
          <cell r="AE406">
            <v>287978.69349310402</v>
          </cell>
          <cell r="AF406">
            <v>27827.836350246827</v>
          </cell>
          <cell r="AG406">
            <v>959.92897831034679</v>
          </cell>
          <cell r="AH406">
            <v>1354.952380952381</v>
          </cell>
        </row>
        <row r="407">
          <cell r="A407">
            <v>519</v>
          </cell>
          <cell r="B407" t="str">
            <v>Вод-д по ул Чайкиной Библиотечная</v>
          </cell>
          <cell r="C407">
            <v>4</v>
          </cell>
          <cell r="D407" t="str">
            <v>25</v>
          </cell>
          <cell r="E407" t="str">
            <v>11.05.05</v>
          </cell>
          <cell r="F407" t="str">
            <v/>
          </cell>
          <cell r="G407" t="str">
            <v xml:space="preserve">  .  .</v>
          </cell>
          <cell r="H407">
            <v>0.01</v>
          </cell>
          <cell r="I407">
            <v>0</v>
          </cell>
          <cell r="J407">
            <v>0</v>
          </cell>
          <cell r="K407">
            <v>0.01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0.01</v>
          </cell>
          <cell r="Q407">
            <v>0</v>
          </cell>
          <cell r="R407">
            <v>123</v>
          </cell>
          <cell r="S407">
            <v>935</v>
          </cell>
          <cell r="T407" t="str">
            <v>Амортизация (водопровод)</v>
          </cell>
          <cell r="U407">
            <v>1740000</v>
          </cell>
          <cell r="V407">
            <v>36</v>
          </cell>
          <cell r="W407">
            <v>33</v>
          </cell>
          <cell r="X407">
            <v>3</v>
          </cell>
          <cell r="Y407">
            <v>91.666666666666657</v>
          </cell>
          <cell r="Z407">
            <v>1595000</v>
          </cell>
          <cell r="AA407">
            <v>145000</v>
          </cell>
          <cell r="AB407">
            <v>14500000</v>
          </cell>
          <cell r="AC407">
            <v>144999.99</v>
          </cell>
          <cell r="AD407">
            <v>0</v>
          </cell>
          <cell r="AE407">
            <v>145000</v>
          </cell>
          <cell r="AF407">
            <v>0</v>
          </cell>
          <cell r="AG407">
            <v>483.33333333333331</v>
          </cell>
          <cell r="AH407">
            <v>4027.7777777777778</v>
          </cell>
        </row>
        <row r="408">
          <cell r="A408">
            <v>520</v>
          </cell>
          <cell r="B408" t="str">
            <v>Вод-д к дом 9 10 М-18</v>
          </cell>
          <cell r="C408">
            <v>4</v>
          </cell>
          <cell r="D408" t="str">
            <v>25</v>
          </cell>
          <cell r="E408" t="str">
            <v>11.05.05</v>
          </cell>
          <cell r="F408" t="str">
            <v/>
          </cell>
          <cell r="G408" t="str">
            <v xml:space="preserve">  .  .</v>
          </cell>
          <cell r="H408">
            <v>11550.62</v>
          </cell>
          <cell r="I408">
            <v>0</v>
          </cell>
          <cell r="J408">
            <v>0</v>
          </cell>
          <cell r="K408">
            <v>11550.62</v>
          </cell>
          <cell r="L408">
            <v>0</v>
          </cell>
          <cell r="M408">
            <v>38.5</v>
          </cell>
          <cell r="N408">
            <v>38.5</v>
          </cell>
          <cell r="O408">
            <v>1116.1199999999999</v>
          </cell>
          <cell r="P408">
            <v>10434.5</v>
          </cell>
          <cell r="Q408">
            <v>57.75</v>
          </cell>
          <cell r="R408">
            <v>123</v>
          </cell>
          <cell r="S408">
            <v>935</v>
          </cell>
          <cell r="T408" t="str">
            <v>Амортизация (водопровод)</v>
          </cell>
          <cell r="U408">
            <v>141040</v>
          </cell>
          <cell r="V408">
            <v>49</v>
          </cell>
          <cell r="W408">
            <v>33</v>
          </cell>
          <cell r="X408">
            <v>16</v>
          </cell>
          <cell r="Y408">
            <v>67.346938775510196</v>
          </cell>
          <cell r="Z408">
            <v>94986.122448979586</v>
          </cell>
          <cell r="AA408">
            <v>46053.877551020414</v>
          </cell>
          <cell r="AB408">
            <v>4.4136161340764213</v>
          </cell>
          <cell r="AC408">
            <v>39429.382790585791</v>
          </cell>
          <cell r="AD408">
            <v>3810.0052395653747</v>
          </cell>
          <cell r="AE408">
            <v>50980.002790585793</v>
          </cell>
          <cell r="AF408">
            <v>4926.1252395653746</v>
          </cell>
          <cell r="AG408">
            <v>169.93334263528598</v>
          </cell>
          <cell r="AH408">
            <v>239.8639455782313</v>
          </cell>
        </row>
        <row r="409">
          <cell r="A409">
            <v>521</v>
          </cell>
          <cell r="B409" t="str">
            <v>Вод-д по ул Набережной</v>
          </cell>
          <cell r="C409">
            <v>4</v>
          </cell>
          <cell r="D409" t="str">
            <v>25</v>
          </cell>
          <cell r="E409" t="str">
            <v>11.05.05</v>
          </cell>
          <cell r="F409" t="str">
            <v/>
          </cell>
          <cell r="G409" t="str">
            <v xml:space="preserve">  .  .</v>
          </cell>
          <cell r="H409">
            <v>49473.38</v>
          </cell>
          <cell r="I409">
            <v>0</v>
          </cell>
          <cell r="J409">
            <v>0</v>
          </cell>
          <cell r="K409">
            <v>49473.38</v>
          </cell>
          <cell r="L409">
            <v>0</v>
          </cell>
          <cell r="M409">
            <v>164.91</v>
          </cell>
          <cell r="N409">
            <v>164.91</v>
          </cell>
          <cell r="O409">
            <v>4780.75</v>
          </cell>
          <cell r="P409">
            <v>44692.63</v>
          </cell>
          <cell r="Q409">
            <v>247.37</v>
          </cell>
          <cell r="R409">
            <v>123</v>
          </cell>
          <cell r="S409">
            <v>935</v>
          </cell>
          <cell r="T409" t="str">
            <v>Амортизация (водопровод)</v>
          </cell>
          <cell r="U409">
            <v>2921184</v>
          </cell>
          <cell r="V409">
            <v>56</v>
          </cell>
          <cell r="W409">
            <v>26</v>
          </cell>
          <cell r="X409">
            <v>30</v>
          </cell>
          <cell r="Y409">
            <v>46.428571428571431</v>
          </cell>
          <cell r="Z409">
            <v>1356264</v>
          </cell>
          <cell r="AA409">
            <v>1564920</v>
          </cell>
          <cell r="AB409">
            <v>35.015169167712891</v>
          </cell>
          <cell r="AC409">
            <v>1682845.3899985435</v>
          </cell>
          <cell r="AD409">
            <v>162618.0199985434</v>
          </cell>
          <cell r="AE409">
            <v>1732318.7699985434</v>
          </cell>
          <cell r="AF409">
            <v>167398.7699985434</v>
          </cell>
          <cell r="AG409">
            <v>5774.3958999951456</v>
          </cell>
          <cell r="AH409">
            <v>4347</v>
          </cell>
        </row>
        <row r="410">
          <cell r="A410">
            <v>522</v>
          </cell>
          <cell r="B410" t="str">
            <v>Вод-д магистральн Октябр р-на</v>
          </cell>
          <cell r="C410">
            <v>4</v>
          </cell>
          <cell r="D410" t="str">
            <v>25</v>
          </cell>
          <cell r="E410" t="str">
            <v>11.05.05</v>
          </cell>
          <cell r="F410" t="str">
            <v/>
          </cell>
          <cell r="G410" t="str">
            <v xml:space="preserve">  .  .</v>
          </cell>
          <cell r="H410">
            <v>90442.240000000005</v>
          </cell>
          <cell r="I410">
            <v>0</v>
          </cell>
          <cell r="J410">
            <v>0</v>
          </cell>
          <cell r="K410">
            <v>90442.240000000005</v>
          </cell>
          <cell r="L410">
            <v>0</v>
          </cell>
          <cell r="M410">
            <v>301.47000000000003</v>
          </cell>
          <cell r="N410">
            <v>301.47000000000003</v>
          </cell>
          <cell r="O410">
            <v>1205.8800000000001</v>
          </cell>
          <cell r="P410">
            <v>89236.36</v>
          </cell>
          <cell r="Q410">
            <v>452.21</v>
          </cell>
          <cell r="R410">
            <v>123</v>
          </cell>
          <cell r="S410">
            <v>935</v>
          </cell>
          <cell r="T410" t="str">
            <v>Амортизация (водопровод)</v>
          </cell>
          <cell r="U410">
            <v>5916035</v>
          </cell>
          <cell r="V410">
            <v>49</v>
          </cell>
          <cell r="W410">
            <v>33</v>
          </cell>
          <cell r="X410">
            <v>16</v>
          </cell>
          <cell r="Y410">
            <v>67.346938775510196</v>
          </cell>
          <cell r="Z410">
            <v>3984268.4693877548</v>
          </cell>
          <cell r="AA410">
            <v>1931766.5306122452</v>
          </cell>
          <cell r="AB410">
            <v>21.647751327062704</v>
          </cell>
          <cell r="AC410">
            <v>1867428.8809825236</v>
          </cell>
          <cell r="AD410">
            <v>24898.710370278375</v>
          </cell>
          <cell r="AE410">
            <v>1957871.1209825235</v>
          </cell>
          <cell r="AF410">
            <v>26104.590370278376</v>
          </cell>
          <cell r="AG410">
            <v>6526.2370699417452</v>
          </cell>
          <cell r="AH410">
            <v>10061.284013605442</v>
          </cell>
        </row>
        <row r="411">
          <cell r="A411">
            <v>523</v>
          </cell>
          <cell r="B411" t="str">
            <v>Вод-д по ул Манежной</v>
          </cell>
          <cell r="C411">
            <v>4</v>
          </cell>
          <cell r="D411" t="str">
            <v>25</v>
          </cell>
          <cell r="E411" t="str">
            <v>11.05.05</v>
          </cell>
          <cell r="F411" t="str">
            <v/>
          </cell>
          <cell r="G411" t="str">
            <v xml:space="preserve">  .  .</v>
          </cell>
          <cell r="H411">
            <v>149370.62</v>
          </cell>
          <cell r="I411">
            <v>0</v>
          </cell>
          <cell r="J411">
            <v>0</v>
          </cell>
          <cell r="K411">
            <v>149370.62</v>
          </cell>
          <cell r="L411">
            <v>0</v>
          </cell>
          <cell r="M411">
            <v>497.9</v>
          </cell>
          <cell r="N411">
            <v>497.9</v>
          </cell>
          <cell r="O411">
            <v>14434.12</v>
          </cell>
          <cell r="P411">
            <v>134936.5</v>
          </cell>
          <cell r="Q411">
            <v>746.85</v>
          </cell>
          <cell r="R411">
            <v>123</v>
          </cell>
          <cell r="S411">
            <v>935</v>
          </cell>
          <cell r="T411" t="str">
            <v>Амортизация (водопровод)</v>
          </cell>
          <cell r="U411">
            <v>7659520</v>
          </cell>
          <cell r="V411">
            <v>49</v>
          </cell>
          <cell r="W411">
            <v>33</v>
          </cell>
          <cell r="X411">
            <v>16</v>
          </cell>
          <cell r="Y411">
            <v>67.346938775510196</v>
          </cell>
          <cell r="Z411">
            <v>5158452.2448979588</v>
          </cell>
          <cell r="AA411">
            <v>2501067.7551020412</v>
          </cell>
          <cell r="AB411">
            <v>18.535146199153239</v>
          </cell>
          <cell r="AC411">
            <v>2619235.6595581626</v>
          </cell>
          <cell r="AD411">
            <v>253104.40445612179</v>
          </cell>
          <cell r="AE411">
            <v>2768606.2795581627</v>
          </cell>
          <cell r="AF411">
            <v>267538.52445612178</v>
          </cell>
          <cell r="AG411">
            <v>9228.687598527209</v>
          </cell>
          <cell r="AH411">
            <v>13026.394557823129</v>
          </cell>
        </row>
        <row r="412">
          <cell r="A412">
            <v>524</v>
          </cell>
          <cell r="B412" t="str">
            <v>Вод-д по ул Кузембаева</v>
          </cell>
          <cell r="C412">
            <v>4</v>
          </cell>
          <cell r="D412" t="str">
            <v>25</v>
          </cell>
          <cell r="E412" t="str">
            <v>11.05.05</v>
          </cell>
          <cell r="F412" t="str">
            <v/>
          </cell>
          <cell r="G412" t="str">
            <v xml:space="preserve">  .  .</v>
          </cell>
          <cell r="H412">
            <v>0.01</v>
          </cell>
          <cell r="I412">
            <v>0</v>
          </cell>
          <cell r="J412">
            <v>0</v>
          </cell>
          <cell r="K412">
            <v>0.01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0.01</v>
          </cell>
          <cell r="Q412">
            <v>0</v>
          </cell>
          <cell r="R412">
            <v>123</v>
          </cell>
          <cell r="S412">
            <v>935</v>
          </cell>
          <cell r="T412" t="str">
            <v>Амортизация (водопровод)</v>
          </cell>
          <cell r="U412">
            <v>924000</v>
          </cell>
          <cell r="V412">
            <v>49</v>
          </cell>
          <cell r="W412">
            <v>33</v>
          </cell>
          <cell r="X412">
            <v>16</v>
          </cell>
          <cell r="Y412">
            <v>67.346938775510196</v>
          </cell>
          <cell r="Z412">
            <v>622285.7142857142</v>
          </cell>
          <cell r="AA412">
            <v>301714.2857142858</v>
          </cell>
          <cell r="AB412">
            <v>30171428.571428578</v>
          </cell>
          <cell r="AC412">
            <v>301714.27571428579</v>
          </cell>
          <cell r="AD412">
            <v>0</v>
          </cell>
          <cell r="AE412">
            <v>301714.2857142858</v>
          </cell>
          <cell r="AF412">
            <v>0</v>
          </cell>
          <cell r="AG412">
            <v>1005.7142857142859</v>
          </cell>
          <cell r="AH412">
            <v>1571.4285714285716</v>
          </cell>
        </row>
        <row r="413">
          <cell r="A413">
            <v>525</v>
          </cell>
          <cell r="B413" t="str">
            <v>Вод-д по ул Джамбула</v>
          </cell>
          <cell r="C413">
            <v>4</v>
          </cell>
          <cell r="D413" t="str">
            <v>25</v>
          </cell>
          <cell r="E413" t="str">
            <v>11.05.05</v>
          </cell>
          <cell r="F413" t="str">
            <v/>
          </cell>
          <cell r="G413" t="str">
            <v xml:space="preserve">  .  .</v>
          </cell>
          <cell r="H413">
            <v>0.01</v>
          </cell>
          <cell r="I413">
            <v>0</v>
          </cell>
          <cell r="J413">
            <v>0</v>
          </cell>
          <cell r="K413">
            <v>0.01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0.01</v>
          </cell>
          <cell r="Q413">
            <v>0</v>
          </cell>
          <cell r="R413">
            <v>123</v>
          </cell>
          <cell r="S413">
            <v>935</v>
          </cell>
          <cell r="T413" t="str">
            <v>Амортизация (водопровод)</v>
          </cell>
          <cell r="U413">
            <v>3217500</v>
          </cell>
          <cell r="V413">
            <v>36</v>
          </cell>
          <cell r="W413">
            <v>33</v>
          </cell>
          <cell r="X413">
            <v>3</v>
          </cell>
          <cell r="Y413">
            <v>91.666666666666657</v>
          </cell>
          <cell r="Z413">
            <v>2949375</v>
          </cell>
          <cell r="AA413">
            <v>268125</v>
          </cell>
          <cell r="AB413">
            <v>26812500</v>
          </cell>
          <cell r="AC413">
            <v>268124.99</v>
          </cell>
          <cell r="AD413">
            <v>0</v>
          </cell>
          <cell r="AE413">
            <v>268125</v>
          </cell>
          <cell r="AF413">
            <v>0</v>
          </cell>
          <cell r="AG413">
            <v>893.75</v>
          </cell>
          <cell r="AH413">
            <v>7447.916666666667</v>
          </cell>
        </row>
        <row r="414">
          <cell r="A414">
            <v>526</v>
          </cell>
          <cell r="B414" t="str">
            <v>Вод-д дома 13 ул Горношахтная</v>
          </cell>
          <cell r="C414">
            <v>4</v>
          </cell>
          <cell r="D414" t="str">
            <v>25</v>
          </cell>
          <cell r="E414" t="str">
            <v>11.05.05</v>
          </cell>
          <cell r="F414" t="str">
            <v/>
          </cell>
          <cell r="G414" t="str">
            <v xml:space="preserve">  .  .</v>
          </cell>
          <cell r="H414">
            <v>11696.77</v>
          </cell>
          <cell r="I414">
            <v>0</v>
          </cell>
          <cell r="J414">
            <v>0</v>
          </cell>
          <cell r="K414">
            <v>11696.77</v>
          </cell>
          <cell r="L414">
            <v>0</v>
          </cell>
          <cell r="M414">
            <v>38.99</v>
          </cell>
          <cell r="N414">
            <v>38.99</v>
          </cell>
          <cell r="O414">
            <v>1130.31</v>
          </cell>
          <cell r="P414">
            <v>10566.46</v>
          </cell>
          <cell r="Q414">
            <v>58.48</v>
          </cell>
          <cell r="R414">
            <v>123</v>
          </cell>
          <cell r="S414">
            <v>935</v>
          </cell>
          <cell r="T414" t="str">
            <v>Амортизация (водопровод)</v>
          </cell>
          <cell r="U414">
            <v>367360</v>
          </cell>
          <cell r="V414">
            <v>49</v>
          </cell>
          <cell r="W414">
            <v>33</v>
          </cell>
          <cell r="X414">
            <v>16</v>
          </cell>
          <cell r="Y414">
            <v>67.346938775510196</v>
          </cell>
          <cell r="Z414">
            <v>247405.71428571426</v>
          </cell>
          <cell r="AA414">
            <v>119954.28571428574</v>
          </cell>
          <cell r="AB414">
            <v>11.352362637466639</v>
          </cell>
          <cell r="AC414">
            <v>121089.20472704065</v>
          </cell>
          <cell r="AD414">
            <v>11701.379012754916</v>
          </cell>
          <cell r="AE414">
            <v>132785.97472704065</v>
          </cell>
          <cell r="AF414">
            <v>12831.689012754916</v>
          </cell>
          <cell r="AG414">
            <v>442.61991575680219</v>
          </cell>
          <cell r="AH414">
            <v>624.7619047619047</v>
          </cell>
        </row>
        <row r="415">
          <cell r="A415">
            <v>527</v>
          </cell>
          <cell r="B415" t="str">
            <v>Вод-д по ул Ерубаева</v>
          </cell>
          <cell r="C415">
            <v>4</v>
          </cell>
          <cell r="D415" t="str">
            <v>25</v>
          </cell>
          <cell r="E415" t="str">
            <v>11.05.05</v>
          </cell>
          <cell r="F415" t="str">
            <v>Протяженность-411м, трубы ст д 237-105м, д 325-306м</v>
          </cell>
          <cell r="G415" t="str">
            <v>19.10.04</v>
          </cell>
          <cell r="H415">
            <v>3919872.43</v>
          </cell>
          <cell r="I415">
            <v>0</v>
          </cell>
          <cell r="J415">
            <v>0</v>
          </cell>
          <cell r="K415">
            <v>3919872.43</v>
          </cell>
          <cell r="L415">
            <v>0</v>
          </cell>
          <cell r="M415">
            <v>13066.24</v>
          </cell>
          <cell r="N415">
            <v>13066.24</v>
          </cell>
          <cell r="O415">
            <v>377698.48</v>
          </cell>
          <cell r="P415">
            <v>3542173.95</v>
          </cell>
          <cell r="Q415">
            <v>19599.36</v>
          </cell>
          <cell r="R415">
            <v>123</v>
          </cell>
          <cell r="S415">
            <v>935</v>
          </cell>
          <cell r="T415" t="str">
            <v>Амортизация (водопровод)</v>
          </cell>
          <cell r="U415">
            <v>8383550</v>
          </cell>
          <cell r="V415">
            <v>63</v>
          </cell>
          <cell r="W415">
            <v>33</v>
          </cell>
          <cell r="X415">
            <v>30</v>
          </cell>
          <cell r="Y415">
            <v>52.380952380952387</v>
          </cell>
          <cell r="Z415">
            <v>4391383.333333334</v>
          </cell>
          <cell r="AA415">
            <v>3992166.666666666</v>
          </cell>
          <cell r="AB415">
            <v>1.1270385709506632</v>
          </cell>
          <cell r="AC415">
            <v>497974.99181610392</v>
          </cell>
          <cell r="AD415">
            <v>47982.275149437657</v>
          </cell>
          <cell r="AE415">
            <v>4417847.4218161041</v>
          </cell>
          <cell r="AF415">
            <v>425680.75514943764</v>
          </cell>
          <cell r="AG415">
            <v>14726.158072720347</v>
          </cell>
          <cell r="AH415">
            <v>11089.351851851852</v>
          </cell>
        </row>
        <row r="416">
          <cell r="A416">
            <v>528</v>
          </cell>
          <cell r="B416" t="str">
            <v>Вод-д от В-Сокур до М-27</v>
          </cell>
          <cell r="C416">
            <v>4</v>
          </cell>
          <cell r="D416" t="str">
            <v>25</v>
          </cell>
          <cell r="E416" t="str">
            <v>11.05.05</v>
          </cell>
          <cell r="F416" t="str">
            <v/>
          </cell>
          <cell r="G416" t="str">
            <v xml:space="preserve">  .  .</v>
          </cell>
          <cell r="H416">
            <v>0.01</v>
          </cell>
          <cell r="I416">
            <v>0</v>
          </cell>
          <cell r="J416">
            <v>0</v>
          </cell>
          <cell r="K416">
            <v>0.01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0.01</v>
          </cell>
          <cell r="Q416">
            <v>0</v>
          </cell>
          <cell r="R416">
            <v>123</v>
          </cell>
          <cell r="S416">
            <v>935</v>
          </cell>
          <cell r="T416" t="str">
            <v>Амортизация (водопровод)</v>
          </cell>
          <cell r="U416">
            <v>1049750</v>
          </cell>
          <cell r="V416">
            <v>35</v>
          </cell>
          <cell r="W416">
            <v>32</v>
          </cell>
          <cell r="X416">
            <v>3</v>
          </cell>
          <cell r="Y416">
            <v>91.428571428571431</v>
          </cell>
          <cell r="Z416">
            <v>959771.42857142852</v>
          </cell>
          <cell r="AA416">
            <v>89978.571428571478</v>
          </cell>
          <cell r="AB416">
            <v>8997857.1428571474</v>
          </cell>
          <cell r="AC416">
            <v>89978.561428571484</v>
          </cell>
          <cell r="AD416">
            <v>0</v>
          </cell>
          <cell r="AE416">
            <v>89978.571428571478</v>
          </cell>
          <cell r="AF416">
            <v>0</v>
          </cell>
          <cell r="AG416">
            <v>299.92857142857162</v>
          </cell>
          <cell r="AH416">
            <v>2499.4047619047619</v>
          </cell>
        </row>
        <row r="417">
          <cell r="A417">
            <v>530</v>
          </cell>
          <cell r="B417" t="str">
            <v>Вод-д к дому 10 М-28</v>
          </cell>
          <cell r="C417">
            <v>4</v>
          </cell>
          <cell r="D417" t="str">
            <v>25</v>
          </cell>
          <cell r="E417" t="str">
            <v>11.05.05</v>
          </cell>
          <cell r="F417" t="str">
            <v/>
          </cell>
          <cell r="G417" t="str">
            <v xml:space="preserve">  .  .</v>
          </cell>
          <cell r="H417">
            <v>3700.56</v>
          </cell>
          <cell r="I417">
            <v>0</v>
          </cell>
          <cell r="J417">
            <v>0</v>
          </cell>
          <cell r="K417">
            <v>3700.56</v>
          </cell>
          <cell r="L417">
            <v>0</v>
          </cell>
          <cell r="M417">
            <v>12.34</v>
          </cell>
          <cell r="N417">
            <v>12.34</v>
          </cell>
          <cell r="O417">
            <v>357.72</v>
          </cell>
          <cell r="P417">
            <v>3342.84</v>
          </cell>
          <cell r="Q417">
            <v>18.5</v>
          </cell>
          <cell r="R417">
            <v>123</v>
          </cell>
          <cell r="S417">
            <v>935</v>
          </cell>
          <cell r="T417" t="str">
            <v>Амортизация (водопровод)</v>
          </cell>
          <cell r="U417">
            <v>39360</v>
          </cell>
          <cell r="V417">
            <v>50</v>
          </cell>
          <cell r="W417">
            <v>32</v>
          </cell>
          <cell r="X417">
            <v>18</v>
          </cell>
          <cell r="Y417">
            <v>64</v>
          </cell>
          <cell r="Z417">
            <v>25190.400000000001</v>
          </cell>
          <cell r="AA417">
            <v>14169.6</v>
          </cell>
          <cell r="AB417">
            <v>4.2387909681588107</v>
          </cell>
          <cell r="AC417">
            <v>11985.340305129768</v>
          </cell>
          <cell r="AD417">
            <v>1158.5803051297698</v>
          </cell>
          <cell r="AE417">
            <v>15685.900305129768</v>
          </cell>
          <cell r="AF417">
            <v>1516.3003051297699</v>
          </cell>
          <cell r="AG417">
            <v>52.286334350432561</v>
          </cell>
          <cell r="AH417">
            <v>65.600000000000009</v>
          </cell>
        </row>
        <row r="418">
          <cell r="A418">
            <v>531</v>
          </cell>
          <cell r="B418" t="str">
            <v>Вод-д к дому 20 М-28</v>
          </cell>
          <cell r="C418">
            <v>4</v>
          </cell>
          <cell r="D418" t="str">
            <v>25</v>
          </cell>
          <cell r="E418" t="str">
            <v>11.05.05</v>
          </cell>
          <cell r="F418" t="str">
            <v/>
          </cell>
          <cell r="G418" t="str">
            <v xml:space="preserve">  .  .</v>
          </cell>
          <cell r="H418">
            <v>3611.41</v>
          </cell>
          <cell r="I418">
            <v>0</v>
          </cell>
          <cell r="J418">
            <v>0</v>
          </cell>
          <cell r="K418">
            <v>3611.41</v>
          </cell>
          <cell r="L418">
            <v>0</v>
          </cell>
          <cell r="M418">
            <v>12.04</v>
          </cell>
          <cell r="N418">
            <v>12.04</v>
          </cell>
          <cell r="O418">
            <v>349.04</v>
          </cell>
          <cell r="P418">
            <v>3262.37</v>
          </cell>
          <cell r="Q418">
            <v>18.059999999999999</v>
          </cell>
          <cell r="R418">
            <v>123</v>
          </cell>
          <cell r="S418">
            <v>935</v>
          </cell>
          <cell r="T418" t="str">
            <v>Амортизация (водопровод)</v>
          </cell>
          <cell r="U418">
            <v>36080</v>
          </cell>
          <cell r="V418">
            <v>50</v>
          </cell>
          <cell r="W418">
            <v>32</v>
          </cell>
          <cell r="X418">
            <v>18</v>
          </cell>
          <cell r="Y418">
            <v>64</v>
          </cell>
          <cell r="Z418">
            <v>23091.200000000001</v>
          </cell>
          <cell r="AA418">
            <v>12988.8</v>
          </cell>
          <cell r="AB418">
            <v>3.9814000251351009</v>
          </cell>
          <cell r="AC418">
            <v>10767.057864773155</v>
          </cell>
          <cell r="AD418">
            <v>1040.6278647731558</v>
          </cell>
          <cell r="AE418">
            <v>14378.467864773154</v>
          </cell>
          <cell r="AF418">
            <v>1389.6678647731558</v>
          </cell>
          <cell r="AG418">
            <v>47.928226215910513</v>
          </cell>
          <cell r="AH418">
            <v>60.133333333333333</v>
          </cell>
        </row>
        <row r="419">
          <cell r="A419">
            <v>532</v>
          </cell>
          <cell r="B419" t="str">
            <v>Вод-д к дому 45 М-4 по ул Ержанова</v>
          </cell>
          <cell r="C419">
            <v>4</v>
          </cell>
          <cell r="D419" t="str">
            <v>25</v>
          </cell>
          <cell r="E419" t="str">
            <v>11.05.05</v>
          </cell>
          <cell r="F419" t="str">
            <v/>
          </cell>
          <cell r="G419" t="str">
            <v xml:space="preserve">  .  .</v>
          </cell>
          <cell r="H419">
            <v>1806.68</v>
          </cell>
          <cell r="I419">
            <v>0</v>
          </cell>
          <cell r="J419">
            <v>0</v>
          </cell>
          <cell r="K419">
            <v>1806.68</v>
          </cell>
          <cell r="L419">
            <v>0</v>
          </cell>
          <cell r="M419">
            <v>6.02</v>
          </cell>
          <cell r="N419">
            <v>6.02</v>
          </cell>
          <cell r="O419">
            <v>174.52</v>
          </cell>
          <cell r="P419">
            <v>1632.16</v>
          </cell>
          <cell r="Q419">
            <v>9.0299999999999994</v>
          </cell>
          <cell r="R419">
            <v>123</v>
          </cell>
          <cell r="S419">
            <v>935</v>
          </cell>
          <cell r="T419" t="str">
            <v>Амортизация (водопровод)</v>
          </cell>
          <cell r="U419">
            <v>38540</v>
          </cell>
          <cell r="V419">
            <v>50</v>
          </cell>
          <cell r="W419">
            <v>32</v>
          </cell>
          <cell r="X419">
            <v>18</v>
          </cell>
          <cell r="Y419">
            <v>64</v>
          </cell>
          <cell r="Z419">
            <v>24665.599999999999</v>
          </cell>
          <cell r="AA419">
            <v>13874.4</v>
          </cell>
          <cell r="AB419">
            <v>8.500637192432114</v>
          </cell>
          <cell r="AC419">
            <v>13551.251202823252</v>
          </cell>
          <cell r="AD419">
            <v>1309.0112028232527</v>
          </cell>
          <cell r="AE419">
            <v>15357.931202823253</v>
          </cell>
          <cell r="AF419">
            <v>1483.5312028232527</v>
          </cell>
          <cell r="AG419">
            <v>51.193104009410838</v>
          </cell>
          <cell r="AH419">
            <v>64.233333333333334</v>
          </cell>
        </row>
        <row r="420">
          <cell r="A420">
            <v>533</v>
          </cell>
          <cell r="B420" t="str">
            <v>Вод-д по ул Крылова к общеж13</v>
          </cell>
          <cell r="C420">
            <v>4</v>
          </cell>
          <cell r="D420" t="str">
            <v>25</v>
          </cell>
          <cell r="E420" t="str">
            <v>11.05.05</v>
          </cell>
          <cell r="F420" t="str">
            <v/>
          </cell>
          <cell r="G420" t="str">
            <v xml:space="preserve">  .  .</v>
          </cell>
          <cell r="H420">
            <v>4734.51</v>
          </cell>
          <cell r="I420">
            <v>0</v>
          </cell>
          <cell r="J420">
            <v>0</v>
          </cell>
          <cell r="K420">
            <v>4734.51</v>
          </cell>
          <cell r="L420">
            <v>0</v>
          </cell>
          <cell r="M420">
            <v>15.78</v>
          </cell>
          <cell r="N420">
            <v>15.78</v>
          </cell>
          <cell r="O420">
            <v>457.46</v>
          </cell>
          <cell r="P420">
            <v>4277.05</v>
          </cell>
          <cell r="Q420">
            <v>23.67</v>
          </cell>
          <cell r="R420">
            <v>123</v>
          </cell>
          <cell r="S420">
            <v>935</v>
          </cell>
          <cell r="T420" t="str">
            <v>Амортизация (водопровод)</v>
          </cell>
          <cell r="U420">
            <v>75440</v>
          </cell>
          <cell r="V420">
            <v>50</v>
          </cell>
          <cell r="W420">
            <v>32</v>
          </cell>
          <cell r="X420">
            <v>18</v>
          </cell>
          <cell r="Y420">
            <v>64</v>
          </cell>
          <cell r="Z420">
            <v>48281.599999999999</v>
          </cell>
          <cell r="AA420">
            <v>27158.400000000001</v>
          </cell>
          <cell r="AB420">
            <v>6.3497971732853253</v>
          </cell>
          <cell r="AC420">
            <v>25328.668214891106</v>
          </cell>
          <cell r="AD420">
            <v>2447.3182148911046</v>
          </cell>
          <cell r="AE420">
            <v>30063.178214891108</v>
          </cell>
          <cell r="AF420">
            <v>2904.7782148911047</v>
          </cell>
          <cell r="AG420">
            <v>100.21059404963704</v>
          </cell>
          <cell r="AH420">
            <v>125.73333333333333</v>
          </cell>
        </row>
        <row r="421">
          <cell r="A421">
            <v>534</v>
          </cell>
          <cell r="B421" t="str">
            <v>Вод-д к зданию Совет горайк партии</v>
          </cell>
          <cell r="C421">
            <v>4</v>
          </cell>
          <cell r="D421" t="str">
            <v>25</v>
          </cell>
          <cell r="E421" t="str">
            <v>11.05.05</v>
          </cell>
          <cell r="F421" t="str">
            <v/>
          </cell>
          <cell r="G421" t="str">
            <v xml:space="preserve">  .  .</v>
          </cell>
          <cell r="H421">
            <v>3469.28</v>
          </cell>
          <cell r="I421">
            <v>0</v>
          </cell>
          <cell r="J421">
            <v>0</v>
          </cell>
          <cell r="K421">
            <v>3469.28</v>
          </cell>
          <cell r="L421">
            <v>0</v>
          </cell>
          <cell r="M421">
            <v>11.56</v>
          </cell>
          <cell r="N421">
            <v>11.56</v>
          </cell>
          <cell r="O421">
            <v>335.14</v>
          </cell>
          <cell r="P421">
            <v>3134.14</v>
          </cell>
          <cell r="Q421">
            <v>17.350000000000001</v>
          </cell>
          <cell r="R421">
            <v>123</v>
          </cell>
          <cell r="S421">
            <v>935</v>
          </cell>
          <cell r="T421" t="str">
            <v>Амортизация (водопровод)</v>
          </cell>
          <cell r="U421">
            <v>42640</v>
          </cell>
          <cell r="V421">
            <v>50</v>
          </cell>
          <cell r="W421">
            <v>32</v>
          </cell>
          <cell r="X421">
            <v>18</v>
          </cell>
          <cell r="Y421">
            <v>64</v>
          </cell>
          <cell r="Z421">
            <v>27289.599999999999</v>
          </cell>
          <cell r="AA421">
            <v>15350.4</v>
          </cell>
          <cell r="AB421">
            <v>4.8978029060603552</v>
          </cell>
          <cell r="AC421">
            <v>13522.569665937068</v>
          </cell>
          <cell r="AD421">
            <v>1306.3096659370672</v>
          </cell>
          <cell r="AE421">
            <v>16991.849665937068</v>
          </cell>
          <cell r="AF421">
            <v>1641.449665937067</v>
          </cell>
          <cell r="AG421">
            <v>56.639498886456892</v>
          </cell>
          <cell r="AH421">
            <v>71.066666666666663</v>
          </cell>
        </row>
        <row r="422">
          <cell r="A422">
            <v>535</v>
          </cell>
          <cell r="B422" t="str">
            <v>Вод-д котельной ДКВР</v>
          </cell>
          <cell r="C422">
            <v>4</v>
          </cell>
          <cell r="D422" t="str">
            <v>25</v>
          </cell>
          <cell r="E422" t="str">
            <v>11.05.05</v>
          </cell>
          <cell r="F422" t="str">
            <v/>
          </cell>
          <cell r="G422" t="str">
            <v xml:space="preserve">  .  .</v>
          </cell>
          <cell r="H422">
            <v>15043.33</v>
          </cell>
          <cell r="I422">
            <v>0</v>
          </cell>
          <cell r="J422">
            <v>0</v>
          </cell>
          <cell r="K422">
            <v>15043.33</v>
          </cell>
          <cell r="L422">
            <v>0</v>
          </cell>
          <cell r="M422">
            <v>50.14</v>
          </cell>
          <cell r="N422">
            <v>50.14</v>
          </cell>
          <cell r="O422">
            <v>1453.56</v>
          </cell>
          <cell r="P422">
            <v>13589.77</v>
          </cell>
          <cell r="Q422">
            <v>75.22</v>
          </cell>
          <cell r="R422">
            <v>123</v>
          </cell>
          <cell r="S422">
            <v>935</v>
          </cell>
          <cell r="T422" t="str">
            <v>Амортизация (водопровод)</v>
          </cell>
          <cell r="U422">
            <v>372280</v>
          </cell>
          <cell r="V422">
            <v>50</v>
          </cell>
          <cell r="W422">
            <v>32</v>
          </cell>
          <cell r="X422">
            <v>18</v>
          </cell>
          <cell r="Y422">
            <v>64</v>
          </cell>
          <cell r="Z422">
            <v>238259.20000000001</v>
          </cell>
          <cell r="AA422">
            <v>134020.79999999999</v>
          </cell>
          <cell r="AB422">
            <v>9.8618887589709008</v>
          </cell>
          <cell r="AC422">
            <v>133312.31702448972</v>
          </cell>
          <cell r="AD422">
            <v>12881.287024489742</v>
          </cell>
          <cell r="AE422">
            <v>148355.64702448971</v>
          </cell>
          <cell r="AF422">
            <v>14334.847024489742</v>
          </cell>
          <cell r="AG422">
            <v>494.51882341496571</v>
          </cell>
          <cell r="AH422">
            <v>620.4666666666667</v>
          </cell>
        </row>
        <row r="423">
          <cell r="A423">
            <v>536</v>
          </cell>
          <cell r="B423" t="str">
            <v>Вод-д дома 2 М-22</v>
          </cell>
          <cell r="C423">
            <v>4</v>
          </cell>
          <cell r="D423" t="str">
            <v>25</v>
          </cell>
          <cell r="E423" t="str">
            <v>11.05.05</v>
          </cell>
          <cell r="F423" t="str">
            <v/>
          </cell>
          <cell r="G423" t="str">
            <v xml:space="preserve">  .  .</v>
          </cell>
          <cell r="H423">
            <v>6396.15</v>
          </cell>
          <cell r="I423">
            <v>0</v>
          </cell>
          <cell r="J423">
            <v>0</v>
          </cell>
          <cell r="K423">
            <v>6396.15</v>
          </cell>
          <cell r="L423">
            <v>0</v>
          </cell>
          <cell r="M423">
            <v>21.32</v>
          </cell>
          <cell r="N423">
            <v>21.32</v>
          </cell>
          <cell r="O423">
            <v>618.05999999999995</v>
          </cell>
          <cell r="P423">
            <v>5778.09</v>
          </cell>
          <cell r="Q423">
            <v>31.98</v>
          </cell>
          <cell r="R423">
            <v>123</v>
          </cell>
          <cell r="S423">
            <v>935</v>
          </cell>
          <cell r="T423" t="str">
            <v>Амортизация (водопровод)</v>
          </cell>
          <cell r="U423">
            <v>11972</v>
          </cell>
          <cell r="V423">
            <v>50</v>
          </cell>
          <cell r="W423">
            <v>32</v>
          </cell>
          <cell r="X423">
            <v>18</v>
          </cell>
          <cell r="Y423">
            <v>64</v>
          </cell>
          <cell r="Z423">
            <v>7662.08</v>
          </cell>
          <cell r="AA423">
            <v>4309.92</v>
          </cell>
          <cell r="AB423">
            <v>0.74590738462017725</v>
          </cell>
          <cell r="AC423">
            <v>-1625.2144818616534</v>
          </cell>
          <cell r="AD423">
            <v>-157.04448186165325</v>
          </cell>
          <cell r="AE423">
            <v>4770.9355181383462</v>
          </cell>
          <cell r="AF423">
            <v>461.01551813834669</v>
          </cell>
          <cell r="AG423">
            <v>15.903118393794488</v>
          </cell>
          <cell r="AH423">
            <v>19.953333333333333</v>
          </cell>
        </row>
        <row r="424">
          <cell r="A424">
            <v>537</v>
          </cell>
          <cell r="B424" t="str">
            <v>Вод-д к домам 1 40 М-23</v>
          </cell>
          <cell r="C424">
            <v>4</v>
          </cell>
          <cell r="D424" t="str">
            <v>25</v>
          </cell>
          <cell r="E424" t="str">
            <v>11.05.05</v>
          </cell>
          <cell r="F424" t="str">
            <v/>
          </cell>
          <cell r="G424" t="str">
            <v xml:space="preserve">  .  .</v>
          </cell>
          <cell r="H424">
            <v>7508.07</v>
          </cell>
          <cell r="I424">
            <v>0</v>
          </cell>
          <cell r="J424">
            <v>0</v>
          </cell>
          <cell r="K424">
            <v>7508.07</v>
          </cell>
          <cell r="L424">
            <v>0</v>
          </cell>
          <cell r="M424">
            <v>25.03</v>
          </cell>
          <cell r="N424">
            <v>25.03</v>
          </cell>
          <cell r="O424">
            <v>725.61</v>
          </cell>
          <cell r="P424">
            <v>6782.46</v>
          </cell>
          <cell r="Q424">
            <v>37.54</v>
          </cell>
          <cell r="R424">
            <v>123</v>
          </cell>
          <cell r="S424">
            <v>935</v>
          </cell>
          <cell r="T424" t="str">
            <v>Амортизация (водопровод)</v>
          </cell>
          <cell r="U424">
            <v>37720</v>
          </cell>
          <cell r="V424">
            <v>50</v>
          </cell>
          <cell r="W424">
            <v>32</v>
          </cell>
          <cell r="X424">
            <v>18</v>
          </cell>
          <cell r="Y424">
            <v>64</v>
          </cell>
          <cell r="Z424">
            <v>24140.799999999999</v>
          </cell>
          <cell r="AA424">
            <v>13579.2</v>
          </cell>
          <cell r="AB424">
            <v>2.0021054307729056</v>
          </cell>
          <cell r="AC424">
            <v>7523.8777216231283</v>
          </cell>
          <cell r="AD424">
            <v>727.13772162312796</v>
          </cell>
          <cell r="AE424">
            <v>15031.947721623128</v>
          </cell>
          <cell r="AF424">
            <v>1452.747721623128</v>
          </cell>
          <cell r="AG424">
            <v>50.106492405410428</v>
          </cell>
          <cell r="AH424">
            <v>62.866666666666667</v>
          </cell>
        </row>
        <row r="425">
          <cell r="A425">
            <v>538</v>
          </cell>
          <cell r="B425" t="str">
            <v>Вод-д по ул Магнитогорской</v>
          </cell>
          <cell r="C425">
            <v>4</v>
          </cell>
          <cell r="D425" t="str">
            <v>25</v>
          </cell>
          <cell r="E425" t="str">
            <v>11.05.05</v>
          </cell>
          <cell r="F425" t="str">
            <v/>
          </cell>
          <cell r="G425" t="str">
            <v xml:space="preserve">  .  .</v>
          </cell>
          <cell r="H425">
            <v>285811.26</v>
          </cell>
          <cell r="I425">
            <v>0</v>
          </cell>
          <cell r="J425">
            <v>0</v>
          </cell>
          <cell r="K425">
            <v>285811.26</v>
          </cell>
          <cell r="L425">
            <v>0</v>
          </cell>
          <cell r="M425">
            <v>952.7</v>
          </cell>
          <cell r="N425">
            <v>952.7</v>
          </cell>
          <cell r="O425">
            <v>27618.78</v>
          </cell>
          <cell r="P425">
            <v>258192.48</v>
          </cell>
          <cell r="Q425">
            <v>1429.06</v>
          </cell>
          <cell r="R425">
            <v>123</v>
          </cell>
          <cell r="S425">
            <v>935</v>
          </cell>
          <cell r="T425" t="str">
            <v>Амортизация (водопровод)</v>
          </cell>
          <cell r="U425">
            <v>9417100</v>
          </cell>
          <cell r="V425">
            <v>50</v>
          </cell>
          <cell r="W425">
            <v>32</v>
          </cell>
          <cell r="X425">
            <v>18</v>
          </cell>
          <cell r="Y425">
            <v>64</v>
          </cell>
          <cell r="Z425">
            <v>6026944</v>
          </cell>
          <cell r="AA425">
            <v>3390156</v>
          </cell>
          <cell r="AB425">
            <v>13.130343687778977</v>
          </cell>
          <cell r="AC425">
            <v>3466988.813637156</v>
          </cell>
          <cell r="AD425">
            <v>335025.29363715625</v>
          </cell>
          <cell r="AE425">
            <v>3752800.0736371558</v>
          </cell>
          <cell r="AF425">
            <v>362644.07363715628</v>
          </cell>
          <cell r="AG425">
            <v>12509.333578790518</v>
          </cell>
          <cell r="AH425">
            <v>15695.166666666666</v>
          </cell>
        </row>
        <row r="426">
          <cell r="A426">
            <v>539</v>
          </cell>
          <cell r="B426" t="str">
            <v>Вод-д к дом 17 18 М-18</v>
          </cell>
          <cell r="C426">
            <v>4</v>
          </cell>
          <cell r="D426" t="str">
            <v>25</v>
          </cell>
          <cell r="E426" t="str">
            <v>11.05.05</v>
          </cell>
          <cell r="F426" t="str">
            <v/>
          </cell>
          <cell r="G426" t="str">
            <v xml:space="preserve">  .  .</v>
          </cell>
          <cell r="H426">
            <v>24773.55</v>
          </cell>
          <cell r="I426">
            <v>0</v>
          </cell>
          <cell r="J426">
            <v>0</v>
          </cell>
          <cell r="K426">
            <v>24773.55</v>
          </cell>
          <cell r="L426">
            <v>0</v>
          </cell>
          <cell r="M426">
            <v>82.58</v>
          </cell>
          <cell r="N426">
            <v>82.58</v>
          </cell>
          <cell r="O426">
            <v>1068.94</v>
          </cell>
          <cell r="P426">
            <v>23704.61</v>
          </cell>
          <cell r="Q426">
            <v>123.87</v>
          </cell>
          <cell r="R426">
            <v>123</v>
          </cell>
          <cell r="S426">
            <v>935</v>
          </cell>
          <cell r="T426" t="str">
            <v>Амортизация (водопровод)</v>
          </cell>
          <cell r="U426">
            <v>57400</v>
          </cell>
          <cell r="V426">
            <v>50</v>
          </cell>
          <cell r="W426">
            <v>32</v>
          </cell>
          <cell r="X426">
            <v>18</v>
          </cell>
          <cell r="Y426">
            <v>64</v>
          </cell>
          <cell r="Z426">
            <v>36736</v>
          </cell>
          <cell r="AA426">
            <v>20664</v>
          </cell>
          <cell r="AB426">
            <v>0.87172916998001648</v>
          </cell>
          <cell r="AC426">
            <v>-3177.7238210415635</v>
          </cell>
          <cell r="AD426">
            <v>-137.11382104156121</v>
          </cell>
          <cell r="AE426">
            <v>21595.826178958436</v>
          </cell>
          <cell r="AF426">
            <v>931.82617895843885</v>
          </cell>
          <cell r="AG426">
            <v>71.98608726319479</v>
          </cell>
          <cell r="AH426">
            <v>95.666666666666671</v>
          </cell>
        </row>
        <row r="427">
          <cell r="A427">
            <v>540</v>
          </cell>
          <cell r="B427" t="str">
            <v>Вод-д к д 13 7 9 11 8 12 М-11а</v>
          </cell>
          <cell r="C427">
            <v>4</v>
          </cell>
          <cell r="D427" t="str">
            <v>25</v>
          </cell>
          <cell r="E427" t="str">
            <v>11.05.05</v>
          </cell>
          <cell r="F427" t="str">
            <v/>
          </cell>
          <cell r="G427" t="str">
            <v xml:space="preserve">  .  .</v>
          </cell>
          <cell r="H427">
            <v>78560.56</v>
          </cell>
          <cell r="I427">
            <v>0</v>
          </cell>
          <cell r="J427">
            <v>0</v>
          </cell>
          <cell r="K427">
            <v>78560.56</v>
          </cell>
          <cell r="L427">
            <v>0</v>
          </cell>
          <cell r="M427">
            <v>261.87</v>
          </cell>
          <cell r="N427">
            <v>261.87</v>
          </cell>
          <cell r="O427">
            <v>7591.61</v>
          </cell>
          <cell r="P427">
            <v>70968.95</v>
          </cell>
          <cell r="Q427">
            <v>392.8</v>
          </cell>
          <cell r="R427">
            <v>123</v>
          </cell>
          <cell r="S427">
            <v>935</v>
          </cell>
          <cell r="T427" t="str">
            <v>Амортизация (водопровод)</v>
          </cell>
          <cell r="U427">
            <v>3184617</v>
          </cell>
          <cell r="V427">
            <v>50</v>
          </cell>
          <cell r="W427">
            <v>32</v>
          </cell>
          <cell r="X427">
            <v>18</v>
          </cell>
          <cell r="Y427">
            <v>64</v>
          </cell>
          <cell r="Z427">
            <v>2038154.88</v>
          </cell>
          <cell r="AA427">
            <v>1146462.1200000001</v>
          </cell>
          <cell r="AB427">
            <v>16.154418516830251</v>
          </cell>
          <cell r="AC427">
            <v>1190539.6051565539</v>
          </cell>
          <cell r="AD427">
            <v>115046.43515655369</v>
          </cell>
          <cell r="AE427">
            <v>1269100.165156554</v>
          </cell>
          <cell r="AF427">
            <v>122638.04515655369</v>
          </cell>
          <cell r="AG427">
            <v>4230.3338838551799</v>
          </cell>
          <cell r="AH427">
            <v>5307.6949999999997</v>
          </cell>
        </row>
        <row r="428">
          <cell r="A428">
            <v>541</v>
          </cell>
          <cell r="B428" t="str">
            <v>Вод-д по ул Энтузиастов</v>
          </cell>
          <cell r="C428">
            <v>4</v>
          </cell>
          <cell r="D428" t="str">
            <v>25</v>
          </cell>
          <cell r="E428" t="str">
            <v>11.05.05</v>
          </cell>
          <cell r="F428" t="str">
            <v/>
          </cell>
          <cell r="G428" t="str">
            <v xml:space="preserve">  .  .</v>
          </cell>
          <cell r="H428">
            <v>0.01</v>
          </cell>
          <cell r="I428">
            <v>0</v>
          </cell>
          <cell r="J428">
            <v>0</v>
          </cell>
          <cell r="K428">
            <v>0.01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0.01</v>
          </cell>
          <cell r="Q428">
            <v>0</v>
          </cell>
          <cell r="R428">
            <v>123</v>
          </cell>
          <cell r="S428">
            <v>935</v>
          </cell>
          <cell r="T428" t="str">
            <v>Амортизация (водопровод)</v>
          </cell>
          <cell r="U428">
            <v>93150</v>
          </cell>
          <cell r="V428">
            <v>35</v>
          </cell>
          <cell r="W428">
            <v>32</v>
          </cell>
          <cell r="X428">
            <v>3</v>
          </cell>
          <cell r="Y428">
            <v>91.428571428571431</v>
          </cell>
          <cell r="Z428">
            <v>85165.71428571429</v>
          </cell>
          <cell r="AA428">
            <v>7984.2857142857101</v>
          </cell>
          <cell r="AB428">
            <v>798428.57142857101</v>
          </cell>
          <cell r="AC428">
            <v>7984.2757142857099</v>
          </cell>
          <cell r="AD428">
            <v>0</v>
          </cell>
          <cell r="AE428">
            <v>7984.2857142857101</v>
          </cell>
          <cell r="AF428">
            <v>0</v>
          </cell>
          <cell r="AG428">
            <v>26.6142857142857</v>
          </cell>
          <cell r="AH428">
            <v>221.78571428571431</v>
          </cell>
        </row>
        <row r="429">
          <cell r="A429">
            <v>542</v>
          </cell>
          <cell r="B429" t="str">
            <v>Вод-д к котельной 54-55 М-18</v>
          </cell>
          <cell r="C429">
            <v>4</v>
          </cell>
          <cell r="D429" t="str">
            <v>25</v>
          </cell>
          <cell r="E429" t="str">
            <v>11.05.05</v>
          </cell>
          <cell r="F429" t="str">
            <v/>
          </cell>
          <cell r="G429" t="str">
            <v xml:space="preserve">  .  .</v>
          </cell>
          <cell r="H429">
            <v>7169.64</v>
          </cell>
          <cell r="I429">
            <v>0</v>
          </cell>
          <cell r="J429">
            <v>0</v>
          </cell>
          <cell r="K429">
            <v>7169.64</v>
          </cell>
          <cell r="L429">
            <v>0</v>
          </cell>
          <cell r="M429">
            <v>23.9</v>
          </cell>
          <cell r="N429">
            <v>23.9</v>
          </cell>
          <cell r="O429">
            <v>692.86</v>
          </cell>
          <cell r="P429">
            <v>6476.78</v>
          </cell>
          <cell r="Q429">
            <v>35.85</v>
          </cell>
          <cell r="R429">
            <v>123</v>
          </cell>
          <cell r="S429">
            <v>935</v>
          </cell>
          <cell r="T429" t="str">
            <v>Амортизация (водопровод)</v>
          </cell>
          <cell r="U429">
            <v>106600</v>
          </cell>
          <cell r="V429">
            <v>50</v>
          </cell>
          <cell r="W429">
            <v>32</v>
          </cell>
          <cell r="X429">
            <v>18</v>
          </cell>
          <cell r="Y429">
            <v>64</v>
          </cell>
          <cell r="Z429">
            <v>68224</v>
          </cell>
          <cell r="AA429">
            <v>38376</v>
          </cell>
          <cell r="AB429">
            <v>5.9251665179302062</v>
          </cell>
          <cell r="AC429">
            <v>35311.670873613126</v>
          </cell>
          <cell r="AD429">
            <v>3412.4508736131224</v>
          </cell>
          <cell r="AE429">
            <v>42481.310873613125</v>
          </cell>
          <cell r="AF429">
            <v>4105.3108736131226</v>
          </cell>
          <cell r="AG429">
            <v>141.60436957871042</v>
          </cell>
          <cell r="AH429">
            <v>177.66666666666666</v>
          </cell>
        </row>
        <row r="430">
          <cell r="A430">
            <v>544</v>
          </cell>
          <cell r="B430" t="str">
            <v>Вод-д к дом 7 8 М-18</v>
          </cell>
          <cell r="C430">
            <v>4</v>
          </cell>
          <cell r="D430" t="str">
            <v>25</v>
          </cell>
          <cell r="E430" t="str">
            <v>11.05.05</v>
          </cell>
          <cell r="F430" t="str">
            <v/>
          </cell>
          <cell r="G430" t="str">
            <v xml:space="preserve">  .  .</v>
          </cell>
          <cell r="H430">
            <v>4214.88</v>
          </cell>
          <cell r="I430">
            <v>0</v>
          </cell>
          <cell r="J430">
            <v>0</v>
          </cell>
          <cell r="K430">
            <v>4214.88</v>
          </cell>
          <cell r="L430">
            <v>0</v>
          </cell>
          <cell r="M430">
            <v>14.05</v>
          </cell>
          <cell r="N430">
            <v>14.05</v>
          </cell>
          <cell r="O430">
            <v>407.31</v>
          </cell>
          <cell r="P430">
            <v>3807.57</v>
          </cell>
          <cell r="Q430">
            <v>21.07</v>
          </cell>
          <cell r="R430">
            <v>123</v>
          </cell>
          <cell r="S430">
            <v>935</v>
          </cell>
          <cell r="T430" t="str">
            <v>Амортизация (водопровод)</v>
          </cell>
          <cell r="U430">
            <v>100040</v>
          </cell>
          <cell r="V430">
            <v>50</v>
          </cell>
          <cell r="W430">
            <v>32</v>
          </cell>
          <cell r="X430">
            <v>18</v>
          </cell>
          <cell r="Y430">
            <v>64</v>
          </cell>
          <cell r="Z430">
            <v>64025.599999999999</v>
          </cell>
          <cell r="AA430">
            <v>36014.400000000001</v>
          </cell>
          <cell r="AB430">
            <v>9.4586310954230655</v>
          </cell>
          <cell r="AC430">
            <v>35652.115031476773</v>
          </cell>
          <cell r="AD430">
            <v>3445.2850314767688</v>
          </cell>
          <cell r="AE430">
            <v>39866.99503147677</v>
          </cell>
          <cell r="AF430">
            <v>3852.5950314767688</v>
          </cell>
          <cell r="AG430">
            <v>132.88998343825588</v>
          </cell>
          <cell r="AH430">
            <v>166.73333333333332</v>
          </cell>
        </row>
        <row r="431">
          <cell r="A431">
            <v>545</v>
          </cell>
          <cell r="B431" t="str">
            <v>Вод-д по ул Чайкиной Библиотечной</v>
          </cell>
          <cell r="C431">
            <v>4</v>
          </cell>
          <cell r="D431" t="str">
            <v>25</v>
          </cell>
          <cell r="E431" t="str">
            <v>11.05.05</v>
          </cell>
          <cell r="F431" t="str">
            <v/>
          </cell>
          <cell r="G431" t="str">
            <v xml:space="preserve">  .  .</v>
          </cell>
          <cell r="H431">
            <v>0.01</v>
          </cell>
          <cell r="I431">
            <v>0</v>
          </cell>
          <cell r="J431">
            <v>0</v>
          </cell>
          <cell r="K431">
            <v>0.01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0.01</v>
          </cell>
          <cell r="Q431">
            <v>0</v>
          </cell>
          <cell r="R431">
            <v>123</v>
          </cell>
          <cell r="S431">
            <v>935</v>
          </cell>
          <cell r="T431" t="str">
            <v>Амортизация (водопровод)</v>
          </cell>
          <cell r="U431">
            <v>2646525</v>
          </cell>
          <cell r="V431">
            <v>35</v>
          </cell>
          <cell r="W431">
            <v>32</v>
          </cell>
          <cell r="X431">
            <v>3</v>
          </cell>
          <cell r="Y431">
            <v>91.428571428571431</v>
          </cell>
          <cell r="Z431">
            <v>2419680</v>
          </cell>
          <cell r="AA431">
            <v>226845</v>
          </cell>
          <cell r="AB431">
            <v>22684500</v>
          </cell>
          <cell r="AC431">
            <v>226844.99</v>
          </cell>
          <cell r="AD431">
            <v>0</v>
          </cell>
          <cell r="AE431">
            <v>226845</v>
          </cell>
          <cell r="AF431">
            <v>0</v>
          </cell>
          <cell r="AG431">
            <v>756.15</v>
          </cell>
          <cell r="AH431">
            <v>6301.25</v>
          </cell>
        </row>
        <row r="432">
          <cell r="A432">
            <v>546</v>
          </cell>
          <cell r="B432" t="str">
            <v>Вод-д в проход коллекторе к дому48 М-5</v>
          </cell>
          <cell r="C432">
            <v>4</v>
          </cell>
          <cell r="D432" t="str">
            <v>25</v>
          </cell>
          <cell r="E432" t="str">
            <v>11.05.05</v>
          </cell>
          <cell r="F432" t="str">
            <v/>
          </cell>
          <cell r="G432" t="str">
            <v xml:space="preserve">  .  .</v>
          </cell>
          <cell r="H432">
            <v>24695.94</v>
          </cell>
          <cell r="I432">
            <v>0</v>
          </cell>
          <cell r="J432">
            <v>0</v>
          </cell>
          <cell r="K432">
            <v>24695.94</v>
          </cell>
          <cell r="L432">
            <v>0</v>
          </cell>
          <cell r="M432">
            <v>82.32</v>
          </cell>
          <cell r="N432">
            <v>82.32</v>
          </cell>
          <cell r="O432">
            <v>164.64</v>
          </cell>
          <cell r="P432">
            <v>24531.3</v>
          </cell>
          <cell r="Q432">
            <v>123.48</v>
          </cell>
          <cell r="R432">
            <v>123</v>
          </cell>
          <cell r="S432">
            <v>935</v>
          </cell>
          <cell r="T432" t="str">
            <v>Амортизация (водопровод)</v>
          </cell>
          <cell r="U432">
            <v>97730</v>
          </cell>
          <cell r="V432">
            <v>35</v>
          </cell>
          <cell r="W432">
            <v>32</v>
          </cell>
          <cell r="X432">
            <v>3</v>
          </cell>
          <cell r="Y432">
            <v>91.428571428571431</v>
          </cell>
          <cell r="Z432">
            <v>89353.142857142855</v>
          </cell>
          <cell r="AA432">
            <v>8376.8571428571449</v>
          </cell>
          <cell r="AB432">
            <v>0.34147628306926847</v>
          </cell>
          <cell r="AC432">
            <v>-16262.86220189833</v>
          </cell>
          <cell r="AD432">
            <v>-108.41934475547563</v>
          </cell>
          <cell r="AE432">
            <v>8433.077798101669</v>
          </cell>
          <cell r="AF432">
            <v>56.220655244524352</v>
          </cell>
          <cell r="AG432">
            <v>28.110259327005565</v>
          </cell>
          <cell r="AH432">
            <v>232.69047619047618</v>
          </cell>
        </row>
        <row r="433">
          <cell r="A433">
            <v>547</v>
          </cell>
          <cell r="B433" t="str">
            <v>Вод-д к домам 44-45 кв 5</v>
          </cell>
          <cell r="C433">
            <v>4</v>
          </cell>
          <cell r="D433" t="str">
            <v>25</v>
          </cell>
          <cell r="E433" t="str">
            <v>11.05.05</v>
          </cell>
          <cell r="F433" t="str">
            <v/>
          </cell>
          <cell r="G433" t="str">
            <v xml:space="preserve">  .  .</v>
          </cell>
          <cell r="H433">
            <v>32273.95</v>
          </cell>
          <cell r="I433">
            <v>0</v>
          </cell>
          <cell r="J433">
            <v>0</v>
          </cell>
          <cell r="K433">
            <v>32273.95</v>
          </cell>
          <cell r="L433">
            <v>0</v>
          </cell>
          <cell r="M433">
            <v>107.58</v>
          </cell>
          <cell r="N433">
            <v>107.58</v>
          </cell>
          <cell r="O433">
            <v>1392.74</v>
          </cell>
          <cell r="P433">
            <v>30881.21</v>
          </cell>
          <cell r="Q433">
            <v>161.37</v>
          </cell>
          <cell r="R433">
            <v>123</v>
          </cell>
          <cell r="S433">
            <v>935</v>
          </cell>
          <cell r="T433" t="str">
            <v>Амортизация (водопровод)</v>
          </cell>
          <cell r="U433">
            <v>237800</v>
          </cell>
          <cell r="V433">
            <v>50</v>
          </cell>
          <cell r="W433">
            <v>32</v>
          </cell>
          <cell r="X433">
            <v>18</v>
          </cell>
          <cell r="Y433">
            <v>64</v>
          </cell>
          <cell r="Z433">
            <v>152192</v>
          </cell>
          <cell r="AA433">
            <v>85608</v>
          </cell>
          <cell r="AB433">
            <v>2.7721711681634238</v>
          </cell>
          <cell r="AC433">
            <v>57194.963672747937</v>
          </cell>
          <cell r="AD433">
            <v>2468.1736727479265</v>
          </cell>
          <cell r="AE433">
            <v>89468.913672747934</v>
          </cell>
          <cell r="AF433">
            <v>3860.9136727479263</v>
          </cell>
          <cell r="AG433">
            <v>298.22971224249312</v>
          </cell>
          <cell r="AH433">
            <v>396.33333333333331</v>
          </cell>
        </row>
        <row r="434">
          <cell r="A434">
            <v>548</v>
          </cell>
          <cell r="B434" t="str">
            <v>Вод-д к домам 48-49 пр н-абдирова</v>
          </cell>
          <cell r="C434">
            <v>4</v>
          </cell>
          <cell r="D434" t="str">
            <v>25</v>
          </cell>
          <cell r="E434" t="str">
            <v>11.05.05</v>
          </cell>
          <cell r="F434" t="str">
            <v/>
          </cell>
          <cell r="G434" t="str">
            <v xml:space="preserve">  .  .</v>
          </cell>
          <cell r="H434">
            <v>51627.89</v>
          </cell>
          <cell r="I434">
            <v>0</v>
          </cell>
          <cell r="J434">
            <v>0</v>
          </cell>
          <cell r="K434">
            <v>51627.89</v>
          </cell>
          <cell r="L434">
            <v>0</v>
          </cell>
          <cell r="M434">
            <v>172.09</v>
          </cell>
          <cell r="N434">
            <v>172.09</v>
          </cell>
          <cell r="O434">
            <v>2922.87</v>
          </cell>
          <cell r="P434">
            <v>48705.02</v>
          </cell>
          <cell r="Q434">
            <v>258.14</v>
          </cell>
          <cell r="R434">
            <v>123</v>
          </cell>
          <cell r="S434">
            <v>935</v>
          </cell>
          <cell r="T434" t="str">
            <v>Амортизация (водопровод)</v>
          </cell>
          <cell r="U434">
            <v>272240</v>
          </cell>
          <cell r="V434">
            <v>50</v>
          </cell>
          <cell r="W434">
            <v>32</v>
          </cell>
          <cell r="X434">
            <v>18</v>
          </cell>
          <cell r="Y434">
            <v>64</v>
          </cell>
          <cell r="Z434">
            <v>174233.60000000001</v>
          </cell>
          <cell r="AA434">
            <v>98006.399999999994</v>
          </cell>
          <cell r="AB434">
            <v>2.012244323069778</v>
          </cell>
          <cell r="AC434">
            <v>52260.038564570961</v>
          </cell>
          <cell r="AD434">
            <v>2958.658564570962</v>
          </cell>
          <cell r="AE434">
            <v>103887.92856457096</v>
          </cell>
          <cell r="AF434">
            <v>5881.5285645709619</v>
          </cell>
          <cell r="AG434">
            <v>346.29309521523652</v>
          </cell>
          <cell r="AH434">
            <v>453.73333333333335</v>
          </cell>
        </row>
        <row r="435">
          <cell r="A435">
            <v>549</v>
          </cell>
          <cell r="B435" t="str">
            <v>Вод-д по ул Ерубаева</v>
          </cell>
          <cell r="C435">
            <v>4</v>
          </cell>
          <cell r="D435" t="str">
            <v>25</v>
          </cell>
          <cell r="E435" t="str">
            <v>11.05.05</v>
          </cell>
          <cell r="F435" t="str">
            <v/>
          </cell>
          <cell r="G435" t="str">
            <v xml:space="preserve">  .  .</v>
          </cell>
          <cell r="H435">
            <v>74169.990000000005</v>
          </cell>
          <cell r="I435">
            <v>0</v>
          </cell>
          <cell r="J435">
            <v>0</v>
          </cell>
          <cell r="K435">
            <v>74169.990000000005</v>
          </cell>
          <cell r="L435">
            <v>0</v>
          </cell>
          <cell r="M435">
            <v>247.23</v>
          </cell>
          <cell r="N435">
            <v>247.23</v>
          </cell>
          <cell r="O435">
            <v>988.92</v>
          </cell>
          <cell r="P435">
            <v>73181.070000000007</v>
          </cell>
          <cell r="Q435">
            <v>370.85</v>
          </cell>
          <cell r="R435">
            <v>123</v>
          </cell>
          <cell r="S435">
            <v>935</v>
          </cell>
          <cell r="T435" t="str">
            <v>Амортизация (водопровод)</v>
          </cell>
          <cell r="U435">
            <v>6262200</v>
          </cell>
          <cell r="V435">
            <v>35</v>
          </cell>
          <cell r="W435">
            <v>32</v>
          </cell>
          <cell r="X435">
            <v>3</v>
          </cell>
          <cell r="Y435">
            <v>91.428571428571431</v>
          </cell>
          <cell r="Z435">
            <v>5725440</v>
          </cell>
          <cell r="AA435">
            <v>536760</v>
          </cell>
          <cell r="AB435">
            <v>7.3346836825424928</v>
          </cell>
          <cell r="AC435">
            <v>469843.4253873399</v>
          </cell>
          <cell r="AD435">
            <v>6264.4953873399218</v>
          </cell>
          <cell r="AE435">
            <v>544013.41538733989</v>
          </cell>
          <cell r="AF435">
            <v>7253.4153873399218</v>
          </cell>
          <cell r="AG435">
            <v>1813.3780512911328</v>
          </cell>
          <cell r="AH435">
            <v>14910</v>
          </cell>
        </row>
        <row r="436">
          <cell r="A436">
            <v>550</v>
          </cell>
          <cell r="B436" t="str">
            <v>Вод-д к школе 58 по ул Горношахтной</v>
          </cell>
          <cell r="C436">
            <v>4</v>
          </cell>
          <cell r="D436" t="str">
            <v>25</v>
          </cell>
          <cell r="E436" t="str">
            <v>11.05.05</v>
          </cell>
          <cell r="F436" t="str">
            <v/>
          </cell>
          <cell r="G436" t="str">
            <v xml:space="preserve">  .  .</v>
          </cell>
          <cell r="H436">
            <v>13607.67</v>
          </cell>
          <cell r="I436">
            <v>0</v>
          </cell>
          <cell r="J436">
            <v>0</v>
          </cell>
          <cell r="K436">
            <v>13607.67</v>
          </cell>
          <cell r="L436">
            <v>0</v>
          </cell>
          <cell r="M436">
            <v>45.36</v>
          </cell>
          <cell r="N436">
            <v>45.36</v>
          </cell>
          <cell r="O436">
            <v>1314.98</v>
          </cell>
          <cell r="P436">
            <v>12292.69</v>
          </cell>
          <cell r="Q436">
            <v>68.040000000000006</v>
          </cell>
          <cell r="R436">
            <v>123</v>
          </cell>
          <cell r="S436">
            <v>935</v>
          </cell>
          <cell r="T436" t="str">
            <v>Амортизация (водопровод)</v>
          </cell>
          <cell r="U436">
            <v>283720</v>
          </cell>
          <cell r="V436">
            <v>50</v>
          </cell>
          <cell r="W436">
            <v>32</v>
          </cell>
          <cell r="X436">
            <v>18</v>
          </cell>
          <cell r="Y436">
            <v>64</v>
          </cell>
          <cell r="Z436">
            <v>181580.79999999999</v>
          </cell>
          <cell r="AA436">
            <v>102139.2</v>
          </cell>
          <cell r="AB436">
            <v>8.3089380762062657</v>
          </cell>
          <cell r="AC436">
            <v>99457.617391449719</v>
          </cell>
          <cell r="AD436">
            <v>9611.1073914497156</v>
          </cell>
          <cell r="AE436">
            <v>113065.28739144972</v>
          </cell>
          <cell r="AF436">
            <v>10926.087391449715</v>
          </cell>
          <cell r="AG436">
            <v>376.8842913048324</v>
          </cell>
          <cell r="AH436">
            <v>472.86666666666662</v>
          </cell>
        </row>
        <row r="437">
          <cell r="A437">
            <v>551</v>
          </cell>
          <cell r="B437" t="str">
            <v>Вод-д вокруг М9</v>
          </cell>
          <cell r="C437">
            <v>4</v>
          </cell>
          <cell r="D437" t="str">
            <v>25</v>
          </cell>
          <cell r="E437" t="str">
            <v>11.05.05</v>
          </cell>
          <cell r="F437" t="str">
            <v/>
          </cell>
          <cell r="G437" t="str">
            <v xml:space="preserve">  .  .</v>
          </cell>
          <cell r="H437">
            <v>96639.85</v>
          </cell>
          <cell r="I437">
            <v>0</v>
          </cell>
          <cell r="J437">
            <v>0</v>
          </cell>
          <cell r="K437">
            <v>96639.85</v>
          </cell>
          <cell r="L437">
            <v>0</v>
          </cell>
          <cell r="M437">
            <v>322.13</v>
          </cell>
          <cell r="N437">
            <v>322.13</v>
          </cell>
          <cell r="O437">
            <v>9338.5499999999993</v>
          </cell>
          <cell r="P437">
            <v>87301.3</v>
          </cell>
          <cell r="Q437">
            <v>483.2</v>
          </cell>
          <cell r="R437">
            <v>123</v>
          </cell>
          <cell r="S437">
            <v>935</v>
          </cell>
          <cell r="T437" t="str">
            <v>Амортизация (водопровод)</v>
          </cell>
          <cell r="U437">
            <v>6726500</v>
          </cell>
          <cell r="V437">
            <v>50</v>
          </cell>
          <cell r="W437">
            <v>32</v>
          </cell>
          <cell r="X437">
            <v>18</v>
          </cell>
          <cell r="Y437">
            <v>64</v>
          </cell>
          <cell r="Z437">
            <v>4304960</v>
          </cell>
          <cell r="AA437">
            <v>2421540</v>
          </cell>
          <cell r="AB437">
            <v>27.737731282352037</v>
          </cell>
          <cell r="AC437">
            <v>2583930.3404668085</v>
          </cell>
          <cell r="AD437">
            <v>249691.6404668086</v>
          </cell>
          <cell r="AE437">
            <v>2680570.1904668086</v>
          </cell>
          <cell r="AF437">
            <v>259030.19046680859</v>
          </cell>
          <cell r="AG437">
            <v>8935.2339682226957</v>
          </cell>
          <cell r="AH437">
            <v>11210.833333333334</v>
          </cell>
        </row>
        <row r="438">
          <cell r="A438">
            <v>552</v>
          </cell>
          <cell r="B438" t="str">
            <v>Вод-д к дом 3 4  в кв 123</v>
          </cell>
          <cell r="C438">
            <v>4</v>
          </cell>
          <cell r="D438" t="str">
            <v>25</v>
          </cell>
          <cell r="E438" t="str">
            <v>11.05.05</v>
          </cell>
          <cell r="F438" t="str">
            <v/>
          </cell>
          <cell r="G438" t="str">
            <v xml:space="preserve">  .  .</v>
          </cell>
          <cell r="H438">
            <v>8466.9599999999991</v>
          </cell>
          <cell r="I438">
            <v>0</v>
          </cell>
          <cell r="J438">
            <v>0</v>
          </cell>
          <cell r="K438">
            <v>8466.9599999999991</v>
          </cell>
          <cell r="L438">
            <v>0</v>
          </cell>
          <cell r="M438">
            <v>28.22</v>
          </cell>
          <cell r="N438">
            <v>28.22</v>
          </cell>
          <cell r="O438">
            <v>818.1</v>
          </cell>
          <cell r="P438">
            <v>7648.86</v>
          </cell>
          <cell r="Q438">
            <v>42.33</v>
          </cell>
          <cell r="R438">
            <v>123</v>
          </cell>
          <cell r="S438">
            <v>935</v>
          </cell>
          <cell r="T438" t="str">
            <v>Амортизация (водопровод)</v>
          </cell>
          <cell r="U438">
            <v>178640</v>
          </cell>
          <cell r="V438">
            <v>50</v>
          </cell>
          <cell r="W438">
            <v>32</v>
          </cell>
          <cell r="X438">
            <v>18</v>
          </cell>
          <cell r="Y438">
            <v>64</v>
          </cell>
          <cell r="Z438">
            <v>114329.60000000001</v>
          </cell>
          <cell r="AA438">
            <v>64310.400000000001</v>
          </cell>
          <cell r="AB438">
            <v>8.4078411684878542</v>
          </cell>
          <cell r="AC438">
            <v>62721.894859939923</v>
          </cell>
          <cell r="AD438">
            <v>6060.3548599399137</v>
          </cell>
          <cell r="AE438">
            <v>71188.854859939922</v>
          </cell>
          <cell r="AF438">
            <v>6878.4548599399141</v>
          </cell>
          <cell r="AG438">
            <v>237.29618286646641</v>
          </cell>
          <cell r="AH438">
            <v>297.73333333333335</v>
          </cell>
        </row>
        <row r="439">
          <cell r="A439">
            <v>553</v>
          </cell>
          <cell r="B439" t="str">
            <v>Вод-д по вставке 3 квар 59</v>
          </cell>
          <cell r="C439">
            <v>4</v>
          </cell>
          <cell r="D439" t="str">
            <v>25</v>
          </cell>
          <cell r="E439" t="str">
            <v>11.05.05</v>
          </cell>
          <cell r="F439" t="str">
            <v/>
          </cell>
          <cell r="G439" t="str">
            <v xml:space="preserve">  .  .</v>
          </cell>
          <cell r="H439">
            <v>1694.12</v>
          </cell>
          <cell r="I439">
            <v>0</v>
          </cell>
          <cell r="J439">
            <v>0</v>
          </cell>
          <cell r="K439">
            <v>1694.12</v>
          </cell>
          <cell r="L439">
            <v>0</v>
          </cell>
          <cell r="M439">
            <v>5.65</v>
          </cell>
          <cell r="N439">
            <v>5.65</v>
          </cell>
          <cell r="O439">
            <v>163.79</v>
          </cell>
          <cell r="P439">
            <v>1530.33</v>
          </cell>
          <cell r="Q439">
            <v>8.4700000000000006</v>
          </cell>
          <cell r="R439">
            <v>123</v>
          </cell>
          <cell r="S439">
            <v>935</v>
          </cell>
          <cell r="T439" t="str">
            <v>Амортизация (водопровод)</v>
          </cell>
          <cell r="U439">
            <v>34440</v>
          </cell>
          <cell r="V439">
            <v>50</v>
          </cell>
          <cell r="W439">
            <v>32</v>
          </cell>
          <cell r="X439">
            <v>18</v>
          </cell>
          <cell r="Y439">
            <v>64</v>
          </cell>
          <cell r="Z439">
            <v>22041.599999999999</v>
          </cell>
          <cell r="AA439">
            <v>12398.4</v>
          </cell>
          <cell r="AB439">
            <v>8.1017819685950094</v>
          </cell>
          <cell r="AC439">
            <v>12031.270868636177</v>
          </cell>
          <cell r="AD439">
            <v>1163.2008686361767</v>
          </cell>
          <cell r="AE439">
            <v>13725.390868636176</v>
          </cell>
          <cell r="AF439">
            <v>1326.9908686361766</v>
          </cell>
          <cell r="AG439">
            <v>45.751302895453925</v>
          </cell>
          <cell r="AH439">
            <v>57.4</v>
          </cell>
        </row>
        <row r="440">
          <cell r="A440">
            <v>554</v>
          </cell>
          <cell r="B440" t="str">
            <v>Вод-д к дому 16 по ул Лободы</v>
          </cell>
          <cell r="C440">
            <v>4</v>
          </cell>
          <cell r="D440" t="str">
            <v>25</v>
          </cell>
          <cell r="E440" t="str">
            <v>11.05.05</v>
          </cell>
          <cell r="F440" t="str">
            <v/>
          </cell>
          <cell r="G440" t="str">
            <v xml:space="preserve">  .  .</v>
          </cell>
          <cell r="H440">
            <v>0.01</v>
          </cell>
          <cell r="I440">
            <v>0</v>
          </cell>
          <cell r="J440">
            <v>0</v>
          </cell>
          <cell r="K440">
            <v>0.01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0.01</v>
          </cell>
          <cell r="Q440">
            <v>0</v>
          </cell>
          <cell r="R440">
            <v>123</v>
          </cell>
          <cell r="S440">
            <v>935</v>
          </cell>
          <cell r="T440" t="str">
            <v>Амортизация (водопровод)</v>
          </cell>
          <cell r="U440">
            <v>2070</v>
          </cell>
          <cell r="V440">
            <v>35</v>
          </cell>
          <cell r="W440">
            <v>32</v>
          </cell>
          <cell r="X440">
            <v>3</v>
          </cell>
          <cell r="Y440">
            <v>91.428571428571431</v>
          </cell>
          <cell r="Z440">
            <v>1892.5714285714284</v>
          </cell>
          <cell r="AA440">
            <v>177.42857142857156</v>
          </cell>
          <cell r="AB440">
            <v>17742.857142857156</v>
          </cell>
          <cell r="AC440">
            <v>177.41857142857157</v>
          </cell>
          <cell r="AD440">
            <v>0</v>
          </cell>
          <cell r="AE440">
            <v>177.42857142857156</v>
          </cell>
          <cell r="AF440">
            <v>0</v>
          </cell>
          <cell r="AG440">
            <v>0.59142857142857186</v>
          </cell>
          <cell r="AH440">
            <v>4.9285714285714288</v>
          </cell>
        </row>
        <row r="441">
          <cell r="A441">
            <v>555</v>
          </cell>
          <cell r="B441" t="str">
            <v>Вод-д к дому 26 Сортировка</v>
          </cell>
          <cell r="C441">
            <v>4</v>
          </cell>
          <cell r="D441" t="str">
            <v>25</v>
          </cell>
          <cell r="E441" t="str">
            <v>11.05.05</v>
          </cell>
          <cell r="F441" t="str">
            <v/>
          </cell>
          <cell r="G441" t="str">
            <v xml:space="preserve">  .  .</v>
          </cell>
          <cell r="H441">
            <v>2026.37</v>
          </cell>
          <cell r="I441">
            <v>0</v>
          </cell>
          <cell r="J441">
            <v>0</v>
          </cell>
          <cell r="K441">
            <v>2026.37</v>
          </cell>
          <cell r="L441">
            <v>0</v>
          </cell>
          <cell r="M441">
            <v>6.75</v>
          </cell>
          <cell r="N441">
            <v>6.75</v>
          </cell>
          <cell r="O441">
            <v>195.69</v>
          </cell>
          <cell r="P441">
            <v>1830.68</v>
          </cell>
          <cell r="Q441">
            <v>10.130000000000001</v>
          </cell>
          <cell r="R441">
            <v>123</v>
          </cell>
          <cell r="S441">
            <v>935</v>
          </cell>
          <cell r="T441" t="str">
            <v>Амортизация (водопровод)</v>
          </cell>
          <cell r="U441">
            <v>52480</v>
          </cell>
          <cell r="V441">
            <v>56</v>
          </cell>
          <cell r="W441">
            <v>26</v>
          </cell>
          <cell r="X441">
            <v>30</v>
          </cell>
          <cell r="Y441">
            <v>46.428571428571431</v>
          </cell>
          <cell r="Z441">
            <v>24365.714285714286</v>
          </cell>
          <cell r="AA441">
            <v>28114.285714285714</v>
          </cell>
          <cell r="AB441">
            <v>15.357291123673013</v>
          </cell>
          <cell r="AC441">
            <v>29093.184014277282</v>
          </cell>
          <cell r="AD441">
            <v>2809.5782999915718</v>
          </cell>
          <cell r="AE441">
            <v>31119.554014277281</v>
          </cell>
          <cell r="AF441">
            <v>3005.2682999915719</v>
          </cell>
          <cell r="AG441">
            <v>103.7318467142576</v>
          </cell>
          <cell r="AH441">
            <v>78.095238095238088</v>
          </cell>
        </row>
        <row r="442">
          <cell r="A442">
            <v>556</v>
          </cell>
          <cell r="B442" t="str">
            <v>Вод-д к д29 Сортировка</v>
          </cell>
          <cell r="C442">
            <v>4</v>
          </cell>
          <cell r="D442" t="str">
            <v>25</v>
          </cell>
          <cell r="E442" t="str">
            <v>11.05.05</v>
          </cell>
          <cell r="F442" t="str">
            <v/>
          </cell>
          <cell r="G442" t="str">
            <v xml:space="preserve">  .  .</v>
          </cell>
          <cell r="H442">
            <v>11610.01</v>
          </cell>
          <cell r="I442">
            <v>0</v>
          </cell>
          <cell r="J442">
            <v>0</v>
          </cell>
          <cell r="K442">
            <v>11610.01</v>
          </cell>
          <cell r="L442">
            <v>0</v>
          </cell>
          <cell r="M442">
            <v>38.700000000000003</v>
          </cell>
          <cell r="N442">
            <v>38.700000000000003</v>
          </cell>
          <cell r="O442">
            <v>1121.92</v>
          </cell>
          <cell r="P442">
            <v>10488.09</v>
          </cell>
          <cell r="Q442">
            <v>58.05</v>
          </cell>
          <cell r="R442">
            <v>123</v>
          </cell>
          <cell r="S442">
            <v>935</v>
          </cell>
          <cell r="T442" t="str">
            <v>Амортизация (водопровод)</v>
          </cell>
          <cell r="U442">
            <v>291920</v>
          </cell>
          <cell r="V442">
            <v>56</v>
          </cell>
          <cell r="W442">
            <v>26</v>
          </cell>
          <cell r="X442">
            <v>30</v>
          </cell>
          <cell r="Y442">
            <v>46.428571428571431</v>
          </cell>
          <cell r="Z442">
            <v>135534.28571428571</v>
          </cell>
          <cell r="AA442">
            <v>156385.71428571429</v>
          </cell>
          <cell r="AB442">
            <v>14.91079064784096</v>
          </cell>
          <cell r="AC442">
            <v>161504.41852934001</v>
          </cell>
          <cell r="AD442">
            <v>15606.794243625731</v>
          </cell>
          <cell r="AE442">
            <v>173114.42852934002</v>
          </cell>
          <cell r="AF442">
            <v>16728.714243625731</v>
          </cell>
          <cell r="AG442">
            <v>577.0480950978</v>
          </cell>
          <cell r="AH442">
            <v>434.40476190476193</v>
          </cell>
        </row>
        <row r="443">
          <cell r="A443">
            <v>557</v>
          </cell>
          <cell r="B443" t="str">
            <v>Вод-д 2-го жилкомп-са к б/секциям</v>
          </cell>
          <cell r="C443">
            <v>4</v>
          </cell>
          <cell r="D443" t="str">
            <v>25</v>
          </cell>
          <cell r="E443" t="str">
            <v>11.05.05</v>
          </cell>
          <cell r="F443" t="str">
            <v/>
          </cell>
          <cell r="G443" t="str">
            <v xml:space="preserve">  .  .</v>
          </cell>
          <cell r="H443">
            <v>125310.81</v>
          </cell>
          <cell r="I443">
            <v>0</v>
          </cell>
          <cell r="J443">
            <v>0</v>
          </cell>
          <cell r="K443">
            <v>125310.81</v>
          </cell>
          <cell r="L443">
            <v>0</v>
          </cell>
          <cell r="M443">
            <v>417.7</v>
          </cell>
          <cell r="N443">
            <v>417.7</v>
          </cell>
          <cell r="O443">
            <v>12109.12</v>
          </cell>
          <cell r="P443">
            <v>113201.69</v>
          </cell>
          <cell r="Q443">
            <v>626.54999999999995</v>
          </cell>
          <cell r="R443">
            <v>123</v>
          </cell>
          <cell r="S443">
            <v>935</v>
          </cell>
          <cell r="T443" t="str">
            <v>Амортизация (водопровод)</v>
          </cell>
          <cell r="U443">
            <v>1817024</v>
          </cell>
          <cell r="V443">
            <v>51</v>
          </cell>
          <cell r="W443">
            <v>31</v>
          </cell>
          <cell r="X443">
            <v>20</v>
          </cell>
          <cell r="Y443">
            <v>60.784313725490193</v>
          </cell>
          <cell r="Z443">
            <v>1104465.5686274508</v>
          </cell>
          <cell r="AA443">
            <v>712558.43137254915</v>
          </cell>
          <cell r="AB443">
            <v>6.2945918154803975</v>
          </cell>
          <cell r="AC443">
            <v>663469.58901721914</v>
          </cell>
          <cell r="AD443">
            <v>64112.847644669986</v>
          </cell>
          <cell r="AE443">
            <v>788780.3990172192</v>
          </cell>
          <cell r="AF443">
            <v>76221.967644669989</v>
          </cell>
          <cell r="AG443">
            <v>2629.2679967240642</v>
          </cell>
          <cell r="AH443">
            <v>2968.9934640522874</v>
          </cell>
        </row>
        <row r="444">
          <cell r="A444">
            <v>558</v>
          </cell>
          <cell r="B444" t="str">
            <v>Вод-д к дому 5 М-28</v>
          </cell>
          <cell r="C444">
            <v>4</v>
          </cell>
          <cell r="D444" t="str">
            <v>25</v>
          </cell>
          <cell r="E444" t="str">
            <v>11.05.05</v>
          </cell>
          <cell r="F444" t="str">
            <v/>
          </cell>
          <cell r="G444" t="str">
            <v xml:space="preserve">  .  .</v>
          </cell>
          <cell r="H444">
            <v>35668.51</v>
          </cell>
          <cell r="I444">
            <v>0</v>
          </cell>
          <cell r="J444">
            <v>0</v>
          </cell>
          <cell r="K444">
            <v>35668.51</v>
          </cell>
          <cell r="L444">
            <v>0</v>
          </cell>
          <cell r="M444">
            <v>118.9</v>
          </cell>
          <cell r="N444">
            <v>118.9</v>
          </cell>
          <cell r="O444">
            <v>3446.9</v>
          </cell>
          <cell r="P444">
            <v>32221.61</v>
          </cell>
          <cell r="Q444">
            <v>178.34</v>
          </cell>
          <cell r="R444">
            <v>123</v>
          </cell>
          <cell r="S444">
            <v>935</v>
          </cell>
          <cell r="T444" t="str">
            <v>Амортизация (водопровод)</v>
          </cell>
          <cell r="U444">
            <v>411840</v>
          </cell>
          <cell r="V444">
            <v>51</v>
          </cell>
          <cell r="W444">
            <v>31</v>
          </cell>
          <cell r="X444">
            <v>20</v>
          </cell>
          <cell r="Y444">
            <v>60.784313725490193</v>
          </cell>
          <cell r="Z444">
            <v>250334.1176470588</v>
          </cell>
          <cell r="AA444">
            <v>161505.8823529412</v>
          </cell>
          <cell r="AB444">
            <v>5.0123467558865373</v>
          </cell>
          <cell r="AC444">
            <v>143114.43038580651</v>
          </cell>
          <cell r="AD444">
            <v>13830.158032865305</v>
          </cell>
          <cell r="AE444">
            <v>178782.94038580652</v>
          </cell>
          <cell r="AF444">
            <v>17277.058032865305</v>
          </cell>
          <cell r="AG444">
            <v>595.94313461935508</v>
          </cell>
          <cell r="AH444">
            <v>672.94117647058818</v>
          </cell>
        </row>
        <row r="445">
          <cell r="A445">
            <v>559</v>
          </cell>
          <cell r="B445" t="str">
            <v>Вод-д к дому 1 М-28  2 очередь</v>
          </cell>
          <cell r="C445">
            <v>4</v>
          </cell>
          <cell r="D445" t="str">
            <v>25</v>
          </cell>
          <cell r="E445" t="str">
            <v>11.05.05</v>
          </cell>
          <cell r="F445" t="str">
            <v/>
          </cell>
          <cell r="G445" t="str">
            <v xml:space="preserve">  .  .</v>
          </cell>
          <cell r="H445">
            <v>0.01</v>
          </cell>
          <cell r="I445">
            <v>0</v>
          </cell>
          <cell r="J445">
            <v>0</v>
          </cell>
          <cell r="K445">
            <v>0.01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0.01</v>
          </cell>
          <cell r="Q445">
            <v>0</v>
          </cell>
          <cell r="R445">
            <v>123</v>
          </cell>
          <cell r="S445">
            <v>935</v>
          </cell>
          <cell r="T445" t="str">
            <v>Амортизация (водопровод)</v>
          </cell>
          <cell r="U445">
            <v>18450</v>
          </cell>
          <cell r="V445">
            <v>34</v>
          </cell>
          <cell r="W445">
            <v>31</v>
          </cell>
          <cell r="X445">
            <v>3</v>
          </cell>
          <cell r="Y445">
            <v>91.17647058823529</v>
          </cell>
          <cell r="Z445">
            <v>16822.058823529413</v>
          </cell>
          <cell r="AA445">
            <v>1627.9411764705874</v>
          </cell>
          <cell r="AB445">
            <v>162794.11764705874</v>
          </cell>
          <cell r="AC445">
            <v>1627.9311764705874</v>
          </cell>
          <cell r="AD445">
            <v>0</v>
          </cell>
          <cell r="AE445">
            <v>1627.9411764705874</v>
          </cell>
          <cell r="AF445">
            <v>0</v>
          </cell>
          <cell r="AG445">
            <v>5.4264705882352908</v>
          </cell>
          <cell r="AH445">
            <v>45.220588235294116</v>
          </cell>
        </row>
        <row r="446">
          <cell r="A446">
            <v>560</v>
          </cell>
          <cell r="B446" t="str">
            <v>Вод-д к дом 27 28 М-28</v>
          </cell>
          <cell r="C446">
            <v>4</v>
          </cell>
          <cell r="D446" t="str">
            <v>25</v>
          </cell>
          <cell r="E446" t="str">
            <v>11.05.05</v>
          </cell>
          <cell r="F446" t="str">
            <v/>
          </cell>
          <cell r="G446" t="str">
            <v xml:space="preserve">  .  .</v>
          </cell>
          <cell r="H446">
            <v>23456.97</v>
          </cell>
          <cell r="I446">
            <v>0</v>
          </cell>
          <cell r="J446">
            <v>0</v>
          </cell>
          <cell r="K446">
            <v>23456.97</v>
          </cell>
          <cell r="L446">
            <v>0</v>
          </cell>
          <cell r="M446">
            <v>78.19</v>
          </cell>
          <cell r="N446">
            <v>78.19</v>
          </cell>
          <cell r="O446">
            <v>2266.73</v>
          </cell>
          <cell r="P446">
            <v>21190.240000000002</v>
          </cell>
          <cell r="Q446">
            <v>117.28</v>
          </cell>
          <cell r="R446">
            <v>123</v>
          </cell>
          <cell r="S446">
            <v>935</v>
          </cell>
          <cell r="T446" t="str">
            <v>Амортизация (водопровод)</v>
          </cell>
          <cell r="U446">
            <v>1011360</v>
          </cell>
          <cell r="V446">
            <v>51</v>
          </cell>
          <cell r="W446">
            <v>31</v>
          </cell>
          <cell r="X446">
            <v>20</v>
          </cell>
          <cell r="Y446">
            <v>60.784313725490193</v>
          </cell>
          <cell r="Z446">
            <v>614748.23529411759</v>
          </cell>
          <cell r="AA446">
            <v>396611.76470588241</v>
          </cell>
          <cell r="AB446">
            <v>18.716718862357499</v>
          </cell>
          <cell r="AC446">
            <v>415580.54285275401</v>
          </cell>
          <cell r="AD446">
            <v>40159.018146871611</v>
          </cell>
          <cell r="AE446">
            <v>439037.51285275398</v>
          </cell>
          <cell r="AF446">
            <v>42425.748146871614</v>
          </cell>
          <cell r="AG446">
            <v>1463.4583761758465</v>
          </cell>
          <cell r="AH446">
            <v>1652.5490196078433</v>
          </cell>
        </row>
        <row r="447">
          <cell r="A447">
            <v>563</v>
          </cell>
          <cell r="B447" t="str">
            <v>Вод-д к д 45 по ул Ержанова</v>
          </cell>
          <cell r="C447">
            <v>4</v>
          </cell>
          <cell r="D447" t="str">
            <v>25</v>
          </cell>
          <cell r="E447" t="str">
            <v>11.05.05</v>
          </cell>
          <cell r="F447" t="str">
            <v/>
          </cell>
          <cell r="G447" t="str">
            <v xml:space="preserve">  .  .</v>
          </cell>
          <cell r="H447">
            <v>9426.31</v>
          </cell>
          <cell r="I447">
            <v>0</v>
          </cell>
          <cell r="J447">
            <v>0</v>
          </cell>
          <cell r="K447">
            <v>9426.31</v>
          </cell>
          <cell r="L447">
            <v>0</v>
          </cell>
          <cell r="M447">
            <v>31.42</v>
          </cell>
          <cell r="N447">
            <v>31.42</v>
          </cell>
          <cell r="O447">
            <v>910.86</v>
          </cell>
          <cell r="P447">
            <v>8515.4500000000007</v>
          </cell>
          <cell r="Q447">
            <v>47.13</v>
          </cell>
          <cell r="R447">
            <v>123</v>
          </cell>
          <cell r="S447">
            <v>935</v>
          </cell>
          <cell r="T447" t="str">
            <v>Амортизация (водопровод)</v>
          </cell>
          <cell r="U447">
            <v>204160</v>
          </cell>
          <cell r="V447">
            <v>51</v>
          </cell>
          <cell r="W447">
            <v>31</v>
          </cell>
          <cell r="X447">
            <v>20</v>
          </cell>
          <cell r="Y447">
            <v>60.784313725490193</v>
          </cell>
          <cell r="Z447">
            <v>124097.25490196077</v>
          </cell>
          <cell r="AA447">
            <v>80062.745098039231</v>
          </cell>
          <cell r="AB447">
            <v>9.4020568611217517</v>
          </cell>
          <cell r="AC447">
            <v>79200.392610560579</v>
          </cell>
          <cell r="AD447">
            <v>7653.0975125213599</v>
          </cell>
          <cell r="AE447">
            <v>88626.702610560576</v>
          </cell>
          <cell r="AF447">
            <v>8563.9575125213596</v>
          </cell>
          <cell r="AG447">
            <v>295.42234203520189</v>
          </cell>
          <cell r="AH447">
            <v>333.59477124183007</v>
          </cell>
        </row>
        <row r="448">
          <cell r="A448">
            <v>564</v>
          </cell>
          <cell r="B448" t="str">
            <v>Вод-д к д 16 М-29</v>
          </cell>
          <cell r="C448">
            <v>4</v>
          </cell>
          <cell r="D448" t="str">
            <v>25</v>
          </cell>
          <cell r="E448" t="str">
            <v>11.05.05</v>
          </cell>
          <cell r="F448" t="str">
            <v/>
          </cell>
          <cell r="G448" t="str">
            <v xml:space="preserve">  .  .</v>
          </cell>
          <cell r="H448">
            <v>5871.1</v>
          </cell>
          <cell r="I448">
            <v>0</v>
          </cell>
          <cell r="J448">
            <v>0</v>
          </cell>
          <cell r="K448">
            <v>5871.1</v>
          </cell>
          <cell r="L448">
            <v>0</v>
          </cell>
          <cell r="M448">
            <v>19.57</v>
          </cell>
          <cell r="N448">
            <v>19.57</v>
          </cell>
          <cell r="O448">
            <v>567.33000000000004</v>
          </cell>
          <cell r="P448">
            <v>5303.77</v>
          </cell>
          <cell r="Q448">
            <v>29.36</v>
          </cell>
          <cell r="R448">
            <v>123</v>
          </cell>
          <cell r="S448">
            <v>935</v>
          </cell>
          <cell r="T448" t="str">
            <v>Амортизация (водопровод)</v>
          </cell>
          <cell r="U448">
            <v>113160</v>
          </cell>
          <cell r="V448">
            <v>51</v>
          </cell>
          <cell r="W448">
            <v>31</v>
          </cell>
          <cell r="X448">
            <v>20</v>
          </cell>
          <cell r="Y448">
            <v>60.784313725490193</v>
          </cell>
          <cell r="Z448">
            <v>68783.529411764699</v>
          </cell>
          <cell r="AA448">
            <v>44376.470588235301</v>
          </cell>
          <cell r="AB448">
            <v>8.3669673813599186</v>
          </cell>
          <cell r="AC448">
            <v>43252.202192702222</v>
          </cell>
          <cell r="AD448">
            <v>4179.5016044669228</v>
          </cell>
          <cell r="AE448">
            <v>49123.30219270222</v>
          </cell>
          <cell r="AF448">
            <v>4746.8316044669227</v>
          </cell>
          <cell r="AG448">
            <v>163.74434064234075</v>
          </cell>
          <cell r="AH448">
            <v>184.90196078431373</v>
          </cell>
        </row>
        <row r="449">
          <cell r="A449">
            <v>565</v>
          </cell>
          <cell r="B449" t="str">
            <v>Вод-д по ул Моховой</v>
          </cell>
          <cell r="C449">
            <v>4</v>
          </cell>
          <cell r="D449" t="str">
            <v>25</v>
          </cell>
          <cell r="E449" t="str">
            <v>11.05.05</v>
          </cell>
          <cell r="F449" t="str">
            <v/>
          </cell>
          <cell r="G449" t="str">
            <v xml:space="preserve">  .  .</v>
          </cell>
          <cell r="H449">
            <v>0.01</v>
          </cell>
          <cell r="I449">
            <v>0</v>
          </cell>
          <cell r="J449">
            <v>0</v>
          </cell>
          <cell r="K449">
            <v>0.01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0.01</v>
          </cell>
          <cell r="Q449">
            <v>0</v>
          </cell>
          <cell r="R449">
            <v>123</v>
          </cell>
          <cell r="S449">
            <v>935</v>
          </cell>
          <cell r="T449" t="str">
            <v>Амортизация (водопровод)</v>
          </cell>
          <cell r="U449">
            <v>1322725</v>
          </cell>
          <cell r="V449">
            <v>50</v>
          </cell>
          <cell r="W449">
            <v>32</v>
          </cell>
          <cell r="X449">
            <v>18</v>
          </cell>
          <cell r="Y449">
            <v>64</v>
          </cell>
          <cell r="Z449">
            <v>846544</v>
          </cell>
          <cell r="AA449">
            <v>476181</v>
          </cell>
          <cell r="AB449">
            <v>47618100</v>
          </cell>
          <cell r="AC449">
            <v>476180.99</v>
          </cell>
          <cell r="AD449">
            <v>0</v>
          </cell>
          <cell r="AE449">
            <v>476181</v>
          </cell>
          <cell r="AF449">
            <v>0</v>
          </cell>
          <cell r="AG449">
            <v>1587.2700000000002</v>
          </cell>
          <cell r="AH449">
            <v>2204.5416666666665</v>
          </cell>
        </row>
        <row r="450">
          <cell r="A450">
            <v>566</v>
          </cell>
          <cell r="B450" t="str">
            <v>Вод-д по ул Библиотечной и Медицинск</v>
          </cell>
          <cell r="C450">
            <v>4</v>
          </cell>
          <cell r="D450" t="str">
            <v>25</v>
          </cell>
          <cell r="E450" t="str">
            <v>11.05.05</v>
          </cell>
          <cell r="F450" t="str">
            <v/>
          </cell>
          <cell r="G450" t="str">
            <v xml:space="preserve">  .  .</v>
          </cell>
          <cell r="H450">
            <v>270.51</v>
          </cell>
          <cell r="I450">
            <v>0</v>
          </cell>
          <cell r="J450">
            <v>0</v>
          </cell>
          <cell r="K450">
            <v>270.51</v>
          </cell>
          <cell r="L450">
            <v>0</v>
          </cell>
          <cell r="M450">
            <v>0.9</v>
          </cell>
          <cell r="N450">
            <v>0.9</v>
          </cell>
          <cell r="O450">
            <v>26.1</v>
          </cell>
          <cell r="P450">
            <v>244.41</v>
          </cell>
          <cell r="Q450">
            <v>1.35</v>
          </cell>
          <cell r="R450">
            <v>123</v>
          </cell>
          <cell r="S450">
            <v>935</v>
          </cell>
          <cell r="T450" t="str">
            <v>Амортизация (водопровод)</v>
          </cell>
          <cell r="U450">
            <v>4704000</v>
          </cell>
          <cell r="V450">
            <v>51</v>
          </cell>
          <cell r="W450">
            <v>31</v>
          </cell>
          <cell r="X450">
            <v>20</v>
          </cell>
          <cell r="Y450">
            <v>60.784313725490193</v>
          </cell>
          <cell r="Z450">
            <v>2859294.1176470588</v>
          </cell>
          <cell r="AA450">
            <v>1844705.8823529412</v>
          </cell>
          <cell r="AB450">
            <v>7547.5875878766874</v>
          </cell>
          <cell r="AC450">
            <v>2041427.4083965225</v>
          </cell>
          <cell r="AD450">
            <v>196965.93604358155</v>
          </cell>
          <cell r="AE450">
            <v>2041697.9183965225</v>
          </cell>
          <cell r="AF450">
            <v>196992.03604358155</v>
          </cell>
          <cell r="AG450">
            <v>6805.6597279884081</v>
          </cell>
          <cell r="AH450">
            <v>7686.2745098039222</v>
          </cell>
        </row>
        <row r="451">
          <cell r="A451">
            <v>567</v>
          </cell>
          <cell r="B451" t="str">
            <v>Вод-д к котельной Кир р-на</v>
          </cell>
          <cell r="C451">
            <v>4</v>
          </cell>
          <cell r="D451" t="str">
            <v>25</v>
          </cell>
          <cell r="E451" t="str">
            <v>11.05.05</v>
          </cell>
          <cell r="F451" t="str">
            <v/>
          </cell>
          <cell r="G451" t="str">
            <v xml:space="preserve">  .  .</v>
          </cell>
          <cell r="H451">
            <v>49443.02</v>
          </cell>
          <cell r="I451">
            <v>0</v>
          </cell>
          <cell r="J451">
            <v>0</v>
          </cell>
          <cell r="K451">
            <v>49443.02</v>
          </cell>
          <cell r="L451">
            <v>0</v>
          </cell>
          <cell r="M451">
            <v>164.81</v>
          </cell>
          <cell r="N451">
            <v>164.81</v>
          </cell>
          <cell r="O451">
            <v>4777.8500000000004</v>
          </cell>
          <cell r="P451">
            <v>44665.17</v>
          </cell>
          <cell r="Q451">
            <v>247.22</v>
          </cell>
          <cell r="R451">
            <v>123</v>
          </cell>
          <cell r="S451">
            <v>935</v>
          </cell>
          <cell r="T451" t="str">
            <v>Амортизация (водопровод)</v>
          </cell>
          <cell r="U451">
            <v>1589288</v>
          </cell>
          <cell r="V451">
            <v>51</v>
          </cell>
          <cell r="W451">
            <v>31</v>
          </cell>
          <cell r="X451">
            <v>20</v>
          </cell>
          <cell r="Y451">
            <v>60.784313725490193</v>
          </cell>
          <cell r="Z451">
            <v>966037.80392156856</v>
          </cell>
          <cell r="AA451">
            <v>623250.19607843144</v>
          </cell>
          <cell r="AB451">
            <v>13.953830156214147</v>
          </cell>
          <cell r="AC451">
            <v>640476.4834902992</v>
          </cell>
          <cell r="AD451">
            <v>61891.457411867777</v>
          </cell>
          <cell r="AE451">
            <v>689919.50349029922</v>
          </cell>
          <cell r="AF451">
            <v>66669.307411867776</v>
          </cell>
          <cell r="AG451">
            <v>2299.7316783009974</v>
          </cell>
          <cell r="AH451">
            <v>2596.875816993464</v>
          </cell>
        </row>
        <row r="452">
          <cell r="A452">
            <v>568</v>
          </cell>
          <cell r="B452" t="str">
            <v>Вод-д к дому 27 М-22</v>
          </cell>
          <cell r="C452">
            <v>4</v>
          </cell>
          <cell r="D452" t="str">
            <v>25</v>
          </cell>
          <cell r="E452" t="str">
            <v>11.05.05</v>
          </cell>
          <cell r="F452" t="str">
            <v/>
          </cell>
          <cell r="G452" t="str">
            <v xml:space="preserve">  .  .</v>
          </cell>
          <cell r="H452">
            <v>10693.16</v>
          </cell>
          <cell r="I452">
            <v>0</v>
          </cell>
          <cell r="J452">
            <v>0</v>
          </cell>
          <cell r="K452">
            <v>10693.16</v>
          </cell>
          <cell r="L452">
            <v>0</v>
          </cell>
          <cell r="M452">
            <v>35.64</v>
          </cell>
          <cell r="N452">
            <v>35.64</v>
          </cell>
          <cell r="O452">
            <v>1033.22</v>
          </cell>
          <cell r="P452">
            <v>9659.94</v>
          </cell>
          <cell r="Q452">
            <v>53.47</v>
          </cell>
          <cell r="R452">
            <v>123</v>
          </cell>
          <cell r="S452">
            <v>935</v>
          </cell>
          <cell r="T452" t="str">
            <v>Амортизация (водопровод)</v>
          </cell>
          <cell r="U452">
            <v>41000</v>
          </cell>
          <cell r="V452">
            <v>51</v>
          </cell>
          <cell r="W452">
            <v>31</v>
          </cell>
          <cell r="X452">
            <v>20</v>
          </cell>
          <cell r="Y452">
            <v>60.784313725490193</v>
          </cell>
          <cell r="Z452">
            <v>24921.568627450979</v>
          </cell>
          <cell r="AA452">
            <v>16078.431372549021</v>
          </cell>
          <cell r="AB452">
            <v>1.664444227660733</v>
          </cell>
          <cell r="AC452">
            <v>7105.008437452645</v>
          </cell>
          <cell r="AD452">
            <v>686.51706490362244</v>
          </cell>
          <cell r="AE452">
            <v>17798.168437452645</v>
          </cell>
          <cell r="AF452">
            <v>1719.7370649036225</v>
          </cell>
          <cell r="AG452">
            <v>59.327228124842151</v>
          </cell>
          <cell r="AH452">
            <v>66.993464052287578</v>
          </cell>
        </row>
        <row r="453">
          <cell r="A453">
            <v>569</v>
          </cell>
          <cell r="B453" t="str">
            <v>Вод-д к дому 16 М-23</v>
          </cell>
          <cell r="C453">
            <v>4</v>
          </cell>
          <cell r="D453" t="str">
            <v>25</v>
          </cell>
          <cell r="E453" t="str">
            <v>11.05.05</v>
          </cell>
          <cell r="F453" t="str">
            <v/>
          </cell>
          <cell r="G453" t="str">
            <v xml:space="preserve">  .  .</v>
          </cell>
          <cell r="H453">
            <v>4614.3100000000004</v>
          </cell>
          <cell r="I453">
            <v>0</v>
          </cell>
          <cell r="J453">
            <v>0</v>
          </cell>
          <cell r="K453">
            <v>4614.3100000000004</v>
          </cell>
          <cell r="L453">
            <v>0</v>
          </cell>
          <cell r="M453">
            <v>15.38</v>
          </cell>
          <cell r="N453">
            <v>15.38</v>
          </cell>
          <cell r="O453">
            <v>445.86</v>
          </cell>
          <cell r="P453">
            <v>4168.45</v>
          </cell>
          <cell r="Q453">
            <v>23.07</v>
          </cell>
          <cell r="R453">
            <v>123</v>
          </cell>
          <cell r="S453">
            <v>935</v>
          </cell>
          <cell r="T453" t="str">
            <v>Амортизация (водопровод)</v>
          </cell>
          <cell r="U453">
            <v>31980</v>
          </cell>
          <cell r="V453">
            <v>51</v>
          </cell>
          <cell r="W453">
            <v>31</v>
          </cell>
          <cell r="X453">
            <v>20</v>
          </cell>
          <cell r="Y453">
            <v>60.784313725490193</v>
          </cell>
          <cell r="Z453">
            <v>19438.823529411762</v>
          </cell>
          <cell r="AA453">
            <v>12541.176470588238</v>
          </cell>
          <cell r="AB453">
            <v>3.0085946744205252</v>
          </cell>
          <cell r="AC453">
            <v>9268.2784921253733</v>
          </cell>
          <cell r="AD453">
            <v>895.55202153713537</v>
          </cell>
          <cell r="AE453">
            <v>13882.588492125375</v>
          </cell>
          <cell r="AF453">
            <v>1341.4120215371354</v>
          </cell>
          <cell r="AG453">
            <v>46.275294973751251</v>
          </cell>
          <cell r="AH453">
            <v>52.254901960784309</v>
          </cell>
        </row>
        <row r="454">
          <cell r="A454">
            <v>570</v>
          </cell>
          <cell r="B454" t="str">
            <v>Вод-д по ул Торговой 35 38 40</v>
          </cell>
          <cell r="C454">
            <v>4</v>
          </cell>
          <cell r="D454" t="str">
            <v>25</v>
          </cell>
          <cell r="E454" t="str">
            <v>11.05.05</v>
          </cell>
          <cell r="F454" t="str">
            <v/>
          </cell>
          <cell r="G454" t="str">
            <v xml:space="preserve">  .  .</v>
          </cell>
          <cell r="H454">
            <v>4920.88</v>
          </cell>
          <cell r="I454">
            <v>0</v>
          </cell>
          <cell r="J454">
            <v>0</v>
          </cell>
          <cell r="K454">
            <v>4920.88</v>
          </cell>
          <cell r="L454">
            <v>0</v>
          </cell>
          <cell r="M454">
            <v>16.399999999999999</v>
          </cell>
          <cell r="N454">
            <v>16.399999999999999</v>
          </cell>
          <cell r="O454">
            <v>475.44</v>
          </cell>
          <cell r="P454">
            <v>4445.4399999999996</v>
          </cell>
          <cell r="Q454">
            <v>24.6</v>
          </cell>
          <cell r="R454">
            <v>123</v>
          </cell>
          <cell r="S454">
            <v>935</v>
          </cell>
          <cell r="T454" t="str">
            <v>Амортизация (водопровод)</v>
          </cell>
          <cell r="U454">
            <v>78720</v>
          </cell>
          <cell r="V454">
            <v>51</v>
          </cell>
          <cell r="W454">
            <v>31</v>
          </cell>
          <cell r="X454">
            <v>20</v>
          </cell>
          <cell r="Y454">
            <v>60.784313725490193</v>
          </cell>
          <cell r="Z454">
            <v>47849.411764705881</v>
          </cell>
          <cell r="AA454">
            <v>30870.588235294119</v>
          </cell>
          <cell r="AB454">
            <v>6.944326823732661</v>
          </cell>
          <cell r="AC454">
            <v>29251.318980369575</v>
          </cell>
          <cell r="AD454">
            <v>2826.1707450754561</v>
          </cell>
          <cell r="AE454">
            <v>34172.198980369576</v>
          </cell>
          <cell r="AF454">
            <v>3301.6107450754562</v>
          </cell>
          <cell r="AG454">
            <v>113.90732993456525</v>
          </cell>
          <cell r="AH454">
            <v>128.62745098039215</v>
          </cell>
        </row>
        <row r="455">
          <cell r="A455">
            <v>571</v>
          </cell>
          <cell r="B455" t="str">
            <v>Вод-д к д 12 М-18</v>
          </cell>
          <cell r="C455">
            <v>4</v>
          </cell>
          <cell r="D455" t="str">
            <v>25</v>
          </cell>
          <cell r="E455" t="str">
            <v>11.05.05</v>
          </cell>
          <cell r="F455" t="str">
            <v/>
          </cell>
          <cell r="G455" t="str">
            <v xml:space="preserve">  .  .</v>
          </cell>
          <cell r="H455">
            <v>9741.43</v>
          </cell>
          <cell r="I455">
            <v>0</v>
          </cell>
          <cell r="J455">
            <v>0</v>
          </cell>
          <cell r="K455">
            <v>9741.43</v>
          </cell>
          <cell r="L455">
            <v>0</v>
          </cell>
          <cell r="M455">
            <v>32.47</v>
          </cell>
          <cell r="N455">
            <v>32.47</v>
          </cell>
          <cell r="O455">
            <v>941.31</v>
          </cell>
          <cell r="P455">
            <v>8800.1200000000008</v>
          </cell>
          <cell r="Q455">
            <v>48.71</v>
          </cell>
          <cell r="R455">
            <v>123</v>
          </cell>
          <cell r="S455">
            <v>935</v>
          </cell>
          <cell r="T455" t="str">
            <v>Амортизация (водопровод)</v>
          </cell>
          <cell r="U455">
            <v>39360</v>
          </cell>
          <cell r="V455">
            <v>51</v>
          </cell>
          <cell r="W455">
            <v>31</v>
          </cell>
          <cell r="X455">
            <v>20</v>
          </cell>
          <cell r="Y455">
            <v>60.784313725490193</v>
          </cell>
          <cell r="Z455">
            <v>23924.705882352941</v>
          </cell>
          <cell r="AA455">
            <v>15435.294117647059</v>
          </cell>
          <cell r="AB455">
            <v>1.7539867771856585</v>
          </cell>
          <cell r="AC455">
            <v>7344.9094108796889</v>
          </cell>
          <cell r="AD455">
            <v>709.7352932326321</v>
          </cell>
          <cell r="AE455">
            <v>17086.339410879689</v>
          </cell>
          <cell r="AF455">
            <v>1651.045293232632</v>
          </cell>
          <cell r="AG455">
            <v>56.954464702932292</v>
          </cell>
          <cell r="AH455">
            <v>64.313725490196077</v>
          </cell>
        </row>
        <row r="456">
          <cell r="A456">
            <v>572</v>
          </cell>
          <cell r="B456" t="str">
            <v>Вод-д по ул Цимлянской Глинки Островског</v>
          </cell>
          <cell r="C456">
            <v>4</v>
          </cell>
          <cell r="D456" t="str">
            <v>25</v>
          </cell>
          <cell r="E456" t="str">
            <v>11.05.05</v>
          </cell>
          <cell r="F456" t="str">
            <v/>
          </cell>
          <cell r="G456" t="str">
            <v xml:space="preserve">  .  .</v>
          </cell>
          <cell r="H456">
            <v>0.01</v>
          </cell>
          <cell r="I456">
            <v>0</v>
          </cell>
          <cell r="J456">
            <v>0</v>
          </cell>
          <cell r="K456">
            <v>0.01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0.01</v>
          </cell>
          <cell r="Q456">
            <v>0</v>
          </cell>
          <cell r="R456">
            <v>123</v>
          </cell>
          <cell r="S456">
            <v>935</v>
          </cell>
          <cell r="T456" t="str">
            <v>Амортизация (водопровод)</v>
          </cell>
          <cell r="U456">
            <v>4104660</v>
          </cell>
          <cell r="V456">
            <v>34</v>
          </cell>
          <cell r="W456">
            <v>31</v>
          </cell>
          <cell r="X456">
            <v>3</v>
          </cell>
          <cell r="Y456">
            <v>91.17647058823529</v>
          </cell>
          <cell r="Z456">
            <v>3742484.1176470588</v>
          </cell>
          <cell r="AA456">
            <v>362175.8823529412</v>
          </cell>
          <cell r="AB456">
            <v>36217588.235294119</v>
          </cell>
          <cell r="AC456">
            <v>362175.87235294119</v>
          </cell>
          <cell r="AD456">
            <v>0</v>
          </cell>
          <cell r="AE456">
            <v>362175.8823529412</v>
          </cell>
          <cell r="AF456">
            <v>0</v>
          </cell>
          <cell r="AG456">
            <v>1207.2529411764706</v>
          </cell>
          <cell r="AH456">
            <v>10060.441176470589</v>
          </cell>
        </row>
        <row r="457">
          <cell r="A457">
            <v>573</v>
          </cell>
          <cell r="B457" t="str">
            <v>Вод-д от майк в-да до н/ст 2-зоны</v>
          </cell>
          <cell r="C457">
            <v>4</v>
          </cell>
          <cell r="D457" t="str">
            <v>25</v>
          </cell>
          <cell r="E457" t="str">
            <v>11.05.05</v>
          </cell>
          <cell r="F457" t="str">
            <v/>
          </cell>
          <cell r="G457" t="str">
            <v xml:space="preserve">  .  .</v>
          </cell>
          <cell r="H457">
            <v>0.01</v>
          </cell>
          <cell r="I457">
            <v>0</v>
          </cell>
          <cell r="J457">
            <v>0</v>
          </cell>
          <cell r="K457">
            <v>0.01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0.01</v>
          </cell>
          <cell r="Q457">
            <v>0</v>
          </cell>
          <cell r="R457">
            <v>123</v>
          </cell>
          <cell r="S457">
            <v>935</v>
          </cell>
          <cell r="T457" t="str">
            <v>Амортизация (водопровод)</v>
          </cell>
          <cell r="U457">
            <v>11730000</v>
          </cell>
          <cell r="V457">
            <v>52</v>
          </cell>
          <cell r="W457">
            <v>30</v>
          </cell>
          <cell r="X457">
            <v>22</v>
          </cell>
          <cell r="Y457">
            <v>57.692307692307686</v>
          </cell>
          <cell r="Z457">
            <v>6767307.692307692</v>
          </cell>
          <cell r="AA457">
            <v>4962692.307692308</v>
          </cell>
          <cell r="AB457">
            <v>496269230.76923078</v>
          </cell>
          <cell r="AC457">
            <v>4962692.2976923082</v>
          </cell>
          <cell r="AD457">
            <v>0</v>
          </cell>
          <cell r="AE457">
            <v>4962692.307692308</v>
          </cell>
          <cell r="AF457">
            <v>0</v>
          </cell>
          <cell r="AG457">
            <v>16542.307692307691</v>
          </cell>
          <cell r="AH457">
            <v>18798.076923076922</v>
          </cell>
        </row>
        <row r="458">
          <cell r="A458">
            <v>575</v>
          </cell>
          <cell r="B458" t="str">
            <v>Вод-д по ул Кузембаева</v>
          </cell>
          <cell r="C458">
            <v>4</v>
          </cell>
          <cell r="D458" t="str">
            <v>25</v>
          </cell>
          <cell r="E458" t="str">
            <v>11.05.05</v>
          </cell>
          <cell r="F458" t="str">
            <v/>
          </cell>
          <cell r="G458" t="str">
            <v xml:space="preserve">  .  .</v>
          </cell>
          <cell r="H458">
            <v>0.01</v>
          </cell>
          <cell r="I458">
            <v>0</v>
          </cell>
          <cell r="J458">
            <v>0</v>
          </cell>
          <cell r="K458">
            <v>0.01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0.01</v>
          </cell>
          <cell r="Q458">
            <v>0</v>
          </cell>
          <cell r="R458">
            <v>123</v>
          </cell>
          <cell r="S458">
            <v>935</v>
          </cell>
          <cell r="T458" t="str">
            <v>Амортизация (водопровод)</v>
          </cell>
          <cell r="U458">
            <v>2226000</v>
          </cell>
          <cell r="V458">
            <v>51</v>
          </cell>
          <cell r="W458">
            <v>31</v>
          </cell>
          <cell r="X458">
            <v>20</v>
          </cell>
          <cell r="Y458">
            <v>60.784313725490193</v>
          </cell>
          <cell r="Z458">
            <v>1353058.8235294116</v>
          </cell>
          <cell r="AA458">
            <v>872941.17647058843</v>
          </cell>
          <cell r="AB458">
            <v>87294117.647058845</v>
          </cell>
          <cell r="AC458">
            <v>872941.16647058842</v>
          </cell>
          <cell r="AD458">
            <v>0</v>
          </cell>
          <cell r="AE458">
            <v>872941.17647058843</v>
          </cell>
          <cell r="AF458">
            <v>0</v>
          </cell>
          <cell r="AG458">
            <v>2909.8039215686281</v>
          </cell>
          <cell r="AH458">
            <v>3637.2549019607845</v>
          </cell>
        </row>
        <row r="459">
          <cell r="A459">
            <v>576</v>
          </cell>
          <cell r="B459" t="str">
            <v>Вод-д 2-я нитка подключ резерв 7-узла</v>
          </cell>
          <cell r="C459">
            <v>4</v>
          </cell>
          <cell r="D459" t="str">
            <v>25</v>
          </cell>
          <cell r="E459" t="str">
            <v>11.05.05</v>
          </cell>
          <cell r="F459" t="str">
            <v/>
          </cell>
          <cell r="G459" t="str">
            <v xml:space="preserve">  .  .</v>
          </cell>
          <cell r="H459">
            <v>0.01</v>
          </cell>
          <cell r="I459">
            <v>0</v>
          </cell>
          <cell r="J459">
            <v>0</v>
          </cell>
          <cell r="K459">
            <v>0.01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0.01</v>
          </cell>
          <cell r="Q459">
            <v>0</v>
          </cell>
          <cell r="R459">
            <v>123</v>
          </cell>
          <cell r="S459">
            <v>935</v>
          </cell>
          <cell r="T459" t="str">
            <v>Амортизация (водопровод)</v>
          </cell>
          <cell r="U459">
            <v>792802.2</v>
          </cell>
          <cell r="V459">
            <v>32</v>
          </cell>
          <cell r="W459">
            <v>30</v>
          </cell>
          <cell r="X459">
            <v>2</v>
          </cell>
          <cell r="Y459">
            <v>93.75</v>
          </cell>
          <cell r="Z459">
            <v>743252.0625</v>
          </cell>
          <cell r="AA459">
            <v>49550.137499999953</v>
          </cell>
          <cell r="AB459">
            <v>4955013.7499999953</v>
          </cell>
          <cell r="AC459">
            <v>49550.127499999951</v>
          </cell>
          <cell r="AD459">
            <v>0</v>
          </cell>
          <cell r="AE459">
            <v>49550.137499999953</v>
          </cell>
          <cell r="AF459">
            <v>0</v>
          </cell>
          <cell r="AG459">
            <v>165.16712499999986</v>
          </cell>
          <cell r="AH459">
            <v>2064.5890624999997</v>
          </cell>
        </row>
        <row r="460">
          <cell r="A460">
            <v>577</v>
          </cell>
          <cell r="B460" t="str">
            <v>Вод-д к дому 11 М-18</v>
          </cell>
          <cell r="C460">
            <v>4</v>
          </cell>
          <cell r="D460" t="str">
            <v>25</v>
          </cell>
          <cell r="E460" t="str">
            <v>11.05.05</v>
          </cell>
          <cell r="F460" t="str">
            <v/>
          </cell>
          <cell r="G460" t="str">
            <v xml:space="preserve">  .  .</v>
          </cell>
          <cell r="H460">
            <v>8804.42</v>
          </cell>
          <cell r="I460">
            <v>0</v>
          </cell>
          <cell r="J460">
            <v>0</v>
          </cell>
          <cell r="K460">
            <v>8804.42</v>
          </cell>
          <cell r="L460">
            <v>0</v>
          </cell>
          <cell r="M460">
            <v>29.35</v>
          </cell>
          <cell r="N460">
            <v>29.35</v>
          </cell>
          <cell r="O460">
            <v>850.85</v>
          </cell>
          <cell r="P460">
            <v>7953.57</v>
          </cell>
          <cell r="Q460">
            <v>44.02</v>
          </cell>
          <cell r="R460">
            <v>123</v>
          </cell>
          <cell r="S460">
            <v>935</v>
          </cell>
          <cell r="T460" t="str">
            <v>Амортизация (водопровод)</v>
          </cell>
          <cell r="U460">
            <v>321195</v>
          </cell>
          <cell r="V460">
            <v>51</v>
          </cell>
          <cell r="W460">
            <v>31</v>
          </cell>
          <cell r="X460">
            <v>20</v>
          </cell>
          <cell r="Y460">
            <v>60.784313725490193</v>
          </cell>
          <cell r="Z460">
            <v>195236.17647058822</v>
          </cell>
          <cell r="AA460">
            <v>125958.82352941178</v>
          </cell>
          <cell r="AB460">
            <v>15.836765569349586</v>
          </cell>
          <cell r="AC460">
            <v>130629.11551409289</v>
          </cell>
          <cell r="AD460">
            <v>12623.861984681094</v>
          </cell>
          <cell r="AE460">
            <v>139433.53551409289</v>
          </cell>
          <cell r="AF460">
            <v>13474.711984681095</v>
          </cell>
          <cell r="AG460">
            <v>464.77845171364294</v>
          </cell>
          <cell r="AH460">
            <v>524.82843137254906</v>
          </cell>
        </row>
        <row r="461">
          <cell r="A461">
            <v>578</v>
          </cell>
          <cell r="B461" t="str">
            <v>Вод-д от майкуд в-да до н/стан 2 зона</v>
          </cell>
          <cell r="C461">
            <v>4</v>
          </cell>
          <cell r="D461" t="str">
            <v>25</v>
          </cell>
          <cell r="E461" t="str">
            <v>11.05.05</v>
          </cell>
          <cell r="F461" t="str">
            <v/>
          </cell>
          <cell r="G461" t="str">
            <v xml:space="preserve">  .  .</v>
          </cell>
          <cell r="H461">
            <v>0.01</v>
          </cell>
          <cell r="I461">
            <v>0</v>
          </cell>
          <cell r="J461">
            <v>0</v>
          </cell>
          <cell r="K461">
            <v>0.01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0.01</v>
          </cell>
          <cell r="Q461">
            <v>0</v>
          </cell>
          <cell r="R461">
            <v>123</v>
          </cell>
          <cell r="S461">
            <v>935</v>
          </cell>
          <cell r="T461" t="str">
            <v>Амортизация (водопровод)</v>
          </cell>
          <cell r="U461">
            <v>23228800</v>
          </cell>
          <cell r="V461">
            <v>52</v>
          </cell>
          <cell r="W461">
            <v>30</v>
          </cell>
          <cell r="X461">
            <v>22</v>
          </cell>
          <cell r="Y461">
            <v>57.692307692307686</v>
          </cell>
          <cell r="Z461">
            <v>13401230.769230768</v>
          </cell>
          <cell r="AA461">
            <v>9827569.2307692319</v>
          </cell>
          <cell r="AB461">
            <v>982756923.07692313</v>
          </cell>
          <cell r="AC461">
            <v>9827569.2207692321</v>
          </cell>
          <cell r="AD461">
            <v>0</v>
          </cell>
          <cell r="AE461">
            <v>9827569.2307692319</v>
          </cell>
          <cell r="AF461">
            <v>0</v>
          </cell>
          <cell r="AG461">
            <v>32758.564102564105</v>
          </cell>
          <cell r="AH461">
            <v>37225.641025641024</v>
          </cell>
        </row>
        <row r="462">
          <cell r="A462">
            <v>579</v>
          </cell>
          <cell r="B462" t="str">
            <v>Вод-д ул Торговой 34 36 37 39 41-44 46</v>
          </cell>
          <cell r="C462">
            <v>4</v>
          </cell>
          <cell r="D462" t="str">
            <v>25</v>
          </cell>
          <cell r="E462" t="str">
            <v>11.05.05</v>
          </cell>
          <cell r="F462" t="str">
            <v/>
          </cell>
          <cell r="G462" t="str">
            <v xml:space="preserve">  .  .</v>
          </cell>
          <cell r="H462">
            <v>39036.5</v>
          </cell>
          <cell r="I462">
            <v>0</v>
          </cell>
          <cell r="J462">
            <v>0</v>
          </cell>
          <cell r="K462">
            <v>39036.5</v>
          </cell>
          <cell r="L462">
            <v>0</v>
          </cell>
          <cell r="M462">
            <v>130.12</v>
          </cell>
          <cell r="N462">
            <v>130.12</v>
          </cell>
          <cell r="O462">
            <v>3772.18</v>
          </cell>
          <cell r="P462">
            <v>35264.32</v>
          </cell>
          <cell r="Q462">
            <v>195.18</v>
          </cell>
          <cell r="R462">
            <v>123</v>
          </cell>
          <cell r="S462">
            <v>935</v>
          </cell>
          <cell r="T462" t="str">
            <v>Амортизация (водопровод)</v>
          </cell>
          <cell r="U462">
            <v>675680</v>
          </cell>
          <cell r="V462">
            <v>51</v>
          </cell>
          <cell r="W462">
            <v>31</v>
          </cell>
          <cell r="X462">
            <v>20</v>
          </cell>
          <cell r="Y462">
            <v>60.784313725490193</v>
          </cell>
          <cell r="Z462">
            <v>410707.45098039211</v>
          </cell>
          <cell r="AA462">
            <v>264972.54901960789</v>
          </cell>
          <cell r="AB462">
            <v>7.5138992902630166</v>
          </cell>
          <cell r="AC462">
            <v>254279.82964435226</v>
          </cell>
          <cell r="AD462">
            <v>24571.600624744344</v>
          </cell>
          <cell r="AE462">
            <v>293316.32964435226</v>
          </cell>
          <cell r="AF462">
            <v>28343.780624744344</v>
          </cell>
          <cell r="AG462">
            <v>977.72109881450751</v>
          </cell>
          <cell r="AH462">
            <v>1104.0522875816994</v>
          </cell>
        </row>
        <row r="463">
          <cell r="A463">
            <v>580</v>
          </cell>
          <cell r="B463" t="str">
            <v>Вод-д к общеж в 4кварт</v>
          </cell>
          <cell r="C463">
            <v>4</v>
          </cell>
          <cell r="D463" t="str">
            <v>25</v>
          </cell>
          <cell r="E463" t="str">
            <v>11.05.05</v>
          </cell>
          <cell r="F463" t="str">
            <v/>
          </cell>
          <cell r="G463" t="str">
            <v xml:space="preserve">  .  .</v>
          </cell>
          <cell r="H463">
            <v>1791.64</v>
          </cell>
          <cell r="I463">
            <v>0</v>
          </cell>
          <cell r="J463">
            <v>0</v>
          </cell>
          <cell r="K463">
            <v>1791.64</v>
          </cell>
          <cell r="L463">
            <v>0</v>
          </cell>
          <cell r="M463">
            <v>5.97</v>
          </cell>
          <cell r="N463">
            <v>5.97</v>
          </cell>
          <cell r="O463">
            <v>173.07</v>
          </cell>
          <cell r="P463">
            <v>1618.57</v>
          </cell>
          <cell r="Q463">
            <v>8.9600000000000009</v>
          </cell>
          <cell r="R463">
            <v>123</v>
          </cell>
          <cell r="S463">
            <v>935</v>
          </cell>
          <cell r="T463" t="str">
            <v>Амортизация (водопровод)</v>
          </cell>
          <cell r="U463">
            <v>27880</v>
          </cell>
          <cell r="V463">
            <v>51</v>
          </cell>
          <cell r="W463">
            <v>31</v>
          </cell>
          <cell r="X463">
            <v>20</v>
          </cell>
          <cell r="Y463">
            <v>60.784313725490193</v>
          </cell>
          <cell r="Z463">
            <v>16946.666666666664</v>
          </cell>
          <cell r="AA463">
            <v>10933.333333333336</v>
          </cell>
          <cell r="AB463">
            <v>6.75493388196577</v>
          </cell>
          <cell r="AC463">
            <v>10310.769740285154</v>
          </cell>
          <cell r="AD463">
            <v>996.00640695181573</v>
          </cell>
          <cell r="AE463">
            <v>12102.409740285153</v>
          </cell>
          <cell r="AF463">
            <v>1169.0764069518157</v>
          </cell>
          <cell r="AG463">
            <v>40.341365800950506</v>
          </cell>
          <cell r="AH463">
            <v>45.55555555555555</v>
          </cell>
        </row>
        <row r="464">
          <cell r="A464">
            <v>581</v>
          </cell>
          <cell r="B464" t="str">
            <v>Вод-д по ул 50 лет Каз 57а 63а 11а</v>
          </cell>
          <cell r="C464">
            <v>4</v>
          </cell>
          <cell r="D464" t="str">
            <v>25</v>
          </cell>
          <cell r="E464" t="str">
            <v>11.05.05</v>
          </cell>
          <cell r="F464" t="str">
            <v/>
          </cell>
          <cell r="G464" t="str">
            <v xml:space="preserve">  .  .</v>
          </cell>
          <cell r="H464">
            <v>8715.4</v>
          </cell>
          <cell r="I464">
            <v>0</v>
          </cell>
          <cell r="J464">
            <v>0</v>
          </cell>
          <cell r="K464">
            <v>8715.4</v>
          </cell>
          <cell r="L464">
            <v>0</v>
          </cell>
          <cell r="M464">
            <v>29.05</v>
          </cell>
          <cell r="N464">
            <v>29.05</v>
          </cell>
          <cell r="O464">
            <v>842.17</v>
          </cell>
          <cell r="P464">
            <v>7873.23</v>
          </cell>
          <cell r="Q464">
            <v>43.58</v>
          </cell>
          <cell r="R464">
            <v>123</v>
          </cell>
          <cell r="S464">
            <v>935</v>
          </cell>
          <cell r="T464" t="str">
            <v>Амортизация (водопровод)</v>
          </cell>
          <cell r="U464">
            <v>1372680</v>
          </cell>
          <cell r="V464">
            <v>51</v>
          </cell>
          <cell r="W464">
            <v>31</v>
          </cell>
          <cell r="X464">
            <v>20</v>
          </cell>
          <cell r="Y464">
            <v>60.784313725490193</v>
          </cell>
          <cell r="Z464">
            <v>834374.1176470588</v>
          </cell>
          <cell r="AA464">
            <v>538305.8823529412</v>
          </cell>
          <cell r="AB464">
            <v>68.371669867759636</v>
          </cell>
          <cell r="AC464">
            <v>587171.05156547227</v>
          </cell>
          <cell r="AD464">
            <v>56738.399212531134</v>
          </cell>
          <cell r="AE464">
            <v>595886.45156547229</v>
          </cell>
          <cell r="AF464">
            <v>57580.569212531133</v>
          </cell>
          <cell r="AG464">
            <v>1986.2881718849076</v>
          </cell>
          <cell r="AH464">
            <v>2242.9411764705883</v>
          </cell>
        </row>
        <row r="465">
          <cell r="A465">
            <v>582</v>
          </cell>
          <cell r="B465" t="str">
            <v>Вод-д к дом 5 6 16 10  вставки 34 М-11а</v>
          </cell>
          <cell r="C465">
            <v>4</v>
          </cell>
          <cell r="D465" t="str">
            <v>25</v>
          </cell>
          <cell r="E465" t="str">
            <v>11.05.05</v>
          </cell>
          <cell r="F465" t="str">
            <v/>
          </cell>
          <cell r="G465" t="str">
            <v xml:space="preserve">  .  .</v>
          </cell>
          <cell r="H465">
            <v>52495.360000000001</v>
          </cell>
          <cell r="I465">
            <v>0</v>
          </cell>
          <cell r="J465">
            <v>0</v>
          </cell>
          <cell r="K465">
            <v>52495.360000000001</v>
          </cell>
          <cell r="L465">
            <v>0</v>
          </cell>
          <cell r="M465">
            <v>174.98</v>
          </cell>
          <cell r="N465">
            <v>174.98</v>
          </cell>
          <cell r="O465">
            <v>5072.68</v>
          </cell>
          <cell r="P465">
            <v>47422.68</v>
          </cell>
          <cell r="Q465">
            <v>262.48</v>
          </cell>
          <cell r="R465">
            <v>123</v>
          </cell>
          <cell r="S465">
            <v>935</v>
          </cell>
          <cell r="T465" t="str">
            <v>Амортизация (водопровод)</v>
          </cell>
          <cell r="U465">
            <v>1148400</v>
          </cell>
          <cell r="V465">
            <v>50</v>
          </cell>
          <cell r="W465">
            <v>32</v>
          </cell>
          <cell r="X465">
            <v>18</v>
          </cell>
          <cell r="Y465">
            <v>64</v>
          </cell>
          <cell r="Z465">
            <v>734976</v>
          </cell>
          <cell r="AA465">
            <v>413424</v>
          </cell>
          <cell r="AB465">
            <v>8.717853988850905</v>
          </cell>
          <cell r="AC465">
            <v>405151.52357216424</v>
          </cell>
          <cell r="AD465">
            <v>39150.20357216421</v>
          </cell>
          <cell r="AE465">
            <v>457646.88357216422</v>
          </cell>
          <cell r="AF465">
            <v>44222.88357216421</v>
          </cell>
          <cell r="AG465">
            <v>1525.4896119072139</v>
          </cell>
          <cell r="AH465">
            <v>1914</v>
          </cell>
        </row>
        <row r="466">
          <cell r="A466">
            <v>583</v>
          </cell>
          <cell r="B466" t="str">
            <v>Вод-д по ул Горношахтной 6</v>
          </cell>
          <cell r="C466">
            <v>4</v>
          </cell>
          <cell r="D466" t="str">
            <v>25</v>
          </cell>
          <cell r="E466" t="str">
            <v>11.05.05</v>
          </cell>
          <cell r="F466" t="str">
            <v/>
          </cell>
          <cell r="G466" t="str">
            <v xml:space="preserve">  .  .</v>
          </cell>
          <cell r="H466">
            <v>0.01</v>
          </cell>
          <cell r="I466">
            <v>0</v>
          </cell>
          <cell r="J466">
            <v>0</v>
          </cell>
          <cell r="K466">
            <v>0.01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0.01</v>
          </cell>
          <cell r="Q466">
            <v>0</v>
          </cell>
          <cell r="R466">
            <v>123</v>
          </cell>
          <cell r="S466">
            <v>935</v>
          </cell>
          <cell r="T466" t="str">
            <v>Амортизация (водопровод)</v>
          </cell>
          <cell r="U466">
            <v>130000</v>
          </cell>
          <cell r="V466">
            <v>34</v>
          </cell>
          <cell r="W466">
            <v>31</v>
          </cell>
          <cell r="X466">
            <v>3</v>
          </cell>
          <cell r="Y466">
            <v>91.17647058823529</v>
          </cell>
          <cell r="Z466">
            <v>118529.41176470587</v>
          </cell>
          <cell r="AA466">
            <v>11470.588235294126</v>
          </cell>
          <cell r="AB466">
            <v>1147058.8235294125</v>
          </cell>
          <cell r="AC466">
            <v>11470.578235294124</v>
          </cell>
          <cell r="AD466">
            <v>0</v>
          </cell>
          <cell r="AE466">
            <v>11470.588235294124</v>
          </cell>
          <cell r="AF466">
            <v>0</v>
          </cell>
          <cell r="AG466">
            <v>38.235294117647079</v>
          </cell>
          <cell r="AH466">
            <v>318.62745098039215</v>
          </cell>
        </row>
        <row r="467">
          <cell r="A467">
            <v>584</v>
          </cell>
          <cell r="B467" t="str">
            <v>Вод-д к дому 4 М-59 пр н-абдирова</v>
          </cell>
          <cell r="C467">
            <v>4</v>
          </cell>
          <cell r="D467" t="str">
            <v>25</v>
          </cell>
          <cell r="E467" t="str">
            <v>11.05.05</v>
          </cell>
          <cell r="F467" t="str">
            <v/>
          </cell>
          <cell r="G467" t="str">
            <v xml:space="preserve">  .  .</v>
          </cell>
          <cell r="H467">
            <v>222363.22</v>
          </cell>
          <cell r="I467">
            <v>0</v>
          </cell>
          <cell r="J467">
            <v>0</v>
          </cell>
          <cell r="K467">
            <v>222363.22</v>
          </cell>
          <cell r="L467">
            <v>0</v>
          </cell>
          <cell r="M467">
            <v>741.21</v>
          </cell>
          <cell r="N467">
            <v>741.21</v>
          </cell>
          <cell r="O467">
            <v>3706.05</v>
          </cell>
          <cell r="P467">
            <v>218657.17</v>
          </cell>
          <cell r="Q467">
            <v>1111.82</v>
          </cell>
          <cell r="R467">
            <v>123</v>
          </cell>
          <cell r="S467">
            <v>935</v>
          </cell>
          <cell r="T467" t="str">
            <v>Амортизация (водопровод)</v>
          </cell>
          <cell r="U467">
            <v>86850</v>
          </cell>
          <cell r="V467">
            <v>34</v>
          </cell>
          <cell r="W467">
            <v>31</v>
          </cell>
          <cell r="X467">
            <v>3</v>
          </cell>
          <cell r="Y467">
            <v>91.17647058823529</v>
          </cell>
          <cell r="Z467">
            <v>79186.76470588235</v>
          </cell>
          <cell r="AA467">
            <v>7663.2352941176505</v>
          </cell>
          <cell r="AB467">
            <v>3.5046805435731423E-2</v>
          </cell>
          <cell r="AC467">
            <v>-214570.09949259725</v>
          </cell>
          <cell r="AD467">
            <v>-3576.1647867149077</v>
          </cell>
          <cell r="AE467">
            <v>7793.120507402753</v>
          </cell>
          <cell r="AF467">
            <v>129.8852132850925</v>
          </cell>
          <cell r="AG467">
            <v>25.977068358009177</v>
          </cell>
          <cell r="AH467">
            <v>212.86764705882354</v>
          </cell>
        </row>
        <row r="468">
          <cell r="A468">
            <v>585</v>
          </cell>
          <cell r="B468" t="str">
            <v>Вод-д к дому 4а М- 7</v>
          </cell>
          <cell r="C468">
            <v>4</v>
          </cell>
          <cell r="D468" t="str">
            <v>25</v>
          </cell>
          <cell r="E468" t="str">
            <v>11.05.05</v>
          </cell>
          <cell r="F468" t="str">
            <v/>
          </cell>
          <cell r="G468" t="str">
            <v xml:space="preserve">  .  .</v>
          </cell>
          <cell r="H468">
            <v>3889.15</v>
          </cell>
          <cell r="I468">
            <v>0</v>
          </cell>
          <cell r="J468">
            <v>0</v>
          </cell>
          <cell r="K468">
            <v>3889.15</v>
          </cell>
          <cell r="L468">
            <v>0</v>
          </cell>
          <cell r="M468">
            <v>12.96</v>
          </cell>
          <cell r="N468">
            <v>12.96</v>
          </cell>
          <cell r="O468">
            <v>375.72</v>
          </cell>
          <cell r="P468">
            <v>3513.43</v>
          </cell>
          <cell r="Q468">
            <v>19.45</v>
          </cell>
          <cell r="R468">
            <v>123</v>
          </cell>
          <cell r="S468">
            <v>935</v>
          </cell>
          <cell r="T468" t="str">
            <v>Амортизация (водопровод)</v>
          </cell>
          <cell r="U468">
            <v>42640</v>
          </cell>
          <cell r="V468">
            <v>51</v>
          </cell>
          <cell r="W468">
            <v>31</v>
          </cell>
          <cell r="X468">
            <v>20</v>
          </cell>
          <cell r="Y468">
            <v>60.784313725490193</v>
          </cell>
          <cell r="Z468">
            <v>25918.431372549017</v>
          </cell>
          <cell r="AA468">
            <v>16721.568627450983</v>
          </cell>
          <cell r="AB468">
            <v>4.759328811859346</v>
          </cell>
          <cell r="AC468">
            <v>14620.593648642776</v>
          </cell>
          <cell r="AD468">
            <v>1412.4550211917935</v>
          </cell>
          <cell r="AE468">
            <v>18509.743648642776</v>
          </cell>
          <cell r="AF468">
            <v>1788.1750211917936</v>
          </cell>
          <cell r="AG468">
            <v>61.699145495475925</v>
          </cell>
          <cell r="AH468">
            <v>69.673202614379093</v>
          </cell>
        </row>
        <row r="469">
          <cell r="A469">
            <v>586</v>
          </cell>
          <cell r="B469" t="str">
            <v>Вод-д к дому 51 по Б-Мира</v>
          </cell>
          <cell r="C469">
            <v>4</v>
          </cell>
          <cell r="D469" t="str">
            <v>25</v>
          </cell>
          <cell r="E469" t="str">
            <v>11.05.05</v>
          </cell>
          <cell r="F469" t="str">
            <v/>
          </cell>
          <cell r="G469" t="str">
            <v xml:space="preserve">  .  .</v>
          </cell>
          <cell r="H469">
            <v>3545.71</v>
          </cell>
          <cell r="I469">
            <v>0</v>
          </cell>
          <cell r="J469">
            <v>0</v>
          </cell>
          <cell r="K469">
            <v>3545.71</v>
          </cell>
          <cell r="L469">
            <v>0</v>
          </cell>
          <cell r="M469">
            <v>11.82</v>
          </cell>
          <cell r="N469">
            <v>11.82</v>
          </cell>
          <cell r="O469">
            <v>342.66</v>
          </cell>
          <cell r="P469">
            <v>3203.05</v>
          </cell>
          <cell r="Q469">
            <v>17.73</v>
          </cell>
          <cell r="R469">
            <v>123</v>
          </cell>
          <cell r="S469">
            <v>935</v>
          </cell>
          <cell r="T469" t="str">
            <v>Амортизация (водопровод)</v>
          </cell>
          <cell r="U469">
            <v>55760</v>
          </cell>
          <cell r="V469">
            <v>51</v>
          </cell>
          <cell r="W469">
            <v>31</v>
          </cell>
          <cell r="X469">
            <v>20</v>
          </cell>
          <cell r="Y469">
            <v>60.784313725490193</v>
          </cell>
          <cell r="Z469">
            <v>33893.333333333328</v>
          </cell>
          <cell r="AA469">
            <v>21866.666666666672</v>
          </cell>
          <cell r="AB469">
            <v>6.8268265143118807</v>
          </cell>
          <cell r="AC469">
            <v>20660.23704006078</v>
          </cell>
          <cell r="AD469">
            <v>1996.620373394109</v>
          </cell>
          <cell r="AE469">
            <v>24205.947040060779</v>
          </cell>
          <cell r="AF469">
            <v>2339.2803733941091</v>
          </cell>
          <cell r="AG469">
            <v>80.686490133535926</v>
          </cell>
          <cell r="AH469">
            <v>91.1111111111111</v>
          </cell>
        </row>
        <row r="470">
          <cell r="A470">
            <v>587</v>
          </cell>
          <cell r="B470" t="str">
            <v>Вод-д к ИВЦ инст-та Гипршахтострой</v>
          </cell>
          <cell r="C470">
            <v>4</v>
          </cell>
          <cell r="D470" t="str">
            <v>25</v>
          </cell>
          <cell r="E470" t="str">
            <v>11.05.05</v>
          </cell>
          <cell r="F470" t="str">
            <v/>
          </cell>
          <cell r="G470" t="str">
            <v xml:space="preserve">  .  .</v>
          </cell>
          <cell r="H470">
            <v>2666.72</v>
          </cell>
          <cell r="I470">
            <v>0</v>
          </cell>
          <cell r="J470">
            <v>0</v>
          </cell>
          <cell r="K470">
            <v>2666.72</v>
          </cell>
          <cell r="L470">
            <v>0</v>
          </cell>
          <cell r="M470">
            <v>8.89</v>
          </cell>
          <cell r="N470">
            <v>8.89</v>
          </cell>
          <cell r="O470">
            <v>257.70999999999998</v>
          </cell>
          <cell r="P470">
            <v>2409.0100000000002</v>
          </cell>
          <cell r="Q470">
            <v>13.33</v>
          </cell>
          <cell r="R470">
            <v>123</v>
          </cell>
          <cell r="S470">
            <v>935</v>
          </cell>
          <cell r="T470" t="str">
            <v>Амортизация (водопровод)</v>
          </cell>
          <cell r="U470">
            <v>26240</v>
          </cell>
          <cell r="V470">
            <v>51</v>
          </cell>
          <cell r="W470">
            <v>31</v>
          </cell>
          <cell r="X470">
            <v>20</v>
          </cell>
          <cell r="Y470">
            <v>60.784313725490193</v>
          </cell>
          <cell r="Z470">
            <v>15949.803921568626</v>
          </cell>
          <cell r="AA470">
            <v>10290.196078431374</v>
          </cell>
          <cell r="AB470">
            <v>4.2715456052201413</v>
          </cell>
          <cell r="AC470">
            <v>8724.2960963526548</v>
          </cell>
          <cell r="AD470">
            <v>843.11001792128241</v>
          </cell>
          <cell r="AE470">
            <v>11391.016096352654</v>
          </cell>
          <cell r="AF470">
            <v>1100.8200179212824</v>
          </cell>
          <cell r="AG470">
            <v>37.970053654508845</v>
          </cell>
          <cell r="AH470">
            <v>42.875816993464049</v>
          </cell>
        </row>
        <row r="471">
          <cell r="A471">
            <v>588</v>
          </cell>
          <cell r="B471" t="str">
            <v>Вод-д вокруг М-9</v>
          </cell>
          <cell r="C471">
            <v>4</v>
          </cell>
          <cell r="D471" t="str">
            <v>25</v>
          </cell>
          <cell r="E471" t="str">
            <v>11.05.05</v>
          </cell>
          <cell r="F471" t="str">
            <v/>
          </cell>
          <cell r="G471" t="str">
            <v xml:space="preserve">  .  .</v>
          </cell>
          <cell r="H471">
            <v>137504.06</v>
          </cell>
          <cell r="I471">
            <v>0</v>
          </cell>
          <cell r="J471">
            <v>0</v>
          </cell>
          <cell r="K471">
            <v>137504.06</v>
          </cell>
          <cell r="L471">
            <v>0</v>
          </cell>
          <cell r="M471">
            <v>458.35</v>
          </cell>
          <cell r="N471">
            <v>458.35</v>
          </cell>
          <cell r="O471">
            <v>13287.57</v>
          </cell>
          <cell r="P471">
            <v>124216.49</v>
          </cell>
          <cell r="Q471">
            <v>687.52</v>
          </cell>
          <cell r="R471">
            <v>123</v>
          </cell>
          <cell r="S471">
            <v>935</v>
          </cell>
          <cell r="T471" t="str">
            <v>Амортизация (водопровод)</v>
          </cell>
          <cell r="U471">
            <v>4035900</v>
          </cell>
          <cell r="V471">
            <v>51</v>
          </cell>
          <cell r="W471">
            <v>31</v>
          </cell>
          <cell r="X471">
            <v>20</v>
          </cell>
          <cell r="Y471">
            <v>60.784313725490193</v>
          </cell>
          <cell r="Z471">
            <v>2453194.1176470588</v>
          </cell>
          <cell r="AA471">
            <v>1582705.8823529412</v>
          </cell>
          <cell r="AB471">
            <v>12.741511874574311</v>
          </cell>
          <cell r="AC471">
            <v>1614505.5532921783</v>
          </cell>
          <cell r="AD471">
            <v>156016.16093923736</v>
          </cell>
          <cell r="AE471">
            <v>1752009.6132921784</v>
          </cell>
          <cell r="AF471">
            <v>169303.73093923737</v>
          </cell>
          <cell r="AG471">
            <v>5840.0320443072605</v>
          </cell>
          <cell r="AH471">
            <v>6594.6078431372553</v>
          </cell>
        </row>
        <row r="472">
          <cell r="A472">
            <v>589</v>
          </cell>
          <cell r="B472" t="str">
            <v>Вод-д по ул Заводской до ул Путейской</v>
          </cell>
          <cell r="C472">
            <v>4</v>
          </cell>
          <cell r="D472" t="str">
            <v>25</v>
          </cell>
          <cell r="E472" t="str">
            <v>11.05.05</v>
          </cell>
          <cell r="F472" t="str">
            <v/>
          </cell>
          <cell r="G472" t="str">
            <v xml:space="preserve">  .  .</v>
          </cell>
          <cell r="H472">
            <v>0.01</v>
          </cell>
          <cell r="I472">
            <v>0</v>
          </cell>
          <cell r="J472">
            <v>0</v>
          </cell>
          <cell r="K472">
            <v>0.01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0.01</v>
          </cell>
          <cell r="Q472">
            <v>0</v>
          </cell>
          <cell r="R472">
            <v>123</v>
          </cell>
          <cell r="S472">
            <v>935</v>
          </cell>
          <cell r="T472" t="str">
            <v>Амортизация (водопровод)</v>
          </cell>
          <cell r="U472">
            <v>471800</v>
          </cell>
          <cell r="V472">
            <v>33</v>
          </cell>
          <cell r="W472">
            <v>30</v>
          </cell>
          <cell r="X472">
            <v>3</v>
          </cell>
          <cell r="Y472">
            <v>90.909090909090907</v>
          </cell>
          <cell r="Z472">
            <v>428909.09090909088</v>
          </cell>
          <cell r="AA472">
            <v>42890.909090909117</v>
          </cell>
          <cell r="AB472">
            <v>4289090.909090912</v>
          </cell>
          <cell r="AC472">
            <v>42890.899090909115</v>
          </cell>
          <cell r="AD472">
            <v>0</v>
          </cell>
          <cell r="AE472">
            <v>42890.909090909117</v>
          </cell>
          <cell r="AF472">
            <v>0</v>
          </cell>
          <cell r="AG472">
            <v>142.96969696969705</v>
          </cell>
          <cell r="AH472">
            <v>1191.4141414141413</v>
          </cell>
        </row>
        <row r="473">
          <cell r="A473">
            <v>590</v>
          </cell>
          <cell r="B473" t="str">
            <v>Вод-д к общеж на 537 мест по ул Карбышев</v>
          </cell>
          <cell r="C473">
            <v>4</v>
          </cell>
          <cell r="D473" t="str">
            <v>25</v>
          </cell>
          <cell r="E473" t="str">
            <v>11.05.05</v>
          </cell>
          <cell r="F473" t="str">
            <v/>
          </cell>
          <cell r="G473" t="str">
            <v xml:space="preserve">  .  .</v>
          </cell>
          <cell r="H473">
            <v>236311.32</v>
          </cell>
          <cell r="I473">
            <v>0</v>
          </cell>
          <cell r="J473">
            <v>0</v>
          </cell>
          <cell r="K473">
            <v>236311.32</v>
          </cell>
          <cell r="L473">
            <v>0</v>
          </cell>
          <cell r="M473">
            <v>787.7</v>
          </cell>
          <cell r="N473">
            <v>787.7</v>
          </cell>
          <cell r="O473">
            <v>5608.68</v>
          </cell>
          <cell r="P473">
            <v>230702.64</v>
          </cell>
          <cell r="Q473">
            <v>1181.56</v>
          </cell>
          <cell r="R473">
            <v>123</v>
          </cell>
          <cell r="S473">
            <v>935</v>
          </cell>
          <cell r="T473" t="str">
            <v>Амортизация (водопровод)</v>
          </cell>
          <cell r="U473">
            <v>313280</v>
          </cell>
          <cell r="V473">
            <v>52</v>
          </cell>
          <cell r="W473">
            <v>30</v>
          </cell>
          <cell r="X473">
            <v>22</v>
          </cell>
          <cell r="Y473">
            <v>57.692307692307686</v>
          </cell>
          <cell r="Z473">
            <v>180738.46153846153</v>
          </cell>
          <cell r="AA473">
            <v>132541.53846153847</v>
          </cell>
          <cell r="AB473">
            <v>0.57451244797865542</v>
          </cell>
          <cell r="AC473">
            <v>-100547.52506173262</v>
          </cell>
          <cell r="AD473">
            <v>-2386.4235232710753</v>
          </cell>
          <cell r="AE473">
            <v>135763.79493826738</v>
          </cell>
          <cell r="AF473">
            <v>3222.256476728925</v>
          </cell>
          <cell r="AG473">
            <v>452.54598312755797</v>
          </cell>
          <cell r="AH473">
            <v>502.05128205128204</v>
          </cell>
        </row>
        <row r="474">
          <cell r="A474">
            <v>591</v>
          </cell>
          <cell r="B474" t="str">
            <v>Вод-д к домам 19 26 М-29</v>
          </cell>
          <cell r="C474">
            <v>4</v>
          </cell>
          <cell r="D474" t="str">
            <v>25</v>
          </cell>
          <cell r="E474" t="str">
            <v>11.05.05</v>
          </cell>
          <cell r="F474" t="str">
            <v/>
          </cell>
          <cell r="G474" t="str">
            <v xml:space="preserve">  .  .</v>
          </cell>
          <cell r="H474">
            <v>125413.52</v>
          </cell>
          <cell r="I474">
            <v>0</v>
          </cell>
          <cell r="J474">
            <v>0</v>
          </cell>
          <cell r="K474">
            <v>125413.52</v>
          </cell>
          <cell r="L474">
            <v>0</v>
          </cell>
          <cell r="M474">
            <v>418.05</v>
          </cell>
          <cell r="N474">
            <v>418.05</v>
          </cell>
          <cell r="O474">
            <v>12119.25</v>
          </cell>
          <cell r="P474">
            <v>113294.27</v>
          </cell>
          <cell r="Q474">
            <v>627.07000000000005</v>
          </cell>
          <cell r="R474">
            <v>123</v>
          </cell>
          <cell r="S474">
            <v>935</v>
          </cell>
          <cell r="T474" t="str">
            <v>Амортизация (водопровод)</v>
          </cell>
          <cell r="U474">
            <v>2090880</v>
          </cell>
          <cell r="V474">
            <v>52</v>
          </cell>
          <cell r="W474">
            <v>30</v>
          </cell>
          <cell r="X474">
            <v>22</v>
          </cell>
          <cell r="Y474">
            <v>57.692307692307686</v>
          </cell>
          <cell r="Z474">
            <v>1206276.923076923</v>
          </cell>
          <cell r="AA474">
            <v>884603.07692307699</v>
          </cell>
          <cell r="AB474">
            <v>7.8080125051609137</v>
          </cell>
          <cell r="AC474">
            <v>853816.81247624836</v>
          </cell>
          <cell r="AD474">
            <v>82508.005553171402</v>
          </cell>
          <cell r="AE474">
            <v>979230.33247624838</v>
          </cell>
          <cell r="AF474">
            <v>94627.255553171402</v>
          </cell>
          <cell r="AG474">
            <v>3264.1011082541613</v>
          </cell>
          <cell r="AH474">
            <v>3350.7692307692305</v>
          </cell>
        </row>
        <row r="475">
          <cell r="A475">
            <v>592</v>
          </cell>
          <cell r="B475" t="str">
            <v>Вод-д жилого дома 2 на ст Б-Михайловка</v>
          </cell>
          <cell r="C475">
            <v>4</v>
          </cell>
          <cell r="D475" t="str">
            <v>25</v>
          </cell>
          <cell r="E475" t="str">
            <v>11.05.05</v>
          </cell>
          <cell r="F475" t="str">
            <v/>
          </cell>
          <cell r="G475" t="str">
            <v xml:space="preserve">  .  .</v>
          </cell>
          <cell r="H475">
            <v>13675.82</v>
          </cell>
          <cell r="I475">
            <v>0</v>
          </cell>
          <cell r="J475">
            <v>0</v>
          </cell>
          <cell r="K475">
            <v>13675.82</v>
          </cell>
          <cell r="L475">
            <v>0</v>
          </cell>
          <cell r="M475">
            <v>45.59</v>
          </cell>
          <cell r="N475">
            <v>45.59</v>
          </cell>
          <cell r="O475">
            <v>1321.65</v>
          </cell>
          <cell r="P475">
            <v>12354.17</v>
          </cell>
          <cell r="Q475">
            <v>68.38</v>
          </cell>
          <cell r="R475">
            <v>123</v>
          </cell>
          <cell r="S475">
            <v>935</v>
          </cell>
          <cell r="T475" t="str">
            <v>Амортизация (водопровод)</v>
          </cell>
          <cell r="U475">
            <v>677376</v>
          </cell>
          <cell r="V475">
            <v>52</v>
          </cell>
          <cell r="W475">
            <v>30</v>
          </cell>
          <cell r="X475">
            <v>22</v>
          </cell>
          <cell r="Y475">
            <v>57.692307692307686</v>
          </cell>
          <cell r="Z475">
            <v>390793.84615384613</v>
          </cell>
          <cell r="AA475">
            <v>286582.15384615387</v>
          </cell>
          <cell r="AB475">
            <v>23.197200123209722</v>
          </cell>
          <cell r="AC475">
            <v>303564.91338899394</v>
          </cell>
          <cell r="AD475">
            <v>29336.929542840131</v>
          </cell>
          <cell r="AE475">
            <v>317240.73338899395</v>
          </cell>
          <cell r="AF475">
            <v>30658.579542840132</v>
          </cell>
          <cell r="AG475">
            <v>1057.4691112966464</v>
          </cell>
          <cell r="AH475">
            <v>1085.5384615384617</v>
          </cell>
        </row>
        <row r="476">
          <cell r="A476">
            <v>593</v>
          </cell>
          <cell r="B476" t="str">
            <v>Вод-д к жил комп-су 1 кв 86</v>
          </cell>
          <cell r="C476">
            <v>4</v>
          </cell>
          <cell r="D476" t="str">
            <v>25</v>
          </cell>
          <cell r="E476" t="str">
            <v>11.05.05</v>
          </cell>
          <cell r="F476" t="str">
            <v/>
          </cell>
          <cell r="G476" t="str">
            <v xml:space="preserve">  .  .</v>
          </cell>
          <cell r="H476">
            <v>131206.35999999999</v>
          </cell>
          <cell r="I476">
            <v>0</v>
          </cell>
          <cell r="J476">
            <v>0</v>
          </cell>
          <cell r="K476">
            <v>131206.35999999999</v>
          </cell>
          <cell r="L476">
            <v>0</v>
          </cell>
          <cell r="M476">
            <v>437.35</v>
          </cell>
          <cell r="N476">
            <v>437.35</v>
          </cell>
          <cell r="O476">
            <v>4037.38</v>
          </cell>
          <cell r="P476">
            <v>127168.98</v>
          </cell>
          <cell r="Q476">
            <v>656.03</v>
          </cell>
          <cell r="R476">
            <v>123</v>
          </cell>
          <cell r="S476">
            <v>935</v>
          </cell>
          <cell r="T476" t="str">
            <v>Амортизация (водопровод)</v>
          </cell>
          <cell r="U476">
            <v>665840</v>
          </cell>
          <cell r="V476">
            <v>52</v>
          </cell>
          <cell r="W476">
            <v>30</v>
          </cell>
          <cell r="X476">
            <v>22</v>
          </cell>
          <cell r="Y476">
            <v>57.692307692307686</v>
          </cell>
          <cell r="Z476">
            <v>384138.4615384615</v>
          </cell>
          <cell r="AA476">
            <v>281701.5384615385</v>
          </cell>
          <cell r="AB476">
            <v>2.2151749464495074</v>
          </cell>
          <cell r="AC476">
            <v>159438.68148683477</v>
          </cell>
          <cell r="AD476">
            <v>4906.1230252963132</v>
          </cell>
          <cell r="AE476">
            <v>290645.04148683476</v>
          </cell>
          <cell r="AF476">
            <v>8943.5030252963134</v>
          </cell>
          <cell r="AG476">
            <v>968.8168049561159</v>
          </cell>
          <cell r="AH476">
            <v>1067.051282051282</v>
          </cell>
        </row>
        <row r="477">
          <cell r="A477">
            <v>594</v>
          </cell>
          <cell r="B477" t="str">
            <v>Вод-д к зоне  отдыха Федоровского вод/хр</v>
          </cell>
          <cell r="C477">
            <v>4</v>
          </cell>
          <cell r="D477" t="str">
            <v>25</v>
          </cell>
          <cell r="E477" t="str">
            <v>11.05.05</v>
          </cell>
          <cell r="F477" t="str">
            <v/>
          </cell>
          <cell r="G477" t="str">
            <v xml:space="preserve">  .  .</v>
          </cell>
          <cell r="H477">
            <v>231225.93</v>
          </cell>
          <cell r="I477">
            <v>0</v>
          </cell>
          <cell r="J477">
            <v>0</v>
          </cell>
          <cell r="K477">
            <v>231225.93</v>
          </cell>
          <cell r="L477">
            <v>0</v>
          </cell>
          <cell r="M477">
            <v>770.75</v>
          </cell>
          <cell r="N477">
            <v>770.75</v>
          </cell>
          <cell r="O477">
            <v>22344.05</v>
          </cell>
          <cell r="P477">
            <v>208881.88</v>
          </cell>
          <cell r="Q477">
            <v>1156.1300000000001</v>
          </cell>
          <cell r="R477">
            <v>123</v>
          </cell>
          <cell r="S477">
            <v>935</v>
          </cell>
          <cell r="T477" t="str">
            <v>Амортизация (водопровод)</v>
          </cell>
          <cell r="U477">
            <v>10813440</v>
          </cell>
          <cell r="V477">
            <v>52</v>
          </cell>
          <cell r="W477">
            <v>30</v>
          </cell>
          <cell r="X477">
            <v>22</v>
          </cell>
          <cell r="Y477">
            <v>57.692307692307686</v>
          </cell>
          <cell r="Z477">
            <v>6238523.0769230761</v>
          </cell>
          <cell r="AA477">
            <v>4574916.9230769239</v>
          </cell>
          <cell r="AB477">
            <v>21.901932915755658</v>
          </cell>
          <cell r="AC477">
            <v>4833068.8772432143</v>
          </cell>
          <cell r="AD477">
            <v>467033.83416629024</v>
          </cell>
          <cell r="AE477">
            <v>5064294.807243214</v>
          </cell>
          <cell r="AF477">
            <v>489377.88416629023</v>
          </cell>
          <cell r="AG477">
            <v>16880.982690810713</v>
          </cell>
          <cell r="AH477">
            <v>17329.23076923077</v>
          </cell>
        </row>
        <row r="478">
          <cell r="A478">
            <v>595</v>
          </cell>
          <cell r="B478" t="str">
            <v>Вод-д к больнице в М-не 23</v>
          </cell>
          <cell r="C478">
            <v>4</v>
          </cell>
          <cell r="D478" t="str">
            <v>25</v>
          </cell>
          <cell r="E478" t="str">
            <v>11.05.05</v>
          </cell>
          <cell r="F478" t="str">
            <v/>
          </cell>
          <cell r="G478" t="str">
            <v xml:space="preserve">  .  .</v>
          </cell>
          <cell r="H478">
            <v>79129.11</v>
          </cell>
          <cell r="I478">
            <v>0</v>
          </cell>
          <cell r="J478">
            <v>0</v>
          </cell>
          <cell r="K478">
            <v>79129.11</v>
          </cell>
          <cell r="L478">
            <v>0</v>
          </cell>
          <cell r="M478">
            <v>263.76</v>
          </cell>
          <cell r="N478">
            <v>263.76</v>
          </cell>
          <cell r="O478">
            <v>7646.4</v>
          </cell>
          <cell r="P478">
            <v>71482.710000000006</v>
          </cell>
          <cell r="Q478">
            <v>395.65</v>
          </cell>
          <cell r="R478">
            <v>123</v>
          </cell>
          <cell r="S478">
            <v>935</v>
          </cell>
          <cell r="T478" t="str">
            <v>Амортизация (водопровод)</v>
          </cell>
          <cell r="U478">
            <v>2745600</v>
          </cell>
          <cell r="V478">
            <v>52</v>
          </cell>
          <cell r="W478">
            <v>30</v>
          </cell>
          <cell r="X478">
            <v>22</v>
          </cell>
          <cell r="Y478">
            <v>57.692307692307686</v>
          </cell>
          <cell r="Z478">
            <v>1584000</v>
          </cell>
          <cell r="AA478">
            <v>1161600</v>
          </cell>
          <cell r="AB478">
            <v>16.250083411778874</v>
          </cell>
          <cell r="AC478">
            <v>1206725.5277998256</v>
          </cell>
          <cell r="AD478">
            <v>116608.23779982598</v>
          </cell>
          <cell r="AE478">
            <v>1285854.6377998258</v>
          </cell>
          <cell r="AF478">
            <v>124254.63779982597</v>
          </cell>
          <cell r="AG478">
            <v>4286.1821259994194</v>
          </cell>
          <cell r="AH478">
            <v>4400</v>
          </cell>
        </row>
        <row r="479">
          <cell r="A479">
            <v>596</v>
          </cell>
          <cell r="B479" t="str">
            <v>Вод-д к дом 20 21 25 24 46 29 М-23</v>
          </cell>
          <cell r="C479">
            <v>4</v>
          </cell>
          <cell r="D479" t="str">
            <v>25</v>
          </cell>
          <cell r="E479" t="str">
            <v>11.05.05</v>
          </cell>
          <cell r="F479" t="str">
            <v/>
          </cell>
          <cell r="G479" t="str">
            <v xml:space="preserve">  .  .</v>
          </cell>
          <cell r="H479">
            <v>0.01</v>
          </cell>
          <cell r="I479">
            <v>0</v>
          </cell>
          <cell r="J479">
            <v>0</v>
          </cell>
          <cell r="K479">
            <v>0.01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0.01</v>
          </cell>
          <cell r="Q479">
            <v>0</v>
          </cell>
          <cell r="R479">
            <v>123</v>
          </cell>
          <cell r="S479">
            <v>935</v>
          </cell>
          <cell r="T479" t="str">
            <v>Амортизация (водопровод)</v>
          </cell>
          <cell r="U479">
            <v>192843</v>
          </cell>
          <cell r="V479">
            <v>32</v>
          </cell>
          <cell r="W479">
            <v>30</v>
          </cell>
          <cell r="X479">
            <v>2</v>
          </cell>
          <cell r="Y479">
            <v>93.75</v>
          </cell>
          <cell r="Z479">
            <v>180790.3125</v>
          </cell>
          <cell r="AA479">
            <v>12052.6875</v>
          </cell>
          <cell r="AB479">
            <v>1205268.75</v>
          </cell>
          <cell r="AC479">
            <v>12052.6775</v>
          </cell>
          <cell r="AD479">
            <v>0</v>
          </cell>
          <cell r="AE479">
            <v>12052.6875</v>
          </cell>
          <cell r="AF479">
            <v>0</v>
          </cell>
          <cell r="AG479">
            <v>40.175625000000004</v>
          </cell>
          <cell r="AH479">
            <v>502.1953125</v>
          </cell>
        </row>
        <row r="480">
          <cell r="A480">
            <v>597</v>
          </cell>
          <cell r="B480" t="str">
            <v>Вод-д по ул Матросской Финский пос</v>
          </cell>
          <cell r="C480">
            <v>4</v>
          </cell>
          <cell r="D480" t="str">
            <v>25</v>
          </cell>
          <cell r="E480" t="str">
            <v>11.05.05</v>
          </cell>
          <cell r="F480" t="str">
            <v/>
          </cell>
          <cell r="G480" t="str">
            <v xml:space="preserve">  .  .</v>
          </cell>
          <cell r="H480">
            <v>0.01</v>
          </cell>
          <cell r="I480">
            <v>0</v>
          </cell>
          <cell r="J480">
            <v>0</v>
          </cell>
          <cell r="K480">
            <v>0.01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0.01</v>
          </cell>
          <cell r="Q480">
            <v>0</v>
          </cell>
          <cell r="R480">
            <v>123</v>
          </cell>
          <cell r="S480">
            <v>935</v>
          </cell>
          <cell r="T480" t="str">
            <v>Амортизация (водопровод)</v>
          </cell>
          <cell r="U480">
            <v>1132040</v>
          </cell>
          <cell r="V480">
            <v>33</v>
          </cell>
          <cell r="W480">
            <v>30</v>
          </cell>
          <cell r="X480">
            <v>3</v>
          </cell>
          <cell r="Y480">
            <v>90.909090909090907</v>
          </cell>
          <cell r="Z480">
            <v>1029127.2727272727</v>
          </cell>
          <cell r="AA480">
            <v>102912.72727272729</v>
          </cell>
          <cell r="AB480">
            <v>10291272.727272728</v>
          </cell>
          <cell r="AC480">
            <v>102912.7172727273</v>
          </cell>
          <cell r="AD480">
            <v>0</v>
          </cell>
          <cell r="AE480">
            <v>102912.72727272729</v>
          </cell>
          <cell r="AF480">
            <v>0</v>
          </cell>
          <cell r="AG480">
            <v>343.04242424242426</v>
          </cell>
          <cell r="AH480">
            <v>2858.6868686868688</v>
          </cell>
        </row>
        <row r="481">
          <cell r="A481">
            <v>598</v>
          </cell>
          <cell r="B481" t="str">
            <v>Вод-д к овощной базе Кир р-на</v>
          </cell>
          <cell r="C481">
            <v>4</v>
          </cell>
          <cell r="D481" t="str">
            <v>25</v>
          </cell>
          <cell r="E481" t="str">
            <v>11.05.05</v>
          </cell>
          <cell r="F481" t="str">
            <v/>
          </cell>
          <cell r="G481" t="str">
            <v xml:space="preserve">  .  .</v>
          </cell>
          <cell r="H481">
            <v>0.01</v>
          </cell>
          <cell r="I481">
            <v>0</v>
          </cell>
          <cell r="J481">
            <v>0</v>
          </cell>
          <cell r="K481">
            <v>0.01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0.01</v>
          </cell>
          <cell r="Q481">
            <v>0</v>
          </cell>
          <cell r="R481">
            <v>123</v>
          </cell>
          <cell r="S481">
            <v>935</v>
          </cell>
          <cell r="T481" t="str">
            <v>Амортизация (водопровод)</v>
          </cell>
          <cell r="U481">
            <v>81000</v>
          </cell>
          <cell r="V481">
            <v>32</v>
          </cell>
          <cell r="W481">
            <v>30</v>
          </cell>
          <cell r="X481">
            <v>2</v>
          </cell>
          <cell r="Y481">
            <v>93.75</v>
          </cell>
          <cell r="Z481">
            <v>75937.5</v>
          </cell>
          <cell r="AA481">
            <v>5062.5</v>
          </cell>
          <cell r="AB481">
            <v>506250</v>
          </cell>
          <cell r="AC481">
            <v>5062.49</v>
          </cell>
          <cell r="AD481">
            <v>0</v>
          </cell>
          <cell r="AE481">
            <v>5062.5</v>
          </cell>
          <cell r="AF481">
            <v>0</v>
          </cell>
          <cell r="AG481">
            <v>16.875</v>
          </cell>
          <cell r="AH481">
            <v>210.9375</v>
          </cell>
        </row>
        <row r="482">
          <cell r="A482">
            <v>599</v>
          </cell>
          <cell r="B482" t="str">
            <v>Вод-д по ул Ушакова</v>
          </cell>
          <cell r="C482">
            <v>4</v>
          </cell>
          <cell r="D482" t="str">
            <v>25</v>
          </cell>
          <cell r="E482" t="str">
            <v>11.05.05</v>
          </cell>
          <cell r="F482" t="str">
            <v/>
          </cell>
          <cell r="G482" t="str">
            <v xml:space="preserve">  .  .</v>
          </cell>
          <cell r="H482">
            <v>0.01</v>
          </cell>
          <cell r="I482">
            <v>0</v>
          </cell>
          <cell r="J482">
            <v>0</v>
          </cell>
          <cell r="K482">
            <v>0.01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0.01</v>
          </cell>
          <cell r="Q482">
            <v>0</v>
          </cell>
          <cell r="R482">
            <v>123</v>
          </cell>
          <cell r="S482">
            <v>935</v>
          </cell>
          <cell r="T482" t="str">
            <v>Амортизация (водопровод)</v>
          </cell>
          <cell r="U482">
            <v>342000</v>
          </cell>
          <cell r="V482">
            <v>33</v>
          </cell>
          <cell r="W482">
            <v>30</v>
          </cell>
          <cell r="X482">
            <v>3</v>
          </cell>
          <cell r="Y482">
            <v>90.909090909090907</v>
          </cell>
          <cell r="Z482">
            <v>310909.09090909088</v>
          </cell>
          <cell r="AA482">
            <v>31090.909090909117</v>
          </cell>
          <cell r="AB482">
            <v>3109090.9090909115</v>
          </cell>
          <cell r="AC482">
            <v>31090.899090909119</v>
          </cell>
          <cell r="AD482">
            <v>0</v>
          </cell>
          <cell r="AE482">
            <v>31090.909090909117</v>
          </cell>
          <cell r="AF482">
            <v>0</v>
          </cell>
          <cell r="AG482">
            <v>103.63636363636373</v>
          </cell>
          <cell r="AH482">
            <v>863.63636363636363</v>
          </cell>
        </row>
        <row r="483">
          <cell r="A483">
            <v>600</v>
          </cell>
          <cell r="B483" t="str">
            <v>Вод-д по ул Ильича</v>
          </cell>
          <cell r="C483">
            <v>4</v>
          </cell>
          <cell r="D483" t="str">
            <v>25</v>
          </cell>
          <cell r="E483" t="str">
            <v>11.05.05</v>
          </cell>
          <cell r="F483" t="str">
            <v/>
          </cell>
          <cell r="G483" t="str">
            <v xml:space="preserve">  .  .</v>
          </cell>
          <cell r="H483">
            <v>95656.97</v>
          </cell>
          <cell r="I483">
            <v>0</v>
          </cell>
          <cell r="J483">
            <v>0</v>
          </cell>
          <cell r="K483">
            <v>95656.97</v>
          </cell>
          <cell r="L483">
            <v>0</v>
          </cell>
          <cell r="M483">
            <v>318.86</v>
          </cell>
          <cell r="N483">
            <v>318.86</v>
          </cell>
          <cell r="O483">
            <v>9243.74</v>
          </cell>
          <cell r="P483">
            <v>86413.23</v>
          </cell>
          <cell r="Q483">
            <v>478.28</v>
          </cell>
          <cell r="R483">
            <v>123</v>
          </cell>
          <cell r="S483">
            <v>935</v>
          </cell>
          <cell r="T483" t="str">
            <v>Амортизация (водопровод)</v>
          </cell>
          <cell r="U483">
            <v>2706000</v>
          </cell>
          <cell r="V483">
            <v>52</v>
          </cell>
          <cell r="W483">
            <v>30</v>
          </cell>
          <cell r="X483">
            <v>22</v>
          </cell>
          <cell r="Y483">
            <v>57.692307692307686</v>
          </cell>
          <cell r="Z483">
            <v>1561153.846153846</v>
          </cell>
          <cell r="AA483">
            <v>1144846.153846154</v>
          </cell>
          <cell r="AB483">
            <v>13.248505510627876</v>
          </cell>
          <cell r="AC483">
            <v>1171654.9241749654</v>
          </cell>
          <cell r="AD483">
            <v>113222.00032881131</v>
          </cell>
          <cell r="AE483">
            <v>1267311.8941749653</v>
          </cell>
          <cell r="AF483">
            <v>122465.74032881131</v>
          </cell>
          <cell r="AG483">
            <v>4224.3729805832181</v>
          </cell>
          <cell r="AH483">
            <v>4336.5384615384619</v>
          </cell>
        </row>
        <row r="484">
          <cell r="A484">
            <v>603</v>
          </cell>
          <cell r="B484" t="str">
            <v>Вод-д к д 67а по ул 50лет Казахст</v>
          </cell>
          <cell r="C484">
            <v>4</v>
          </cell>
          <cell r="D484" t="str">
            <v>25</v>
          </cell>
          <cell r="E484" t="str">
            <v>11.05.05</v>
          </cell>
          <cell r="F484" t="str">
            <v/>
          </cell>
          <cell r="G484" t="str">
            <v xml:space="preserve">  .  .</v>
          </cell>
          <cell r="H484">
            <v>10477.25</v>
          </cell>
          <cell r="I484">
            <v>0</v>
          </cell>
          <cell r="J484">
            <v>0</v>
          </cell>
          <cell r="K484">
            <v>10477.25</v>
          </cell>
          <cell r="L484">
            <v>0</v>
          </cell>
          <cell r="M484">
            <v>34.92</v>
          </cell>
          <cell r="N484">
            <v>34.92</v>
          </cell>
          <cell r="O484">
            <v>1012.34</v>
          </cell>
          <cell r="P484">
            <v>9464.91</v>
          </cell>
          <cell r="Q484">
            <v>52.39</v>
          </cell>
          <cell r="R484">
            <v>123</v>
          </cell>
          <cell r="S484">
            <v>935</v>
          </cell>
          <cell r="T484" t="str">
            <v>Амортизация (водопровод)</v>
          </cell>
          <cell r="U484">
            <v>9840</v>
          </cell>
          <cell r="V484">
            <v>52</v>
          </cell>
          <cell r="W484">
            <v>30</v>
          </cell>
          <cell r="X484">
            <v>22</v>
          </cell>
          <cell r="Y484">
            <v>57.692307692307686</v>
          </cell>
          <cell r="Z484">
            <v>5676.9230769230762</v>
          </cell>
          <cell r="AA484">
            <v>4163.0769230769238</v>
          </cell>
          <cell r="AB484">
            <v>0.43984326560706061</v>
          </cell>
          <cell r="AC484">
            <v>-5868.902145418424</v>
          </cell>
          <cell r="AD484">
            <v>-567.06906849534835</v>
          </cell>
          <cell r="AE484">
            <v>4608.347854581576</v>
          </cell>
          <cell r="AF484">
            <v>445.27093150465168</v>
          </cell>
          <cell r="AG484">
            <v>15.36115951527192</v>
          </cell>
          <cell r="AH484">
            <v>15.769230769230768</v>
          </cell>
        </row>
        <row r="485">
          <cell r="A485">
            <v>604</v>
          </cell>
          <cell r="B485" t="str">
            <v>Вод-д от н/ст 2 зоны до сущ в-да Д-600</v>
          </cell>
          <cell r="C485">
            <v>4</v>
          </cell>
          <cell r="D485" t="str">
            <v>25</v>
          </cell>
          <cell r="E485" t="str">
            <v>11.05.05</v>
          </cell>
          <cell r="F485" t="str">
            <v/>
          </cell>
          <cell r="G485" t="str">
            <v xml:space="preserve">  .  .</v>
          </cell>
          <cell r="H485">
            <v>0.01</v>
          </cell>
          <cell r="I485">
            <v>0</v>
          </cell>
          <cell r="J485">
            <v>0</v>
          </cell>
          <cell r="K485">
            <v>0.01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0.01</v>
          </cell>
          <cell r="Q485">
            <v>0</v>
          </cell>
          <cell r="R485">
            <v>123</v>
          </cell>
          <cell r="S485">
            <v>935</v>
          </cell>
          <cell r="T485" t="str">
            <v>Амортизация (водопровод)</v>
          </cell>
          <cell r="U485">
            <v>23545000</v>
          </cell>
          <cell r="V485">
            <v>32</v>
          </cell>
          <cell r="W485">
            <v>30</v>
          </cell>
          <cell r="X485">
            <v>2</v>
          </cell>
          <cell r="Y485">
            <v>93.75</v>
          </cell>
          <cell r="Z485">
            <v>22073437.5</v>
          </cell>
          <cell r="AA485">
            <v>1471562.5</v>
          </cell>
          <cell r="AB485">
            <v>147156250</v>
          </cell>
          <cell r="AC485">
            <v>1471562.49</v>
          </cell>
          <cell r="AD485">
            <v>0</v>
          </cell>
          <cell r="AE485">
            <v>1471562.5</v>
          </cell>
          <cell r="AF485">
            <v>0</v>
          </cell>
          <cell r="AG485">
            <v>4905.208333333333</v>
          </cell>
          <cell r="AH485">
            <v>61315.104166666664</v>
          </cell>
        </row>
        <row r="486">
          <cell r="A486">
            <v>605</v>
          </cell>
          <cell r="B486" t="str">
            <v>Вод-д от н/ст 2 зоны до сетей н-города</v>
          </cell>
          <cell r="C486">
            <v>4</v>
          </cell>
          <cell r="D486" t="str">
            <v>25</v>
          </cell>
          <cell r="E486" t="str">
            <v>11.05.05</v>
          </cell>
          <cell r="F486" t="str">
            <v/>
          </cell>
          <cell r="G486" t="str">
            <v xml:space="preserve">  .  .</v>
          </cell>
          <cell r="H486">
            <v>0.01</v>
          </cell>
          <cell r="I486">
            <v>0</v>
          </cell>
          <cell r="J486">
            <v>0</v>
          </cell>
          <cell r="K486">
            <v>0.01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0.01</v>
          </cell>
          <cell r="Q486">
            <v>0</v>
          </cell>
          <cell r="R486">
            <v>123</v>
          </cell>
          <cell r="S486">
            <v>935</v>
          </cell>
          <cell r="T486" t="str">
            <v>Амортизация (водопровод)</v>
          </cell>
          <cell r="U486">
            <v>31926000</v>
          </cell>
          <cell r="V486">
            <v>32</v>
          </cell>
          <cell r="W486">
            <v>30</v>
          </cell>
          <cell r="X486">
            <v>2</v>
          </cell>
          <cell r="Y486">
            <v>93.75</v>
          </cell>
          <cell r="Z486">
            <v>29930625</v>
          </cell>
          <cell r="AA486">
            <v>1995375</v>
          </cell>
          <cell r="AB486">
            <v>199537500</v>
          </cell>
          <cell r="AC486">
            <v>1995374.99</v>
          </cell>
          <cell r="AD486">
            <v>0</v>
          </cell>
          <cell r="AE486">
            <v>1995375</v>
          </cell>
          <cell r="AF486">
            <v>0</v>
          </cell>
          <cell r="AG486">
            <v>6651.25</v>
          </cell>
          <cell r="AH486">
            <v>83140.625</v>
          </cell>
        </row>
        <row r="487">
          <cell r="A487">
            <v>606</v>
          </cell>
          <cell r="B487" t="str">
            <v>Вод-д кварт 1 2 3</v>
          </cell>
          <cell r="C487">
            <v>4</v>
          </cell>
          <cell r="D487" t="str">
            <v>25</v>
          </cell>
          <cell r="E487" t="str">
            <v>11.05.05</v>
          </cell>
          <cell r="F487" t="str">
            <v>протяженность 158 м, трубы ст д 219х7-150м, д159х6-8м</v>
          </cell>
          <cell r="G487" t="str">
            <v xml:space="preserve">  .  .</v>
          </cell>
          <cell r="H487">
            <v>5427663.6399999997</v>
          </cell>
          <cell r="I487">
            <v>0</v>
          </cell>
          <cell r="J487">
            <v>0</v>
          </cell>
          <cell r="K487">
            <v>5427663.6399999997</v>
          </cell>
          <cell r="L487">
            <v>0</v>
          </cell>
          <cell r="M487">
            <v>18092.21</v>
          </cell>
          <cell r="N487">
            <v>18092.21</v>
          </cell>
          <cell r="O487">
            <v>282687.24</v>
          </cell>
          <cell r="P487">
            <v>5144976.4000000004</v>
          </cell>
          <cell r="Q487">
            <v>27138.32</v>
          </cell>
          <cell r="R487">
            <v>123</v>
          </cell>
          <cell r="S487">
            <v>935</v>
          </cell>
          <cell r="T487" t="str">
            <v>Амортизация (водопровод)</v>
          </cell>
          <cell r="U487">
            <v>12461085</v>
          </cell>
          <cell r="V487">
            <v>60</v>
          </cell>
          <cell r="W487">
            <v>30</v>
          </cell>
          <cell r="X487">
            <v>30</v>
          </cell>
          <cell r="Y487">
            <v>50</v>
          </cell>
          <cell r="Z487">
            <v>6230542.5</v>
          </cell>
          <cell r="AA487">
            <v>6230542.5</v>
          </cell>
          <cell r="AB487">
            <v>1.2109953507269731</v>
          </cell>
          <cell r="AC487">
            <v>1145211.7933498388</v>
          </cell>
          <cell r="AD487">
            <v>59645.693349840003</v>
          </cell>
          <cell r="AE487">
            <v>6572875.4333498385</v>
          </cell>
          <cell r="AF487">
            <v>342332.93334983999</v>
          </cell>
          <cell r="AG487">
            <v>21909.584777832792</v>
          </cell>
          <cell r="AH487">
            <v>17307.0625</v>
          </cell>
        </row>
        <row r="488">
          <cell r="A488">
            <v>607</v>
          </cell>
          <cell r="B488" t="str">
            <v>Вод-д дом 20 22-23 24-25 М-н 11а</v>
          </cell>
          <cell r="C488">
            <v>4</v>
          </cell>
          <cell r="D488" t="str">
            <v>25</v>
          </cell>
          <cell r="E488" t="str">
            <v>11.05.05</v>
          </cell>
          <cell r="F488" t="str">
            <v/>
          </cell>
          <cell r="G488" t="str">
            <v xml:space="preserve">  .  .</v>
          </cell>
          <cell r="H488">
            <v>0.01</v>
          </cell>
          <cell r="I488">
            <v>0</v>
          </cell>
          <cell r="J488">
            <v>0</v>
          </cell>
          <cell r="K488">
            <v>0.01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0.01</v>
          </cell>
          <cell r="Q488">
            <v>0</v>
          </cell>
          <cell r="R488">
            <v>123</v>
          </cell>
          <cell r="S488">
            <v>935</v>
          </cell>
          <cell r="T488" t="str">
            <v>Амортизация (водопровод)</v>
          </cell>
          <cell r="U488">
            <v>186750</v>
          </cell>
          <cell r="V488">
            <v>52</v>
          </cell>
          <cell r="W488">
            <v>30</v>
          </cell>
          <cell r="X488">
            <v>22</v>
          </cell>
          <cell r="Y488">
            <v>57.692307692307686</v>
          </cell>
          <cell r="Z488">
            <v>107740.38461538461</v>
          </cell>
          <cell r="AA488">
            <v>79009.61538461539</v>
          </cell>
          <cell r="AB488">
            <v>7900961.538461539</v>
          </cell>
          <cell r="AC488">
            <v>79009.605384615395</v>
          </cell>
          <cell r="AD488">
            <v>0</v>
          </cell>
          <cell r="AE488">
            <v>79009.61538461539</v>
          </cell>
          <cell r="AF488">
            <v>0</v>
          </cell>
          <cell r="AG488">
            <v>263.36538461538464</v>
          </cell>
          <cell r="AH488">
            <v>299.27884615384613</v>
          </cell>
        </row>
        <row r="489">
          <cell r="A489">
            <v>608</v>
          </cell>
          <cell r="B489" t="str">
            <v>Вод-д к заводу стеновых материалов</v>
          </cell>
          <cell r="C489">
            <v>4</v>
          </cell>
          <cell r="D489" t="str">
            <v>25</v>
          </cell>
          <cell r="E489" t="str">
            <v>11.05.05</v>
          </cell>
          <cell r="F489" t="str">
            <v/>
          </cell>
          <cell r="G489" t="str">
            <v xml:space="preserve">  .  .</v>
          </cell>
          <cell r="H489">
            <v>54455.25</v>
          </cell>
          <cell r="I489">
            <v>0</v>
          </cell>
          <cell r="J489">
            <v>0</v>
          </cell>
          <cell r="K489">
            <v>54455.25</v>
          </cell>
          <cell r="L489">
            <v>0</v>
          </cell>
          <cell r="M489">
            <v>181.52</v>
          </cell>
          <cell r="N489">
            <v>181.52</v>
          </cell>
          <cell r="O489">
            <v>5262.26</v>
          </cell>
          <cell r="P489">
            <v>49192.99</v>
          </cell>
          <cell r="Q489">
            <v>272.27999999999997</v>
          </cell>
          <cell r="R489">
            <v>123</v>
          </cell>
          <cell r="S489">
            <v>935</v>
          </cell>
          <cell r="T489" t="str">
            <v>Амортизация (водопровод)</v>
          </cell>
          <cell r="U489">
            <v>1914000</v>
          </cell>
          <cell r="V489">
            <v>56</v>
          </cell>
          <cell r="W489">
            <v>26</v>
          </cell>
          <cell r="X489">
            <v>30</v>
          </cell>
          <cell r="Y489">
            <v>46.428571428571431</v>
          </cell>
          <cell r="Z489">
            <v>888642.85714285716</v>
          </cell>
          <cell r="AA489">
            <v>1025357.1428571428</v>
          </cell>
          <cell r="AB489">
            <v>20.843562118447018</v>
          </cell>
          <cell r="AC489">
            <v>1080586.1360505619</v>
          </cell>
          <cell r="AD489">
            <v>104421.98319341902</v>
          </cell>
          <cell r="AE489">
            <v>1135041.3860505619</v>
          </cell>
          <cell r="AF489">
            <v>109684.24319341901</v>
          </cell>
          <cell r="AG489">
            <v>3783.4712868352067</v>
          </cell>
          <cell r="AH489">
            <v>2848.2142857142858</v>
          </cell>
        </row>
        <row r="490">
          <cell r="A490">
            <v>612</v>
          </cell>
          <cell r="B490" t="str">
            <v>Вод-д к дому 5 квар 59</v>
          </cell>
          <cell r="C490">
            <v>4</v>
          </cell>
          <cell r="D490" t="str">
            <v>25</v>
          </cell>
          <cell r="E490" t="str">
            <v>11.05.05</v>
          </cell>
          <cell r="F490" t="str">
            <v/>
          </cell>
          <cell r="G490" t="str">
            <v xml:space="preserve">  .  .</v>
          </cell>
          <cell r="H490">
            <v>44079.65</v>
          </cell>
          <cell r="I490">
            <v>0</v>
          </cell>
          <cell r="J490">
            <v>0</v>
          </cell>
          <cell r="K490">
            <v>44079.65</v>
          </cell>
          <cell r="L490">
            <v>0</v>
          </cell>
          <cell r="M490">
            <v>146.93</v>
          </cell>
          <cell r="N490">
            <v>146.93</v>
          </cell>
          <cell r="O490">
            <v>4259.51</v>
          </cell>
          <cell r="P490">
            <v>39820.14</v>
          </cell>
          <cell r="Q490">
            <v>220.4</v>
          </cell>
          <cell r="R490">
            <v>123</v>
          </cell>
          <cell r="S490">
            <v>935</v>
          </cell>
          <cell r="T490" t="str">
            <v>Амортизация (водопровод)</v>
          </cell>
          <cell r="U490">
            <v>391960</v>
          </cell>
          <cell r="V490">
            <v>52</v>
          </cell>
          <cell r="W490">
            <v>30</v>
          </cell>
          <cell r="X490">
            <v>22</v>
          </cell>
          <cell r="Y490">
            <v>57.692307692307686</v>
          </cell>
          <cell r="Z490">
            <v>226130.76923076922</v>
          </cell>
          <cell r="AA490">
            <v>165829.23076923078</v>
          </cell>
          <cell r="AB490">
            <v>4.1644562467442547</v>
          </cell>
          <cell r="AC490">
            <v>139488.12379680041</v>
          </cell>
          <cell r="AD490">
            <v>13479.03302756962</v>
          </cell>
          <cell r="AE490">
            <v>183567.77379680041</v>
          </cell>
          <cell r="AF490">
            <v>17738.54302756962</v>
          </cell>
          <cell r="AG490">
            <v>611.89257932266798</v>
          </cell>
          <cell r="AH490">
            <v>628.14102564102564</v>
          </cell>
        </row>
        <row r="491">
          <cell r="A491">
            <v>613</v>
          </cell>
          <cell r="B491" t="str">
            <v>Вод-д к дом 15а 15б ст Кар-Сортир</v>
          </cell>
          <cell r="C491">
            <v>4</v>
          </cell>
          <cell r="D491" t="str">
            <v>25</v>
          </cell>
          <cell r="E491" t="str">
            <v>11.05.05</v>
          </cell>
          <cell r="F491" t="str">
            <v/>
          </cell>
          <cell r="G491" t="str">
            <v xml:space="preserve">  .  .</v>
          </cell>
          <cell r="H491">
            <v>2221.0100000000002</v>
          </cell>
          <cell r="I491">
            <v>0</v>
          </cell>
          <cell r="J491">
            <v>0</v>
          </cell>
          <cell r="K491">
            <v>2221.0100000000002</v>
          </cell>
          <cell r="L491">
            <v>0</v>
          </cell>
          <cell r="M491">
            <v>7.4</v>
          </cell>
          <cell r="N491">
            <v>7.4</v>
          </cell>
          <cell r="O491">
            <v>214.54</v>
          </cell>
          <cell r="P491">
            <v>2006.47</v>
          </cell>
          <cell r="Q491">
            <v>11.11</v>
          </cell>
          <cell r="R491">
            <v>123</v>
          </cell>
          <cell r="S491">
            <v>935</v>
          </cell>
          <cell r="T491" t="str">
            <v>Амортизация (водопровод)</v>
          </cell>
          <cell r="U491">
            <v>22960</v>
          </cell>
          <cell r="V491">
            <v>56</v>
          </cell>
          <cell r="W491">
            <v>26</v>
          </cell>
          <cell r="X491">
            <v>30</v>
          </cell>
          <cell r="Y491">
            <v>46.428571428571431</v>
          </cell>
          <cell r="Z491">
            <v>10660</v>
          </cell>
          <cell r="AA491">
            <v>12300</v>
          </cell>
          <cell r="AB491">
            <v>6.1301689035968643</v>
          </cell>
          <cell r="AC491">
            <v>11394.156436577672</v>
          </cell>
          <cell r="AD491">
            <v>1100.6264365776713</v>
          </cell>
          <cell r="AE491">
            <v>13615.166436577672</v>
          </cell>
          <cell r="AF491">
            <v>1315.1664365776712</v>
          </cell>
          <cell r="AG491">
            <v>45.383888121925573</v>
          </cell>
          <cell r="AH491">
            <v>34.166666666666664</v>
          </cell>
        </row>
        <row r="492">
          <cell r="A492">
            <v>614</v>
          </cell>
          <cell r="B492" t="str">
            <v>Вод-д к дом 1-6 кв 53-54 н города</v>
          </cell>
          <cell r="C492">
            <v>4</v>
          </cell>
          <cell r="D492" t="str">
            <v>25</v>
          </cell>
          <cell r="E492" t="str">
            <v>11.05.05</v>
          </cell>
          <cell r="F492" t="str">
            <v/>
          </cell>
          <cell r="G492" t="str">
            <v xml:space="preserve">  .  .</v>
          </cell>
          <cell r="H492">
            <v>152773.9</v>
          </cell>
          <cell r="I492">
            <v>0</v>
          </cell>
          <cell r="J492">
            <v>0</v>
          </cell>
          <cell r="K492">
            <v>152773.9</v>
          </cell>
          <cell r="L492">
            <v>0</v>
          </cell>
          <cell r="M492">
            <v>509.25</v>
          </cell>
          <cell r="N492">
            <v>509.25</v>
          </cell>
          <cell r="O492">
            <v>14763.15</v>
          </cell>
          <cell r="P492">
            <v>138010.75</v>
          </cell>
          <cell r="Q492">
            <v>763.87</v>
          </cell>
          <cell r="R492">
            <v>123</v>
          </cell>
          <cell r="S492">
            <v>935</v>
          </cell>
          <cell r="T492" t="str">
            <v>Амортизация (водопровод)</v>
          </cell>
          <cell r="U492">
            <v>5451936</v>
          </cell>
          <cell r="V492">
            <v>53</v>
          </cell>
          <cell r="W492">
            <v>29</v>
          </cell>
          <cell r="X492">
            <v>24</v>
          </cell>
          <cell r="Y492">
            <v>54.716981132075468</v>
          </cell>
          <cell r="Z492">
            <v>2983134.7924528304</v>
          </cell>
          <cell r="AA492">
            <v>2468801.2075471696</v>
          </cell>
          <cell r="AB492">
            <v>17.888470336891654</v>
          </cell>
          <cell r="AC492">
            <v>2580117.4784012521</v>
          </cell>
          <cell r="AD492">
            <v>249327.02085408205</v>
          </cell>
          <cell r="AE492">
            <v>2732891.378401252</v>
          </cell>
          <cell r="AF492">
            <v>264090.17085408204</v>
          </cell>
          <cell r="AG492">
            <v>9109.6379280041729</v>
          </cell>
          <cell r="AH492">
            <v>8572.2264150943392</v>
          </cell>
        </row>
        <row r="493">
          <cell r="A493">
            <v>615</v>
          </cell>
          <cell r="B493" t="str">
            <v>Вод-д к дому 18а по ул Казахстанская</v>
          </cell>
          <cell r="C493">
            <v>4</v>
          </cell>
          <cell r="D493" t="str">
            <v>25</v>
          </cell>
          <cell r="E493" t="str">
            <v>11.05.05</v>
          </cell>
          <cell r="F493" t="str">
            <v/>
          </cell>
          <cell r="G493" t="str">
            <v xml:space="preserve">  .  .</v>
          </cell>
          <cell r="H493">
            <v>0.01</v>
          </cell>
          <cell r="I493">
            <v>0</v>
          </cell>
          <cell r="J493">
            <v>0</v>
          </cell>
          <cell r="K493">
            <v>0.01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0.01</v>
          </cell>
          <cell r="Q493">
            <v>0</v>
          </cell>
          <cell r="R493">
            <v>123</v>
          </cell>
          <cell r="S493">
            <v>935</v>
          </cell>
          <cell r="T493" t="str">
            <v>Амортизация (водопровод)</v>
          </cell>
          <cell r="U493">
            <v>5750</v>
          </cell>
          <cell r="V493">
            <v>33</v>
          </cell>
          <cell r="W493">
            <v>29</v>
          </cell>
          <cell r="X493">
            <v>4</v>
          </cell>
          <cell r="Y493">
            <v>87.878787878787875</v>
          </cell>
          <cell r="Z493">
            <v>5053.030303030303</v>
          </cell>
          <cell r="AA493">
            <v>696.969696969697</v>
          </cell>
          <cell r="AB493">
            <v>69696.969696969696</v>
          </cell>
          <cell r="AC493">
            <v>696.95969696969701</v>
          </cell>
          <cell r="AD493">
            <v>0</v>
          </cell>
          <cell r="AE493">
            <v>696.969696969697</v>
          </cell>
          <cell r="AF493">
            <v>0</v>
          </cell>
          <cell r="AG493">
            <v>2.3232323232323231</v>
          </cell>
          <cell r="AH493">
            <v>14.520202020202021</v>
          </cell>
        </row>
        <row r="494">
          <cell r="A494">
            <v>616</v>
          </cell>
          <cell r="B494" t="str">
            <v>Вод-д от тр 144 до тр9 общеж по Муканова</v>
          </cell>
          <cell r="C494">
            <v>4</v>
          </cell>
          <cell r="D494" t="str">
            <v>25</v>
          </cell>
          <cell r="E494" t="str">
            <v>11.05.05</v>
          </cell>
          <cell r="F494" t="str">
            <v/>
          </cell>
          <cell r="G494" t="str">
            <v xml:space="preserve">  .  .</v>
          </cell>
          <cell r="H494">
            <v>1583440.05</v>
          </cell>
          <cell r="I494">
            <v>0</v>
          </cell>
          <cell r="J494">
            <v>0</v>
          </cell>
          <cell r="K494">
            <v>1583440.05</v>
          </cell>
          <cell r="L494">
            <v>0</v>
          </cell>
          <cell r="M494">
            <v>5278.13</v>
          </cell>
          <cell r="N494">
            <v>5278.13</v>
          </cell>
          <cell r="O494">
            <v>61635.42</v>
          </cell>
          <cell r="P494">
            <v>1521804.63</v>
          </cell>
          <cell r="Q494">
            <v>7917.2</v>
          </cell>
          <cell r="R494">
            <v>123</v>
          </cell>
          <cell r="S494">
            <v>935</v>
          </cell>
          <cell r="T494" t="str">
            <v>Амортизация (водопровод)</v>
          </cell>
          <cell r="U494">
            <v>2317585</v>
          </cell>
          <cell r="V494">
            <v>53</v>
          </cell>
          <cell r="W494">
            <v>29</v>
          </cell>
          <cell r="X494">
            <v>24</v>
          </cell>
          <cell r="Y494">
            <v>54.716981132075468</v>
          </cell>
          <cell r="Z494">
            <v>1268112.5471698113</v>
          </cell>
          <cell r="AA494">
            <v>1049472.4528301887</v>
          </cell>
          <cell r="AB494">
            <v>0.68962364297064116</v>
          </cell>
          <cell r="AC494">
            <v>-491462.35429338575</v>
          </cell>
          <cell r="AD494">
            <v>-19130.177123574482</v>
          </cell>
          <cell r="AE494">
            <v>1091977.6957066143</v>
          </cell>
          <cell r="AF494">
            <v>42505.242876425516</v>
          </cell>
          <cell r="AG494">
            <v>3639.9256523553809</v>
          </cell>
          <cell r="AH494">
            <v>3644.001572327044</v>
          </cell>
        </row>
        <row r="495">
          <cell r="A495">
            <v>617</v>
          </cell>
          <cell r="B495" t="str">
            <v>Вод-д к дом 4 6 9  М-29</v>
          </cell>
          <cell r="C495">
            <v>4</v>
          </cell>
          <cell r="D495" t="str">
            <v>25</v>
          </cell>
          <cell r="E495" t="str">
            <v>11.05.05</v>
          </cell>
          <cell r="F495" t="str">
            <v/>
          </cell>
          <cell r="G495" t="str">
            <v xml:space="preserve">  .  .</v>
          </cell>
          <cell r="H495">
            <v>0.01</v>
          </cell>
          <cell r="I495">
            <v>0</v>
          </cell>
          <cell r="J495">
            <v>0</v>
          </cell>
          <cell r="K495">
            <v>0.01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0.01</v>
          </cell>
          <cell r="Q495">
            <v>0</v>
          </cell>
          <cell r="R495">
            <v>123</v>
          </cell>
          <cell r="S495">
            <v>935</v>
          </cell>
          <cell r="T495" t="str">
            <v>Амортизация (водопровод)</v>
          </cell>
          <cell r="U495">
            <v>36900</v>
          </cell>
          <cell r="V495">
            <v>33</v>
          </cell>
          <cell r="W495">
            <v>29</v>
          </cell>
          <cell r="X495">
            <v>4</v>
          </cell>
          <cell r="Y495">
            <v>87.878787878787875</v>
          </cell>
          <cell r="Z495">
            <v>32427.272727272728</v>
          </cell>
          <cell r="AA495">
            <v>4472.7272727272721</v>
          </cell>
          <cell r="AB495">
            <v>447272.72727272718</v>
          </cell>
          <cell r="AC495">
            <v>4472.7172727272718</v>
          </cell>
          <cell r="AD495">
            <v>0</v>
          </cell>
          <cell r="AE495">
            <v>4472.7272727272721</v>
          </cell>
          <cell r="AF495">
            <v>0</v>
          </cell>
          <cell r="AG495">
            <v>14.909090909090907</v>
          </cell>
          <cell r="AH495">
            <v>93.181818181818187</v>
          </cell>
        </row>
        <row r="496">
          <cell r="A496">
            <v>618</v>
          </cell>
          <cell r="B496" t="str">
            <v>Вод-д к д 1 Б-Михайл</v>
          </cell>
          <cell r="C496">
            <v>4</v>
          </cell>
          <cell r="D496" t="str">
            <v>25</v>
          </cell>
          <cell r="E496" t="str">
            <v>11.05.05</v>
          </cell>
          <cell r="F496" t="str">
            <v/>
          </cell>
          <cell r="G496" t="str">
            <v xml:space="preserve">  .  .</v>
          </cell>
          <cell r="H496">
            <v>1573.22</v>
          </cell>
          <cell r="I496">
            <v>0</v>
          </cell>
          <cell r="J496">
            <v>0</v>
          </cell>
          <cell r="K496">
            <v>1573.22</v>
          </cell>
          <cell r="L496">
            <v>0</v>
          </cell>
          <cell r="M496">
            <v>5.24</v>
          </cell>
          <cell r="N496">
            <v>5.24</v>
          </cell>
          <cell r="O496">
            <v>151.91999999999999</v>
          </cell>
          <cell r="P496">
            <v>1421.3</v>
          </cell>
          <cell r="Q496">
            <v>7.87</v>
          </cell>
          <cell r="R496">
            <v>123</v>
          </cell>
          <cell r="S496">
            <v>935</v>
          </cell>
          <cell r="T496" t="str">
            <v>Амортизация (водопровод)</v>
          </cell>
          <cell r="U496">
            <v>14760</v>
          </cell>
          <cell r="V496">
            <v>53</v>
          </cell>
          <cell r="W496">
            <v>29</v>
          </cell>
          <cell r="X496">
            <v>24</v>
          </cell>
          <cell r="Y496">
            <v>54.716981132075468</v>
          </cell>
          <cell r="Z496">
            <v>8076.2264150943392</v>
          </cell>
          <cell r="AA496">
            <v>6683.7735849056608</v>
          </cell>
          <cell r="AB496">
            <v>4.7025776295684665</v>
          </cell>
          <cell r="AC496">
            <v>5824.9691783897024</v>
          </cell>
          <cell r="AD496">
            <v>562.49559348404136</v>
          </cell>
          <cell r="AE496">
            <v>7398.1891783897026</v>
          </cell>
          <cell r="AF496">
            <v>714.41559348404132</v>
          </cell>
          <cell r="AG496">
            <v>24.660630594632341</v>
          </cell>
          <cell r="AH496">
            <v>23.20754716981132</v>
          </cell>
        </row>
        <row r="497">
          <cell r="A497">
            <v>619</v>
          </cell>
          <cell r="B497" t="str">
            <v>Вод-д Ю-В блок сек 43 213-219 224</v>
          </cell>
          <cell r="C497">
            <v>4</v>
          </cell>
          <cell r="D497" t="str">
            <v>25</v>
          </cell>
          <cell r="E497" t="str">
            <v>11.05.05</v>
          </cell>
          <cell r="F497" t="str">
            <v/>
          </cell>
          <cell r="G497" t="str">
            <v xml:space="preserve">  .  .</v>
          </cell>
          <cell r="H497">
            <v>138136.37</v>
          </cell>
          <cell r="I497">
            <v>0</v>
          </cell>
          <cell r="J497">
            <v>0</v>
          </cell>
          <cell r="K497">
            <v>138136.37</v>
          </cell>
          <cell r="L497">
            <v>0</v>
          </cell>
          <cell r="M497">
            <v>460.45</v>
          </cell>
          <cell r="N497">
            <v>460.45</v>
          </cell>
          <cell r="O497">
            <v>13348.45</v>
          </cell>
          <cell r="P497">
            <v>124787.92</v>
          </cell>
          <cell r="Q497">
            <v>690.68</v>
          </cell>
          <cell r="R497">
            <v>123</v>
          </cell>
          <cell r="S497">
            <v>935</v>
          </cell>
          <cell r="T497" t="str">
            <v>Амортизация (водопровод)</v>
          </cell>
          <cell r="U497">
            <v>1459744</v>
          </cell>
          <cell r="V497">
            <v>53</v>
          </cell>
          <cell r="W497">
            <v>29</v>
          </cell>
          <cell r="X497">
            <v>24</v>
          </cell>
          <cell r="Y497">
            <v>54.716981132075468</v>
          </cell>
          <cell r="Z497">
            <v>798727.84905660374</v>
          </cell>
          <cell r="AA497">
            <v>661016.15094339626</v>
          </cell>
          <cell r="AB497">
            <v>5.2971165072981128</v>
          </cell>
          <cell r="AC497">
            <v>593588.07578523981</v>
          </cell>
          <cell r="AD497">
            <v>57359.8448418435</v>
          </cell>
          <cell r="AE497">
            <v>731724.4457852398</v>
          </cell>
          <cell r="AF497">
            <v>70708.294841843497</v>
          </cell>
          <cell r="AG497">
            <v>2439.0814859507996</v>
          </cell>
          <cell r="AH497">
            <v>2295.1949685534591</v>
          </cell>
        </row>
        <row r="498">
          <cell r="A498">
            <v>620</v>
          </cell>
          <cell r="B498" t="str">
            <v>Вод-д общеж на 216 мест и котельн кв121</v>
          </cell>
          <cell r="C498">
            <v>4</v>
          </cell>
          <cell r="D498" t="str">
            <v>25</v>
          </cell>
          <cell r="E498" t="str">
            <v>11.05.05</v>
          </cell>
          <cell r="F498" t="str">
            <v/>
          </cell>
          <cell r="G498" t="str">
            <v xml:space="preserve">  .  .</v>
          </cell>
          <cell r="H498">
            <v>0.01</v>
          </cell>
          <cell r="I498">
            <v>0</v>
          </cell>
          <cell r="J498">
            <v>0</v>
          </cell>
          <cell r="K498">
            <v>0.01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0.01</v>
          </cell>
          <cell r="Q498">
            <v>0</v>
          </cell>
          <cell r="R498">
            <v>123</v>
          </cell>
          <cell r="S498">
            <v>935</v>
          </cell>
          <cell r="T498" t="str">
            <v>Амортизация (водопровод)</v>
          </cell>
          <cell r="U498">
            <v>23850</v>
          </cell>
          <cell r="V498">
            <v>33</v>
          </cell>
          <cell r="W498">
            <v>29</v>
          </cell>
          <cell r="X498">
            <v>4</v>
          </cell>
          <cell r="Y498">
            <v>87.878787878787875</v>
          </cell>
          <cell r="Z498">
            <v>20959.090909090908</v>
          </cell>
          <cell r="AA498">
            <v>2890.9090909090919</v>
          </cell>
          <cell r="AB498">
            <v>289090.90909090918</v>
          </cell>
          <cell r="AC498">
            <v>2890.8990909090917</v>
          </cell>
          <cell r="AD498">
            <v>0</v>
          </cell>
          <cell r="AE498">
            <v>2890.9090909090919</v>
          </cell>
          <cell r="AF498">
            <v>0</v>
          </cell>
          <cell r="AG498">
            <v>9.6363636363636402</v>
          </cell>
          <cell r="AH498">
            <v>60.227272727272727</v>
          </cell>
        </row>
        <row r="499">
          <cell r="A499">
            <v>621</v>
          </cell>
          <cell r="B499" t="str">
            <v>Вод-д по ул Волочаевской 1 2 3 4</v>
          </cell>
          <cell r="C499">
            <v>4</v>
          </cell>
          <cell r="D499" t="str">
            <v>25</v>
          </cell>
          <cell r="E499" t="str">
            <v>11.05.05</v>
          </cell>
          <cell r="F499" t="str">
            <v/>
          </cell>
          <cell r="G499" t="str">
            <v xml:space="preserve">  .  .</v>
          </cell>
          <cell r="H499">
            <v>59047.9</v>
          </cell>
          <cell r="I499">
            <v>0</v>
          </cell>
          <cell r="J499">
            <v>0</v>
          </cell>
          <cell r="K499">
            <v>59047.9</v>
          </cell>
          <cell r="L499">
            <v>0</v>
          </cell>
          <cell r="M499">
            <v>196.83</v>
          </cell>
          <cell r="N499">
            <v>196.83</v>
          </cell>
          <cell r="O499">
            <v>5706.09</v>
          </cell>
          <cell r="P499">
            <v>53341.81</v>
          </cell>
          <cell r="Q499">
            <v>295.24</v>
          </cell>
          <cell r="R499">
            <v>123</v>
          </cell>
          <cell r="S499">
            <v>935</v>
          </cell>
          <cell r="T499" t="str">
            <v>Амортизация (водопровод)</v>
          </cell>
          <cell r="U499">
            <v>191880</v>
          </cell>
          <cell r="V499">
            <v>53</v>
          </cell>
          <cell r="W499">
            <v>29</v>
          </cell>
          <cell r="X499">
            <v>24</v>
          </cell>
          <cell r="Y499">
            <v>54.716981132075468</v>
          </cell>
          <cell r="Z499">
            <v>104990.94339622642</v>
          </cell>
          <cell r="AA499">
            <v>86889.056603773584</v>
          </cell>
          <cell r="AB499">
            <v>1.6289109162919966</v>
          </cell>
          <cell r="AC499">
            <v>37135.868894118183</v>
          </cell>
          <cell r="AD499">
            <v>3588.6222903445996</v>
          </cell>
          <cell r="AE499">
            <v>96183.768894118184</v>
          </cell>
          <cell r="AF499">
            <v>9294.7122903445998</v>
          </cell>
          <cell r="AG499">
            <v>320.61256298039393</v>
          </cell>
          <cell r="AH499">
            <v>301.69811320754718</v>
          </cell>
        </row>
        <row r="500">
          <cell r="A500">
            <v>622</v>
          </cell>
          <cell r="B500" t="str">
            <v>Вод-д к домам 22 23 26 28 м-на23</v>
          </cell>
          <cell r="C500">
            <v>4</v>
          </cell>
          <cell r="D500" t="str">
            <v>25</v>
          </cell>
          <cell r="E500" t="str">
            <v>11.05.05</v>
          </cell>
          <cell r="F500" t="str">
            <v/>
          </cell>
          <cell r="G500" t="str">
            <v xml:space="preserve">  .  .</v>
          </cell>
          <cell r="H500">
            <v>0.01</v>
          </cell>
          <cell r="I500">
            <v>0</v>
          </cell>
          <cell r="J500">
            <v>0</v>
          </cell>
          <cell r="K500">
            <v>0.01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0.01</v>
          </cell>
          <cell r="Q500">
            <v>0</v>
          </cell>
          <cell r="R500">
            <v>123</v>
          </cell>
          <cell r="S500">
            <v>935</v>
          </cell>
          <cell r="T500" t="str">
            <v>Амортизация (водопровод)</v>
          </cell>
          <cell r="U500">
            <v>53892</v>
          </cell>
          <cell r="V500">
            <v>33</v>
          </cell>
          <cell r="W500">
            <v>29</v>
          </cell>
          <cell r="X500">
            <v>4</v>
          </cell>
          <cell r="Y500">
            <v>87.878787878787875</v>
          </cell>
          <cell r="Z500">
            <v>47359.63636363636</v>
          </cell>
          <cell r="AA500">
            <v>6532.3636363636397</v>
          </cell>
          <cell r="AB500">
            <v>653236.363636364</v>
          </cell>
          <cell r="AC500">
            <v>6532.3536363636395</v>
          </cell>
          <cell r="AD500">
            <v>0</v>
          </cell>
          <cell r="AE500">
            <v>6532.3636363636397</v>
          </cell>
          <cell r="AF500">
            <v>0</v>
          </cell>
          <cell r="AG500">
            <v>21.774545454545464</v>
          </cell>
          <cell r="AH500">
            <v>136.09090909090909</v>
          </cell>
        </row>
        <row r="501">
          <cell r="A501">
            <v>623</v>
          </cell>
          <cell r="B501" t="str">
            <v>Вод-д дома 1 восточнее М-22 Пришахтинска</v>
          </cell>
          <cell r="C501">
            <v>4</v>
          </cell>
          <cell r="D501" t="str">
            <v>25</v>
          </cell>
          <cell r="E501" t="str">
            <v>11.05.05</v>
          </cell>
          <cell r="F501" t="str">
            <v/>
          </cell>
          <cell r="G501" t="str">
            <v xml:space="preserve">  .  .</v>
          </cell>
          <cell r="H501">
            <v>1262.6099999999999</v>
          </cell>
          <cell r="I501">
            <v>0</v>
          </cell>
          <cell r="J501">
            <v>0</v>
          </cell>
          <cell r="K501">
            <v>1262.6099999999999</v>
          </cell>
          <cell r="L501">
            <v>0</v>
          </cell>
          <cell r="M501">
            <v>4.21</v>
          </cell>
          <cell r="N501">
            <v>4.21</v>
          </cell>
          <cell r="O501">
            <v>122.05</v>
          </cell>
          <cell r="P501">
            <v>1140.56</v>
          </cell>
          <cell r="Q501">
            <v>6.31</v>
          </cell>
          <cell r="R501">
            <v>123</v>
          </cell>
          <cell r="S501">
            <v>935</v>
          </cell>
          <cell r="T501" t="str">
            <v>Амортизация (водопровод)</v>
          </cell>
          <cell r="U501">
            <v>101286.39999999999</v>
          </cell>
          <cell r="V501">
            <v>53</v>
          </cell>
          <cell r="W501">
            <v>29</v>
          </cell>
          <cell r="X501">
            <v>24</v>
          </cell>
          <cell r="Y501">
            <v>54.716981132075468</v>
          </cell>
          <cell r="Z501">
            <v>55420.860377358484</v>
          </cell>
          <cell r="AA501">
            <v>45865.539622641511</v>
          </cell>
          <cell r="AB501">
            <v>40.213175652873602</v>
          </cell>
          <cell r="AC501">
            <v>49510.947711074732</v>
          </cell>
          <cell r="AD501">
            <v>4785.9680884332229</v>
          </cell>
          <cell r="AE501">
            <v>50773.557711074733</v>
          </cell>
          <cell r="AF501">
            <v>4908.0180884332231</v>
          </cell>
          <cell r="AG501">
            <v>169.2451923702491</v>
          </cell>
          <cell r="AH501">
            <v>159.25534591194966</v>
          </cell>
        </row>
        <row r="502">
          <cell r="A502">
            <v>624</v>
          </cell>
          <cell r="B502" t="str">
            <v>Вод-д к дому 11а М-23</v>
          </cell>
          <cell r="C502">
            <v>4</v>
          </cell>
          <cell r="D502" t="str">
            <v>25</v>
          </cell>
          <cell r="E502" t="str">
            <v>11.05.05</v>
          </cell>
          <cell r="F502" t="str">
            <v/>
          </cell>
          <cell r="G502" t="str">
            <v xml:space="preserve">  .  .</v>
          </cell>
          <cell r="H502">
            <v>10593.7</v>
          </cell>
          <cell r="I502">
            <v>0</v>
          </cell>
          <cell r="J502">
            <v>0</v>
          </cell>
          <cell r="K502">
            <v>10593.7</v>
          </cell>
          <cell r="L502">
            <v>0</v>
          </cell>
          <cell r="M502">
            <v>35.31</v>
          </cell>
          <cell r="N502">
            <v>35.31</v>
          </cell>
          <cell r="O502">
            <v>1023.65</v>
          </cell>
          <cell r="P502">
            <v>9570.0499999999993</v>
          </cell>
          <cell r="Q502">
            <v>52.97</v>
          </cell>
          <cell r="R502">
            <v>123</v>
          </cell>
          <cell r="S502">
            <v>935</v>
          </cell>
          <cell r="T502" t="str">
            <v>Амортизация (водопровод)</v>
          </cell>
          <cell r="U502">
            <v>72488</v>
          </cell>
          <cell r="V502">
            <v>53</v>
          </cell>
          <cell r="W502">
            <v>29</v>
          </cell>
          <cell r="X502">
            <v>24</v>
          </cell>
          <cell r="Y502">
            <v>54.716981132075468</v>
          </cell>
          <cell r="Z502">
            <v>39663.24528301887</v>
          </cell>
          <cell r="AA502">
            <v>32824.75471698113</v>
          </cell>
          <cell r="AB502">
            <v>3.4299459999666806</v>
          </cell>
          <cell r="AC502">
            <v>25742.118939847027</v>
          </cell>
          <cell r="AD502">
            <v>2487.4142228658925</v>
          </cell>
          <cell r="AE502">
            <v>36335.818939847028</v>
          </cell>
          <cell r="AF502">
            <v>3511.0642228658926</v>
          </cell>
          <cell r="AG502">
            <v>121.11939646615677</v>
          </cell>
          <cell r="AH502">
            <v>113.97484276729558</v>
          </cell>
        </row>
        <row r="503">
          <cell r="A503">
            <v>627</v>
          </cell>
          <cell r="B503" t="str">
            <v>Вод-д д/дома умств-отстал детей</v>
          </cell>
          <cell r="C503">
            <v>4</v>
          </cell>
          <cell r="D503" t="str">
            <v>25</v>
          </cell>
          <cell r="E503" t="str">
            <v>11.05.05</v>
          </cell>
          <cell r="F503" t="str">
            <v/>
          </cell>
          <cell r="G503" t="str">
            <v xml:space="preserve">  .  .</v>
          </cell>
          <cell r="H503">
            <v>12348.44</v>
          </cell>
          <cell r="I503">
            <v>0</v>
          </cell>
          <cell r="J503">
            <v>0</v>
          </cell>
          <cell r="K503">
            <v>12348.44</v>
          </cell>
          <cell r="L503">
            <v>0</v>
          </cell>
          <cell r="M503">
            <v>41.16</v>
          </cell>
          <cell r="N503">
            <v>41.16</v>
          </cell>
          <cell r="O503">
            <v>1193.24</v>
          </cell>
          <cell r="P503">
            <v>11155.2</v>
          </cell>
          <cell r="Q503">
            <v>61.74</v>
          </cell>
          <cell r="R503">
            <v>123</v>
          </cell>
          <cell r="S503">
            <v>935</v>
          </cell>
          <cell r="T503" t="str">
            <v>Амортизация (водопровод)</v>
          </cell>
          <cell r="U503">
            <v>582200</v>
          </cell>
          <cell r="V503">
            <v>53</v>
          </cell>
          <cell r="W503">
            <v>29</v>
          </cell>
          <cell r="X503">
            <v>24</v>
          </cell>
          <cell r="Y503">
            <v>54.716981132075468</v>
          </cell>
          <cell r="Z503">
            <v>318562.26415094337</v>
          </cell>
          <cell r="AA503">
            <v>263637.73584905663</v>
          </cell>
          <cell r="AB503">
            <v>23.633618030071769</v>
          </cell>
          <cell r="AC503">
            <v>279489.87422725942</v>
          </cell>
          <cell r="AD503">
            <v>27007.338378202836</v>
          </cell>
          <cell r="AE503">
            <v>291838.31422725943</v>
          </cell>
          <cell r="AF503">
            <v>28200.578378202837</v>
          </cell>
          <cell r="AG503">
            <v>972.79438075753148</v>
          </cell>
          <cell r="AH503">
            <v>915.4088050314466</v>
          </cell>
        </row>
        <row r="504">
          <cell r="A504">
            <v>628</v>
          </cell>
          <cell r="B504" t="str">
            <v>Вод-д к дому 43а по ул 50 лет Каз</v>
          </cell>
          <cell r="C504">
            <v>4</v>
          </cell>
          <cell r="D504" t="str">
            <v>25</v>
          </cell>
          <cell r="E504" t="str">
            <v>11.05.05</v>
          </cell>
          <cell r="F504" t="str">
            <v/>
          </cell>
          <cell r="G504" t="str">
            <v xml:space="preserve">  .  .</v>
          </cell>
          <cell r="H504">
            <v>2380.21</v>
          </cell>
          <cell r="I504">
            <v>0</v>
          </cell>
          <cell r="J504">
            <v>0</v>
          </cell>
          <cell r="K504">
            <v>2380.21</v>
          </cell>
          <cell r="L504">
            <v>0</v>
          </cell>
          <cell r="M504">
            <v>7.93</v>
          </cell>
          <cell r="N504">
            <v>7.93</v>
          </cell>
          <cell r="O504">
            <v>229.89</v>
          </cell>
          <cell r="P504">
            <v>2150.3200000000002</v>
          </cell>
          <cell r="Q504">
            <v>11.9</v>
          </cell>
          <cell r="R504">
            <v>123</v>
          </cell>
          <cell r="S504">
            <v>935</v>
          </cell>
          <cell r="T504" t="str">
            <v>Амортизация (водопровод)</v>
          </cell>
          <cell r="U504">
            <v>27880</v>
          </cell>
          <cell r="V504">
            <v>53</v>
          </cell>
          <cell r="W504">
            <v>29</v>
          </cell>
          <cell r="X504">
            <v>24</v>
          </cell>
          <cell r="Y504">
            <v>54.716981132075468</v>
          </cell>
          <cell r="Z504">
            <v>15255.094339622641</v>
          </cell>
          <cell r="AA504">
            <v>12624.905660377359</v>
          </cell>
          <cell r="AB504">
            <v>5.8711752950153269</v>
          </cell>
          <cell r="AC504">
            <v>11594.420148948433</v>
          </cell>
          <cell r="AD504">
            <v>1119.8344885710735</v>
          </cell>
          <cell r="AE504">
            <v>13974.630148948432</v>
          </cell>
          <cell r="AF504">
            <v>1349.7244885710734</v>
          </cell>
          <cell r="AG504">
            <v>46.582100496494775</v>
          </cell>
          <cell r="AH504">
            <v>43.836477987421382</v>
          </cell>
        </row>
        <row r="505">
          <cell r="A505">
            <v>629</v>
          </cell>
          <cell r="B505" t="str">
            <v>Вод-д дома 9а по ул 50 лет Каз</v>
          </cell>
          <cell r="C505">
            <v>4</v>
          </cell>
          <cell r="D505" t="str">
            <v>25</v>
          </cell>
          <cell r="E505" t="str">
            <v>11.05.05</v>
          </cell>
          <cell r="F505" t="str">
            <v/>
          </cell>
          <cell r="G505" t="str">
            <v xml:space="preserve">  .  .</v>
          </cell>
          <cell r="H505">
            <v>7907.81</v>
          </cell>
          <cell r="I505">
            <v>0</v>
          </cell>
          <cell r="J505">
            <v>0</v>
          </cell>
          <cell r="K505">
            <v>7907.81</v>
          </cell>
          <cell r="L505">
            <v>0</v>
          </cell>
          <cell r="M505">
            <v>26.36</v>
          </cell>
          <cell r="N505">
            <v>26.36</v>
          </cell>
          <cell r="O505">
            <v>764.18</v>
          </cell>
          <cell r="P505">
            <v>7143.63</v>
          </cell>
          <cell r="Q505">
            <v>39.54</v>
          </cell>
          <cell r="R505">
            <v>123</v>
          </cell>
          <cell r="S505">
            <v>935</v>
          </cell>
          <cell r="T505" t="str">
            <v>Амортизация (водопровод)</v>
          </cell>
          <cell r="U505">
            <v>88560</v>
          </cell>
          <cell r="V505">
            <v>53</v>
          </cell>
          <cell r="W505">
            <v>29</v>
          </cell>
          <cell r="X505">
            <v>24</v>
          </cell>
          <cell r="Y505">
            <v>54.716981132075468</v>
          </cell>
          <cell r="Z505">
            <v>48457.358490566039</v>
          </cell>
          <cell r="AA505">
            <v>40102.641509433961</v>
          </cell>
          <cell r="AB505">
            <v>5.6137624022288337</v>
          </cell>
          <cell r="AC505">
            <v>36484.756461969198</v>
          </cell>
          <cell r="AD505">
            <v>3525.7449525352299</v>
          </cell>
          <cell r="AE505">
            <v>44392.566461969196</v>
          </cell>
          <cell r="AF505">
            <v>4289.9249525352297</v>
          </cell>
          <cell r="AG505">
            <v>147.97522153989732</v>
          </cell>
          <cell r="AH505">
            <v>139.24528301886792</v>
          </cell>
        </row>
        <row r="506">
          <cell r="A506">
            <v>630</v>
          </cell>
          <cell r="B506" t="str">
            <v>Вод-д к дом 5-19 кв 1 Нов майкудук</v>
          </cell>
          <cell r="C506">
            <v>4</v>
          </cell>
          <cell r="D506" t="str">
            <v>25</v>
          </cell>
          <cell r="E506" t="str">
            <v>11.05.05</v>
          </cell>
          <cell r="F506" t="str">
            <v/>
          </cell>
          <cell r="G506" t="str">
            <v xml:space="preserve">  .  .</v>
          </cell>
          <cell r="H506">
            <v>60289.36</v>
          </cell>
          <cell r="I506">
            <v>0</v>
          </cell>
          <cell r="J506">
            <v>0</v>
          </cell>
          <cell r="K506">
            <v>60289.36</v>
          </cell>
          <cell r="L506">
            <v>0</v>
          </cell>
          <cell r="M506">
            <v>200.96</v>
          </cell>
          <cell r="N506">
            <v>200.96</v>
          </cell>
          <cell r="O506">
            <v>1004.8</v>
          </cell>
          <cell r="P506">
            <v>59284.56</v>
          </cell>
          <cell r="Q506">
            <v>301.45</v>
          </cell>
          <cell r="R506">
            <v>123</v>
          </cell>
          <cell r="S506">
            <v>935</v>
          </cell>
          <cell r="T506" t="str">
            <v>Амортизация (водопровод)</v>
          </cell>
          <cell r="U506">
            <v>118350</v>
          </cell>
          <cell r="V506">
            <v>53</v>
          </cell>
          <cell r="W506">
            <v>29</v>
          </cell>
          <cell r="X506">
            <v>24</v>
          </cell>
          <cell r="Y506">
            <v>54.716981132075468</v>
          </cell>
          <cell r="Z506">
            <v>64757.547169811318</v>
          </cell>
          <cell r="AA506">
            <v>53592.452830188682</v>
          </cell>
          <cell r="AB506">
            <v>0.90398668439453178</v>
          </cell>
          <cell r="AC506">
            <v>-5788.5813493316891</v>
          </cell>
          <cell r="AD506">
            <v>-96.474179520374491</v>
          </cell>
          <cell r="AE506">
            <v>54500.778650668311</v>
          </cell>
          <cell r="AF506">
            <v>908.32582047962546</v>
          </cell>
          <cell r="AG506">
            <v>181.66926216889439</v>
          </cell>
          <cell r="AH506">
            <v>186.08490566037736</v>
          </cell>
        </row>
        <row r="507">
          <cell r="A507">
            <v>631</v>
          </cell>
          <cell r="B507" t="str">
            <v>Вод-д к дом4 3 20-24 4 14  в кв 1</v>
          </cell>
          <cell r="C507">
            <v>4</v>
          </cell>
          <cell r="D507" t="str">
            <v>25</v>
          </cell>
          <cell r="E507" t="str">
            <v>11.05.05</v>
          </cell>
          <cell r="F507" t="str">
            <v/>
          </cell>
          <cell r="G507" t="str">
            <v xml:space="preserve">  .  .</v>
          </cell>
          <cell r="H507">
            <v>29613.040000000001</v>
          </cell>
          <cell r="I507">
            <v>0</v>
          </cell>
          <cell r="J507">
            <v>0</v>
          </cell>
          <cell r="K507">
            <v>29613.040000000001</v>
          </cell>
          <cell r="L507">
            <v>0</v>
          </cell>
          <cell r="M507">
            <v>98.71</v>
          </cell>
          <cell r="N507">
            <v>98.71</v>
          </cell>
          <cell r="O507">
            <v>2861.61</v>
          </cell>
          <cell r="P507">
            <v>26751.43</v>
          </cell>
          <cell r="Q507">
            <v>148.07</v>
          </cell>
          <cell r="R507">
            <v>123</v>
          </cell>
          <cell r="S507">
            <v>935</v>
          </cell>
          <cell r="T507" t="str">
            <v>Амортизация (водопровод)</v>
          </cell>
          <cell r="U507">
            <v>452640</v>
          </cell>
          <cell r="V507">
            <v>53</v>
          </cell>
          <cell r="W507">
            <v>29</v>
          </cell>
          <cell r="X507">
            <v>24</v>
          </cell>
          <cell r="Y507">
            <v>54.716981132075468</v>
          </cell>
          <cell r="Z507">
            <v>247670.94339622642</v>
          </cell>
          <cell r="AA507">
            <v>204969.05660377358</v>
          </cell>
          <cell r="AB507">
            <v>7.6619850454264906</v>
          </cell>
          <cell r="AC507">
            <v>197281.62962961648</v>
          </cell>
          <cell r="AD507">
            <v>19064.0030258429</v>
          </cell>
          <cell r="AE507">
            <v>226894.66962961649</v>
          </cell>
          <cell r="AF507">
            <v>21925.6130258429</v>
          </cell>
          <cell r="AG507">
            <v>756.315565432055</v>
          </cell>
          <cell r="AH507">
            <v>711.69811320754718</v>
          </cell>
        </row>
        <row r="508">
          <cell r="A508">
            <v>632</v>
          </cell>
          <cell r="B508" t="str">
            <v>Вод-д на площ н/стан подкач 2 зоны</v>
          </cell>
          <cell r="C508">
            <v>4</v>
          </cell>
          <cell r="D508" t="str">
            <v>25</v>
          </cell>
          <cell r="E508" t="str">
            <v>11.05.05</v>
          </cell>
          <cell r="F508" t="str">
            <v/>
          </cell>
          <cell r="G508" t="str">
            <v xml:space="preserve">  .  .</v>
          </cell>
          <cell r="H508">
            <v>0.01</v>
          </cell>
          <cell r="I508">
            <v>0</v>
          </cell>
          <cell r="J508">
            <v>0</v>
          </cell>
          <cell r="K508">
            <v>0.01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0.01</v>
          </cell>
          <cell r="Q508">
            <v>0</v>
          </cell>
          <cell r="R508">
            <v>123</v>
          </cell>
          <cell r="S508">
            <v>935</v>
          </cell>
          <cell r="T508" t="str">
            <v>Амортизация (водопровод)</v>
          </cell>
          <cell r="U508">
            <v>17923294</v>
          </cell>
          <cell r="V508">
            <v>53</v>
          </cell>
          <cell r="W508">
            <v>29</v>
          </cell>
          <cell r="X508">
            <v>24</v>
          </cell>
          <cell r="Y508">
            <v>54.716981132075468</v>
          </cell>
          <cell r="Z508">
            <v>9807085.3962264154</v>
          </cell>
          <cell r="AA508">
            <v>8116208.6037735846</v>
          </cell>
          <cell r="AB508">
            <v>811620860.37735844</v>
          </cell>
          <cell r="AC508">
            <v>8116208.5937735848</v>
          </cell>
          <cell r="AD508">
            <v>0</v>
          </cell>
          <cell r="AE508">
            <v>8116208.6037735846</v>
          </cell>
          <cell r="AF508">
            <v>0</v>
          </cell>
          <cell r="AG508">
            <v>27054.028679245283</v>
          </cell>
          <cell r="AH508">
            <v>28181.279874213837</v>
          </cell>
        </row>
        <row r="509">
          <cell r="A509">
            <v>633</v>
          </cell>
          <cell r="B509" t="str">
            <v>Вод-д от н/ст 2 зоны до сетей города</v>
          </cell>
          <cell r="C509">
            <v>4</v>
          </cell>
          <cell r="D509" t="str">
            <v>25</v>
          </cell>
          <cell r="E509" t="str">
            <v>11.05.05</v>
          </cell>
          <cell r="F509" t="str">
            <v/>
          </cell>
          <cell r="G509" t="str">
            <v xml:space="preserve">  .  .</v>
          </cell>
          <cell r="H509">
            <v>0.01</v>
          </cell>
          <cell r="I509">
            <v>0</v>
          </cell>
          <cell r="J509">
            <v>0</v>
          </cell>
          <cell r="K509">
            <v>0.01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0.01</v>
          </cell>
          <cell r="Q509">
            <v>0</v>
          </cell>
          <cell r="R509">
            <v>123</v>
          </cell>
          <cell r="S509">
            <v>935</v>
          </cell>
          <cell r="T509" t="str">
            <v>Амортизация (водопровод)</v>
          </cell>
          <cell r="U509">
            <v>29758500</v>
          </cell>
          <cell r="V509">
            <v>33</v>
          </cell>
          <cell r="W509">
            <v>29</v>
          </cell>
          <cell r="X509">
            <v>4</v>
          </cell>
          <cell r="Y509">
            <v>87.878787878787875</v>
          </cell>
          <cell r="Z509">
            <v>26151409.09090909</v>
          </cell>
          <cell r="AA509">
            <v>3607090.9090909101</v>
          </cell>
          <cell r="AB509">
            <v>360709090.909091</v>
          </cell>
          <cell r="AC509">
            <v>3607090.8990909103</v>
          </cell>
          <cell r="AD509">
            <v>0</v>
          </cell>
          <cell r="AE509">
            <v>3607090.9090909101</v>
          </cell>
          <cell r="AF509">
            <v>0</v>
          </cell>
          <cell r="AG509">
            <v>12023.636363636368</v>
          </cell>
          <cell r="AH509">
            <v>75147.727272727279</v>
          </cell>
        </row>
        <row r="510">
          <cell r="A510">
            <v>634</v>
          </cell>
          <cell r="B510" t="str">
            <v>Вод-д по ул Майлина Архитектурной</v>
          </cell>
          <cell r="C510">
            <v>4</v>
          </cell>
          <cell r="D510" t="str">
            <v>25</v>
          </cell>
          <cell r="E510" t="str">
            <v>11.05.05</v>
          </cell>
          <cell r="F510" t="str">
            <v/>
          </cell>
          <cell r="G510" t="str">
            <v xml:space="preserve">  .  .</v>
          </cell>
          <cell r="H510">
            <v>0.01</v>
          </cell>
          <cell r="I510">
            <v>0</v>
          </cell>
          <cell r="J510">
            <v>0</v>
          </cell>
          <cell r="K510">
            <v>0.01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0.01</v>
          </cell>
          <cell r="Q510">
            <v>0</v>
          </cell>
          <cell r="R510">
            <v>123</v>
          </cell>
          <cell r="S510">
            <v>935</v>
          </cell>
          <cell r="T510" t="str">
            <v>Амортизация (водопровод)</v>
          </cell>
          <cell r="U510">
            <v>7619040</v>
          </cell>
          <cell r="V510">
            <v>53</v>
          </cell>
          <cell r="W510">
            <v>29</v>
          </cell>
          <cell r="X510">
            <v>24</v>
          </cell>
          <cell r="Y510">
            <v>54.716981132075468</v>
          </cell>
          <cell r="Z510">
            <v>4168908.6792452829</v>
          </cell>
          <cell r="AA510">
            <v>3450131.3207547171</v>
          </cell>
          <cell r="AB510">
            <v>345013132.0754717</v>
          </cell>
          <cell r="AC510">
            <v>3450131.3107547173</v>
          </cell>
          <cell r="AD510">
            <v>0</v>
          </cell>
          <cell r="AE510">
            <v>3450131.3207547171</v>
          </cell>
          <cell r="AF510">
            <v>0</v>
          </cell>
          <cell r="AG510">
            <v>11500.437735849058</v>
          </cell>
          <cell r="AH510">
            <v>11979.622641509433</v>
          </cell>
        </row>
        <row r="511">
          <cell r="A511">
            <v>635</v>
          </cell>
          <cell r="B511" t="str">
            <v>Вод-д к дому 80 по ул Ленина</v>
          </cell>
          <cell r="C511">
            <v>4</v>
          </cell>
          <cell r="D511" t="str">
            <v>25</v>
          </cell>
          <cell r="E511" t="str">
            <v>11.05.05</v>
          </cell>
          <cell r="F511" t="str">
            <v/>
          </cell>
          <cell r="G511" t="str">
            <v xml:space="preserve">  .  .</v>
          </cell>
          <cell r="H511">
            <v>7836.38</v>
          </cell>
          <cell r="I511">
            <v>0</v>
          </cell>
          <cell r="J511">
            <v>0</v>
          </cell>
          <cell r="K511">
            <v>7836.38</v>
          </cell>
          <cell r="L511">
            <v>0</v>
          </cell>
          <cell r="M511">
            <v>26.12</v>
          </cell>
          <cell r="N511">
            <v>26.12</v>
          </cell>
          <cell r="O511">
            <v>104.48</v>
          </cell>
          <cell r="P511">
            <v>7731.9</v>
          </cell>
          <cell r="Q511">
            <v>39.18</v>
          </cell>
          <cell r="R511">
            <v>123</v>
          </cell>
          <cell r="S511">
            <v>935</v>
          </cell>
          <cell r="T511" t="str">
            <v>Амортизация (водопровод)</v>
          </cell>
          <cell r="U511">
            <v>2250</v>
          </cell>
          <cell r="V511">
            <v>33</v>
          </cell>
          <cell r="W511">
            <v>29</v>
          </cell>
          <cell r="X511">
            <v>4</v>
          </cell>
          <cell r="Y511">
            <v>87.878787878787875</v>
          </cell>
          <cell r="Z511">
            <v>1977.2727272727273</v>
          </cell>
          <cell r="AA511">
            <v>272.72727272727275</v>
          </cell>
          <cell r="AB511">
            <v>3.5272995347491919E-2</v>
          </cell>
          <cell r="AC511">
            <v>-7559.9674047188219</v>
          </cell>
          <cell r="AD511">
            <v>-100.79467744609404</v>
          </cell>
          <cell r="AE511">
            <v>276.41259528117826</v>
          </cell>
          <cell r="AF511">
            <v>3.6853225539059622</v>
          </cell>
          <cell r="AG511">
            <v>0.92137531760392755</v>
          </cell>
          <cell r="AH511">
            <v>5.6818181818181825</v>
          </cell>
        </row>
        <row r="512">
          <cell r="A512">
            <v>636</v>
          </cell>
          <cell r="B512" t="str">
            <v>Вод-д к д 23 по ул Ерубаева</v>
          </cell>
          <cell r="C512">
            <v>4</v>
          </cell>
          <cell r="D512" t="str">
            <v>25</v>
          </cell>
          <cell r="E512" t="str">
            <v>11.05.05</v>
          </cell>
          <cell r="F512" t="str">
            <v/>
          </cell>
          <cell r="G512" t="str">
            <v xml:space="preserve">  .  .</v>
          </cell>
          <cell r="H512">
            <v>3292.13</v>
          </cell>
          <cell r="I512">
            <v>0</v>
          </cell>
          <cell r="J512">
            <v>0</v>
          </cell>
          <cell r="K512">
            <v>3292.13</v>
          </cell>
          <cell r="L512">
            <v>0</v>
          </cell>
          <cell r="M512">
            <v>10.97</v>
          </cell>
          <cell r="N512">
            <v>10.97</v>
          </cell>
          <cell r="O512">
            <v>318.02999999999997</v>
          </cell>
          <cell r="P512">
            <v>2974.1</v>
          </cell>
          <cell r="Q512">
            <v>16.46</v>
          </cell>
          <cell r="R512">
            <v>123</v>
          </cell>
          <cell r="S512">
            <v>935</v>
          </cell>
          <cell r="T512" t="str">
            <v>Амортизация (водопровод)</v>
          </cell>
          <cell r="U512">
            <v>66700</v>
          </cell>
          <cell r="V512">
            <v>53</v>
          </cell>
          <cell r="W512">
            <v>29</v>
          </cell>
          <cell r="X512">
            <v>24</v>
          </cell>
          <cell r="Y512">
            <v>54.716981132075468</v>
          </cell>
          <cell r="Z512">
            <v>36496.226415094337</v>
          </cell>
          <cell r="AA512">
            <v>30203.773584905663</v>
          </cell>
          <cell r="AB512">
            <v>10.155601218824405</v>
          </cell>
          <cell r="AC512">
            <v>30141.429440528391</v>
          </cell>
          <cell r="AD512">
            <v>2911.755855622725</v>
          </cell>
          <cell r="AE512">
            <v>33433.559440528392</v>
          </cell>
          <cell r="AF512">
            <v>3229.7858556227247</v>
          </cell>
          <cell r="AG512">
            <v>111.44519813509464</v>
          </cell>
          <cell r="AH512">
            <v>104.87421383647798</v>
          </cell>
        </row>
        <row r="513">
          <cell r="A513">
            <v>637</v>
          </cell>
          <cell r="B513" t="str">
            <v>Вод-д дома 74/2 по Б-Мира</v>
          </cell>
          <cell r="C513">
            <v>4</v>
          </cell>
          <cell r="D513" t="str">
            <v>25</v>
          </cell>
          <cell r="E513" t="str">
            <v>11.05.05</v>
          </cell>
          <cell r="F513" t="str">
            <v/>
          </cell>
          <cell r="G513" t="str">
            <v xml:space="preserve">  .  .</v>
          </cell>
          <cell r="H513">
            <v>0.01</v>
          </cell>
          <cell r="I513">
            <v>0</v>
          </cell>
          <cell r="J513">
            <v>0</v>
          </cell>
          <cell r="K513">
            <v>0.01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0.01</v>
          </cell>
          <cell r="Q513">
            <v>0</v>
          </cell>
          <cell r="R513">
            <v>123</v>
          </cell>
          <cell r="S513">
            <v>935</v>
          </cell>
          <cell r="T513" t="str">
            <v>Амортизация (водопровод)</v>
          </cell>
          <cell r="U513">
            <v>5850</v>
          </cell>
          <cell r="V513">
            <v>33</v>
          </cell>
          <cell r="W513">
            <v>29</v>
          </cell>
          <cell r="X513">
            <v>4</v>
          </cell>
          <cell r="Y513">
            <v>87.878787878787875</v>
          </cell>
          <cell r="Z513">
            <v>5140.909090909091</v>
          </cell>
          <cell r="AA513">
            <v>709.09090909090901</v>
          </cell>
          <cell r="AB513">
            <v>70909.090909090897</v>
          </cell>
          <cell r="AC513">
            <v>709.08090909090902</v>
          </cell>
          <cell r="AD513">
            <v>0</v>
          </cell>
          <cell r="AE513">
            <v>709.09090909090901</v>
          </cell>
          <cell r="AF513">
            <v>0</v>
          </cell>
          <cell r="AG513">
            <v>2.3636363636363633</v>
          </cell>
          <cell r="AH513">
            <v>14.772727272727273</v>
          </cell>
        </row>
        <row r="514">
          <cell r="A514">
            <v>638</v>
          </cell>
          <cell r="B514" t="str">
            <v>Вод-д к д 2 4 по ул Ермекова</v>
          </cell>
          <cell r="C514">
            <v>4</v>
          </cell>
          <cell r="D514" t="str">
            <v>25</v>
          </cell>
          <cell r="E514" t="str">
            <v>11.05.05</v>
          </cell>
          <cell r="F514" t="str">
            <v/>
          </cell>
          <cell r="G514" t="str">
            <v xml:space="preserve">  .  .</v>
          </cell>
          <cell r="H514">
            <v>13246.55</v>
          </cell>
          <cell r="I514">
            <v>0</v>
          </cell>
          <cell r="J514">
            <v>0</v>
          </cell>
          <cell r="K514">
            <v>13246.55</v>
          </cell>
          <cell r="L514">
            <v>0</v>
          </cell>
          <cell r="M514">
            <v>44.16</v>
          </cell>
          <cell r="N514">
            <v>44.16</v>
          </cell>
          <cell r="O514">
            <v>1280.18</v>
          </cell>
          <cell r="P514">
            <v>11966.37</v>
          </cell>
          <cell r="Q514">
            <v>66.23</v>
          </cell>
          <cell r="R514">
            <v>123</v>
          </cell>
          <cell r="S514">
            <v>935</v>
          </cell>
          <cell r="T514" t="str">
            <v>Амортизация (водопровод)</v>
          </cell>
          <cell r="U514">
            <v>24600</v>
          </cell>
          <cell r="V514">
            <v>53</v>
          </cell>
          <cell r="W514">
            <v>29</v>
          </cell>
          <cell r="X514">
            <v>24</v>
          </cell>
          <cell r="Y514">
            <v>54.716981132075468</v>
          </cell>
          <cell r="Z514">
            <v>13460.377358490567</v>
          </cell>
          <cell r="AA514">
            <v>11139.622641509433</v>
          </cell>
          <cell r="AB514">
            <v>0.93091076420914887</v>
          </cell>
          <cell r="AC514">
            <v>-915.19401636529983</v>
          </cell>
          <cell r="AD514">
            <v>-88.446657874731727</v>
          </cell>
          <cell r="AE514">
            <v>12331.355983634699</v>
          </cell>
          <cell r="AF514">
            <v>1191.7333421252683</v>
          </cell>
          <cell r="AG514">
            <v>41.104519945448999</v>
          </cell>
          <cell r="AH514">
            <v>38.679245283018865</v>
          </cell>
        </row>
        <row r="515">
          <cell r="A515">
            <v>639</v>
          </cell>
          <cell r="B515" t="str">
            <v>Вод-д к дом 7-12 кварт 86</v>
          </cell>
          <cell r="C515">
            <v>4</v>
          </cell>
          <cell r="D515" t="str">
            <v>25</v>
          </cell>
          <cell r="E515" t="str">
            <v>11.05.05</v>
          </cell>
          <cell r="F515" t="str">
            <v/>
          </cell>
          <cell r="G515" t="str">
            <v xml:space="preserve">  .  .</v>
          </cell>
          <cell r="H515">
            <v>9702.27</v>
          </cell>
          <cell r="I515">
            <v>0</v>
          </cell>
          <cell r="J515">
            <v>0</v>
          </cell>
          <cell r="K515">
            <v>9702.27</v>
          </cell>
          <cell r="L515">
            <v>0</v>
          </cell>
          <cell r="M515">
            <v>32.340000000000003</v>
          </cell>
          <cell r="N515">
            <v>32.340000000000003</v>
          </cell>
          <cell r="O515">
            <v>937.54</v>
          </cell>
          <cell r="P515">
            <v>8764.73</v>
          </cell>
          <cell r="Q515">
            <v>48.51</v>
          </cell>
          <cell r="R515">
            <v>123</v>
          </cell>
          <cell r="S515">
            <v>935</v>
          </cell>
          <cell r="T515" t="str">
            <v>Амортизация (водопровод)</v>
          </cell>
          <cell r="U515">
            <v>382800</v>
          </cell>
          <cell r="V515">
            <v>53</v>
          </cell>
          <cell r="W515">
            <v>29</v>
          </cell>
          <cell r="X515">
            <v>24</v>
          </cell>
          <cell r="Y515">
            <v>54.716981132075468</v>
          </cell>
          <cell r="Z515">
            <v>209456.60377358491</v>
          </cell>
          <cell r="AA515">
            <v>173343.39622641509</v>
          </cell>
          <cell r="AB515">
            <v>19.777380047806961</v>
          </cell>
          <cell r="AC515">
            <v>182183.21111643605</v>
          </cell>
          <cell r="AD515">
            <v>17604.544890020938</v>
          </cell>
          <cell r="AE515">
            <v>191885.48111643604</v>
          </cell>
          <cell r="AF515">
            <v>18542.084890020938</v>
          </cell>
          <cell r="AG515">
            <v>639.6182703881201</v>
          </cell>
          <cell r="AH515">
            <v>601.88679245283026</v>
          </cell>
        </row>
        <row r="516">
          <cell r="A516">
            <v>640</v>
          </cell>
          <cell r="B516" t="str">
            <v>Вод-д к дому 6 в кв 59 по ул Н Абдирова</v>
          </cell>
          <cell r="C516">
            <v>4</v>
          </cell>
          <cell r="D516" t="str">
            <v>25</v>
          </cell>
          <cell r="E516" t="str">
            <v>11.05.05</v>
          </cell>
          <cell r="F516" t="str">
            <v/>
          </cell>
          <cell r="G516" t="str">
            <v xml:space="preserve">  .  .</v>
          </cell>
          <cell r="H516">
            <v>184149.1</v>
          </cell>
          <cell r="I516">
            <v>0</v>
          </cell>
          <cell r="J516">
            <v>0</v>
          </cell>
          <cell r="K516">
            <v>184149.1</v>
          </cell>
          <cell r="L516">
            <v>0</v>
          </cell>
          <cell r="M516">
            <v>613.83000000000004</v>
          </cell>
          <cell r="N516">
            <v>613.83000000000004</v>
          </cell>
          <cell r="O516">
            <v>6060.47</v>
          </cell>
          <cell r="P516">
            <v>178088.63</v>
          </cell>
          <cell r="Q516">
            <v>920.75</v>
          </cell>
          <cell r="R516">
            <v>123</v>
          </cell>
          <cell r="S516">
            <v>935</v>
          </cell>
          <cell r="T516" t="str">
            <v>Амортизация (водопровод)</v>
          </cell>
          <cell r="U516">
            <v>252560</v>
          </cell>
          <cell r="V516">
            <v>53</v>
          </cell>
          <cell r="W516">
            <v>29</v>
          </cell>
          <cell r="X516">
            <v>24</v>
          </cell>
          <cell r="Y516">
            <v>54.716981132075468</v>
          </cell>
          <cell r="Z516">
            <v>138193.20754716982</v>
          </cell>
          <cell r="AA516">
            <v>114366.79245283018</v>
          </cell>
          <cell r="AB516">
            <v>0.64219030969484225</v>
          </cell>
          <cell r="AC516">
            <v>-65890.332440973521</v>
          </cell>
          <cell r="AD516">
            <v>-2168.4948938036996</v>
          </cell>
          <cell r="AE516">
            <v>118258.76755902648</v>
          </cell>
          <cell r="AF516">
            <v>3891.9751061963007</v>
          </cell>
          <cell r="AG516">
            <v>394.19589186342159</v>
          </cell>
          <cell r="AH516">
            <v>397.10691823899373</v>
          </cell>
        </row>
        <row r="517">
          <cell r="A517">
            <v>641</v>
          </cell>
          <cell r="B517" t="str">
            <v>Вод-д д 8 со встр маг 40л Каз  м-н 1-3</v>
          </cell>
          <cell r="C517">
            <v>4</v>
          </cell>
          <cell r="D517" t="str">
            <v>25</v>
          </cell>
          <cell r="E517" t="str">
            <v>11.05.05</v>
          </cell>
          <cell r="F517" t="str">
            <v/>
          </cell>
          <cell r="G517" t="str">
            <v xml:space="preserve">  .  .</v>
          </cell>
          <cell r="H517">
            <v>6915.02</v>
          </cell>
          <cell r="I517">
            <v>0</v>
          </cell>
          <cell r="J517">
            <v>0</v>
          </cell>
          <cell r="K517">
            <v>6915.02</v>
          </cell>
          <cell r="L517">
            <v>0</v>
          </cell>
          <cell r="M517">
            <v>23.05</v>
          </cell>
          <cell r="N517">
            <v>23.05</v>
          </cell>
          <cell r="O517">
            <v>668.21</v>
          </cell>
          <cell r="P517">
            <v>6246.81</v>
          </cell>
          <cell r="Q517">
            <v>34.58</v>
          </cell>
          <cell r="R517">
            <v>123</v>
          </cell>
          <cell r="S517">
            <v>935</v>
          </cell>
          <cell r="T517" t="str">
            <v>Амортизация (водопровод)</v>
          </cell>
          <cell r="U517">
            <v>41000</v>
          </cell>
          <cell r="V517">
            <v>53</v>
          </cell>
          <cell r="W517">
            <v>29</v>
          </cell>
          <cell r="X517">
            <v>24</v>
          </cell>
          <cell r="Y517">
            <v>54.716981132075468</v>
          </cell>
          <cell r="Z517">
            <v>22433.962264150941</v>
          </cell>
          <cell r="AA517">
            <v>18566.037735849059</v>
          </cell>
          <cell r="AB517">
            <v>2.9720829888933804</v>
          </cell>
          <cell r="AC517">
            <v>13636.993309857506</v>
          </cell>
          <cell r="AD517">
            <v>1317.7655740084458</v>
          </cell>
          <cell r="AE517">
            <v>20552.013309857506</v>
          </cell>
          <cell r="AF517">
            <v>1985.9755740084458</v>
          </cell>
          <cell r="AG517">
            <v>68.506711032858348</v>
          </cell>
          <cell r="AH517">
            <v>64.465408805031444</v>
          </cell>
        </row>
        <row r="518">
          <cell r="A518">
            <v>642</v>
          </cell>
          <cell r="B518" t="str">
            <v>Вод-д перемычка по т 175-176</v>
          </cell>
          <cell r="C518">
            <v>4</v>
          </cell>
          <cell r="D518" t="str">
            <v>25</v>
          </cell>
          <cell r="E518" t="str">
            <v>11.05.05</v>
          </cell>
          <cell r="F518" t="str">
            <v/>
          </cell>
          <cell r="G518" t="str">
            <v xml:space="preserve">  .  .</v>
          </cell>
          <cell r="H518">
            <v>0.01</v>
          </cell>
          <cell r="I518">
            <v>0</v>
          </cell>
          <cell r="J518">
            <v>0</v>
          </cell>
          <cell r="K518">
            <v>0.01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0.01</v>
          </cell>
          <cell r="Q518">
            <v>0</v>
          </cell>
          <cell r="R518">
            <v>123</v>
          </cell>
          <cell r="S518">
            <v>935</v>
          </cell>
          <cell r="T518" t="str">
            <v>Амортизация (водопровод)</v>
          </cell>
          <cell r="U518">
            <v>10540000</v>
          </cell>
          <cell r="V518">
            <v>33</v>
          </cell>
          <cell r="W518">
            <v>29</v>
          </cell>
          <cell r="X518">
            <v>4</v>
          </cell>
          <cell r="Y518">
            <v>87.878787878787875</v>
          </cell>
          <cell r="Z518">
            <v>9262424.2424242422</v>
          </cell>
          <cell r="AA518">
            <v>1277575.7575757578</v>
          </cell>
          <cell r="AB518">
            <v>127757575.75757578</v>
          </cell>
          <cell r="AC518">
            <v>1277575.7475757578</v>
          </cell>
          <cell r="AD518">
            <v>0</v>
          </cell>
          <cell r="AE518">
            <v>1277575.7575757578</v>
          </cell>
          <cell r="AF518">
            <v>0</v>
          </cell>
          <cell r="AG518">
            <v>4258.5858585858596</v>
          </cell>
          <cell r="AH518">
            <v>26616.161616161615</v>
          </cell>
        </row>
        <row r="519">
          <cell r="A519">
            <v>643</v>
          </cell>
          <cell r="B519" t="str">
            <v>Вод-д по ул Ботанической 2х кв дома</v>
          </cell>
          <cell r="C519">
            <v>4</v>
          </cell>
          <cell r="D519" t="str">
            <v>25</v>
          </cell>
          <cell r="E519" t="str">
            <v>11.05.05</v>
          </cell>
          <cell r="F519" t="str">
            <v/>
          </cell>
          <cell r="G519" t="str">
            <v xml:space="preserve">  .  .</v>
          </cell>
          <cell r="H519">
            <v>11958.48</v>
          </cell>
          <cell r="I519">
            <v>0</v>
          </cell>
          <cell r="J519">
            <v>0</v>
          </cell>
          <cell r="K519">
            <v>11958.48</v>
          </cell>
          <cell r="L519">
            <v>0</v>
          </cell>
          <cell r="M519">
            <v>39.86</v>
          </cell>
          <cell r="N519">
            <v>39.86</v>
          </cell>
          <cell r="O519">
            <v>802.23</v>
          </cell>
          <cell r="P519">
            <v>11156.25</v>
          </cell>
          <cell r="Q519">
            <v>59.79</v>
          </cell>
          <cell r="R519">
            <v>123</v>
          </cell>
          <cell r="S519">
            <v>935</v>
          </cell>
          <cell r="T519" t="str">
            <v>Амортизация (водопровод)</v>
          </cell>
          <cell r="U519">
            <v>77080</v>
          </cell>
          <cell r="V519">
            <v>54</v>
          </cell>
          <cell r="W519">
            <v>28</v>
          </cell>
          <cell r="X519">
            <v>26</v>
          </cell>
          <cell r="Y519">
            <v>51.851851851851848</v>
          </cell>
          <cell r="Z519">
            <v>39967.407407407409</v>
          </cell>
          <cell r="AA519">
            <v>37112.592592592591</v>
          </cell>
          <cell r="AB519">
            <v>3.3266189438738456</v>
          </cell>
          <cell r="AC519">
            <v>27822.826107936507</v>
          </cell>
          <cell r="AD519">
            <v>1866.4835153439153</v>
          </cell>
          <cell r="AE519">
            <v>39781.306107936507</v>
          </cell>
          <cell r="AF519">
            <v>2668.7135153439153</v>
          </cell>
          <cell r="AG519">
            <v>132.60435369312168</v>
          </cell>
          <cell r="AH519">
            <v>118.95061728395062</v>
          </cell>
        </row>
        <row r="520">
          <cell r="A520">
            <v>644</v>
          </cell>
          <cell r="B520" t="str">
            <v>Вод-д к блок/сек 3  70 226-229 238 Ю-В</v>
          </cell>
          <cell r="C520">
            <v>4</v>
          </cell>
          <cell r="D520" t="str">
            <v>25</v>
          </cell>
          <cell r="E520" t="str">
            <v>11.05.05</v>
          </cell>
          <cell r="F520" t="str">
            <v/>
          </cell>
          <cell r="G520" t="str">
            <v xml:space="preserve">  .  .</v>
          </cell>
          <cell r="H520">
            <v>0.01</v>
          </cell>
          <cell r="I520">
            <v>0</v>
          </cell>
          <cell r="J520">
            <v>0</v>
          </cell>
          <cell r="K520">
            <v>0.01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0.01</v>
          </cell>
          <cell r="Q520">
            <v>0</v>
          </cell>
          <cell r="R520">
            <v>123</v>
          </cell>
          <cell r="S520">
            <v>935</v>
          </cell>
          <cell r="T520" t="str">
            <v>Амортизация (водопровод)</v>
          </cell>
          <cell r="U520">
            <v>117520</v>
          </cell>
          <cell r="V520">
            <v>34</v>
          </cell>
          <cell r="W520">
            <v>28</v>
          </cell>
          <cell r="X520">
            <v>6</v>
          </cell>
          <cell r="Y520">
            <v>82.35294117647058</v>
          </cell>
          <cell r="Z520">
            <v>96781.176470588238</v>
          </cell>
          <cell r="AA520">
            <v>20738.823529411762</v>
          </cell>
          <cell r="AB520">
            <v>2073882.3529411762</v>
          </cell>
          <cell r="AC520">
            <v>20738.813529411764</v>
          </cell>
          <cell r="AD520">
            <v>0</v>
          </cell>
          <cell r="AE520">
            <v>20738.823529411762</v>
          </cell>
          <cell r="AF520">
            <v>0</v>
          </cell>
          <cell r="AG520">
            <v>69.129411764705878</v>
          </cell>
          <cell r="AH520">
            <v>288.03921568627453</v>
          </cell>
        </row>
        <row r="521">
          <cell r="A521">
            <v>645</v>
          </cell>
          <cell r="B521" t="str">
            <v>Вод-д жилкомплекса 1 Юго-Вост</v>
          </cell>
          <cell r="C521">
            <v>4</v>
          </cell>
          <cell r="D521" t="str">
            <v>25</v>
          </cell>
          <cell r="E521" t="str">
            <v>11.05.05</v>
          </cell>
          <cell r="F521" t="str">
            <v/>
          </cell>
          <cell r="G521" t="str">
            <v xml:space="preserve">  .  .</v>
          </cell>
          <cell r="H521">
            <v>0.01</v>
          </cell>
          <cell r="I521">
            <v>0</v>
          </cell>
          <cell r="J521">
            <v>0</v>
          </cell>
          <cell r="K521">
            <v>0.01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0.01</v>
          </cell>
          <cell r="Q521">
            <v>0</v>
          </cell>
          <cell r="R521">
            <v>123</v>
          </cell>
          <cell r="S521">
            <v>935</v>
          </cell>
          <cell r="T521" t="str">
            <v>Амортизация (водопровод)</v>
          </cell>
          <cell r="U521">
            <v>75400</v>
          </cell>
          <cell r="V521">
            <v>34</v>
          </cell>
          <cell r="W521">
            <v>28</v>
          </cell>
          <cell r="X521">
            <v>6</v>
          </cell>
          <cell r="Y521">
            <v>82.35294117647058</v>
          </cell>
          <cell r="Z521">
            <v>62094.117647058818</v>
          </cell>
          <cell r="AA521">
            <v>13305.882352941182</v>
          </cell>
          <cell r="AB521">
            <v>1330588.2352941183</v>
          </cell>
          <cell r="AC521">
            <v>13305.872352941184</v>
          </cell>
          <cell r="AD521">
            <v>0</v>
          </cell>
          <cell r="AE521">
            <v>13305.882352941184</v>
          </cell>
          <cell r="AF521">
            <v>0</v>
          </cell>
          <cell r="AG521">
            <v>44.352941176470608</v>
          </cell>
          <cell r="AH521">
            <v>184.80392156862743</v>
          </cell>
        </row>
        <row r="522">
          <cell r="A522">
            <v>646</v>
          </cell>
          <cell r="B522" t="str">
            <v>Вод-д по ул Крылова11</v>
          </cell>
          <cell r="C522">
            <v>4</v>
          </cell>
          <cell r="D522" t="str">
            <v>25</v>
          </cell>
          <cell r="E522" t="str">
            <v>11.05.05</v>
          </cell>
          <cell r="F522" t="str">
            <v/>
          </cell>
          <cell r="G522" t="str">
            <v xml:space="preserve">  .  .</v>
          </cell>
          <cell r="H522">
            <v>844.36</v>
          </cell>
          <cell r="I522">
            <v>0</v>
          </cell>
          <cell r="J522">
            <v>0</v>
          </cell>
          <cell r="K522">
            <v>844.36</v>
          </cell>
          <cell r="L522">
            <v>0</v>
          </cell>
          <cell r="M522">
            <v>2.81</v>
          </cell>
          <cell r="N522">
            <v>2.81</v>
          </cell>
          <cell r="O522">
            <v>81.47</v>
          </cell>
          <cell r="P522">
            <v>762.89</v>
          </cell>
          <cell r="Q522">
            <v>4.22</v>
          </cell>
          <cell r="R522">
            <v>123</v>
          </cell>
          <cell r="S522">
            <v>935</v>
          </cell>
          <cell r="T522" t="str">
            <v>Амортизация (водопровод)</v>
          </cell>
          <cell r="U522">
            <v>27880</v>
          </cell>
          <cell r="V522">
            <v>54</v>
          </cell>
          <cell r="W522">
            <v>28</v>
          </cell>
          <cell r="X522">
            <v>26</v>
          </cell>
          <cell r="Y522">
            <v>51.851851851851848</v>
          </cell>
          <cell r="Z522">
            <v>14456.296296296296</v>
          </cell>
          <cell r="AA522">
            <v>13423.703703703704</v>
          </cell>
          <cell r="AB522">
            <v>17.595857467922905</v>
          </cell>
          <cell r="AC522">
            <v>14012.878211615383</v>
          </cell>
          <cell r="AD522">
            <v>1352.0645079116789</v>
          </cell>
          <cell r="AE522">
            <v>14857.238211615384</v>
          </cell>
          <cell r="AF522">
            <v>1433.5345079116789</v>
          </cell>
          <cell r="AG522">
            <v>49.524127372051282</v>
          </cell>
          <cell r="AH522">
            <v>43.02469135802469</v>
          </cell>
        </row>
        <row r="523">
          <cell r="A523">
            <v>647</v>
          </cell>
          <cell r="B523" t="str">
            <v>Вод-д по ул Волочаевской 6-28</v>
          </cell>
          <cell r="C523">
            <v>4</v>
          </cell>
          <cell r="D523" t="str">
            <v>25</v>
          </cell>
          <cell r="E523" t="str">
            <v>11.05.05</v>
          </cell>
          <cell r="F523" t="str">
            <v/>
          </cell>
          <cell r="G523" t="str">
            <v xml:space="preserve">  .  .</v>
          </cell>
          <cell r="H523">
            <v>21366.66</v>
          </cell>
          <cell r="I523">
            <v>0</v>
          </cell>
          <cell r="J523">
            <v>0</v>
          </cell>
          <cell r="K523">
            <v>21366.66</v>
          </cell>
          <cell r="L523">
            <v>0</v>
          </cell>
          <cell r="M523">
            <v>71.22</v>
          </cell>
          <cell r="N523">
            <v>71.22</v>
          </cell>
          <cell r="O523">
            <v>2064.6799999999998</v>
          </cell>
          <cell r="P523">
            <v>19301.98</v>
          </cell>
          <cell r="Q523">
            <v>106.83</v>
          </cell>
          <cell r="R523">
            <v>123</v>
          </cell>
          <cell r="S523">
            <v>935</v>
          </cell>
          <cell r="T523" t="str">
            <v>Амортизация (водопровод)</v>
          </cell>
          <cell r="U523">
            <v>1028456</v>
          </cell>
          <cell r="V523">
            <v>53</v>
          </cell>
          <cell r="W523">
            <v>28</v>
          </cell>
          <cell r="X523">
            <v>25</v>
          </cell>
          <cell r="Y523">
            <v>52.830188679245282</v>
          </cell>
          <cell r="Z523">
            <v>543335.24528301891</v>
          </cell>
          <cell r="AA523">
            <v>485120.75471698109</v>
          </cell>
          <cell r="AB523">
            <v>25.133211966698809</v>
          </cell>
          <cell r="AC523">
            <v>515646.13480038481</v>
          </cell>
          <cell r="AD523">
            <v>49827.360083403692</v>
          </cell>
          <cell r="AE523">
            <v>537012.79480038479</v>
          </cell>
          <cell r="AF523">
            <v>51892.040083403692</v>
          </cell>
          <cell r="AG523">
            <v>1790.0426493346158</v>
          </cell>
          <cell r="AH523">
            <v>1617.0691823899372</v>
          </cell>
        </row>
        <row r="524">
          <cell r="A524">
            <v>648</v>
          </cell>
          <cell r="B524" t="str">
            <v>Вод-д в РУС-4 на Юго-Востоке</v>
          </cell>
          <cell r="C524">
            <v>4</v>
          </cell>
          <cell r="D524" t="str">
            <v>25</v>
          </cell>
          <cell r="E524" t="str">
            <v>11.05.05</v>
          </cell>
          <cell r="F524" t="str">
            <v/>
          </cell>
          <cell r="G524" t="str">
            <v xml:space="preserve">  .  .</v>
          </cell>
          <cell r="H524">
            <v>40846.230000000003</v>
          </cell>
          <cell r="I524">
            <v>0</v>
          </cell>
          <cell r="J524">
            <v>0</v>
          </cell>
          <cell r="K524">
            <v>40846.230000000003</v>
          </cell>
          <cell r="L524">
            <v>0</v>
          </cell>
          <cell r="M524">
            <v>136.15</v>
          </cell>
          <cell r="N524">
            <v>136.15</v>
          </cell>
          <cell r="O524">
            <v>3946.99</v>
          </cell>
          <cell r="P524">
            <v>36899.24</v>
          </cell>
          <cell r="Q524">
            <v>204.23</v>
          </cell>
          <cell r="R524">
            <v>123</v>
          </cell>
          <cell r="S524">
            <v>935</v>
          </cell>
          <cell r="T524" t="str">
            <v>Амортизация (водопровод)</v>
          </cell>
          <cell r="U524">
            <v>1559325</v>
          </cell>
          <cell r="V524">
            <v>53</v>
          </cell>
          <cell r="W524">
            <v>28</v>
          </cell>
          <cell r="X524">
            <v>25</v>
          </cell>
          <cell r="Y524">
            <v>52.830188679245282</v>
          </cell>
          <cell r="Z524">
            <v>823794.33962264145</v>
          </cell>
          <cell r="AA524">
            <v>735530.66037735855</v>
          </cell>
          <cell r="AB524">
            <v>19.933490781310361</v>
          </cell>
          <cell r="AC524">
            <v>773361.71915628284</v>
          </cell>
          <cell r="AD524">
            <v>74730.298778924174</v>
          </cell>
          <cell r="AE524">
            <v>814207.94915628282</v>
          </cell>
          <cell r="AF524">
            <v>78677.288778924179</v>
          </cell>
          <cell r="AG524">
            <v>2714.0264971876095</v>
          </cell>
          <cell r="AH524">
            <v>2451.7688679245284</v>
          </cell>
        </row>
        <row r="525">
          <cell r="A525">
            <v>649</v>
          </cell>
          <cell r="B525" t="str">
            <v>Вод-д жилкомплекса 3 Ю-В</v>
          </cell>
          <cell r="C525">
            <v>4</v>
          </cell>
          <cell r="D525" t="str">
            <v>25</v>
          </cell>
          <cell r="E525" t="str">
            <v>11.05.05</v>
          </cell>
          <cell r="F525" t="str">
            <v/>
          </cell>
          <cell r="G525" t="str">
            <v xml:space="preserve">  .  .</v>
          </cell>
          <cell r="H525">
            <v>0.01</v>
          </cell>
          <cell r="I525">
            <v>0</v>
          </cell>
          <cell r="J525">
            <v>0</v>
          </cell>
          <cell r="K525">
            <v>0.01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0.01</v>
          </cell>
          <cell r="Q525">
            <v>0</v>
          </cell>
          <cell r="R525">
            <v>123</v>
          </cell>
          <cell r="S525">
            <v>935</v>
          </cell>
          <cell r="T525" t="str">
            <v>Амортизация (водопровод)</v>
          </cell>
          <cell r="U525">
            <v>339150</v>
          </cell>
          <cell r="V525">
            <v>34</v>
          </cell>
          <cell r="W525">
            <v>28</v>
          </cell>
          <cell r="X525">
            <v>6</v>
          </cell>
          <cell r="Y525">
            <v>82.35294117647058</v>
          </cell>
          <cell r="Z525">
            <v>279300</v>
          </cell>
          <cell r="AA525">
            <v>59850</v>
          </cell>
          <cell r="AB525">
            <v>5985000</v>
          </cell>
          <cell r="AC525">
            <v>59849.99</v>
          </cell>
          <cell r="AD525">
            <v>0</v>
          </cell>
          <cell r="AE525">
            <v>59850</v>
          </cell>
          <cell r="AF525">
            <v>0</v>
          </cell>
          <cell r="AG525">
            <v>199.5</v>
          </cell>
          <cell r="AH525">
            <v>831.25</v>
          </cell>
        </row>
        <row r="526">
          <cell r="A526">
            <v>651</v>
          </cell>
          <cell r="B526" t="str">
            <v>Вод-д дома 1 по ул Луначарского М-23</v>
          </cell>
          <cell r="C526">
            <v>4</v>
          </cell>
          <cell r="D526" t="str">
            <v>25</v>
          </cell>
          <cell r="E526" t="str">
            <v>11.05.05</v>
          </cell>
          <cell r="F526" t="str">
            <v/>
          </cell>
          <cell r="G526" t="str">
            <v xml:space="preserve">  .  .</v>
          </cell>
          <cell r="H526">
            <v>32927.11</v>
          </cell>
          <cell r="I526">
            <v>0</v>
          </cell>
          <cell r="J526">
            <v>0</v>
          </cell>
          <cell r="K526">
            <v>32927.11</v>
          </cell>
          <cell r="L526">
            <v>0</v>
          </cell>
          <cell r="M526">
            <v>109.76</v>
          </cell>
          <cell r="N526">
            <v>109.76</v>
          </cell>
          <cell r="O526">
            <v>762.67</v>
          </cell>
          <cell r="P526">
            <v>32164.44</v>
          </cell>
          <cell r="Q526">
            <v>164.64</v>
          </cell>
          <cell r="R526">
            <v>123</v>
          </cell>
          <cell r="S526">
            <v>935</v>
          </cell>
          <cell r="T526" t="str">
            <v>Амортизация (водопровод)</v>
          </cell>
          <cell r="U526">
            <v>51332</v>
          </cell>
          <cell r="V526">
            <v>54</v>
          </cell>
          <cell r="W526">
            <v>28</v>
          </cell>
          <cell r="X526">
            <v>26</v>
          </cell>
          <cell r="Y526">
            <v>51.851851851851848</v>
          </cell>
          <cell r="Z526">
            <v>26616.592592592591</v>
          </cell>
          <cell r="AA526">
            <v>24715.407407407409</v>
          </cell>
          <cell r="AB526">
            <v>0.76840782576682232</v>
          </cell>
          <cell r="AC526">
            <v>-7625.6609961150061</v>
          </cell>
          <cell r="AD526">
            <v>-176.62840352241767</v>
          </cell>
          <cell r="AE526">
            <v>25301.449003884994</v>
          </cell>
          <cell r="AF526">
            <v>586.04159647758229</v>
          </cell>
          <cell r="AG526">
            <v>84.338163346283309</v>
          </cell>
          <cell r="AH526">
            <v>79.216049382716051</v>
          </cell>
        </row>
        <row r="527">
          <cell r="A527">
            <v>653</v>
          </cell>
          <cell r="B527" t="str">
            <v>Вод-д М-11а к дом 26 28 29</v>
          </cell>
          <cell r="C527">
            <v>4</v>
          </cell>
          <cell r="D527" t="str">
            <v>25</v>
          </cell>
          <cell r="E527" t="str">
            <v>11.05.05</v>
          </cell>
          <cell r="F527" t="str">
            <v/>
          </cell>
          <cell r="G527" t="str">
            <v xml:space="preserve">  .  .</v>
          </cell>
          <cell r="H527">
            <v>39080.17</v>
          </cell>
          <cell r="I527">
            <v>0</v>
          </cell>
          <cell r="J527">
            <v>0</v>
          </cell>
          <cell r="K527">
            <v>39080.17</v>
          </cell>
          <cell r="L527">
            <v>0</v>
          </cell>
          <cell r="M527">
            <v>130.27000000000001</v>
          </cell>
          <cell r="N527">
            <v>130.27000000000001</v>
          </cell>
          <cell r="O527">
            <v>3776.53</v>
          </cell>
          <cell r="P527">
            <v>35303.64</v>
          </cell>
          <cell r="Q527">
            <v>195.4</v>
          </cell>
          <cell r="R527">
            <v>123</v>
          </cell>
          <cell r="S527">
            <v>935</v>
          </cell>
          <cell r="T527" t="str">
            <v>Амортизация (водопровод)</v>
          </cell>
          <cell r="U527">
            <v>572360</v>
          </cell>
          <cell r="V527">
            <v>53</v>
          </cell>
          <cell r="W527">
            <v>28</v>
          </cell>
          <cell r="X527">
            <v>25</v>
          </cell>
          <cell r="Y527">
            <v>52.830188679245282</v>
          </cell>
          <cell r="Z527">
            <v>302378.86792452831</v>
          </cell>
          <cell r="AA527">
            <v>269981.13207547169</v>
          </cell>
          <cell r="AB527">
            <v>7.6474021397077383</v>
          </cell>
          <cell r="AC527">
            <v>259781.60567814216</v>
          </cell>
          <cell r="AD527">
            <v>25104.113602670466</v>
          </cell>
          <cell r="AE527">
            <v>298861.77567814215</v>
          </cell>
          <cell r="AF527">
            <v>28880.643602670465</v>
          </cell>
          <cell r="AG527">
            <v>996.20591892714049</v>
          </cell>
          <cell r="AH527">
            <v>899.93710691823901</v>
          </cell>
        </row>
        <row r="528">
          <cell r="A528">
            <v>654</v>
          </cell>
          <cell r="B528" t="str">
            <v>Вод-д к д 3 4 8 9 10-12 21 22 18 19 кв2</v>
          </cell>
          <cell r="C528">
            <v>4</v>
          </cell>
          <cell r="D528" t="str">
            <v>25</v>
          </cell>
          <cell r="E528" t="str">
            <v>11.05.05</v>
          </cell>
          <cell r="F528" t="str">
            <v/>
          </cell>
          <cell r="G528" t="str">
            <v xml:space="preserve">  .  .</v>
          </cell>
          <cell r="H528">
            <v>0.01</v>
          </cell>
          <cell r="I528">
            <v>0</v>
          </cell>
          <cell r="J528">
            <v>0</v>
          </cell>
          <cell r="K528">
            <v>0.01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0.01</v>
          </cell>
          <cell r="Q528">
            <v>0</v>
          </cell>
          <cell r="R528">
            <v>123</v>
          </cell>
          <cell r="S528">
            <v>935</v>
          </cell>
          <cell r="T528" t="str">
            <v>Амортизация (водопровод)</v>
          </cell>
          <cell r="U528">
            <v>128700</v>
          </cell>
          <cell r="V528">
            <v>54</v>
          </cell>
          <cell r="W528">
            <v>28</v>
          </cell>
          <cell r="X528">
            <v>26</v>
          </cell>
          <cell r="Y528">
            <v>51.851851851851848</v>
          </cell>
          <cell r="Z528">
            <v>66733.333333333328</v>
          </cell>
          <cell r="AA528">
            <v>61966.666666666672</v>
          </cell>
          <cell r="AB528">
            <v>6196666.666666667</v>
          </cell>
          <cell r="AC528">
            <v>61966.656666666669</v>
          </cell>
          <cell r="AD528">
            <v>0</v>
          </cell>
          <cell r="AE528">
            <v>61966.666666666672</v>
          </cell>
          <cell r="AF528">
            <v>0</v>
          </cell>
          <cell r="AG528">
            <v>206.55555555555557</v>
          </cell>
          <cell r="AH528">
            <v>198.61111111111111</v>
          </cell>
        </row>
        <row r="529">
          <cell r="A529">
            <v>655</v>
          </cell>
          <cell r="B529" t="str">
            <v>Вод-д к дом 7 2 11 17 16 15 6 кв 2</v>
          </cell>
          <cell r="C529">
            <v>4</v>
          </cell>
          <cell r="D529" t="str">
            <v>25</v>
          </cell>
          <cell r="E529" t="str">
            <v>11.05.05</v>
          </cell>
          <cell r="F529" t="str">
            <v/>
          </cell>
          <cell r="G529" t="str">
            <v xml:space="preserve">  .  .</v>
          </cell>
          <cell r="H529">
            <v>31066.32</v>
          </cell>
          <cell r="I529">
            <v>0</v>
          </cell>
          <cell r="J529">
            <v>0</v>
          </cell>
          <cell r="K529">
            <v>31066.32</v>
          </cell>
          <cell r="L529">
            <v>0</v>
          </cell>
          <cell r="M529">
            <v>103.55</v>
          </cell>
          <cell r="N529">
            <v>103.55</v>
          </cell>
          <cell r="O529">
            <v>3001.93</v>
          </cell>
          <cell r="P529">
            <v>28064.39</v>
          </cell>
          <cell r="Q529">
            <v>155.33000000000001</v>
          </cell>
          <cell r="R529">
            <v>123</v>
          </cell>
          <cell r="S529">
            <v>935</v>
          </cell>
          <cell r="T529" t="str">
            <v>Амортизация (водопровод)</v>
          </cell>
          <cell r="U529">
            <v>1251738</v>
          </cell>
          <cell r="V529">
            <v>53</v>
          </cell>
          <cell r="W529">
            <v>28</v>
          </cell>
          <cell r="X529">
            <v>25</v>
          </cell>
          <cell r="Y529">
            <v>52.830188679245282</v>
          </cell>
          <cell r="Z529">
            <v>661295.54716981133</v>
          </cell>
          <cell r="AA529">
            <v>590442.45283018867</v>
          </cell>
          <cell r="AB529">
            <v>21.038848620268912</v>
          </cell>
          <cell r="AC529">
            <v>622533.2836688325</v>
          </cell>
          <cell r="AD529">
            <v>60155.220838643851</v>
          </cell>
          <cell r="AE529">
            <v>653599.60366883245</v>
          </cell>
          <cell r="AF529">
            <v>63157.150838643851</v>
          </cell>
          <cell r="AG529">
            <v>2178.6653455627747</v>
          </cell>
          <cell r="AH529">
            <v>1968.1415094339625</v>
          </cell>
        </row>
        <row r="530">
          <cell r="A530">
            <v>656</v>
          </cell>
          <cell r="B530" t="str">
            <v>Вод-д к профтех училищу 200</v>
          </cell>
          <cell r="C530">
            <v>4</v>
          </cell>
          <cell r="D530" t="str">
            <v>25</v>
          </cell>
          <cell r="E530" t="str">
            <v>11.05.05</v>
          </cell>
          <cell r="F530" t="str">
            <v/>
          </cell>
          <cell r="G530" t="str">
            <v xml:space="preserve">  .  .</v>
          </cell>
          <cell r="H530">
            <v>503752.36</v>
          </cell>
          <cell r="I530">
            <v>0</v>
          </cell>
          <cell r="J530">
            <v>0</v>
          </cell>
          <cell r="K530">
            <v>503752.36</v>
          </cell>
          <cell r="L530">
            <v>0</v>
          </cell>
          <cell r="M530">
            <v>1679.17</v>
          </cell>
          <cell r="N530">
            <v>1679.17</v>
          </cell>
          <cell r="O530">
            <v>48679.15</v>
          </cell>
          <cell r="P530">
            <v>455073.21</v>
          </cell>
          <cell r="Q530">
            <v>2518.7600000000002</v>
          </cell>
          <cell r="R530">
            <v>123</v>
          </cell>
          <cell r="S530">
            <v>935</v>
          </cell>
          <cell r="T530" t="str">
            <v>Амортизация (водопровод)</v>
          </cell>
          <cell r="U530">
            <v>7427476</v>
          </cell>
          <cell r="V530">
            <v>53</v>
          </cell>
          <cell r="W530">
            <v>28</v>
          </cell>
          <cell r="X530">
            <v>25</v>
          </cell>
          <cell r="Y530">
            <v>52.830188679245282</v>
          </cell>
          <cell r="Z530">
            <v>3923949.5849056602</v>
          </cell>
          <cell r="AA530">
            <v>3503526.4150943398</v>
          </cell>
          <cell r="AB530">
            <v>7.6988193066657109</v>
          </cell>
          <cell r="AC530">
            <v>3374546.0349464156</v>
          </cell>
          <cell r="AD530">
            <v>326092.82985207613</v>
          </cell>
          <cell r="AE530">
            <v>3878298.3949464154</v>
          </cell>
          <cell r="AF530">
            <v>374771.97985207615</v>
          </cell>
          <cell r="AG530">
            <v>12927.661316488053</v>
          </cell>
          <cell r="AH530">
            <v>11678.421383647799</v>
          </cell>
        </row>
        <row r="531">
          <cell r="A531">
            <v>657</v>
          </cell>
          <cell r="B531" t="str">
            <v>Вод-д к д4 6 по ул Магнитогорской М-н 15</v>
          </cell>
          <cell r="C531">
            <v>4</v>
          </cell>
          <cell r="D531" t="str">
            <v>25</v>
          </cell>
          <cell r="E531" t="str">
            <v>11.05.05</v>
          </cell>
          <cell r="F531" t="str">
            <v/>
          </cell>
          <cell r="G531" t="str">
            <v xml:space="preserve">  .  .</v>
          </cell>
          <cell r="H531">
            <v>0.01</v>
          </cell>
          <cell r="I531">
            <v>0</v>
          </cell>
          <cell r="J531">
            <v>0</v>
          </cell>
          <cell r="K531">
            <v>0.01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0.01</v>
          </cell>
          <cell r="Q531">
            <v>0</v>
          </cell>
          <cell r="R531">
            <v>123</v>
          </cell>
          <cell r="S531">
            <v>935</v>
          </cell>
          <cell r="T531" t="str">
            <v>Амортизация (водопровод)</v>
          </cell>
          <cell r="U531">
            <v>29250</v>
          </cell>
          <cell r="V531">
            <v>53</v>
          </cell>
          <cell r="W531">
            <v>28</v>
          </cell>
          <cell r="X531">
            <v>25</v>
          </cell>
          <cell r="Y531">
            <v>52.830188679245282</v>
          </cell>
          <cell r="Z531">
            <v>15452.830188679245</v>
          </cell>
          <cell r="AA531">
            <v>13797.169811320755</v>
          </cell>
          <cell r="AB531">
            <v>1379716.9811320754</v>
          </cell>
          <cell r="AC531">
            <v>13797.159811320755</v>
          </cell>
          <cell r="AD531">
            <v>0</v>
          </cell>
          <cell r="AE531">
            <v>13797.169811320755</v>
          </cell>
          <cell r="AF531">
            <v>0</v>
          </cell>
          <cell r="AG531">
            <v>45.990566037735846</v>
          </cell>
          <cell r="AH531">
            <v>45.990566037735846</v>
          </cell>
        </row>
        <row r="532">
          <cell r="A532">
            <v>658</v>
          </cell>
          <cell r="B532" t="str">
            <v>Вод-д по ул Магнитогорская М-15</v>
          </cell>
          <cell r="C532">
            <v>4</v>
          </cell>
          <cell r="D532" t="str">
            <v>25</v>
          </cell>
          <cell r="E532" t="str">
            <v>11.05.05</v>
          </cell>
          <cell r="F532" t="str">
            <v/>
          </cell>
          <cell r="G532" t="str">
            <v xml:space="preserve">  .  .</v>
          </cell>
          <cell r="H532">
            <v>0.01</v>
          </cell>
          <cell r="I532">
            <v>0</v>
          </cell>
          <cell r="J532">
            <v>0</v>
          </cell>
          <cell r="K532">
            <v>0.01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0.01</v>
          </cell>
          <cell r="Q532">
            <v>0</v>
          </cell>
          <cell r="R532">
            <v>123</v>
          </cell>
          <cell r="S532">
            <v>935</v>
          </cell>
          <cell r="T532" t="str">
            <v>Амортизация (водопровод)</v>
          </cell>
          <cell r="U532">
            <v>30600</v>
          </cell>
          <cell r="V532">
            <v>54</v>
          </cell>
          <cell r="W532">
            <v>28</v>
          </cell>
          <cell r="X532">
            <v>26</v>
          </cell>
          <cell r="Y532">
            <v>51.851851851851848</v>
          </cell>
          <cell r="Z532">
            <v>15866.666666666666</v>
          </cell>
          <cell r="AA532">
            <v>14733.333333333334</v>
          </cell>
          <cell r="AB532">
            <v>1473333.3333333333</v>
          </cell>
          <cell r="AC532">
            <v>14733.323333333332</v>
          </cell>
          <cell r="AD532">
            <v>0</v>
          </cell>
          <cell r="AE532">
            <v>14733.333333333332</v>
          </cell>
          <cell r="AF532">
            <v>0</v>
          </cell>
          <cell r="AG532">
            <v>49.111111111111107</v>
          </cell>
          <cell r="AH532">
            <v>47.222222222222221</v>
          </cell>
        </row>
        <row r="533">
          <cell r="A533">
            <v>660</v>
          </cell>
          <cell r="B533" t="str">
            <v>Вод-д дом 5 13 14  кв 2</v>
          </cell>
          <cell r="C533">
            <v>4</v>
          </cell>
          <cell r="D533" t="str">
            <v>25</v>
          </cell>
          <cell r="E533" t="str">
            <v>11.05.05</v>
          </cell>
          <cell r="F533" t="str">
            <v/>
          </cell>
          <cell r="G533" t="str">
            <v xml:space="preserve">  .  .</v>
          </cell>
          <cell r="H533">
            <v>30365.61</v>
          </cell>
          <cell r="I533">
            <v>0</v>
          </cell>
          <cell r="J533">
            <v>0</v>
          </cell>
          <cell r="K533">
            <v>30365.61</v>
          </cell>
          <cell r="L533">
            <v>0</v>
          </cell>
          <cell r="M533">
            <v>101.22</v>
          </cell>
          <cell r="N533">
            <v>101.22</v>
          </cell>
          <cell r="O533">
            <v>2934.36</v>
          </cell>
          <cell r="P533">
            <v>27431.25</v>
          </cell>
          <cell r="Q533">
            <v>151.83000000000001</v>
          </cell>
          <cell r="R533">
            <v>123</v>
          </cell>
          <cell r="S533">
            <v>935</v>
          </cell>
          <cell r="T533" t="str">
            <v>Амортизация (водопровод)</v>
          </cell>
          <cell r="U533">
            <v>580832</v>
          </cell>
          <cell r="V533">
            <v>53</v>
          </cell>
          <cell r="W533">
            <v>28</v>
          </cell>
          <cell r="X533">
            <v>25</v>
          </cell>
          <cell r="Y533">
            <v>52.830188679245282</v>
          </cell>
          <cell r="Z533">
            <v>306854.64150943398</v>
          </cell>
          <cell r="AA533">
            <v>273977.35849056602</v>
          </cell>
          <cell r="AB533">
            <v>9.9877824922512115</v>
          </cell>
          <cell r="AC533">
            <v>272919.49792452832</v>
          </cell>
          <cell r="AD533">
            <v>26373.389433962268</v>
          </cell>
          <cell r="AE533">
            <v>303285.1079245283</v>
          </cell>
          <cell r="AF533">
            <v>29307.749433962268</v>
          </cell>
          <cell r="AG533">
            <v>1010.9503597484277</v>
          </cell>
          <cell r="AH533">
            <v>913.25786163522014</v>
          </cell>
        </row>
        <row r="534">
          <cell r="A534">
            <v>661</v>
          </cell>
          <cell r="B534" t="str">
            <v>Вод-д к д 29-27 М-н 11а ул Магнитогорск</v>
          </cell>
          <cell r="C534">
            <v>4</v>
          </cell>
          <cell r="D534" t="str">
            <v>25</v>
          </cell>
          <cell r="E534" t="str">
            <v>11.05.05</v>
          </cell>
          <cell r="F534" t="str">
            <v/>
          </cell>
          <cell r="G534" t="str">
            <v xml:space="preserve">  .  .</v>
          </cell>
          <cell r="H534">
            <v>27710.48</v>
          </cell>
          <cell r="I534">
            <v>0</v>
          </cell>
          <cell r="J534">
            <v>0</v>
          </cell>
          <cell r="K534">
            <v>27710.48</v>
          </cell>
          <cell r="L534">
            <v>0</v>
          </cell>
          <cell r="M534">
            <v>92.37</v>
          </cell>
          <cell r="N534">
            <v>92.37</v>
          </cell>
          <cell r="O534">
            <v>2677.81</v>
          </cell>
          <cell r="P534">
            <v>25032.67</v>
          </cell>
          <cell r="Q534">
            <v>138.55000000000001</v>
          </cell>
          <cell r="R534">
            <v>123</v>
          </cell>
          <cell r="S534">
            <v>935</v>
          </cell>
          <cell r="T534" t="str">
            <v>Амортизация (водопровод)</v>
          </cell>
          <cell r="U534">
            <v>643104</v>
          </cell>
          <cell r="V534">
            <v>53</v>
          </cell>
          <cell r="W534">
            <v>28</v>
          </cell>
          <cell r="X534">
            <v>25</v>
          </cell>
          <cell r="Y534">
            <v>52.830188679245282</v>
          </cell>
          <cell r="Z534">
            <v>339753.05660377356</v>
          </cell>
          <cell r="AA534">
            <v>303350.94339622644</v>
          </cell>
          <cell r="AB534">
            <v>12.118201669906824</v>
          </cell>
          <cell r="AC534">
            <v>308090.70500991965</v>
          </cell>
          <cell r="AD534">
            <v>29772.431613693192</v>
          </cell>
          <cell r="AE534">
            <v>335801.18500991963</v>
          </cell>
          <cell r="AF534">
            <v>32450.241613693193</v>
          </cell>
          <cell r="AG534">
            <v>1119.3372833663987</v>
          </cell>
          <cell r="AH534">
            <v>1011.1698113207548</v>
          </cell>
        </row>
        <row r="535">
          <cell r="A535">
            <v>662</v>
          </cell>
          <cell r="B535" t="str">
            <v>Вод-д к дом 6 9 25 М-н Восток1</v>
          </cell>
          <cell r="C535">
            <v>4</v>
          </cell>
          <cell r="D535" t="str">
            <v>25</v>
          </cell>
          <cell r="E535" t="str">
            <v>11.05.05</v>
          </cell>
          <cell r="F535" t="str">
            <v/>
          </cell>
          <cell r="G535" t="str">
            <v xml:space="preserve">  .  .</v>
          </cell>
          <cell r="H535">
            <v>45500.51</v>
          </cell>
          <cell r="I535">
            <v>0</v>
          </cell>
          <cell r="J535">
            <v>0</v>
          </cell>
          <cell r="K535">
            <v>45500.51</v>
          </cell>
          <cell r="L535">
            <v>0</v>
          </cell>
          <cell r="M535">
            <v>151.66999999999999</v>
          </cell>
          <cell r="N535">
            <v>151.66999999999999</v>
          </cell>
          <cell r="O535">
            <v>303.33999999999997</v>
          </cell>
          <cell r="P535">
            <v>45197.17</v>
          </cell>
          <cell r="Q535">
            <v>227.5</v>
          </cell>
          <cell r="R535">
            <v>123</v>
          </cell>
          <cell r="S535">
            <v>935</v>
          </cell>
          <cell r="T535" t="str">
            <v>Амортизация (водопровод)</v>
          </cell>
          <cell r="U535">
            <v>465889</v>
          </cell>
          <cell r="V535">
            <v>54</v>
          </cell>
          <cell r="W535">
            <v>28</v>
          </cell>
          <cell r="X535">
            <v>26</v>
          </cell>
          <cell r="Y535">
            <v>51.851851851851848</v>
          </cell>
          <cell r="Z535">
            <v>241572.07407407407</v>
          </cell>
          <cell r="AA535">
            <v>224316.92592592593</v>
          </cell>
          <cell r="AB535">
            <v>4.9630745890932095</v>
          </cell>
          <cell r="AC535">
            <v>180321.91497178146</v>
          </cell>
          <cell r="AD535">
            <v>1202.159045855534</v>
          </cell>
          <cell r="AE535">
            <v>225822.42497178147</v>
          </cell>
          <cell r="AF535">
            <v>1505.499045855534</v>
          </cell>
          <cell r="AG535">
            <v>752.74141657260486</v>
          </cell>
          <cell r="AH535">
            <v>718.96450617283961</v>
          </cell>
        </row>
        <row r="536">
          <cell r="A536">
            <v>664</v>
          </cell>
          <cell r="B536" t="str">
            <v>Вод-д к дому 188 по ул Бакинской</v>
          </cell>
          <cell r="C536">
            <v>4</v>
          </cell>
          <cell r="D536" t="str">
            <v>25</v>
          </cell>
          <cell r="E536" t="str">
            <v>11.05.05</v>
          </cell>
          <cell r="F536" t="str">
            <v/>
          </cell>
          <cell r="G536" t="str">
            <v xml:space="preserve">  .  .</v>
          </cell>
          <cell r="H536">
            <v>0.01</v>
          </cell>
          <cell r="I536">
            <v>0</v>
          </cell>
          <cell r="J536">
            <v>0</v>
          </cell>
          <cell r="K536">
            <v>0.01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0.01</v>
          </cell>
          <cell r="Q536">
            <v>0</v>
          </cell>
          <cell r="R536">
            <v>123</v>
          </cell>
          <cell r="S536">
            <v>935</v>
          </cell>
          <cell r="T536" t="str">
            <v>Амортизация (водопровод)</v>
          </cell>
          <cell r="U536">
            <v>2760</v>
          </cell>
          <cell r="V536">
            <v>34</v>
          </cell>
          <cell r="W536">
            <v>28</v>
          </cell>
          <cell r="X536">
            <v>6</v>
          </cell>
          <cell r="Y536">
            <v>82.35294117647058</v>
          </cell>
          <cell r="Z536">
            <v>2272.9411764705883</v>
          </cell>
          <cell r="AA536">
            <v>487.05882352941171</v>
          </cell>
          <cell r="AB536">
            <v>48705.882352941167</v>
          </cell>
          <cell r="AC536">
            <v>487.04882352941172</v>
          </cell>
          <cell r="AD536">
            <v>0</v>
          </cell>
          <cell r="AE536">
            <v>487.05882352941171</v>
          </cell>
          <cell r="AF536">
            <v>0</v>
          </cell>
          <cell r="AG536">
            <v>1.6235294117647057</v>
          </cell>
          <cell r="AH536">
            <v>6.7647058823529411</v>
          </cell>
        </row>
        <row r="537">
          <cell r="A537">
            <v>665</v>
          </cell>
          <cell r="B537" t="str">
            <v>Вод-д по ул Пичугина 238</v>
          </cell>
          <cell r="C537">
            <v>4</v>
          </cell>
          <cell r="D537" t="str">
            <v>25</v>
          </cell>
          <cell r="E537" t="str">
            <v>11.05.05</v>
          </cell>
          <cell r="F537" t="str">
            <v/>
          </cell>
          <cell r="G537" t="str">
            <v xml:space="preserve">  .  .</v>
          </cell>
          <cell r="H537">
            <v>0.01</v>
          </cell>
          <cell r="I537">
            <v>0</v>
          </cell>
          <cell r="J537">
            <v>0</v>
          </cell>
          <cell r="K537">
            <v>0.01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0.01</v>
          </cell>
          <cell r="Q537">
            <v>0</v>
          </cell>
          <cell r="R537">
            <v>123</v>
          </cell>
          <cell r="S537">
            <v>935</v>
          </cell>
          <cell r="T537" t="str">
            <v>Амортизация (водопровод)</v>
          </cell>
          <cell r="U537">
            <v>13500</v>
          </cell>
          <cell r="V537">
            <v>34</v>
          </cell>
          <cell r="W537">
            <v>28</v>
          </cell>
          <cell r="X537">
            <v>6</v>
          </cell>
          <cell r="Y537">
            <v>82.35294117647058</v>
          </cell>
          <cell r="Z537">
            <v>11117.64705882353</v>
          </cell>
          <cell r="AA537">
            <v>2382.3529411764703</v>
          </cell>
          <cell r="AB537">
            <v>238235.29411764702</v>
          </cell>
          <cell r="AC537">
            <v>2382.34294117647</v>
          </cell>
          <cell r="AD537">
            <v>0</v>
          </cell>
          <cell r="AE537">
            <v>2382.3529411764703</v>
          </cell>
          <cell r="AF537">
            <v>0</v>
          </cell>
          <cell r="AG537">
            <v>7.9411764705882346</v>
          </cell>
          <cell r="AH537">
            <v>33.088235294117645</v>
          </cell>
        </row>
        <row r="538">
          <cell r="A538">
            <v>666</v>
          </cell>
          <cell r="B538" t="str">
            <v>Вод-д к дому 29/2 по ул Ермекова</v>
          </cell>
          <cell r="C538">
            <v>4</v>
          </cell>
          <cell r="D538" t="str">
            <v>25</v>
          </cell>
          <cell r="E538" t="str">
            <v>11.05.05</v>
          </cell>
          <cell r="F538" t="str">
            <v/>
          </cell>
          <cell r="G538" t="str">
            <v xml:space="preserve">  .  .</v>
          </cell>
          <cell r="H538">
            <v>0.01</v>
          </cell>
          <cell r="I538">
            <v>0</v>
          </cell>
          <cell r="J538">
            <v>0</v>
          </cell>
          <cell r="K538">
            <v>0.01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0.01</v>
          </cell>
          <cell r="Q538">
            <v>0</v>
          </cell>
          <cell r="R538">
            <v>123</v>
          </cell>
          <cell r="S538">
            <v>935</v>
          </cell>
          <cell r="T538" t="str">
            <v>Амортизация (водопровод)</v>
          </cell>
          <cell r="U538">
            <v>65250</v>
          </cell>
          <cell r="V538">
            <v>34</v>
          </cell>
          <cell r="W538">
            <v>28</v>
          </cell>
          <cell r="X538">
            <v>6</v>
          </cell>
          <cell r="Y538">
            <v>82.35294117647058</v>
          </cell>
          <cell r="Z538">
            <v>53735.294117647056</v>
          </cell>
          <cell r="AA538">
            <v>11514.705882352944</v>
          </cell>
          <cell r="AB538">
            <v>1151470.5882352944</v>
          </cell>
          <cell r="AC538">
            <v>11514.695882352944</v>
          </cell>
          <cell r="AD538">
            <v>0</v>
          </cell>
          <cell r="AE538">
            <v>11514.705882352944</v>
          </cell>
          <cell r="AF538">
            <v>0</v>
          </cell>
          <cell r="AG538">
            <v>38.382352941176485</v>
          </cell>
          <cell r="AH538">
            <v>159.92647058823528</v>
          </cell>
        </row>
        <row r="539">
          <cell r="A539">
            <v>667</v>
          </cell>
          <cell r="B539" t="str">
            <v>Вод-д к дом 12 квар 53 54</v>
          </cell>
          <cell r="C539">
            <v>4</v>
          </cell>
          <cell r="D539" t="str">
            <v>25</v>
          </cell>
          <cell r="E539" t="str">
            <v>11.05.05</v>
          </cell>
          <cell r="F539" t="str">
            <v/>
          </cell>
          <cell r="G539" t="str">
            <v xml:space="preserve">  .  .</v>
          </cell>
          <cell r="H539">
            <v>3392.36</v>
          </cell>
          <cell r="I539">
            <v>0</v>
          </cell>
          <cell r="J539">
            <v>0</v>
          </cell>
          <cell r="K539">
            <v>3392.36</v>
          </cell>
          <cell r="L539">
            <v>0</v>
          </cell>
          <cell r="M539">
            <v>11.31</v>
          </cell>
          <cell r="N539">
            <v>11.31</v>
          </cell>
          <cell r="O539">
            <v>327.87</v>
          </cell>
          <cell r="P539">
            <v>3064.49</v>
          </cell>
          <cell r="Q539">
            <v>16.96</v>
          </cell>
          <cell r="R539">
            <v>123</v>
          </cell>
          <cell r="S539">
            <v>935</v>
          </cell>
          <cell r="T539" t="str">
            <v>Амортизация (водопровод)</v>
          </cell>
          <cell r="U539">
            <v>26240</v>
          </cell>
          <cell r="V539">
            <v>54</v>
          </cell>
          <cell r="W539">
            <v>28</v>
          </cell>
          <cell r="X539">
            <v>26</v>
          </cell>
          <cell r="Y539">
            <v>51.851851851851848</v>
          </cell>
          <cell r="Z539">
            <v>13605.925925925925</v>
          </cell>
          <cell r="AA539">
            <v>12634.074074074075</v>
          </cell>
          <cell r="AB539">
            <v>4.1227330074740252</v>
          </cell>
          <cell r="AC539">
            <v>10593.434545234584</v>
          </cell>
          <cell r="AD539">
            <v>1023.8504711605086</v>
          </cell>
          <cell r="AE539">
            <v>13985.794545234585</v>
          </cell>
          <cell r="AF539">
            <v>1351.7204711605086</v>
          </cell>
          <cell r="AG539">
            <v>46.619315150781951</v>
          </cell>
          <cell r="AH539">
            <v>40.493827160493829</v>
          </cell>
        </row>
        <row r="540">
          <cell r="A540">
            <v>668</v>
          </cell>
          <cell r="B540" t="str">
            <v>Вод-д к дом 2 4 5 9 М-8</v>
          </cell>
          <cell r="C540">
            <v>4</v>
          </cell>
          <cell r="D540" t="str">
            <v>25</v>
          </cell>
          <cell r="E540" t="str">
            <v>11.05.05</v>
          </cell>
          <cell r="F540" t="str">
            <v/>
          </cell>
          <cell r="G540" t="str">
            <v xml:space="preserve">  .  .</v>
          </cell>
          <cell r="H540">
            <v>0.01</v>
          </cell>
          <cell r="I540">
            <v>0</v>
          </cell>
          <cell r="J540">
            <v>0</v>
          </cell>
          <cell r="K540">
            <v>0.01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0.01</v>
          </cell>
          <cell r="Q540">
            <v>0</v>
          </cell>
          <cell r="R540">
            <v>123</v>
          </cell>
          <cell r="S540">
            <v>935</v>
          </cell>
          <cell r="T540" t="str">
            <v>Амортизация (водопровод)</v>
          </cell>
          <cell r="U540">
            <v>246500</v>
          </cell>
          <cell r="V540">
            <v>34</v>
          </cell>
          <cell r="W540">
            <v>28</v>
          </cell>
          <cell r="X540">
            <v>6</v>
          </cell>
          <cell r="Y540">
            <v>82.35294117647058</v>
          </cell>
          <cell r="Z540">
            <v>203000</v>
          </cell>
          <cell r="AA540">
            <v>43500</v>
          </cell>
          <cell r="AB540">
            <v>4350000</v>
          </cell>
          <cell r="AC540">
            <v>43499.99</v>
          </cell>
          <cell r="AD540">
            <v>0</v>
          </cell>
          <cell r="AE540">
            <v>43500</v>
          </cell>
          <cell r="AF540">
            <v>0</v>
          </cell>
          <cell r="AG540">
            <v>145</v>
          </cell>
          <cell r="AH540">
            <v>604.16666666666663</v>
          </cell>
        </row>
        <row r="541">
          <cell r="A541">
            <v>669</v>
          </cell>
          <cell r="B541" t="str">
            <v>Вод-д общ-торг центр кв 61 по ул 40л Казах</v>
          </cell>
          <cell r="C541">
            <v>4</v>
          </cell>
          <cell r="D541" t="str">
            <v>25</v>
          </cell>
          <cell r="E541" t="str">
            <v>11.05.05</v>
          </cell>
          <cell r="F541" t="str">
            <v/>
          </cell>
          <cell r="G541" t="str">
            <v xml:space="preserve">  .  .</v>
          </cell>
          <cell r="H541">
            <v>64328.69</v>
          </cell>
          <cell r="I541">
            <v>0</v>
          </cell>
          <cell r="J541">
            <v>0</v>
          </cell>
          <cell r="K541">
            <v>64328.69</v>
          </cell>
          <cell r="L541">
            <v>0</v>
          </cell>
          <cell r="M541">
            <v>214.43</v>
          </cell>
          <cell r="N541">
            <v>214.43</v>
          </cell>
          <cell r="O541">
            <v>2615.91</v>
          </cell>
          <cell r="P541">
            <v>61712.78</v>
          </cell>
          <cell r="Q541">
            <v>321.64</v>
          </cell>
          <cell r="R541">
            <v>123</v>
          </cell>
          <cell r="S541">
            <v>935</v>
          </cell>
          <cell r="T541" t="str">
            <v>Амортизация (водопровод)</v>
          </cell>
          <cell r="U541">
            <v>270512</v>
          </cell>
          <cell r="V541">
            <v>54</v>
          </cell>
          <cell r="W541">
            <v>28</v>
          </cell>
          <cell r="X541">
            <v>26</v>
          </cell>
          <cell r="Y541">
            <v>51.851851851851848</v>
          </cell>
          <cell r="Z541">
            <v>140265.48148148146</v>
          </cell>
          <cell r="AA541">
            <v>130246.51851851854</v>
          </cell>
          <cell r="AB541">
            <v>2.1105274874753421</v>
          </cell>
          <cell r="AC541">
            <v>71438.778478280175</v>
          </cell>
          <cell r="AD541">
            <v>2905.0399597616224</v>
          </cell>
          <cell r="AE541">
            <v>135767.46847828018</v>
          </cell>
          <cell r="AF541">
            <v>5520.9499597616223</v>
          </cell>
          <cell r="AG541">
            <v>452.5582282609339</v>
          </cell>
          <cell r="AH541">
            <v>417.45679012345681</v>
          </cell>
        </row>
        <row r="542">
          <cell r="A542">
            <v>670</v>
          </cell>
          <cell r="B542" t="str">
            <v>Вод-д по ул Ермекова</v>
          </cell>
          <cell r="C542">
            <v>4</v>
          </cell>
          <cell r="D542" t="str">
            <v>25</v>
          </cell>
          <cell r="E542" t="str">
            <v>11.05.05</v>
          </cell>
          <cell r="F542" t="str">
            <v/>
          </cell>
          <cell r="G542" t="str">
            <v xml:space="preserve">  .  .</v>
          </cell>
          <cell r="H542">
            <v>467514.01</v>
          </cell>
          <cell r="I542">
            <v>0</v>
          </cell>
          <cell r="J542">
            <v>0</v>
          </cell>
          <cell r="K542">
            <v>467514.01</v>
          </cell>
          <cell r="L542">
            <v>0</v>
          </cell>
          <cell r="M542">
            <v>1558.38</v>
          </cell>
          <cell r="N542">
            <v>1558.38</v>
          </cell>
          <cell r="O542">
            <v>40677.18</v>
          </cell>
          <cell r="P542">
            <v>426836.83</v>
          </cell>
          <cell r="Q542">
            <v>2337.5700000000002</v>
          </cell>
          <cell r="R542">
            <v>123</v>
          </cell>
          <cell r="S542">
            <v>935</v>
          </cell>
          <cell r="T542" t="str">
            <v>Амортизация (водопровод)</v>
          </cell>
          <cell r="U542">
            <v>3858565</v>
          </cell>
          <cell r="V542">
            <v>54</v>
          </cell>
          <cell r="W542">
            <v>28</v>
          </cell>
          <cell r="X542">
            <v>26</v>
          </cell>
          <cell r="Y542">
            <v>51.851851851851848</v>
          </cell>
          <cell r="Z542">
            <v>2000737.4074074072</v>
          </cell>
          <cell r="AA542">
            <v>1857827.5925925928</v>
          </cell>
          <cell r="AB542">
            <v>4.3525475357705021</v>
          </cell>
          <cell r="AC542">
            <v>1567362.942163686</v>
          </cell>
          <cell r="AD542">
            <v>136372.17957109318</v>
          </cell>
          <cell r="AE542">
            <v>2034876.952163686</v>
          </cell>
          <cell r="AF542">
            <v>177049.35957109317</v>
          </cell>
          <cell r="AG542">
            <v>6782.9231738789531</v>
          </cell>
          <cell r="AH542">
            <v>5954.5756172839501</v>
          </cell>
        </row>
        <row r="543">
          <cell r="A543">
            <v>671</v>
          </cell>
          <cell r="B543" t="str">
            <v>Вод-д вставки 1 кв 59 пр Советский</v>
          </cell>
          <cell r="C543">
            <v>4</v>
          </cell>
          <cell r="D543" t="str">
            <v>25</v>
          </cell>
          <cell r="E543" t="str">
            <v>11.05.05</v>
          </cell>
          <cell r="F543" t="str">
            <v/>
          </cell>
          <cell r="G543" t="str">
            <v xml:space="preserve">  .  .</v>
          </cell>
          <cell r="H543">
            <v>6774.58</v>
          </cell>
          <cell r="I543">
            <v>0</v>
          </cell>
          <cell r="J543">
            <v>0</v>
          </cell>
          <cell r="K543">
            <v>6774.58</v>
          </cell>
          <cell r="L543">
            <v>0</v>
          </cell>
          <cell r="M543">
            <v>22.58</v>
          </cell>
          <cell r="N543">
            <v>22.58</v>
          </cell>
          <cell r="O543">
            <v>654.6</v>
          </cell>
          <cell r="P543">
            <v>6119.98</v>
          </cell>
          <cell r="Q543">
            <v>33.869999999999997</v>
          </cell>
          <cell r="R543">
            <v>123</v>
          </cell>
          <cell r="S543">
            <v>935</v>
          </cell>
          <cell r="T543" t="str">
            <v>Амортизация (водопровод)</v>
          </cell>
          <cell r="U543">
            <v>41000</v>
          </cell>
          <cell r="V543">
            <v>54</v>
          </cell>
          <cell r="W543">
            <v>28</v>
          </cell>
          <cell r="X543">
            <v>26</v>
          </cell>
          <cell r="Y543">
            <v>51.851851851851848</v>
          </cell>
          <cell r="Z543">
            <v>21259.259259259259</v>
          </cell>
          <cell r="AA543">
            <v>19740.740740740741</v>
          </cell>
          <cell r="AB543">
            <v>3.2256217733948054</v>
          </cell>
          <cell r="AC543">
            <v>15077.652753604982</v>
          </cell>
          <cell r="AD543">
            <v>1456.8920128642399</v>
          </cell>
          <cell r="AE543">
            <v>21852.232753604982</v>
          </cell>
          <cell r="AF543">
            <v>2111.4920128642398</v>
          </cell>
          <cell r="AG543">
            <v>72.840775845349938</v>
          </cell>
          <cell r="AH543">
            <v>63.271604938271601</v>
          </cell>
        </row>
        <row r="544">
          <cell r="A544">
            <v>672</v>
          </cell>
          <cell r="B544" t="str">
            <v>Вод-д дом 7 10 11  кв 53-54 н город</v>
          </cell>
          <cell r="C544">
            <v>4</v>
          </cell>
          <cell r="D544" t="str">
            <v>25</v>
          </cell>
          <cell r="E544" t="str">
            <v>11.05.05</v>
          </cell>
          <cell r="F544" t="str">
            <v/>
          </cell>
          <cell r="G544" t="str">
            <v xml:space="preserve">  .  .</v>
          </cell>
          <cell r="H544">
            <v>85486.97</v>
          </cell>
          <cell r="I544">
            <v>0</v>
          </cell>
          <cell r="J544">
            <v>0</v>
          </cell>
          <cell r="K544">
            <v>85486.97</v>
          </cell>
          <cell r="L544">
            <v>0</v>
          </cell>
          <cell r="M544">
            <v>284.95999999999998</v>
          </cell>
          <cell r="N544">
            <v>284.95999999999998</v>
          </cell>
          <cell r="O544">
            <v>8260.98</v>
          </cell>
          <cell r="P544">
            <v>77225.990000000005</v>
          </cell>
          <cell r="Q544">
            <v>427.43</v>
          </cell>
          <cell r="R544">
            <v>123</v>
          </cell>
          <cell r="S544">
            <v>935</v>
          </cell>
          <cell r="T544" t="str">
            <v>Амортизация (водопровод)</v>
          </cell>
          <cell r="U544">
            <v>617584</v>
          </cell>
          <cell r="V544">
            <v>54</v>
          </cell>
          <cell r="W544">
            <v>28</v>
          </cell>
          <cell r="X544">
            <v>26</v>
          </cell>
          <cell r="Y544">
            <v>51.851851851851848</v>
          </cell>
          <cell r="Z544">
            <v>320228.74074074073</v>
          </cell>
          <cell r="AA544">
            <v>297355.25925925927</v>
          </cell>
          <cell r="AB544">
            <v>3.8504557760834048</v>
          </cell>
          <cell r="AC544">
            <v>243676.82741636873</v>
          </cell>
          <cell r="AD544">
            <v>23547.558157109484</v>
          </cell>
          <cell r="AE544">
            <v>329163.79741636873</v>
          </cell>
          <cell r="AF544">
            <v>31808.538157109484</v>
          </cell>
          <cell r="AG544">
            <v>1097.2126580545626</v>
          </cell>
          <cell r="AH544">
            <v>953.06172839506178</v>
          </cell>
        </row>
        <row r="545">
          <cell r="A545">
            <v>673</v>
          </cell>
          <cell r="B545" t="str">
            <v>Вод-д по 43х кв дому</v>
          </cell>
          <cell r="C545">
            <v>4</v>
          </cell>
          <cell r="D545" t="str">
            <v>25</v>
          </cell>
          <cell r="E545" t="str">
            <v>11.05.05</v>
          </cell>
          <cell r="F545" t="str">
            <v/>
          </cell>
          <cell r="G545" t="str">
            <v xml:space="preserve">  .  .</v>
          </cell>
          <cell r="H545">
            <v>59037.74</v>
          </cell>
          <cell r="I545">
            <v>0</v>
          </cell>
          <cell r="J545">
            <v>0</v>
          </cell>
          <cell r="K545">
            <v>59037.74</v>
          </cell>
          <cell r="L545">
            <v>0</v>
          </cell>
          <cell r="M545">
            <v>196.79</v>
          </cell>
          <cell r="N545">
            <v>196.79</v>
          </cell>
          <cell r="O545">
            <v>1377.53</v>
          </cell>
          <cell r="P545">
            <v>57660.21</v>
          </cell>
          <cell r="Q545">
            <v>295.19</v>
          </cell>
          <cell r="R545">
            <v>123</v>
          </cell>
          <cell r="S545">
            <v>935</v>
          </cell>
          <cell r="T545" t="str">
            <v>Амортизация (водопровод)</v>
          </cell>
          <cell r="U545">
            <v>13050</v>
          </cell>
          <cell r="V545">
            <v>34</v>
          </cell>
          <cell r="W545">
            <v>28</v>
          </cell>
          <cell r="X545">
            <v>6</v>
          </cell>
          <cell r="Y545">
            <v>82.35294117647058</v>
          </cell>
          <cell r="Z545">
            <v>10747.058823529411</v>
          </cell>
          <cell r="AA545">
            <v>2302.9411764705892</v>
          </cell>
          <cell r="AB545">
            <v>3.9939868003786134E-2</v>
          </cell>
          <cell r="AC545">
            <v>-56679.780457158151</v>
          </cell>
          <cell r="AD545">
            <v>-1322.5116336287444</v>
          </cell>
          <cell r="AE545">
            <v>2357.959542841847</v>
          </cell>
          <cell r="AF545">
            <v>55.018366371255524</v>
          </cell>
          <cell r="AG545">
            <v>7.8598651428061572</v>
          </cell>
          <cell r="AH545">
            <v>31.985294117647058</v>
          </cell>
        </row>
        <row r="546">
          <cell r="A546">
            <v>674</v>
          </cell>
          <cell r="B546" t="str">
            <v>Вод-д к д3 М-на 24 25</v>
          </cell>
          <cell r="C546">
            <v>4</v>
          </cell>
          <cell r="D546" t="str">
            <v>25</v>
          </cell>
          <cell r="E546" t="str">
            <v>11.05.05</v>
          </cell>
          <cell r="F546" t="str">
            <v/>
          </cell>
          <cell r="G546" t="str">
            <v xml:space="preserve">  .  .</v>
          </cell>
          <cell r="H546">
            <v>0.01</v>
          </cell>
          <cell r="I546">
            <v>0</v>
          </cell>
          <cell r="J546">
            <v>0</v>
          </cell>
          <cell r="K546">
            <v>0.01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0.01</v>
          </cell>
          <cell r="Q546">
            <v>0</v>
          </cell>
          <cell r="R546">
            <v>123</v>
          </cell>
          <cell r="S546">
            <v>935</v>
          </cell>
          <cell r="T546" t="str">
            <v>Амортизация (водопровод)</v>
          </cell>
          <cell r="U546">
            <v>16200</v>
          </cell>
          <cell r="V546">
            <v>36</v>
          </cell>
          <cell r="W546">
            <v>26</v>
          </cell>
          <cell r="X546">
            <v>10</v>
          </cell>
          <cell r="Y546">
            <v>72.222222222222214</v>
          </cell>
          <cell r="Z546">
            <v>11700</v>
          </cell>
          <cell r="AA546">
            <v>4500</v>
          </cell>
          <cell r="AB546">
            <v>450000</v>
          </cell>
          <cell r="AC546">
            <v>4499.99</v>
          </cell>
          <cell r="AD546">
            <v>0</v>
          </cell>
          <cell r="AE546">
            <v>4500</v>
          </cell>
          <cell r="AF546">
            <v>0</v>
          </cell>
          <cell r="AG546">
            <v>15</v>
          </cell>
          <cell r="AH546">
            <v>37.5</v>
          </cell>
        </row>
        <row r="547">
          <cell r="A547">
            <v>675</v>
          </cell>
          <cell r="B547" t="str">
            <v>Вод-д общ-я на 232 места Ю-В</v>
          </cell>
          <cell r="C547">
            <v>4</v>
          </cell>
          <cell r="D547" t="str">
            <v>25</v>
          </cell>
          <cell r="E547" t="str">
            <v>11.05.05</v>
          </cell>
          <cell r="F547" t="str">
            <v/>
          </cell>
          <cell r="G547" t="str">
            <v xml:space="preserve">  .  .</v>
          </cell>
          <cell r="H547">
            <v>0.01</v>
          </cell>
          <cell r="I547">
            <v>0</v>
          </cell>
          <cell r="J547">
            <v>0</v>
          </cell>
          <cell r="K547">
            <v>0.01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0.01</v>
          </cell>
          <cell r="Q547">
            <v>0</v>
          </cell>
          <cell r="R547">
            <v>123</v>
          </cell>
          <cell r="S547">
            <v>935</v>
          </cell>
          <cell r="T547" t="str">
            <v>Амортизация (водопровод)</v>
          </cell>
          <cell r="U547">
            <v>81000</v>
          </cell>
          <cell r="V547">
            <v>35</v>
          </cell>
          <cell r="W547">
            <v>27</v>
          </cell>
          <cell r="X547">
            <v>8</v>
          </cell>
          <cell r="Y547">
            <v>77.142857142857153</v>
          </cell>
          <cell r="Z547">
            <v>62485.714285714297</v>
          </cell>
          <cell r="AA547">
            <v>18514.285714285703</v>
          </cell>
          <cell r="AB547">
            <v>1851428.5714285702</v>
          </cell>
          <cell r="AC547">
            <v>18514.275714285704</v>
          </cell>
          <cell r="AD547">
            <v>0</v>
          </cell>
          <cell r="AE547">
            <v>18514.285714285703</v>
          </cell>
          <cell r="AF547">
            <v>0</v>
          </cell>
          <cell r="AG547">
            <v>61.714285714285673</v>
          </cell>
          <cell r="AH547">
            <v>192.85714285714286</v>
          </cell>
        </row>
        <row r="548">
          <cell r="A548">
            <v>676</v>
          </cell>
          <cell r="B548" t="str">
            <v>Вод-д к дом 1а 1б 2 3а М-29</v>
          </cell>
          <cell r="C548">
            <v>4</v>
          </cell>
          <cell r="D548" t="str">
            <v>25</v>
          </cell>
          <cell r="E548" t="str">
            <v>11.05.05</v>
          </cell>
          <cell r="F548" t="str">
            <v/>
          </cell>
          <cell r="G548" t="str">
            <v xml:space="preserve">  .  .</v>
          </cell>
          <cell r="H548">
            <v>0.01</v>
          </cell>
          <cell r="I548">
            <v>0</v>
          </cell>
          <cell r="J548">
            <v>0</v>
          </cell>
          <cell r="K548">
            <v>0.01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0.01</v>
          </cell>
          <cell r="Q548">
            <v>0</v>
          </cell>
          <cell r="R548">
            <v>123</v>
          </cell>
          <cell r="S548">
            <v>935</v>
          </cell>
          <cell r="T548" t="str">
            <v>Амортизация (водопровод)</v>
          </cell>
          <cell r="U548">
            <v>597150</v>
          </cell>
          <cell r="V548">
            <v>35</v>
          </cell>
          <cell r="W548">
            <v>27</v>
          </cell>
          <cell r="X548">
            <v>8</v>
          </cell>
          <cell r="Y548">
            <v>77.142857142857153</v>
          </cell>
          <cell r="Z548">
            <v>460658.57142857154</v>
          </cell>
          <cell r="AA548">
            <v>136491.42857142846</v>
          </cell>
          <cell r="AB548">
            <v>13649142.857142845</v>
          </cell>
          <cell r="AC548">
            <v>136491.41857142845</v>
          </cell>
          <cell r="AD548">
            <v>0</v>
          </cell>
          <cell r="AE548">
            <v>136491.42857142846</v>
          </cell>
          <cell r="AF548">
            <v>0</v>
          </cell>
          <cell r="AG548">
            <v>454.97142857142825</v>
          </cell>
          <cell r="AH548">
            <v>1421.7857142857144</v>
          </cell>
        </row>
        <row r="549">
          <cell r="A549">
            <v>677</v>
          </cell>
          <cell r="B549" t="str">
            <v>Вод-д к дворцу спорта Октябрьский</v>
          </cell>
          <cell r="C549">
            <v>4</v>
          </cell>
          <cell r="D549" t="str">
            <v>25</v>
          </cell>
          <cell r="E549" t="str">
            <v>11.05.05</v>
          </cell>
          <cell r="F549" t="str">
            <v/>
          </cell>
          <cell r="G549" t="str">
            <v xml:space="preserve">  .  .</v>
          </cell>
          <cell r="H549">
            <v>0.01</v>
          </cell>
          <cell r="I549">
            <v>0</v>
          </cell>
          <cell r="J549">
            <v>0</v>
          </cell>
          <cell r="K549">
            <v>0.01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0.01</v>
          </cell>
          <cell r="Q549">
            <v>0</v>
          </cell>
          <cell r="R549">
            <v>123</v>
          </cell>
          <cell r="S549">
            <v>935</v>
          </cell>
          <cell r="T549" t="str">
            <v>Амортизация (водопровод)</v>
          </cell>
          <cell r="U549">
            <v>18900</v>
          </cell>
          <cell r="V549">
            <v>35</v>
          </cell>
          <cell r="W549">
            <v>27</v>
          </cell>
          <cell r="X549">
            <v>8</v>
          </cell>
          <cell r="Y549">
            <v>77.142857142857153</v>
          </cell>
          <cell r="Z549">
            <v>14580</v>
          </cell>
          <cell r="AA549">
            <v>4320</v>
          </cell>
          <cell r="AB549">
            <v>432000</v>
          </cell>
          <cell r="AC549">
            <v>4319.99</v>
          </cell>
          <cell r="AD549">
            <v>0</v>
          </cell>
          <cell r="AE549">
            <v>4320</v>
          </cell>
          <cell r="AF549">
            <v>0</v>
          </cell>
          <cell r="AG549">
            <v>14.4</v>
          </cell>
          <cell r="AH549">
            <v>45</v>
          </cell>
        </row>
        <row r="550">
          <cell r="A550">
            <v>678</v>
          </cell>
          <cell r="B550" t="str">
            <v>Вод-д к легкоатлетич манежу</v>
          </cell>
          <cell r="C550">
            <v>4</v>
          </cell>
          <cell r="D550" t="str">
            <v>25</v>
          </cell>
          <cell r="E550" t="str">
            <v>11.05.05</v>
          </cell>
          <cell r="F550" t="str">
            <v/>
          </cell>
          <cell r="G550" t="str">
            <v xml:space="preserve">  .  .</v>
          </cell>
          <cell r="H550">
            <v>20403.810000000001</v>
          </cell>
          <cell r="I550">
            <v>0</v>
          </cell>
          <cell r="J550">
            <v>0</v>
          </cell>
          <cell r="K550">
            <v>20403.810000000001</v>
          </cell>
          <cell r="L550">
            <v>0</v>
          </cell>
          <cell r="M550">
            <v>68.010000000000005</v>
          </cell>
          <cell r="N550">
            <v>68.010000000000005</v>
          </cell>
          <cell r="O550">
            <v>1971.61</v>
          </cell>
          <cell r="P550">
            <v>18432.2</v>
          </cell>
          <cell r="Q550">
            <v>102.02</v>
          </cell>
          <cell r="R550">
            <v>123</v>
          </cell>
          <cell r="S550">
            <v>935</v>
          </cell>
          <cell r="T550" t="str">
            <v>Амортизация (водопровод)</v>
          </cell>
          <cell r="U550">
            <v>224680</v>
          </cell>
          <cell r="V550">
            <v>55</v>
          </cell>
          <cell r="W550">
            <v>27</v>
          </cell>
          <cell r="X550">
            <v>28</v>
          </cell>
          <cell r="Y550">
            <v>49.090909090909093</v>
          </cell>
          <cell r="Z550">
            <v>110297.45454545456</v>
          </cell>
          <cell r="AA550">
            <v>114382.54545454544</v>
          </cell>
          <cell r="AB550">
            <v>6.2055829176411628</v>
          </cell>
          <cell r="AC550">
            <v>106213.72479079594</v>
          </cell>
          <cell r="AD550">
            <v>10263.379336250491</v>
          </cell>
          <cell r="AE550">
            <v>126617.53479079594</v>
          </cell>
          <cell r="AF550">
            <v>12234.989336250492</v>
          </cell>
          <cell r="AG550">
            <v>422.05844930265312</v>
          </cell>
          <cell r="AH550">
            <v>340.42424242424244</v>
          </cell>
        </row>
        <row r="551">
          <cell r="A551">
            <v>679</v>
          </cell>
          <cell r="B551" t="str">
            <v>Вод-д к дворцу спорта с плав бассейном</v>
          </cell>
          <cell r="C551">
            <v>4</v>
          </cell>
          <cell r="D551" t="str">
            <v>25</v>
          </cell>
          <cell r="E551" t="str">
            <v>11.05.05</v>
          </cell>
          <cell r="F551" t="str">
            <v/>
          </cell>
          <cell r="G551" t="str">
            <v xml:space="preserve">  .  .</v>
          </cell>
          <cell r="H551">
            <v>0.01</v>
          </cell>
          <cell r="I551">
            <v>0</v>
          </cell>
          <cell r="J551">
            <v>0</v>
          </cell>
          <cell r="K551">
            <v>0.01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0.01</v>
          </cell>
          <cell r="Q551">
            <v>0</v>
          </cell>
          <cell r="R551">
            <v>123</v>
          </cell>
          <cell r="S551">
            <v>935</v>
          </cell>
          <cell r="T551" t="str">
            <v>Амортизация (водопровод)</v>
          </cell>
          <cell r="U551">
            <v>78750</v>
          </cell>
          <cell r="V551">
            <v>35</v>
          </cell>
          <cell r="W551">
            <v>27</v>
          </cell>
          <cell r="X551">
            <v>8</v>
          </cell>
          <cell r="Y551">
            <v>77.142857142857153</v>
          </cell>
          <cell r="Z551">
            <v>60750</v>
          </cell>
          <cell r="AA551">
            <v>18000</v>
          </cell>
          <cell r="AB551">
            <v>1800000</v>
          </cell>
          <cell r="AC551">
            <v>17999.990000000002</v>
          </cell>
          <cell r="AD551">
            <v>0</v>
          </cell>
          <cell r="AE551">
            <v>18000</v>
          </cell>
          <cell r="AF551">
            <v>0</v>
          </cell>
          <cell r="AG551">
            <v>60</v>
          </cell>
          <cell r="AH551">
            <v>187.5</v>
          </cell>
        </row>
        <row r="552">
          <cell r="A552">
            <v>680</v>
          </cell>
          <cell r="B552" t="str">
            <v>Вод-д по ул Волочаевская</v>
          </cell>
          <cell r="C552">
            <v>4</v>
          </cell>
          <cell r="D552" t="str">
            <v>25</v>
          </cell>
          <cell r="E552" t="str">
            <v>11.05.05</v>
          </cell>
          <cell r="F552" t="str">
            <v/>
          </cell>
          <cell r="G552" t="str">
            <v xml:space="preserve">  .  .</v>
          </cell>
          <cell r="H552">
            <v>686809.76</v>
          </cell>
          <cell r="I552">
            <v>0</v>
          </cell>
          <cell r="J552">
            <v>0</v>
          </cell>
          <cell r="K552">
            <v>686809.76</v>
          </cell>
          <cell r="L552">
            <v>0</v>
          </cell>
          <cell r="M552">
            <v>2289.37</v>
          </cell>
          <cell r="N552">
            <v>2289.37</v>
          </cell>
          <cell r="O552">
            <v>61839.55</v>
          </cell>
          <cell r="P552">
            <v>624970.21</v>
          </cell>
          <cell r="Q552">
            <v>3434.05</v>
          </cell>
          <cell r="R552">
            <v>123</v>
          </cell>
          <cell r="S552">
            <v>935</v>
          </cell>
          <cell r="T552" t="str">
            <v>Амортизация (водопровод)</v>
          </cell>
          <cell r="U552">
            <v>18485490</v>
          </cell>
          <cell r="V552">
            <v>52</v>
          </cell>
          <cell r="W552">
            <v>27</v>
          </cell>
          <cell r="X552">
            <v>25</v>
          </cell>
          <cell r="Y552">
            <v>51.923076923076927</v>
          </cell>
          <cell r="Z552">
            <v>9598235.1923076939</v>
          </cell>
          <cell r="AA552">
            <v>8887254.8076923061</v>
          </cell>
          <cell r="AB552">
            <v>14.22028548799519</v>
          </cell>
          <cell r="AC552">
            <v>9079821.1031414587</v>
          </cell>
          <cell r="AD552">
            <v>817536.5054491529</v>
          </cell>
          <cell r="AE552">
            <v>9766630.8631414585</v>
          </cell>
          <cell r="AF552">
            <v>879376.05544915295</v>
          </cell>
          <cell r="AG552">
            <v>32555.436210471529</v>
          </cell>
          <cell r="AH552">
            <v>29624.182692307691</v>
          </cell>
        </row>
        <row r="553">
          <cell r="A553">
            <v>681</v>
          </cell>
          <cell r="B553" t="str">
            <v>Вод-д вокруг микр-на 8</v>
          </cell>
          <cell r="C553">
            <v>4</v>
          </cell>
          <cell r="D553" t="str">
            <v>25</v>
          </cell>
          <cell r="E553" t="str">
            <v>11.05.05</v>
          </cell>
          <cell r="F553" t="str">
            <v/>
          </cell>
          <cell r="G553" t="str">
            <v xml:space="preserve">  .  .</v>
          </cell>
          <cell r="H553">
            <v>0.01</v>
          </cell>
          <cell r="I553">
            <v>0</v>
          </cell>
          <cell r="J553">
            <v>0</v>
          </cell>
          <cell r="K553">
            <v>0.01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0.01</v>
          </cell>
          <cell r="Q553">
            <v>0</v>
          </cell>
          <cell r="R553">
            <v>123</v>
          </cell>
          <cell r="S553">
            <v>935</v>
          </cell>
          <cell r="T553" t="str">
            <v>Амортизация (водопровод)</v>
          </cell>
          <cell r="U553">
            <v>7681050</v>
          </cell>
          <cell r="V553">
            <v>35</v>
          </cell>
          <cell r="W553">
            <v>27</v>
          </cell>
          <cell r="X553">
            <v>8</v>
          </cell>
          <cell r="Y553">
            <v>77.142857142857153</v>
          </cell>
          <cell r="Z553">
            <v>5925381.42857143</v>
          </cell>
          <cell r="AA553">
            <v>1755668.57142857</v>
          </cell>
          <cell r="AB553">
            <v>175566857.14285699</v>
          </cell>
          <cell r="AC553">
            <v>1755668.56142857</v>
          </cell>
          <cell r="AD553">
            <v>0</v>
          </cell>
          <cell r="AE553">
            <v>1755668.57142857</v>
          </cell>
          <cell r="AF553">
            <v>0</v>
          </cell>
          <cell r="AG553">
            <v>5852.2285714285672</v>
          </cell>
          <cell r="AH553">
            <v>18288.214285714286</v>
          </cell>
        </row>
        <row r="554">
          <cell r="A554">
            <v>682</v>
          </cell>
          <cell r="B554" t="str">
            <v>Вод-д М-30 Ю-В</v>
          </cell>
          <cell r="C554">
            <v>4</v>
          </cell>
          <cell r="D554" t="str">
            <v>25</v>
          </cell>
          <cell r="E554" t="str">
            <v>11.05.05</v>
          </cell>
          <cell r="F554" t="str">
            <v/>
          </cell>
          <cell r="G554" t="str">
            <v xml:space="preserve">  .  .</v>
          </cell>
          <cell r="H554">
            <v>871528.87</v>
          </cell>
          <cell r="I554">
            <v>0</v>
          </cell>
          <cell r="J554">
            <v>0</v>
          </cell>
          <cell r="K554">
            <v>871528.87</v>
          </cell>
          <cell r="L554">
            <v>0</v>
          </cell>
          <cell r="M554">
            <v>2905.1</v>
          </cell>
          <cell r="N554">
            <v>2905.1</v>
          </cell>
          <cell r="O554">
            <v>81096.92</v>
          </cell>
          <cell r="P554">
            <v>790431.95</v>
          </cell>
          <cell r="Q554">
            <v>4357.6400000000003</v>
          </cell>
          <cell r="R554">
            <v>123</v>
          </cell>
          <cell r="S554">
            <v>935</v>
          </cell>
          <cell r="T554" t="str">
            <v>Амортизация (водопровод)</v>
          </cell>
          <cell r="U554">
            <v>19830945</v>
          </cell>
          <cell r="V554">
            <v>55</v>
          </cell>
          <cell r="W554">
            <v>27</v>
          </cell>
          <cell r="X554">
            <v>28</v>
          </cell>
          <cell r="Y554">
            <v>49.090909090909093</v>
          </cell>
          <cell r="Z554">
            <v>9735191.1818181835</v>
          </cell>
          <cell r="AA554">
            <v>10095753.818181816</v>
          </cell>
          <cell r="AB554">
            <v>12.772451592046371</v>
          </cell>
          <cell r="AC554">
            <v>10260031.433145875</v>
          </cell>
          <cell r="AD554">
            <v>954709.56496405718</v>
          </cell>
          <cell r="AE554">
            <v>11131560.303145874</v>
          </cell>
          <cell r="AF554">
            <v>1035806.4849640572</v>
          </cell>
          <cell r="AG554">
            <v>37105.201010486249</v>
          </cell>
          <cell r="AH554">
            <v>30046.886363636364</v>
          </cell>
        </row>
        <row r="555">
          <cell r="A555">
            <v>683</v>
          </cell>
          <cell r="B555" t="str">
            <v>Вод-д М-30 1 очередь</v>
          </cell>
          <cell r="C555">
            <v>4</v>
          </cell>
          <cell r="D555" t="str">
            <v>25</v>
          </cell>
          <cell r="E555" t="str">
            <v>11.05.05</v>
          </cell>
          <cell r="F555" t="str">
            <v/>
          </cell>
          <cell r="G555" t="str">
            <v xml:space="preserve">  .  .</v>
          </cell>
          <cell r="H555">
            <v>269514.42</v>
          </cell>
          <cell r="I555">
            <v>0</v>
          </cell>
          <cell r="J555">
            <v>0</v>
          </cell>
          <cell r="K555">
            <v>269514.42</v>
          </cell>
          <cell r="L555">
            <v>0</v>
          </cell>
          <cell r="M555">
            <v>898.38</v>
          </cell>
          <cell r="N555">
            <v>898.38</v>
          </cell>
          <cell r="O555">
            <v>20027.96</v>
          </cell>
          <cell r="P555">
            <v>249486.46</v>
          </cell>
          <cell r="Q555">
            <v>1347.57</v>
          </cell>
          <cell r="R555">
            <v>123</v>
          </cell>
          <cell r="S555">
            <v>935</v>
          </cell>
          <cell r="T555" t="str">
            <v>Амортизация (водопровод)</v>
          </cell>
          <cell r="U555">
            <v>1804264</v>
          </cell>
          <cell r="V555">
            <v>55</v>
          </cell>
          <cell r="W555">
            <v>27</v>
          </cell>
          <cell r="X555">
            <v>28</v>
          </cell>
          <cell r="Y555">
            <v>49.090909090909093</v>
          </cell>
          <cell r="Z555">
            <v>885729.6</v>
          </cell>
          <cell r="AA555">
            <v>918534.4</v>
          </cell>
          <cell r="AB555">
            <v>3.6817004016971504</v>
          </cell>
          <cell r="AC555">
            <v>722756.92837717454</v>
          </cell>
          <cell r="AD555">
            <v>53708.988377174457</v>
          </cell>
          <cell r="AE555">
            <v>992271.34837717446</v>
          </cell>
          <cell r="AF555">
            <v>73736.948377174456</v>
          </cell>
          <cell r="AG555">
            <v>3307.5711612572481</v>
          </cell>
          <cell r="AH555">
            <v>2733.7333333333336</v>
          </cell>
        </row>
        <row r="556">
          <cell r="A556">
            <v>684</v>
          </cell>
          <cell r="B556" t="str">
            <v>Вод-д к домам 9 27 пос Пришахтинск</v>
          </cell>
          <cell r="C556">
            <v>4</v>
          </cell>
          <cell r="D556" t="str">
            <v>25</v>
          </cell>
          <cell r="E556" t="str">
            <v>11.05.05</v>
          </cell>
          <cell r="F556" t="str">
            <v/>
          </cell>
          <cell r="G556" t="str">
            <v xml:space="preserve">  .  .</v>
          </cell>
          <cell r="H556">
            <v>14386.3</v>
          </cell>
          <cell r="I556">
            <v>0</v>
          </cell>
          <cell r="J556">
            <v>0</v>
          </cell>
          <cell r="K556">
            <v>14386.3</v>
          </cell>
          <cell r="L556">
            <v>0</v>
          </cell>
          <cell r="M556">
            <v>47.95</v>
          </cell>
          <cell r="N556">
            <v>47.95</v>
          </cell>
          <cell r="O556">
            <v>1390.07</v>
          </cell>
          <cell r="P556">
            <v>12996.23</v>
          </cell>
          <cell r="Q556">
            <v>71.930000000000007</v>
          </cell>
          <cell r="R556">
            <v>123</v>
          </cell>
          <cell r="S556">
            <v>935</v>
          </cell>
          <cell r="T556" t="str">
            <v>Амортизация (водопровод)</v>
          </cell>
          <cell r="U556">
            <v>108240</v>
          </cell>
          <cell r="V556">
            <v>55</v>
          </cell>
          <cell r="W556">
            <v>27</v>
          </cell>
          <cell r="X556">
            <v>28</v>
          </cell>
          <cell r="Y556">
            <v>49.090909090909093</v>
          </cell>
          <cell r="Z556">
            <v>53136</v>
          </cell>
          <cell r="AA556">
            <v>55104</v>
          </cell>
          <cell r="AB556">
            <v>4.2399988304300553</v>
          </cell>
          <cell r="AC556">
            <v>46611.595174215909</v>
          </cell>
          <cell r="AD556">
            <v>4503.8251742159073</v>
          </cell>
          <cell r="AE556">
            <v>60997.895174215912</v>
          </cell>
          <cell r="AF556">
            <v>5893.895174215907</v>
          </cell>
          <cell r="AG556">
            <v>203.32631724738636</v>
          </cell>
          <cell r="AH556">
            <v>164</v>
          </cell>
        </row>
        <row r="557">
          <cell r="A557">
            <v>685</v>
          </cell>
          <cell r="B557" t="str">
            <v>Вод-д к общеж на 360 мест пос Западный</v>
          </cell>
          <cell r="C557">
            <v>4</v>
          </cell>
          <cell r="D557" t="str">
            <v>25</v>
          </cell>
          <cell r="E557" t="str">
            <v>11.05.05</v>
          </cell>
          <cell r="F557" t="str">
            <v/>
          </cell>
          <cell r="G557" t="str">
            <v xml:space="preserve">  .  .</v>
          </cell>
          <cell r="H557">
            <v>0.01</v>
          </cell>
          <cell r="I557">
            <v>0</v>
          </cell>
          <cell r="J557">
            <v>0</v>
          </cell>
          <cell r="K557">
            <v>0.01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0.01</v>
          </cell>
          <cell r="Q557">
            <v>0</v>
          </cell>
          <cell r="R557">
            <v>123</v>
          </cell>
          <cell r="S557">
            <v>935</v>
          </cell>
          <cell r="T557" t="str">
            <v>Амортизация (водопровод)</v>
          </cell>
          <cell r="U557">
            <v>103878</v>
          </cell>
          <cell r="V557">
            <v>35</v>
          </cell>
          <cell r="W557">
            <v>27</v>
          </cell>
          <cell r="X557">
            <v>8</v>
          </cell>
          <cell r="Y557">
            <v>77.142857142857153</v>
          </cell>
          <cell r="Z557">
            <v>80134.457142857151</v>
          </cell>
          <cell r="AA557">
            <v>23743.542857142849</v>
          </cell>
          <cell r="AB557">
            <v>2374354.285714285</v>
          </cell>
          <cell r="AC557">
            <v>23743.532857142851</v>
          </cell>
          <cell r="AD557">
            <v>0</v>
          </cell>
          <cell r="AE557">
            <v>23743.542857142849</v>
          </cell>
          <cell r="AF557">
            <v>0</v>
          </cell>
          <cell r="AG557">
            <v>79.145142857142829</v>
          </cell>
          <cell r="AH557">
            <v>247.32857142857142</v>
          </cell>
        </row>
        <row r="558">
          <cell r="A558">
            <v>686</v>
          </cell>
          <cell r="B558" t="str">
            <v>Вод-д от сущ вод Д-1200 до 2 зон н/с вса</v>
          </cell>
          <cell r="C558">
            <v>4</v>
          </cell>
          <cell r="D558" t="str">
            <v>25</v>
          </cell>
          <cell r="E558" t="str">
            <v>11.05.05</v>
          </cell>
          <cell r="F558" t="str">
            <v/>
          </cell>
          <cell r="G558" t="str">
            <v xml:space="preserve">  .  .</v>
          </cell>
          <cell r="H558">
            <v>0.01</v>
          </cell>
          <cell r="I558">
            <v>0</v>
          </cell>
          <cell r="J558">
            <v>0</v>
          </cell>
          <cell r="K558">
            <v>0.01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0.01</v>
          </cell>
          <cell r="Q558">
            <v>0</v>
          </cell>
          <cell r="R558">
            <v>123</v>
          </cell>
          <cell r="S558">
            <v>935</v>
          </cell>
          <cell r="T558" t="str">
            <v>Амортизация (водопровод)</v>
          </cell>
          <cell r="U558">
            <v>6885000</v>
          </cell>
          <cell r="V558">
            <v>52</v>
          </cell>
          <cell r="W558">
            <v>27</v>
          </cell>
          <cell r="X558">
            <v>25</v>
          </cell>
          <cell r="Y558">
            <v>51.923076923076927</v>
          </cell>
          <cell r="Z558">
            <v>3574903.8461538465</v>
          </cell>
          <cell r="AA558">
            <v>3310096.1538461535</v>
          </cell>
          <cell r="AB558">
            <v>331009615.38461536</v>
          </cell>
          <cell r="AC558">
            <v>3310096.1438461537</v>
          </cell>
          <cell r="AD558">
            <v>0</v>
          </cell>
          <cell r="AE558">
            <v>3310096.1538461535</v>
          </cell>
          <cell r="AF558">
            <v>0</v>
          </cell>
          <cell r="AG558">
            <v>11033.653846153844</v>
          </cell>
          <cell r="AH558">
            <v>11033.653846153846</v>
          </cell>
        </row>
        <row r="559">
          <cell r="A559">
            <v>687</v>
          </cell>
          <cell r="B559" t="str">
            <v>Вод-д к дому 23 М-н Восток1</v>
          </cell>
          <cell r="C559">
            <v>4</v>
          </cell>
          <cell r="D559" t="str">
            <v>25</v>
          </cell>
          <cell r="E559" t="str">
            <v>11.05.05</v>
          </cell>
          <cell r="F559" t="str">
            <v/>
          </cell>
          <cell r="G559" t="str">
            <v xml:space="preserve">  .  .</v>
          </cell>
          <cell r="H559">
            <v>0.01</v>
          </cell>
          <cell r="I559">
            <v>0</v>
          </cell>
          <cell r="J559">
            <v>0</v>
          </cell>
          <cell r="K559">
            <v>0.01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0.01</v>
          </cell>
          <cell r="Q559">
            <v>0</v>
          </cell>
          <cell r="R559">
            <v>123</v>
          </cell>
          <cell r="S559">
            <v>935</v>
          </cell>
          <cell r="T559" t="str">
            <v>Амортизация (водопровод)</v>
          </cell>
          <cell r="U559">
            <v>4900</v>
          </cell>
          <cell r="V559">
            <v>55</v>
          </cell>
          <cell r="W559">
            <v>27</v>
          </cell>
          <cell r="X559">
            <v>28</v>
          </cell>
          <cell r="Y559">
            <v>49.090909090909093</v>
          </cell>
          <cell r="Z559">
            <v>2405.4545454545455</v>
          </cell>
          <cell r="AA559">
            <v>2494.5454545454545</v>
          </cell>
          <cell r="AB559">
            <v>249454.54545454544</v>
          </cell>
          <cell r="AC559">
            <v>2494.5354545454543</v>
          </cell>
          <cell r="AD559">
            <v>0</v>
          </cell>
          <cell r="AE559">
            <v>2494.5454545454545</v>
          </cell>
          <cell r="AF559">
            <v>0</v>
          </cell>
          <cell r="AG559">
            <v>8.3151515151515145</v>
          </cell>
          <cell r="AH559">
            <v>7.4242424242424248</v>
          </cell>
        </row>
        <row r="560">
          <cell r="A560">
            <v>688</v>
          </cell>
          <cell r="B560" t="str">
            <v>Вод-д к дом 12 3 М-н Восток 1</v>
          </cell>
          <cell r="C560">
            <v>4</v>
          </cell>
          <cell r="D560" t="str">
            <v>25</v>
          </cell>
          <cell r="E560" t="str">
            <v>11.05.05</v>
          </cell>
          <cell r="F560" t="str">
            <v/>
          </cell>
          <cell r="G560" t="str">
            <v xml:space="preserve">  .  .</v>
          </cell>
          <cell r="H560">
            <v>13626.28</v>
          </cell>
          <cell r="I560">
            <v>0</v>
          </cell>
          <cell r="J560">
            <v>0</v>
          </cell>
          <cell r="K560">
            <v>13626.28</v>
          </cell>
          <cell r="L560">
            <v>0</v>
          </cell>
          <cell r="M560">
            <v>45.42</v>
          </cell>
          <cell r="N560">
            <v>45.42</v>
          </cell>
          <cell r="O560">
            <v>1316.72</v>
          </cell>
          <cell r="P560">
            <v>12309.56</v>
          </cell>
          <cell r="Q560">
            <v>68.13</v>
          </cell>
          <cell r="R560">
            <v>123</v>
          </cell>
          <cell r="S560">
            <v>935</v>
          </cell>
          <cell r="T560" t="str">
            <v>Амортизация (водопровод)</v>
          </cell>
          <cell r="U560">
            <v>142680</v>
          </cell>
          <cell r="V560">
            <v>52</v>
          </cell>
          <cell r="W560">
            <v>27</v>
          </cell>
          <cell r="X560">
            <v>25</v>
          </cell>
          <cell r="Y560">
            <v>51.923076923076927</v>
          </cell>
          <cell r="Z560">
            <v>74083.846153846156</v>
          </cell>
          <cell r="AA560">
            <v>68596.153846153844</v>
          </cell>
          <cell r="AB560">
            <v>5.5725918591853683</v>
          </cell>
          <cell r="AC560">
            <v>62307.416998980407</v>
          </cell>
          <cell r="AD560">
            <v>6020.8231528265578</v>
          </cell>
          <cell r="AE560">
            <v>75933.696998980406</v>
          </cell>
          <cell r="AF560">
            <v>7337.5431528265581</v>
          </cell>
          <cell r="AG560">
            <v>253.1123233299347</v>
          </cell>
          <cell r="AH560">
            <v>228.65384615384616</v>
          </cell>
        </row>
        <row r="561">
          <cell r="A561">
            <v>689</v>
          </cell>
          <cell r="B561" t="str">
            <v>Вод-д к дом 23 М-н Восток1</v>
          </cell>
          <cell r="C561">
            <v>4</v>
          </cell>
          <cell r="D561" t="str">
            <v>25</v>
          </cell>
          <cell r="E561" t="str">
            <v>11.05.05</v>
          </cell>
          <cell r="F561" t="str">
            <v/>
          </cell>
          <cell r="G561" t="str">
            <v xml:space="preserve">  .  .</v>
          </cell>
          <cell r="H561">
            <v>10358.17</v>
          </cell>
          <cell r="I561">
            <v>0</v>
          </cell>
          <cell r="J561">
            <v>0</v>
          </cell>
          <cell r="K561">
            <v>10358.17</v>
          </cell>
          <cell r="L561">
            <v>0</v>
          </cell>
          <cell r="M561">
            <v>34.53</v>
          </cell>
          <cell r="N561">
            <v>34.53</v>
          </cell>
          <cell r="O561">
            <v>1001.01</v>
          </cell>
          <cell r="P561">
            <v>9357.16</v>
          </cell>
          <cell r="Q561">
            <v>51.79</v>
          </cell>
          <cell r="R561">
            <v>123</v>
          </cell>
          <cell r="S561">
            <v>935</v>
          </cell>
          <cell r="T561" t="str">
            <v>Амортизация (водопровод)</v>
          </cell>
          <cell r="U561">
            <v>235840</v>
          </cell>
          <cell r="V561">
            <v>52</v>
          </cell>
          <cell r="W561">
            <v>27</v>
          </cell>
          <cell r="X561">
            <v>25</v>
          </cell>
          <cell r="Y561">
            <v>51.923076923076927</v>
          </cell>
          <cell r="Z561">
            <v>122455.38461538462</v>
          </cell>
          <cell r="AA561">
            <v>113384.61538461538</v>
          </cell>
          <cell r="AB561">
            <v>12.117417612247239</v>
          </cell>
          <cell r="AC561">
            <v>115156.10158865098</v>
          </cell>
          <cell r="AD561">
            <v>11128.646204035609</v>
          </cell>
          <cell r="AE561">
            <v>125514.27158865098</v>
          </cell>
          <cell r="AF561">
            <v>12129.656204035609</v>
          </cell>
          <cell r="AG561">
            <v>418.38090529550328</v>
          </cell>
          <cell r="AH561">
            <v>377.94871794871796</v>
          </cell>
        </row>
        <row r="562">
          <cell r="A562">
            <v>690</v>
          </cell>
          <cell r="B562" t="str">
            <v>Вод-д к дом 52а 40 42 46 М-19</v>
          </cell>
          <cell r="C562">
            <v>4</v>
          </cell>
          <cell r="D562" t="str">
            <v>25</v>
          </cell>
          <cell r="E562" t="str">
            <v>11.05.05</v>
          </cell>
          <cell r="F562" t="str">
            <v/>
          </cell>
          <cell r="G562" t="str">
            <v xml:space="preserve">  .  .</v>
          </cell>
          <cell r="H562">
            <v>45517.09</v>
          </cell>
          <cell r="I562">
            <v>0</v>
          </cell>
          <cell r="J562">
            <v>0</v>
          </cell>
          <cell r="K562">
            <v>45517.09</v>
          </cell>
          <cell r="L562">
            <v>0</v>
          </cell>
          <cell r="M562">
            <v>151.72</v>
          </cell>
          <cell r="N562">
            <v>151.72</v>
          </cell>
          <cell r="O562">
            <v>4398.38</v>
          </cell>
          <cell r="P562">
            <v>41118.71</v>
          </cell>
          <cell r="Q562">
            <v>227.59</v>
          </cell>
          <cell r="R562">
            <v>123</v>
          </cell>
          <cell r="S562">
            <v>935</v>
          </cell>
          <cell r="T562" t="str">
            <v>Амортизация (водопровод)</v>
          </cell>
          <cell r="U562">
            <v>887775</v>
          </cell>
          <cell r="V562">
            <v>55</v>
          </cell>
          <cell r="W562">
            <v>27</v>
          </cell>
          <cell r="X562">
            <v>28</v>
          </cell>
          <cell r="Y562">
            <v>49.090909090909093</v>
          </cell>
          <cell r="Z562">
            <v>435816.81818181823</v>
          </cell>
          <cell r="AA562">
            <v>451958.18181818177</v>
          </cell>
          <cell r="AB562">
            <v>10.991545742027942</v>
          </cell>
          <cell r="AC562">
            <v>454786.08677900257</v>
          </cell>
          <cell r="AD562">
            <v>43946.614960820865</v>
          </cell>
          <cell r="AE562">
            <v>500303.17677900253</v>
          </cell>
          <cell r="AF562">
            <v>48344.994960820863</v>
          </cell>
          <cell r="AG562">
            <v>1667.6772559300086</v>
          </cell>
          <cell r="AH562">
            <v>1345.1136363636363</v>
          </cell>
        </row>
        <row r="563">
          <cell r="A563">
            <v>691</v>
          </cell>
          <cell r="B563" t="str">
            <v>Вод-д к дому 8 м-н Восток1</v>
          </cell>
          <cell r="C563">
            <v>4</v>
          </cell>
          <cell r="D563" t="str">
            <v>25</v>
          </cell>
          <cell r="E563" t="str">
            <v>11.05.05</v>
          </cell>
          <cell r="F563" t="str">
            <v/>
          </cell>
          <cell r="G563" t="str">
            <v xml:space="preserve">  .  .</v>
          </cell>
          <cell r="H563">
            <v>0.01</v>
          </cell>
          <cell r="I563">
            <v>0</v>
          </cell>
          <cell r="J563">
            <v>0</v>
          </cell>
          <cell r="K563">
            <v>0.01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0.01</v>
          </cell>
          <cell r="Q563">
            <v>0</v>
          </cell>
          <cell r="R563">
            <v>123</v>
          </cell>
          <cell r="S563">
            <v>935</v>
          </cell>
          <cell r="T563" t="str">
            <v>Амортизация (водопровод)</v>
          </cell>
          <cell r="U563">
            <v>13500</v>
          </cell>
          <cell r="V563">
            <v>55</v>
          </cell>
          <cell r="W563">
            <v>27</v>
          </cell>
          <cell r="X563">
            <v>28</v>
          </cell>
          <cell r="Y563">
            <v>49.090909090909093</v>
          </cell>
          <cell r="Z563">
            <v>6627.2727272727279</v>
          </cell>
          <cell r="AA563">
            <v>6872.7272727272721</v>
          </cell>
          <cell r="AB563">
            <v>687272.72727272718</v>
          </cell>
          <cell r="AC563">
            <v>6872.7172727272718</v>
          </cell>
          <cell r="AD563">
            <v>0</v>
          </cell>
          <cell r="AE563">
            <v>6872.7272727272721</v>
          </cell>
          <cell r="AF563">
            <v>0</v>
          </cell>
          <cell r="AG563">
            <v>22.909090909090907</v>
          </cell>
          <cell r="AH563">
            <v>20.454545454545457</v>
          </cell>
        </row>
        <row r="564">
          <cell r="A564">
            <v>692</v>
          </cell>
          <cell r="B564" t="str">
            <v>Вод-д вокруг м-на ВОсток-1</v>
          </cell>
          <cell r="C564">
            <v>4</v>
          </cell>
          <cell r="D564" t="str">
            <v>25</v>
          </cell>
          <cell r="E564" t="str">
            <v>11.05.05</v>
          </cell>
          <cell r="F564" t="str">
            <v/>
          </cell>
          <cell r="G564" t="str">
            <v xml:space="preserve">  .  .</v>
          </cell>
          <cell r="H564">
            <v>229143.57</v>
          </cell>
          <cell r="I564">
            <v>0</v>
          </cell>
          <cell r="J564">
            <v>0</v>
          </cell>
          <cell r="K564">
            <v>229143.57</v>
          </cell>
          <cell r="L564">
            <v>0</v>
          </cell>
          <cell r="M564">
            <v>763.81</v>
          </cell>
          <cell r="N564">
            <v>763.81</v>
          </cell>
          <cell r="O564">
            <v>22142.85</v>
          </cell>
          <cell r="P564">
            <v>207000.72</v>
          </cell>
          <cell r="Q564">
            <v>1145.72</v>
          </cell>
          <cell r="R564">
            <v>123</v>
          </cell>
          <cell r="S564">
            <v>935</v>
          </cell>
          <cell r="T564" t="str">
            <v>Амортизация (водопровод)</v>
          </cell>
          <cell r="U564">
            <v>6371830</v>
          </cell>
          <cell r="V564">
            <v>52</v>
          </cell>
          <cell r="W564">
            <v>27</v>
          </cell>
          <cell r="X564">
            <v>25</v>
          </cell>
          <cell r="Y564">
            <v>51.923076923076927</v>
          </cell>
          <cell r="Z564">
            <v>3308450.1923076925</v>
          </cell>
          <cell r="AA564">
            <v>3063379.8076923075</v>
          </cell>
          <cell r="AB564">
            <v>14.798884794663069</v>
          </cell>
          <cell r="AC564">
            <v>3161925.7238678127</v>
          </cell>
          <cell r="AD564">
            <v>305546.63617550512</v>
          </cell>
          <cell r="AE564">
            <v>3391069.2938678125</v>
          </cell>
          <cell r="AF564">
            <v>327689.4861755051</v>
          </cell>
          <cell r="AG564">
            <v>11303.564312892709</v>
          </cell>
          <cell r="AH564">
            <v>10211.266025641025</v>
          </cell>
        </row>
        <row r="565">
          <cell r="A565">
            <v>693</v>
          </cell>
          <cell r="B565" t="str">
            <v>Вод-д от в-да 1200 до н/ст 2 зоны</v>
          </cell>
          <cell r="C565">
            <v>4</v>
          </cell>
          <cell r="D565" t="str">
            <v>25</v>
          </cell>
          <cell r="E565" t="str">
            <v>11.05.05</v>
          </cell>
          <cell r="F565" t="str">
            <v/>
          </cell>
          <cell r="G565" t="str">
            <v xml:space="preserve">  .  .</v>
          </cell>
          <cell r="H565">
            <v>0.01</v>
          </cell>
          <cell r="I565">
            <v>0</v>
          </cell>
          <cell r="J565">
            <v>0</v>
          </cell>
          <cell r="K565">
            <v>0.01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0.01</v>
          </cell>
          <cell r="Q565">
            <v>0</v>
          </cell>
          <cell r="R565">
            <v>123</v>
          </cell>
          <cell r="S565">
            <v>935</v>
          </cell>
          <cell r="T565" t="str">
            <v>Амортизация (водопровод)</v>
          </cell>
          <cell r="U565">
            <v>7650000</v>
          </cell>
          <cell r="V565">
            <v>55</v>
          </cell>
          <cell r="W565">
            <v>27</v>
          </cell>
          <cell r="X565">
            <v>28</v>
          </cell>
          <cell r="Y565">
            <v>49.090909090909093</v>
          </cell>
          <cell r="Z565">
            <v>3755454.5454545459</v>
          </cell>
          <cell r="AA565">
            <v>3894545.4545454541</v>
          </cell>
          <cell r="AB565">
            <v>389454545.45454538</v>
          </cell>
          <cell r="AC565">
            <v>3894545.4445454539</v>
          </cell>
          <cell r="AD565">
            <v>0</v>
          </cell>
          <cell r="AE565">
            <v>3894545.4545454537</v>
          </cell>
          <cell r="AF565">
            <v>0</v>
          </cell>
          <cell r="AG565">
            <v>12981.818181818178</v>
          </cell>
          <cell r="AH565">
            <v>11590.90909090909</v>
          </cell>
        </row>
        <row r="566">
          <cell r="A566">
            <v>694</v>
          </cell>
          <cell r="B566" t="str">
            <v>Вод-д по ул 50 лет Каз 43б м-н 12</v>
          </cell>
          <cell r="C566">
            <v>4</v>
          </cell>
          <cell r="D566" t="str">
            <v>25</v>
          </cell>
          <cell r="E566" t="str">
            <v>11.05.05</v>
          </cell>
          <cell r="F566" t="str">
            <v/>
          </cell>
          <cell r="G566" t="str">
            <v xml:space="preserve">  .  .</v>
          </cell>
          <cell r="H566">
            <v>0.01</v>
          </cell>
          <cell r="I566">
            <v>0</v>
          </cell>
          <cell r="J566">
            <v>0</v>
          </cell>
          <cell r="K566">
            <v>0.01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0.01</v>
          </cell>
          <cell r="Q566">
            <v>0</v>
          </cell>
          <cell r="R566">
            <v>123</v>
          </cell>
          <cell r="S566">
            <v>935</v>
          </cell>
          <cell r="T566" t="str">
            <v>Амортизация (водопровод)</v>
          </cell>
          <cell r="U566">
            <v>5980</v>
          </cell>
          <cell r="V566">
            <v>55</v>
          </cell>
          <cell r="W566">
            <v>27</v>
          </cell>
          <cell r="X566">
            <v>28</v>
          </cell>
          <cell r="Y566">
            <v>49.090909090909093</v>
          </cell>
          <cell r="Z566">
            <v>2935.636363636364</v>
          </cell>
          <cell r="AA566">
            <v>3044.363636363636</v>
          </cell>
          <cell r="AB566">
            <v>304436.36363636359</v>
          </cell>
          <cell r="AC566">
            <v>3044.3536363636358</v>
          </cell>
          <cell r="AD566">
            <v>0</v>
          </cell>
          <cell r="AE566">
            <v>3044.363636363636</v>
          </cell>
          <cell r="AF566">
            <v>0</v>
          </cell>
          <cell r="AG566">
            <v>10.147878787878787</v>
          </cell>
          <cell r="AH566">
            <v>9.0606060606060606</v>
          </cell>
        </row>
        <row r="567">
          <cell r="A567">
            <v>695</v>
          </cell>
          <cell r="B567" t="str">
            <v>Вод-д вокруг мик-на Восток 1</v>
          </cell>
          <cell r="C567">
            <v>4</v>
          </cell>
          <cell r="D567" t="str">
            <v>25</v>
          </cell>
          <cell r="E567" t="str">
            <v>11.05.05</v>
          </cell>
          <cell r="F567" t="str">
            <v/>
          </cell>
          <cell r="G567" t="str">
            <v xml:space="preserve">  .  .</v>
          </cell>
          <cell r="H567">
            <v>361125.23</v>
          </cell>
          <cell r="I567">
            <v>0</v>
          </cell>
          <cell r="J567">
            <v>0</v>
          </cell>
          <cell r="K567">
            <v>361125.23</v>
          </cell>
          <cell r="L567">
            <v>0</v>
          </cell>
          <cell r="M567">
            <v>1203.75</v>
          </cell>
          <cell r="N567">
            <v>1203.75</v>
          </cell>
          <cell r="O567">
            <v>34896.71</v>
          </cell>
          <cell r="P567">
            <v>326228.52</v>
          </cell>
          <cell r="Q567">
            <v>1805.63</v>
          </cell>
          <cell r="R567">
            <v>123</v>
          </cell>
          <cell r="S567">
            <v>935</v>
          </cell>
          <cell r="T567" t="str">
            <v>Амортизация (водопровод)</v>
          </cell>
          <cell r="U567">
            <v>1226680</v>
          </cell>
          <cell r="V567">
            <v>52</v>
          </cell>
          <cell r="W567">
            <v>27</v>
          </cell>
          <cell r="X567">
            <v>25</v>
          </cell>
          <cell r="Y567">
            <v>51.923076923076927</v>
          </cell>
          <cell r="Z567">
            <v>636930</v>
          </cell>
          <cell r="AA567">
            <v>589750</v>
          </cell>
          <cell r="AB567">
            <v>1.8077818579442408</v>
          </cell>
          <cell r="AC567">
            <v>291710.40923994128</v>
          </cell>
          <cell r="AD567">
            <v>28188.929239941368</v>
          </cell>
          <cell r="AE567">
            <v>652835.63923994126</v>
          </cell>
          <cell r="AF567">
            <v>63085.639239941367</v>
          </cell>
          <cell r="AG567">
            <v>2176.1187974664708</v>
          </cell>
          <cell r="AH567">
            <v>1965.8333333333333</v>
          </cell>
        </row>
        <row r="568">
          <cell r="A568">
            <v>696</v>
          </cell>
          <cell r="B568" t="str">
            <v>Вод-д к домам 51 52 48 М-19</v>
          </cell>
          <cell r="C568">
            <v>4</v>
          </cell>
          <cell r="D568" t="str">
            <v>25</v>
          </cell>
          <cell r="E568" t="str">
            <v>11.05.05</v>
          </cell>
          <cell r="F568" t="str">
            <v/>
          </cell>
          <cell r="G568" t="str">
            <v xml:space="preserve">  .  .</v>
          </cell>
          <cell r="H568">
            <v>34254.79</v>
          </cell>
          <cell r="I568">
            <v>0</v>
          </cell>
          <cell r="J568">
            <v>0</v>
          </cell>
          <cell r="K568">
            <v>34254.79</v>
          </cell>
          <cell r="L568">
            <v>0</v>
          </cell>
          <cell r="M568">
            <v>114.18</v>
          </cell>
          <cell r="N568">
            <v>114.18</v>
          </cell>
          <cell r="O568">
            <v>3310.08</v>
          </cell>
          <cell r="P568">
            <v>30944.71</v>
          </cell>
          <cell r="Q568">
            <v>171.27</v>
          </cell>
          <cell r="R568">
            <v>123</v>
          </cell>
          <cell r="S568">
            <v>935</v>
          </cell>
          <cell r="T568" t="str">
            <v>Амортизация (водопровод)</v>
          </cell>
          <cell r="U568">
            <v>246000</v>
          </cell>
          <cell r="V568">
            <v>52</v>
          </cell>
          <cell r="W568">
            <v>27</v>
          </cell>
          <cell r="X568">
            <v>25</v>
          </cell>
          <cell r="Y568">
            <v>51.923076923076927</v>
          </cell>
          <cell r="Z568">
            <v>127730.76923076923</v>
          </cell>
          <cell r="AA568">
            <v>118269.23076923077</v>
          </cell>
          <cell r="AB568">
            <v>3.8219531147401531</v>
          </cell>
          <cell r="AC568">
            <v>96665.411335269862</v>
          </cell>
          <cell r="AD568">
            <v>9340.8905660390865</v>
          </cell>
          <cell r="AE568">
            <v>130920.20133526987</v>
          </cell>
          <cell r="AF568">
            <v>12650.970566039086</v>
          </cell>
          <cell r="AG568">
            <v>436.40067111756622</v>
          </cell>
          <cell r="AH568">
            <v>394.23076923076923</v>
          </cell>
        </row>
        <row r="569">
          <cell r="A569">
            <v>697</v>
          </cell>
          <cell r="B569" t="str">
            <v>Вод-д к дому 53 М-19</v>
          </cell>
          <cell r="C569">
            <v>4</v>
          </cell>
          <cell r="D569" t="str">
            <v>25</v>
          </cell>
          <cell r="E569" t="str">
            <v>11.05.05</v>
          </cell>
          <cell r="F569" t="str">
            <v/>
          </cell>
          <cell r="G569" t="str">
            <v xml:space="preserve">  .  .</v>
          </cell>
          <cell r="H569">
            <v>21191.86</v>
          </cell>
          <cell r="I569">
            <v>0</v>
          </cell>
          <cell r="J569">
            <v>0</v>
          </cell>
          <cell r="K569">
            <v>21191.86</v>
          </cell>
          <cell r="L569">
            <v>0</v>
          </cell>
          <cell r="M569">
            <v>70.64</v>
          </cell>
          <cell r="N569">
            <v>70.64</v>
          </cell>
          <cell r="O569">
            <v>2047.86</v>
          </cell>
          <cell r="P569">
            <v>19144</v>
          </cell>
          <cell r="Q569">
            <v>105.96</v>
          </cell>
          <cell r="R569">
            <v>123</v>
          </cell>
          <cell r="S569">
            <v>935</v>
          </cell>
          <cell r="T569" t="str">
            <v>Амортизация (водопровод)</v>
          </cell>
          <cell r="U569">
            <v>262400</v>
          </cell>
          <cell r="V569">
            <v>52</v>
          </cell>
          <cell r="W569">
            <v>27</v>
          </cell>
          <cell r="X569">
            <v>25</v>
          </cell>
          <cell r="Y569">
            <v>51.923076923076927</v>
          </cell>
          <cell r="Z569">
            <v>136246.15384615384</v>
          </cell>
          <cell r="AA569">
            <v>126153.84615384616</v>
          </cell>
          <cell r="AB569">
            <v>6.5897328747307853</v>
          </cell>
          <cell r="AC569">
            <v>118456.83651869233</v>
          </cell>
          <cell r="AD569">
            <v>11446.990364846184</v>
          </cell>
          <cell r="AE569">
            <v>139648.69651869233</v>
          </cell>
          <cell r="AF569">
            <v>13494.850364846185</v>
          </cell>
          <cell r="AG569">
            <v>465.49565506230778</v>
          </cell>
          <cell r="AH569">
            <v>420.5128205128205</v>
          </cell>
        </row>
        <row r="570">
          <cell r="A570">
            <v>698</v>
          </cell>
          <cell r="B570" t="str">
            <v>Вод-д к дом 72 73 74 М-19</v>
          </cell>
          <cell r="C570">
            <v>4</v>
          </cell>
          <cell r="D570" t="str">
            <v>25</v>
          </cell>
          <cell r="E570" t="str">
            <v>11.05.05</v>
          </cell>
          <cell r="F570" t="str">
            <v/>
          </cell>
          <cell r="G570" t="str">
            <v xml:space="preserve">  .  .</v>
          </cell>
          <cell r="H570">
            <v>40718.769999999997</v>
          </cell>
          <cell r="I570">
            <v>0</v>
          </cell>
          <cell r="J570">
            <v>0</v>
          </cell>
          <cell r="K570">
            <v>40718.769999999997</v>
          </cell>
          <cell r="L570">
            <v>0</v>
          </cell>
          <cell r="M570">
            <v>135.72999999999999</v>
          </cell>
          <cell r="N570">
            <v>135.72999999999999</v>
          </cell>
          <cell r="O570">
            <v>3934.81</v>
          </cell>
          <cell r="P570">
            <v>36783.96</v>
          </cell>
          <cell r="Q570">
            <v>203.59</v>
          </cell>
          <cell r="R570">
            <v>123</v>
          </cell>
          <cell r="S570">
            <v>935</v>
          </cell>
          <cell r="T570" t="str">
            <v>Амортизация (водопровод)</v>
          </cell>
          <cell r="U570">
            <v>119720</v>
          </cell>
          <cell r="V570">
            <v>52</v>
          </cell>
          <cell r="W570">
            <v>27</v>
          </cell>
          <cell r="X570">
            <v>25</v>
          </cell>
          <cell r="Y570">
            <v>51.923076923076927</v>
          </cell>
          <cell r="Z570">
            <v>62162.307692307695</v>
          </cell>
          <cell r="AA570">
            <v>57557.692307692305</v>
          </cell>
          <cell r="AB570">
            <v>1.564749752546825</v>
          </cell>
          <cell r="AC570">
            <v>22995.915281511079</v>
          </cell>
          <cell r="AD570">
            <v>2222.1829738187721</v>
          </cell>
          <cell r="AE570">
            <v>63714.685281511076</v>
          </cell>
          <cell r="AF570">
            <v>6156.992973818772</v>
          </cell>
          <cell r="AG570">
            <v>212.38228427170358</v>
          </cell>
          <cell r="AH570">
            <v>191.85897435897436</v>
          </cell>
        </row>
        <row r="571">
          <cell r="A571">
            <v>699</v>
          </cell>
          <cell r="B571" t="str">
            <v>Вод-д к дому 1 квар 57-58 нов гор</v>
          </cell>
          <cell r="C571">
            <v>4</v>
          </cell>
          <cell r="D571" t="str">
            <v>25</v>
          </cell>
          <cell r="E571" t="str">
            <v>11.05.05</v>
          </cell>
          <cell r="F571" t="str">
            <v/>
          </cell>
          <cell r="G571" t="str">
            <v xml:space="preserve">  .  .</v>
          </cell>
          <cell r="H571">
            <v>19032.09</v>
          </cell>
          <cell r="I571">
            <v>0</v>
          </cell>
          <cell r="J571">
            <v>0</v>
          </cell>
          <cell r="K571">
            <v>19032.09</v>
          </cell>
          <cell r="L571">
            <v>0</v>
          </cell>
          <cell r="M571">
            <v>63.44</v>
          </cell>
          <cell r="N571">
            <v>63.44</v>
          </cell>
          <cell r="O571">
            <v>1839.12</v>
          </cell>
          <cell r="P571">
            <v>17192.97</v>
          </cell>
          <cell r="Q571">
            <v>95.16</v>
          </cell>
          <cell r="R571">
            <v>123</v>
          </cell>
          <cell r="S571">
            <v>935</v>
          </cell>
          <cell r="T571" t="str">
            <v>Амортизация (водопровод)</v>
          </cell>
          <cell r="U571">
            <v>78720</v>
          </cell>
          <cell r="V571">
            <v>55</v>
          </cell>
          <cell r="W571">
            <v>27</v>
          </cell>
          <cell r="X571">
            <v>28</v>
          </cell>
          <cell r="Y571">
            <v>49.090909090909093</v>
          </cell>
          <cell r="Z571">
            <v>38644.36363636364</v>
          </cell>
          <cell r="AA571">
            <v>40075.63636363636</v>
          </cell>
          <cell r="AB571">
            <v>2.3309315588659993</v>
          </cell>
          <cell r="AC571">
            <v>25330.409212177994</v>
          </cell>
          <cell r="AD571">
            <v>2447.7428485416367</v>
          </cell>
          <cell r="AE571">
            <v>44362.499212177994</v>
          </cell>
          <cell r="AF571">
            <v>4286.8628485416366</v>
          </cell>
          <cell r="AG571">
            <v>147.87499737392665</v>
          </cell>
          <cell r="AH571">
            <v>119.27272727272727</v>
          </cell>
        </row>
        <row r="572">
          <cell r="A572">
            <v>700</v>
          </cell>
          <cell r="B572" t="str">
            <v>Вод-д дом 6 7 10 15 М-8</v>
          </cell>
          <cell r="C572">
            <v>4</v>
          </cell>
          <cell r="D572" t="str">
            <v>25</v>
          </cell>
          <cell r="E572" t="str">
            <v>11.05.05</v>
          </cell>
          <cell r="F572" t="str">
            <v/>
          </cell>
          <cell r="G572" t="str">
            <v xml:space="preserve">  .  .</v>
          </cell>
          <cell r="H572">
            <v>100470.18</v>
          </cell>
          <cell r="I572">
            <v>0</v>
          </cell>
          <cell r="J572">
            <v>0</v>
          </cell>
          <cell r="K572">
            <v>100470.18</v>
          </cell>
          <cell r="L572">
            <v>0</v>
          </cell>
          <cell r="M572">
            <v>334.9</v>
          </cell>
          <cell r="N572">
            <v>334.9</v>
          </cell>
          <cell r="O572">
            <v>3920.3</v>
          </cell>
          <cell r="P572">
            <v>96549.88</v>
          </cell>
          <cell r="Q572">
            <v>502.35</v>
          </cell>
          <cell r="R572">
            <v>123</v>
          </cell>
          <cell r="S572">
            <v>935</v>
          </cell>
          <cell r="T572" t="str">
            <v>Амортизация (водопровод)</v>
          </cell>
          <cell r="U572">
            <v>354728</v>
          </cell>
          <cell r="V572">
            <v>55</v>
          </cell>
          <cell r="W572">
            <v>27</v>
          </cell>
          <cell r="X572">
            <v>28</v>
          </cell>
          <cell r="Y572">
            <v>49.090909090909093</v>
          </cell>
          <cell r="Z572">
            <v>174139.2</v>
          </cell>
          <cell r="AA572">
            <v>180588.79999999999</v>
          </cell>
          <cell r="AB572">
            <v>1.8704197250167476</v>
          </cell>
          <cell r="AC572">
            <v>87451.226447983121</v>
          </cell>
          <cell r="AD572">
            <v>3412.3064479831555</v>
          </cell>
          <cell r="AE572">
            <v>187921.40644798311</v>
          </cell>
          <cell r="AF572">
            <v>7332.6064479831557</v>
          </cell>
          <cell r="AG572">
            <v>626.4046881599437</v>
          </cell>
          <cell r="AH572">
            <v>537.4666666666667</v>
          </cell>
        </row>
        <row r="573">
          <cell r="A573">
            <v>701</v>
          </cell>
          <cell r="B573" t="str">
            <v>Вод-д общеж на 360 мест в М 1-3</v>
          </cell>
          <cell r="C573">
            <v>4</v>
          </cell>
          <cell r="D573" t="str">
            <v>25</v>
          </cell>
          <cell r="E573" t="str">
            <v>11.05.05</v>
          </cell>
          <cell r="F573" t="str">
            <v/>
          </cell>
          <cell r="G573" t="str">
            <v xml:space="preserve">  .  .</v>
          </cell>
          <cell r="H573">
            <v>3789.56</v>
          </cell>
          <cell r="I573">
            <v>0</v>
          </cell>
          <cell r="J573">
            <v>0</v>
          </cell>
          <cell r="K573">
            <v>3789.56</v>
          </cell>
          <cell r="L573">
            <v>0</v>
          </cell>
          <cell r="M573">
            <v>12.63</v>
          </cell>
          <cell r="N573">
            <v>12.63</v>
          </cell>
          <cell r="O573">
            <v>366.15</v>
          </cell>
          <cell r="P573">
            <v>3423.41</v>
          </cell>
          <cell r="Q573">
            <v>18.95</v>
          </cell>
          <cell r="R573">
            <v>123</v>
          </cell>
          <cell r="S573">
            <v>935</v>
          </cell>
          <cell r="T573" t="str">
            <v>Амортизация (водопровод)</v>
          </cell>
          <cell r="U573">
            <v>72160</v>
          </cell>
          <cell r="V573">
            <v>55</v>
          </cell>
          <cell r="W573">
            <v>27</v>
          </cell>
          <cell r="X573">
            <v>28</v>
          </cell>
          <cell r="Y573">
            <v>49.090909090909093</v>
          </cell>
          <cell r="Z573">
            <v>35424</v>
          </cell>
          <cell r="AA573">
            <v>36736</v>
          </cell>
          <cell r="AB573">
            <v>10.730821023482434</v>
          </cell>
          <cell r="AC573">
            <v>36875.530117748094</v>
          </cell>
          <cell r="AD573">
            <v>3562.9401177480931</v>
          </cell>
          <cell r="AE573">
            <v>40665.090117748092</v>
          </cell>
          <cell r="AF573">
            <v>3929.0901177480932</v>
          </cell>
          <cell r="AG573">
            <v>135.55030039249365</v>
          </cell>
          <cell r="AH573">
            <v>109.33333333333333</v>
          </cell>
        </row>
        <row r="574">
          <cell r="A574">
            <v>702</v>
          </cell>
          <cell r="B574" t="str">
            <v>Вод-д до теплотрассы к кот 1 М-8</v>
          </cell>
          <cell r="C574">
            <v>4</v>
          </cell>
          <cell r="D574" t="str">
            <v>25</v>
          </cell>
          <cell r="E574" t="str">
            <v>11.05.05</v>
          </cell>
          <cell r="F574" t="str">
            <v/>
          </cell>
          <cell r="G574" t="str">
            <v xml:space="preserve">  .  .</v>
          </cell>
          <cell r="H574">
            <v>0.01</v>
          </cell>
          <cell r="I574">
            <v>0</v>
          </cell>
          <cell r="J574">
            <v>0</v>
          </cell>
          <cell r="K574">
            <v>0.01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0.01</v>
          </cell>
          <cell r="Q574">
            <v>0</v>
          </cell>
          <cell r="R574">
            <v>123</v>
          </cell>
          <cell r="S574">
            <v>935</v>
          </cell>
          <cell r="T574" t="str">
            <v>Амортизация (водопровод)</v>
          </cell>
          <cell r="U574">
            <v>9000</v>
          </cell>
          <cell r="V574">
            <v>35</v>
          </cell>
          <cell r="W574">
            <v>27</v>
          </cell>
          <cell r="X574">
            <v>8</v>
          </cell>
          <cell r="Y574">
            <v>77.142857142857153</v>
          </cell>
          <cell r="Z574">
            <v>6942.857142857144</v>
          </cell>
          <cell r="AA574">
            <v>2057.142857142856</v>
          </cell>
          <cell r="AB574">
            <v>205714.28571428559</v>
          </cell>
          <cell r="AC574">
            <v>2057.1328571428558</v>
          </cell>
          <cell r="AD574">
            <v>0</v>
          </cell>
          <cell r="AE574">
            <v>2057.142857142856</v>
          </cell>
          <cell r="AF574">
            <v>0</v>
          </cell>
          <cell r="AG574">
            <v>6.8571428571428532</v>
          </cell>
          <cell r="AH574">
            <v>21.428571428571431</v>
          </cell>
        </row>
        <row r="575">
          <cell r="A575">
            <v>704</v>
          </cell>
          <cell r="B575" t="str">
            <v>Вод-д к дому 24 на стан Кар-Сортировочна</v>
          </cell>
          <cell r="C575">
            <v>4</v>
          </cell>
          <cell r="D575" t="str">
            <v>25</v>
          </cell>
          <cell r="E575" t="str">
            <v>11.05.05</v>
          </cell>
          <cell r="F575" t="str">
            <v/>
          </cell>
          <cell r="G575" t="str">
            <v xml:space="preserve">  .  .</v>
          </cell>
          <cell r="H575">
            <v>3827.65</v>
          </cell>
          <cell r="I575">
            <v>0</v>
          </cell>
          <cell r="J575">
            <v>0</v>
          </cell>
          <cell r="K575">
            <v>3827.65</v>
          </cell>
          <cell r="L575">
            <v>0</v>
          </cell>
          <cell r="M575">
            <v>12.76</v>
          </cell>
          <cell r="N575">
            <v>12.76</v>
          </cell>
          <cell r="O575">
            <v>369.92</v>
          </cell>
          <cell r="P575">
            <v>3457.73</v>
          </cell>
          <cell r="Q575">
            <v>19.14</v>
          </cell>
          <cell r="R575">
            <v>123</v>
          </cell>
          <cell r="S575">
            <v>935</v>
          </cell>
          <cell r="T575" t="str">
            <v>Амортизация (водопровод)</v>
          </cell>
          <cell r="U575">
            <v>60680</v>
          </cell>
          <cell r="V575">
            <v>56</v>
          </cell>
          <cell r="W575">
            <v>26</v>
          </cell>
          <cell r="X575">
            <v>30</v>
          </cell>
          <cell r="Y575">
            <v>46.428571428571431</v>
          </cell>
          <cell r="Z575">
            <v>28172.857142857145</v>
          </cell>
          <cell r="AA575">
            <v>32507.142857142855</v>
          </cell>
          <cell r="AB575">
            <v>9.401295895614421</v>
          </cell>
          <cell r="AC575">
            <v>32157.220234848537</v>
          </cell>
          <cell r="AD575">
            <v>3107.8073777056866</v>
          </cell>
          <cell r="AE575">
            <v>35984.870234848539</v>
          </cell>
          <cell r="AF575">
            <v>3477.7273777056866</v>
          </cell>
          <cell r="AG575">
            <v>119.94956744949513</v>
          </cell>
          <cell r="AH575">
            <v>90.297619047619051</v>
          </cell>
        </row>
        <row r="576">
          <cell r="A576">
            <v>705</v>
          </cell>
          <cell r="B576" t="str">
            <v>Вод-д квартала 26 Сортировка</v>
          </cell>
          <cell r="C576">
            <v>4</v>
          </cell>
          <cell r="D576" t="str">
            <v>25</v>
          </cell>
          <cell r="E576" t="str">
            <v>11.05.05</v>
          </cell>
          <cell r="F576" t="str">
            <v/>
          </cell>
          <cell r="G576" t="str">
            <v xml:space="preserve">  .  .</v>
          </cell>
          <cell r="H576">
            <v>0.01</v>
          </cell>
          <cell r="I576">
            <v>0</v>
          </cell>
          <cell r="J576">
            <v>0</v>
          </cell>
          <cell r="K576">
            <v>0.01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0.01</v>
          </cell>
          <cell r="Q576">
            <v>0</v>
          </cell>
          <cell r="R576">
            <v>123</v>
          </cell>
          <cell r="S576">
            <v>935</v>
          </cell>
          <cell r="T576" t="str">
            <v>Амортизация (водопровод)</v>
          </cell>
          <cell r="U576">
            <v>309400</v>
          </cell>
          <cell r="V576">
            <v>36</v>
          </cell>
          <cell r="W576">
            <v>26</v>
          </cell>
          <cell r="X576">
            <v>10</v>
          </cell>
          <cell r="Y576">
            <v>72.222222222222214</v>
          </cell>
          <cell r="Z576">
            <v>223455.5555555555</v>
          </cell>
          <cell r="AA576">
            <v>85944.444444444496</v>
          </cell>
          <cell r="AB576">
            <v>8594444.4444444496</v>
          </cell>
          <cell r="AC576">
            <v>85944.434444444501</v>
          </cell>
          <cell r="AD576">
            <v>0</v>
          </cell>
          <cell r="AE576">
            <v>85944.444444444496</v>
          </cell>
          <cell r="AF576">
            <v>0</v>
          </cell>
          <cell r="AG576">
            <v>286.48148148148164</v>
          </cell>
          <cell r="AH576">
            <v>716.20370370370381</v>
          </cell>
        </row>
        <row r="577">
          <cell r="A577">
            <v>706</v>
          </cell>
          <cell r="B577" t="str">
            <v>Вод-д М-30 Юго-Востока к дом 30-40</v>
          </cell>
          <cell r="C577">
            <v>4</v>
          </cell>
          <cell r="D577" t="str">
            <v>25</v>
          </cell>
          <cell r="E577" t="str">
            <v>11.05.05</v>
          </cell>
          <cell r="F577" t="str">
            <v/>
          </cell>
          <cell r="G577" t="str">
            <v xml:space="preserve">  .  .</v>
          </cell>
          <cell r="H577">
            <v>196229.48</v>
          </cell>
          <cell r="I577">
            <v>0</v>
          </cell>
          <cell r="J577">
            <v>0</v>
          </cell>
          <cell r="K577">
            <v>196229.48</v>
          </cell>
          <cell r="L577">
            <v>0</v>
          </cell>
          <cell r="M577">
            <v>654.1</v>
          </cell>
          <cell r="N577">
            <v>654.1</v>
          </cell>
          <cell r="O577">
            <v>14567.03</v>
          </cell>
          <cell r="P577">
            <v>181662.45</v>
          </cell>
          <cell r="Q577">
            <v>981.15</v>
          </cell>
          <cell r="R577">
            <v>123</v>
          </cell>
          <cell r="S577">
            <v>935</v>
          </cell>
          <cell r="T577" t="str">
            <v>Амортизация (водопровод)</v>
          </cell>
          <cell r="U577">
            <v>4111272</v>
          </cell>
          <cell r="V577">
            <v>56</v>
          </cell>
          <cell r="W577">
            <v>26</v>
          </cell>
          <cell r="X577">
            <v>30</v>
          </cell>
          <cell r="Y577">
            <v>46.428571428571431</v>
          </cell>
          <cell r="Z577">
            <v>1908804.8571428573</v>
          </cell>
          <cell r="AA577">
            <v>2202467.1428571427</v>
          </cell>
          <cell r="AB577">
            <v>12.123953755204461</v>
          </cell>
          <cell r="AC577">
            <v>2182847.6609278186</v>
          </cell>
          <cell r="AD577">
            <v>162042.96807067606</v>
          </cell>
          <cell r="AE577">
            <v>2379077.1409278186</v>
          </cell>
          <cell r="AF577">
            <v>176609.99807067605</v>
          </cell>
          <cell r="AG577">
            <v>7930.2571364260621</v>
          </cell>
          <cell r="AH577">
            <v>6117.9642857142862</v>
          </cell>
        </row>
        <row r="578">
          <cell r="A578">
            <v>707</v>
          </cell>
          <cell r="B578" t="str">
            <v>Вод-д к дом 11 18 М-8</v>
          </cell>
          <cell r="C578">
            <v>4</v>
          </cell>
          <cell r="D578" t="str">
            <v>25</v>
          </cell>
          <cell r="E578" t="str">
            <v>11.05.05</v>
          </cell>
          <cell r="F578" t="str">
            <v/>
          </cell>
          <cell r="G578" t="str">
            <v xml:space="preserve">  .  .</v>
          </cell>
          <cell r="H578">
            <v>0.01</v>
          </cell>
          <cell r="I578">
            <v>0</v>
          </cell>
          <cell r="J578">
            <v>0</v>
          </cell>
          <cell r="K578">
            <v>0.01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0.01</v>
          </cell>
          <cell r="Q578">
            <v>0</v>
          </cell>
          <cell r="R578">
            <v>123</v>
          </cell>
          <cell r="S578">
            <v>935</v>
          </cell>
          <cell r="T578" t="str">
            <v>Амортизация (водопровод)</v>
          </cell>
          <cell r="U578">
            <v>30150</v>
          </cell>
          <cell r="V578">
            <v>36</v>
          </cell>
          <cell r="W578">
            <v>26</v>
          </cell>
          <cell r="X578">
            <v>10</v>
          </cell>
          <cell r="Y578">
            <v>72.222222222222214</v>
          </cell>
          <cell r="Z578">
            <v>21775</v>
          </cell>
          <cell r="AA578">
            <v>8375</v>
          </cell>
          <cell r="AB578">
            <v>837500</v>
          </cell>
          <cell r="AC578">
            <v>8374.99</v>
          </cell>
          <cell r="AD578">
            <v>0</v>
          </cell>
          <cell r="AE578">
            <v>8375</v>
          </cell>
          <cell r="AF578">
            <v>0</v>
          </cell>
          <cell r="AG578">
            <v>27.916666666666668</v>
          </cell>
          <cell r="AH578">
            <v>69.791666666666671</v>
          </cell>
        </row>
        <row r="579">
          <cell r="A579">
            <v>708</v>
          </cell>
          <cell r="B579" t="str">
            <v>Вод-д к КБО 86 квартала</v>
          </cell>
          <cell r="C579">
            <v>4</v>
          </cell>
          <cell r="D579" t="str">
            <v>25</v>
          </cell>
          <cell r="E579" t="str">
            <v>11.05.05</v>
          </cell>
          <cell r="F579" t="str">
            <v/>
          </cell>
          <cell r="G579" t="str">
            <v xml:space="preserve">  .  .</v>
          </cell>
          <cell r="H579">
            <v>0.01</v>
          </cell>
          <cell r="I579">
            <v>0</v>
          </cell>
          <cell r="J579">
            <v>0</v>
          </cell>
          <cell r="K579">
            <v>0.01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0.01</v>
          </cell>
          <cell r="Q579">
            <v>0</v>
          </cell>
          <cell r="R579">
            <v>123</v>
          </cell>
          <cell r="S579">
            <v>935</v>
          </cell>
          <cell r="T579" t="str">
            <v>Амортизация (водопровод)</v>
          </cell>
          <cell r="U579">
            <v>5980</v>
          </cell>
          <cell r="V579">
            <v>36</v>
          </cell>
          <cell r="W579">
            <v>26</v>
          </cell>
          <cell r="X579">
            <v>10</v>
          </cell>
          <cell r="Y579">
            <v>72.222222222222214</v>
          </cell>
          <cell r="Z579">
            <v>4318.8888888888878</v>
          </cell>
          <cell r="AA579">
            <v>1661.1111111111122</v>
          </cell>
          <cell r="AB579">
            <v>166111.11111111121</v>
          </cell>
          <cell r="AC579">
            <v>1661.1011111111122</v>
          </cell>
          <cell r="AD579">
            <v>0</v>
          </cell>
          <cell r="AE579">
            <v>1661.1111111111122</v>
          </cell>
          <cell r="AF579">
            <v>0</v>
          </cell>
          <cell r="AG579">
            <v>5.5370370370370408</v>
          </cell>
          <cell r="AH579">
            <v>13.842592592592593</v>
          </cell>
        </row>
        <row r="580">
          <cell r="A580">
            <v>709</v>
          </cell>
          <cell r="B580" t="str">
            <v>Вод-д к дом 25 М-27</v>
          </cell>
          <cell r="C580">
            <v>4</v>
          </cell>
          <cell r="D580" t="str">
            <v>25</v>
          </cell>
          <cell r="E580" t="str">
            <v>11.05.05</v>
          </cell>
          <cell r="F580" t="str">
            <v/>
          </cell>
          <cell r="G580" t="str">
            <v xml:space="preserve">  .  .</v>
          </cell>
          <cell r="H580">
            <v>35802.14</v>
          </cell>
          <cell r="I580">
            <v>0</v>
          </cell>
          <cell r="J580">
            <v>0</v>
          </cell>
          <cell r="K580">
            <v>35802.14</v>
          </cell>
          <cell r="L580">
            <v>0</v>
          </cell>
          <cell r="M580">
            <v>119.34</v>
          </cell>
          <cell r="N580">
            <v>119.34</v>
          </cell>
          <cell r="O580">
            <v>2248.41</v>
          </cell>
          <cell r="P580">
            <v>33553.730000000003</v>
          </cell>
          <cell r="Q580">
            <v>179.01</v>
          </cell>
          <cell r="R580">
            <v>123</v>
          </cell>
          <cell r="S580">
            <v>935</v>
          </cell>
          <cell r="T580" t="str">
            <v>Амортизация (водопровод)</v>
          </cell>
          <cell r="U580">
            <v>113160</v>
          </cell>
          <cell r="V580">
            <v>51</v>
          </cell>
          <cell r="W580">
            <v>26</v>
          </cell>
          <cell r="X580">
            <v>25</v>
          </cell>
          <cell r="Y580">
            <v>50.980392156862742</v>
          </cell>
          <cell r="Z580">
            <v>57689.411764705881</v>
          </cell>
          <cell r="AA580">
            <v>55470.588235294119</v>
          </cell>
          <cell r="AB580">
            <v>1.6531869403280683</v>
          </cell>
          <cell r="AC580">
            <v>23385.490283797146</v>
          </cell>
          <cell r="AD580">
            <v>1468.6320485030319</v>
          </cell>
          <cell r="AE580">
            <v>59187.630283797145</v>
          </cell>
          <cell r="AF580">
            <v>3717.0420485030318</v>
          </cell>
          <cell r="AG580">
            <v>197.29210094599048</v>
          </cell>
          <cell r="AH580">
            <v>184.90196078431373</v>
          </cell>
        </row>
        <row r="581">
          <cell r="A581">
            <v>710</v>
          </cell>
          <cell r="B581" t="str">
            <v>Вод-д по ул Связи</v>
          </cell>
          <cell r="C581">
            <v>4</v>
          </cell>
          <cell r="D581" t="str">
            <v>25</v>
          </cell>
          <cell r="E581" t="str">
            <v>11.05.05</v>
          </cell>
          <cell r="F581" t="str">
            <v/>
          </cell>
          <cell r="G581" t="str">
            <v xml:space="preserve">  .  .</v>
          </cell>
          <cell r="H581">
            <v>32146.99</v>
          </cell>
          <cell r="I581">
            <v>0</v>
          </cell>
          <cell r="J581">
            <v>0</v>
          </cell>
          <cell r="K581">
            <v>32146.99</v>
          </cell>
          <cell r="L581">
            <v>0</v>
          </cell>
          <cell r="M581">
            <v>107.16</v>
          </cell>
          <cell r="N581">
            <v>107.16</v>
          </cell>
          <cell r="O581">
            <v>428.64</v>
          </cell>
          <cell r="P581">
            <v>31718.35</v>
          </cell>
          <cell r="Q581">
            <v>160.72999999999999</v>
          </cell>
          <cell r="R581">
            <v>123</v>
          </cell>
          <cell r="S581">
            <v>935</v>
          </cell>
          <cell r="T581" t="str">
            <v>Амортизация (водопровод)</v>
          </cell>
          <cell r="U581">
            <v>4620000</v>
          </cell>
          <cell r="V581">
            <v>36</v>
          </cell>
          <cell r="W581">
            <v>26</v>
          </cell>
          <cell r="X581">
            <v>10</v>
          </cell>
          <cell r="Y581">
            <v>72.222222222222214</v>
          </cell>
          <cell r="Z581">
            <v>3336666.666666666</v>
          </cell>
          <cell r="AA581">
            <v>1283333.333333334</v>
          </cell>
          <cell r="AB581">
            <v>40.460280352960794</v>
          </cell>
          <cell r="AC581">
            <v>1268529.2379038271</v>
          </cell>
          <cell r="AD581">
            <v>16914.254570493114</v>
          </cell>
          <cell r="AE581">
            <v>1300676.2279038271</v>
          </cell>
          <cell r="AF581">
            <v>17342.894570493114</v>
          </cell>
          <cell r="AG581">
            <v>4335.5874263460901</v>
          </cell>
          <cell r="AH581">
            <v>10694.444444444443</v>
          </cell>
        </row>
        <row r="582">
          <cell r="A582">
            <v>711</v>
          </cell>
          <cell r="B582" t="str">
            <v>Вод-д к дом 33а 33б 34-36 М-29</v>
          </cell>
          <cell r="C582">
            <v>4</v>
          </cell>
          <cell r="D582" t="str">
            <v>25</v>
          </cell>
          <cell r="E582" t="str">
            <v>11.05.05</v>
          </cell>
          <cell r="F582" t="str">
            <v/>
          </cell>
          <cell r="G582" t="str">
            <v xml:space="preserve">  .  .</v>
          </cell>
          <cell r="H582">
            <v>3481</v>
          </cell>
          <cell r="I582">
            <v>0</v>
          </cell>
          <cell r="J582">
            <v>0</v>
          </cell>
          <cell r="K582">
            <v>3481</v>
          </cell>
          <cell r="L582">
            <v>0</v>
          </cell>
          <cell r="M582">
            <v>11.6</v>
          </cell>
          <cell r="N582">
            <v>11.6</v>
          </cell>
          <cell r="O582">
            <v>336.3</v>
          </cell>
          <cell r="P582">
            <v>3144.7</v>
          </cell>
          <cell r="Q582">
            <v>17.41</v>
          </cell>
          <cell r="R582">
            <v>123</v>
          </cell>
          <cell r="S582">
            <v>935</v>
          </cell>
          <cell r="T582" t="str">
            <v>Амортизация (водопровод)</v>
          </cell>
          <cell r="U582">
            <v>83640</v>
          </cell>
          <cell r="V582">
            <v>51</v>
          </cell>
          <cell r="W582">
            <v>26</v>
          </cell>
          <cell r="X582">
            <v>25</v>
          </cell>
          <cell r="Y582">
            <v>50.980392156862742</v>
          </cell>
          <cell r="Z582">
            <v>42640</v>
          </cell>
          <cell r="AA582">
            <v>41000</v>
          </cell>
          <cell r="AB582">
            <v>13.03780964797914</v>
          </cell>
          <cell r="AC582">
            <v>41903.615384615383</v>
          </cell>
          <cell r="AD582">
            <v>4048.3153846153846</v>
          </cell>
          <cell r="AE582">
            <v>45384.615384615383</v>
          </cell>
          <cell r="AF582">
            <v>4384.6153846153848</v>
          </cell>
          <cell r="AG582">
            <v>151.28205128205127</v>
          </cell>
          <cell r="AH582">
            <v>136.66666666666666</v>
          </cell>
        </row>
        <row r="583">
          <cell r="A583">
            <v>712</v>
          </cell>
          <cell r="B583" t="str">
            <v>Вод-д к дому 18 по ул Муканова М-29</v>
          </cell>
          <cell r="C583">
            <v>4</v>
          </cell>
          <cell r="D583" t="str">
            <v>25</v>
          </cell>
          <cell r="E583" t="str">
            <v>11.05.05</v>
          </cell>
          <cell r="F583" t="str">
            <v/>
          </cell>
          <cell r="G583" t="str">
            <v xml:space="preserve">  .  .</v>
          </cell>
          <cell r="H583">
            <v>6361.85</v>
          </cell>
          <cell r="I583">
            <v>0</v>
          </cell>
          <cell r="J583">
            <v>0</v>
          </cell>
          <cell r="K583">
            <v>6361.85</v>
          </cell>
          <cell r="L583">
            <v>0</v>
          </cell>
          <cell r="M583">
            <v>21.21</v>
          </cell>
          <cell r="N583">
            <v>21.21</v>
          </cell>
          <cell r="O583">
            <v>614.87</v>
          </cell>
          <cell r="P583">
            <v>5746.98</v>
          </cell>
          <cell r="Q583">
            <v>31.81</v>
          </cell>
          <cell r="R583">
            <v>123</v>
          </cell>
          <cell r="S583">
            <v>935</v>
          </cell>
          <cell r="T583" t="str">
            <v>Амортизация (водопровод)</v>
          </cell>
          <cell r="U583">
            <v>55760</v>
          </cell>
          <cell r="V583">
            <v>50</v>
          </cell>
          <cell r="W583">
            <v>25</v>
          </cell>
          <cell r="X583">
            <v>25</v>
          </cell>
          <cell r="Y583">
            <v>50</v>
          </cell>
          <cell r="Z583">
            <v>27880</v>
          </cell>
          <cell r="AA583">
            <v>27880</v>
          </cell>
          <cell r="AB583">
            <v>4.8512436096871756</v>
          </cell>
          <cell r="AC583">
            <v>24501.034158288363</v>
          </cell>
          <cell r="AD583">
            <v>2368.0141582883539</v>
          </cell>
          <cell r="AE583">
            <v>30862.884158288362</v>
          </cell>
          <cell r="AF583">
            <v>2982.8841582883538</v>
          </cell>
          <cell r="AG583">
            <v>102.87628052762788</v>
          </cell>
          <cell r="AH583">
            <v>92.933333333333337</v>
          </cell>
        </row>
        <row r="584">
          <cell r="A584">
            <v>713</v>
          </cell>
          <cell r="B584" t="str">
            <v>Вод-д Д-1400 от очист КТРВ до точ 35</v>
          </cell>
          <cell r="C584">
            <v>4</v>
          </cell>
          <cell r="D584" t="str">
            <v>25</v>
          </cell>
          <cell r="E584" t="str">
            <v>11.05.05</v>
          </cell>
          <cell r="F584" t="str">
            <v/>
          </cell>
          <cell r="G584" t="str">
            <v xml:space="preserve">  .  .</v>
          </cell>
          <cell r="H584">
            <v>0.01</v>
          </cell>
          <cell r="I584">
            <v>0</v>
          </cell>
          <cell r="J584">
            <v>0</v>
          </cell>
          <cell r="K584">
            <v>0.01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0.01</v>
          </cell>
          <cell r="Q584">
            <v>0</v>
          </cell>
          <cell r="R584">
            <v>123</v>
          </cell>
          <cell r="S584">
            <v>935</v>
          </cell>
          <cell r="T584" t="str">
            <v>Амортизация (водопровод)</v>
          </cell>
          <cell r="U584">
            <v>71370000</v>
          </cell>
          <cell r="V584">
            <v>56</v>
          </cell>
          <cell r="W584">
            <v>26</v>
          </cell>
          <cell r="X584">
            <v>30</v>
          </cell>
          <cell r="Y584">
            <v>46.428571428571431</v>
          </cell>
          <cell r="Z584">
            <v>33136071.428571429</v>
          </cell>
          <cell r="AA584">
            <v>38233928.571428567</v>
          </cell>
          <cell r="AB584">
            <v>3823392857.1428566</v>
          </cell>
          <cell r="AC584">
            <v>38233928.561428569</v>
          </cell>
          <cell r="AD584">
            <v>0</v>
          </cell>
          <cell r="AE584">
            <v>38233928.571428567</v>
          </cell>
          <cell r="AF584">
            <v>0</v>
          </cell>
          <cell r="AG584">
            <v>127446.42857142857</v>
          </cell>
          <cell r="AH584">
            <v>106205.35714285714</v>
          </cell>
        </row>
        <row r="585">
          <cell r="A585">
            <v>714</v>
          </cell>
          <cell r="B585" t="str">
            <v>Вод-д к домам 1 М-30 1 очередь</v>
          </cell>
          <cell r="C585">
            <v>4</v>
          </cell>
          <cell r="D585" t="str">
            <v>25</v>
          </cell>
          <cell r="E585" t="str">
            <v>11.05.05</v>
          </cell>
          <cell r="F585" t="str">
            <v/>
          </cell>
          <cell r="G585" t="str">
            <v xml:space="preserve">  .  .</v>
          </cell>
          <cell r="H585">
            <v>157056.07</v>
          </cell>
          <cell r="I585">
            <v>0</v>
          </cell>
          <cell r="J585">
            <v>0</v>
          </cell>
          <cell r="K585">
            <v>157056.07</v>
          </cell>
          <cell r="L585">
            <v>0</v>
          </cell>
          <cell r="M585">
            <v>523.52</v>
          </cell>
          <cell r="N585">
            <v>523.52</v>
          </cell>
          <cell r="O585">
            <v>15176.84</v>
          </cell>
          <cell r="P585">
            <v>141879.23000000001</v>
          </cell>
          <cell r="Q585">
            <v>785.28</v>
          </cell>
          <cell r="R585">
            <v>123</v>
          </cell>
          <cell r="S585">
            <v>935</v>
          </cell>
          <cell r="T585" t="str">
            <v>Амортизация (водопровод)</v>
          </cell>
          <cell r="U585">
            <v>746240</v>
          </cell>
          <cell r="V585">
            <v>51</v>
          </cell>
          <cell r="W585">
            <v>26</v>
          </cell>
          <cell r="X585">
            <v>25</v>
          </cell>
          <cell r="Y585">
            <v>50.980392156862742</v>
          </cell>
          <cell r="Z585">
            <v>380436.07843137253</v>
          </cell>
          <cell r="AA585">
            <v>365803.92156862747</v>
          </cell>
          <cell r="AB585">
            <v>2.5782767609369421</v>
          </cell>
          <cell r="AC585">
            <v>247877.94544508564</v>
          </cell>
          <cell r="AD585">
            <v>23953.253876458224</v>
          </cell>
          <cell r="AE585">
            <v>404934.01544508565</v>
          </cell>
          <cell r="AF585">
            <v>39130.093876458224</v>
          </cell>
          <cell r="AG585">
            <v>1349.7800514836188</v>
          </cell>
          <cell r="AH585">
            <v>1219.3464052287582</v>
          </cell>
        </row>
        <row r="586">
          <cell r="A586">
            <v>715</v>
          </cell>
          <cell r="B586" t="str">
            <v>Вод-д кварт 15 пос Западный</v>
          </cell>
          <cell r="C586">
            <v>4</v>
          </cell>
          <cell r="D586" t="str">
            <v>25</v>
          </cell>
          <cell r="E586" t="str">
            <v>11.05.05</v>
          </cell>
          <cell r="F586" t="str">
            <v/>
          </cell>
          <cell r="G586" t="str">
            <v xml:space="preserve">  .  .</v>
          </cell>
          <cell r="H586">
            <v>189133.84</v>
          </cell>
          <cell r="I586">
            <v>0</v>
          </cell>
          <cell r="J586">
            <v>0</v>
          </cell>
          <cell r="K586">
            <v>189133.84</v>
          </cell>
          <cell r="L586">
            <v>0</v>
          </cell>
          <cell r="M586">
            <v>630.45000000000005</v>
          </cell>
          <cell r="N586">
            <v>630.45000000000005</v>
          </cell>
          <cell r="O586">
            <v>18276.73</v>
          </cell>
          <cell r="P586">
            <v>170857.11</v>
          </cell>
          <cell r="Q586">
            <v>945.67</v>
          </cell>
          <cell r="R586">
            <v>123</v>
          </cell>
          <cell r="S586">
            <v>935</v>
          </cell>
          <cell r="T586" t="str">
            <v>Амортизация (водопровод)</v>
          </cell>
          <cell r="U586">
            <v>2054180</v>
          </cell>
          <cell r="V586">
            <v>56</v>
          </cell>
          <cell r="W586">
            <v>26</v>
          </cell>
          <cell r="X586">
            <v>30</v>
          </cell>
          <cell r="Y586">
            <v>46.428571428571431</v>
          </cell>
          <cell r="Z586">
            <v>953726.42857142864</v>
          </cell>
          <cell r="AA586">
            <v>1100453.5714285714</v>
          </cell>
          <cell r="AB586">
            <v>6.4407830111873681</v>
          </cell>
          <cell r="AC586">
            <v>1029036.1835126298</v>
          </cell>
          <cell r="AD586">
            <v>99439.722084058507</v>
          </cell>
          <cell r="AE586">
            <v>1218170.0235126298</v>
          </cell>
          <cell r="AF586">
            <v>117716.4520840585</v>
          </cell>
          <cell r="AG586">
            <v>4060.5667450420992</v>
          </cell>
          <cell r="AH586">
            <v>3056.8154761904766</v>
          </cell>
        </row>
        <row r="587">
          <cell r="A587">
            <v>716</v>
          </cell>
          <cell r="B587" t="str">
            <v>Вод-д к дом 50 в М-не 19</v>
          </cell>
          <cell r="C587">
            <v>4</v>
          </cell>
          <cell r="D587" t="str">
            <v>25</v>
          </cell>
          <cell r="E587" t="str">
            <v>11.05.05</v>
          </cell>
          <cell r="F587" t="str">
            <v/>
          </cell>
          <cell r="G587" t="str">
            <v xml:space="preserve">  .  .</v>
          </cell>
          <cell r="H587">
            <v>0.01</v>
          </cell>
          <cell r="I587">
            <v>0</v>
          </cell>
          <cell r="J587">
            <v>0</v>
          </cell>
          <cell r="K587">
            <v>0.01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0.01</v>
          </cell>
          <cell r="Q587">
            <v>0</v>
          </cell>
          <cell r="R587">
            <v>123</v>
          </cell>
          <cell r="S587">
            <v>935</v>
          </cell>
          <cell r="T587" t="str">
            <v>Амортизация (водопровод)</v>
          </cell>
          <cell r="U587">
            <v>68850</v>
          </cell>
          <cell r="V587">
            <v>56</v>
          </cell>
          <cell r="W587">
            <v>26</v>
          </cell>
          <cell r="X587">
            <v>30</v>
          </cell>
          <cell r="Y587">
            <v>46.428571428571431</v>
          </cell>
          <cell r="Z587">
            <v>31966.071428571431</v>
          </cell>
          <cell r="AA587">
            <v>36883.928571428565</v>
          </cell>
          <cell r="AB587">
            <v>3688392.8571428563</v>
          </cell>
          <cell r="AC587">
            <v>36883.918571428563</v>
          </cell>
          <cell r="AD587">
            <v>0</v>
          </cell>
          <cell r="AE587">
            <v>36883.928571428565</v>
          </cell>
          <cell r="AF587">
            <v>0</v>
          </cell>
          <cell r="AG587">
            <v>122.94642857142856</v>
          </cell>
          <cell r="AH587">
            <v>102.45535714285715</v>
          </cell>
        </row>
        <row r="588">
          <cell r="A588">
            <v>717</v>
          </cell>
          <cell r="B588" t="str">
            <v>Вод-д к дому 4 ул Бабушкина М-18</v>
          </cell>
          <cell r="C588">
            <v>4</v>
          </cell>
          <cell r="D588" t="str">
            <v>25</v>
          </cell>
          <cell r="E588" t="str">
            <v>11.05.05</v>
          </cell>
          <cell r="F588" t="str">
            <v/>
          </cell>
          <cell r="G588" t="str">
            <v xml:space="preserve">  .  .</v>
          </cell>
          <cell r="H588">
            <v>22018.06</v>
          </cell>
          <cell r="I588">
            <v>0</v>
          </cell>
          <cell r="J588">
            <v>0</v>
          </cell>
          <cell r="K588">
            <v>22018.06</v>
          </cell>
          <cell r="L588">
            <v>0</v>
          </cell>
          <cell r="M588">
            <v>73.39</v>
          </cell>
          <cell r="N588">
            <v>73.39</v>
          </cell>
          <cell r="O588">
            <v>2127.59</v>
          </cell>
          <cell r="P588">
            <v>19890.47</v>
          </cell>
          <cell r="Q588">
            <v>110.09</v>
          </cell>
          <cell r="R588">
            <v>123</v>
          </cell>
          <cell r="S588">
            <v>935</v>
          </cell>
          <cell r="T588" t="str">
            <v>Амортизация (водопровод)</v>
          </cell>
          <cell r="U588">
            <v>132840</v>
          </cell>
          <cell r="V588">
            <v>51</v>
          </cell>
          <cell r="W588">
            <v>26</v>
          </cell>
          <cell r="X588">
            <v>25</v>
          </cell>
          <cell r="Y588">
            <v>50.980392156862742</v>
          </cell>
          <cell r="Z588">
            <v>67722.352941176461</v>
          </cell>
          <cell r="AA588">
            <v>65117.647058823539</v>
          </cell>
          <cell r="AB588">
            <v>3.2738113809690539</v>
          </cell>
          <cell r="AC588">
            <v>50064.915414859497</v>
          </cell>
          <cell r="AD588">
            <v>4837.7383560359494</v>
          </cell>
          <cell r="AE588">
            <v>72082.975414859495</v>
          </cell>
          <cell r="AF588">
            <v>6965.3283560359496</v>
          </cell>
          <cell r="AG588">
            <v>240.2765847161983</v>
          </cell>
          <cell r="AH588">
            <v>217.05882352941174</v>
          </cell>
        </row>
        <row r="589">
          <cell r="A589">
            <v>718</v>
          </cell>
          <cell r="B589" t="str">
            <v>Вод-д м-на 12</v>
          </cell>
          <cell r="C589">
            <v>4</v>
          </cell>
          <cell r="D589" t="str">
            <v>25</v>
          </cell>
          <cell r="E589" t="str">
            <v>11.05.05</v>
          </cell>
          <cell r="F589" t="str">
            <v/>
          </cell>
          <cell r="G589" t="str">
            <v xml:space="preserve">  .  .</v>
          </cell>
          <cell r="H589">
            <v>0.01</v>
          </cell>
          <cell r="I589">
            <v>0</v>
          </cell>
          <cell r="J589">
            <v>0</v>
          </cell>
          <cell r="K589">
            <v>0.01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0.01</v>
          </cell>
          <cell r="Q589">
            <v>0</v>
          </cell>
          <cell r="R589">
            <v>123</v>
          </cell>
          <cell r="S589">
            <v>935</v>
          </cell>
          <cell r="T589" t="str">
            <v>Амортизация (водопровод)</v>
          </cell>
          <cell r="U589">
            <v>4620000</v>
          </cell>
          <cell r="V589">
            <v>56</v>
          </cell>
          <cell r="W589">
            <v>26</v>
          </cell>
          <cell r="X589">
            <v>30</v>
          </cell>
          <cell r="Y589">
            <v>46.428571428571431</v>
          </cell>
          <cell r="Z589">
            <v>2145000</v>
          </cell>
          <cell r="AA589">
            <v>2475000</v>
          </cell>
          <cell r="AB589">
            <v>247500000</v>
          </cell>
          <cell r="AC589">
            <v>2474999.9900000002</v>
          </cell>
          <cell r="AD589">
            <v>0</v>
          </cell>
          <cell r="AE589">
            <v>2475000</v>
          </cell>
          <cell r="AF589">
            <v>0</v>
          </cell>
          <cell r="AG589">
            <v>8250</v>
          </cell>
          <cell r="AH589">
            <v>6875</v>
          </cell>
        </row>
        <row r="590">
          <cell r="A590">
            <v>719</v>
          </cell>
          <cell r="B590" t="str">
            <v>Вод-д к дом 36-40 М-н Восток 1</v>
          </cell>
          <cell r="C590">
            <v>4</v>
          </cell>
          <cell r="D590" t="str">
            <v>25</v>
          </cell>
          <cell r="E590" t="str">
            <v>11.05.05</v>
          </cell>
          <cell r="F590" t="str">
            <v/>
          </cell>
          <cell r="G590" t="str">
            <v xml:space="preserve">  .  .</v>
          </cell>
          <cell r="H590">
            <v>55478.87</v>
          </cell>
          <cell r="I590">
            <v>0</v>
          </cell>
          <cell r="J590">
            <v>0</v>
          </cell>
          <cell r="K590">
            <v>55478.87</v>
          </cell>
          <cell r="L590">
            <v>0</v>
          </cell>
          <cell r="M590">
            <v>184.93</v>
          </cell>
          <cell r="N590">
            <v>184.93</v>
          </cell>
          <cell r="O590">
            <v>5361.11</v>
          </cell>
          <cell r="P590">
            <v>50117.760000000002</v>
          </cell>
          <cell r="Q590">
            <v>277.39</v>
          </cell>
          <cell r="R590">
            <v>123</v>
          </cell>
          <cell r="S590">
            <v>935</v>
          </cell>
          <cell r="T590" t="str">
            <v>Амортизация (водопровод)</v>
          </cell>
          <cell r="U590">
            <v>185320</v>
          </cell>
          <cell r="V590">
            <v>51</v>
          </cell>
          <cell r="W590">
            <v>26</v>
          </cell>
          <cell r="X590">
            <v>25</v>
          </cell>
          <cell r="Y590">
            <v>50.980392156862742</v>
          </cell>
          <cell r="Z590">
            <v>94476.862745098028</v>
          </cell>
          <cell r="AA590">
            <v>90843.137254901972</v>
          </cell>
          <cell r="AB590">
            <v>1.8125937243584305</v>
          </cell>
          <cell r="AC590">
            <v>45081.781596497203</v>
          </cell>
          <cell r="AD590">
            <v>4356.4043415952247</v>
          </cell>
          <cell r="AE590">
            <v>100560.65159649721</v>
          </cell>
          <cell r="AF590">
            <v>9717.5143415952243</v>
          </cell>
          <cell r="AG590">
            <v>335.20217198832398</v>
          </cell>
          <cell r="AH590">
            <v>302.81045751633985</v>
          </cell>
        </row>
        <row r="591">
          <cell r="A591">
            <v>720</v>
          </cell>
          <cell r="B591" t="str">
            <v>Вод-д вокруг м-на Восток2</v>
          </cell>
          <cell r="C591">
            <v>4</v>
          </cell>
          <cell r="D591" t="str">
            <v>25</v>
          </cell>
          <cell r="E591" t="str">
            <v>11.05.05</v>
          </cell>
          <cell r="F591" t="str">
            <v/>
          </cell>
          <cell r="G591" t="str">
            <v xml:space="preserve">  .  .</v>
          </cell>
          <cell r="H591">
            <v>5622810.75</v>
          </cell>
          <cell r="I591">
            <v>0</v>
          </cell>
          <cell r="J591">
            <v>0</v>
          </cell>
          <cell r="K591">
            <v>5622810.75</v>
          </cell>
          <cell r="L591">
            <v>0</v>
          </cell>
          <cell r="M591">
            <v>18742.7</v>
          </cell>
          <cell r="N591">
            <v>18742.7</v>
          </cell>
          <cell r="O591">
            <v>70792.06</v>
          </cell>
          <cell r="P591">
            <v>5552018.6900000004</v>
          </cell>
          <cell r="Q591">
            <v>28114.05</v>
          </cell>
          <cell r="R591">
            <v>123</v>
          </cell>
          <cell r="S591">
            <v>935</v>
          </cell>
          <cell r="T591" t="str">
            <v>Амортизация (водопровод)</v>
          </cell>
          <cell r="U591">
            <v>9129695</v>
          </cell>
          <cell r="V591">
            <v>51</v>
          </cell>
          <cell r="W591">
            <v>26</v>
          </cell>
          <cell r="X591">
            <v>25</v>
          </cell>
          <cell r="Y591">
            <v>50.980392156862742</v>
          </cell>
          <cell r="Z591">
            <v>4654354.3137254901</v>
          </cell>
          <cell r="AA591">
            <v>4475340.6862745099</v>
          </cell>
          <cell r="AB591">
            <v>0.80607449941320519</v>
          </cell>
          <cell r="AC591">
            <v>-1090406.3893985609</v>
          </cell>
          <cell r="AD591">
            <v>-13728.385673070414</v>
          </cell>
          <cell r="AE591">
            <v>4532404.3606014391</v>
          </cell>
          <cell r="AF591">
            <v>57063.674326929584</v>
          </cell>
          <cell r="AG591">
            <v>15108.01453533813</v>
          </cell>
          <cell r="AH591">
            <v>14917.802287581699</v>
          </cell>
        </row>
        <row r="592">
          <cell r="A592">
            <v>721</v>
          </cell>
          <cell r="B592" t="str">
            <v>Вод-д М-на Восток 2 дом 9-13</v>
          </cell>
          <cell r="C592">
            <v>4</v>
          </cell>
          <cell r="D592" t="str">
            <v>25</v>
          </cell>
          <cell r="E592" t="str">
            <v>11.05.05</v>
          </cell>
          <cell r="F592" t="str">
            <v/>
          </cell>
          <cell r="G592" t="str">
            <v xml:space="preserve">  .  .</v>
          </cell>
          <cell r="H592">
            <v>17069.650000000001</v>
          </cell>
          <cell r="I592">
            <v>0</v>
          </cell>
          <cell r="J592">
            <v>0</v>
          </cell>
          <cell r="K592">
            <v>17069.650000000001</v>
          </cell>
          <cell r="L592">
            <v>0</v>
          </cell>
          <cell r="M592">
            <v>56.9</v>
          </cell>
          <cell r="N592">
            <v>56.9</v>
          </cell>
          <cell r="O592">
            <v>1649.52</v>
          </cell>
          <cell r="P592">
            <v>15420.13</v>
          </cell>
          <cell r="Q592">
            <v>85.35</v>
          </cell>
          <cell r="R592">
            <v>123</v>
          </cell>
          <cell r="S592">
            <v>935</v>
          </cell>
          <cell r="T592" t="str">
            <v>Амортизация (водопровод)</v>
          </cell>
          <cell r="U592">
            <v>186960</v>
          </cell>
          <cell r="V592">
            <v>51</v>
          </cell>
          <cell r="W592">
            <v>26</v>
          </cell>
          <cell r="X592">
            <v>25</v>
          </cell>
          <cell r="Y592">
            <v>50.980392156862742</v>
          </cell>
          <cell r="Z592">
            <v>95312.941176470587</v>
          </cell>
          <cell r="AA592">
            <v>91647.058823529413</v>
          </cell>
          <cell r="AB592">
            <v>5.9433389227930906</v>
          </cell>
          <cell r="AC592">
            <v>84381.065243455087</v>
          </cell>
          <cell r="AD592">
            <v>8154.1364199256586</v>
          </cell>
          <cell r="AE592">
            <v>101450.71524345508</v>
          </cell>
          <cell r="AF592">
            <v>9803.6564199256591</v>
          </cell>
          <cell r="AG592">
            <v>338.16905081151691</v>
          </cell>
          <cell r="AH592">
            <v>305.49019607843138</v>
          </cell>
        </row>
        <row r="593">
          <cell r="A593">
            <v>722</v>
          </cell>
          <cell r="B593" t="str">
            <v>Вод-д М-н Восток 2 дома 38-41 37</v>
          </cell>
          <cell r="C593">
            <v>4</v>
          </cell>
          <cell r="D593" t="str">
            <v>25</v>
          </cell>
          <cell r="E593" t="str">
            <v>11.05.05</v>
          </cell>
          <cell r="F593" t="str">
            <v/>
          </cell>
          <cell r="G593" t="str">
            <v xml:space="preserve">  .  .</v>
          </cell>
          <cell r="H593">
            <v>95201.39</v>
          </cell>
          <cell r="I593">
            <v>0</v>
          </cell>
          <cell r="J593">
            <v>0</v>
          </cell>
          <cell r="K593">
            <v>95201.39</v>
          </cell>
          <cell r="L593">
            <v>0</v>
          </cell>
          <cell r="M593">
            <v>317.33999999999997</v>
          </cell>
          <cell r="N593">
            <v>317.33999999999997</v>
          </cell>
          <cell r="O593">
            <v>9199.68</v>
          </cell>
          <cell r="P593">
            <v>86001.71</v>
          </cell>
          <cell r="Q593">
            <v>476.01</v>
          </cell>
          <cell r="R593">
            <v>123</v>
          </cell>
          <cell r="S593">
            <v>935</v>
          </cell>
          <cell r="T593" t="str">
            <v>Амортизация (водопровод)</v>
          </cell>
          <cell r="U593">
            <v>461912</v>
          </cell>
          <cell r="V593">
            <v>51</v>
          </cell>
          <cell r="W593">
            <v>26</v>
          </cell>
          <cell r="X593">
            <v>25</v>
          </cell>
          <cell r="Y593">
            <v>50.980392156862742</v>
          </cell>
          <cell r="Z593">
            <v>235484.54901960783</v>
          </cell>
          <cell r="AA593">
            <v>226427.45098039217</v>
          </cell>
          <cell r="AB593">
            <v>2.6328249866240121</v>
          </cell>
          <cell r="AC593">
            <v>155447.20835333737</v>
          </cell>
          <cell r="AD593">
            <v>15021.467372945193</v>
          </cell>
          <cell r="AE593">
            <v>250648.59835333738</v>
          </cell>
          <cell r="AF593">
            <v>24221.147372945194</v>
          </cell>
          <cell r="AG593">
            <v>835.49532784445785</v>
          </cell>
          <cell r="AH593">
            <v>754.75816993464059</v>
          </cell>
        </row>
        <row r="594">
          <cell r="A594">
            <v>723</v>
          </cell>
          <cell r="B594" t="str">
            <v>Вод-д Восток 2 дома 23-25 28 31-35 40</v>
          </cell>
          <cell r="C594">
            <v>4</v>
          </cell>
          <cell r="D594" t="str">
            <v>25</v>
          </cell>
          <cell r="E594" t="str">
            <v>11.05.05</v>
          </cell>
          <cell r="F594" t="str">
            <v/>
          </cell>
          <cell r="G594" t="str">
            <v xml:space="preserve">  .  .</v>
          </cell>
          <cell r="H594">
            <v>135921.66</v>
          </cell>
          <cell r="I594">
            <v>0</v>
          </cell>
          <cell r="J594">
            <v>0</v>
          </cell>
          <cell r="K594">
            <v>135921.66</v>
          </cell>
          <cell r="L594">
            <v>0</v>
          </cell>
          <cell r="M594">
            <v>453.07</v>
          </cell>
          <cell r="N594">
            <v>453.07</v>
          </cell>
          <cell r="O594">
            <v>13134.51</v>
          </cell>
          <cell r="P594">
            <v>122787.15</v>
          </cell>
          <cell r="Q594">
            <v>679.61</v>
          </cell>
          <cell r="R594">
            <v>123</v>
          </cell>
          <cell r="S594">
            <v>935</v>
          </cell>
          <cell r="T594" t="str">
            <v>Амортизация (водопровод)</v>
          </cell>
          <cell r="U594">
            <v>1304072</v>
          </cell>
          <cell r="V594">
            <v>51</v>
          </cell>
          <cell r="W594">
            <v>26</v>
          </cell>
          <cell r="X594">
            <v>25</v>
          </cell>
          <cell r="Y594">
            <v>50.980392156862742</v>
          </cell>
          <cell r="Z594">
            <v>664821.01960784313</v>
          </cell>
          <cell r="AA594">
            <v>639250.98039215687</v>
          </cell>
          <cell r="AB594">
            <v>5.2061716587782749</v>
          </cell>
          <cell r="AC594">
            <v>571709.83410609665</v>
          </cell>
          <cell r="AD594">
            <v>55246.003713939841</v>
          </cell>
          <cell r="AE594">
            <v>707631.49410609668</v>
          </cell>
          <cell r="AF594">
            <v>68380.513713939843</v>
          </cell>
          <cell r="AG594">
            <v>2358.7716470203222</v>
          </cell>
          <cell r="AH594">
            <v>2130.8366013071895</v>
          </cell>
        </row>
        <row r="595">
          <cell r="A595">
            <v>724</v>
          </cell>
          <cell r="B595" t="str">
            <v>Вод-д к дом 22 18 Восток 1</v>
          </cell>
          <cell r="C595">
            <v>4</v>
          </cell>
          <cell r="D595" t="str">
            <v>25</v>
          </cell>
          <cell r="E595" t="str">
            <v>11.05.05</v>
          </cell>
          <cell r="F595" t="str">
            <v/>
          </cell>
          <cell r="G595" t="str">
            <v xml:space="preserve">  .  .</v>
          </cell>
          <cell r="H595">
            <v>95307.68</v>
          </cell>
          <cell r="I595">
            <v>0</v>
          </cell>
          <cell r="J595">
            <v>0</v>
          </cell>
          <cell r="K595">
            <v>95307.68</v>
          </cell>
          <cell r="L595">
            <v>0</v>
          </cell>
          <cell r="M595">
            <v>317.69</v>
          </cell>
          <cell r="N595">
            <v>317.69</v>
          </cell>
          <cell r="O595">
            <v>2004.89</v>
          </cell>
          <cell r="P595">
            <v>93302.79</v>
          </cell>
          <cell r="Q595">
            <v>476.54</v>
          </cell>
          <cell r="R595">
            <v>123</v>
          </cell>
          <cell r="S595">
            <v>935</v>
          </cell>
          <cell r="T595" t="str">
            <v>Амортизация (водопровод)</v>
          </cell>
          <cell r="U595">
            <v>182040</v>
          </cell>
          <cell r="V595">
            <v>51</v>
          </cell>
          <cell r="W595">
            <v>26</v>
          </cell>
          <cell r="X595">
            <v>25</v>
          </cell>
          <cell r="Y595">
            <v>50.980392156862742</v>
          </cell>
          <cell r="Z595">
            <v>92804.705882352937</v>
          </cell>
          <cell r="AA595">
            <v>89235.294117647063</v>
          </cell>
          <cell r="AB595">
            <v>0.95640542064869727</v>
          </cell>
          <cell r="AC595">
            <v>-4154.8982185485656</v>
          </cell>
          <cell r="AD595">
            <v>-87.402336195633325</v>
          </cell>
          <cell r="AE595">
            <v>91152.781781451427</v>
          </cell>
          <cell r="AF595">
            <v>1917.4876638043668</v>
          </cell>
          <cell r="AG595">
            <v>303.8426059381714</v>
          </cell>
          <cell r="AH595">
            <v>297.45098039215685</v>
          </cell>
        </row>
        <row r="596">
          <cell r="A596">
            <v>725</v>
          </cell>
          <cell r="B596" t="str">
            <v>Вод-д к дом 26-31 Восток 1</v>
          </cell>
          <cell r="C596">
            <v>4</v>
          </cell>
          <cell r="D596" t="str">
            <v>25</v>
          </cell>
          <cell r="E596" t="str">
            <v>11.05.05</v>
          </cell>
          <cell r="F596" t="str">
            <v/>
          </cell>
          <cell r="G596" t="str">
            <v xml:space="preserve">  .  .</v>
          </cell>
          <cell r="H596">
            <v>0.01</v>
          </cell>
          <cell r="I596">
            <v>0</v>
          </cell>
          <cell r="J596">
            <v>0</v>
          </cell>
          <cell r="K596">
            <v>0.01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0.01</v>
          </cell>
          <cell r="Q596">
            <v>0</v>
          </cell>
          <cell r="R596">
            <v>123</v>
          </cell>
          <cell r="S596">
            <v>935</v>
          </cell>
          <cell r="T596" t="str">
            <v>Амортизация (водопровод)</v>
          </cell>
          <cell r="U596">
            <v>534150</v>
          </cell>
          <cell r="V596">
            <v>56</v>
          </cell>
          <cell r="W596">
            <v>26</v>
          </cell>
          <cell r="X596">
            <v>30</v>
          </cell>
          <cell r="Y596">
            <v>46.428571428571431</v>
          </cell>
          <cell r="Z596">
            <v>247998.21428571429</v>
          </cell>
          <cell r="AA596">
            <v>286151.78571428568</v>
          </cell>
          <cell r="AB596">
            <v>28615178.571428567</v>
          </cell>
          <cell r="AC596">
            <v>286151.77571428567</v>
          </cell>
          <cell r="AD596">
            <v>0</v>
          </cell>
          <cell r="AE596">
            <v>286151.78571428568</v>
          </cell>
          <cell r="AF596">
            <v>0</v>
          </cell>
          <cell r="AG596">
            <v>953.83928571428567</v>
          </cell>
          <cell r="AH596">
            <v>794.86607142857144</v>
          </cell>
        </row>
        <row r="597">
          <cell r="A597">
            <v>726</v>
          </cell>
          <cell r="B597" t="str">
            <v>Вод-д по ул Ленина</v>
          </cell>
          <cell r="C597">
            <v>4</v>
          </cell>
          <cell r="D597" t="str">
            <v>25</v>
          </cell>
          <cell r="E597" t="str">
            <v>11.05.05</v>
          </cell>
          <cell r="F597" t="str">
            <v/>
          </cell>
          <cell r="G597" t="str">
            <v xml:space="preserve">  .  .</v>
          </cell>
          <cell r="H597">
            <v>2560691.86</v>
          </cell>
          <cell r="I597">
            <v>0</v>
          </cell>
          <cell r="J597">
            <v>0</v>
          </cell>
          <cell r="K597">
            <v>2560691.86</v>
          </cell>
          <cell r="L597">
            <v>0</v>
          </cell>
          <cell r="M597">
            <v>8535.64</v>
          </cell>
          <cell r="N597">
            <v>8535.64</v>
          </cell>
          <cell r="O597">
            <v>247448.2</v>
          </cell>
          <cell r="P597">
            <v>2313243.66</v>
          </cell>
          <cell r="Q597">
            <v>12803.46</v>
          </cell>
          <cell r="R597">
            <v>123</v>
          </cell>
          <cell r="S597">
            <v>935</v>
          </cell>
          <cell r="T597" t="str">
            <v>Амортизация (водопровод)</v>
          </cell>
          <cell r="U597">
            <v>30989000</v>
          </cell>
          <cell r="V597">
            <v>56</v>
          </cell>
          <cell r="W597">
            <v>26</v>
          </cell>
          <cell r="X597">
            <v>30</v>
          </cell>
          <cell r="Y597">
            <v>46.428571428571431</v>
          </cell>
          <cell r="Z597">
            <v>14387750</v>
          </cell>
          <cell r="AA597">
            <v>16601250</v>
          </cell>
          <cell r="AB597">
            <v>7.17661104494284</v>
          </cell>
          <cell r="AC597">
            <v>15816397.625171226</v>
          </cell>
          <cell r="AD597">
            <v>1528391.285171225</v>
          </cell>
          <cell r="AE597">
            <v>18377089.485171225</v>
          </cell>
          <cell r="AF597">
            <v>1775839.4851712249</v>
          </cell>
          <cell r="AG597">
            <v>61256.964950570749</v>
          </cell>
          <cell r="AH597">
            <v>46114.583333333336</v>
          </cell>
        </row>
        <row r="598">
          <cell r="A598">
            <v>727</v>
          </cell>
          <cell r="B598" t="str">
            <v>Вод-д по ул Терешковой</v>
          </cell>
          <cell r="C598">
            <v>4</v>
          </cell>
          <cell r="D598" t="str">
            <v>25</v>
          </cell>
          <cell r="E598" t="str">
            <v>11.05.05</v>
          </cell>
          <cell r="F598" t="str">
            <v/>
          </cell>
          <cell r="G598" t="str">
            <v xml:space="preserve">  .  .</v>
          </cell>
          <cell r="H598">
            <v>8212489.6900000004</v>
          </cell>
          <cell r="I598">
            <v>8180227.4100000001</v>
          </cell>
          <cell r="J598">
            <v>0</v>
          </cell>
          <cell r="K598">
            <v>8212489.6900000004</v>
          </cell>
          <cell r="L598">
            <v>0</v>
          </cell>
          <cell r="M598">
            <v>107.54</v>
          </cell>
          <cell r="N598">
            <v>107.54</v>
          </cell>
          <cell r="O598">
            <v>215.08</v>
          </cell>
          <cell r="P598">
            <v>8212274.6100000003</v>
          </cell>
          <cell r="Q598">
            <v>41062.449999999997</v>
          </cell>
          <cell r="R598">
            <v>123</v>
          </cell>
          <cell r="S598">
            <v>935</v>
          </cell>
          <cell r="T598" t="str">
            <v>Амортизация (водопровод)</v>
          </cell>
          <cell r="U598">
            <v>14550000</v>
          </cell>
          <cell r="V598">
            <v>51</v>
          </cell>
          <cell r="W598">
            <v>26</v>
          </cell>
          <cell r="X598">
            <v>25</v>
          </cell>
          <cell r="Y598">
            <v>50.980392156862742</v>
          </cell>
          <cell r="Z598">
            <v>7417647.0588235287</v>
          </cell>
          <cell r="AA598">
            <v>7132352.9411764713</v>
          </cell>
          <cell r="AB598">
            <v>0.86849907971799678</v>
          </cell>
          <cell r="AC598">
            <v>-1079949.952041463</v>
          </cell>
          <cell r="AD598">
            <v>-28.283217934253258</v>
          </cell>
          <cell r="AE598">
            <v>7132539.7379585374</v>
          </cell>
          <cell r="AF598">
            <v>186.79678206574675</v>
          </cell>
          <cell r="AG598">
            <v>23775.13245986179</v>
          </cell>
          <cell r="AH598">
            <v>23774.509803921566</v>
          </cell>
        </row>
        <row r="599">
          <cell r="A599">
            <v>728</v>
          </cell>
          <cell r="B599" t="str">
            <v>Вод-д к дому 2 кв 57-58</v>
          </cell>
          <cell r="C599">
            <v>4</v>
          </cell>
          <cell r="D599" t="str">
            <v>25</v>
          </cell>
          <cell r="E599" t="str">
            <v>11.05.05</v>
          </cell>
          <cell r="F599" t="str">
            <v/>
          </cell>
          <cell r="G599" t="str">
            <v xml:space="preserve">  .  .</v>
          </cell>
          <cell r="H599">
            <v>13830.01</v>
          </cell>
          <cell r="I599">
            <v>0</v>
          </cell>
          <cell r="J599">
            <v>0</v>
          </cell>
          <cell r="K599">
            <v>13830.01</v>
          </cell>
          <cell r="L599">
            <v>0</v>
          </cell>
          <cell r="M599">
            <v>46.1</v>
          </cell>
          <cell r="N599">
            <v>46.1</v>
          </cell>
          <cell r="O599">
            <v>1336.44</v>
          </cell>
          <cell r="P599">
            <v>12493.57</v>
          </cell>
          <cell r="Q599">
            <v>69.150000000000006</v>
          </cell>
          <cell r="R599">
            <v>123</v>
          </cell>
          <cell r="S599">
            <v>935</v>
          </cell>
          <cell r="T599" t="str">
            <v>Амортизация (водопровод)</v>
          </cell>
          <cell r="U599">
            <v>77080</v>
          </cell>
          <cell r="V599">
            <v>56</v>
          </cell>
          <cell r="W599">
            <v>26</v>
          </cell>
          <cell r="X599">
            <v>30</v>
          </cell>
          <cell r="Y599">
            <v>46.428571428571431</v>
          </cell>
          <cell r="Z599">
            <v>35787.142857142855</v>
          </cell>
          <cell r="AA599">
            <v>41292.857142857145</v>
          </cell>
          <cell r="AB599">
            <v>3.3051287296471021</v>
          </cell>
          <cell r="AC599">
            <v>31879.953382306718</v>
          </cell>
          <cell r="AD599">
            <v>3080.6662394495729</v>
          </cell>
          <cell r="AE599">
            <v>45709.96338230672</v>
          </cell>
          <cell r="AF599">
            <v>4417.106239449573</v>
          </cell>
          <cell r="AG599">
            <v>152.36654460768906</v>
          </cell>
          <cell r="AH599">
            <v>114.70238095238095</v>
          </cell>
        </row>
        <row r="600">
          <cell r="A600">
            <v>729</v>
          </cell>
          <cell r="B600" t="str">
            <v>Вод-д ул Дзерж 85 кв 89 от СПМК до Иртыш</v>
          </cell>
          <cell r="C600">
            <v>4</v>
          </cell>
          <cell r="D600" t="str">
            <v>25</v>
          </cell>
          <cell r="E600" t="str">
            <v>11.05.05</v>
          </cell>
          <cell r="F600" t="str">
            <v/>
          </cell>
          <cell r="G600" t="str">
            <v xml:space="preserve">  .  .</v>
          </cell>
          <cell r="H600">
            <v>0.01</v>
          </cell>
          <cell r="I600">
            <v>0</v>
          </cell>
          <cell r="J600">
            <v>0</v>
          </cell>
          <cell r="K600">
            <v>0.01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0.01</v>
          </cell>
          <cell r="Q600">
            <v>0</v>
          </cell>
          <cell r="R600">
            <v>123</v>
          </cell>
          <cell r="S600">
            <v>935</v>
          </cell>
          <cell r="T600" t="str">
            <v>Амортизация (водопровод)</v>
          </cell>
          <cell r="U600">
            <v>11700</v>
          </cell>
          <cell r="V600">
            <v>36</v>
          </cell>
          <cell r="W600">
            <v>26</v>
          </cell>
          <cell r="X600">
            <v>10</v>
          </cell>
          <cell r="Y600">
            <v>72.222222222222214</v>
          </cell>
          <cell r="Z600">
            <v>8450</v>
          </cell>
          <cell r="AA600">
            <v>3250</v>
          </cell>
          <cell r="AB600">
            <v>325000</v>
          </cell>
          <cell r="AC600">
            <v>3249.99</v>
          </cell>
          <cell r="AD600">
            <v>0</v>
          </cell>
          <cell r="AE600">
            <v>3250</v>
          </cell>
          <cell r="AF600">
            <v>0</v>
          </cell>
          <cell r="AG600">
            <v>10.833333333333334</v>
          </cell>
          <cell r="AH600">
            <v>27.083333333333332</v>
          </cell>
        </row>
        <row r="601">
          <cell r="A601">
            <v>730</v>
          </cell>
          <cell r="B601" t="str">
            <v>Вод-д к дому 34/4 по ул Алиханова</v>
          </cell>
          <cell r="C601">
            <v>4</v>
          </cell>
          <cell r="D601" t="str">
            <v>25</v>
          </cell>
          <cell r="E601" t="str">
            <v>11.05.05</v>
          </cell>
          <cell r="F601" t="str">
            <v/>
          </cell>
          <cell r="G601" t="str">
            <v xml:space="preserve">  .  .</v>
          </cell>
          <cell r="H601">
            <v>10405.51</v>
          </cell>
          <cell r="I601">
            <v>0</v>
          </cell>
          <cell r="J601">
            <v>0</v>
          </cell>
          <cell r="K601">
            <v>10405.51</v>
          </cell>
          <cell r="L601">
            <v>0</v>
          </cell>
          <cell r="M601">
            <v>34.69</v>
          </cell>
          <cell r="N601">
            <v>34.69</v>
          </cell>
          <cell r="O601">
            <v>1005.65</v>
          </cell>
          <cell r="P601">
            <v>9399.86</v>
          </cell>
          <cell r="Q601">
            <v>52.03</v>
          </cell>
          <cell r="R601">
            <v>123</v>
          </cell>
          <cell r="S601">
            <v>935</v>
          </cell>
          <cell r="T601" t="str">
            <v>Амортизация (водопровод)</v>
          </cell>
          <cell r="U601">
            <v>73800</v>
          </cell>
          <cell r="V601">
            <v>57</v>
          </cell>
          <cell r="W601">
            <v>25</v>
          </cell>
          <cell r="X601">
            <v>32</v>
          </cell>
          <cell r="Y601">
            <v>43.859649122807014</v>
          </cell>
          <cell r="Z601">
            <v>32368.421052631576</v>
          </cell>
          <cell r="AA601">
            <v>41431.578947368427</v>
          </cell>
          <cell r="AB601">
            <v>4.4076804279391846</v>
          </cell>
          <cell r="AC601">
            <v>35458.652769725464</v>
          </cell>
          <cell r="AD601">
            <v>3426.9338223570408</v>
          </cell>
          <cell r="AE601">
            <v>45864.162769725466</v>
          </cell>
          <cell r="AF601">
            <v>4432.5838223570408</v>
          </cell>
          <cell r="AG601">
            <v>152.88054256575154</v>
          </cell>
          <cell r="AH601">
            <v>107.89473684210526</v>
          </cell>
        </row>
        <row r="602">
          <cell r="A602">
            <v>731</v>
          </cell>
          <cell r="B602" t="str">
            <v>Вод-д по ул Лободы от Кирова до Связи</v>
          </cell>
          <cell r="C602">
            <v>4</v>
          </cell>
          <cell r="D602" t="str">
            <v>25</v>
          </cell>
          <cell r="E602" t="str">
            <v>11.05.05</v>
          </cell>
          <cell r="F602" t="str">
            <v/>
          </cell>
          <cell r="G602" t="str">
            <v xml:space="preserve">  .  .</v>
          </cell>
          <cell r="H602">
            <v>20937.05</v>
          </cell>
          <cell r="I602">
            <v>0</v>
          </cell>
          <cell r="J602">
            <v>0</v>
          </cell>
          <cell r="K602">
            <v>20937.05</v>
          </cell>
          <cell r="L602">
            <v>0</v>
          </cell>
          <cell r="M602">
            <v>69.790000000000006</v>
          </cell>
          <cell r="N602">
            <v>69.790000000000006</v>
          </cell>
          <cell r="O602">
            <v>558.32000000000005</v>
          </cell>
          <cell r="P602">
            <v>20378.73</v>
          </cell>
          <cell r="Q602">
            <v>104.69</v>
          </cell>
          <cell r="R602">
            <v>123</v>
          </cell>
          <cell r="S602">
            <v>935</v>
          </cell>
          <cell r="T602" t="str">
            <v>Амортизация (водопровод)</v>
          </cell>
          <cell r="U602">
            <v>1308150</v>
          </cell>
          <cell r="V602">
            <v>37</v>
          </cell>
          <cell r="W602">
            <v>25</v>
          </cell>
          <cell r="X602">
            <v>12</v>
          </cell>
          <cell r="Y602">
            <v>67.567567567567565</v>
          </cell>
          <cell r="Z602">
            <v>883885.13513513515</v>
          </cell>
          <cell r="AA602">
            <v>424264.86486486485</v>
          </cell>
          <cell r="AB602">
            <v>20.819004170763577</v>
          </cell>
          <cell r="AC602">
            <v>414951.48127348552</v>
          </cell>
          <cell r="AD602">
            <v>11065.346408620722</v>
          </cell>
          <cell r="AE602">
            <v>435888.53127348551</v>
          </cell>
          <cell r="AF602">
            <v>11623.666408620722</v>
          </cell>
          <cell r="AG602">
            <v>1452.9617709116183</v>
          </cell>
          <cell r="AH602">
            <v>2946.2837837837837</v>
          </cell>
        </row>
        <row r="603">
          <cell r="A603">
            <v>732</v>
          </cell>
          <cell r="B603" t="str">
            <v>Вод-д к дому 27 по ул Кривогуза</v>
          </cell>
          <cell r="C603">
            <v>4</v>
          </cell>
          <cell r="D603" t="str">
            <v>25</v>
          </cell>
          <cell r="E603" t="str">
            <v>11.05.05</v>
          </cell>
          <cell r="F603" t="str">
            <v/>
          </cell>
          <cell r="G603" t="str">
            <v xml:space="preserve">  .  .</v>
          </cell>
          <cell r="H603">
            <v>0.01</v>
          </cell>
          <cell r="I603">
            <v>0</v>
          </cell>
          <cell r="J603">
            <v>0</v>
          </cell>
          <cell r="K603">
            <v>0.01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0.01</v>
          </cell>
          <cell r="Q603">
            <v>0</v>
          </cell>
          <cell r="R603">
            <v>123</v>
          </cell>
          <cell r="S603">
            <v>935</v>
          </cell>
          <cell r="T603" t="str">
            <v>Амортизация (водопровод)</v>
          </cell>
          <cell r="U603">
            <v>9000</v>
          </cell>
          <cell r="V603">
            <v>38</v>
          </cell>
          <cell r="W603">
            <v>24</v>
          </cell>
          <cell r="X603">
            <v>14</v>
          </cell>
          <cell r="Y603">
            <v>63.157894736842103</v>
          </cell>
          <cell r="Z603">
            <v>5684.2105263157891</v>
          </cell>
          <cell r="AA603">
            <v>3315.7894736842109</v>
          </cell>
          <cell r="AB603">
            <v>331578.94736842107</v>
          </cell>
          <cell r="AC603">
            <v>3315.7794736842106</v>
          </cell>
          <cell r="AD603">
            <v>0</v>
          </cell>
          <cell r="AE603">
            <v>3315.7894736842109</v>
          </cell>
          <cell r="AF603">
            <v>0</v>
          </cell>
          <cell r="AG603">
            <v>11.05263157894737</v>
          </cell>
          <cell r="AH603">
            <v>19.736842105263158</v>
          </cell>
        </row>
        <row r="604">
          <cell r="A604">
            <v>733</v>
          </cell>
          <cell r="B604" t="str">
            <v>Вод-д Восток-2 дома 57</v>
          </cell>
          <cell r="C604">
            <v>4</v>
          </cell>
          <cell r="D604" t="str">
            <v>25</v>
          </cell>
          <cell r="E604" t="str">
            <v>11.05.05</v>
          </cell>
          <cell r="F604" t="str">
            <v/>
          </cell>
          <cell r="G604" t="str">
            <v xml:space="preserve">  .  .</v>
          </cell>
          <cell r="H604">
            <v>54168.5</v>
          </cell>
          <cell r="I604">
            <v>0</v>
          </cell>
          <cell r="J604">
            <v>0</v>
          </cell>
          <cell r="K604">
            <v>54168.5</v>
          </cell>
          <cell r="L604">
            <v>0</v>
          </cell>
          <cell r="M604">
            <v>180.56</v>
          </cell>
          <cell r="N604">
            <v>180.56</v>
          </cell>
          <cell r="O604">
            <v>5234.4399999999996</v>
          </cell>
          <cell r="P604">
            <v>48934.06</v>
          </cell>
          <cell r="Q604">
            <v>270.83999999999997</v>
          </cell>
          <cell r="R604">
            <v>123</v>
          </cell>
          <cell r="S604">
            <v>935</v>
          </cell>
          <cell r="T604" t="str">
            <v>Амортизация (водопровод)</v>
          </cell>
          <cell r="U604">
            <v>717112</v>
          </cell>
          <cell r="V604">
            <v>51</v>
          </cell>
          <cell r="W604">
            <v>26</v>
          </cell>
          <cell r="X604">
            <v>25</v>
          </cell>
          <cell r="Y604">
            <v>50.980392156862742</v>
          </cell>
          <cell r="Z604">
            <v>365586.50980392157</v>
          </cell>
          <cell r="AA604">
            <v>351525.49019607843</v>
          </cell>
          <cell r="AB604">
            <v>7.1836567453442131</v>
          </cell>
          <cell r="AC604">
            <v>334959.41041017801</v>
          </cell>
          <cell r="AD604">
            <v>32367.980214099563</v>
          </cell>
          <cell r="AE604">
            <v>389127.91041017801</v>
          </cell>
          <cell r="AF604">
            <v>37602.420214099562</v>
          </cell>
          <cell r="AG604">
            <v>1297.0930347005933</v>
          </cell>
          <cell r="AH604">
            <v>1171.7516339869283</v>
          </cell>
        </row>
        <row r="605">
          <cell r="A605">
            <v>734</v>
          </cell>
          <cell r="B605" t="str">
            <v>Вод-д к д 20 М-30 от пред-ия п-я5256</v>
          </cell>
          <cell r="C605">
            <v>4</v>
          </cell>
          <cell r="D605" t="str">
            <v>25</v>
          </cell>
          <cell r="E605" t="str">
            <v>11.05.05</v>
          </cell>
          <cell r="F605" t="str">
            <v/>
          </cell>
          <cell r="G605" t="str">
            <v xml:space="preserve">  .  .</v>
          </cell>
          <cell r="H605">
            <v>0.01</v>
          </cell>
          <cell r="I605">
            <v>0</v>
          </cell>
          <cell r="J605">
            <v>0</v>
          </cell>
          <cell r="K605">
            <v>0.01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0.01</v>
          </cell>
          <cell r="Q605">
            <v>0</v>
          </cell>
          <cell r="R605">
            <v>123</v>
          </cell>
          <cell r="S605">
            <v>935</v>
          </cell>
          <cell r="T605" t="str">
            <v>Амортизация (водопровод)</v>
          </cell>
          <cell r="U605">
            <v>18450</v>
          </cell>
          <cell r="V605">
            <v>37</v>
          </cell>
          <cell r="W605">
            <v>25</v>
          </cell>
          <cell r="X605">
            <v>12</v>
          </cell>
          <cell r="Y605">
            <v>67.567567567567565</v>
          </cell>
          <cell r="Z605">
            <v>12466.216216216217</v>
          </cell>
          <cell r="AA605">
            <v>5983.7837837837833</v>
          </cell>
          <cell r="AB605">
            <v>598378.37837837834</v>
          </cell>
          <cell r="AC605">
            <v>5983.7737837837831</v>
          </cell>
          <cell r="AD605">
            <v>0</v>
          </cell>
          <cell r="AE605">
            <v>5983.7837837837833</v>
          </cell>
          <cell r="AF605">
            <v>0</v>
          </cell>
          <cell r="AG605">
            <v>19.945945945945944</v>
          </cell>
          <cell r="AH605">
            <v>41.554054054054056</v>
          </cell>
        </row>
        <row r="606">
          <cell r="A606">
            <v>735</v>
          </cell>
          <cell r="B606" t="str">
            <v>Вод-д вокруг м-на Орбита</v>
          </cell>
          <cell r="C606">
            <v>4</v>
          </cell>
          <cell r="D606" t="str">
            <v>25</v>
          </cell>
          <cell r="E606" t="str">
            <v>11.05.05</v>
          </cell>
          <cell r="F606" t="str">
            <v/>
          </cell>
          <cell r="G606" t="str">
            <v xml:space="preserve">  .  .</v>
          </cell>
          <cell r="H606">
            <v>0.01</v>
          </cell>
          <cell r="I606">
            <v>0</v>
          </cell>
          <cell r="J606">
            <v>0</v>
          </cell>
          <cell r="K606">
            <v>0.01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0.01</v>
          </cell>
          <cell r="Q606">
            <v>0</v>
          </cell>
          <cell r="R606">
            <v>123</v>
          </cell>
          <cell r="S606">
            <v>935</v>
          </cell>
          <cell r="T606" t="str">
            <v>Амортизация (водопровод)</v>
          </cell>
          <cell r="U606">
            <v>3196445</v>
          </cell>
          <cell r="V606">
            <v>37</v>
          </cell>
          <cell r="W606">
            <v>25</v>
          </cell>
          <cell r="X606">
            <v>12</v>
          </cell>
          <cell r="Y606">
            <v>67.567567567567565</v>
          </cell>
          <cell r="Z606">
            <v>2159760.1351351351</v>
          </cell>
          <cell r="AA606">
            <v>1036684.8648648649</v>
          </cell>
          <cell r="AB606">
            <v>103668486.48648648</v>
          </cell>
          <cell r="AC606">
            <v>1036684.8548648648</v>
          </cell>
          <cell r="AD606">
            <v>0</v>
          </cell>
          <cell r="AE606">
            <v>1036684.8648648649</v>
          </cell>
          <cell r="AF606">
            <v>0</v>
          </cell>
          <cell r="AG606">
            <v>3455.6162162162163</v>
          </cell>
          <cell r="AH606">
            <v>7199.2004504504503</v>
          </cell>
        </row>
        <row r="607">
          <cell r="A607">
            <v>736</v>
          </cell>
          <cell r="B607" t="str">
            <v>Вод-д к домам 33 33а пр Строителей</v>
          </cell>
          <cell r="C607">
            <v>4</v>
          </cell>
          <cell r="D607" t="str">
            <v>25</v>
          </cell>
          <cell r="E607" t="str">
            <v>11.05.05</v>
          </cell>
          <cell r="F607" t="str">
            <v/>
          </cell>
          <cell r="G607" t="str">
            <v xml:space="preserve">  .  .</v>
          </cell>
          <cell r="H607">
            <v>235524.52</v>
          </cell>
          <cell r="I607">
            <v>0</v>
          </cell>
          <cell r="J607">
            <v>0</v>
          </cell>
          <cell r="K607">
            <v>235524.52</v>
          </cell>
          <cell r="L607">
            <v>0</v>
          </cell>
          <cell r="M607">
            <v>785.08</v>
          </cell>
          <cell r="N607">
            <v>785.08</v>
          </cell>
          <cell r="O607">
            <v>12782.42</v>
          </cell>
          <cell r="P607">
            <v>222742.1</v>
          </cell>
          <cell r="Q607">
            <v>1177.6199999999999</v>
          </cell>
          <cell r="R607">
            <v>123</v>
          </cell>
          <cell r="S607">
            <v>935</v>
          </cell>
          <cell r="T607" t="str">
            <v>Амортизация (водопровод)</v>
          </cell>
          <cell r="U607">
            <v>1217920</v>
          </cell>
          <cell r="V607">
            <v>50</v>
          </cell>
          <cell r="W607">
            <v>25</v>
          </cell>
          <cell r="X607">
            <v>25</v>
          </cell>
          <cell r="Y607">
            <v>50</v>
          </cell>
          <cell r="Z607">
            <v>608960</v>
          </cell>
          <cell r="AA607">
            <v>608960</v>
          </cell>
          <cell r="AB607">
            <v>2.7339241212146246</v>
          </cell>
          <cell r="AC607">
            <v>408381.64636549621</v>
          </cell>
          <cell r="AD607">
            <v>22163.746365496241</v>
          </cell>
          <cell r="AE607">
            <v>643906.16636549623</v>
          </cell>
          <cell r="AF607">
            <v>34946.166365496239</v>
          </cell>
          <cell r="AG607">
            <v>2146.3538878849872</v>
          </cell>
          <cell r="AH607">
            <v>2029.8666666666668</v>
          </cell>
        </row>
        <row r="608">
          <cell r="A608">
            <v>737</v>
          </cell>
          <cell r="B608" t="str">
            <v>Вод-д к общеж по ул Осевая п Кирзавод</v>
          </cell>
          <cell r="C608">
            <v>4</v>
          </cell>
          <cell r="D608" t="str">
            <v>25</v>
          </cell>
          <cell r="E608" t="str">
            <v>11.05.05</v>
          </cell>
          <cell r="F608" t="str">
            <v/>
          </cell>
          <cell r="G608" t="str">
            <v xml:space="preserve">  .  .</v>
          </cell>
          <cell r="H608">
            <v>11628.38</v>
          </cell>
          <cell r="I608">
            <v>0</v>
          </cell>
          <cell r="J608">
            <v>0</v>
          </cell>
          <cell r="K608">
            <v>11628.38</v>
          </cell>
          <cell r="L608">
            <v>0</v>
          </cell>
          <cell r="M608">
            <v>38.76</v>
          </cell>
          <cell r="N608">
            <v>38.76</v>
          </cell>
          <cell r="O608">
            <v>856.26</v>
          </cell>
          <cell r="P608">
            <v>10772.12</v>
          </cell>
          <cell r="Q608">
            <v>58.14</v>
          </cell>
          <cell r="R608">
            <v>123</v>
          </cell>
          <cell r="S608">
            <v>935</v>
          </cell>
          <cell r="T608" t="str">
            <v>Амортизация (водопровод)</v>
          </cell>
          <cell r="U608">
            <v>0</v>
          </cell>
          <cell r="V608">
            <v>56</v>
          </cell>
          <cell r="W608">
            <v>26</v>
          </cell>
          <cell r="X608">
            <v>30</v>
          </cell>
          <cell r="Y608">
            <v>46.428571428571431</v>
          </cell>
          <cell r="Z608">
            <v>0</v>
          </cell>
          <cell r="AA608">
            <v>10772.12</v>
          </cell>
          <cell r="AB608">
            <v>1</v>
          </cell>
          <cell r="AC608">
            <v>0</v>
          </cell>
          <cell r="AD608">
            <v>0</v>
          </cell>
          <cell r="AE608">
            <v>11628.38</v>
          </cell>
          <cell r="AF608">
            <v>856.26</v>
          </cell>
          <cell r="AG608">
            <v>38.761266666666664</v>
          </cell>
          <cell r="AH608">
            <v>16.029940476190479</v>
          </cell>
        </row>
        <row r="609">
          <cell r="A609">
            <v>738</v>
          </cell>
          <cell r="B609" t="str">
            <v>Вод-д по ул Чкалова</v>
          </cell>
          <cell r="C609">
            <v>4</v>
          </cell>
          <cell r="D609" t="str">
            <v>25</v>
          </cell>
          <cell r="E609" t="str">
            <v>11.05.05</v>
          </cell>
          <cell r="F609" t="str">
            <v/>
          </cell>
          <cell r="G609" t="str">
            <v xml:space="preserve">  .  .</v>
          </cell>
          <cell r="H609">
            <v>0.01</v>
          </cell>
          <cell r="I609">
            <v>0</v>
          </cell>
          <cell r="J609">
            <v>0</v>
          </cell>
          <cell r="K609">
            <v>0.01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0.01</v>
          </cell>
          <cell r="Q609">
            <v>0</v>
          </cell>
          <cell r="R609">
            <v>123</v>
          </cell>
          <cell r="S609">
            <v>935</v>
          </cell>
          <cell r="T609" t="str">
            <v>Амортизация (водопровод)</v>
          </cell>
          <cell r="U609">
            <v>1722000</v>
          </cell>
          <cell r="V609">
            <v>37</v>
          </cell>
          <cell r="W609">
            <v>25</v>
          </cell>
          <cell r="X609">
            <v>12</v>
          </cell>
          <cell r="Y609">
            <v>67.567567567567565</v>
          </cell>
          <cell r="Z609">
            <v>1163513.5135135134</v>
          </cell>
          <cell r="AA609">
            <v>558486.48648648662</v>
          </cell>
          <cell r="AB609">
            <v>55848648.648648664</v>
          </cell>
          <cell r="AC609">
            <v>558486.47648648662</v>
          </cell>
          <cell r="AD609">
            <v>0</v>
          </cell>
          <cell r="AE609">
            <v>558486.48648648662</v>
          </cell>
          <cell r="AF609">
            <v>0</v>
          </cell>
          <cell r="AG609">
            <v>1861.6216216216219</v>
          </cell>
          <cell r="AH609">
            <v>3878.3783783783783</v>
          </cell>
        </row>
        <row r="610">
          <cell r="A610">
            <v>739</v>
          </cell>
          <cell r="B610" t="str">
            <v>Вод-д от очист КТРВ до п Пришахтинск</v>
          </cell>
          <cell r="C610">
            <v>4</v>
          </cell>
          <cell r="D610" t="str">
            <v>25</v>
          </cell>
          <cell r="E610" t="str">
            <v>11.05.05</v>
          </cell>
          <cell r="F610" t="str">
            <v/>
          </cell>
          <cell r="G610" t="str">
            <v xml:space="preserve">  .  .</v>
          </cell>
          <cell r="H610">
            <v>3876791.3</v>
          </cell>
          <cell r="I610">
            <v>0</v>
          </cell>
          <cell r="J610">
            <v>0</v>
          </cell>
          <cell r="K610">
            <v>3876791.3</v>
          </cell>
          <cell r="L610">
            <v>0</v>
          </cell>
          <cell r="M610">
            <v>12922.64</v>
          </cell>
          <cell r="N610">
            <v>12922.64</v>
          </cell>
          <cell r="O610">
            <v>103381.12</v>
          </cell>
          <cell r="P610">
            <v>3773410.18</v>
          </cell>
          <cell r="Q610">
            <v>19383.96</v>
          </cell>
          <cell r="R610">
            <v>123</v>
          </cell>
          <cell r="S610">
            <v>935</v>
          </cell>
          <cell r="T610" t="str">
            <v>Амортизация (водопровод)</v>
          </cell>
          <cell r="U610">
            <v>11029200</v>
          </cell>
          <cell r="V610">
            <v>37</v>
          </cell>
          <cell r="W610">
            <v>25</v>
          </cell>
          <cell r="X610">
            <v>12</v>
          </cell>
          <cell r="Y610">
            <v>67.567567567567565</v>
          </cell>
          <cell r="Z610">
            <v>7452162.1621621624</v>
          </cell>
          <cell r="AA610">
            <v>3577037.8378378376</v>
          </cell>
          <cell r="AB610">
            <v>0.94795891970531476</v>
          </cell>
          <cell r="AC610">
            <v>-201752.40732903732</v>
          </cell>
          <cell r="AD610">
            <v>-5380.0651668744831</v>
          </cell>
          <cell r="AE610">
            <v>3675038.8926709625</v>
          </cell>
          <cell r="AF610">
            <v>98001.054833125512</v>
          </cell>
          <cell r="AG610">
            <v>12250.129642236541</v>
          </cell>
          <cell r="AH610">
            <v>24840.540540540544</v>
          </cell>
        </row>
        <row r="611">
          <cell r="A611">
            <v>740</v>
          </cell>
          <cell r="B611" t="str">
            <v>Вод-д к котельн д/дома п Компанейск</v>
          </cell>
          <cell r="C611">
            <v>4</v>
          </cell>
          <cell r="D611" t="str">
            <v>25</v>
          </cell>
          <cell r="E611" t="str">
            <v>11.05.05</v>
          </cell>
          <cell r="F611" t="str">
            <v/>
          </cell>
          <cell r="G611" t="str">
            <v xml:space="preserve">  .  .</v>
          </cell>
          <cell r="H611">
            <v>113786.71</v>
          </cell>
          <cell r="I611">
            <v>0</v>
          </cell>
          <cell r="J611">
            <v>0</v>
          </cell>
          <cell r="K611">
            <v>113786.71</v>
          </cell>
          <cell r="L611">
            <v>0</v>
          </cell>
          <cell r="M611">
            <v>379.29</v>
          </cell>
          <cell r="N611">
            <v>379.29</v>
          </cell>
          <cell r="O611">
            <v>7592.87</v>
          </cell>
          <cell r="P611">
            <v>106193.84</v>
          </cell>
          <cell r="Q611">
            <v>568.92999999999995</v>
          </cell>
          <cell r="R611">
            <v>123</v>
          </cell>
          <cell r="S611">
            <v>935</v>
          </cell>
          <cell r="T611" t="str">
            <v>Амортизация (водопровод)</v>
          </cell>
          <cell r="U611">
            <v>1370424</v>
          </cell>
          <cell r="V611">
            <v>56</v>
          </cell>
          <cell r="W611">
            <v>26</v>
          </cell>
          <cell r="X611">
            <v>30</v>
          </cell>
          <cell r="Y611">
            <v>46.428571428571431</v>
          </cell>
          <cell r="Z611">
            <v>636268.28571428568</v>
          </cell>
          <cell r="AA611">
            <v>734155.71428571432</v>
          </cell>
          <cell r="AB611">
            <v>6.9133549957861433</v>
          </cell>
          <cell r="AC611">
            <v>672861.21003256924</v>
          </cell>
          <cell r="AD611">
            <v>44899.335746854733</v>
          </cell>
          <cell r="AE611">
            <v>786647.92003256921</v>
          </cell>
          <cell r="AF611">
            <v>52492.205746854735</v>
          </cell>
          <cell r="AG611">
            <v>2622.1597334418971</v>
          </cell>
          <cell r="AH611">
            <v>2039.3214285714284</v>
          </cell>
        </row>
        <row r="612">
          <cell r="A612">
            <v>741</v>
          </cell>
          <cell r="B612" t="str">
            <v>Вод-д от в-да 1200 до н/ст 2 зоны, протяженность 640 п.м.</v>
          </cell>
          <cell r="C612">
            <v>4</v>
          </cell>
          <cell r="D612" t="str">
            <v>25</v>
          </cell>
          <cell r="E612" t="str">
            <v>31.12.06</v>
          </cell>
          <cell r="F612" t="str">
            <v>Протяженность 640 п/м</v>
          </cell>
          <cell r="G612" t="str">
            <v xml:space="preserve">  .  .</v>
          </cell>
          <cell r="H612">
            <v>0.01</v>
          </cell>
          <cell r="I612">
            <v>0</v>
          </cell>
          <cell r="J612">
            <v>0</v>
          </cell>
          <cell r="K612">
            <v>0.01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0.01</v>
          </cell>
          <cell r="Q612">
            <v>0</v>
          </cell>
          <cell r="R612">
            <v>123</v>
          </cell>
          <cell r="S612">
            <v>935</v>
          </cell>
          <cell r="T612" t="str">
            <v>Амортизация (водопровод)</v>
          </cell>
          <cell r="U612">
            <v>5548800</v>
          </cell>
          <cell r="V612">
            <v>28</v>
          </cell>
          <cell r="W612">
            <v>24</v>
          </cell>
          <cell r="X612">
            <v>4</v>
          </cell>
          <cell r="Y612">
            <v>85.714285714285708</v>
          </cell>
          <cell r="Z612">
            <v>4756114.2857142854</v>
          </cell>
          <cell r="AA612">
            <v>792685.71428571455</v>
          </cell>
          <cell r="AB612">
            <v>79268571.428571448</v>
          </cell>
          <cell r="AC612">
            <v>792685.70428571454</v>
          </cell>
          <cell r="AD612">
            <v>0</v>
          </cell>
          <cell r="AE612">
            <v>792685.71428571455</v>
          </cell>
          <cell r="AF612">
            <v>0</v>
          </cell>
          <cell r="AG612">
            <v>2642.2857142857151</v>
          </cell>
          <cell r="AH612">
            <v>16514.285714285714</v>
          </cell>
        </row>
        <row r="613">
          <cell r="A613">
            <v>742</v>
          </cell>
          <cell r="B613" t="str">
            <v>Вод-д к дому 1 М-на Восток 1</v>
          </cell>
          <cell r="C613">
            <v>4</v>
          </cell>
          <cell r="D613" t="str">
            <v>25</v>
          </cell>
          <cell r="E613" t="str">
            <v>11.05.05</v>
          </cell>
          <cell r="F613" t="str">
            <v/>
          </cell>
          <cell r="G613" t="str">
            <v xml:space="preserve">  .  .</v>
          </cell>
          <cell r="H613">
            <v>19692.810000000001</v>
          </cell>
          <cell r="I613">
            <v>0</v>
          </cell>
          <cell r="J613">
            <v>0</v>
          </cell>
          <cell r="K613">
            <v>19692.810000000001</v>
          </cell>
          <cell r="L613">
            <v>0</v>
          </cell>
          <cell r="M613">
            <v>65.64</v>
          </cell>
          <cell r="N613">
            <v>65.64</v>
          </cell>
          <cell r="O613">
            <v>1902.9</v>
          </cell>
          <cell r="P613">
            <v>17789.91</v>
          </cell>
          <cell r="Q613">
            <v>98.46</v>
          </cell>
          <cell r="R613">
            <v>123</v>
          </cell>
          <cell r="S613">
            <v>935</v>
          </cell>
          <cell r="T613" t="str">
            <v>Амортизация (водопровод)</v>
          </cell>
          <cell r="U613">
            <v>306680</v>
          </cell>
          <cell r="V613">
            <v>50</v>
          </cell>
          <cell r="W613">
            <v>25</v>
          </cell>
          <cell r="X613">
            <v>25</v>
          </cell>
          <cell r="Y613">
            <v>50</v>
          </cell>
          <cell r="Z613">
            <v>153340</v>
          </cell>
          <cell r="AA613">
            <v>153340</v>
          </cell>
          <cell r="AB613">
            <v>8.619492734926709</v>
          </cell>
          <cell r="AC613">
            <v>150049.22272529206</v>
          </cell>
          <cell r="AD613">
            <v>14499.132725292036</v>
          </cell>
          <cell r="AE613">
            <v>169742.03272529205</v>
          </cell>
          <cell r="AF613">
            <v>16402.032725292036</v>
          </cell>
          <cell r="AG613">
            <v>565.80677575097354</v>
          </cell>
          <cell r="AH613">
            <v>511.13333333333338</v>
          </cell>
        </row>
        <row r="614">
          <cell r="A614">
            <v>743</v>
          </cell>
          <cell r="B614" t="str">
            <v>Вод-д к дому 42 Восток-2</v>
          </cell>
          <cell r="C614">
            <v>4</v>
          </cell>
          <cell r="D614" t="str">
            <v>25</v>
          </cell>
          <cell r="E614" t="str">
            <v>11.05.05</v>
          </cell>
          <cell r="F614" t="str">
            <v/>
          </cell>
          <cell r="G614" t="str">
            <v xml:space="preserve">  .  .</v>
          </cell>
          <cell r="H614">
            <v>3850.91</v>
          </cell>
          <cell r="I614">
            <v>0</v>
          </cell>
          <cell r="J614">
            <v>0</v>
          </cell>
          <cell r="K614">
            <v>3850.91</v>
          </cell>
          <cell r="L614">
            <v>0</v>
          </cell>
          <cell r="M614">
            <v>12.84</v>
          </cell>
          <cell r="N614">
            <v>12.84</v>
          </cell>
          <cell r="O614">
            <v>372.22</v>
          </cell>
          <cell r="P614">
            <v>3478.69</v>
          </cell>
          <cell r="Q614">
            <v>19.25</v>
          </cell>
          <cell r="R614">
            <v>123</v>
          </cell>
          <cell r="S614">
            <v>935</v>
          </cell>
          <cell r="T614" t="str">
            <v>Амортизация (водопровод)</v>
          </cell>
          <cell r="U614">
            <v>36080</v>
          </cell>
          <cell r="V614">
            <v>50</v>
          </cell>
          <cell r="W614">
            <v>25</v>
          </cell>
          <cell r="X614">
            <v>25</v>
          </cell>
          <cell r="Y614">
            <v>50</v>
          </cell>
          <cell r="Z614">
            <v>18040</v>
          </cell>
          <cell r="AA614">
            <v>18040</v>
          </cell>
          <cell r="AB614">
            <v>5.1858601944985034</v>
          </cell>
          <cell r="AC614">
            <v>16119.370881596231</v>
          </cell>
          <cell r="AD614">
            <v>1558.060881596233</v>
          </cell>
          <cell r="AE614">
            <v>19970.280881596231</v>
          </cell>
          <cell r="AF614">
            <v>1930.280881596233</v>
          </cell>
          <cell r="AG614">
            <v>66.567602938654105</v>
          </cell>
          <cell r="AH614">
            <v>60.133333333333333</v>
          </cell>
        </row>
        <row r="615">
          <cell r="A615">
            <v>744</v>
          </cell>
          <cell r="B615" t="str">
            <v>Вод-д к д 2-8 Восток-2</v>
          </cell>
          <cell r="C615">
            <v>4</v>
          </cell>
          <cell r="D615" t="str">
            <v>25</v>
          </cell>
          <cell r="E615" t="str">
            <v>11.05.05</v>
          </cell>
          <cell r="F615" t="str">
            <v/>
          </cell>
          <cell r="G615" t="str">
            <v xml:space="preserve">  .  .</v>
          </cell>
          <cell r="H615">
            <v>60220.79</v>
          </cell>
          <cell r="I615">
            <v>0</v>
          </cell>
          <cell r="J615">
            <v>0</v>
          </cell>
          <cell r="K615">
            <v>60220.79</v>
          </cell>
          <cell r="L615">
            <v>0</v>
          </cell>
          <cell r="M615">
            <v>200.74</v>
          </cell>
          <cell r="N615">
            <v>200.74</v>
          </cell>
          <cell r="O615">
            <v>5819.44</v>
          </cell>
          <cell r="P615">
            <v>54401.35</v>
          </cell>
          <cell r="Q615">
            <v>301.10000000000002</v>
          </cell>
          <cell r="R615">
            <v>123</v>
          </cell>
          <cell r="S615">
            <v>935</v>
          </cell>
          <cell r="T615" t="str">
            <v>Амортизация (водопровод)</v>
          </cell>
          <cell r="U615">
            <v>503506</v>
          </cell>
          <cell r="V615">
            <v>50</v>
          </cell>
          <cell r="W615">
            <v>25</v>
          </cell>
          <cell r="X615">
            <v>25</v>
          </cell>
          <cell r="Y615">
            <v>50</v>
          </cell>
          <cell r="Z615">
            <v>251753</v>
          </cell>
          <cell r="AA615">
            <v>251753</v>
          </cell>
          <cell r="AB615">
            <v>4.6276976582382607</v>
          </cell>
          <cell r="AC615">
            <v>218462.81886025806</v>
          </cell>
          <cell r="AD615">
            <v>21111.168860258065</v>
          </cell>
          <cell r="AE615">
            <v>278683.60886025807</v>
          </cell>
          <cell r="AF615">
            <v>26930.608860258064</v>
          </cell>
          <cell r="AG615">
            <v>928.94536286752691</v>
          </cell>
          <cell r="AH615">
            <v>839.17666666666673</v>
          </cell>
        </row>
        <row r="616">
          <cell r="A616">
            <v>745</v>
          </cell>
          <cell r="B616" t="str">
            <v>Вод-д к д 16 49 Восток 1</v>
          </cell>
          <cell r="C616">
            <v>4</v>
          </cell>
          <cell r="D616" t="str">
            <v>25</v>
          </cell>
          <cell r="E616" t="str">
            <v>11.05.05</v>
          </cell>
          <cell r="F616" t="str">
            <v/>
          </cell>
          <cell r="G616" t="str">
            <v xml:space="preserve">  .  .</v>
          </cell>
          <cell r="H616">
            <v>17022.62</v>
          </cell>
          <cell r="I616">
            <v>0</v>
          </cell>
          <cell r="J616">
            <v>0</v>
          </cell>
          <cell r="K616">
            <v>17022.62</v>
          </cell>
          <cell r="L616">
            <v>0</v>
          </cell>
          <cell r="M616">
            <v>56.74</v>
          </cell>
          <cell r="N616">
            <v>56.74</v>
          </cell>
          <cell r="O616">
            <v>1644.9</v>
          </cell>
          <cell r="P616">
            <v>15377.72</v>
          </cell>
          <cell r="Q616">
            <v>85.11</v>
          </cell>
          <cell r="R616">
            <v>123</v>
          </cell>
          <cell r="S616">
            <v>935</v>
          </cell>
          <cell r="T616" t="str">
            <v>Амортизация (водопровод)</v>
          </cell>
          <cell r="U616">
            <v>42640</v>
          </cell>
          <cell r="V616">
            <v>50</v>
          </cell>
          <cell r="W616">
            <v>25</v>
          </cell>
          <cell r="X616">
            <v>25</v>
          </cell>
          <cell r="Y616">
            <v>50</v>
          </cell>
          <cell r="Z616">
            <v>21320</v>
          </cell>
          <cell r="AA616">
            <v>21320</v>
          </cell>
          <cell r="AB616">
            <v>1.3864213940688217</v>
          </cell>
          <cell r="AC616">
            <v>6577.9045511038057</v>
          </cell>
          <cell r="AD616">
            <v>635.62455110380506</v>
          </cell>
          <cell r="AE616">
            <v>23600.524551103805</v>
          </cell>
          <cell r="AF616">
            <v>2280.5245511038052</v>
          </cell>
          <cell r="AG616">
            <v>78.668415170346023</v>
          </cell>
          <cell r="AH616">
            <v>71.066666666666663</v>
          </cell>
        </row>
        <row r="617">
          <cell r="A617">
            <v>746</v>
          </cell>
          <cell r="B617" t="str">
            <v>Вод-д к н/ст д42 М-на Восток1</v>
          </cell>
          <cell r="C617">
            <v>4</v>
          </cell>
          <cell r="D617" t="str">
            <v>25</v>
          </cell>
          <cell r="E617" t="str">
            <v>11.05.05</v>
          </cell>
          <cell r="F617" t="str">
            <v/>
          </cell>
          <cell r="G617" t="str">
            <v xml:space="preserve">  .  .</v>
          </cell>
          <cell r="H617">
            <v>13514.13</v>
          </cell>
          <cell r="I617">
            <v>0</v>
          </cell>
          <cell r="J617">
            <v>0</v>
          </cell>
          <cell r="K617">
            <v>13514.13</v>
          </cell>
          <cell r="L617">
            <v>0</v>
          </cell>
          <cell r="M617">
            <v>45.05</v>
          </cell>
          <cell r="N617">
            <v>45.05</v>
          </cell>
          <cell r="O617">
            <v>1305.99</v>
          </cell>
          <cell r="P617">
            <v>12208.14</v>
          </cell>
          <cell r="Q617">
            <v>67.569999999999993</v>
          </cell>
          <cell r="R617">
            <v>123</v>
          </cell>
          <cell r="S617">
            <v>935</v>
          </cell>
          <cell r="T617" t="str">
            <v>Амортизация (водопровод)</v>
          </cell>
          <cell r="U617">
            <v>98560</v>
          </cell>
          <cell r="V617">
            <v>50</v>
          </cell>
          <cell r="W617">
            <v>25</v>
          </cell>
          <cell r="X617">
            <v>25</v>
          </cell>
          <cell r="Y617">
            <v>50</v>
          </cell>
          <cell r="Z617">
            <v>49280</v>
          </cell>
          <cell r="AA617">
            <v>49280</v>
          </cell>
          <cell r="AB617">
            <v>4.0366509558376622</v>
          </cell>
          <cell r="AC617">
            <v>41037.695781814422</v>
          </cell>
          <cell r="AD617">
            <v>3965.8357818144286</v>
          </cell>
          <cell r="AE617">
            <v>54551.825781814419</v>
          </cell>
          <cell r="AF617">
            <v>5271.8257818144284</v>
          </cell>
          <cell r="AG617">
            <v>181.83941927271474</v>
          </cell>
          <cell r="AH617">
            <v>164.26666666666668</v>
          </cell>
        </row>
        <row r="618">
          <cell r="A618">
            <v>747</v>
          </cell>
          <cell r="B618" t="str">
            <v>Вод-д к дому 42 м-на Восток 1</v>
          </cell>
          <cell r="C618">
            <v>4</v>
          </cell>
          <cell r="D618" t="str">
            <v>25</v>
          </cell>
          <cell r="E618" t="str">
            <v>11.05.05</v>
          </cell>
          <cell r="F618" t="str">
            <v/>
          </cell>
          <cell r="G618" t="str">
            <v xml:space="preserve">  .  .</v>
          </cell>
          <cell r="H618">
            <v>0.01</v>
          </cell>
          <cell r="I618">
            <v>0</v>
          </cell>
          <cell r="J618">
            <v>0</v>
          </cell>
          <cell r="K618">
            <v>0.01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0.01</v>
          </cell>
          <cell r="Q618">
            <v>0</v>
          </cell>
          <cell r="R618">
            <v>123</v>
          </cell>
          <cell r="S618">
            <v>935</v>
          </cell>
          <cell r="T618" t="str">
            <v>Амортизация (водопровод)</v>
          </cell>
          <cell r="U618">
            <v>114750</v>
          </cell>
          <cell r="V618">
            <v>57</v>
          </cell>
          <cell r="W618">
            <v>25</v>
          </cell>
          <cell r="X618">
            <v>32</v>
          </cell>
          <cell r="Y618">
            <v>43.859649122807014</v>
          </cell>
          <cell r="Z618">
            <v>50328.947368421053</v>
          </cell>
          <cell r="AA618">
            <v>64421.052631578947</v>
          </cell>
          <cell r="AB618">
            <v>6442105.2631578948</v>
          </cell>
          <cell r="AC618">
            <v>64421.042631578945</v>
          </cell>
          <cell r="AD618">
            <v>0</v>
          </cell>
          <cell r="AE618">
            <v>64421.052631578947</v>
          </cell>
          <cell r="AF618">
            <v>0</v>
          </cell>
          <cell r="AG618">
            <v>214.73684210526315</v>
          </cell>
          <cell r="AH618">
            <v>167.76315789473685</v>
          </cell>
        </row>
        <row r="619">
          <cell r="A619">
            <v>748</v>
          </cell>
          <cell r="B619" t="str">
            <v>Вод-д по ул Гоголя от Б-Мира до Гудермес</v>
          </cell>
          <cell r="C619">
            <v>4</v>
          </cell>
          <cell r="D619" t="str">
            <v>25</v>
          </cell>
          <cell r="E619" t="str">
            <v>31.12.82</v>
          </cell>
          <cell r="F619" t="str">
            <v/>
          </cell>
          <cell r="G619" t="str">
            <v xml:space="preserve">  .  .</v>
          </cell>
          <cell r="H619">
            <v>6453412.0300000003</v>
          </cell>
          <cell r="I619">
            <v>0</v>
          </cell>
          <cell r="J619">
            <v>0</v>
          </cell>
          <cell r="K619">
            <v>6453412.0300000003</v>
          </cell>
          <cell r="L619">
            <v>0</v>
          </cell>
          <cell r="M619">
            <v>21511.37</v>
          </cell>
          <cell r="N619">
            <v>21511.37</v>
          </cell>
          <cell r="O619">
            <v>322670.55</v>
          </cell>
          <cell r="P619">
            <v>6130741.4800000004</v>
          </cell>
          <cell r="Q619">
            <v>32267.06</v>
          </cell>
          <cell r="R619">
            <v>123</v>
          </cell>
          <cell r="S619">
            <v>935</v>
          </cell>
          <cell r="T619" t="str">
            <v>Амортизация (водопровод)</v>
          </cell>
          <cell r="U619">
            <v>24888850</v>
          </cell>
          <cell r="V619">
            <v>37</v>
          </cell>
          <cell r="W619">
            <v>25</v>
          </cell>
          <cell r="X619">
            <v>12</v>
          </cell>
          <cell r="Y619">
            <v>67.567567567567565</v>
          </cell>
          <cell r="Z619">
            <v>16816790.540540539</v>
          </cell>
          <cell r="AA619">
            <v>8072059.4594594613</v>
          </cell>
          <cell r="AB619">
            <v>1.3166530485411139</v>
          </cell>
          <cell r="AC619">
            <v>2043492.5927913981</v>
          </cell>
          <cell r="AD619">
            <v>102174.61333193793</v>
          </cell>
          <cell r="AE619">
            <v>8496904.6227913983</v>
          </cell>
          <cell r="AF619">
            <v>424845.16333193792</v>
          </cell>
          <cell r="AG619">
            <v>28323.015409304662</v>
          </cell>
          <cell r="AH619">
            <v>56055.968468468469</v>
          </cell>
        </row>
        <row r="620">
          <cell r="A620">
            <v>749</v>
          </cell>
          <cell r="B620" t="str">
            <v>Вод-д дома 1 2 кв 44а</v>
          </cell>
          <cell r="C620">
            <v>4</v>
          </cell>
          <cell r="D620" t="str">
            <v>25</v>
          </cell>
          <cell r="E620" t="str">
            <v>11.05.05</v>
          </cell>
          <cell r="F620" t="str">
            <v/>
          </cell>
          <cell r="G620" t="str">
            <v xml:space="preserve">  .  .</v>
          </cell>
          <cell r="H620">
            <v>17404.22</v>
          </cell>
          <cell r="I620">
            <v>0</v>
          </cell>
          <cell r="J620">
            <v>0</v>
          </cell>
          <cell r="K620">
            <v>17404.22</v>
          </cell>
          <cell r="L620">
            <v>0</v>
          </cell>
          <cell r="M620">
            <v>58.01</v>
          </cell>
          <cell r="N620">
            <v>58.01</v>
          </cell>
          <cell r="O620">
            <v>1681.71</v>
          </cell>
          <cell r="P620">
            <v>15722.51</v>
          </cell>
          <cell r="Q620">
            <v>87.02</v>
          </cell>
          <cell r="R620">
            <v>123</v>
          </cell>
          <cell r="S620">
            <v>935</v>
          </cell>
          <cell r="T620" t="str">
            <v>Амортизация (водопровод)</v>
          </cell>
          <cell r="U620">
            <v>158400</v>
          </cell>
          <cell r="V620">
            <v>57</v>
          </cell>
          <cell r="W620">
            <v>25</v>
          </cell>
          <cell r="X620">
            <v>32</v>
          </cell>
          <cell r="Y620">
            <v>43.859649122807014</v>
          </cell>
          <cell r="Z620">
            <v>69473.684210526306</v>
          </cell>
          <cell r="AA620">
            <v>88926.315789473694</v>
          </cell>
          <cell r="AB620">
            <v>5.6559872303769367</v>
          </cell>
          <cell r="AC620">
            <v>81033.826074670898</v>
          </cell>
          <cell r="AD620">
            <v>7830.0202851971981</v>
          </cell>
          <cell r="AE620">
            <v>98438.0460746709</v>
          </cell>
          <cell r="AF620">
            <v>9511.7302851971981</v>
          </cell>
          <cell r="AG620">
            <v>328.12682024890302</v>
          </cell>
          <cell r="AH620">
            <v>231.57894736842104</v>
          </cell>
        </row>
        <row r="621">
          <cell r="A621">
            <v>750</v>
          </cell>
          <cell r="B621" t="str">
            <v>Вод-д к дому 1 2 кв 44а</v>
          </cell>
          <cell r="C621">
            <v>4</v>
          </cell>
          <cell r="D621" t="str">
            <v>25</v>
          </cell>
          <cell r="E621" t="str">
            <v>11.05.05</v>
          </cell>
          <cell r="F621" t="str">
            <v/>
          </cell>
          <cell r="G621" t="str">
            <v xml:space="preserve">  .  .</v>
          </cell>
          <cell r="H621">
            <v>40325.870000000003</v>
          </cell>
          <cell r="I621">
            <v>0</v>
          </cell>
          <cell r="J621">
            <v>0</v>
          </cell>
          <cell r="K621">
            <v>40325.870000000003</v>
          </cell>
          <cell r="L621">
            <v>0</v>
          </cell>
          <cell r="M621">
            <v>134.41999999999999</v>
          </cell>
          <cell r="N621">
            <v>134.41999999999999</v>
          </cell>
          <cell r="O621">
            <v>3896.84</v>
          </cell>
          <cell r="P621">
            <v>36429.03</v>
          </cell>
          <cell r="Q621">
            <v>201.63</v>
          </cell>
          <cell r="R621">
            <v>123</v>
          </cell>
          <cell r="S621">
            <v>935</v>
          </cell>
          <cell r="T621" t="str">
            <v>Амортизация (водопровод)</v>
          </cell>
          <cell r="U621">
            <v>528264</v>
          </cell>
          <cell r="V621">
            <v>57</v>
          </cell>
          <cell r="W621">
            <v>25</v>
          </cell>
          <cell r="X621">
            <v>32</v>
          </cell>
          <cell r="Y621">
            <v>43.859649122807014</v>
          </cell>
          <cell r="Z621">
            <v>231694.73684210525</v>
          </cell>
          <cell r="AA621">
            <v>296569.26315789472</v>
          </cell>
          <cell r="AB621">
            <v>8.1410145468571287</v>
          </cell>
          <cell r="AC621">
            <v>287967.62428466952</v>
          </cell>
          <cell r="AD621">
            <v>27827.391126774735</v>
          </cell>
          <cell r="AE621">
            <v>328293.49428466952</v>
          </cell>
          <cell r="AF621">
            <v>31724.231126774735</v>
          </cell>
          <cell r="AG621">
            <v>1094.3116476155651</v>
          </cell>
          <cell r="AH621">
            <v>772.31578947368416</v>
          </cell>
        </row>
        <row r="622">
          <cell r="A622">
            <v>751</v>
          </cell>
          <cell r="B622" t="str">
            <v>Вод-д д12 КПТИ кв 26 ул Джамб угол Бакин</v>
          </cell>
          <cell r="C622">
            <v>4</v>
          </cell>
          <cell r="D622" t="str">
            <v>25</v>
          </cell>
          <cell r="E622" t="str">
            <v>11.05.05</v>
          </cell>
          <cell r="F622" t="str">
            <v/>
          </cell>
          <cell r="G622" t="str">
            <v xml:space="preserve">  .  .</v>
          </cell>
          <cell r="H622">
            <v>9332.34</v>
          </cell>
          <cell r="I622">
            <v>0</v>
          </cell>
          <cell r="J622">
            <v>0</v>
          </cell>
          <cell r="K622">
            <v>9332.34</v>
          </cell>
          <cell r="L622">
            <v>0</v>
          </cell>
          <cell r="M622">
            <v>31.11</v>
          </cell>
          <cell r="N622">
            <v>31.11</v>
          </cell>
          <cell r="O622">
            <v>901.87</v>
          </cell>
          <cell r="P622">
            <v>8430.4699999999993</v>
          </cell>
          <cell r="Q622">
            <v>46.66</v>
          </cell>
          <cell r="R622">
            <v>123</v>
          </cell>
          <cell r="S622">
            <v>935</v>
          </cell>
          <cell r="T622" t="str">
            <v>Амортизация (водопровод)</v>
          </cell>
          <cell r="U622">
            <v>14760</v>
          </cell>
          <cell r="V622">
            <v>57</v>
          </cell>
          <cell r="W622">
            <v>25</v>
          </cell>
          <cell r="X622">
            <v>32</v>
          </cell>
          <cell r="Y622">
            <v>43.859649122807014</v>
          </cell>
          <cell r="Z622">
            <v>6473.6842105263158</v>
          </cell>
          <cell r="AA622">
            <v>8286.3157894736833</v>
          </cell>
          <cell r="AB622">
            <v>0.98290080973820959</v>
          </cell>
          <cell r="AC622">
            <v>-159.57545724771626</v>
          </cell>
          <cell r="AD622">
            <v>-15.421246721400962</v>
          </cell>
          <cell r="AE622">
            <v>9172.7645427522839</v>
          </cell>
          <cell r="AF622">
            <v>886.44875327859904</v>
          </cell>
          <cell r="AG622">
            <v>30.57588180917428</v>
          </cell>
          <cell r="AH622">
            <v>21.578947368421055</v>
          </cell>
        </row>
        <row r="623">
          <cell r="A623">
            <v>752</v>
          </cell>
          <cell r="B623" t="str">
            <v>Вод-д к дому 6 квар 26 Сортировка</v>
          </cell>
          <cell r="C623">
            <v>4</v>
          </cell>
          <cell r="D623" t="str">
            <v>25</v>
          </cell>
          <cell r="E623" t="str">
            <v>11.05.05</v>
          </cell>
          <cell r="F623" t="str">
            <v/>
          </cell>
          <cell r="G623" t="str">
            <v xml:space="preserve">  .  .</v>
          </cell>
          <cell r="H623">
            <v>6447.88</v>
          </cell>
          <cell r="I623">
            <v>0</v>
          </cell>
          <cell r="J623">
            <v>0</v>
          </cell>
          <cell r="K623">
            <v>6447.88</v>
          </cell>
          <cell r="L623">
            <v>0</v>
          </cell>
          <cell r="M623">
            <v>21.49</v>
          </cell>
          <cell r="N623">
            <v>21.49</v>
          </cell>
          <cell r="O623">
            <v>623.01</v>
          </cell>
          <cell r="P623">
            <v>5824.87</v>
          </cell>
          <cell r="Q623">
            <v>32.24</v>
          </cell>
          <cell r="R623">
            <v>123</v>
          </cell>
          <cell r="S623">
            <v>935</v>
          </cell>
          <cell r="T623" t="str">
            <v>Амортизация (водопровод)</v>
          </cell>
          <cell r="U623">
            <v>98400</v>
          </cell>
          <cell r="V623">
            <v>56</v>
          </cell>
          <cell r="W623">
            <v>26</v>
          </cell>
          <cell r="X623">
            <v>30</v>
          </cell>
          <cell r="Y623">
            <v>46.428571428571431</v>
          </cell>
          <cell r="Z623">
            <v>45685.71428571429</v>
          </cell>
          <cell r="AA623">
            <v>52714.28571428571</v>
          </cell>
          <cell r="AB623">
            <v>9.049864754798941</v>
          </cell>
          <cell r="AC623">
            <v>51904.561955172998</v>
          </cell>
          <cell r="AD623">
            <v>5015.1462408872876</v>
          </cell>
          <cell r="AE623">
            <v>58352.441955172995</v>
          </cell>
          <cell r="AF623">
            <v>5638.1562408872878</v>
          </cell>
          <cell r="AG623">
            <v>194.50813985057664</v>
          </cell>
          <cell r="AH623">
            <v>146.42857142857142</v>
          </cell>
        </row>
        <row r="624">
          <cell r="A624">
            <v>753</v>
          </cell>
          <cell r="B624" t="str">
            <v>Вод-д к дом 5 квар 26 Сортировка</v>
          </cell>
          <cell r="C624">
            <v>4</v>
          </cell>
          <cell r="D624" t="str">
            <v>25</v>
          </cell>
          <cell r="E624" t="str">
            <v>11.05.05</v>
          </cell>
          <cell r="F624" t="str">
            <v/>
          </cell>
          <cell r="G624" t="str">
            <v xml:space="preserve">  .  .</v>
          </cell>
          <cell r="H624">
            <v>50307.14</v>
          </cell>
          <cell r="I624">
            <v>0</v>
          </cell>
          <cell r="J624">
            <v>0</v>
          </cell>
          <cell r="K624">
            <v>50307.14</v>
          </cell>
          <cell r="L624">
            <v>0</v>
          </cell>
          <cell r="M624">
            <v>167.69</v>
          </cell>
          <cell r="N624">
            <v>167.69</v>
          </cell>
          <cell r="O624">
            <v>4861.33</v>
          </cell>
          <cell r="P624">
            <v>45445.81</v>
          </cell>
          <cell r="Q624">
            <v>251.54</v>
          </cell>
          <cell r="R624">
            <v>123</v>
          </cell>
          <cell r="S624">
            <v>935</v>
          </cell>
          <cell r="T624" t="str">
            <v>Амортизация (водопровод)</v>
          </cell>
          <cell r="U624">
            <v>285360</v>
          </cell>
          <cell r="V624">
            <v>56</v>
          </cell>
          <cell r="W624">
            <v>26</v>
          </cell>
          <cell r="X624">
            <v>30</v>
          </cell>
          <cell r="Y624">
            <v>46.428571428571431</v>
          </cell>
          <cell r="Z624">
            <v>132488.57142857142</v>
          </cell>
          <cell r="AA624">
            <v>152871.42857142858</v>
          </cell>
          <cell r="AB624">
            <v>3.3638178870929702</v>
          </cell>
          <cell r="AC624">
            <v>118916.91738049024</v>
          </cell>
          <cell r="AD624">
            <v>11491.298809061669</v>
          </cell>
          <cell r="AE624">
            <v>169224.05738049024</v>
          </cell>
          <cell r="AF624">
            <v>16352.628809061669</v>
          </cell>
          <cell r="AG624">
            <v>564.08019126830084</v>
          </cell>
          <cell r="AH624">
            <v>424.64285714285711</v>
          </cell>
        </row>
        <row r="625">
          <cell r="A625">
            <v>754</v>
          </cell>
          <cell r="B625" t="str">
            <v>Вод-д по ул Крылова</v>
          </cell>
          <cell r="C625">
            <v>4</v>
          </cell>
          <cell r="D625" t="str">
            <v>25</v>
          </cell>
          <cell r="E625" t="str">
            <v>11.05.05</v>
          </cell>
          <cell r="F625" t="str">
            <v>Протяженность-425м, трубы ст д 350-425м</v>
          </cell>
          <cell r="G625" t="str">
            <v>19.10.04</v>
          </cell>
          <cell r="H625">
            <v>8457887.1400000006</v>
          </cell>
          <cell r="I625">
            <v>0</v>
          </cell>
          <cell r="J625">
            <v>0</v>
          </cell>
          <cell r="K625">
            <v>8457887.1400000006</v>
          </cell>
          <cell r="L625">
            <v>0</v>
          </cell>
          <cell r="M625">
            <v>28192.959999999999</v>
          </cell>
          <cell r="N625">
            <v>28192.959999999999</v>
          </cell>
          <cell r="O625">
            <v>436890.71</v>
          </cell>
          <cell r="P625">
            <v>8020996.4299999997</v>
          </cell>
          <cell r="Q625">
            <v>42289.440000000002</v>
          </cell>
          <cell r="R625">
            <v>123</v>
          </cell>
          <cell r="S625">
            <v>935</v>
          </cell>
          <cell r="T625" t="str">
            <v>Амортизация (водопровод)</v>
          </cell>
          <cell r="U625">
            <v>14305200</v>
          </cell>
          <cell r="V625">
            <v>54</v>
          </cell>
          <cell r="W625">
            <v>24</v>
          </cell>
          <cell r="X625">
            <v>30</v>
          </cell>
          <cell r="Y625">
            <v>44.444444444444443</v>
          </cell>
          <cell r="Z625">
            <v>6357866.666666666</v>
          </cell>
          <cell r="AA625">
            <v>7947333.333333334</v>
          </cell>
          <cell r="AB625">
            <v>0.99081621625074512</v>
          </cell>
          <cell r="AC625">
            <v>-77675.406469363719</v>
          </cell>
          <cell r="AD625">
            <v>-4012.3098026984371</v>
          </cell>
          <cell r="AE625">
            <v>8380211.7335306369</v>
          </cell>
          <cell r="AF625">
            <v>432878.40019730158</v>
          </cell>
          <cell r="AG625">
            <v>27934.039111768787</v>
          </cell>
          <cell r="AH625">
            <v>22075.925925925927</v>
          </cell>
        </row>
        <row r="626">
          <cell r="A626">
            <v>755</v>
          </cell>
          <cell r="B626" t="str">
            <v>Вод-д к дому 5 М-30</v>
          </cell>
          <cell r="C626">
            <v>4</v>
          </cell>
          <cell r="D626" t="str">
            <v>25</v>
          </cell>
          <cell r="E626" t="str">
            <v>11.05.05</v>
          </cell>
          <cell r="F626" t="str">
            <v/>
          </cell>
          <cell r="G626" t="str">
            <v xml:space="preserve">  .  .</v>
          </cell>
          <cell r="H626">
            <v>0.01</v>
          </cell>
          <cell r="I626">
            <v>0</v>
          </cell>
          <cell r="J626">
            <v>0</v>
          </cell>
          <cell r="K626">
            <v>0.01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0.01</v>
          </cell>
          <cell r="Q626">
            <v>0</v>
          </cell>
          <cell r="R626">
            <v>123</v>
          </cell>
          <cell r="S626">
            <v>935</v>
          </cell>
          <cell r="T626" t="str">
            <v>Амортизация (водопровод)</v>
          </cell>
          <cell r="U626">
            <v>10800</v>
          </cell>
          <cell r="V626">
            <v>38</v>
          </cell>
          <cell r="W626">
            <v>24</v>
          </cell>
          <cell r="X626">
            <v>14</v>
          </cell>
          <cell r="Y626">
            <v>63.157894736842103</v>
          </cell>
          <cell r="Z626">
            <v>6821.0526315789466</v>
          </cell>
          <cell r="AA626">
            <v>3978.9473684210534</v>
          </cell>
          <cell r="AB626">
            <v>397894.73684210534</v>
          </cell>
          <cell r="AC626">
            <v>3978.9373684210532</v>
          </cell>
          <cell r="AD626">
            <v>0</v>
          </cell>
          <cell r="AE626">
            <v>3978.9473684210534</v>
          </cell>
          <cell r="AF626">
            <v>0</v>
          </cell>
          <cell r="AG626">
            <v>13.263157894736844</v>
          </cell>
          <cell r="AH626">
            <v>23.684210526315791</v>
          </cell>
        </row>
        <row r="627">
          <cell r="A627">
            <v>756</v>
          </cell>
          <cell r="B627" t="str">
            <v>Вод-д к дому 24-27 по ул Кривогуза</v>
          </cell>
          <cell r="C627">
            <v>4</v>
          </cell>
          <cell r="D627" t="str">
            <v>25</v>
          </cell>
          <cell r="E627" t="str">
            <v>11.05.05</v>
          </cell>
          <cell r="F627" t="str">
            <v/>
          </cell>
          <cell r="G627" t="str">
            <v xml:space="preserve">  .  .</v>
          </cell>
          <cell r="H627">
            <v>0.01</v>
          </cell>
          <cell r="I627">
            <v>0</v>
          </cell>
          <cell r="J627">
            <v>0</v>
          </cell>
          <cell r="K627">
            <v>0.01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0.01</v>
          </cell>
          <cell r="Q627">
            <v>0</v>
          </cell>
          <cell r="R627">
            <v>123</v>
          </cell>
          <cell r="S627">
            <v>935</v>
          </cell>
          <cell r="T627" t="str">
            <v>Амортизация (водопровод)</v>
          </cell>
          <cell r="U627">
            <v>41400</v>
          </cell>
          <cell r="V627">
            <v>38</v>
          </cell>
          <cell r="W627">
            <v>24</v>
          </cell>
          <cell r="X627">
            <v>14</v>
          </cell>
          <cell r="Y627">
            <v>63.157894736842103</v>
          </cell>
          <cell r="Z627">
            <v>26147.36842105263</v>
          </cell>
          <cell r="AA627">
            <v>15252.63157894737</v>
          </cell>
          <cell r="AB627">
            <v>1525263.1578947371</v>
          </cell>
          <cell r="AC627">
            <v>15252.621578947372</v>
          </cell>
          <cell r="AD627">
            <v>0</v>
          </cell>
          <cell r="AE627">
            <v>15252.631578947372</v>
          </cell>
          <cell r="AF627">
            <v>0</v>
          </cell>
          <cell r="AG627">
            <v>50.842105263157912</v>
          </cell>
          <cell r="AH627">
            <v>90.78947368421052</v>
          </cell>
        </row>
        <row r="628">
          <cell r="A628">
            <v>757</v>
          </cell>
          <cell r="B628" t="str">
            <v>Вод-д по ул Кривогуза 25</v>
          </cell>
          <cell r="C628">
            <v>4</v>
          </cell>
          <cell r="D628" t="str">
            <v>25</v>
          </cell>
          <cell r="E628" t="str">
            <v>11.05.05</v>
          </cell>
          <cell r="F628" t="str">
            <v/>
          </cell>
          <cell r="G628" t="str">
            <v xml:space="preserve">  .  .</v>
          </cell>
          <cell r="H628">
            <v>0.01</v>
          </cell>
          <cell r="I628">
            <v>0</v>
          </cell>
          <cell r="J628">
            <v>0</v>
          </cell>
          <cell r="K628">
            <v>0.01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0.01</v>
          </cell>
          <cell r="Q628">
            <v>0</v>
          </cell>
          <cell r="R628">
            <v>123</v>
          </cell>
          <cell r="S628">
            <v>935</v>
          </cell>
          <cell r="T628" t="str">
            <v>Амортизация (водопровод)</v>
          </cell>
          <cell r="U628">
            <v>16200</v>
          </cell>
          <cell r="V628">
            <v>37</v>
          </cell>
          <cell r="W628">
            <v>25</v>
          </cell>
          <cell r="X628">
            <v>12</v>
          </cell>
          <cell r="Y628">
            <v>67.567567567567565</v>
          </cell>
          <cell r="Z628">
            <v>10945.945945945945</v>
          </cell>
          <cell r="AA628">
            <v>5254.0540540540551</v>
          </cell>
          <cell r="AB628">
            <v>525405.40540540544</v>
          </cell>
          <cell r="AC628">
            <v>5254.044054054054</v>
          </cell>
          <cell r="AD628">
            <v>0</v>
          </cell>
          <cell r="AE628">
            <v>5254.0540540540542</v>
          </cell>
          <cell r="AF628">
            <v>0</v>
          </cell>
          <cell r="AG628">
            <v>17.513513513513512</v>
          </cell>
          <cell r="AH628">
            <v>36.486486486486484</v>
          </cell>
        </row>
        <row r="629">
          <cell r="A629">
            <v>758</v>
          </cell>
          <cell r="B629" t="str">
            <v>Вод-д к пристройке обед зала кв 86</v>
          </cell>
          <cell r="C629">
            <v>4</v>
          </cell>
          <cell r="D629" t="str">
            <v>25</v>
          </cell>
          <cell r="E629" t="str">
            <v>11.05.05</v>
          </cell>
          <cell r="F629" t="str">
            <v/>
          </cell>
          <cell r="G629" t="str">
            <v xml:space="preserve">  .  .</v>
          </cell>
          <cell r="H629">
            <v>40545.120000000003</v>
          </cell>
          <cell r="I629">
            <v>0</v>
          </cell>
          <cell r="J629">
            <v>0</v>
          </cell>
          <cell r="K629">
            <v>40545.120000000003</v>
          </cell>
          <cell r="L629">
            <v>0</v>
          </cell>
          <cell r="M629">
            <v>135.15</v>
          </cell>
          <cell r="N629">
            <v>135.15</v>
          </cell>
          <cell r="O629">
            <v>3917.99</v>
          </cell>
          <cell r="P629">
            <v>36627.129999999997</v>
          </cell>
          <cell r="Q629">
            <v>202.73</v>
          </cell>
          <cell r="R629">
            <v>123</v>
          </cell>
          <cell r="S629">
            <v>935</v>
          </cell>
          <cell r="T629" t="str">
            <v>Амортизация (водопровод)</v>
          </cell>
          <cell r="U629">
            <v>635040</v>
          </cell>
          <cell r="V629">
            <v>59</v>
          </cell>
          <cell r="W629">
            <v>23</v>
          </cell>
          <cell r="X629">
            <v>36</v>
          </cell>
          <cell r="Y629">
            <v>38.983050847457626</v>
          </cell>
          <cell r="Z629">
            <v>247557.96610169494</v>
          </cell>
          <cell r="AA629">
            <v>387482.03389830503</v>
          </cell>
          <cell r="AB629">
            <v>10.579098987507486</v>
          </cell>
          <cell r="AC629">
            <v>388385.71794036956</v>
          </cell>
          <cell r="AD629">
            <v>37530.814042064456</v>
          </cell>
          <cell r="AE629">
            <v>428930.83794036956</v>
          </cell>
          <cell r="AF629">
            <v>41448.804042064454</v>
          </cell>
          <cell r="AG629">
            <v>1429.769459801232</v>
          </cell>
          <cell r="AH629">
            <v>896.94915254237287</v>
          </cell>
        </row>
        <row r="630">
          <cell r="A630">
            <v>759</v>
          </cell>
          <cell r="B630" t="str">
            <v>Вод-д к дому 20 М-на 7</v>
          </cell>
          <cell r="C630">
            <v>4</v>
          </cell>
          <cell r="D630" t="str">
            <v>25</v>
          </cell>
          <cell r="E630" t="str">
            <v>11.05.05</v>
          </cell>
          <cell r="F630" t="str">
            <v/>
          </cell>
          <cell r="G630" t="str">
            <v xml:space="preserve">  .  .</v>
          </cell>
          <cell r="H630">
            <v>0.01</v>
          </cell>
          <cell r="I630">
            <v>0</v>
          </cell>
          <cell r="J630">
            <v>0</v>
          </cell>
          <cell r="K630">
            <v>0.01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0.01</v>
          </cell>
          <cell r="Q630">
            <v>0</v>
          </cell>
          <cell r="R630">
            <v>123</v>
          </cell>
          <cell r="S630">
            <v>935</v>
          </cell>
          <cell r="T630" t="str">
            <v>Амортизация (водопровод)</v>
          </cell>
          <cell r="U630">
            <v>4950</v>
          </cell>
          <cell r="V630">
            <v>38</v>
          </cell>
          <cell r="W630">
            <v>24</v>
          </cell>
          <cell r="X630">
            <v>14</v>
          </cell>
          <cell r="Y630">
            <v>63.157894736842103</v>
          </cell>
          <cell r="Z630">
            <v>3126.3157894736842</v>
          </cell>
          <cell r="AA630">
            <v>1823.6842105263158</v>
          </cell>
          <cell r="AB630">
            <v>182368.42105263157</v>
          </cell>
          <cell r="AC630">
            <v>1823.6742105263158</v>
          </cell>
          <cell r="AD630">
            <v>0</v>
          </cell>
          <cell r="AE630">
            <v>1823.6842105263158</v>
          </cell>
          <cell r="AF630">
            <v>0</v>
          </cell>
          <cell r="AG630">
            <v>6.0789473684210522</v>
          </cell>
          <cell r="AH630">
            <v>10.855263157894738</v>
          </cell>
        </row>
        <row r="631">
          <cell r="A631">
            <v>760</v>
          </cell>
          <cell r="B631" t="str">
            <v>Вод-д вокруг Мик-на Степной 1(кафе "Отрар", м-н Степной-2, малая дорога)</v>
          </cell>
          <cell r="C631">
            <v>4</v>
          </cell>
          <cell r="D631" t="str">
            <v>25</v>
          </cell>
          <cell r="E631" t="str">
            <v>11.05.05</v>
          </cell>
          <cell r="F631" t="str">
            <v/>
          </cell>
          <cell r="G631" t="str">
            <v xml:space="preserve">  .  .</v>
          </cell>
          <cell r="H631">
            <v>4516465.51</v>
          </cell>
          <cell r="I631">
            <v>0</v>
          </cell>
          <cell r="J631">
            <v>0</v>
          </cell>
          <cell r="K631">
            <v>4516465.51</v>
          </cell>
          <cell r="L631">
            <v>0</v>
          </cell>
          <cell r="M631">
            <v>15054.89</v>
          </cell>
          <cell r="N631">
            <v>15054.89</v>
          </cell>
          <cell r="O631">
            <v>283753.46999999997</v>
          </cell>
          <cell r="P631">
            <v>4232712.04</v>
          </cell>
          <cell r="Q631">
            <v>22582.33</v>
          </cell>
          <cell r="R631">
            <v>123</v>
          </cell>
          <cell r="S631">
            <v>935</v>
          </cell>
          <cell r="T631" t="str">
            <v>Амортизация (водопровод)</v>
          </cell>
          <cell r="U631">
            <v>27902745</v>
          </cell>
          <cell r="V631">
            <v>49</v>
          </cell>
          <cell r="W631">
            <v>24</v>
          </cell>
          <cell r="X631">
            <v>25</v>
          </cell>
          <cell r="Y631">
            <v>48.979591836734691</v>
          </cell>
          <cell r="Z631">
            <v>13666650.612244898</v>
          </cell>
          <cell r="AA631">
            <v>14236094.387755102</v>
          </cell>
          <cell r="AB631">
            <v>3.3633505547320675</v>
          </cell>
          <cell r="AC631">
            <v>10673991.268486749</v>
          </cell>
          <cell r="AD631">
            <v>670608.92073164904</v>
          </cell>
          <cell r="AE631">
            <v>15190456.778486749</v>
          </cell>
          <cell r="AF631">
            <v>954362.39073164901</v>
          </cell>
          <cell r="AG631">
            <v>50634.855928289158</v>
          </cell>
          <cell r="AH631">
            <v>47453.647959183669</v>
          </cell>
        </row>
        <row r="632">
          <cell r="A632">
            <v>761</v>
          </cell>
          <cell r="B632" t="str">
            <v>Вод-д к домам 9 13 17 21 28 29 М-30</v>
          </cell>
          <cell r="C632">
            <v>4</v>
          </cell>
          <cell r="D632" t="str">
            <v>25</v>
          </cell>
          <cell r="E632" t="str">
            <v>11.05.05</v>
          </cell>
          <cell r="F632" t="str">
            <v/>
          </cell>
          <cell r="G632" t="str">
            <v xml:space="preserve">  .  .</v>
          </cell>
          <cell r="H632">
            <v>57767.37</v>
          </cell>
          <cell r="I632">
            <v>0</v>
          </cell>
          <cell r="J632">
            <v>0</v>
          </cell>
          <cell r="K632">
            <v>57767.37</v>
          </cell>
          <cell r="L632">
            <v>0</v>
          </cell>
          <cell r="M632">
            <v>192.56</v>
          </cell>
          <cell r="N632">
            <v>192.56</v>
          </cell>
          <cell r="O632">
            <v>577.67999999999995</v>
          </cell>
          <cell r="P632">
            <v>57189.69</v>
          </cell>
          <cell r="Q632">
            <v>288.83999999999997</v>
          </cell>
          <cell r="R632">
            <v>123</v>
          </cell>
          <cell r="S632">
            <v>935</v>
          </cell>
          <cell r="T632" t="str">
            <v>Амортизация (водопровод)</v>
          </cell>
          <cell r="U632">
            <v>264150</v>
          </cell>
          <cell r="V632">
            <v>38</v>
          </cell>
          <cell r="W632">
            <v>24</v>
          </cell>
          <cell r="X632">
            <v>14</v>
          </cell>
          <cell r="Y632">
            <v>63.157894736842103</v>
          </cell>
          <cell r="Z632">
            <v>166831.5789473684</v>
          </cell>
          <cell r="AA632">
            <v>97318.421052631602</v>
          </cell>
          <cell r="AB632">
            <v>1.7016777159070384</v>
          </cell>
          <cell r="AC632">
            <v>40534.076235556779</v>
          </cell>
          <cell r="AD632">
            <v>405.34518292517794</v>
          </cell>
          <cell r="AE632">
            <v>98301.446235556781</v>
          </cell>
          <cell r="AF632">
            <v>983.02518292517789</v>
          </cell>
          <cell r="AG632">
            <v>327.67148745185597</v>
          </cell>
          <cell r="AH632">
            <v>579.27631578947364</v>
          </cell>
        </row>
        <row r="633">
          <cell r="A633">
            <v>762</v>
          </cell>
          <cell r="B633" t="str">
            <v>Вод-д к дому 31 пос Компанейск</v>
          </cell>
          <cell r="C633">
            <v>4</v>
          </cell>
          <cell r="D633" t="str">
            <v>25</v>
          </cell>
          <cell r="E633" t="str">
            <v>11.05.05</v>
          </cell>
          <cell r="F633" t="str">
            <v/>
          </cell>
          <cell r="G633" t="str">
            <v xml:space="preserve">  .  .</v>
          </cell>
          <cell r="H633">
            <v>0.01</v>
          </cell>
          <cell r="I633">
            <v>0</v>
          </cell>
          <cell r="J633">
            <v>0</v>
          </cell>
          <cell r="K633">
            <v>0.01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0.01</v>
          </cell>
          <cell r="Q633">
            <v>0</v>
          </cell>
          <cell r="R633">
            <v>123</v>
          </cell>
          <cell r="S633">
            <v>935</v>
          </cell>
          <cell r="T633" t="str">
            <v>Амортизация (водопровод)</v>
          </cell>
          <cell r="U633">
            <v>76950</v>
          </cell>
          <cell r="V633">
            <v>36</v>
          </cell>
          <cell r="W633">
            <v>26</v>
          </cell>
          <cell r="X633">
            <v>10</v>
          </cell>
          <cell r="Y633">
            <v>72.222222222222214</v>
          </cell>
          <cell r="Z633">
            <v>55575</v>
          </cell>
          <cell r="AA633">
            <v>21375</v>
          </cell>
          <cell r="AB633">
            <v>2137500</v>
          </cell>
          <cell r="AC633">
            <v>21374.99</v>
          </cell>
          <cell r="AD633">
            <v>0</v>
          </cell>
          <cell r="AE633">
            <v>21375</v>
          </cell>
          <cell r="AF633">
            <v>0</v>
          </cell>
          <cell r="AG633">
            <v>71.25</v>
          </cell>
          <cell r="AH633">
            <v>178.125</v>
          </cell>
        </row>
        <row r="634">
          <cell r="A634">
            <v>764</v>
          </cell>
          <cell r="B634" t="str">
            <v>Вод-д к дом 5-7 кв 27 Пришахтинск</v>
          </cell>
          <cell r="C634">
            <v>4</v>
          </cell>
          <cell r="D634" t="str">
            <v>25</v>
          </cell>
          <cell r="E634" t="str">
            <v>11.05.05</v>
          </cell>
          <cell r="F634" t="str">
            <v/>
          </cell>
          <cell r="G634" t="str">
            <v xml:space="preserve">  .  .</v>
          </cell>
          <cell r="H634">
            <v>125479.01</v>
          </cell>
          <cell r="I634">
            <v>0</v>
          </cell>
          <cell r="J634">
            <v>0</v>
          </cell>
          <cell r="K634">
            <v>125479.01</v>
          </cell>
          <cell r="L634">
            <v>0</v>
          </cell>
          <cell r="M634">
            <v>418.26</v>
          </cell>
          <cell r="N634">
            <v>418.26</v>
          </cell>
          <cell r="O634">
            <v>12125.36</v>
          </cell>
          <cell r="P634">
            <v>113353.65</v>
          </cell>
          <cell r="Q634">
            <v>627.4</v>
          </cell>
          <cell r="R634">
            <v>123</v>
          </cell>
          <cell r="S634">
            <v>935</v>
          </cell>
          <cell r="T634" t="str">
            <v>Амортизация (водопровод)</v>
          </cell>
          <cell r="U634">
            <v>463464</v>
          </cell>
          <cell r="V634">
            <v>58</v>
          </cell>
          <cell r="W634">
            <v>24</v>
          </cell>
          <cell r="X634">
            <v>34</v>
          </cell>
          <cell r="Y634">
            <v>41.379310344827587</v>
          </cell>
          <cell r="Z634">
            <v>191778.20689655174</v>
          </cell>
          <cell r="AA634">
            <v>271685.79310344835</v>
          </cell>
          <cell r="AB634">
            <v>2.3967979249318252</v>
          </cell>
          <cell r="AC634">
            <v>175268.82079049974</v>
          </cell>
          <cell r="AD634">
            <v>16936.677687051357</v>
          </cell>
          <cell r="AE634">
            <v>300747.83079049975</v>
          </cell>
          <cell r="AF634">
            <v>29062.037687051357</v>
          </cell>
          <cell r="AG634">
            <v>1002.4927693016658</v>
          </cell>
          <cell r="AH634">
            <v>665.89655172413791</v>
          </cell>
        </row>
        <row r="635">
          <cell r="A635">
            <v>765</v>
          </cell>
          <cell r="B635" t="str">
            <v>Вод-д к дому 58 Восток2</v>
          </cell>
          <cell r="C635">
            <v>4</v>
          </cell>
          <cell r="D635" t="str">
            <v>25</v>
          </cell>
          <cell r="E635" t="str">
            <v>11.05.05</v>
          </cell>
          <cell r="F635" t="str">
            <v/>
          </cell>
          <cell r="G635" t="str">
            <v xml:space="preserve">  .  .</v>
          </cell>
          <cell r="H635">
            <v>0.01</v>
          </cell>
          <cell r="I635">
            <v>0</v>
          </cell>
          <cell r="J635">
            <v>0</v>
          </cell>
          <cell r="K635">
            <v>0.01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0.01</v>
          </cell>
          <cell r="Q635">
            <v>0</v>
          </cell>
          <cell r="R635">
            <v>123</v>
          </cell>
          <cell r="S635">
            <v>935</v>
          </cell>
          <cell r="T635" t="str">
            <v>Амортизация (водопровод)</v>
          </cell>
          <cell r="U635">
            <v>3120</v>
          </cell>
          <cell r="V635">
            <v>58</v>
          </cell>
          <cell r="W635">
            <v>24</v>
          </cell>
          <cell r="X635">
            <v>34</v>
          </cell>
          <cell r="Y635">
            <v>41.379310344827587</v>
          </cell>
          <cell r="Z635">
            <v>1291.0344827586207</v>
          </cell>
          <cell r="AA635">
            <v>1828.9655172413793</v>
          </cell>
          <cell r="AB635">
            <v>182896.55172413791</v>
          </cell>
          <cell r="AC635">
            <v>1828.9555172413791</v>
          </cell>
          <cell r="AD635">
            <v>0</v>
          </cell>
          <cell r="AE635">
            <v>1828.9655172413791</v>
          </cell>
          <cell r="AF635">
            <v>0</v>
          </cell>
          <cell r="AG635">
            <v>6.0965517241379308</v>
          </cell>
          <cell r="AH635">
            <v>4.4827586206896557</v>
          </cell>
        </row>
        <row r="636">
          <cell r="A636">
            <v>766</v>
          </cell>
          <cell r="B636" t="str">
            <v>Вод-д к дому 48-52 Восток 2</v>
          </cell>
          <cell r="C636">
            <v>4</v>
          </cell>
          <cell r="D636" t="str">
            <v>25</v>
          </cell>
          <cell r="E636" t="str">
            <v>11.05.05</v>
          </cell>
          <cell r="F636" t="str">
            <v/>
          </cell>
          <cell r="G636" t="str">
            <v xml:space="preserve">  .  .</v>
          </cell>
          <cell r="H636">
            <v>0.01</v>
          </cell>
          <cell r="I636">
            <v>0</v>
          </cell>
          <cell r="J636">
            <v>0</v>
          </cell>
          <cell r="K636">
            <v>0.01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0.01</v>
          </cell>
          <cell r="Q636">
            <v>0</v>
          </cell>
          <cell r="R636">
            <v>123</v>
          </cell>
          <cell r="S636">
            <v>935</v>
          </cell>
          <cell r="T636" t="str">
            <v>Амортизация (водопровод)</v>
          </cell>
          <cell r="U636">
            <v>102440</v>
          </cell>
          <cell r="V636">
            <v>58</v>
          </cell>
          <cell r="W636">
            <v>24</v>
          </cell>
          <cell r="X636">
            <v>34</v>
          </cell>
          <cell r="Y636">
            <v>41.379310344827587</v>
          </cell>
          <cell r="Z636">
            <v>42388.965517241377</v>
          </cell>
          <cell r="AA636">
            <v>60051.034482758623</v>
          </cell>
          <cell r="AB636">
            <v>6005103.4482758623</v>
          </cell>
          <cell r="AC636">
            <v>60051.024482758621</v>
          </cell>
          <cell r="AD636">
            <v>0</v>
          </cell>
          <cell r="AE636">
            <v>60051.034482758623</v>
          </cell>
          <cell r="AF636">
            <v>0</v>
          </cell>
          <cell r="AG636">
            <v>200.17011494252873</v>
          </cell>
          <cell r="AH636">
            <v>147.18390804597701</v>
          </cell>
        </row>
        <row r="637">
          <cell r="A637">
            <v>767</v>
          </cell>
          <cell r="B637" t="str">
            <v>Вод-д ул Бабушкина 30 31</v>
          </cell>
          <cell r="C637">
            <v>4</v>
          </cell>
          <cell r="D637" t="str">
            <v>25</v>
          </cell>
          <cell r="E637" t="str">
            <v>11.05.05</v>
          </cell>
          <cell r="F637" t="str">
            <v/>
          </cell>
          <cell r="G637" t="str">
            <v xml:space="preserve">  .  .</v>
          </cell>
          <cell r="H637">
            <v>99332.24</v>
          </cell>
          <cell r="I637">
            <v>0</v>
          </cell>
          <cell r="J637">
            <v>0</v>
          </cell>
          <cell r="K637">
            <v>99332.24</v>
          </cell>
          <cell r="L637">
            <v>0</v>
          </cell>
          <cell r="M637">
            <v>331.11</v>
          </cell>
          <cell r="N637">
            <v>331.11</v>
          </cell>
          <cell r="O637">
            <v>9598.8700000000008</v>
          </cell>
          <cell r="P637">
            <v>89733.37</v>
          </cell>
          <cell r="Q637">
            <v>496.66</v>
          </cell>
          <cell r="R637">
            <v>123</v>
          </cell>
          <cell r="S637">
            <v>935</v>
          </cell>
          <cell r="T637" t="str">
            <v>Амортизация (водопровод)</v>
          </cell>
          <cell r="U637">
            <v>541200</v>
          </cell>
          <cell r="V637">
            <v>49</v>
          </cell>
          <cell r="W637">
            <v>24</v>
          </cell>
          <cell r="X637">
            <v>25</v>
          </cell>
          <cell r="Y637">
            <v>48.979591836734691</v>
          </cell>
          <cell r="Z637">
            <v>265077.55102040817</v>
          </cell>
          <cell r="AA637">
            <v>276122.44897959183</v>
          </cell>
          <cell r="AB637">
            <v>3.0771434192161942</v>
          </cell>
          <cell r="AC637">
            <v>206327.30863200361</v>
          </cell>
          <cell r="AD637">
            <v>19938.229652411748</v>
          </cell>
          <cell r="AE637">
            <v>305659.5486320036</v>
          </cell>
          <cell r="AF637">
            <v>29537.099652411751</v>
          </cell>
          <cell r="AG637">
            <v>1018.8651621066787</v>
          </cell>
          <cell r="AH637">
            <v>920.40816326530614</v>
          </cell>
        </row>
        <row r="638">
          <cell r="A638">
            <v>768</v>
          </cell>
          <cell r="B638" t="str">
            <v>Вод-д к дом 2 2а М-19</v>
          </cell>
          <cell r="C638">
            <v>4</v>
          </cell>
          <cell r="D638" t="str">
            <v>25</v>
          </cell>
          <cell r="E638" t="str">
            <v>11.05.05</v>
          </cell>
          <cell r="F638" t="str">
            <v/>
          </cell>
          <cell r="G638" t="str">
            <v xml:space="preserve">  .  .</v>
          </cell>
          <cell r="H638">
            <v>0.01</v>
          </cell>
          <cell r="I638">
            <v>0</v>
          </cell>
          <cell r="J638">
            <v>0</v>
          </cell>
          <cell r="K638">
            <v>0.01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0.01</v>
          </cell>
          <cell r="Q638">
            <v>0</v>
          </cell>
          <cell r="R638">
            <v>123</v>
          </cell>
          <cell r="S638">
            <v>935</v>
          </cell>
          <cell r="T638" t="str">
            <v>Амортизация (водопровод)</v>
          </cell>
          <cell r="U638">
            <v>114750</v>
          </cell>
          <cell r="V638">
            <v>58</v>
          </cell>
          <cell r="W638">
            <v>24</v>
          </cell>
          <cell r="X638">
            <v>34</v>
          </cell>
          <cell r="Y638">
            <v>41.379310344827587</v>
          </cell>
          <cell r="Z638">
            <v>47482.758620689652</v>
          </cell>
          <cell r="AA638">
            <v>67267.241379310348</v>
          </cell>
          <cell r="AB638">
            <v>6726724.1379310349</v>
          </cell>
          <cell r="AC638">
            <v>67267.231379310353</v>
          </cell>
          <cell r="AD638">
            <v>0</v>
          </cell>
          <cell r="AE638">
            <v>67267.241379310348</v>
          </cell>
          <cell r="AF638">
            <v>0</v>
          </cell>
          <cell r="AG638">
            <v>224.22413793103451</v>
          </cell>
          <cell r="AH638">
            <v>164.87068965517241</v>
          </cell>
        </row>
        <row r="639">
          <cell r="A639">
            <v>769</v>
          </cell>
          <cell r="B639" t="str">
            <v>Вод-д к дом 1а 1б М-19</v>
          </cell>
          <cell r="C639">
            <v>4</v>
          </cell>
          <cell r="D639" t="str">
            <v>25</v>
          </cell>
          <cell r="E639" t="str">
            <v>11.05.05</v>
          </cell>
          <cell r="F639" t="str">
            <v/>
          </cell>
          <cell r="G639" t="str">
            <v xml:space="preserve">  .  .</v>
          </cell>
          <cell r="H639">
            <v>0.01</v>
          </cell>
          <cell r="I639">
            <v>0</v>
          </cell>
          <cell r="J639">
            <v>0</v>
          </cell>
          <cell r="K639">
            <v>0.01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0.01</v>
          </cell>
          <cell r="Q639">
            <v>0</v>
          </cell>
          <cell r="R639">
            <v>123</v>
          </cell>
          <cell r="S639">
            <v>935</v>
          </cell>
          <cell r="T639" t="str">
            <v>Амортизация (водопровод)</v>
          </cell>
          <cell r="U639">
            <v>57600</v>
          </cell>
          <cell r="V639">
            <v>58</v>
          </cell>
          <cell r="W639">
            <v>24</v>
          </cell>
          <cell r="X639">
            <v>34</v>
          </cell>
          <cell r="Y639">
            <v>41.379310344827587</v>
          </cell>
          <cell r="Z639">
            <v>23834.482758620688</v>
          </cell>
          <cell r="AA639">
            <v>33765.517241379312</v>
          </cell>
          <cell r="AB639">
            <v>3376551.7241379311</v>
          </cell>
          <cell r="AC639">
            <v>33765.50724137931</v>
          </cell>
          <cell r="AD639">
            <v>0</v>
          </cell>
          <cell r="AE639">
            <v>33765.517241379312</v>
          </cell>
          <cell r="AF639">
            <v>0</v>
          </cell>
          <cell r="AG639">
            <v>112.55172413793105</v>
          </cell>
          <cell r="AH639">
            <v>82.758620689655174</v>
          </cell>
        </row>
        <row r="640">
          <cell r="A640">
            <v>770</v>
          </cell>
          <cell r="B640" t="str">
            <v>Вод-д перемыч от сущ в-да до резер 2 зон</v>
          </cell>
          <cell r="C640">
            <v>4</v>
          </cell>
          <cell r="D640" t="str">
            <v>25</v>
          </cell>
          <cell r="E640" t="str">
            <v>11.05.05</v>
          </cell>
          <cell r="F640" t="str">
            <v/>
          </cell>
          <cell r="G640" t="str">
            <v xml:space="preserve">  .  .</v>
          </cell>
          <cell r="H640">
            <v>0.01</v>
          </cell>
          <cell r="I640">
            <v>0</v>
          </cell>
          <cell r="J640">
            <v>0</v>
          </cell>
          <cell r="K640">
            <v>0.01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0.01</v>
          </cell>
          <cell r="Q640">
            <v>0</v>
          </cell>
          <cell r="R640">
            <v>123</v>
          </cell>
          <cell r="S640">
            <v>935</v>
          </cell>
          <cell r="T640" t="str">
            <v>Амортизация (водопровод)</v>
          </cell>
          <cell r="U640">
            <v>5134000</v>
          </cell>
          <cell r="V640">
            <v>48</v>
          </cell>
          <cell r="W640">
            <v>23</v>
          </cell>
          <cell r="X640">
            <v>25</v>
          </cell>
          <cell r="Y640">
            <v>47.916666666666671</v>
          </cell>
          <cell r="Z640">
            <v>2460041.666666667</v>
          </cell>
          <cell r="AA640">
            <v>2673958.333333333</v>
          </cell>
          <cell r="AB640">
            <v>267395833.33333328</v>
          </cell>
          <cell r="AC640">
            <v>2673958.3233333332</v>
          </cell>
          <cell r="AD640">
            <v>0</v>
          </cell>
          <cell r="AE640">
            <v>2673958.333333333</v>
          </cell>
          <cell r="AF640">
            <v>0</v>
          </cell>
          <cell r="AG640">
            <v>8913.1944444444434</v>
          </cell>
          <cell r="AH640">
            <v>8913.1944444444434</v>
          </cell>
        </row>
        <row r="641">
          <cell r="A641">
            <v>771</v>
          </cell>
          <cell r="B641" t="str">
            <v>Вод-д к АТС ул.К.Маркса Восток-2</v>
          </cell>
          <cell r="C641">
            <v>4</v>
          </cell>
          <cell r="D641" t="str">
            <v>25</v>
          </cell>
          <cell r="E641" t="str">
            <v>11.05.05</v>
          </cell>
          <cell r="F641" t="str">
            <v/>
          </cell>
          <cell r="G641" t="str">
            <v xml:space="preserve">  .  .</v>
          </cell>
          <cell r="H641">
            <v>10754.72</v>
          </cell>
          <cell r="I641">
            <v>0</v>
          </cell>
          <cell r="J641">
            <v>0</v>
          </cell>
          <cell r="K641">
            <v>10754.72</v>
          </cell>
          <cell r="L641">
            <v>0</v>
          </cell>
          <cell r="M641">
            <v>35.85</v>
          </cell>
          <cell r="N641">
            <v>35.85</v>
          </cell>
          <cell r="O641">
            <v>1039.29</v>
          </cell>
          <cell r="P641">
            <v>9715.43</v>
          </cell>
          <cell r="Q641">
            <v>53.77</v>
          </cell>
          <cell r="R641">
            <v>123</v>
          </cell>
          <cell r="S641">
            <v>935</v>
          </cell>
          <cell r="T641" t="str">
            <v>Амортизация (водопровод)</v>
          </cell>
          <cell r="U641">
            <v>21400</v>
          </cell>
          <cell r="V641">
            <v>48</v>
          </cell>
          <cell r="W641">
            <v>23</v>
          </cell>
          <cell r="X641">
            <v>25</v>
          </cell>
          <cell r="Y641">
            <v>47.916666666666671</v>
          </cell>
          <cell r="Z641">
            <v>10254.166666666668</v>
          </cell>
          <cell r="AA641">
            <v>11145.833333333332</v>
          </cell>
          <cell r="AB641">
            <v>1.1472300591258784</v>
          </cell>
          <cell r="AC641">
            <v>1583.4180614822671</v>
          </cell>
          <cell r="AD641">
            <v>153.01472814893418</v>
          </cell>
          <cell r="AE641">
            <v>12338.138061482266</v>
          </cell>
          <cell r="AF641">
            <v>1192.3047281489341</v>
          </cell>
          <cell r="AG641">
            <v>41.127126871607551</v>
          </cell>
          <cell r="AH641">
            <v>37.152777777777779</v>
          </cell>
        </row>
        <row r="642">
          <cell r="A642">
            <v>772</v>
          </cell>
          <cell r="B642" t="str">
            <v>Вод-д по ул Hовоселов</v>
          </cell>
          <cell r="C642">
            <v>4</v>
          </cell>
          <cell r="D642" t="str">
            <v>25</v>
          </cell>
          <cell r="E642" t="str">
            <v>11.05.05</v>
          </cell>
          <cell r="F642" t="str">
            <v/>
          </cell>
          <cell r="G642" t="str">
            <v xml:space="preserve">  .  .</v>
          </cell>
          <cell r="H642">
            <v>4547757.51</v>
          </cell>
          <cell r="I642">
            <v>0</v>
          </cell>
          <cell r="J642">
            <v>0</v>
          </cell>
          <cell r="K642">
            <v>4547757.51</v>
          </cell>
          <cell r="L642">
            <v>0</v>
          </cell>
          <cell r="M642">
            <v>15159.19</v>
          </cell>
          <cell r="N642">
            <v>15159.19</v>
          </cell>
          <cell r="O642">
            <v>30340.05</v>
          </cell>
          <cell r="P642">
            <v>4517417.46</v>
          </cell>
          <cell r="Q642">
            <v>22738.79</v>
          </cell>
          <cell r="R642">
            <v>123</v>
          </cell>
          <cell r="S642">
            <v>935</v>
          </cell>
          <cell r="T642" t="str">
            <v>Амортизация (водопровод)</v>
          </cell>
          <cell r="U642">
            <v>8563800</v>
          </cell>
          <cell r="V642">
            <v>54</v>
          </cell>
          <cell r="W642">
            <v>24</v>
          </cell>
          <cell r="X642">
            <v>30</v>
          </cell>
          <cell r="Y642">
            <v>44.444444444444443</v>
          </cell>
          <cell r="Z642">
            <v>3806133.333333333</v>
          </cell>
          <cell r="AA642">
            <v>4757666.666666667</v>
          </cell>
          <cell r="AB642">
            <v>1.0531828658285363</v>
          </cell>
          <cell r="AC642">
            <v>241862.77747504786</v>
          </cell>
          <cell r="AD642">
            <v>1613.5708083810823</v>
          </cell>
          <cell r="AE642">
            <v>4789620.2874750476</v>
          </cell>
          <cell r="AF642">
            <v>31953.620808381082</v>
          </cell>
          <cell r="AG642">
            <v>15965.400958250159</v>
          </cell>
          <cell r="AH642">
            <v>13215.740740740739</v>
          </cell>
        </row>
        <row r="643">
          <cell r="A643">
            <v>773</v>
          </cell>
          <cell r="B643" t="str">
            <v>Вод-д к дому 147 ул новоселов</v>
          </cell>
          <cell r="C643">
            <v>4</v>
          </cell>
          <cell r="D643" t="str">
            <v>25</v>
          </cell>
          <cell r="E643" t="str">
            <v>11.05.05</v>
          </cell>
          <cell r="F643" t="str">
            <v/>
          </cell>
          <cell r="G643" t="str">
            <v xml:space="preserve">  .  .</v>
          </cell>
          <cell r="H643">
            <v>0.01</v>
          </cell>
          <cell r="I643">
            <v>0</v>
          </cell>
          <cell r="J643">
            <v>0</v>
          </cell>
          <cell r="K643">
            <v>0.01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0.01</v>
          </cell>
          <cell r="Q643">
            <v>0</v>
          </cell>
          <cell r="R643">
            <v>123</v>
          </cell>
          <cell r="S643">
            <v>935</v>
          </cell>
          <cell r="T643" t="str">
            <v>Амортизация (водопровод)</v>
          </cell>
          <cell r="U643">
            <v>6300</v>
          </cell>
          <cell r="V643">
            <v>38</v>
          </cell>
          <cell r="W643">
            <v>24</v>
          </cell>
          <cell r="X643">
            <v>14</v>
          </cell>
          <cell r="Y643">
            <v>63.157894736842103</v>
          </cell>
          <cell r="Z643">
            <v>3978.9473684210525</v>
          </cell>
          <cell r="AA643">
            <v>2321.0526315789475</v>
          </cell>
          <cell r="AB643">
            <v>232105.26315789475</v>
          </cell>
          <cell r="AC643">
            <v>2321.0426315789473</v>
          </cell>
          <cell r="AD643">
            <v>0</v>
          </cell>
          <cell r="AE643">
            <v>2321.0526315789475</v>
          </cell>
          <cell r="AF643">
            <v>0</v>
          </cell>
          <cell r="AG643">
            <v>7.7368421052631584</v>
          </cell>
          <cell r="AH643">
            <v>13.815789473684211</v>
          </cell>
        </row>
        <row r="644">
          <cell r="A644">
            <v>774</v>
          </cell>
          <cell r="B644" t="str">
            <v>Вод-д квартала 59</v>
          </cell>
          <cell r="C644">
            <v>4</v>
          </cell>
          <cell r="D644" t="str">
            <v>25</v>
          </cell>
          <cell r="E644" t="str">
            <v>11.05.05</v>
          </cell>
          <cell r="F644" t="str">
            <v/>
          </cell>
          <cell r="G644" t="str">
            <v xml:space="preserve">  .  .</v>
          </cell>
          <cell r="H644">
            <v>0.01</v>
          </cell>
          <cell r="I644">
            <v>0</v>
          </cell>
          <cell r="J644">
            <v>0</v>
          </cell>
          <cell r="K644">
            <v>0.01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0.01</v>
          </cell>
          <cell r="Q644">
            <v>0</v>
          </cell>
          <cell r="R644">
            <v>123</v>
          </cell>
          <cell r="S644">
            <v>935</v>
          </cell>
          <cell r="T644" t="str">
            <v>Амортизация (водопровод)</v>
          </cell>
          <cell r="U644">
            <v>1242280</v>
          </cell>
          <cell r="V644">
            <v>38</v>
          </cell>
          <cell r="W644">
            <v>24</v>
          </cell>
          <cell r="X644">
            <v>14</v>
          </cell>
          <cell r="Y644">
            <v>63.157894736842103</v>
          </cell>
          <cell r="Z644">
            <v>784597.89473684202</v>
          </cell>
          <cell r="AA644">
            <v>457682.10526315798</v>
          </cell>
          <cell r="AB644">
            <v>45768210.526315793</v>
          </cell>
          <cell r="AC644">
            <v>457682.09526315791</v>
          </cell>
          <cell r="AD644">
            <v>0</v>
          </cell>
          <cell r="AE644">
            <v>457682.10526315792</v>
          </cell>
          <cell r="AF644">
            <v>0</v>
          </cell>
          <cell r="AG644">
            <v>1525.6070175438597</v>
          </cell>
          <cell r="AH644">
            <v>2724.2982456140348</v>
          </cell>
        </row>
        <row r="645">
          <cell r="A645">
            <v>775</v>
          </cell>
          <cell r="B645" t="str">
            <v>Вод-д к домам 49-50 Юго-востока</v>
          </cell>
          <cell r="C645">
            <v>4</v>
          </cell>
          <cell r="D645" t="str">
            <v>25</v>
          </cell>
          <cell r="E645" t="str">
            <v>11.05.05</v>
          </cell>
          <cell r="F645" t="str">
            <v/>
          </cell>
          <cell r="G645" t="str">
            <v xml:space="preserve">  .  .</v>
          </cell>
          <cell r="H645">
            <v>47167.09</v>
          </cell>
          <cell r="I645">
            <v>0</v>
          </cell>
          <cell r="J645">
            <v>0</v>
          </cell>
          <cell r="K645">
            <v>47167.09</v>
          </cell>
          <cell r="L645">
            <v>0</v>
          </cell>
          <cell r="M645">
            <v>157.22</v>
          </cell>
          <cell r="N645">
            <v>157.22</v>
          </cell>
          <cell r="O645">
            <v>4557.82</v>
          </cell>
          <cell r="P645">
            <v>42609.27</v>
          </cell>
          <cell r="Q645">
            <v>235.84</v>
          </cell>
          <cell r="R645">
            <v>123</v>
          </cell>
          <cell r="S645">
            <v>935</v>
          </cell>
          <cell r="T645" t="str">
            <v>Амортизация (водопровод)</v>
          </cell>
          <cell r="U645">
            <v>283720</v>
          </cell>
          <cell r="V645">
            <v>48</v>
          </cell>
          <cell r="W645">
            <v>23</v>
          </cell>
          <cell r="X645">
            <v>25</v>
          </cell>
          <cell r="Y645">
            <v>47.916666666666671</v>
          </cell>
          <cell r="Z645">
            <v>135949.16666666669</v>
          </cell>
          <cell r="AA645">
            <v>147770.83333333331</v>
          </cell>
          <cell r="AB645">
            <v>3.46804423857375</v>
          </cell>
          <cell r="AC645">
            <v>116410.46472478952</v>
          </cell>
          <cell r="AD645">
            <v>11248.901391456209</v>
          </cell>
          <cell r="AE645">
            <v>163577.55472478952</v>
          </cell>
          <cell r="AF645">
            <v>15806.721391456209</v>
          </cell>
          <cell r="AG645">
            <v>545.25851574929845</v>
          </cell>
          <cell r="AH645">
            <v>492.5694444444444</v>
          </cell>
        </row>
        <row r="646">
          <cell r="A646">
            <v>776</v>
          </cell>
          <cell r="B646" t="str">
            <v>Вод-д к дому 49 ул Ермекова</v>
          </cell>
          <cell r="C646">
            <v>4</v>
          </cell>
          <cell r="D646" t="str">
            <v>25</v>
          </cell>
          <cell r="E646" t="str">
            <v>11.05.05</v>
          </cell>
          <cell r="F646" t="str">
            <v/>
          </cell>
          <cell r="G646" t="str">
            <v xml:space="preserve">  .  .</v>
          </cell>
          <cell r="H646">
            <v>0.01</v>
          </cell>
          <cell r="I646">
            <v>0</v>
          </cell>
          <cell r="J646">
            <v>0</v>
          </cell>
          <cell r="K646">
            <v>0.01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0.01</v>
          </cell>
          <cell r="Q646">
            <v>0</v>
          </cell>
          <cell r="R646">
            <v>123</v>
          </cell>
          <cell r="S646">
            <v>935</v>
          </cell>
          <cell r="T646" t="str">
            <v>Амортизация (водопровод)</v>
          </cell>
          <cell r="U646">
            <v>40050</v>
          </cell>
          <cell r="V646">
            <v>39</v>
          </cell>
          <cell r="W646">
            <v>23</v>
          </cell>
          <cell r="X646">
            <v>16</v>
          </cell>
          <cell r="Y646">
            <v>58.974358974358978</v>
          </cell>
          <cell r="Z646">
            <v>23619.23076923077</v>
          </cell>
          <cell r="AA646">
            <v>16430.76923076923</v>
          </cell>
          <cell r="AB646">
            <v>1643076.923076923</v>
          </cell>
          <cell r="AC646">
            <v>16430.759230769232</v>
          </cell>
          <cell r="AD646">
            <v>0</v>
          </cell>
          <cell r="AE646">
            <v>16430.76923076923</v>
          </cell>
          <cell r="AF646">
            <v>0</v>
          </cell>
          <cell r="AG646">
            <v>54.769230769230766</v>
          </cell>
          <cell r="AH646">
            <v>85.57692307692308</v>
          </cell>
        </row>
        <row r="647">
          <cell r="A647">
            <v>777</v>
          </cell>
          <cell r="B647" t="str">
            <v>Вод-д к малос.домам ул.Карбышева</v>
          </cell>
          <cell r="C647">
            <v>4</v>
          </cell>
          <cell r="D647" t="str">
            <v>25</v>
          </cell>
          <cell r="E647" t="str">
            <v>11.05.05</v>
          </cell>
          <cell r="F647" t="str">
            <v/>
          </cell>
          <cell r="G647" t="str">
            <v xml:space="preserve">  .  .</v>
          </cell>
          <cell r="H647">
            <v>0.01</v>
          </cell>
          <cell r="I647">
            <v>0</v>
          </cell>
          <cell r="J647">
            <v>0</v>
          </cell>
          <cell r="K647">
            <v>0.01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0.01</v>
          </cell>
          <cell r="Q647">
            <v>0</v>
          </cell>
          <cell r="R647">
            <v>123</v>
          </cell>
          <cell r="S647">
            <v>935</v>
          </cell>
          <cell r="T647" t="str">
            <v>Амортизация (водопровод)</v>
          </cell>
          <cell r="U647">
            <v>135000</v>
          </cell>
          <cell r="V647">
            <v>39</v>
          </cell>
          <cell r="W647">
            <v>23</v>
          </cell>
          <cell r="X647">
            <v>16</v>
          </cell>
          <cell r="Y647">
            <v>58.974358974358978</v>
          </cell>
          <cell r="Z647">
            <v>79615.384615384624</v>
          </cell>
          <cell r="AA647">
            <v>55384.615384615376</v>
          </cell>
          <cell r="AB647">
            <v>5538461.5384615371</v>
          </cell>
          <cell r="AC647">
            <v>55384.605384615374</v>
          </cell>
          <cell r="AD647">
            <v>0</v>
          </cell>
          <cell r="AE647">
            <v>55384.615384615376</v>
          </cell>
          <cell r="AF647">
            <v>0</v>
          </cell>
          <cell r="AG647">
            <v>184.61538461538461</v>
          </cell>
          <cell r="AH647">
            <v>288.46153846153845</v>
          </cell>
        </row>
        <row r="648">
          <cell r="A648">
            <v>778</v>
          </cell>
          <cell r="B648" t="str">
            <v>Вод-д к общеж. 1,2 ул Муканова</v>
          </cell>
          <cell r="C648">
            <v>4</v>
          </cell>
          <cell r="D648" t="str">
            <v>25</v>
          </cell>
          <cell r="E648" t="str">
            <v>11.05.05</v>
          </cell>
          <cell r="F648" t="str">
            <v/>
          </cell>
          <cell r="G648" t="str">
            <v xml:space="preserve">  .  .</v>
          </cell>
          <cell r="H648">
            <v>0.01</v>
          </cell>
          <cell r="I648">
            <v>0</v>
          </cell>
          <cell r="J648">
            <v>0</v>
          </cell>
          <cell r="K648">
            <v>0.01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0.01</v>
          </cell>
          <cell r="Q648">
            <v>0</v>
          </cell>
          <cell r="R648">
            <v>123</v>
          </cell>
          <cell r="S648">
            <v>935</v>
          </cell>
          <cell r="T648" t="str">
            <v>Амортизация (водопровод)</v>
          </cell>
          <cell r="U648">
            <v>51750</v>
          </cell>
          <cell r="V648">
            <v>39</v>
          </cell>
          <cell r="W648">
            <v>23</v>
          </cell>
          <cell r="X648">
            <v>16</v>
          </cell>
          <cell r="Y648">
            <v>58.974358974358978</v>
          </cell>
          <cell r="Z648">
            <v>30519.23076923077</v>
          </cell>
          <cell r="AA648">
            <v>21230.76923076923</v>
          </cell>
          <cell r="AB648">
            <v>2123076.923076923</v>
          </cell>
          <cell r="AC648">
            <v>21230.759230769232</v>
          </cell>
          <cell r="AD648">
            <v>0</v>
          </cell>
          <cell r="AE648">
            <v>21230.76923076923</v>
          </cell>
          <cell r="AF648">
            <v>0</v>
          </cell>
          <cell r="AG648">
            <v>70.769230769230759</v>
          </cell>
          <cell r="AH648">
            <v>110.57692307692308</v>
          </cell>
        </row>
        <row r="649">
          <cell r="A649">
            <v>779</v>
          </cell>
          <cell r="B649" t="str">
            <v>Вод-д к домам 33,34 Орбита</v>
          </cell>
          <cell r="C649">
            <v>4</v>
          </cell>
          <cell r="D649" t="str">
            <v>25</v>
          </cell>
          <cell r="E649" t="str">
            <v>11.05.05</v>
          </cell>
          <cell r="F649" t="str">
            <v/>
          </cell>
          <cell r="G649" t="str">
            <v xml:space="preserve">  .  .</v>
          </cell>
          <cell r="H649">
            <v>0.01</v>
          </cell>
          <cell r="I649">
            <v>0</v>
          </cell>
          <cell r="J649">
            <v>0</v>
          </cell>
          <cell r="K649">
            <v>0.01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0.01</v>
          </cell>
          <cell r="Q649">
            <v>0</v>
          </cell>
          <cell r="R649">
            <v>123</v>
          </cell>
          <cell r="S649">
            <v>935</v>
          </cell>
          <cell r="T649" t="str">
            <v>Амортизация (водопровод)</v>
          </cell>
          <cell r="U649">
            <v>206960</v>
          </cell>
          <cell r="V649">
            <v>39</v>
          </cell>
          <cell r="W649">
            <v>23</v>
          </cell>
          <cell r="X649">
            <v>16</v>
          </cell>
          <cell r="Y649">
            <v>58.974358974358978</v>
          </cell>
          <cell r="Z649">
            <v>122053.33333333334</v>
          </cell>
          <cell r="AA649">
            <v>84906.666666666657</v>
          </cell>
          <cell r="AB649">
            <v>8490666.666666666</v>
          </cell>
          <cell r="AC649">
            <v>84906.656666666662</v>
          </cell>
          <cell r="AD649">
            <v>0</v>
          </cell>
          <cell r="AE649">
            <v>84906.666666666657</v>
          </cell>
          <cell r="AF649">
            <v>0</v>
          </cell>
          <cell r="AG649">
            <v>283.02222222222218</v>
          </cell>
          <cell r="AH649">
            <v>442.22222222222223</v>
          </cell>
        </row>
        <row r="650">
          <cell r="A650">
            <v>780</v>
          </cell>
          <cell r="B650" t="str">
            <v>Вод-д к домам 19-23 м-н Орбита</v>
          </cell>
          <cell r="C650">
            <v>4</v>
          </cell>
          <cell r="D650" t="str">
            <v>25</v>
          </cell>
          <cell r="E650" t="str">
            <v>11.05.05</v>
          </cell>
          <cell r="F650" t="str">
            <v/>
          </cell>
          <cell r="G650" t="str">
            <v xml:space="preserve">  .  .</v>
          </cell>
          <cell r="H650">
            <v>86893.91</v>
          </cell>
          <cell r="I650">
            <v>0</v>
          </cell>
          <cell r="J650">
            <v>0</v>
          </cell>
          <cell r="K650">
            <v>86893.91</v>
          </cell>
          <cell r="L650">
            <v>0</v>
          </cell>
          <cell r="M650">
            <v>289.64999999999998</v>
          </cell>
          <cell r="N650">
            <v>289.64999999999998</v>
          </cell>
          <cell r="O650">
            <v>579.29999999999995</v>
          </cell>
          <cell r="P650">
            <v>86314.61</v>
          </cell>
          <cell r="Q650">
            <v>434.47</v>
          </cell>
          <cell r="R650">
            <v>123</v>
          </cell>
          <cell r="S650">
            <v>935</v>
          </cell>
          <cell r="T650" t="str">
            <v>Амортизация (водопровод)</v>
          </cell>
          <cell r="U650">
            <v>94950</v>
          </cell>
          <cell r="V650">
            <v>39</v>
          </cell>
          <cell r="W650">
            <v>23</v>
          </cell>
          <cell r="X650">
            <v>16</v>
          </cell>
          <cell r="Y650">
            <v>58.974358974358978</v>
          </cell>
          <cell r="Z650">
            <v>55996.153846153844</v>
          </cell>
          <cell r="AA650">
            <v>38953.846153846156</v>
          </cell>
          <cell r="AB650">
            <v>0.45130072595874737</v>
          </cell>
          <cell r="AC650">
            <v>-47678.625335605946</v>
          </cell>
          <cell r="AD650">
            <v>-317.8614894520976</v>
          </cell>
          <cell r="AE650">
            <v>39215.284664394057</v>
          </cell>
          <cell r="AF650">
            <v>261.43851054790235</v>
          </cell>
          <cell r="AG650">
            <v>130.71761554798019</v>
          </cell>
          <cell r="AH650">
            <v>202.88461538461539</v>
          </cell>
        </row>
        <row r="651">
          <cell r="A651">
            <v>781</v>
          </cell>
          <cell r="B651" t="str">
            <v>Вод-д к домам 23,24 м-н Орбита</v>
          </cell>
          <cell r="C651">
            <v>4</v>
          </cell>
          <cell r="D651" t="str">
            <v>25</v>
          </cell>
          <cell r="E651" t="str">
            <v>11.05.05</v>
          </cell>
          <cell r="F651" t="str">
            <v/>
          </cell>
          <cell r="G651" t="str">
            <v xml:space="preserve">  .  .</v>
          </cell>
          <cell r="H651">
            <v>0.01</v>
          </cell>
          <cell r="I651">
            <v>0</v>
          </cell>
          <cell r="J651">
            <v>0</v>
          </cell>
          <cell r="K651">
            <v>0.01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0.01</v>
          </cell>
          <cell r="Q651">
            <v>0</v>
          </cell>
          <cell r="R651">
            <v>123</v>
          </cell>
          <cell r="S651">
            <v>935</v>
          </cell>
          <cell r="T651" t="str">
            <v>Амортизация (водопровод)</v>
          </cell>
          <cell r="U651">
            <v>3600</v>
          </cell>
          <cell r="V651">
            <v>39</v>
          </cell>
          <cell r="W651">
            <v>23</v>
          </cell>
          <cell r="X651">
            <v>16</v>
          </cell>
          <cell r="Y651">
            <v>58.974358974358978</v>
          </cell>
          <cell r="Z651">
            <v>2123.0769230769233</v>
          </cell>
          <cell r="AA651">
            <v>1476.9230769230767</v>
          </cell>
          <cell r="AB651">
            <v>147692.30769230766</v>
          </cell>
          <cell r="AC651">
            <v>1476.9130769230767</v>
          </cell>
          <cell r="AD651">
            <v>0</v>
          </cell>
          <cell r="AE651">
            <v>1476.9230769230767</v>
          </cell>
          <cell r="AF651">
            <v>0</v>
          </cell>
          <cell r="AG651">
            <v>4.9230769230769225</v>
          </cell>
          <cell r="AH651">
            <v>7.6923076923076925</v>
          </cell>
        </row>
        <row r="652">
          <cell r="A652">
            <v>782</v>
          </cell>
          <cell r="B652" t="str">
            <v>Вод-д к домам 9-17 м-н Орбита</v>
          </cell>
          <cell r="C652">
            <v>4</v>
          </cell>
          <cell r="D652" t="str">
            <v>25</v>
          </cell>
          <cell r="E652" t="str">
            <v>11.05.05</v>
          </cell>
          <cell r="F652" t="str">
            <v/>
          </cell>
          <cell r="G652" t="str">
            <v xml:space="preserve">  .  .</v>
          </cell>
          <cell r="H652">
            <v>268294</v>
          </cell>
          <cell r="I652">
            <v>0</v>
          </cell>
          <cell r="J652">
            <v>0</v>
          </cell>
          <cell r="K652">
            <v>268294</v>
          </cell>
          <cell r="L652">
            <v>0</v>
          </cell>
          <cell r="M652">
            <v>894.31</v>
          </cell>
          <cell r="N652">
            <v>894.31</v>
          </cell>
          <cell r="O652">
            <v>25926.05</v>
          </cell>
          <cell r="P652">
            <v>242367.95</v>
          </cell>
          <cell r="Q652">
            <v>1341.47</v>
          </cell>
          <cell r="R652">
            <v>123</v>
          </cell>
          <cell r="S652">
            <v>935</v>
          </cell>
          <cell r="T652" t="str">
            <v>Амортизация (водопровод)</v>
          </cell>
          <cell r="U652">
            <v>1412040</v>
          </cell>
          <cell r="V652">
            <v>48</v>
          </cell>
          <cell r="W652">
            <v>23</v>
          </cell>
          <cell r="X652">
            <v>25</v>
          </cell>
          <cell r="Y652">
            <v>47.916666666666671</v>
          </cell>
          <cell r="Z652">
            <v>676602.5</v>
          </cell>
          <cell r="AA652">
            <v>735437.5</v>
          </cell>
          <cell r="AB652">
            <v>3.034384290497155</v>
          </cell>
          <cell r="AC652">
            <v>545813.09883464372</v>
          </cell>
          <cell r="AD652">
            <v>52743.548834643763</v>
          </cell>
          <cell r="AE652">
            <v>814107.09883464372</v>
          </cell>
          <cell r="AF652">
            <v>78669.598834643766</v>
          </cell>
          <cell r="AG652">
            <v>2713.6903294488125</v>
          </cell>
          <cell r="AH652">
            <v>2451.4583333333335</v>
          </cell>
        </row>
        <row r="653">
          <cell r="A653">
            <v>783</v>
          </cell>
          <cell r="B653" t="str">
            <v>Вод-д к прод.магаз.пр.Строителей М-н 30</v>
          </cell>
          <cell r="C653">
            <v>4</v>
          </cell>
          <cell r="D653" t="str">
            <v>25</v>
          </cell>
          <cell r="E653" t="str">
            <v>11.05.05</v>
          </cell>
          <cell r="F653" t="str">
            <v/>
          </cell>
          <cell r="G653" t="str">
            <v xml:space="preserve">  .  .</v>
          </cell>
          <cell r="H653">
            <v>0.01</v>
          </cell>
          <cell r="I653">
            <v>0</v>
          </cell>
          <cell r="J653">
            <v>0</v>
          </cell>
          <cell r="K653">
            <v>0.01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0.01</v>
          </cell>
          <cell r="Q653">
            <v>0</v>
          </cell>
          <cell r="R653">
            <v>123</v>
          </cell>
          <cell r="S653">
            <v>935</v>
          </cell>
          <cell r="T653" t="str">
            <v>Амортизация (водопровод)</v>
          </cell>
          <cell r="U653">
            <v>32850</v>
          </cell>
          <cell r="V653">
            <v>39</v>
          </cell>
          <cell r="W653">
            <v>23</v>
          </cell>
          <cell r="X653">
            <v>16</v>
          </cell>
          <cell r="Y653">
            <v>58.974358974358978</v>
          </cell>
          <cell r="Z653">
            <v>19373.076923076922</v>
          </cell>
          <cell r="AA653">
            <v>13476.923076923078</v>
          </cell>
          <cell r="AB653">
            <v>1347692.3076923077</v>
          </cell>
          <cell r="AC653">
            <v>13476.913076923078</v>
          </cell>
          <cell r="AD653">
            <v>0</v>
          </cell>
          <cell r="AE653">
            <v>13476.923076923078</v>
          </cell>
          <cell r="AF653">
            <v>0</v>
          </cell>
          <cell r="AG653">
            <v>44.923076923076927</v>
          </cell>
          <cell r="AH653">
            <v>70.192307692307693</v>
          </cell>
        </row>
        <row r="654">
          <cell r="A654">
            <v>784</v>
          </cell>
          <cell r="B654" t="str">
            <v>Вод-д к дому 58 м-н 28 Юго-востока</v>
          </cell>
          <cell r="C654">
            <v>4</v>
          </cell>
          <cell r="D654" t="str">
            <v>25</v>
          </cell>
          <cell r="E654" t="str">
            <v>11.05.05</v>
          </cell>
          <cell r="F654" t="str">
            <v/>
          </cell>
          <cell r="G654" t="str">
            <v xml:space="preserve">  .  .</v>
          </cell>
          <cell r="H654">
            <v>82704.399999999994</v>
          </cell>
          <cell r="I654">
            <v>0</v>
          </cell>
          <cell r="J654">
            <v>0</v>
          </cell>
          <cell r="K654">
            <v>82704.399999999994</v>
          </cell>
          <cell r="L654">
            <v>0</v>
          </cell>
          <cell r="M654">
            <v>275.68</v>
          </cell>
          <cell r="N654">
            <v>275.68</v>
          </cell>
          <cell r="O654">
            <v>1378.4</v>
          </cell>
          <cell r="P654">
            <v>81326</v>
          </cell>
          <cell r="Q654">
            <v>413.52</v>
          </cell>
          <cell r="R654">
            <v>123</v>
          </cell>
          <cell r="S654">
            <v>935</v>
          </cell>
          <cell r="T654" t="str">
            <v>Амортизация (водопровод)</v>
          </cell>
          <cell r="U654">
            <v>28600</v>
          </cell>
          <cell r="V654">
            <v>39</v>
          </cell>
          <cell r="W654">
            <v>23</v>
          </cell>
          <cell r="X654">
            <v>16</v>
          </cell>
          <cell r="Y654">
            <v>58.974358974358978</v>
          </cell>
          <cell r="Z654">
            <v>16866.666666666668</v>
          </cell>
          <cell r="AA654">
            <v>11733.333333333332</v>
          </cell>
          <cell r="AB654">
            <v>0.14427530351097229</v>
          </cell>
          <cell r="AC654">
            <v>-70772.197588307143</v>
          </cell>
          <cell r="AD654">
            <v>-1179.5309216404758</v>
          </cell>
          <cell r="AE654">
            <v>11932.202411692851</v>
          </cell>
          <cell r="AF654">
            <v>198.86907835952434</v>
          </cell>
          <cell r="AG654">
            <v>39.77400803897617</v>
          </cell>
          <cell r="AH654">
            <v>61.111111111111114</v>
          </cell>
        </row>
        <row r="655">
          <cell r="A655">
            <v>785</v>
          </cell>
          <cell r="B655" t="str">
            <v>Вод-д к кафе на федор.водохранилище</v>
          </cell>
          <cell r="C655">
            <v>4</v>
          </cell>
          <cell r="D655" t="str">
            <v>25</v>
          </cell>
          <cell r="E655" t="str">
            <v>11.05.05</v>
          </cell>
          <cell r="F655" t="str">
            <v/>
          </cell>
          <cell r="G655" t="str">
            <v xml:space="preserve">  .  .</v>
          </cell>
          <cell r="H655">
            <v>5150.12</v>
          </cell>
          <cell r="I655">
            <v>0</v>
          </cell>
          <cell r="J655">
            <v>0</v>
          </cell>
          <cell r="K655">
            <v>5150.12</v>
          </cell>
          <cell r="L655">
            <v>0</v>
          </cell>
          <cell r="M655">
            <v>17.170000000000002</v>
          </cell>
          <cell r="N655">
            <v>17.170000000000002</v>
          </cell>
          <cell r="O655">
            <v>497.75</v>
          </cell>
          <cell r="P655">
            <v>4652.37</v>
          </cell>
          <cell r="Q655">
            <v>25.75</v>
          </cell>
          <cell r="R655">
            <v>123</v>
          </cell>
          <cell r="S655">
            <v>935</v>
          </cell>
          <cell r="T655" t="str">
            <v>Амортизация (водопровод)</v>
          </cell>
          <cell r="U655">
            <v>62320</v>
          </cell>
          <cell r="V655">
            <v>59</v>
          </cell>
          <cell r="W655">
            <v>23</v>
          </cell>
          <cell r="X655">
            <v>36</v>
          </cell>
          <cell r="Y655">
            <v>38.983050847457626</v>
          </cell>
          <cell r="Z655">
            <v>24294.237288135595</v>
          </cell>
          <cell r="AA655">
            <v>38025.762711864401</v>
          </cell>
          <cell r="AB655">
            <v>8.1734175725198988</v>
          </cell>
          <cell r="AC655">
            <v>36943.961308586178</v>
          </cell>
          <cell r="AD655">
            <v>3570.5685967217796</v>
          </cell>
          <cell r="AE655">
            <v>42094.081308586181</v>
          </cell>
          <cell r="AF655">
            <v>4068.3185967217796</v>
          </cell>
          <cell r="AG655">
            <v>140.31360436195394</v>
          </cell>
          <cell r="AH655">
            <v>88.022598870056484</v>
          </cell>
        </row>
        <row r="656">
          <cell r="A656">
            <v>786</v>
          </cell>
          <cell r="B656" t="str">
            <v>Вод-д к общеж.кв.83 города</v>
          </cell>
          <cell r="C656">
            <v>4</v>
          </cell>
          <cell r="D656" t="str">
            <v>25</v>
          </cell>
          <cell r="E656" t="str">
            <v>11.05.05</v>
          </cell>
          <cell r="F656" t="str">
            <v/>
          </cell>
          <cell r="G656" t="str">
            <v xml:space="preserve">  .  .</v>
          </cell>
          <cell r="H656">
            <v>0.01</v>
          </cell>
          <cell r="I656">
            <v>0</v>
          </cell>
          <cell r="J656">
            <v>0</v>
          </cell>
          <cell r="K656">
            <v>0.01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0.01</v>
          </cell>
          <cell r="Q656">
            <v>0</v>
          </cell>
          <cell r="R656">
            <v>123</v>
          </cell>
          <cell r="S656">
            <v>935</v>
          </cell>
          <cell r="T656" t="str">
            <v>Амортизация (водопровод)</v>
          </cell>
          <cell r="U656">
            <v>16650</v>
          </cell>
          <cell r="V656">
            <v>39</v>
          </cell>
          <cell r="W656">
            <v>23</v>
          </cell>
          <cell r="X656">
            <v>16</v>
          </cell>
          <cell r="Y656">
            <v>58.974358974358978</v>
          </cell>
          <cell r="Z656">
            <v>9819.2307692307695</v>
          </cell>
          <cell r="AA656">
            <v>6830.7692307692305</v>
          </cell>
          <cell r="AB656">
            <v>683076.92307692301</v>
          </cell>
          <cell r="AC656">
            <v>6830.7592307692303</v>
          </cell>
          <cell r="AD656">
            <v>0</v>
          </cell>
          <cell r="AE656">
            <v>6830.7692307692305</v>
          </cell>
          <cell r="AF656">
            <v>0</v>
          </cell>
          <cell r="AG656">
            <v>22.76923076923077</v>
          </cell>
          <cell r="AH656">
            <v>35.576923076923073</v>
          </cell>
        </row>
        <row r="657">
          <cell r="A657">
            <v>787</v>
          </cell>
          <cell r="B657" t="str">
            <v>Вод-д к котельной кв.27 Пришахтинск</v>
          </cell>
          <cell r="C657">
            <v>4</v>
          </cell>
          <cell r="D657" t="str">
            <v>25</v>
          </cell>
          <cell r="E657" t="str">
            <v>11.05.05</v>
          </cell>
          <cell r="F657" t="str">
            <v/>
          </cell>
          <cell r="G657" t="str">
            <v xml:space="preserve">  .  .</v>
          </cell>
          <cell r="H657">
            <v>21617.57</v>
          </cell>
          <cell r="I657">
            <v>0</v>
          </cell>
          <cell r="J657">
            <v>0</v>
          </cell>
          <cell r="K657">
            <v>21617.57</v>
          </cell>
          <cell r="L657">
            <v>0</v>
          </cell>
          <cell r="M657">
            <v>72.06</v>
          </cell>
          <cell r="N657">
            <v>72.06</v>
          </cell>
          <cell r="O657">
            <v>2089.02</v>
          </cell>
          <cell r="P657">
            <v>19528.55</v>
          </cell>
          <cell r="Q657">
            <v>108.09</v>
          </cell>
          <cell r="R657">
            <v>123</v>
          </cell>
          <cell r="S657">
            <v>935</v>
          </cell>
          <cell r="T657" t="str">
            <v>Амортизация (водопровод)</v>
          </cell>
          <cell r="U657">
            <v>96186</v>
          </cell>
          <cell r="V657">
            <v>59</v>
          </cell>
          <cell r="W657">
            <v>23</v>
          </cell>
          <cell r="X657">
            <v>36</v>
          </cell>
          <cell r="Y657">
            <v>38.983050847457626</v>
          </cell>
          <cell r="Z657">
            <v>37496.237288135591</v>
          </cell>
          <cell r="AA657">
            <v>58689.762711864409</v>
          </cell>
          <cell r="AB657">
            <v>3.0053313078474546</v>
          </cell>
          <cell r="AC657">
            <v>43350.389920583897</v>
          </cell>
          <cell r="AD657">
            <v>4189.1772087194895</v>
          </cell>
          <cell r="AE657">
            <v>64967.959920583897</v>
          </cell>
          <cell r="AF657">
            <v>6278.1972087194899</v>
          </cell>
          <cell r="AG657">
            <v>216.55986640194632</v>
          </cell>
          <cell r="AH657">
            <v>135.85593220338981</v>
          </cell>
        </row>
        <row r="658">
          <cell r="A658">
            <v>788</v>
          </cell>
          <cell r="B658" t="str">
            <v>Вод-д по ул Зелинского</v>
          </cell>
          <cell r="C658">
            <v>4</v>
          </cell>
          <cell r="D658" t="str">
            <v>25</v>
          </cell>
          <cell r="E658" t="str">
            <v>11.05.05</v>
          </cell>
          <cell r="F658" t="str">
            <v/>
          </cell>
          <cell r="G658" t="str">
            <v xml:space="preserve">  .  .</v>
          </cell>
          <cell r="H658">
            <v>11431386.59</v>
          </cell>
          <cell r="I658">
            <v>0</v>
          </cell>
          <cell r="J658">
            <v>0</v>
          </cell>
          <cell r="K658">
            <v>11431386.59</v>
          </cell>
          <cell r="L658">
            <v>0</v>
          </cell>
          <cell r="M658">
            <v>38104.620000000003</v>
          </cell>
          <cell r="N658">
            <v>38104.620000000003</v>
          </cell>
          <cell r="O658">
            <v>817211.45</v>
          </cell>
          <cell r="P658">
            <v>10614175.140000001</v>
          </cell>
          <cell r="Q658">
            <v>57156.93</v>
          </cell>
          <cell r="R658">
            <v>123</v>
          </cell>
          <cell r="S658">
            <v>935</v>
          </cell>
          <cell r="T658" t="str">
            <v>Амортизация (водопровод)</v>
          </cell>
          <cell r="U658">
            <v>20911410</v>
          </cell>
          <cell r="V658">
            <v>53</v>
          </cell>
          <cell r="W658">
            <v>23</v>
          </cell>
          <cell r="X658">
            <v>30</v>
          </cell>
          <cell r="Y658">
            <v>43.39622641509434</v>
          </cell>
          <cell r="Z658">
            <v>9074762.8301886804</v>
          </cell>
          <cell r="AA658">
            <v>11836647.16981132</v>
          </cell>
          <cell r="AB658">
            <v>1.1151735310268602</v>
          </cell>
          <cell r="AC658">
            <v>1316593.158103399</v>
          </cell>
          <cell r="AD658">
            <v>94121.128292080481</v>
          </cell>
          <cell r="AE658">
            <v>12747979.748103399</v>
          </cell>
          <cell r="AF658">
            <v>911332.57829208043</v>
          </cell>
          <cell r="AG658">
            <v>42493.265827011332</v>
          </cell>
          <cell r="AH658">
            <v>32879.57547169811</v>
          </cell>
        </row>
        <row r="659">
          <cell r="A659">
            <v>789</v>
          </cell>
          <cell r="B659" t="str">
            <v>Вод-д к домам 1-3 кв.27 Пришахтинск</v>
          </cell>
          <cell r="C659">
            <v>4</v>
          </cell>
          <cell r="D659" t="str">
            <v>25</v>
          </cell>
          <cell r="E659" t="str">
            <v>11.05.05</v>
          </cell>
          <cell r="F659" t="str">
            <v/>
          </cell>
          <cell r="G659" t="str">
            <v xml:space="preserve">  .  .</v>
          </cell>
          <cell r="H659">
            <v>70102.22</v>
          </cell>
          <cell r="I659">
            <v>0</v>
          </cell>
          <cell r="J659">
            <v>0</v>
          </cell>
          <cell r="K659">
            <v>70102.22</v>
          </cell>
          <cell r="L659">
            <v>0</v>
          </cell>
          <cell r="M659">
            <v>233.67</v>
          </cell>
          <cell r="N659">
            <v>233.67</v>
          </cell>
          <cell r="O659">
            <v>934.68</v>
          </cell>
          <cell r="P659">
            <v>69167.539999999994</v>
          </cell>
          <cell r="Q659">
            <v>350.51</v>
          </cell>
          <cell r="R659">
            <v>123</v>
          </cell>
          <cell r="S659">
            <v>935</v>
          </cell>
          <cell r="T659" t="str">
            <v>Амортизация (водопровод)</v>
          </cell>
          <cell r="U659">
            <v>316944</v>
          </cell>
          <cell r="V659">
            <v>39</v>
          </cell>
          <cell r="W659">
            <v>23</v>
          </cell>
          <cell r="X659">
            <v>16</v>
          </cell>
          <cell r="Y659">
            <v>58.974358974358978</v>
          </cell>
          <cell r="Z659">
            <v>186915.69230769231</v>
          </cell>
          <cell r="AA659">
            <v>130028.30769230769</v>
          </cell>
          <cell r="AB659">
            <v>1.8799036035155754</v>
          </cell>
          <cell r="AC659">
            <v>61683.195992441644</v>
          </cell>
          <cell r="AD659">
            <v>822.42830013393802</v>
          </cell>
          <cell r="AE659">
            <v>131785.41599244165</v>
          </cell>
          <cell r="AF659">
            <v>1757.108300133938</v>
          </cell>
          <cell r="AG659">
            <v>439.28471997480551</v>
          </cell>
          <cell r="AH659">
            <v>677.23076923076917</v>
          </cell>
        </row>
        <row r="660">
          <cell r="A660">
            <v>790</v>
          </cell>
          <cell r="B660" t="str">
            <v>Вод-д к домам 19,20 Вос-2 Майкудука</v>
          </cell>
          <cell r="C660">
            <v>4</v>
          </cell>
          <cell r="D660" t="str">
            <v>25</v>
          </cell>
          <cell r="E660" t="str">
            <v>11.05.05</v>
          </cell>
          <cell r="F660" t="str">
            <v/>
          </cell>
          <cell r="G660" t="str">
            <v xml:space="preserve">  .  .</v>
          </cell>
          <cell r="H660">
            <v>18383.3</v>
          </cell>
          <cell r="I660">
            <v>0</v>
          </cell>
          <cell r="J660">
            <v>0</v>
          </cell>
          <cell r="K660">
            <v>18383.3</v>
          </cell>
          <cell r="L660">
            <v>0</v>
          </cell>
          <cell r="M660">
            <v>61.28</v>
          </cell>
          <cell r="N660">
            <v>61.28</v>
          </cell>
          <cell r="O660">
            <v>1776.5</v>
          </cell>
          <cell r="P660">
            <v>16606.8</v>
          </cell>
          <cell r="Q660">
            <v>91.92</v>
          </cell>
          <cell r="R660">
            <v>123</v>
          </cell>
          <cell r="S660">
            <v>935</v>
          </cell>
          <cell r="T660" t="str">
            <v>Амортизация (водопровод)</v>
          </cell>
          <cell r="U660">
            <v>164000</v>
          </cell>
          <cell r="V660">
            <v>48</v>
          </cell>
          <cell r="W660">
            <v>23</v>
          </cell>
          <cell r="X660">
            <v>25</v>
          </cell>
          <cell r="Y660">
            <v>47.916666666666671</v>
          </cell>
          <cell r="Z660">
            <v>78583.333333333343</v>
          </cell>
          <cell r="AA660">
            <v>85416.666666666657</v>
          </cell>
          <cell r="AB660">
            <v>5.1434753635057122</v>
          </cell>
          <cell r="AC660">
            <v>76170.750649934547</v>
          </cell>
          <cell r="AD660">
            <v>7360.8839832678987</v>
          </cell>
          <cell r="AE660">
            <v>94554.05064993455</v>
          </cell>
          <cell r="AF660">
            <v>9137.3839832678987</v>
          </cell>
          <cell r="AG660">
            <v>315.18016883311515</v>
          </cell>
          <cell r="AH660">
            <v>284.72222222222223</v>
          </cell>
        </row>
        <row r="661">
          <cell r="A661">
            <v>791</v>
          </cell>
          <cell r="B661" t="str">
            <v>Вод-д к домам 1-3,3а ул.Сталелитейная</v>
          </cell>
          <cell r="C661">
            <v>4</v>
          </cell>
          <cell r="D661" t="str">
            <v>25</v>
          </cell>
          <cell r="E661" t="str">
            <v>11.05.05</v>
          </cell>
          <cell r="F661" t="str">
            <v/>
          </cell>
          <cell r="G661" t="str">
            <v xml:space="preserve">  .  .</v>
          </cell>
          <cell r="H661">
            <v>0.01</v>
          </cell>
          <cell r="I661">
            <v>0</v>
          </cell>
          <cell r="J661">
            <v>0</v>
          </cell>
          <cell r="K661">
            <v>0.01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0.01</v>
          </cell>
          <cell r="Q661">
            <v>0</v>
          </cell>
          <cell r="R661">
            <v>123</v>
          </cell>
          <cell r="S661">
            <v>935</v>
          </cell>
          <cell r="T661" t="str">
            <v>Амортизация (водопровод)</v>
          </cell>
          <cell r="U661">
            <v>127800</v>
          </cell>
          <cell r="V661">
            <v>48</v>
          </cell>
          <cell r="W661">
            <v>23</v>
          </cell>
          <cell r="X661">
            <v>25</v>
          </cell>
          <cell r="Y661">
            <v>47.916666666666671</v>
          </cell>
          <cell r="Z661">
            <v>61237.5</v>
          </cell>
          <cell r="AA661">
            <v>66562.5</v>
          </cell>
          <cell r="AB661">
            <v>6656250</v>
          </cell>
          <cell r="AC661">
            <v>66562.490000000005</v>
          </cell>
          <cell r="AD661">
            <v>0</v>
          </cell>
          <cell r="AE661">
            <v>66562.5</v>
          </cell>
          <cell r="AF661">
            <v>0</v>
          </cell>
          <cell r="AG661">
            <v>221.875</v>
          </cell>
          <cell r="AH661">
            <v>221.875</v>
          </cell>
        </row>
        <row r="662">
          <cell r="A662">
            <v>792</v>
          </cell>
          <cell r="B662" t="str">
            <v>Вод-д к домам 1-10 насосной ст.Майкуд.</v>
          </cell>
          <cell r="C662">
            <v>4</v>
          </cell>
          <cell r="D662" t="str">
            <v>25</v>
          </cell>
          <cell r="E662" t="str">
            <v>11.05.05</v>
          </cell>
          <cell r="F662" t="str">
            <v/>
          </cell>
          <cell r="G662" t="str">
            <v xml:space="preserve">  .  .</v>
          </cell>
          <cell r="H662">
            <v>0.01</v>
          </cell>
          <cell r="I662">
            <v>0</v>
          </cell>
          <cell r="J662">
            <v>0</v>
          </cell>
          <cell r="K662">
            <v>0.01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0.01</v>
          </cell>
          <cell r="Q662">
            <v>0</v>
          </cell>
          <cell r="R662">
            <v>123</v>
          </cell>
          <cell r="S662">
            <v>935</v>
          </cell>
          <cell r="T662" t="str">
            <v>Амортизация (водопровод)</v>
          </cell>
          <cell r="U662">
            <v>618625</v>
          </cell>
          <cell r="V662">
            <v>48</v>
          </cell>
          <cell r="W662">
            <v>23</v>
          </cell>
          <cell r="X662">
            <v>25</v>
          </cell>
          <cell r="Y662">
            <v>47.916666666666671</v>
          </cell>
          <cell r="Z662">
            <v>296424.47916666669</v>
          </cell>
          <cell r="AA662">
            <v>322200.52083333331</v>
          </cell>
          <cell r="AB662">
            <v>32220052.083333332</v>
          </cell>
          <cell r="AC662">
            <v>322200.5108333333</v>
          </cell>
          <cell r="AD662">
            <v>0</v>
          </cell>
          <cell r="AE662">
            <v>322200.52083333331</v>
          </cell>
          <cell r="AF662">
            <v>0</v>
          </cell>
          <cell r="AG662">
            <v>1074.0017361111111</v>
          </cell>
          <cell r="AH662">
            <v>1074.0017361111111</v>
          </cell>
        </row>
        <row r="663">
          <cell r="A663">
            <v>793</v>
          </cell>
          <cell r="B663" t="str">
            <v>Вод-д к дому 1 Восток-2 Майкудука</v>
          </cell>
          <cell r="C663">
            <v>4</v>
          </cell>
          <cell r="D663" t="str">
            <v>25</v>
          </cell>
          <cell r="E663" t="str">
            <v>11.05.05</v>
          </cell>
          <cell r="F663" t="str">
            <v/>
          </cell>
          <cell r="G663" t="str">
            <v xml:space="preserve">  .  .</v>
          </cell>
          <cell r="H663">
            <v>26197.34</v>
          </cell>
          <cell r="I663">
            <v>0</v>
          </cell>
          <cell r="J663">
            <v>0</v>
          </cell>
          <cell r="K663">
            <v>26197.34</v>
          </cell>
          <cell r="L663">
            <v>0</v>
          </cell>
          <cell r="M663">
            <v>87.32</v>
          </cell>
          <cell r="N663">
            <v>87.32</v>
          </cell>
          <cell r="O663">
            <v>2531.42</v>
          </cell>
          <cell r="P663">
            <v>23665.919999999998</v>
          </cell>
          <cell r="Q663">
            <v>130.99</v>
          </cell>
          <cell r="R663">
            <v>123</v>
          </cell>
          <cell r="S663">
            <v>935</v>
          </cell>
          <cell r="T663" t="str">
            <v>Амортизация (водопровод)</v>
          </cell>
          <cell r="U663">
            <v>329640</v>
          </cell>
          <cell r="V663">
            <v>48</v>
          </cell>
          <cell r="W663">
            <v>23</v>
          </cell>
          <cell r="X663">
            <v>25</v>
          </cell>
          <cell r="Y663">
            <v>47.916666666666671</v>
          </cell>
          <cell r="Z663">
            <v>157952.5</v>
          </cell>
          <cell r="AA663">
            <v>171687.5</v>
          </cell>
          <cell r="AB663">
            <v>7.2546302869273624</v>
          </cell>
          <cell r="AC663">
            <v>163854.67620093367</v>
          </cell>
          <cell r="AD663">
            <v>15833.096200933664</v>
          </cell>
          <cell r="AE663">
            <v>190052.01620093366</v>
          </cell>
          <cell r="AF663">
            <v>18364.516200933664</v>
          </cell>
          <cell r="AG663">
            <v>633.50672066977893</v>
          </cell>
          <cell r="AH663">
            <v>572.29166666666663</v>
          </cell>
        </row>
        <row r="664">
          <cell r="A664">
            <v>794</v>
          </cell>
          <cell r="B664" t="str">
            <v>Вод-д по точкам 13-16 узла 6 до 13</v>
          </cell>
          <cell r="C664">
            <v>4</v>
          </cell>
          <cell r="D664" t="str">
            <v>25</v>
          </cell>
          <cell r="E664" t="str">
            <v>11.05.05</v>
          </cell>
          <cell r="F664" t="str">
            <v/>
          </cell>
          <cell r="G664" t="str">
            <v xml:space="preserve">  .  .</v>
          </cell>
          <cell r="H664">
            <v>0.01</v>
          </cell>
          <cell r="I664">
            <v>0</v>
          </cell>
          <cell r="J664">
            <v>0</v>
          </cell>
          <cell r="K664">
            <v>0.01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0.01</v>
          </cell>
          <cell r="Q664">
            <v>0</v>
          </cell>
          <cell r="R664">
            <v>123</v>
          </cell>
          <cell r="S664">
            <v>935</v>
          </cell>
          <cell r="T664" t="str">
            <v>Амортизация (водопровод)</v>
          </cell>
          <cell r="U664">
            <v>16541660</v>
          </cell>
          <cell r="V664">
            <v>39</v>
          </cell>
          <cell r="W664">
            <v>23</v>
          </cell>
          <cell r="X664">
            <v>16</v>
          </cell>
          <cell r="Y664">
            <v>58.974358974358978</v>
          </cell>
          <cell r="Z664">
            <v>9755337.948717948</v>
          </cell>
          <cell r="AA664">
            <v>6786322.051282052</v>
          </cell>
          <cell r="AB664">
            <v>678632205.12820518</v>
          </cell>
          <cell r="AC664">
            <v>6786322.0412820522</v>
          </cell>
          <cell r="AD664">
            <v>0</v>
          </cell>
          <cell r="AE664">
            <v>6786322.051282052</v>
          </cell>
          <cell r="AF664">
            <v>0</v>
          </cell>
          <cell r="AG664">
            <v>22621.073504273507</v>
          </cell>
          <cell r="AH664">
            <v>35345.427350427351</v>
          </cell>
        </row>
        <row r="665">
          <cell r="A665">
            <v>795</v>
          </cell>
          <cell r="B665" t="str">
            <v>Вод-д по ул Комиссарова от Ерубаева до гостин</v>
          </cell>
          <cell r="C665">
            <v>4</v>
          </cell>
          <cell r="D665" t="str">
            <v>25</v>
          </cell>
          <cell r="E665" t="str">
            <v>11.05.05</v>
          </cell>
          <cell r="F665" t="str">
            <v/>
          </cell>
          <cell r="G665" t="str">
            <v xml:space="preserve">  .  .</v>
          </cell>
          <cell r="H665">
            <v>0.01</v>
          </cell>
          <cell r="I665">
            <v>0</v>
          </cell>
          <cell r="J665">
            <v>0</v>
          </cell>
          <cell r="K665">
            <v>0.01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0.01</v>
          </cell>
          <cell r="Q665">
            <v>0</v>
          </cell>
          <cell r="R665">
            <v>123</v>
          </cell>
          <cell r="S665">
            <v>935</v>
          </cell>
          <cell r="T665" t="str">
            <v>Амортизация (водопровод)</v>
          </cell>
          <cell r="U665">
            <v>623450</v>
          </cell>
          <cell r="V665">
            <v>39</v>
          </cell>
          <cell r="W665">
            <v>23</v>
          </cell>
          <cell r="X665">
            <v>16</v>
          </cell>
          <cell r="Y665">
            <v>58.974358974358978</v>
          </cell>
          <cell r="Z665">
            <v>367675.64102564106</v>
          </cell>
          <cell r="AA665">
            <v>255774.35897435894</v>
          </cell>
          <cell r="AB665">
            <v>25577435.897435892</v>
          </cell>
          <cell r="AC665">
            <v>255774.34897435893</v>
          </cell>
          <cell r="AD665">
            <v>0</v>
          </cell>
          <cell r="AE665">
            <v>255774.35897435894</v>
          </cell>
          <cell r="AF665">
            <v>0</v>
          </cell>
          <cell r="AG665">
            <v>852.58119658119642</v>
          </cell>
          <cell r="AH665">
            <v>1332.1581196581196</v>
          </cell>
        </row>
        <row r="666">
          <cell r="A666">
            <v>796</v>
          </cell>
          <cell r="B666" t="str">
            <v>Вод-д ул Комиссарова до ул.Ермекова</v>
          </cell>
          <cell r="C666">
            <v>4</v>
          </cell>
          <cell r="D666" t="str">
            <v>25</v>
          </cell>
          <cell r="E666" t="str">
            <v>11.05.05</v>
          </cell>
          <cell r="F666" t="str">
            <v/>
          </cell>
          <cell r="G666" t="str">
            <v xml:space="preserve">  .  .</v>
          </cell>
          <cell r="H666">
            <v>0.01</v>
          </cell>
          <cell r="I666">
            <v>0</v>
          </cell>
          <cell r="J666">
            <v>0</v>
          </cell>
          <cell r="K666">
            <v>0.01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0.01</v>
          </cell>
          <cell r="Q666">
            <v>0</v>
          </cell>
          <cell r="R666">
            <v>123</v>
          </cell>
          <cell r="S666">
            <v>935</v>
          </cell>
          <cell r="T666" t="str">
            <v>Амортизация (водопровод)</v>
          </cell>
          <cell r="U666">
            <v>916640</v>
          </cell>
          <cell r="V666">
            <v>39</v>
          </cell>
          <cell r="W666">
            <v>23</v>
          </cell>
          <cell r="X666">
            <v>16</v>
          </cell>
          <cell r="Y666">
            <v>58.974358974358978</v>
          </cell>
          <cell r="Z666">
            <v>540582.56410256412</v>
          </cell>
          <cell r="AA666">
            <v>376057.43589743588</v>
          </cell>
          <cell r="AB666">
            <v>37605743.589743584</v>
          </cell>
          <cell r="AC666">
            <v>376057.42589743587</v>
          </cell>
          <cell r="AD666">
            <v>0</v>
          </cell>
          <cell r="AE666">
            <v>376057.43589743588</v>
          </cell>
          <cell r="AF666">
            <v>0</v>
          </cell>
          <cell r="AG666">
            <v>1253.5247863247862</v>
          </cell>
          <cell r="AH666">
            <v>1958.6324786324785</v>
          </cell>
        </row>
        <row r="667">
          <cell r="A667">
            <v>797</v>
          </cell>
          <cell r="B667" t="str">
            <v>Вод-д к домам 1,1а кв.26 ст.Сортиров.</v>
          </cell>
          <cell r="C667">
            <v>4</v>
          </cell>
          <cell r="D667" t="str">
            <v>25</v>
          </cell>
          <cell r="E667" t="str">
            <v>11.05.05</v>
          </cell>
          <cell r="F667" t="str">
            <v/>
          </cell>
          <cell r="G667" t="str">
            <v xml:space="preserve">  .  .</v>
          </cell>
          <cell r="H667">
            <v>7319.51</v>
          </cell>
          <cell r="I667">
            <v>0</v>
          </cell>
          <cell r="J667">
            <v>0</v>
          </cell>
          <cell r="K667">
            <v>7319.51</v>
          </cell>
          <cell r="L667">
            <v>0</v>
          </cell>
          <cell r="M667">
            <v>24.4</v>
          </cell>
          <cell r="N667">
            <v>24.4</v>
          </cell>
          <cell r="O667">
            <v>707.36</v>
          </cell>
          <cell r="P667">
            <v>6612.15</v>
          </cell>
          <cell r="Q667">
            <v>36.6</v>
          </cell>
          <cell r="R667">
            <v>123</v>
          </cell>
          <cell r="S667">
            <v>935</v>
          </cell>
          <cell r="T667" t="str">
            <v>Амортизация (водопровод)</v>
          </cell>
          <cell r="U667">
            <v>214368</v>
          </cell>
          <cell r="V667">
            <v>56</v>
          </cell>
          <cell r="W667">
            <v>26</v>
          </cell>
          <cell r="X667">
            <v>30</v>
          </cell>
          <cell r="Y667">
            <v>46.428571428571431</v>
          </cell>
          <cell r="Z667">
            <v>99528</v>
          </cell>
          <cell r="AA667">
            <v>114840</v>
          </cell>
          <cell r="AB667">
            <v>17.368027041128833</v>
          </cell>
          <cell r="AC667">
            <v>119805.93760781291</v>
          </cell>
          <cell r="AD667">
            <v>11578.087607812891</v>
          </cell>
          <cell r="AE667">
            <v>127125.44760781291</v>
          </cell>
          <cell r="AF667">
            <v>12285.447607812892</v>
          </cell>
          <cell r="AG667">
            <v>423.75149202604302</v>
          </cell>
          <cell r="AH667">
            <v>319</v>
          </cell>
        </row>
        <row r="668">
          <cell r="A668">
            <v>798</v>
          </cell>
          <cell r="B668" t="str">
            <v>Вод-д по ул Юбилейной</v>
          </cell>
          <cell r="C668">
            <v>4</v>
          </cell>
          <cell r="D668" t="str">
            <v>25</v>
          </cell>
          <cell r="E668" t="str">
            <v>11.05.05</v>
          </cell>
          <cell r="F668" t="str">
            <v/>
          </cell>
          <cell r="G668" t="str">
            <v xml:space="preserve">  .  .</v>
          </cell>
          <cell r="H668">
            <v>0.01</v>
          </cell>
          <cell r="I668">
            <v>0</v>
          </cell>
          <cell r="J668">
            <v>0</v>
          </cell>
          <cell r="K668">
            <v>0.01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0.01</v>
          </cell>
          <cell r="Q668">
            <v>0</v>
          </cell>
          <cell r="R668">
            <v>123</v>
          </cell>
          <cell r="S668">
            <v>935</v>
          </cell>
          <cell r="T668" t="str">
            <v>Амортизация (водопровод)</v>
          </cell>
          <cell r="U668">
            <v>22806000</v>
          </cell>
          <cell r="V668">
            <v>40</v>
          </cell>
          <cell r="W668">
            <v>22</v>
          </cell>
          <cell r="X668">
            <v>18</v>
          </cell>
          <cell r="Y668">
            <v>55</v>
          </cell>
          <cell r="Z668">
            <v>12543300.000000002</v>
          </cell>
          <cell r="AA668">
            <v>10262699.999999998</v>
          </cell>
          <cell r="AB668">
            <v>1026269999.9999998</v>
          </cell>
          <cell r="AC668">
            <v>10262699.989999998</v>
          </cell>
          <cell r="AD668">
            <v>0</v>
          </cell>
          <cell r="AE668">
            <v>10262699.999999998</v>
          </cell>
          <cell r="AF668">
            <v>0</v>
          </cell>
          <cell r="AG668">
            <v>34208.999999999993</v>
          </cell>
          <cell r="AH668">
            <v>47512.5</v>
          </cell>
        </row>
        <row r="669">
          <cell r="A669">
            <v>799</v>
          </cell>
          <cell r="B669" t="str">
            <v>Вод-д к домам 28-32 Орбита</v>
          </cell>
          <cell r="C669">
            <v>4</v>
          </cell>
          <cell r="D669" t="str">
            <v>25</v>
          </cell>
          <cell r="E669" t="str">
            <v>11.05.05</v>
          </cell>
          <cell r="F669" t="str">
            <v/>
          </cell>
          <cell r="G669" t="str">
            <v xml:space="preserve">  .  .</v>
          </cell>
          <cell r="H669">
            <v>0.01</v>
          </cell>
          <cell r="I669">
            <v>0</v>
          </cell>
          <cell r="J669">
            <v>0</v>
          </cell>
          <cell r="K669">
            <v>0.01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0.01</v>
          </cell>
          <cell r="Q669">
            <v>0</v>
          </cell>
          <cell r="R669">
            <v>123</v>
          </cell>
          <cell r="S669">
            <v>935</v>
          </cell>
          <cell r="T669" t="str">
            <v>Амортизация (водопровод)</v>
          </cell>
          <cell r="U669">
            <v>2700</v>
          </cell>
          <cell r="V669">
            <v>40</v>
          </cell>
          <cell r="W669">
            <v>22</v>
          </cell>
          <cell r="X669">
            <v>18</v>
          </cell>
          <cell r="Y669">
            <v>55</v>
          </cell>
          <cell r="Z669">
            <v>1485</v>
          </cell>
          <cell r="AA669">
            <v>1215</v>
          </cell>
          <cell r="AB669">
            <v>121500</v>
          </cell>
          <cell r="AC669">
            <v>1214.99</v>
          </cell>
          <cell r="AD669">
            <v>0</v>
          </cell>
          <cell r="AE669">
            <v>1215</v>
          </cell>
          <cell r="AF669">
            <v>0</v>
          </cell>
          <cell r="AG669">
            <v>4.05</v>
          </cell>
          <cell r="AH669">
            <v>5.625</v>
          </cell>
        </row>
        <row r="670">
          <cell r="A670">
            <v>800</v>
          </cell>
          <cell r="B670" t="str">
            <v>Затраты по в-ду к д.1 ул.Муканова</v>
          </cell>
          <cell r="C670">
            <v>4</v>
          </cell>
          <cell r="D670" t="str">
            <v>25</v>
          </cell>
          <cell r="E670" t="str">
            <v>11.05.05</v>
          </cell>
          <cell r="F670" t="str">
            <v/>
          </cell>
          <cell r="G670" t="str">
            <v xml:space="preserve">  .  .</v>
          </cell>
          <cell r="H670">
            <v>0.01</v>
          </cell>
          <cell r="I670">
            <v>0</v>
          </cell>
          <cell r="J670">
            <v>0</v>
          </cell>
          <cell r="K670">
            <v>0.01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0.01</v>
          </cell>
          <cell r="Q670">
            <v>0</v>
          </cell>
          <cell r="R670">
            <v>123</v>
          </cell>
          <cell r="S670">
            <v>935</v>
          </cell>
          <cell r="T670" t="str">
            <v>Амортизация (водопровод)</v>
          </cell>
          <cell r="U670">
            <v>2250</v>
          </cell>
          <cell r="V670">
            <v>40</v>
          </cell>
          <cell r="W670">
            <v>22</v>
          </cell>
          <cell r="X670">
            <v>18</v>
          </cell>
          <cell r="Y670">
            <v>55</v>
          </cell>
          <cell r="Z670">
            <v>1237.5</v>
          </cell>
          <cell r="AA670">
            <v>1012.5</v>
          </cell>
          <cell r="AB670">
            <v>101250</v>
          </cell>
          <cell r="AC670">
            <v>1012.49</v>
          </cell>
          <cell r="AD670">
            <v>0</v>
          </cell>
          <cell r="AE670">
            <v>1012.5</v>
          </cell>
          <cell r="AF670">
            <v>0</v>
          </cell>
          <cell r="AG670">
            <v>3.375</v>
          </cell>
          <cell r="AH670">
            <v>4.6875</v>
          </cell>
        </row>
        <row r="671">
          <cell r="A671">
            <v>801</v>
          </cell>
          <cell r="B671" t="str">
            <v>Затраты по в-ду к д.2-8 Орбита</v>
          </cell>
          <cell r="C671">
            <v>4</v>
          </cell>
          <cell r="D671" t="str">
            <v>25</v>
          </cell>
          <cell r="E671" t="str">
            <v>11.05.05</v>
          </cell>
          <cell r="F671" t="str">
            <v/>
          </cell>
          <cell r="G671" t="str">
            <v xml:space="preserve">  .  .</v>
          </cell>
          <cell r="H671">
            <v>0.01</v>
          </cell>
          <cell r="I671">
            <v>0</v>
          </cell>
          <cell r="J671">
            <v>0</v>
          </cell>
          <cell r="K671">
            <v>0.01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0.01</v>
          </cell>
          <cell r="Q671">
            <v>0</v>
          </cell>
          <cell r="R671">
            <v>123</v>
          </cell>
          <cell r="S671">
            <v>935</v>
          </cell>
          <cell r="T671" t="str">
            <v>Амортизация (водопровод)</v>
          </cell>
          <cell r="U671">
            <v>81900</v>
          </cell>
          <cell r="V671">
            <v>40</v>
          </cell>
          <cell r="W671">
            <v>22</v>
          </cell>
          <cell r="X671">
            <v>18</v>
          </cell>
          <cell r="Y671">
            <v>55</v>
          </cell>
          <cell r="Z671">
            <v>45045</v>
          </cell>
          <cell r="AA671">
            <v>36855</v>
          </cell>
          <cell r="AB671">
            <v>3685500</v>
          </cell>
          <cell r="AC671">
            <v>36854.99</v>
          </cell>
          <cell r="AD671">
            <v>0</v>
          </cell>
          <cell r="AE671">
            <v>36855</v>
          </cell>
          <cell r="AF671">
            <v>0</v>
          </cell>
          <cell r="AG671">
            <v>122.85000000000001</v>
          </cell>
          <cell r="AH671">
            <v>170.625</v>
          </cell>
        </row>
        <row r="672">
          <cell r="A672">
            <v>802</v>
          </cell>
          <cell r="B672" t="str">
            <v>Вод-д к д.22-24 м-н 30 Юго-Восток</v>
          </cell>
          <cell r="C672">
            <v>4</v>
          </cell>
          <cell r="D672" t="str">
            <v>25</v>
          </cell>
          <cell r="E672" t="str">
            <v>11.05.05</v>
          </cell>
          <cell r="F672" t="str">
            <v/>
          </cell>
          <cell r="G672" t="str">
            <v xml:space="preserve">  .  .</v>
          </cell>
          <cell r="H672">
            <v>52189.07</v>
          </cell>
          <cell r="I672">
            <v>0</v>
          </cell>
          <cell r="J672">
            <v>0</v>
          </cell>
          <cell r="K672">
            <v>52189.07</v>
          </cell>
          <cell r="L672">
            <v>0</v>
          </cell>
          <cell r="M672">
            <v>173.96</v>
          </cell>
          <cell r="N672">
            <v>173.96</v>
          </cell>
          <cell r="O672">
            <v>347.92</v>
          </cell>
          <cell r="P672">
            <v>51841.15</v>
          </cell>
          <cell r="Q672">
            <v>260.95</v>
          </cell>
          <cell r="R672">
            <v>123</v>
          </cell>
          <cell r="S672">
            <v>935</v>
          </cell>
          <cell r="T672" t="str">
            <v>Амортизация (водопровод)</v>
          </cell>
          <cell r="U672">
            <v>19350</v>
          </cell>
          <cell r="V672">
            <v>40</v>
          </cell>
          <cell r="W672">
            <v>22</v>
          </cell>
          <cell r="X672">
            <v>18</v>
          </cell>
          <cell r="Y672">
            <v>55</v>
          </cell>
          <cell r="Z672">
            <v>10642.5</v>
          </cell>
          <cell r="AA672">
            <v>8707.5</v>
          </cell>
          <cell r="AB672">
            <v>0.16796502392404489</v>
          </cell>
          <cell r="AC672">
            <v>-43423.131608876349</v>
          </cell>
          <cell r="AD672">
            <v>-289.48160887634629</v>
          </cell>
          <cell r="AE672">
            <v>8765.9383911236509</v>
          </cell>
          <cell r="AF672">
            <v>58.43839112365373</v>
          </cell>
          <cell r="AG672">
            <v>29.219794637078834</v>
          </cell>
          <cell r="AH672">
            <v>40.3125</v>
          </cell>
        </row>
        <row r="673">
          <cell r="A673">
            <v>803</v>
          </cell>
          <cell r="B673" t="str">
            <v>Вод-д к дому 22 ул.Кривогуза М-н 8</v>
          </cell>
          <cell r="C673">
            <v>4</v>
          </cell>
          <cell r="D673" t="str">
            <v>25</v>
          </cell>
          <cell r="E673" t="str">
            <v>11.05.05</v>
          </cell>
          <cell r="F673" t="str">
            <v/>
          </cell>
          <cell r="G673" t="str">
            <v xml:space="preserve">  .  .</v>
          </cell>
          <cell r="H673">
            <v>0.01</v>
          </cell>
          <cell r="I673">
            <v>0</v>
          </cell>
          <cell r="J673">
            <v>0</v>
          </cell>
          <cell r="K673">
            <v>0.01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0.01</v>
          </cell>
          <cell r="Q673">
            <v>0</v>
          </cell>
          <cell r="R673">
            <v>123</v>
          </cell>
          <cell r="S673">
            <v>935</v>
          </cell>
          <cell r="T673" t="str">
            <v>Амортизация (водопровод)</v>
          </cell>
          <cell r="U673">
            <v>58760</v>
          </cell>
          <cell r="V673">
            <v>40</v>
          </cell>
          <cell r="W673">
            <v>22</v>
          </cell>
          <cell r="X673">
            <v>18</v>
          </cell>
          <cell r="Y673">
            <v>55</v>
          </cell>
          <cell r="Z673">
            <v>32318</v>
          </cell>
          <cell r="AA673">
            <v>26442</v>
          </cell>
          <cell r="AB673">
            <v>2644200</v>
          </cell>
          <cell r="AC673">
            <v>26441.99</v>
          </cell>
          <cell r="AD673">
            <v>0</v>
          </cell>
          <cell r="AE673">
            <v>26442</v>
          </cell>
          <cell r="AF673">
            <v>0</v>
          </cell>
          <cell r="AG673">
            <v>88.14</v>
          </cell>
          <cell r="AH673">
            <v>122.41666666666667</v>
          </cell>
        </row>
        <row r="674">
          <cell r="A674">
            <v>804</v>
          </cell>
          <cell r="B674" t="str">
            <v>Вод-д к дому 23 м-н 8 от ЖСК-85</v>
          </cell>
          <cell r="C674">
            <v>4</v>
          </cell>
          <cell r="D674" t="str">
            <v>25</v>
          </cell>
          <cell r="E674" t="str">
            <v>11.05.05</v>
          </cell>
          <cell r="F674" t="str">
            <v/>
          </cell>
          <cell r="G674" t="str">
            <v xml:space="preserve">  .  .</v>
          </cell>
          <cell r="H674">
            <v>0.01</v>
          </cell>
          <cell r="I674">
            <v>0</v>
          </cell>
          <cell r="J674">
            <v>0</v>
          </cell>
          <cell r="K674">
            <v>0.01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0.01</v>
          </cell>
          <cell r="Q674">
            <v>0</v>
          </cell>
          <cell r="R674">
            <v>123</v>
          </cell>
          <cell r="S674">
            <v>935</v>
          </cell>
          <cell r="T674" t="str">
            <v>Амортизация (водопровод)</v>
          </cell>
          <cell r="U674">
            <v>11700</v>
          </cell>
          <cell r="V674">
            <v>40</v>
          </cell>
          <cell r="W674">
            <v>22</v>
          </cell>
          <cell r="X674">
            <v>18</v>
          </cell>
          <cell r="Y674">
            <v>55</v>
          </cell>
          <cell r="Z674">
            <v>6435</v>
          </cell>
          <cell r="AA674">
            <v>5265</v>
          </cell>
          <cell r="AB674">
            <v>526500</v>
          </cell>
          <cell r="AC674">
            <v>5264.99</v>
          </cell>
          <cell r="AD674">
            <v>0</v>
          </cell>
          <cell r="AE674">
            <v>5265</v>
          </cell>
          <cell r="AF674">
            <v>0</v>
          </cell>
          <cell r="AG674">
            <v>17.55</v>
          </cell>
          <cell r="AH674">
            <v>24.375</v>
          </cell>
        </row>
        <row r="675">
          <cell r="A675">
            <v>805</v>
          </cell>
          <cell r="B675" t="str">
            <v>Вод-д к дому 77/3 ул Ермекова</v>
          </cell>
          <cell r="C675">
            <v>4</v>
          </cell>
          <cell r="D675" t="str">
            <v>25</v>
          </cell>
          <cell r="E675" t="str">
            <v>11.05.05</v>
          </cell>
          <cell r="F675" t="str">
            <v/>
          </cell>
          <cell r="G675" t="str">
            <v xml:space="preserve">  .  .</v>
          </cell>
          <cell r="H675">
            <v>0.01</v>
          </cell>
          <cell r="I675">
            <v>0</v>
          </cell>
          <cell r="J675">
            <v>0</v>
          </cell>
          <cell r="K675">
            <v>0.01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0.01</v>
          </cell>
          <cell r="Q675">
            <v>0</v>
          </cell>
          <cell r="R675">
            <v>123</v>
          </cell>
          <cell r="S675">
            <v>935</v>
          </cell>
          <cell r="T675" t="str">
            <v>Амортизация (водопровод)</v>
          </cell>
          <cell r="U675">
            <v>65700</v>
          </cell>
          <cell r="V675">
            <v>40</v>
          </cell>
          <cell r="W675">
            <v>22</v>
          </cell>
          <cell r="X675">
            <v>18</v>
          </cell>
          <cell r="Y675">
            <v>55</v>
          </cell>
          <cell r="Z675">
            <v>36135</v>
          </cell>
          <cell r="AA675">
            <v>29565</v>
          </cell>
          <cell r="AB675">
            <v>2956500</v>
          </cell>
          <cell r="AC675">
            <v>29564.99</v>
          </cell>
          <cell r="AD675">
            <v>0</v>
          </cell>
          <cell r="AE675">
            <v>29565</v>
          </cell>
          <cell r="AF675">
            <v>0</v>
          </cell>
          <cell r="AG675">
            <v>98.55</v>
          </cell>
          <cell r="AH675">
            <v>136.875</v>
          </cell>
        </row>
        <row r="676">
          <cell r="A676">
            <v>806</v>
          </cell>
          <cell r="B676" t="str">
            <v>Вод-д к д 53 ул Сатыбалдина 13 м-н 28</v>
          </cell>
          <cell r="C676">
            <v>4</v>
          </cell>
          <cell r="D676" t="str">
            <v>25</v>
          </cell>
          <cell r="E676" t="str">
            <v>11.05.05</v>
          </cell>
          <cell r="F676" t="str">
            <v/>
          </cell>
          <cell r="G676" t="str">
            <v xml:space="preserve">  .  .</v>
          </cell>
          <cell r="H676">
            <v>0.01</v>
          </cell>
          <cell r="I676">
            <v>0</v>
          </cell>
          <cell r="J676">
            <v>0</v>
          </cell>
          <cell r="K676">
            <v>0.01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0.01</v>
          </cell>
          <cell r="Q676">
            <v>0</v>
          </cell>
          <cell r="R676">
            <v>123</v>
          </cell>
          <cell r="S676">
            <v>935</v>
          </cell>
          <cell r="T676" t="str">
            <v>Амортизация (водопровод)</v>
          </cell>
          <cell r="U676">
            <v>38250</v>
          </cell>
          <cell r="V676">
            <v>40</v>
          </cell>
          <cell r="W676">
            <v>22</v>
          </cell>
          <cell r="X676">
            <v>18</v>
          </cell>
          <cell r="Y676">
            <v>55</v>
          </cell>
          <cell r="Z676">
            <v>21037.5</v>
          </cell>
          <cell r="AA676">
            <v>17212.5</v>
          </cell>
          <cell r="AB676">
            <v>1721250</v>
          </cell>
          <cell r="AC676">
            <v>17212.490000000002</v>
          </cell>
          <cell r="AD676">
            <v>0</v>
          </cell>
          <cell r="AE676">
            <v>17212.5</v>
          </cell>
          <cell r="AF676">
            <v>0</v>
          </cell>
          <cell r="AG676">
            <v>57.375</v>
          </cell>
          <cell r="AH676">
            <v>79.6875</v>
          </cell>
        </row>
        <row r="677">
          <cell r="A677">
            <v>807</v>
          </cell>
          <cell r="B677" t="str">
            <v>Вод-д к домам 5,14 ул Волочаевская</v>
          </cell>
          <cell r="C677">
            <v>4</v>
          </cell>
          <cell r="D677" t="str">
            <v>25</v>
          </cell>
          <cell r="E677" t="str">
            <v>11.05.05</v>
          </cell>
          <cell r="F677" t="str">
            <v/>
          </cell>
          <cell r="G677" t="str">
            <v xml:space="preserve">  .  .</v>
          </cell>
          <cell r="H677">
            <v>8951.64</v>
          </cell>
          <cell r="I677">
            <v>0</v>
          </cell>
          <cell r="J677">
            <v>0</v>
          </cell>
          <cell r="K677">
            <v>8951.64</v>
          </cell>
          <cell r="L677">
            <v>0</v>
          </cell>
          <cell r="M677">
            <v>29.84</v>
          </cell>
          <cell r="N677">
            <v>29.84</v>
          </cell>
          <cell r="O677">
            <v>865.06</v>
          </cell>
          <cell r="P677">
            <v>8086.58</v>
          </cell>
          <cell r="Q677">
            <v>44.76</v>
          </cell>
          <cell r="R677">
            <v>123</v>
          </cell>
          <cell r="S677">
            <v>935</v>
          </cell>
          <cell r="T677" t="str">
            <v>Амортизация (водопровод)</v>
          </cell>
          <cell r="U677">
            <v>216480</v>
          </cell>
          <cell r="V677">
            <v>47</v>
          </cell>
          <cell r="W677">
            <v>22</v>
          </cell>
          <cell r="X677">
            <v>25</v>
          </cell>
          <cell r="Y677">
            <v>46.808510638297875</v>
          </cell>
          <cell r="Z677">
            <v>101331.06382978724</v>
          </cell>
          <cell r="AA677">
            <v>115148.93617021276</v>
          </cell>
          <cell r="AB677">
            <v>14.23950992511207</v>
          </cell>
          <cell r="AC677">
            <v>118515.3266260302</v>
          </cell>
          <cell r="AD677">
            <v>11452.970455817447</v>
          </cell>
          <cell r="AE677">
            <v>127466.9666260302</v>
          </cell>
          <cell r="AF677">
            <v>12318.030455817447</v>
          </cell>
          <cell r="AG677">
            <v>424.88988875343398</v>
          </cell>
          <cell r="AH677">
            <v>383.8297872340425</v>
          </cell>
        </row>
        <row r="678">
          <cell r="A678">
            <v>808</v>
          </cell>
          <cell r="B678" t="str">
            <v>Вод-д по ул Космодемьянской</v>
          </cell>
          <cell r="C678">
            <v>4</v>
          </cell>
          <cell r="D678" t="str">
            <v>25</v>
          </cell>
          <cell r="E678" t="str">
            <v>11.05.05</v>
          </cell>
          <cell r="F678" t="str">
            <v/>
          </cell>
          <cell r="G678" t="str">
            <v xml:space="preserve">  .  .</v>
          </cell>
          <cell r="H678">
            <v>2726940.27</v>
          </cell>
          <cell r="I678">
            <v>0</v>
          </cell>
          <cell r="J678">
            <v>0</v>
          </cell>
          <cell r="K678">
            <v>2726940.27</v>
          </cell>
          <cell r="L678">
            <v>0</v>
          </cell>
          <cell r="M678">
            <v>9089.7999999999993</v>
          </cell>
          <cell r="N678">
            <v>9089.7999999999993</v>
          </cell>
          <cell r="O678">
            <v>246087.52</v>
          </cell>
          <cell r="P678">
            <v>2480852.75</v>
          </cell>
          <cell r="Q678">
            <v>13634.7</v>
          </cell>
          <cell r="R678">
            <v>123</v>
          </cell>
          <cell r="S678">
            <v>935</v>
          </cell>
          <cell r="T678" t="str">
            <v>Амортизация (водопровод)</v>
          </cell>
          <cell r="U678">
            <v>11221025</v>
          </cell>
          <cell r="V678">
            <v>47</v>
          </cell>
          <cell r="W678">
            <v>22</v>
          </cell>
          <cell r="X678">
            <v>25</v>
          </cell>
          <cell r="Y678">
            <v>46.808510638297875</v>
          </cell>
          <cell r="Z678">
            <v>5252394.6808510637</v>
          </cell>
          <cell r="AA678">
            <v>5968630.3191489363</v>
          </cell>
          <cell r="AB678">
            <v>2.4058785105842886</v>
          </cell>
          <cell r="AC678">
            <v>3833746.7252399181</v>
          </cell>
          <cell r="AD678">
            <v>345969.15609098133</v>
          </cell>
          <cell r="AE678">
            <v>6560686.9952399181</v>
          </cell>
          <cell r="AF678">
            <v>592056.67609098135</v>
          </cell>
          <cell r="AG678">
            <v>21868.956650799726</v>
          </cell>
          <cell r="AH678">
            <v>19895.434397163121</v>
          </cell>
        </row>
        <row r="679">
          <cell r="A679">
            <v>809</v>
          </cell>
          <cell r="B679" t="str">
            <v>Вод-д к дому 8 ул.Фрунзе</v>
          </cell>
          <cell r="C679">
            <v>4</v>
          </cell>
          <cell r="D679" t="str">
            <v>25</v>
          </cell>
          <cell r="E679" t="str">
            <v>11.05.05</v>
          </cell>
          <cell r="F679" t="str">
            <v/>
          </cell>
          <cell r="G679" t="str">
            <v xml:space="preserve">  .  .</v>
          </cell>
          <cell r="H679">
            <v>0.01</v>
          </cell>
          <cell r="I679">
            <v>0</v>
          </cell>
          <cell r="J679">
            <v>0</v>
          </cell>
          <cell r="K679">
            <v>0.01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0.01</v>
          </cell>
          <cell r="Q679">
            <v>0</v>
          </cell>
          <cell r="R679">
            <v>123</v>
          </cell>
          <cell r="S679">
            <v>935</v>
          </cell>
          <cell r="T679" t="str">
            <v>Амортизация (водопровод)</v>
          </cell>
          <cell r="U679">
            <v>6860</v>
          </cell>
          <cell r="V679">
            <v>40</v>
          </cell>
          <cell r="W679">
            <v>22</v>
          </cell>
          <cell r="X679">
            <v>18</v>
          </cell>
          <cell r="Y679">
            <v>55</v>
          </cell>
          <cell r="Z679">
            <v>3773</v>
          </cell>
          <cell r="AA679">
            <v>3087</v>
          </cell>
          <cell r="AB679">
            <v>308700</v>
          </cell>
          <cell r="AC679">
            <v>3086.99</v>
          </cell>
          <cell r="AD679">
            <v>0</v>
          </cell>
          <cell r="AE679">
            <v>3087</v>
          </cell>
          <cell r="AF679">
            <v>0</v>
          </cell>
          <cell r="AG679">
            <v>10.290000000000001</v>
          </cell>
          <cell r="AH679">
            <v>14.291666666666666</v>
          </cell>
        </row>
        <row r="680">
          <cell r="A680">
            <v>810</v>
          </cell>
          <cell r="B680" t="str">
            <v>Вод-д к д кв.5 Майкудука д 5-7</v>
          </cell>
          <cell r="C680">
            <v>4</v>
          </cell>
          <cell r="D680" t="str">
            <v>25</v>
          </cell>
          <cell r="E680" t="str">
            <v>11.05.05</v>
          </cell>
          <cell r="F680" t="str">
            <v/>
          </cell>
          <cell r="G680" t="str">
            <v xml:space="preserve">  .  .</v>
          </cell>
          <cell r="H680">
            <v>187278.21</v>
          </cell>
          <cell r="I680">
            <v>0</v>
          </cell>
          <cell r="J680">
            <v>0</v>
          </cell>
          <cell r="K680">
            <v>187278.21</v>
          </cell>
          <cell r="L680">
            <v>0</v>
          </cell>
          <cell r="M680">
            <v>624.26</v>
          </cell>
          <cell r="N680">
            <v>624.26</v>
          </cell>
          <cell r="O680">
            <v>18097.3</v>
          </cell>
          <cell r="P680">
            <v>169180.91</v>
          </cell>
          <cell r="Q680">
            <v>936.39</v>
          </cell>
          <cell r="R680">
            <v>123</v>
          </cell>
          <cell r="S680">
            <v>935</v>
          </cell>
          <cell r="T680" t="str">
            <v>Амортизация (водопровод)</v>
          </cell>
          <cell r="U680">
            <v>1267280</v>
          </cell>
          <cell r="V680">
            <v>47</v>
          </cell>
          <cell r="W680">
            <v>22</v>
          </cell>
          <cell r="X680">
            <v>25</v>
          </cell>
          <cell r="Y680">
            <v>46.808510638297875</v>
          </cell>
          <cell r="Z680">
            <v>593194.89361702127</v>
          </cell>
          <cell r="AA680">
            <v>674085.10638297873</v>
          </cell>
          <cell r="AB680">
            <v>3.9844040700749197</v>
          </cell>
          <cell r="AC680">
            <v>558913.85216034553</v>
          </cell>
          <cell r="AD680">
            <v>54009.655777366832</v>
          </cell>
          <cell r="AE680">
            <v>746192.06216034549</v>
          </cell>
          <cell r="AF680">
            <v>72106.955777366835</v>
          </cell>
          <cell r="AG680">
            <v>2487.306873867818</v>
          </cell>
          <cell r="AH680">
            <v>2246.950354609929</v>
          </cell>
        </row>
        <row r="681">
          <cell r="A681">
            <v>811</v>
          </cell>
          <cell r="B681" t="str">
            <v>Вод-д насосная станция д 1-9 кв 5 ул Маркса 3-7</v>
          </cell>
          <cell r="C681">
            <v>4</v>
          </cell>
          <cell r="D681" t="str">
            <v>25</v>
          </cell>
          <cell r="E681" t="str">
            <v>11.05.05</v>
          </cell>
          <cell r="F681" t="str">
            <v/>
          </cell>
          <cell r="G681" t="str">
            <v xml:space="preserve">  .  .</v>
          </cell>
          <cell r="H681">
            <v>9837.11</v>
          </cell>
          <cell r="I681">
            <v>0</v>
          </cell>
          <cell r="J681">
            <v>0</v>
          </cell>
          <cell r="K681">
            <v>9837.11</v>
          </cell>
          <cell r="L681">
            <v>0</v>
          </cell>
          <cell r="M681">
            <v>32.79</v>
          </cell>
          <cell r="N681">
            <v>32.79</v>
          </cell>
          <cell r="O681">
            <v>950.59</v>
          </cell>
          <cell r="P681">
            <v>8886.52</v>
          </cell>
          <cell r="Q681">
            <v>49.19</v>
          </cell>
          <cell r="R681">
            <v>123</v>
          </cell>
          <cell r="S681">
            <v>935</v>
          </cell>
          <cell r="T681" t="str">
            <v>Амортизация (водопровод)</v>
          </cell>
          <cell r="U681">
            <v>124640</v>
          </cell>
          <cell r="V681">
            <v>60</v>
          </cell>
          <cell r="W681">
            <v>22</v>
          </cell>
          <cell r="X681">
            <v>38</v>
          </cell>
          <cell r="Y681">
            <v>36.666666666666664</v>
          </cell>
          <cell r="Z681">
            <v>45701.333333333328</v>
          </cell>
          <cell r="AA681">
            <v>78938.666666666672</v>
          </cell>
          <cell r="AB681">
            <v>8.8829673107883256</v>
          </cell>
          <cell r="AC681">
            <v>77545.616562628944</v>
          </cell>
          <cell r="AD681">
            <v>7493.4698959622747</v>
          </cell>
          <cell r="AE681">
            <v>87382.726562628945</v>
          </cell>
          <cell r="AF681">
            <v>8444.0598959622748</v>
          </cell>
          <cell r="AG681">
            <v>291.27575520876314</v>
          </cell>
          <cell r="AH681">
            <v>173.11111111111111</v>
          </cell>
        </row>
        <row r="682">
          <cell r="A682">
            <v>812</v>
          </cell>
          <cell r="B682" t="str">
            <v>Вод-д к домам 1-3 кв 5 Майкудука</v>
          </cell>
          <cell r="C682">
            <v>4</v>
          </cell>
          <cell r="D682" t="str">
            <v>25</v>
          </cell>
          <cell r="E682" t="str">
            <v>11.05.05</v>
          </cell>
          <cell r="F682" t="str">
            <v/>
          </cell>
          <cell r="G682" t="str">
            <v xml:space="preserve">  .  .</v>
          </cell>
          <cell r="H682">
            <v>99450.51</v>
          </cell>
          <cell r="I682">
            <v>0</v>
          </cell>
          <cell r="J682">
            <v>0</v>
          </cell>
          <cell r="K682">
            <v>99450.51</v>
          </cell>
          <cell r="L682">
            <v>0</v>
          </cell>
          <cell r="M682">
            <v>331.5</v>
          </cell>
          <cell r="N682">
            <v>331.5</v>
          </cell>
          <cell r="O682">
            <v>9610.18</v>
          </cell>
          <cell r="P682">
            <v>89840.33</v>
          </cell>
          <cell r="Q682">
            <v>497.25</v>
          </cell>
          <cell r="R682">
            <v>123</v>
          </cell>
          <cell r="S682">
            <v>935</v>
          </cell>
          <cell r="T682" t="str">
            <v>Амортизация (водопровод)</v>
          </cell>
          <cell r="U682">
            <v>831952</v>
          </cell>
          <cell r="V682">
            <v>47</v>
          </cell>
          <cell r="W682">
            <v>22</v>
          </cell>
          <cell r="X682">
            <v>25</v>
          </cell>
          <cell r="Y682">
            <v>46.808510638297875</v>
          </cell>
          <cell r="Z682">
            <v>389424.3404255319</v>
          </cell>
          <cell r="AA682">
            <v>442527.6595744681</v>
          </cell>
          <cell r="AB682">
            <v>4.9257127570042103</v>
          </cell>
          <cell r="AC682">
            <v>390414.13579757477</v>
          </cell>
          <cell r="AD682">
            <v>37726.806223106723</v>
          </cell>
          <cell r="AE682">
            <v>489864.64579757478</v>
          </cell>
          <cell r="AF682">
            <v>47336.986223106724</v>
          </cell>
          <cell r="AG682">
            <v>1632.8821526585825</v>
          </cell>
          <cell r="AH682">
            <v>1475.0921985815603</v>
          </cell>
        </row>
        <row r="683">
          <cell r="A683">
            <v>813</v>
          </cell>
          <cell r="B683" t="str">
            <v>Вод-д к д 54 м-н Восток-2</v>
          </cell>
          <cell r="C683">
            <v>4</v>
          </cell>
          <cell r="D683" t="str">
            <v>25</v>
          </cell>
          <cell r="E683" t="str">
            <v>11.05.05</v>
          </cell>
          <cell r="F683" t="str">
            <v/>
          </cell>
          <cell r="G683" t="str">
            <v xml:space="preserve">  .  .</v>
          </cell>
          <cell r="H683">
            <v>0.01</v>
          </cell>
          <cell r="I683">
            <v>0</v>
          </cell>
          <cell r="J683">
            <v>0</v>
          </cell>
          <cell r="K683">
            <v>0.01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0.01</v>
          </cell>
          <cell r="Q683">
            <v>0</v>
          </cell>
          <cell r="R683">
            <v>123</v>
          </cell>
          <cell r="S683">
            <v>935</v>
          </cell>
          <cell r="T683" t="str">
            <v>Амортизация (водопровод)</v>
          </cell>
          <cell r="U683">
            <v>816664</v>
          </cell>
          <cell r="V683">
            <v>47</v>
          </cell>
          <cell r="W683">
            <v>22</v>
          </cell>
          <cell r="X683">
            <v>25</v>
          </cell>
          <cell r="Y683">
            <v>46.808510638297875</v>
          </cell>
          <cell r="Z683">
            <v>382268.25531914894</v>
          </cell>
          <cell r="AA683">
            <v>434395.74468085106</v>
          </cell>
          <cell r="AB683">
            <v>43439574.468085103</v>
          </cell>
          <cell r="AC683">
            <v>434395.73468085105</v>
          </cell>
          <cell r="AD683">
            <v>0</v>
          </cell>
          <cell r="AE683">
            <v>434395.74468085106</v>
          </cell>
          <cell r="AF683">
            <v>0</v>
          </cell>
          <cell r="AG683">
            <v>1447.9858156028367</v>
          </cell>
          <cell r="AH683">
            <v>1447.9858156028367</v>
          </cell>
        </row>
        <row r="684">
          <cell r="A684">
            <v>814</v>
          </cell>
          <cell r="B684" t="str">
            <v>Вод-д д 2-7 ул Совхозная</v>
          </cell>
          <cell r="C684">
            <v>4</v>
          </cell>
          <cell r="D684" t="str">
            <v>25</v>
          </cell>
          <cell r="E684" t="str">
            <v>11.05.05</v>
          </cell>
          <cell r="F684" t="str">
            <v/>
          </cell>
          <cell r="G684" t="str">
            <v xml:space="preserve">  .  .</v>
          </cell>
          <cell r="H684">
            <v>0.01</v>
          </cell>
          <cell r="I684">
            <v>0</v>
          </cell>
          <cell r="J684">
            <v>0</v>
          </cell>
          <cell r="K684">
            <v>0.01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0.01</v>
          </cell>
          <cell r="Q684">
            <v>0</v>
          </cell>
          <cell r="R684">
            <v>123</v>
          </cell>
          <cell r="S684">
            <v>935</v>
          </cell>
          <cell r="T684" t="str">
            <v>Амортизация (водопровод)</v>
          </cell>
          <cell r="U684">
            <v>164700</v>
          </cell>
          <cell r="V684">
            <v>60</v>
          </cell>
          <cell r="W684">
            <v>22</v>
          </cell>
          <cell r="X684">
            <v>38</v>
          </cell>
          <cell r="Y684">
            <v>36.666666666666664</v>
          </cell>
          <cell r="Z684">
            <v>60390</v>
          </cell>
          <cell r="AA684">
            <v>104310</v>
          </cell>
          <cell r="AB684">
            <v>10431000</v>
          </cell>
          <cell r="AC684">
            <v>104309.99</v>
          </cell>
          <cell r="AD684">
            <v>0</v>
          </cell>
          <cell r="AE684">
            <v>104310</v>
          </cell>
          <cell r="AF684">
            <v>0</v>
          </cell>
          <cell r="AG684">
            <v>347.7</v>
          </cell>
          <cell r="AH684">
            <v>228.75</v>
          </cell>
        </row>
        <row r="685">
          <cell r="A685">
            <v>815</v>
          </cell>
          <cell r="B685" t="str">
            <v>Вод-д вокруг м-на Восток-3</v>
          </cell>
          <cell r="C685">
            <v>4</v>
          </cell>
          <cell r="D685" t="str">
            <v>25</v>
          </cell>
          <cell r="E685" t="str">
            <v>11.05.05</v>
          </cell>
          <cell r="F685" t="str">
            <v/>
          </cell>
          <cell r="G685" t="str">
            <v xml:space="preserve">  .  .</v>
          </cell>
          <cell r="H685">
            <v>0.01</v>
          </cell>
          <cell r="I685">
            <v>0</v>
          </cell>
          <cell r="J685">
            <v>0</v>
          </cell>
          <cell r="K685">
            <v>0.01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0.01</v>
          </cell>
          <cell r="Q685">
            <v>0</v>
          </cell>
          <cell r="R685">
            <v>123</v>
          </cell>
          <cell r="S685">
            <v>935</v>
          </cell>
          <cell r="T685" t="str">
            <v>Амортизация (водопровод)</v>
          </cell>
          <cell r="U685">
            <v>44100</v>
          </cell>
          <cell r="V685">
            <v>47</v>
          </cell>
          <cell r="W685">
            <v>22</v>
          </cell>
          <cell r="X685">
            <v>25</v>
          </cell>
          <cell r="Y685">
            <v>46.808510638297875</v>
          </cell>
          <cell r="Z685">
            <v>20642.553191489362</v>
          </cell>
          <cell r="AA685">
            <v>23457.446808510638</v>
          </cell>
          <cell r="AB685">
            <v>2345744.6808510637</v>
          </cell>
          <cell r="AC685">
            <v>23457.43680851064</v>
          </cell>
          <cell r="AD685">
            <v>0</v>
          </cell>
          <cell r="AE685">
            <v>23457.446808510638</v>
          </cell>
          <cell r="AF685">
            <v>0</v>
          </cell>
          <cell r="AG685">
            <v>78.191489361702125</v>
          </cell>
          <cell r="AH685">
            <v>78.191489361702125</v>
          </cell>
        </row>
        <row r="686">
          <cell r="A686">
            <v>816</v>
          </cell>
          <cell r="B686" t="str">
            <v>Вод-д к домам бл1-4 м-на Степной</v>
          </cell>
          <cell r="C686">
            <v>4</v>
          </cell>
          <cell r="D686" t="str">
            <v>25</v>
          </cell>
          <cell r="E686" t="str">
            <v>11.05.05</v>
          </cell>
          <cell r="F686" t="str">
            <v/>
          </cell>
          <cell r="G686" t="str">
            <v xml:space="preserve">  .  .</v>
          </cell>
          <cell r="H686">
            <v>505465.05</v>
          </cell>
          <cell r="I686">
            <v>0</v>
          </cell>
          <cell r="J686">
            <v>0</v>
          </cell>
          <cell r="K686">
            <v>505465.05</v>
          </cell>
          <cell r="L686">
            <v>0</v>
          </cell>
          <cell r="M686">
            <v>1684.88</v>
          </cell>
          <cell r="N686">
            <v>1684.88</v>
          </cell>
          <cell r="O686">
            <v>22835.09</v>
          </cell>
          <cell r="P686">
            <v>482629.96</v>
          </cell>
          <cell r="Q686">
            <v>2527.33</v>
          </cell>
          <cell r="R686">
            <v>123</v>
          </cell>
          <cell r="S686">
            <v>935</v>
          </cell>
          <cell r="T686" t="str">
            <v>Амортизация (водопровод)</v>
          </cell>
          <cell r="U686">
            <v>3562240</v>
          </cell>
          <cell r="V686">
            <v>46</v>
          </cell>
          <cell r="W686">
            <v>21</v>
          </cell>
          <cell r="X686">
            <v>25</v>
          </cell>
          <cell r="Y686">
            <v>45.652173913043477</v>
          </cell>
          <cell r="Z686">
            <v>1626240</v>
          </cell>
          <cell r="AA686">
            <v>1936000</v>
          </cell>
          <cell r="AB686">
            <v>4.0113547861802861</v>
          </cell>
          <cell r="AC686">
            <v>1522134.5975643576</v>
          </cell>
          <cell r="AD686">
            <v>68764.557564357587</v>
          </cell>
          <cell r="AE686">
            <v>2027599.6475643576</v>
          </cell>
          <cell r="AF686">
            <v>91599.647564357583</v>
          </cell>
          <cell r="AG686">
            <v>6758.6654918811919</v>
          </cell>
          <cell r="AH686">
            <v>6453.333333333333</v>
          </cell>
        </row>
        <row r="687">
          <cell r="A687">
            <v>817</v>
          </cell>
          <cell r="B687" t="str">
            <v>Вод-д к домам 40-44,48,49 Степной</v>
          </cell>
          <cell r="C687">
            <v>4</v>
          </cell>
          <cell r="D687" t="str">
            <v>25</v>
          </cell>
          <cell r="E687" t="str">
            <v>11.05.05</v>
          </cell>
          <cell r="F687" t="str">
            <v/>
          </cell>
          <cell r="G687" t="str">
            <v xml:space="preserve">  .  .</v>
          </cell>
          <cell r="H687">
            <v>156281.51</v>
          </cell>
          <cell r="I687">
            <v>0</v>
          </cell>
          <cell r="J687">
            <v>0</v>
          </cell>
          <cell r="K687">
            <v>156281.51</v>
          </cell>
          <cell r="L687">
            <v>0</v>
          </cell>
          <cell r="M687">
            <v>520.94000000000005</v>
          </cell>
          <cell r="N687">
            <v>520.94000000000005</v>
          </cell>
          <cell r="O687">
            <v>15102.04</v>
          </cell>
          <cell r="P687">
            <v>141179.47</v>
          </cell>
          <cell r="Q687">
            <v>781.41</v>
          </cell>
          <cell r="R687">
            <v>123</v>
          </cell>
          <cell r="S687">
            <v>935</v>
          </cell>
          <cell r="T687" t="str">
            <v>Амортизация (водопровод)</v>
          </cell>
          <cell r="U687">
            <v>2322320</v>
          </cell>
          <cell r="V687">
            <v>46</v>
          </cell>
          <cell r="W687">
            <v>21</v>
          </cell>
          <cell r="X687">
            <v>25</v>
          </cell>
          <cell r="Y687">
            <v>45.652173913043477</v>
          </cell>
          <cell r="Z687">
            <v>1060189.5652173914</v>
          </cell>
          <cell r="AA687">
            <v>1262130.4347826086</v>
          </cell>
          <cell r="AB687">
            <v>8.9399006440710433</v>
          </cell>
          <cell r="AC687">
            <v>1240859.6619053953</v>
          </cell>
          <cell r="AD687">
            <v>119908.69712278666</v>
          </cell>
          <cell r="AE687">
            <v>1397141.1719053953</v>
          </cell>
          <cell r="AF687">
            <v>135010.73712278667</v>
          </cell>
          <cell r="AG687">
            <v>4657.1372396846509</v>
          </cell>
          <cell r="AH687">
            <v>4207.101449275362</v>
          </cell>
        </row>
        <row r="688">
          <cell r="A688">
            <v>818</v>
          </cell>
          <cell r="B688" t="str">
            <v>Вод-д д 34-39,40-52,8-13,14-26 Ст-2</v>
          </cell>
          <cell r="C688">
            <v>4</v>
          </cell>
          <cell r="D688" t="str">
            <v>25</v>
          </cell>
          <cell r="E688" t="str">
            <v>11.05.05</v>
          </cell>
          <cell r="F688" t="str">
            <v/>
          </cell>
          <cell r="G688" t="str">
            <v xml:space="preserve">  .  .</v>
          </cell>
          <cell r="H688">
            <v>972108.45</v>
          </cell>
          <cell r="I688">
            <v>0</v>
          </cell>
          <cell r="J688">
            <v>0</v>
          </cell>
          <cell r="K688">
            <v>972108.45</v>
          </cell>
          <cell r="L688">
            <v>0</v>
          </cell>
          <cell r="M688">
            <v>3240.36</v>
          </cell>
          <cell r="N688">
            <v>3240.36</v>
          </cell>
          <cell r="O688">
            <v>71355.179999999993</v>
          </cell>
          <cell r="P688">
            <v>900753.27</v>
          </cell>
          <cell r="Q688">
            <v>4860.54</v>
          </cell>
          <cell r="R688">
            <v>123</v>
          </cell>
          <cell r="S688">
            <v>935</v>
          </cell>
          <cell r="T688" t="str">
            <v>Амортизация (водопровод)</v>
          </cell>
          <cell r="U688">
            <v>5124416</v>
          </cell>
          <cell r="V688">
            <v>45</v>
          </cell>
          <cell r="W688">
            <v>20</v>
          </cell>
          <cell r="X688">
            <v>25</v>
          </cell>
          <cell r="Y688">
            <v>44.444444444444443</v>
          </cell>
          <cell r="Z688">
            <v>2277518.222222222</v>
          </cell>
          <cell r="AA688">
            <v>2846897.777777778</v>
          </cell>
          <cell r="AB688">
            <v>3.1605744576178756</v>
          </cell>
          <cell r="AC688">
            <v>2100312.6871045036</v>
          </cell>
          <cell r="AD688">
            <v>154168.17932672586</v>
          </cell>
          <cell r="AE688">
            <v>3072421.1371045038</v>
          </cell>
          <cell r="AF688">
            <v>225523.35932672585</v>
          </cell>
          <cell r="AG688">
            <v>10241.403790348346</v>
          </cell>
          <cell r="AH688">
            <v>9489.6592592592588</v>
          </cell>
        </row>
        <row r="689">
          <cell r="A689">
            <v>819</v>
          </cell>
          <cell r="B689" t="str">
            <v>Вод-д к дому 32 М-на 8 город</v>
          </cell>
          <cell r="C689">
            <v>4</v>
          </cell>
          <cell r="D689" t="str">
            <v>25</v>
          </cell>
          <cell r="E689" t="str">
            <v>11.05.05</v>
          </cell>
          <cell r="F689" t="str">
            <v/>
          </cell>
          <cell r="G689" t="str">
            <v xml:space="preserve">  .  .</v>
          </cell>
          <cell r="H689">
            <v>50247.85</v>
          </cell>
          <cell r="I689">
            <v>0</v>
          </cell>
          <cell r="J689">
            <v>0</v>
          </cell>
          <cell r="K689">
            <v>50247.85</v>
          </cell>
          <cell r="L689">
            <v>0</v>
          </cell>
          <cell r="M689">
            <v>167.49</v>
          </cell>
          <cell r="N689">
            <v>167.49</v>
          </cell>
          <cell r="O689">
            <v>334.98</v>
          </cell>
          <cell r="P689">
            <v>49912.87</v>
          </cell>
          <cell r="Q689">
            <v>251.24</v>
          </cell>
          <cell r="R689">
            <v>123</v>
          </cell>
          <cell r="S689">
            <v>935</v>
          </cell>
          <cell r="T689" t="str">
            <v>Амортизация (водопровод)</v>
          </cell>
          <cell r="U689">
            <v>14400</v>
          </cell>
          <cell r="V689">
            <v>41</v>
          </cell>
          <cell r="W689">
            <v>21</v>
          </cell>
          <cell r="X689">
            <v>20</v>
          </cell>
          <cell r="Y689">
            <v>51.219512195121951</v>
          </cell>
          <cell r="Z689">
            <v>7375.6097560975613</v>
          </cell>
          <cell r="AA689">
            <v>7024.3902439024387</v>
          </cell>
          <cell r="AB689">
            <v>0.14073304628450414</v>
          </cell>
          <cell r="AC689">
            <v>-43176.317000253177</v>
          </cell>
          <cell r="AD689">
            <v>-287.83724415561682</v>
          </cell>
          <cell r="AE689">
            <v>7071.5329997468216</v>
          </cell>
          <cell r="AF689">
            <v>47.142755844383203</v>
          </cell>
          <cell r="AG689">
            <v>23.571776665822739</v>
          </cell>
          <cell r="AH689">
            <v>29.26829268292683</v>
          </cell>
        </row>
        <row r="690">
          <cell r="A690">
            <v>820</v>
          </cell>
          <cell r="B690" t="str">
            <v>Вод-д к домам 46-52 м-на 30 Юго-восток</v>
          </cell>
          <cell r="C690">
            <v>4</v>
          </cell>
          <cell r="D690" t="str">
            <v>25</v>
          </cell>
          <cell r="E690" t="str">
            <v>11.05.05</v>
          </cell>
          <cell r="F690" t="str">
            <v/>
          </cell>
          <cell r="G690" t="str">
            <v xml:space="preserve">  .  .</v>
          </cell>
          <cell r="H690">
            <v>28520.36</v>
          </cell>
          <cell r="I690">
            <v>0</v>
          </cell>
          <cell r="J690">
            <v>0</v>
          </cell>
          <cell r="K690">
            <v>28520.36</v>
          </cell>
          <cell r="L690">
            <v>0</v>
          </cell>
          <cell r="M690">
            <v>95.07</v>
          </cell>
          <cell r="N690">
            <v>95.07</v>
          </cell>
          <cell r="O690">
            <v>2756.07</v>
          </cell>
          <cell r="P690">
            <v>25764.29</v>
          </cell>
          <cell r="Q690">
            <v>142.6</v>
          </cell>
          <cell r="R690">
            <v>123</v>
          </cell>
          <cell r="S690">
            <v>935</v>
          </cell>
          <cell r="T690" t="str">
            <v>Амортизация (водопровод)</v>
          </cell>
          <cell r="U690">
            <v>1444432</v>
          </cell>
          <cell r="V690">
            <v>46</v>
          </cell>
          <cell r="W690">
            <v>21</v>
          </cell>
          <cell r="X690">
            <v>25</v>
          </cell>
          <cell r="Y690">
            <v>45.652173913043477</v>
          </cell>
          <cell r="Z690">
            <v>659414.6086956521</v>
          </cell>
          <cell r="AA690">
            <v>785017.3913043479</v>
          </cell>
          <cell r="AB690">
            <v>30.469203354889572</v>
          </cell>
          <cell r="AC690">
            <v>840472.28859465837</v>
          </cell>
          <cell r="AD690">
            <v>81219.187290310496</v>
          </cell>
          <cell r="AE690">
            <v>868992.64859465836</v>
          </cell>
          <cell r="AF690">
            <v>83975.257290310503</v>
          </cell>
          <cell r="AG690">
            <v>2896.6421619821945</v>
          </cell>
          <cell r="AH690">
            <v>2616.7246376811595</v>
          </cell>
        </row>
        <row r="691">
          <cell r="A691">
            <v>821</v>
          </cell>
          <cell r="B691" t="str">
            <v>Вод-д к стол ул Муканова</v>
          </cell>
          <cell r="C691">
            <v>4</v>
          </cell>
          <cell r="D691" t="str">
            <v>25</v>
          </cell>
          <cell r="E691" t="str">
            <v>11.05.05</v>
          </cell>
          <cell r="F691" t="str">
            <v/>
          </cell>
          <cell r="G691" t="str">
            <v xml:space="preserve">  .  .</v>
          </cell>
          <cell r="H691">
            <v>0.01</v>
          </cell>
          <cell r="I691">
            <v>0</v>
          </cell>
          <cell r="J691">
            <v>0</v>
          </cell>
          <cell r="K691">
            <v>0.01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0.01</v>
          </cell>
          <cell r="Q691">
            <v>0</v>
          </cell>
          <cell r="R691">
            <v>123</v>
          </cell>
          <cell r="S691">
            <v>935</v>
          </cell>
          <cell r="T691" t="str">
            <v>Амортизация (водопровод)</v>
          </cell>
          <cell r="U691">
            <v>47136</v>
          </cell>
          <cell r="V691">
            <v>41</v>
          </cell>
          <cell r="W691">
            <v>21</v>
          </cell>
          <cell r="X691">
            <v>20</v>
          </cell>
          <cell r="Y691">
            <v>51.219512195121951</v>
          </cell>
          <cell r="Z691">
            <v>24142.829268292684</v>
          </cell>
          <cell r="AA691">
            <v>22993.170731707316</v>
          </cell>
          <cell r="AB691">
            <v>2299317.0731707318</v>
          </cell>
          <cell r="AC691">
            <v>22993.160731707321</v>
          </cell>
          <cell r="AD691">
            <v>0</v>
          </cell>
          <cell r="AE691">
            <v>22993.17073170732</v>
          </cell>
          <cell r="AF691">
            <v>0</v>
          </cell>
          <cell r="AG691">
            <v>76.643902439024401</v>
          </cell>
          <cell r="AH691">
            <v>95.804878048780495</v>
          </cell>
        </row>
        <row r="692">
          <cell r="A692">
            <v>822</v>
          </cell>
          <cell r="B692" t="str">
            <v>Вод-д к АТС м Орбита</v>
          </cell>
          <cell r="C692">
            <v>4</v>
          </cell>
          <cell r="D692" t="str">
            <v>25</v>
          </cell>
          <cell r="E692" t="str">
            <v>11.05.05</v>
          </cell>
          <cell r="F692" t="str">
            <v/>
          </cell>
          <cell r="G692" t="str">
            <v xml:space="preserve">  .  .</v>
          </cell>
          <cell r="H692">
            <v>9145.66</v>
          </cell>
          <cell r="I692">
            <v>0</v>
          </cell>
          <cell r="J692">
            <v>0</v>
          </cell>
          <cell r="K692">
            <v>9145.66</v>
          </cell>
          <cell r="L692">
            <v>0</v>
          </cell>
          <cell r="M692">
            <v>30.49</v>
          </cell>
          <cell r="N692">
            <v>30.49</v>
          </cell>
          <cell r="O692">
            <v>883.89</v>
          </cell>
          <cell r="P692">
            <v>8261.77</v>
          </cell>
          <cell r="Q692">
            <v>45.73</v>
          </cell>
          <cell r="R692">
            <v>123</v>
          </cell>
          <cell r="S692">
            <v>935</v>
          </cell>
          <cell r="T692" t="str">
            <v>Амортизация (водопровод)</v>
          </cell>
          <cell r="U692">
            <v>114840</v>
          </cell>
          <cell r="V692">
            <v>46</v>
          </cell>
          <cell r="W692">
            <v>21</v>
          </cell>
          <cell r="X692">
            <v>25</v>
          </cell>
          <cell r="Y692">
            <v>45.652173913043477</v>
          </cell>
          <cell r="Z692">
            <v>52426.956521739128</v>
          </cell>
          <cell r="AA692">
            <v>62413.043478260872</v>
          </cell>
          <cell r="AB692">
            <v>7.5544397239648244</v>
          </cell>
          <cell r="AC692">
            <v>59944.677205876127</v>
          </cell>
          <cell r="AD692">
            <v>5793.4037276152685</v>
          </cell>
          <cell r="AE692">
            <v>69090.337205876131</v>
          </cell>
          <cell r="AF692">
            <v>6677.2937276152688</v>
          </cell>
          <cell r="AG692">
            <v>230.30112401958709</v>
          </cell>
          <cell r="AH692">
            <v>208.04347826086959</v>
          </cell>
        </row>
        <row r="693">
          <cell r="A693">
            <v>823</v>
          </cell>
          <cell r="B693" t="str">
            <v>Вод-д по ул Кривогуза</v>
          </cell>
          <cell r="C693">
            <v>4</v>
          </cell>
          <cell r="D693" t="str">
            <v>25</v>
          </cell>
          <cell r="E693" t="str">
            <v>11.05.05</v>
          </cell>
          <cell r="F693" t="str">
            <v/>
          </cell>
          <cell r="G693" t="str">
            <v xml:space="preserve">  .  .</v>
          </cell>
          <cell r="H693">
            <v>21722807.760000002</v>
          </cell>
          <cell r="I693">
            <v>0</v>
          </cell>
          <cell r="J693">
            <v>0</v>
          </cell>
          <cell r="K693">
            <v>21722807.760000002</v>
          </cell>
          <cell r="L693">
            <v>0</v>
          </cell>
          <cell r="M693">
            <v>72409.36</v>
          </cell>
          <cell r="N693">
            <v>72409.36</v>
          </cell>
          <cell r="O693">
            <v>808273.88</v>
          </cell>
          <cell r="P693">
            <v>20914533.879999999</v>
          </cell>
          <cell r="Q693">
            <v>108614.04</v>
          </cell>
          <cell r="R693">
            <v>123</v>
          </cell>
          <cell r="S693">
            <v>935</v>
          </cell>
          <cell r="T693" t="str">
            <v>Амортизация (водопровод)</v>
          </cell>
          <cell r="U693">
            <v>13737360</v>
          </cell>
          <cell r="V693">
            <v>51</v>
          </cell>
          <cell r="W693">
            <v>21</v>
          </cell>
          <cell r="X693">
            <v>30</v>
          </cell>
          <cell r="Y693">
            <v>41.17647058823529</v>
          </cell>
          <cell r="Z693">
            <v>5656560</v>
          </cell>
          <cell r="AA693">
            <v>8080800</v>
          </cell>
          <cell r="AB693">
            <v>0.38637246454378071</v>
          </cell>
          <cell r="AC693">
            <v>-13329712.988958037</v>
          </cell>
          <cell r="AD693">
            <v>-495979.10895803594</v>
          </cell>
          <cell r="AE693">
            <v>8393094.7710419651</v>
          </cell>
          <cell r="AF693">
            <v>312294.77104196406</v>
          </cell>
          <cell r="AG693">
            <v>27976.982570139884</v>
          </cell>
          <cell r="AH693">
            <v>22446.666666666668</v>
          </cell>
        </row>
        <row r="694">
          <cell r="A694">
            <v>824</v>
          </cell>
          <cell r="B694" t="str">
            <v>Вод-д к д ул Открытая 34,12а</v>
          </cell>
          <cell r="C694">
            <v>4</v>
          </cell>
          <cell r="D694" t="str">
            <v>25</v>
          </cell>
          <cell r="E694" t="str">
            <v>11.05.05</v>
          </cell>
          <cell r="F694" t="str">
            <v/>
          </cell>
          <cell r="G694" t="str">
            <v xml:space="preserve">  .  .</v>
          </cell>
          <cell r="H694">
            <v>0.01</v>
          </cell>
          <cell r="I694">
            <v>0</v>
          </cell>
          <cell r="J694">
            <v>0</v>
          </cell>
          <cell r="K694">
            <v>0.01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0.01</v>
          </cell>
          <cell r="Q694">
            <v>0</v>
          </cell>
          <cell r="R694">
            <v>123</v>
          </cell>
          <cell r="S694">
            <v>935</v>
          </cell>
          <cell r="T694" t="str">
            <v>Амортизация (водопровод)</v>
          </cell>
          <cell r="U694">
            <v>6800</v>
          </cell>
          <cell r="V694">
            <v>46</v>
          </cell>
          <cell r="W694">
            <v>21</v>
          </cell>
          <cell r="X694">
            <v>25</v>
          </cell>
          <cell r="Y694">
            <v>45.652173913043477</v>
          </cell>
          <cell r="Z694">
            <v>3104.3478260869565</v>
          </cell>
          <cell r="AA694">
            <v>3695.6521739130435</v>
          </cell>
          <cell r="AB694">
            <v>369565.21739130432</v>
          </cell>
          <cell r="AC694">
            <v>3695.6421739130433</v>
          </cell>
          <cell r="AD694">
            <v>0</v>
          </cell>
          <cell r="AE694">
            <v>3695.6521739130435</v>
          </cell>
          <cell r="AF694">
            <v>0</v>
          </cell>
          <cell r="AG694">
            <v>12.318840579710146</v>
          </cell>
          <cell r="AH694">
            <v>12.318840579710146</v>
          </cell>
        </row>
        <row r="695">
          <cell r="A695">
            <v>825</v>
          </cell>
          <cell r="B695" t="str">
            <v>Вод-д к домам 1,2,14,25,26 Восток-3</v>
          </cell>
          <cell r="C695">
            <v>4</v>
          </cell>
          <cell r="D695" t="str">
            <v>25</v>
          </cell>
          <cell r="E695" t="str">
            <v>11.05.05</v>
          </cell>
          <cell r="F695" t="str">
            <v/>
          </cell>
          <cell r="G695" t="str">
            <v xml:space="preserve">  .  .</v>
          </cell>
          <cell r="H695">
            <v>0.01</v>
          </cell>
          <cell r="I695">
            <v>0</v>
          </cell>
          <cell r="J695">
            <v>0</v>
          </cell>
          <cell r="K695">
            <v>0.01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0.01</v>
          </cell>
          <cell r="Q695">
            <v>0</v>
          </cell>
          <cell r="R695">
            <v>123</v>
          </cell>
          <cell r="S695">
            <v>935</v>
          </cell>
          <cell r="T695" t="str">
            <v>Амортизация (водопровод)</v>
          </cell>
          <cell r="U695">
            <v>1072721</v>
          </cell>
          <cell r="V695">
            <v>46</v>
          </cell>
          <cell r="W695">
            <v>21</v>
          </cell>
          <cell r="X695">
            <v>25</v>
          </cell>
          <cell r="Y695">
            <v>45.652173913043477</v>
          </cell>
          <cell r="Z695">
            <v>489720.45652173908</v>
          </cell>
          <cell r="AA695">
            <v>583000.54347826098</v>
          </cell>
          <cell r="AB695">
            <v>58300054.347826093</v>
          </cell>
          <cell r="AC695">
            <v>583000.53347826097</v>
          </cell>
          <cell r="AD695">
            <v>0</v>
          </cell>
          <cell r="AE695">
            <v>583000.54347826098</v>
          </cell>
          <cell r="AF695">
            <v>0</v>
          </cell>
          <cell r="AG695">
            <v>1943.3351449275367</v>
          </cell>
          <cell r="AH695">
            <v>1943.3351449275362</v>
          </cell>
        </row>
        <row r="696">
          <cell r="A696">
            <v>826</v>
          </cell>
          <cell r="B696" t="str">
            <v>Вод-д по ул Сантехнической</v>
          </cell>
          <cell r="C696">
            <v>4</v>
          </cell>
          <cell r="D696" t="str">
            <v>25</v>
          </cell>
          <cell r="E696" t="str">
            <v>11.05.05</v>
          </cell>
          <cell r="F696" t="str">
            <v/>
          </cell>
          <cell r="G696" t="str">
            <v xml:space="preserve">  .  .</v>
          </cell>
          <cell r="H696">
            <v>3635154.85</v>
          </cell>
          <cell r="I696">
            <v>0</v>
          </cell>
          <cell r="J696">
            <v>0</v>
          </cell>
          <cell r="K696">
            <v>3635154.85</v>
          </cell>
          <cell r="L696">
            <v>0</v>
          </cell>
          <cell r="M696">
            <v>12117.18</v>
          </cell>
          <cell r="N696">
            <v>12117.18</v>
          </cell>
          <cell r="O696">
            <v>337627.27</v>
          </cell>
          <cell r="P696">
            <v>3297527.58</v>
          </cell>
          <cell r="Q696">
            <v>18175.77</v>
          </cell>
          <cell r="R696">
            <v>123</v>
          </cell>
          <cell r="S696">
            <v>935</v>
          </cell>
          <cell r="T696" t="str">
            <v>Амортизация (водопровод)</v>
          </cell>
          <cell r="U696">
            <v>35859320</v>
          </cell>
          <cell r="V696">
            <v>46</v>
          </cell>
          <cell r="W696">
            <v>21</v>
          </cell>
          <cell r="X696">
            <v>25</v>
          </cell>
          <cell r="Y696">
            <v>45.652173913043477</v>
          </cell>
          <cell r="Z696">
            <v>16370559.130434781</v>
          </cell>
          <cell r="AA696">
            <v>19488760.869565219</v>
          </cell>
          <cell r="AB696">
            <v>5.9101130761627223</v>
          </cell>
          <cell r="AC696">
            <v>17849021.362861339</v>
          </cell>
          <cell r="AD696">
            <v>1657788.073296122</v>
          </cell>
          <cell r="AE696">
            <v>21484176.21286134</v>
          </cell>
          <cell r="AF696">
            <v>1995415.343296122</v>
          </cell>
          <cell r="AG696">
            <v>71613.920709537793</v>
          </cell>
          <cell r="AH696">
            <v>64962.536231884056</v>
          </cell>
        </row>
        <row r="697">
          <cell r="A697">
            <v>827</v>
          </cell>
          <cell r="B697" t="str">
            <v>Вод-д вокруг м-на Восток-5</v>
          </cell>
          <cell r="C697">
            <v>4</v>
          </cell>
          <cell r="D697" t="str">
            <v>25</v>
          </cell>
          <cell r="E697" t="str">
            <v>11.05.05</v>
          </cell>
          <cell r="F697" t="str">
            <v/>
          </cell>
          <cell r="G697" t="str">
            <v xml:space="preserve">  .  .</v>
          </cell>
          <cell r="H697">
            <v>1679594.63</v>
          </cell>
          <cell r="I697">
            <v>0</v>
          </cell>
          <cell r="J697">
            <v>0</v>
          </cell>
          <cell r="K697">
            <v>1679594.63</v>
          </cell>
          <cell r="L697">
            <v>0</v>
          </cell>
          <cell r="M697">
            <v>5598.65</v>
          </cell>
          <cell r="N697">
            <v>5598.65</v>
          </cell>
          <cell r="O697">
            <v>158598.67000000001</v>
          </cell>
          <cell r="P697">
            <v>1520995.96</v>
          </cell>
          <cell r="Q697">
            <v>8397.9699999999993</v>
          </cell>
          <cell r="R697">
            <v>123</v>
          </cell>
          <cell r="S697">
            <v>935</v>
          </cell>
          <cell r="T697" t="str">
            <v>Амортизация (водопровод)</v>
          </cell>
          <cell r="U697">
            <v>11795835</v>
          </cell>
          <cell r="V697">
            <v>46</v>
          </cell>
          <cell r="W697">
            <v>21</v>
          </cell>
          <cell r="X697">
            <v>25</v>
          </cell>
          <cell r="Y697">
            <v>45.652173913043477</v>
          </cell>
          <cell r="Z697">
            <v>5385055.1086956514</v>
          </cell>
          <cell r="AA697">
            <v>6410779.8913043486</v>
          </cell>
          <cell r="AB697">
            <v>4.2148566202005879</v>
          </cell>
          <cell r="AC697">
            <v>5399655.915508857</v>
          </cell>
          <cell r="AD697">
            <v>509871.98420450836</v>
          </cell>
          <cell r="AE697">
            <v>7079250.5455088569</v>
          </cell>
          <cell r="AF697">
            <v>668470.65420450841</v>
          </cell>
          <cell r="AG697">
            <v>23597.501818362856</v>
          </cell>
          <cell r="AH697">
            <v>21369.266304347828</v>
          </cell>
        </row>
        <row r="698">
          <cell r="A698">
            <v>828</v>
          </cell>
          <cell r="B698" t="str">
            <v>Вод-д к домам 55-58 м-на Восток-3</v>
          </cell>
          <cell r="C698">
            <v>4</v>
          </cell>
          <cell r="D698" t="str">
            <v>25</v>
          </cell>
          <cell r="E698" t="str">
            <v>11.05.05</v>
          </cell>
          <cell r="F698" t="str">
            <v/>
          </cell>
          <cell r="G698" t="str">
            <v xml:space="preserve">  .  .</v>
          </cell>
          <cell r="H698">
            <v>88278.84</v>
          </cell>
          <cell r="I698">
            <v>0</v>
          </cell>
          <cell r="J698">
            <v>0</v>
          </cell>
          <cell r="K698">
            <v>88278.84</v>
          </cell>
          <cell r="L698">
            <v>0</v>
          </cell>
          <cell r="M698">
            <v>294.26</v>
          </cell>
          <cell r="N698">
            <v>294.26</v>
          </cell>
          <cell r="O698">
            <v>8530.6</v>
          </cell>
          <cell r="P698">
            <v>79748.240000000005</v>
          </cell>
          <cell r="Q698">
            <v>441.39</v>
          </cell>
          <cell r="R698">
            <v>123</v>
          </cell>
          <cell r="S698">
            <v>935</v>
          </cell>
          <cell r="T698" t="str">
            <v>Амортизация (водопровод)</v>
          </cell>
          <cell r="U698">
            <v>831660</v>
          </cell>
          <cell r="V698">
            <v>46</v>
          </cell>
          <cell r="W698">
            <v>21</v>
          </cell>
          <cell r="X698">
            <v>25</v>
          </cell>
          <cell r="Y698">
            <v>45.652173913043477</v>
          </cell>
          <cell r="Z698">
            <v>379670.86956521735</v>
          </cell>
          <cell r="AA698">
            <v>451989.13043478265</v>
          </cell>
          <cell r="AB698">
            <v>5.6677003835417885</v>
          </cell>
          <cell r="AC698">
            <v>412059.17532662419</v>
          </cell>
          <cell r="AD698">
            <v>39818.284891841584</v>
          </cell>
          <cell r="AE698">
            <v>500338.01532662415</v>
          </cell>
          <cell r="AF698">
            <v>48348.884891841582</v>
          </cell>
          <cell r="AG698">
            <v>1667.7933844220806</v>
          </cell>
          <cell r="AH698">
            <v>1506.6304347826087</v>
          </cell>
        </row>
        <row r="699">
          <cell r="A699">
            <v>829</v>
          </cell>
          <cell r="B699" t="str">
            <v>Вод-д к домам 51-52 м-на Восток-3</v>
          </cell>
          <cell r="C699">
            <v>4</v>
          </cell>
          <cell r="D699" t="str">
            <v>25</v>
          </cell>
          <cell r="E699" t="str">
            <v>11.05.05</v>
          </cell>
          <cell r="F699" t="str">
            <v/>
          </cell>
          <cell r="G699" t="str">
            <v xml:space="preserve">  .  .</v>
          </cell>
          <cell r="H699">
            <v>51685.77</v>
          </cell>
          <cell r="I699">
            <v>0</v>
          </cell>
          <cell r="J699">
            <v>0</v>
          </cell>
          <cell r="K699">
            <v>51685.77</v>
          </cell>
          <cell r="L699">
            <v>0</v>
          </cell>
          <cell r="M699">
            <v>172.29</v>
          </cell>
          <cell r="N699">
            <v>172.29</v>
          </cell>
          <cell r="O699">
            <v>4994.67</v>
          </cell>
          <cell r="P699">
            <v>46691.1</v>
          </cell>
          <cell r="Q699">
            <v>258.43</v>
          </cell>
          <cell r="R699">
            <v>123</v>
          </cell>
          <cell r="S699">
            <v>935</v>
          </cell>
          <cell r="T699" t="str">
            <v>Амортизация (водопровод)</v>
          </cell>
          <cell r="U699">
            <v>540492</v>
          </cell>
          <cell r="V699">
            <v>46</v>
          </cell>
          <cell r="W699">
            <v>21</v>
          </cell>
          <cell r="X699">
            <v>25</v>
          </cell>
          <cell r="Y699">
            <v>45.652173913043477</v>
          </cell>
          <cell r="Z699">
            <v>246746.34782608695</v>
          </cell>
          <cell r="AA699">
            <v>293745.65217391308</v>
          </cell>
          <cell r="AB699">
            <v>6.2912557676712071</v>
          </cell>
          <cell r="AC699">
            <v>273482.62861902738</v>
          </cell>
          <cell r="AD699">
            <v>26428.076445114348</v>
          </cell>
          <cell r="AE699">
            <v>325168.3986190274</v>
          </cell>
          <cell r="AF699">
            <v>31422.746445114346</v>
          </cell>
          <cell r="AG699">
            <v>1083.8946620634247</v>
          </cell>
          <cell r="AH699">
            <v>979.1521739130435</v>
          </cell>
        </row>
        <row r="700">
          <cell r="A700">
            <v>830</v>
          </cell>
          <cell r="B700" t="str">
            <v>Вод-д Восток-5 вынос</v>
          </cell>
          <cell r="C700">
            <v>4</v>
          </cell>
          <cell r="D700" t="str">
            <v>25</v>
          </cell>
          <cell r="E700" t="str">
            <v>11.05.05</v>
          </cell>
          <cell r="F700" t="str">
            <v/>
          </cell>
          <cell r="G700" t="str">
            <v xml:space="preserve">  .  .</v>
          </cell>
          <cell r="H700">
            <v>0.01</v>
          </cell>
          <cell r="I700">
            <v>0</v>
          </cell>
          <cell r="J700">
            <v>0</v>
          </cell>
          <cell r="K700">
            <v>0.01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0.01</v>
          </cell>
          <cell r="Q700">
            <v>0</v>
          </cell>
          <cell r="R700">
            <v>123</v>
          </cell>
          <cell r="S700">
            <v>935</v>
          </cell>
          <cell r="T700" t="str">
            <v>Амортизация (водопровод)</v>
          </cell>
          <cell r="U700">
            <v>3102500</v>
          </cell>
          <cell r="V700">
            <v>41</v>
          </cell>
          <cell r="W700">
            <v>21</v>
          </cell>
          <cell r="X700">
            <v>20</v>
          </cell>
          <cell r="Y700">
            <v>51.219512195121951</v>
          </cell>
          <cell r="Z700">
            <v>1589085.3658536586</v>
          </cell>
          <cell r="AA700">
            <v>1513414.6341463414</v>
          </cell>
          <cell r="AB700">
            <v>151341463.41463414</v>
          </cell>
          <cell r="AC700">
            <v>1513414.6241463413</v>
          </cell>
          <cell r="AD700">
            <v>0</v>
          </cell>
          <cell r="AE700">
            <v>1513414.6341463414</v>
          </cell>
          <cell r="AF700">
            <v>0</v>
          </cell>
          <cell r="AG700">
            <v>5044.7154471544709</v>
          </cell>
          <cell r="AH700">
            <v>6305.8943089430895</v>
          </cell>
        </row>
        <row r="701">
          <cell r="A701">
            <v>831</v>
          </cell>
          <cell r="B701" t="str">
            <v>Вод-д д 6-11 ул тельмана Майкудука</v>
          </cell>
          <cell r="C701">
            <v>4</v>
          </cell>
          <cell r="D701" t="str">
            <v>25</v>
          </cell>
          <cell r="E701" t="str">
            <v>11.05.05</v>
          </cell>
          <cell r="F701" t="str">
            <v/>
          </cell>
          <cell r="G701" t="str">
            <v xml:space="preserve">  .  .</v>
          </cell>
          <cell r="H701">
            <v>0.01</v>
          </cell>
          <cell r="I701">
            <v>0</v>
          </cell>
          <cell r="J701">
            <v>0</v>
          </cell>
          <cell r="K701">
            <v>0.01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0.01</v>
          </cell>
          <cell r="Q701">
            <v>0</v>
          </cell>
          <cell r="R701">
            <v>123</v>
          </cell>
          <cell r="S701">
            <v>935</v>
          </cell>
          <cell r="T701" t="str">
            <v>Амортизация (водопровод)</v>
          </cell>
          <cell r="U701">
            <v>104850</v>
          </cell>
          <cell r="V701">
            <v>46</v>
          </cell>
          <cell r="W701">
            <v>21</v>
          </cell>
          <cell r="X701">
            <v>25</v>
          </cell>
          <cell r="Y701">
            <v>45.652173913043477</v>
          </cell>
          <cell r="Z701">
            <v>47866.304347826081</v>
          </cell>
          <cell r="AA701">
            <v>56983.695652173919</v>
          </cell>
          <cell r="AB701">
            <v>5698369.5652173916</v>
          </cell>
          <cell r="AC701">
            <v>56983.685652173917</v>
          </cell>
          <cell r="AD701">
            <v>0</v>
          </cell>
          <cell r="AE701">
            <v>56983.695652173919</v>
          </cell>
          <cell r="AF701">
            <v>0</v>
          </cell>
          <cell r="AG701">
            <v>189.94565217391309</v>
          </cell>
          <cell r="AH701">
            <v>189.94565217391303</v>
          </cell>
        </row>
        <row r="702">
          <cell r="A702">
            <v>832</v>
          </cell>
          <cell r="B702" t="str">
            <v>Вод-д д 53,54 м-на Восток-3</v>
          </cell>
          <cell r="C702">
            <v>4</v>
          </cell>
          <cell r="D702" t="str">
            <v>25</v>
          </cell>
          <cell r="E702" t="str">
            <v>11.05.05</v>
          </cell>
          <cell r="F702" t="str">
            <v/>
          </cell>
          <cell r="G702" t="str">
            <v xml:space="preserve">  .  .</v>
          </cell>
          <cell r="H702">
            <v>6187.45</v>
          </cell>
          <cell r="I702">
            <v>0</v>
          </cell>
          <cell r="J702">
            <v>0</v>
          </cell>
          <cell r="K702">
            <v>6187.45</v>
          </cell>
          <cell r="L702">
            <v>0</v>
          </cell>
          <cell r="M702">
            <v>20.62</v>
          </cell>
          <cell r="N702">
            <v>20.62</v>
          </cell>
          <cell r="O702">
            <v>597.78</v>
          </cell>
          <cell r="P702">
            <v>5589.67</v>
          </cell>
          <cell r="Q702">
            <v>30.94</v>
          </cell>
          <cell r="R702">
            <v>123</v>
          </cell>
          <cell r="S702">
            <v>935</v>
          </cell>
          <cell r="T702" t="str">
            <v>Амортизация (водопровод)</v>
          </cell>
          <cell r="U702">
            <v>112288</v>
          </cell>
          <cell r="V702">
            <v>46</v>
          </cell>
          <cell r="W702">
            <v>21</v>
          </cell>
          <cell r="X702">
            <v>25</v>
          </cell>
          <cell r="Y702">
            <v>45.652173913043477</v>
          </cell>
          <cell r="Z702">
            <v>51261.913043478256</v>
          </cell>
          <cell r="AA702">
            <v>61026.086956521744</v>
          </cell>
          <cell r="AB702">
            <v>10.917654701712577</v>
          </cell>
          <cell r="AC702">
            <v>61364.992584111489</v>
          </cell>
          <cell r="AD702">
            <v>5928.5756275897438</v>
          </cell>
          <cell r="AE702">
            <v>67552.442584111486</v>
          </cell>
          <cell r="AF702">
            <v>6526.3556275897436</v>
          </cell>
          <cell r="AG702">
            <v>225.17480861370495</v>
          </cell>
          <cell r="AH702">
            <v>203.42028985507247</v>
          </cell>
        </row>
        <row r="703">
          <cell r="A703">
            <v>833</v>
          </cell>
          <cell r="B703" t="str">
            <v>Вод-д к д 1,2 ул Металлистов УКСА Гор</v>
          </cell>
          <cell r="C703">
            <v>4</v>
          </cell>
          <cell r="D703" t="str">
            <v>25</v>
          </cell>
          <cell r="E703" t="str">
            <v>11.05.05</v>
          </cell>
          <cell r="F703" t="str">
            <v/>
          </cell>
          <cell r="G703" t="str">
            <v xml:space="preserve">  .  .</v>
          </cell>
          <cell r="H703">
            <v>0.01</v>
          </cell>
          <cell r="I703">
            <v>0</v>
          </cell>
          <cell r="J703">
            <v>0</v>
          </cell>
          <cell r="K703">
            <v>0.01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0.01</v>
          </cell>
          <cell r="Q703">
            <v>0</v>
          </cell>
          <cell r="R703">
            <v>123</v>
          </cell>
          <cell r="S703">
            <v>935</v>
          </cell>
          <cell r="T703" t="str">
            <v>Амортизация (водопровод)</v>
          </cell>
          <cell r="U703">
            <v>74065.5</v>
          </cell>
          <cell r="V703">
            <v>41</v>
          </cell>
          <cell r="W703">
            <v>21</v>
          </cell>
          <cell r="X703">
            <v>20</v>
          </cell>
          <cell r="Y703">
            <v>51.219512195121951</v>
          </cell>
          <cell r="Z703">
            <v>37935.987804878052</v>
          </cell>
          <cell r="AA703">
            <v>36129.512195121948</v>
          </cell>
          <cell r="AB703">
            <v>3612951.2195121949</v>
          </cell>
          <cell r="AC703">
            <v>36129.502195121946</v>
          </cell>
          <cell r="AD703">
            <v>0</v>
          </cell>
          <cell r="AE703">
            <v>36129.512195121948</v>
          </cell>
          <cell r="AF703">
            <v>0</v>
          </cell>
          <cell r="AG703">
            <v>120.43170731707316</v>
          </cell>
          <cell r="AH703">
            <v>150.53963414634146</v>
          </cell>
        </row>
        <row r="704">
          <cell r="A704">
            <v>834</v>
          </cell>
          <cell r="B704" t="str">
            <v>вод-д от узла 6 до узла 7</v>
          </cell>
          <cell r="C704">
            <v>4</v>
          </cell>
          <cell r="D704" t="str">
            <v>25</v>
          </cell>
          <cell r="E704" t="str">
            <v>11.05.05</v>
          </cell>
          <cell r="F704" t="str">
            <v/>
          </cell>
          <cell r="G704" t="str">
            <v xml:space="preserve">  .  .</v>
          </cell>
          <cell r="H704">
            <v>0.01</v>
          </cell>
          <cell r="I704">
            <v>0</v>
          </cell>
          <cell r="J704">
            <v>0</v>
          </cell>
          <cell r="K704">
            <v>0.01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0.01</v>
          </cell>
          <cell r="Q704">
            <v>0</v>
          </cell>
          <cell r="R704">
            <v>123</v>
          </cell>
          <cell r="S704">
            <v>935</v>
          </cell>
          <cell r="T704" t="str">
            <v>Амортизация (водопровод)</v>
          </cell>
          <cell r="U704">
            <v>24288290</v>
          </cell>
          <cell r="V704">
            <v>41</v>
          </cell>
          <cell r="W704">
            <v>21</v>
          </cell>
          <cell r="X704">
            <v>20</v>
          </cell>
          <cell r="Y704">
            <v>51.219512195121951</v>
          </cell>
          <cell r="Z704">
            <v>12440343.658536585</v>
          </cell>
          <cell r="AA704">
            <v>11847946.341463415</v>
          </cell>
          <cell r="AB704">
            <v>1184794634.1463416</v>
          </cell>
          <cell r="AC704">
            <v>11847946.331463415</v>
          </cell>
          <cell r="AD704">
            <v>0</v>
          </cell>
          <cell r="AE704">
            <v>11847946.341463415</v>
          </cell>
          <cell r="AF704">
            <v>0</v>
          </cell>
          <cell r="AG704">
            <v>39493.154471544716</v>
          </cell>
          <cell r="AH704">
            <v>49366.44308943089</v>
          </cell>
        </row>
        <row r="705">
          <cell r="A705">
            <v>835</v>
          </cell>
          <cell r="B705" t="str">
            <v>Вод-д пос Пришахтинск</v>
          </cell>
          <cell r="C705">
            <v>4</v>
          </cell>
          <cell r="D705" t="str">
            <v>25</v>
          </cell>
          <cell r="E705" t="str">
            <v>11.05.05</v>
          </cell>
          <cell r="F705" t="str">
            <v/>
          </cell>
          <cell r="G705" t="str">
            <v xml:space="preserve">  .  .</v>
          </cell>
          <cell r="H705">
            <v>2150081.0499999998</v>
          </cell>
          <cell r="I705">
            <v>0</v>
          </cell>
          <cell r="J705">
            <v>0</v>
          </cell>
          <cell r="K705">
            <v>2150081.0499999998</v>
          </cell>
          <cell r="L705">
            <v>0</v>
          </cell>
          <cell r="M705">
            <v>7166.94</v>
          </cell>
          <cell r="N705">
            <v>7166.94</v>
          </cell>
          <cell r="O705">
            <v>207769.58</v>
          </cell>
          <cell r="P705">
            <v>1942311.47</v>
          </cell>
          <cell r="Q705">
            <v>10750.41</v>
          </cell>
          <cell r="R705">
            <v>123</v>
          </cell>
          <cell r="S705">
            <v>935</v>
          </cell>
          <cell r="T705" t="str">
            <v>Амортизация (водопровод)</v>
          </cell>
          <cell r="U705">
            <v>29815030</v>
          </cell>
          <cell r="V705">
            <v>61</v>
          </cell>
          <cell r="W705">
            <v>21</v>
          </cell>
          <cell r="X705">
            <v>40</v>
          </cell>
          <cell r="Y705">
            <v>34.42622950819672</v>
          </cell>
          <cell r="Z705">
            <v>10264190.655737706</v>
          </cell>
          <cell r="AA705">
            <v>19550839.344262294</v>
          </cell>
          <cell r="AB705">
            <v>10.065759094890325</v>
          </cell>
          <cell r="AC705">
            <v>19492116.833788838</v>
          </cell>
          <cell r="AD705">
            <v>1883588.9595265428</v>
          </cell>
          <cell r="AE705">
            <v>21642197.883788839</v>
          </cell>
          <cell r="AF705">
            <v>2091358.5395265429</v>
          </cell>
          <cell r="AG705">
            <v>72140.659612629461</v>
          </cell>
          <cell r="AH705">
            <v>40730.915300546447</v>
          </cell>
        </row>
        <row r="706">
          <cell r="A706">
            <v>836</v>
          </cell>
          <cell r="B706" t="str">
            <v>Вод-д к дом 1 2 ул з-ая Кочегарка</v>
          </cell>
          <cell r="C706">
            <v>4</v>
          </cell>
          <cell r="D706" t="str">
            <v>25</v>
          </cell>
          <cell r="E706" t="str">
            <v>11.05.05</v>
          </cell>
          <cell r="F706" t="str">
            <v/>
          </cell>
          <cell r="G706" t="str">
            <v xml:space="preserve">  .  .</v>
          </cell>
          <cell r="H706">
            <v>32465.72</v>
          </cell>
          <cell r="I706">
            <v>0</v>
          </cell>
          <cell r="J706">
            <v>0</v>
          </cell>
          <cell r="K706">
            <v>32465.72</v>
          </cell>
          <cell r="L706">
            <v>0</v>
          </cell>
          <cell r="M706">
            <v>108.22</v>
          </cell>
          <cell r="N706">
            <v>108.22</v>
          </cell>
          <cell r="O706">
            <v>3137.3</v>
          </cell>
          <cell r="P706">
            <v>29328.42</v>
          </cell>
          <cell r="Q706">
            <v>162.33000000000001</v>
          </cell>
          <cell r="R706">
            <v>123</v>
          </cell>
          <cell r="S706">
            <v>935</v>
          </cell>
          <cell r="T706" t="str">
            <v>Амортизация (водопровод)</v>
          </cell>
          <cell r="U706">
            <v>121360</v>
          </cell>
          <cell r="V706">
            <v>41</v>
          </cell>
          <cell r="W706">
            <v>20</v>
          </cell>
          <cell r="X706">
            <v>21</v>
          </cell>
          <cell r="Y706">
            <v>48.780487804878049</v>
          </cell>
          <cell r="Z706">
            <v>59200</v>
          </cell>
          <cell r="AA706">
            <v>62160</v>
          </cell>
          <cell r="AB706">
            <v>2.1194459162818866</v>
          </cell>
          <cell r="AC706">
            <v>36343.617673151166</v>
          </cell>
          <cell r="AD706">
            <v>3512.0376731511633</v>
          </cell>
          <cell r="AE706">
            <v>68809.337673151167</v>
          </cell>
          <cell r="AF706">
            <v>6649.3376731511635</v>
          </cell>
          <cell r="AG706">
            <v>229.36445891050388</v>
          </cell>
          <cell r="AH706">
            <v>246.66666666666666</v>
          </cell>
        </row>
        <row r="707">
          <cell r="A707">
            <v>837</v>
          </cell>
          <cell r="B707" t="str">
            <v>Вод-д к дом 20 26 пр Шахтеров</v>
          </cell>
          <cell r="C707">
            <v>4</v>
          </cell>
          <cell r="D707" t="str">
            <v>25</v>
          </cell>
          <cell r="E707" t="str">
            <v>11.05.05</v>
          </cell>
          <cell r="F707" t="str">
            <v/>
          </cell>
          <cell r="G707" t="str">
            <v xml:space="preserve">  .  .</v>
          </cell>
          <cell r="H707">
            <v>278223.74</v>
          </cell>
          <cell r="I707">
            <v>0</v>
          </cell>
          <cell r="J707">
            <v>0</v>
          </cell>
          <cell r="K707">
            <v>278223.74</v>
          </cell>
          <cell r="L707">
            <v>0</v>
          </cell>
          <cell r="M707">
            <v>927.41</v>
          </cell>
          <cell r="N707">
            <v>927.41</v>
          </cell>
          <cell r="O707">
            <v>23836.39</v>
          </cell>
          <cell r="P707">
            <v>254387.35</v>
          </cell>
          <cell r="Q707">
            <v>1391.12</v>
          </cell>
          <cell r="R707">
            <v>123</v>
          </cell>
          <cell r="S707">
            <v>935</v>
          </cell>
          <cell r="T707" t="str">
            <v>Амортизация (водопровод)</v>
          </cell>
          <cell r="U707">
            <v>1158608</v>
          </cell>
          <cell r="V707">
            <v>46</v>
          </cell>
          <cell r="W707">
            <v>21</v>
          </cell>
          <cell r="X707">
            <v>25</v>
          </cell>
          <cell r="Y707">
            <v>45.652173913043477</v>
          </cell>
          <cell r="Z707">
            <v>528929.7391304347</v>
          </cell>
          <cell r="AA707">
            <v>629678.2608695653</v>
          </cell>
          <cell r="AB707">
            <v>2.4752734790844171</v>
          </cell>
          <cell r="AC707">
            <v>410456.1048736783</v>
          </cell>
          <cell r="AD707">
            <v>35165.194004113007</v>
          </cell>
          <cell r="AE707">
            <v>688679.84487367829</v>
          </cell>
          <cell r="AF707">
            <v>59001.584004113007</v>
          </cell>
          <cell r="AG707">
            <v>2295.599482912261</v>
          </cell>
          <cell r="AH707">
            <v>2098.927536231884</v>
          </cell>
        </row>
        <row r="708">
          <cell r="A708">
            <v>838</v>
          </cell>
          <cell r="B708" t="str">
            <v>Вод-д столовой на 530 мест</v>
          </cell>
          <cell r="C708">
            <v>4</v>
          </cell>
          <cell r="D708" t="str">
            <v>25</v>
          </cell>
          <cell r="E708" t="str">
            <v>11.05.05</v>
          </cell>
          <cell r="F708" t="str">
            <v/>
          </cell>
          <cell r="G708" t="str">
            <v xml:space="preserve">  .  .</v>
          </cell>
          <cell r="H708">
            <v>27881.98</v>
          </cell>
          <cell r="I708">
            <v>0</v>
          </cell>
          <cell r="J708">
            <v>0</v>
          </cell>
          <cell r="K708">
            <v>27881.98</v>
          </cell>
          <cell r="L708">
            <v>0</v>
          </cell>
          <cell r="M708">
            <v>92.94</v>
          </cell>
          <cell r="N708">
            <v>92.94</v>
          </cell>
          <cell r="O708">
            <v>2694.34</v>
          </cell>
          <cell r="P708">
            <v>25187.64</v>
          </cell>
          <cell r="Q708">
            <v>139.41</v>
          </cell>
          <cell r="R708">
            <v>123</v>
          </cell>
          <cell r="S708">
            <v>935</v>
          </cell>
          <cell r="T708" t="str">
            <v>Амортизация (водопровод)</v>
          </cell>
          <cell r="U708">
            <v>347680</v>
          </cell>
          <cell r="V708">
            <v>46</v>
          </cell>
          <cell r="W708">
            <v>21</v>
          </cell>
          <cell r="X708">
            <v>25</v>
          </cell>
          <cell r="Y708">
            <v>45.652173913043477</v>
          </cell>
          <cell r="Z708">
            <v>158723.47826086957</v>
          </cell>
          <cell r="AA708">
            <v>188956.52173913043</v>
          </cell>
          <cell r="AB708">
            <v>7.5019542021058916</v>
          </cell>
          <cell r="AC708">
            <v>181287.35702403242</v>
          </cell>
          <cell r="AD708">
            <v>17518.47528490199</v>
          </cell>
          <cell r="AE708">
            <v>209169.33702403243</v>
          </cell>
          <cell r="AF708">
            <v>20212.81528490199</v>
          </cell>
          <cell r="AG708">
            <v>697.23112341344142</v>
          </cell>
          <cell r="AH708">
            <v>629.85507246376812</v>
          </cell>
        </row>
        <row r="709">
          <cell r="A709">
            <v>839</v>
          </cell>
          <cell r="B709" t="str">
            <v>Вод-д от Майкудукского вод-да до н/ст 2 зона (вод-д д-1200 от очист. сооружений до Н.города)</v>
          </cell>
          <cell r="C709">
            <v>4.5</v>
          </cell>
          <cell r="D709" t="str">
            <v>22</v>
          </cell>
          <cell r="E709" t="str">
            <v>11.05.05</v>
          </cell>
          <cell r="F709" t="str">
            <v>Протяженность-150м, труба ст д 1000-150м</v>
          </cell>
          <cell r="G709" t="str">
            <v>01.11.03</v>
          </cell>
          <cell r="H709">
            <v>6617032.9299999997</v>
          </cell>
          <cell r="I709">
            <v>0</v>
          </cell>
          <cell r="J709">
            <v>0</v>
          </cell>
          <cell r="K709">
            <v>6617032.9299999997</v>
          </cell>
          <cell r="L709">
            <v>0</v>
          </cell>
          <cell r="M709">
            <v>24813.87</v>
          </cell>
          <cell r="N709">
            <v>24813.87</v>
          </cell>
          <cell r="O709">
            <v>388416.07</v>
          </cell>
          <cell r="P709">
            <v>6228616.8600000003</v>
          </cell>
          <cell r="Q709">
            <v>33085.160000000003</v>
          </cell>
          <cell r="R709">
            <v>123</v>
          </cell>
          <cell r="S709">
            <v>935</v>
          </cell>
          <cell r="T709" t="str">
            <v>Амортизация (водопровод)</v>
          </cell>
          <cell r="U709">
            <v>70563600</v>
          </cell>
          <cell r="V709">
            <v>32</v>
          </cell>
          <cell r="W709">
            <v>20</v>
          </cell>
          <cell r="X709">
            <v>12</v>
          </cell>
          <cell r="Y709">
            <v>62.5</v>
          </cell>
          <cell r="Z709">
            <v>44102250</v>
          </cell>
          <cell r="AA709">
            <v>26461350</v>
          </cell>
          <cell r="AB709">
            <v>4.2483508931066281</v>
          </cell>
          <cell r="AC709">
            <v>21494444.827881467</v>
          </cell>
          <cell r="AD709">
            <v>1261711.6878814665</v>
          </cell>
          <cell r="AE709">
            <v>28111477.757881466</v>
          </cell>
          <cell r="AF709">
            <v>1650127.7578814665</v>
          </cell>
          <cell r="AG709">
            <v>105418.04159205551</v>
          </cell>
          <cell r="AH709">
            <v>183759.375</v>
          </cell>
        </row>
        <row r="710">
          <cell r="A710">
            <v>840</v>
          </cell>
          <cell r="B710" t="str">
            <v>Вод-д к дом 10а кв 26 Сортировка</v>
          </cell>
          <cell r="C710">
            <v>4</v>
          </cell>
          <cell r="D710" t="str">
            <v>25</v>
          </cell>
          <cell r="E710" t="str">
            <v>11.05.05</v>
          </cell>
          <cell r="F710" t="str">
            <v/>
          </cell>
          <cell r="G710" t="str">
            <v xml:space="preserve">  .  .</v>
          </cell>
          <cell r="H710">
            <v>0.01</v>
          </cell>
          <cell r="I710">
            <v>0</v>
          </cell>
          <cell r="J710">
            <v>0</v>
          </cell>
          <cell r="K710">
            <v>0.01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0.01</v>
          </cell>
          <cell r="Q710">
            <v>0</v>
          </cell>
          <cell r="R710">
            <v>123</v>
          </cell>
          <cell r="S710">
            <v>935</v>
          </cell>
          <cell r="T710" t="str">
            <v>Амортизация (водопровод)</v>
          </cell>
          <cell r="U710">
            <v>46800</v>
          </cell>
          <cell r="V710">
            <v>36</v>
          </cell>
          <cell r="W710">
            <v>26</v>
          </cell>
          <cell r="X710">
            <v>10</v>
          </cell>
          <cell r="Y710">
            <v>72.222222222222214</v>
          </cell>
          <cell r="Z710">
            <v>33800</v>
          </cell>
          <cell r="AA710">
            <v>13000</v>
          </cell>
          <cell r="AB710">
            <v>1300000</v>
          </cell>
          <cell r="AC710">
            <v>12999.99</v>
          </cell>
          <cell r="AD710">
            <v>0</v>
          </cell>
          <cell r="AE710">
            <v>13000</v>
          </cell>
          <cell r="AF710">
            <v>0</v>
          </cell>
          <cell r="AG710">
            <v>43.333333333333336</v>
          </cell>
          <cell r="AH710">
            <v>108.33333333333333</v>
          </cell>
        </row>
        <row r="711">
          <cell r="A711">
            <v>841</v>
          </cell>
          <cell r="B711" t="str">
            <v>Вод-д к дом 10 11 пр Шахтеров</v>
          </cell>
          <cell r="C711">
            <v>4</v>
          </cell>
          <cell r="D711" t="str">
            <v>25</v>
          </cell>
          <cell r="E711" t="str">
            <v>11.05.05</v>
          </cell>
          <cell r="F711" t="str">
            <v/>
          </cell>
          <cell r="G711" t="str">
            <v xml:space="preserve">  .  .</v>
          </cell>
          <cell r="H711">
            <v>75569.429999999993</v>
          </cell>
          <cell r="I711">
            <v>0</v>
          </cell>
          <cell r="J711">
            <v>0</v>
          </cell>
          <cell r="K711">
            <v>75569.429999999993</v>
          </cell>
          <cell r="L711">
            <v>0</v>
          </cell>
          <cell r="M711">
            <v>251.9</v>
          </cell>
          <cell r="N711">
            <v>251.9</v>
          </cell>
          <cell r="O711">
            <v>1766.11</v>
          </cell>
          <cell r="P711">
            <v>73803.320000000007</v>
          </cell>
          <cell r="Q711">
            <v>377.85</v>
          </cell>
          <cell r="R711">
            <v>123</v>
          </cell>
          <cell r="S711">
            <v>935</v>
          </cell>
          <cell r="T711" t="str">
            <v>Амортизация (водопровод)</v>
          </cell>
          <cell r="U711">
            <v>241080</v>
          </cell>
          <cell r="V711">
            <v>45</v>
          </cell>
          <cell r="W711">
            <v>20</v>
          </cell>
          <cell r="X711">
            <v>25</v>
          </cell>
          <cell r="Y711">
            <v>44.444444444444443</v>
          </cell>
          <cell r="Z711">
            <v>107146.66666666666</v>
          </cell>
          <cell r="AA711">
            <v>133933.33333333334</v>
          </cell>
          <cell r="AB711">
            <v>1.8147331764117567</v>
          </cell>
          <cell r="AC711">
            <v>61568.921743525891</v>
          </cell>
          <cell r="AD711">
            <v>1438.9084101925675</v>
          </cell>
          <cell r="AE711">
            <v>137138.35174352588</v>
          </cell>
          <cell r="AF711">
            <v>3205.0184101925674</v>
          </cell>
          <cell r="AG711">
            <v>457.12783914508628</v>
          </cell>
          <cell r="AH711">
            <v>446.4444444444444</v>
          </cell>
        </row>
        <row r="712">
          <cell r="A712">
            <v>842</v>
          </cell>
          <cell r="B712" t="str">
            <v>Вод-д к дом 10 кв 26 Сортировка</v>
          </cell>
          <cell r="C712">
            <v>4</v>
          </cell>
          <cell r="D712" t="str">
            <v>25</v>
          </cell>
          <cell r="E712" t="str">
            <v>11.05.05</v>
          </cell>
          <cell r="F712" t="str">
            <v/>
          </cell>
          <cell r="G712" t="str">
            <v xml:space="preserve">  .  .</v>
          </cell>
          <cell r="H712">
            <v>14252.78</v>
          </cell>
          <cell r="I712">
            <v>0</v>
          </cell>
          <cell r="J712">
            <v>0</v>
          </cell>
          <cell r="K712">
            <v>14252.78</v>
          </cell>
          <cell r="L712">
            <v>0</v>
          </cell>
          <cell r="M712">
            <v>47.51</v>
          </cell>
          <cell r="N712">
            <v>47.51</v>
          </cell>
          <cell r="O712">
            <v>1377.31</v>
          </cell>
          <cell r="P712">
            <v>12875.47</v>
          </cell>
          <cell r="Q712">
            <v>71.260000000000005</v>
          </cell>
          <cell r="R712">
            <v>123</v>
          </cell>
          <cell r="S712">
            <v>935</v>
          </cell>
          <cell r="T712" t="str">
            <v>Амортизация (водопровод)</v>
          </cell>
          <cell r="U712">
            <v>227960</v>
          </cell>
          <cell r="V712">
            <v>56</v>
          </cell>
          <cell r="W712">
            <v>26</v>
          </cell>
          <cell r="X712">
            <v>30</v>
          </cell>
          <cell r="Y712">
            <v>46.428571428571431</v>
          </cell>
          <cell r="Z712">
            <v>105838.57142857143</v>
          </cell>
          <cell r="AA712">
            <v>122121.42857142857</v>
          </cell>
          <cell r="AB712">
            <v>9.4848132589667458</v>
          </cell>
          <cell r="AC712">
            <v>120932.17672113606</v>
          </cell>
          <cell r="AD712">
            <v>11686.218149707489</v>
          </cell>
          <cell r="AE712">
            <v>135184.95672113606</v>
          </cell>
          <cell r="AF712">
            <v>13063.528149707488</v>
          </cell>
          <cell r="AG712">
            <v>450.61652240378686</v>
          </cell>
          <cell r="AH712">
            <v>339.22619047619048</v>
          </cell>
        </row>
        <row r="713">
          <cell r="A713">
            <v>843</v>
          </cell>
          <cell r="B713" t="str">
            <v>Вод-д к дом 45 46 47 М-н Степной 1</v>
          </cell>
          <cell r="C713">
            <v>4</v>
          </cell>
          <cell r="D713" t="str">
            <v>25</v>
          </cell>
          <cell r="E713" t="str">
            <v>11.05.05</v>
          </cell>
          <cell r="F713" t="str">
            <v/>
          </cell>
          <cell r="G713" t="str">
            <v xml:space="preserve">  .  .</v>
          </cell>
          <cell r="H713">
            <v>0.01</v>
          </cell>
          <cell r="I713">
            <v>0</v>
          </cell>
          <cell r="J713">
            <v>0</v>
          </cell>
          <cell r="K713">
            <v>0.01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0.01</v>
          </cell>
          <cell r="Q713">
            <v>0</v>
          </cell>
          <cell r="R713">
            <v>123</v>
          </cell>
          <cell r="S713">
            <v>935</v>
          </cell>
          <cell r="T713" t="str">
            <v>Амортизация (водопровод)</v>
          </cell>
          <cell r="U713">
            <v>40950</v>
          </cell>
          <cell r="V713">
            <v>42</v>
          </cell>
          <cell r="W713">
            <v>20</v>
          </cell>
          <cell r="X713">
            <v>22</v>
          </cell>
          <cell r="Y713">
            <v>47.619047619047613</v>
          </cell>
          <cell r="Z713">
            <v>19500</v>
          </cell>
          <cell r="AA713">
            <v>21450</v>
          </cell>
          <cell r="AB713">
            <v>2145000</v>
          </cell>
          <cell r="AC713">
            <v>21449.99</v>
          </cell>
          <cell r="AD713">
            <v>0</v>
          </cell>
          <cell r="AE713">
            <v>21450</v>
          </cell>
          <cell r="AF713">
            <v>0</v>
          </cell>
          <cell r="AG713">
            <v>71.5</v>
          </cell>
          <cell r="AH713">
            <v>81.25</v>
          </cell>
        </row>
        <row r="714">
          <cell r="A714">
            <v>844</v>
          </cell>
          <cell r="B714" t="str">
            <v>Вод-д внутри м-на Ст-2 от пг 9 до РПГ-7</v>
          </cell>
          <cell r="C714">
            <v>4</v>
          </cell>
          <cell r="D714" t="str">
            <v>25</v>
          </cell>
          <cell r="E714" t="str">
            <v>11.05.05</v>
          </cell>
          <cell r="F714" t="str">
            <v/>
          </cell>
          <cell r="G714" t="str">
            <v xml:space="preserve">  .  .</v>
          </cell>
          <cell r="H714">
            <v>145892.07</v>
          </cell>
          <cell r="I714">
            <v>0</v>
          </cell>
          <cell r="J714">
            <v>0</v>
          </cell>
          <cell r="K714">
            <v>145892.07</v>
          </cell>
          <cell r="L714">
            <v>0</v>
          </cell>
          <cell r="M714">
            <v>486.31</v>
          </cell>
          <cell r="N714">
            <v>486.31</v>
          </cell>
          <cell r="O714">
            <v>14098.13</v>
          </cell>
          <cell r="P714">
            <v>131793.94</v>
          </cell>
          <cell r="Q714">
            <v>729.46</v>
          </cell>
          <cell r="R714">
            <v>123</v>
          </cell>
          <cell r="S714">
            <v>935</v>
          </cell>
          <cell r="T714" t="str">
            <v>Амортизация (водопровод)</v>
          </cell>
          <cell r="U714">
            <v>581856</v>
          </cell>
          <cell r="V714">
            <v>45</v>
          </cell>
          <cell r="W714">
            <v>20</v>
          </cell>
          <cell r="X714">
            <v>25</v>
          </cell>
          <cell r="Y714">
            <v>44.444444444444443</v>
          </cell>
          <cell r="Z714">
            <v>258602.66666666666</v>
          </cell>
          <cell r="AA714">
            <v>323253.33333333337</v>
          </cell>
          <cell r="AB714">
            <v>2.4527177299148457</v>
          </cell>
          <cell r="AC714">
            <v>211939.99674297776</v>
          </cell>
          <cell r="AD714">
            <v>20480.603409644384</v>
          </cell>
          <cell r="AE714">
            <v>357832.06674297777</v>
          </cell>
          <cell r="AF714">
            <v>34578.733409644381</v>
          </cell>
          <cell r="AG714">
            <v>1192.7735558099259</v>
          </cell>
          <cell r="AH714">
            <v>1077.5111111111112</v>
          </cell>
        </row>
        <row r="715">
          <cell r="A715">
            <v>845</v>
          </cell>
          <cell r="B715" t="str">
            <v>Вод-д Степной 3 от р-5 до ПГ-8</v>
          </cell>
          <cell r="C715">
            <v>4</v>
          </cell>
          <cell r="D715" t="str">
            <v>25</v>
          </cell>
          <cell r="E715" t="str">
            <v>11.05.05</v>
          </cell>
          <cell r="F715" t="str">
            <v/>
          </cell>
          <cell r="G715" t="str">
            <v xml:space="preserve">  .  .</v>
          </cell>
          <cell r="H715">
            <v>196006.36</v>
          </cell>
          <cell r="I715">
            <v>0</v>
          </cell>
          <cell r="J715">
            <v>0</v>
          </cell>
          <cell r="K715">
            <v>196006.36</v>
          </cell>
          <cell r="L715">
            <v>0</v>
          </cell>
          <cell r="M715">
            <v>653.35</v>
          </cell>
          <cell r="N715">
            <v>653.35</v>
          </cell>
          <cell r="O715">
            <v>18940.63</v>
          </cell>
          <cell r="P715">
            <v>177065.73</v>
          </cell>
          <cell r="Q715">
            <v>980.03</v>
          </cell>
          <cell r="R715">
            <v>123</v>
          </cell>
          <cell r="S715">
            <v>935</v>
          </cell>
          <cell r="T715" t="str">
            <v>Амортизация (водопровод)</v>
          </cell>
          <cell r="U715">
            <v>1480160</v>
          </cell>
          <cell r="V715">
            <v>45</v>
          </cell>
          <cell r="W715">
            <v>20</v>
          </cell>
          <cell r="X715">
            <v>25</v>
          </cell>
          <cell r="Y715">
            <v>44.444444444444443</v>
          </cell>
          <cell r="Z715">
            <v>657848.88888888888</v>
          </cell>
          <cell r="AA715">
            <v>822311.11111111112</v>
          </cell>
          <cell r="AB715">
            <v>4.6441008720948487</v>
          </cell>
          <cell r="AC715">
            <v>714266.94741213683</v>
          </cell>
          <cell r="AD715">
            <v>69021.566301025858</v>
          </cell>
          <cell r="AE715">
            <v>910273.30741213681</v>
          </cell>
          <cell r="AF715">
            <v>87962.196301025862</v>
          </cell>
          <cell r="AG715">
            <v>3034.2443580404561</v>
          </cell>
          <cell r="AH715">
            <v>2741.037037037037</v>
          </cell>
        </row>
        <row r="716">
          <cell r="A716">
            <v>846</v>
          </cell>
          <cell r="B716" t="str">
            <v>Вод-д Д-300 вынос вод-да Степной 3</v>
          </cell>
          <cell r="C716">
            <v>4</v>
          </cell>
          <cell r="D716" t="str">
            <v>25</v>
          </cell>
          <cell r="E716" t="str">
            <v>11.05.05</v>
          </cell>
          <cell r="F716" t="str">
            <v/>
          </cell>
          <cell r="G716" t="str">
            <v xml:space="preserve">  .  .</v>
          </cell>
          <cell r="H716">
            <v>84139.01</v>
          </cell>
          <cell r="I716">
            <v>0</v>
          </cell>
          <cell r="J716">
            <v>0</v>
          </cell>
          <cell r="K716">
            <v>84139.01</v>
          </cell>
          <cell r="L716">
            <v>0</v>
          </cell>
          <cell r="M716">
            <v>280.45999999999998</v>
          </cell>
          <cell r="N716">
            <v>280.45999999999998</v>
          </cell>
          <cell r="O716">
            <v>8130.54</v>
          </cell>
          <cell r="P716">
            <v>76008.47</v>
          </cell>
          <cell r="Q716">
            <v>420.7</v>
          </cell>
          <cell r="R716">
            <v>123</v>
          </cell>
          <cell r="S716">
            <v>935</v>
          </cell>
          <cell r="T716" t="str">
            <v>Амортизация (водопровод)</v>
          </cell>
          <cell r="U716">
            <v>1504290</v>
          </cell>
          <cell r="V716">
            <v>45</v>
          </cell>
          <cell r="W716">
            <v>20</v>
          </cell>
          <cell r="X716">
            <v>25</v>
          </cell>
          <cell r="Y716">
            <v>44.444444444444443</v>
          </cell>
          <cell r="Z716">
            <v>668573.33333333326</v>
          </cell>
          <cell r="AA716">
            <v>835716.66666666674</v>
          </cell>
          <cell r="AB716">
            <v>10.995046560819691</v>
          </cell>
          <cell r="AC716">
            <v>840973.32253127359</v>
          </cell>
          <cell r="AD716">
            <v>81265.125864606947</v>
          </cell>
          <cell r="AE716">
            <v>925112.3325312736</v>
          </cell>
          <cell r="AF716">
            <v>89395.665864606941</v>
          </cell>
          <cell r="AG716">
            <v>3083.7077751042452</v>
          </cell>
          <cell r="AH716">
            <v>2785.7222222222222</v>
          </cell>
        </row>
        <row r="717">
          <cell r="A717">
            <v>847</v>
          </cell>
          <cell r="B717" t="str">
            <v>Вод-д к дом 1-6 Степной 3</v>
          </cell>
          <cell r="C717">
            <v>4</v>
          </cell>
          <cell r="D717" t="str">
            <v>25</v>
          </cell>
          <cell r="E717" t="str">
            <v>11.05.05</v>
          </cell>
          <cell r="F717" t="str">
            <v/>
          </cell>
          <cell r="G717" t="str">
            <v xml:space="preserve">  .  .</v>
          </cell>
          <cell r="H717">
            <v>0.01</v>
          </cell>
          <cell r="I717">
            <v>0</v>
          </cell>
          <cell r="J717">
            <v>0</v>
          </cell>
          <cell r="K717">
            <v>0.01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0.01</v>
          </cell>
          <cell r="Q717">
            <v>0</v>
          </cell>
          <cell r="R717">
            <v>123</v>
          </cell>
          <cell r="S717">
            <v>935</v>
          </cell>
          <cell r="T717" t="str">
            <v>Амортизация (водопровод)</v>
          </cell>
          <cell r="U717">
            <v>17550</v>
          </cell>
          <cell r="V717">
            <v>42</v>
          </cell>
          <cell r="W717">
            <v>20</v>
          </cell>
          <cell r="X717">
            <v>22</v>
          </cell>
          <cell r="Y717">
            <v>47.619047619047613</v>
          </cell>
          <cell r="Z717">
            <v>8357.1428571428551</v>
          </cell>
          <cell r="AA717">
            <v>9192.8571428571449</v>
          </cell>
          <cell r="AB717">
            <v>919285.71428571444</v>
          </cell>
          <cell r="AC717">
            <v>9192.8471428571447</v>
          </cell>
          <cell r="AD717">
            <v>0</v>
          </cell>
          <cell r="AE717">
            <v>9192.8571428571449</v>
          </cell>
          <cell r="AF717">
            <v>0</v>
          </cell>
          <cell r="AG717">
            <v>30.642857142857149</v>
          </cell>
          <cell r="AH717">
            <v>34.821428571428569</v>
          </cell>
        </row>
        <row r="718">
          <cell r="A718">
            <v>848</v>
          </cell>
          <cell r="B718" t="str">
            <v>Вод-д к дому 53-54 Б-Мира 53/4</v>
          </cell>
          <cell r="C718">
            <v>4</v>
          </cell>
          <cell r="D718" t="str">
            <v>25</v>
          </cell>
          <cell r="E718" t="str">
            <v>11.05.05</v>
          </cell>
          <cell r="F718" t="str">
            <v/>
          </cell>
          <cell r="G718" t="str">
            <v xml:space="preserve">  .  .</v>
          </cell>
          <cell r="H718">
            <v>73664.759999999995</v>
          </cell>
          <cell r="I718">
            <v>0</v>
          </cell>
          <cell r="J718">
            <v>0</v>
          </cell>
          <cell r="K718">
            <v>73664.759999999995</v>
          </cell>
          <cell r="L718">
            <v>0</v>
          </cell>
          <cell r="M718">
            <v>245.55</v>
          </cell>
          <cell r="N718">
            <v>245.55</v>
          </cell>
          <cell r="O718">
            <v>2545.58</v>
          </cell>
          <cell r="P718">
            <v>71119.179999999993</v>
          </cell>
          <cell r="Q718">
            <v>368.32</v>
          </cell>
          <cell r="R718">
            <v>123</v>
          </cell>
          <cell r="S718">
            <v>935</v>
          </cell>
          <cell r="T718" t="str">
            <v>Амортизация (водопровод)</v>
          </cell>
          <cell r="U718">
            <v>126280</v>
          </cell>
          <cell r="V718">
            <v>45</v>
          </cell>
          <cell r="W718">
            <v>20</v>
          </cell>
          <cell r="X718">
            <v>25</v>
          </cell>
          <cell r="Y718">
            <v>44.444444444444443</v>
          </cell>
          <cell r="Z718">
            <v>56124.444444444438</v>
          </cell>
          <cell r="AA718">
            <v>70155.555555555562</v>
          </cell>
          <cell r="AB718">
            <v>0.98645056868703451</v>
          </cell>
          <cell r="AC718">
            <v>-998.11560580608784</v>
          </cell>
          <cell r="AD718">
            <v>-34.491161361658669</v>
          </cell>
          <cell r="AE718">
            <v>72666.644394193907</v>
          </cell>
          <cell r="AF718">
            <v>2511.0888386383413</v>
          </cell>
          <cell r="AG718">
            <v>242.22214798064635</v>
          </cell>
          <cell r="AH718">
            <v>233.85185185185185</v>
          </cell>
        </row>
        <row r="719">
          <cell r="A719">
            <v>849</v>
          </cell>
          <cell r="B719" t="str">
            <v>Вод-д от ул Гоголя до ул Букп по Космона</v>
          </cell>
          <cell r="C719">
            <v>4</v>
          </cell>
          <cell r="D719" t="str">
            <v>25</v>
          </cell>
          <cell r="E719" t="str">
            <v>11.05.05</v>
          </cell>
          <cell r="F719" t="str">
            <v/>
          </cell>
          <cell r="G719" t="str">
            <v xml:space="preserve">  .  .</v>
          </cell>
          <cell r="H719">
            <v>166817.35</v>
          </cell>
          <cell r="I719">
            <v>0</v>
          </cell>
          <cell r="J719">
            <v>0</v>
          </cell>
          <cell r="K719">
            <v>166817.35</v>
          </cell>
          <cell r="L719">
            <v>0</v>
          </cell>
          <cell r="M719">
            <v>556.05999999999995</v>
          </cell>
          <cell r="N719">
            <v>556.05999999999995</v>
          </cell>
          <cell r="O719">
            <v>2068.54</v>
          </cell>
          <cell r="P719">
            <v>164748.81</v>
          </cell>
          <cell r="Q719">
            <v>834.09</v>
          </cell>
          <cell r="R719">
            <v>123</v>
          </cell>
          <cell r="S719">
            <v>935</v>
          </cell>
          <cell r="T719" t="str">
            <v>Амортизация (водопровод)</v>
          </cell>
          <cell r="U719">
            <v>10115000</v>
          </cell>
          <cell r="V719">
            <v>42</v>
          </cell>
          <cell r="W719">
            <v>20</v>
          </cell>
          <cell r="X719">
            <v>22</v>
          </cell>
          <cell r="Y719">
            <v>47.619047619047613</v>
          </cell>
          <cell r="Z719">
            <v>4816666.666666666</v>
          </cell>
          <cell r="AA719">
            <v>5298333.333333334</v>
          </cell>
          <cell r="AB719">
            <v>32.160070432881028</v>
          </cell>
          <cell r="AC719">
            <v>5198040.3754265662</v>
          </cell>
          <cell r="AD719">
            <v>64455.852093231726</v>
          </cell>
          <cell r="AE719">
            <v>5364857.7254265659</v>
          </cell>
          <cell r="AF719">
            <v>66524.392093231727</v>
          </cell>
          <cell r="AG719">
            <v>17882.859084755219</v>
          </cell>
          <cell r="AH719">
            <v>20069.444444444445</v>
          </cell>
        </row>
        <row r="720">
          <cell r="A720">
            <v>850</v>
          </cell>
          <cell r="B720" t="str">
            <v>Вод-д к дом от99 до 104 по ул Терешк</v>
          </cell>
          <cell r="C720">
            <v>4</v>
          </cell>
          <cell r="D720" t="str">
            <v>25</v>
          </cell>
          <cell r="E720" t="str">
            <v>11.05.05</v>
          </cell>
          <cell r="F720" t="str">
            <v/>
          </cell>
          <cell r="G720" t="str">
            <v xml:space="preserve">  .  .</v>
          </cell>
          <cell r="H720">
            <v>0.01</v>
          </cell>
          <cell r="I720">
            <v>0</v>
          </cell>
          <cell r="J720">
            <v>0</v>
          </cell>
          <cell r="K720">
            <v>0.01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0.01</v>
          </cell>
          <cell r="Q720">
            <v>0</v>
          </cell>
          <cell r="R720">
            <v>123</v>
          </cell>
          <cell r="S720">
            <v>935</v>
          </cell>
          <cell r="T720" t="str">
            <v>Амортизация (водопровод)</v>
          </cell>
          <cell r="U720">
            <v>28177500</v>
          </cell>
          <cell r="V720">
            <v>42</v>
          </cell>
          <cell r="W720">
            <v>20</v>
          </cell>
          <cell r="X720">
            <v>22</v>
          </cell>
          <cell r="Y720">
            <v>47.619047619047613</v>
          </cell>
          <cell r="Z720">
            <v>13417857.14285714</v>
          </cell>
          <cell r="AA720">
            <v>14759642.85714286</v>
          </cell>
          <cell r="AB720">
            <v>1475964285.7142861</v>
          </cell>
          <cell r="AC720">
            <v>14759642.847142862</v>
          </cell>
          <cell r="AD720">
            <v>0</v>
          </cell>
          <cell r="AE720">
            <v>14759642.857142862</v>
          </cell>
          <cell r="AF720">
            <v>0</v>
          </cell>
          <cell r="AG720">
            <v>49198.809523809534</v>
          </cell>
          <cell r="AH720">
            <v>55907.738095238099</v>
          </cell>
        </row>
        <row r="721">
          <cell r="A721">
            <v>851</v>
          </cell>
          <cell r="B721" t="str">
            <v>Вод-д Степной 2 вдоль дом 54-59</v>
          </cell>
          <cell r="C721">
            <v>4</v>
          </cell>
          <cell r="D721" t="str">
            <v>25</v>
          </cell>
          <cell r="E721" t="str">
            <v>11.05.05</v>
          </cell>
          <cell r="F721" t="str">
            <v/>
          </cell>
          <cell r="G721" t="str">
            <v xml:space="preserve">  .  .</v>
          </cell>
          <cell r="H721">
            <v>101067</v>
          </cell>
          <cell r="I721">
            <v>0</v>
          </cell>
          <cell r="J721">
            <v>0</v>
          </cell>
          <cell r="K721">
            <v>101067</v>
          </cell>
          <cell r="L721">
            <v>0</v>
          </cell>
          <cell r="M721">
            <v>336.89</v>
          </cell>
          <cell r="N721">
            <v>336.89</v>
          </cell>
          <cell r="O721">
            <v>9766.4500000000007</v>
          </cell>
          <cell r="P721">
            <v>91300.55</v>
          </cell>
          <cell r="Q721">
            <v>505.34</v>
          </cell>
          <cell r="R721">
            <v>123</v>
          </cell>
          <cell r="S721">
            <v>935</v>
          </cell>
          <cell r="T721" t="str">
            <v>Амортизация (водопровод)</v>
          </cell>
          <cell r="U721">
            <v>1168640</v>
          </cell>
          <cell r="V721">
            <v>45</v>
          </cell>
          <cell r="W721">
            <v>20</v>
          </cell>
          <cell r="X721">
            <v>25</v>
          </cell>
          <cell r="Y721">
            <v>44.444444444444443</v>
          </cell>
          <cell r="Z721">
            <v>519395.5555555555</v>
          </cell>
          <cell r="AA721">
            <v>649244.4444444445</v>
          </cell>
          <cell r="AB721">
            <v>7.1110682733504289</v>
          </cell>
          <cell r="AC721">
            <v>617627.33718270785</v>
          </cell>
          <cell r="AD721">
            <v>59683.4427382633</v>
          </cell>
          <cell r="AE721">
            <v>718694.33718270785</v>
          </cell>
          <cell r="AF721">
            <v>69449.892738263297</v>
          </cell>
          <cell r="AG721">
            <v>2395.6477906090263</v>
          </cell>
          <cell r="AH721">
            <v>2164.1481481481483</v>
          </cell>
        </row>
        <row r="722">
          <cell r="A722">
            <v>852</v>
          </cell>
          <cell r="B722" t="str">
            <v>Вод-д к дом 1-7 53-57 Степной 2 2 очер</v>
          </cell>
          <cell r="C722">
            <v>4</v>
          </cell>
          <cell r="D722" t="str">
            <v>25</v>
          </cell>
          <cell r="E722" t="str">
            <v>11.05.05</v>
          </cell>
          <cell r="F722" t="str">
            <v/>
          </cell>
          <cell r="G722" t="str">
            <v xml:space="preserve">  .  .</v>
          </cell>
          <cell r="H722">
            <v>17351.77</v>
          </cell>
          <cell r="I722">
            <v>0</v>
          </cell>
          <cell r="J722">
            <v>0</v>
          </cell>
          <cell r="K722">
            <v>17351.77</v>
          </cell>
          <cell r="L722">
            <v>0</v>
          </cell>
          <cell r="M722">
            <v>57.84</v>
          </cell>
          <cell r="N722">
            <v>57.84</v>
          </cell>
          <cell r="O722">
            <v>1676.78</v>
          </cell>
          <cell r="P722">
            <v>15674.99</v>
          </cell>
          <cell r="Q722">
            <v>86.76</v>
          </cell>
          <cell r="R722">
            <v>123</v>
          </cell>
          <cell r="S722">
            <v>935</v>
          </cell>
          <cell r="T722" t="str">
            <v>Амортизация (водопровод)</v>
          </cell>
          <cell r="U722">
            <v>90200</v>
          </cell>
          <cell r="V722">
            <v>45</v>
          </cell>
          <cell r="W722">
            <v>20</v>
          </cell>
          <cell r="X722">
            <v>25</v>
          </cell>
          <cell r="Y722">
            <v>44.444444444444443</v>
          </cell>
          <cell r="Z722">
            <v>40088.888888888883</v>
          </cell>
          <cell r="AA722">
            <v>50111.111111111117</v>
          </cell>
          <cell r="AB722">
            <v>3.1968831310968056</v>
          </cell>
          <cell r="AC722">
            <v>38119.810807671616</v>
          </cell>
          <cell r="AD722">
            <v>3683.6896965605019</v>
          </cell>
          <cell r="AE722">
            <v>55471.58080767162</v>
          </cell>
          <cell r="AF722">
            <v>5360.4696965605017</v>
          </cell>
          <cell r="AG722">
            <v>184.90526935890543</v>
          </cell>
          <cell r="AH722">
            <v>167.03703703703704</v>
          </cell>
        </row>
        <row r="723">
          <cell r="A723">
            <v>853</v>
          </cell>
          <cell r="B723" t="str">
            <v>Вод-д к дом 61-65 59 Степной 2</v>
          </cell>
          <cell r="C723">
            <v>4</v>
          </cell>
          <cell r="D723" t="str">
            <v>25</v>
          </cell>
          <cell r="E723" t="str">
            <v>11.05.05</v>
          </cell>
          <cell r="F723" t="str">
            <v/>
          </cell>
          <cell r="G723" t="str">
            <v xml:space="preserve">  .  .</v>
          </cell>
          <cell r="H723">
            <v>0.01</v>
          </cell>
          <cell r="I723">
            <v>0</v>
          </cell>
          <cell r="J723">
            <v>0</v>
          </cell>
          <cell r="K723">
            <v>0.01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0.01</v>
          </cell>
          <cell r="Q723">
            <v>0</v>
          </cell>
          <cell r="R723">
            <v>123</v>
          </cell>
          <cell r="S723">
            <v>935</v>
          </cell>
          <cell r="T723" t="str">
            <v>Амортизация (водопровод)</v>
          </cell>
          <cell r="U723">
            <v>202050</v>
          </cell>
          <cell r="V723">
            <v>42</v>
          </cell>
          <cell r="W723">
            <v>20</v>
          </cell>
          <cell r="X723">
            <v>22</v>
          </cell>
          <cell r="Y723">
            <v>47.619047619047613</v>
          </cell>
          <cell r="Z723">
            <v>96214.285714285696</v>
          </cell>
          <cell r="AA723">
            <v>105835.7142857143</v>
          </cell>
          <cell r="AB723">
            <v>10583571.428571431</v>
          </cell>
          <cell r="AC723">
            <v>105835.70428571432</v>
          </cell>
          <cell r="AD723">
            <v>0</v>
          </cell>
          <cell r="AE723">
            <v>105835.71428571432</v>
          </cell>
          <cell r="AF723">
            <v>0</v>
          </cell>
          <cell r="AG723">
            <v>352.78571428571439</v>
          </cell>
          <cell r="AH723">
            <v>400.89285714285711</v>
          </cell>
        </row>
        <row r="724">
          <cell r="A724">
            <v>854</v>
          </cell>
          <cell r="B724" t="str">
            <v>Вод-д к дом 9а М-6 нов города</v>
          </cell>
          <cell r="C724">
            <v>4</v>
          </cell>
          <cell r="D724" t="str">
            <v>25</v>
          </cell>
          <cell r="E724" t="str">
            <v>11.05.05</v>
          </cell>
          <cell r="F724" t="str">
            <v/>
          </cell>
          <cell r="G724" t="str">
            <v xml:space="preserve">  .  .</v>
          </cell>
          <cell r="H724">
            <v>370649.18</v>
          </cell>
          <cell r="I724">
            <v>0</v>
          </cell>
          <cell r="J724">
            <v>0</v>
          </cell>
          <cell r="K724">
            <v>370649.18</v>
          </cell>
          <cell r="L724">
            <v>0</v>
          </cell>
          <cell r="M724">
            <v>1235.5</v>
          </cell>
          <cell r="N724">
            <v>1235.5</v>
          </cell>
          <cell r="O724">
            <v>5229.68</v>
          </cell>
          <cell r="P724">
            <v>365419.5</v>
          </cell>
          <cell r="Q724">
            <v>1853.25</v>
          </cell>
          <cell r="R724">
            <v>123</v>
          </cell>
          <cell r="S724">
            <v>935</v>
          </cell>
          <cell r="T724" t="str">
            <v>Амортизация (водопровод)</v>
          </cell>
          <cell r="U724">
            <v>32400</v>
          </cell>
          <cell r="V724">
            <v>36</v>
          </cell>
          <cell r="W724">
            <v>26</v>
          </cell>
          <cell r="X724">
            <v>10</v>
          </cell>
          <cell r="Y724">
            <v>72.222222222222214</v>
          </cell>
          <cell r="Z724">
            <v>23400</v>
          </cell>
          <cell r="AA724">
            <v>9000</v>
          </cell>
          <cell r="AB724">
            <v>2.4629227504279327E-2</v>
          </cell>
          <cell r="AC724">
            <v>-361520.37702150544</v>
          </cell>
          <cell r="AD724">
            <v>-5100.877021505421</v>
          </cell>
          <cell r="AE724">
            <v>9128.8029784945538</v>
          </cell>
          <cell r="AF724">
            <v>128.80297849457929</v>
          </cell>
          <cell r="AG724">
            <v>30.429343261648512</v>
          </cell>
          <cell r="AH724">
            <v>75</v>
          </cell>
        </row>
        <row r="725">
          <cell r="A725">
            <v>855</v>
          </cell>
          <cell r="B725" t="str">
            <v>Вод-д к дому 17 ул Крылова</v>
          </cell>
          <cell r="C725">
            <v>4</v>
          </cell>
          <cell r="D725" t="str">
            <v>25</v>
          </cell>
          <cell r="E725" t="str">
            <v>11.05.05</v>
          </cell>
          <cell r="F725" t="str">
            <v/>
          </cell>
          <cell r="G725" t="str">
            <v xml:space="preserve">  .  .</v>
          </cell>
          <cell r="H725">
            <v>0.01</v>
          </cell>
          <cell r="I725">
            <v>0</v>
          </cell>
          <cell r="J725">
            <v>0</v>
          </cell>
          <cell r="K725">
            <v>0.01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0.01</v>
          </cell>
          <cell r="Q725">
            <v>0</v>
          </cell>
          <cell r="R725">
            <v>123</v>
          </cell>
          <cell r="S725">
            <v>935</v>
          </cell>
          <cell r="T725" t="str">
            <v>Амортизация (водопровод)</v>
          </cell>
          <cell r="U725">
            <v>13500</v>
          </cell>
          <cell r="V725">
            <v>42</v>
          </cell>
          <cell r="W725">
            <v>20</v>
          </cell>
          <cell r="X725">
            <v>22</v>
          </cell>
          <cell r="Y725">
            <v>47.619047619047613</v>
          </cell>
          <cell r="Z725">
            <v>6428.5714285714275</v>
          </cell>
          <cell r="AA725">
            <v>7071.4285714285725</v>
          </cell>
          <cell r="AB725">
            <v>707142.85714285728</v>
          </cell>
          <cell r="AC725">
            <v>7071.4185714285722</v>
          </cell>
          <cell r="AD725">
            <v>0</v>
          </cell>
          <cell r="AE725">
            <v>7071.4285714285725</v>
          </cell>
          <cell r="AF725">
            <v>0</v>
          </cell>
          <cell r="AG725">
            <v>23.571428571428573</v>
          </cell>
          <cell r="AH725">
            <v>26.785714285714288</v>
          </cell>
        </row>
        <row r="726">
          <cell r="A726">
            <v>856</v>
          </cell>
          <cell r="B726" t="str">
            <v>Вод-д к дом 2 ул Гапеева</v>
          </cell>
          <cell r="C726">
            <v>4</v>
          </cell>
          <cell r="D726" t="str">
            <v>25</v>
          </cell>
          <cell r="E726" t="str">
            <v>11.05.05</v>
          </cell>
          <cell r="F726" t="str">
            <v/>
          </cell>
          <cell r="G726" t="str">
            <v xml:space="preserve">  .  .</v>
          </cell>
          <cell r="H726">
            <v>0.01</v>
          </cell>
          <cell r="I726">
            <v>0</v>
          </cell>
          <cell r="J726">
            <v>0</v>
          </cell>
          <cell r="K726">
            <v>0.01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0.01</v>
          </cell>
          <cell r="Q726">
            <v>0</v>
          </cell>
          <cell r="R726">
            <v>123</v>
          </cell>
          <cell r="S726">
            <v>935</v>
          </cell>
          <cell r="T726" t="str">
            <v>Амортизация (водопровод)</v>
          </cell>
          <cell r="U726">
            <v>45000</v>
          </cell>
          <cell r="V726">
            <v>42</v>
          </cell>
          <cell r="W726">
            <v>20</v>
          </cell>
          <cell r="X726">
            <v>22</v>
          </cell>
          <cell r="Y726">
            <v>47.619047619047613</v>
          </cell>
          <cell r="Z726">
            <v>21428.571428571424</v>
          </cell>
          <cell r="AA726">
            <v>23571.428571428576</v>
          </cell>
          <cell r="AB726">
            <v>2357142.8571428577</v>
          </cell>
          <cell r="AC726">
            <v>23571.418571428578</v>
          </cell>
          <cell r="AD726">
            <v>0</v>
          </cell>
          <cell r="AE726">
            <v>23571.428571428576</v>
          </cell>
          <cell r="AF726">
            <v>0</v>
          </cell>
          <cell r="AG726">
            <v>78.571428571428584</v>
          </cell>
          <cell r="AH726">
            <v>89.285714285714278</v>
          </cell>
        </row>
        <row r="727">
          <cell r="A727">
            <v>857</v>
          </cell>
          <cell r="B727" t="str">
            <v>Вод-д к дом 8-10 пр Шахтеров</v>
          </cell>
          <cell r="C727">
            <v>4</v>
          </cell>
          <cell r="D727" t="str">
            <v>25</v>
          </cell>
          <cell r="E727" t="str">
            <v>11.05.05</v>
          </cell>
          <cell r="F727" t="str">
            <v/>
          </cell>
          <cell r="G727" t="str">
            <v xml:space="preserve">  .  .</v>
          </cell>
          <cell r="H727">
            <v>19577.95</v>
          </cell>
          <cell r="I727">
            <v>0</v>
          </cell>
          <cell r="J727">
            <v>0</v>
          </cell>
          <cell r="K727">
            <v>19577.95</v>
          </cell>
          <cell r="L727">
            <v>0</v>
          </cell>
          <cell r="M727">
            <v>65.260000000000005</v>
          </cell>
          <cell r="N727">
            <v>65.260000000000005</v>
          </cell>
          <cell r="O727">
            <v>1891.88</v>
          </cell>
          <cell r="P727">
            <v>17686.07</v>
          </cell>
          <cell r="Q727">
            <v>97.89</v>
          </cell>
          <cell r="R727">
            <v>123</v>
          </cell>
          <cell r="S727">
            <v>935</v>
          </cell>
          <cell r="T727" t="str">
            <v>Амортизация (водопровод)</v>
          </cell>
          <cell r="U727">
            <v>141040</v>
          </cell>
          <cell r="V727">
            <v>45</v>
          </cell>
          <cell r="W727">
            <v>20</v>
          </cell>
          <cell r="X727">
            <v>25</v>
          </cell>
          <cell r="Y727">
            <v>44.444444444444443</v>
          </cell>
          <cell r="Z727">
            <v>62684.444444444438</v>
          </cell>
          <cell r="AA727">
            <v>78355.555555555562</v>
          </cell>
          <cell r="AB727">
            <v>4.4303542593439671</v>
          </cell>
          <cell r="AC727">
            <v>67159.304171723226</v>
          </cell>
          <cell r="AD727">
            <v>6489.8186161676649</v>
          </cell>
          <cell r="AE727">
            <v>86737.254171723223</v>
          </cell>
          <cell r="AF727">
            <v>8381.698616167665</v>
          </cell>
          <cell r="AG727">
            <v>289.12418057241075</v>
          </cell>
          <cell r="AH727">
            <v>261.18518518518516</v>
          </cell>
        </row>
        <row r="728">
          <cell r="A728">
            <v>858</v>
          </cell>
          <cell r="B728" t="str">
            <v>Вод-д к дом 1 ул Гапеева</v>
          </cell>
          <cell r="C728">
            <v>4</v>
          </cell>
          <cell r="D728" t="str">
            <v>25</v>
          </cell>
          <cell r="E728" t="str">
            <v>11.05.05</v>
          </cell>
          <cell r="F728" t="str">
            <v/>
          </cell>
          <cell r="G728" t="str">
            <v xml:space="preserve">  .  .</v>
          </cell>
          <cell r="H728">
            <v>0.01</v>
          </cell>
          <cell r="I728">
            <v>0</v>
          </cell>
          <cell r="J728">
            <v>0</v>
          </cell>
          <cell r="K728">
            <v>0.01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0.01</v>
          </cell>
          <cell r="Q728">
            <v>0</v>
          </cell>
          <cell r="R728">
            <v>123</v>
          </cell>
          <cell r="S728">
            <v>935</v>
          </cell>
          <cell r="T728" t="str">
            <v>Амортизация (водопровод)</v>
          </cell>
          <cell r="U728">
            <v>65000</v>
          </cell>
          <cell r="V728">
            <v>42</v>
          </cell>
          <cell r="W728">
            <v>20</v>
          </cell>
          <cell r="X728">
            <v>22</v>
          </cell>
          <cell r="Y728">
            <v>47.619047619047613</v>
          </cell>
          <cell r="Z728">
            <v>30952.380952380947</v>
          </cell>
          <cell r="AA728">
            <v>34047.619047619053</v>
          </cell>
          <cell r="AB728">
            <v>3404761.9047619053</v>
          </cell>
          <cell r="AC728">
            <v>34047.609047619051</v>
          </cell>
          <cell r="AD728">
            <v>0</v>
          </cell>
          <cell r="AE728">
            <v>34047.619047619053</v>
          </cell>
          <cell r="AF728">
            <v>0</v>
          </cell>
          <cell r="AG728">
            <v>113.49206349206351</v>
          </cell>
          <cell r="AH728">
            <v>128.96825396825398</v>
          </cell>
        </row>
        <row r="729">
          <cell r="A729">
            <v>859</v>
          </cell>
          <cell r="B729" t="str">
            <v>Вод-д к мастерск Д/У Юго-Востока</v>
          </cell>
          <cell r="C729">
            <v>4</v>
          </cell>
          <cell r="D729" t="str">
            <v>25</v>
          </cell>
          <cell r="E729" t="str">
            <v>11.05.05</v>
          </cell>
          <cell r="F729" t="str">
            <v/>
          </cell>
          <cell r="G729" t="str">
            <v xml:space="preserve">  .  .</v>
          </cell>
          <cell r="H729">
            <v>0.01</v>
          </cell>
          <cell r="I729">
            <v>0</v>
          </cell>
          <cell r="J729">
            <v>0</v>
          </cell>
          <cell r="K729">
            <v>0.01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0.01</v>
          </cell>
          <cell r="Q729">
            <v>0</v>
          </cell>
          <cell r="R729">
            <v>123</v>
          </cell>
          <cell r="S729">
            <v>935</v>
          </cell>
          <cell r="T729" t="str">
            <v>Амортизация (водопровод)</v>
          </cell>
          <cell r="U729">
            <v>176800</v>
          </cell>
          <cell r="V729">
            <v>42</v>
          </cell>
          <cell r="W729">
            <v>20</v>
          </cell>
          <cell r="X729">
            <v>22</v>
          </cell>
          <cell r="Y729">
            <v>47.619047619047613</v>
          </cell>
          <cell r="Z729">
            <v>84190.476190476169</v>
          </cell>
          <cell r="AA729">
            <v>92609.523809523831</v>
          </cell>
          <cell r="AB729">
            <v>9260952.3809523825</v>
          </cell>
          <cell r="AC729">
            <v>92609.513809523836</v>
          </cell>
          <cell r="AD729">
            <v>0</v>
          </cell>
          <cell r="AE729">
            <v>92609.523809523831</v>
          </cell>
          <cell r="AF729">
            <v>0</v>
          </cell>
          <cell r="AG729">
            <v>308.69841269841277</v>
          </cell>
          <cell r="AH729">
            <v>350.79365079365078</v>
          </cell>
        </row>
        <row r="730">
          <cell r="A730">
            <v>860</v>
          </cell>
          <cell r="B730" t="str">
            <v>Вод-д к блоку обслуж в М-не Орбита 1</v>
          </cell>
          <cell r="C730">
            <v>4</v>
          </cell>
          <cell r="D730" t="str">
            <v>25</v>
          </cell>
          <cell r="E730" t="str">
            <v>11.05.05</v>
          </cell>
          <cell r="F730" t="str">
            <v/>
          </cell>
          <cell r="G730" t="str">
            <v xml:space="preserve">  .  .</v>
          </cell>
          <cell r="H730">
            <v>0.01</v>
          </cell>
          <cell r="I730">
            <v>0</v>
          </cell>
          <cell r="J730">
            <v>0</v>
          </cell>
          <cell r="K730">
            <v>0.01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0.01</v>
          </cell>
          <cell r="Q730">
            <v>0</v>
          </cell>
          <cell r="R730">
            <v>123</v>
          </cell>
          <cell r="S730">
            <v>935</v>
          </cell>
          <cell r="T730" t="str">
            <v>Амортизация (водопровод)</v>
          </cell>
          <cell r="U730">
            <v>14400</v>
          </cell>
          <cell r="V730">
            <v>42</v>
          </cell>
          <cell r="W730">
            <v>20</v>
          </cell>
          <cell r="X730">
            <v>22</v>
          </cell>
          <cell r="Y730">
            <v>47.619047619047613</v>
          </cell>
          <cell r="Z730">
            <v>6857.142857142856</v>
          </cell>
          <cell r="AA730">
            <v>7542.857142857144</v>
          </cell>
          <cell r="AB730">
            <v>754285.71428571444</v>
          </cell>
          <cell r="AC730">
            <v>7542.8471428571447</v>
          </cell>
          <cell r="AD730">
            <v>0</v>
          </cell>
          <cell r="AE730">
            <v>7542.8571428571449</v>
          </cell>
          <cell r="AF730">
            <v>0</v>
          </cell>
          <cell r="AG730">
            <v>25.142857142857149</v>
          </cell>
          <cell r="AH730">
            <v>28.571428571428569</v>
          </cell>
        </row>
        <row r="731">
          <cell r="A731">
            <v>861</v>
          </cell>
          <cell r="B731" t="str">
            <v>Вод-д к столов и маг к дом 6 м-н Орбита</v>
          </cell>
          <cell r="C731">
            <v>4</v>
          </cell>
          <cell r="D731" t="str">
            <v>25</v>
          </cell>
          <cell r="E731" t="str">
            <v>11.05.05</v>
          </cell>
          <cell r="F731" t="str">
            <v/>
          </cell>
          <cell r="G731" t="str">
            <v xml:space="preserve">  .  .</v>
          </cell>
          <cell r="H731">
            <v>4887.8599999999997</v>
          </cell>
          <cell r="I731">
            <v>0</v>
          </cell>
          <cell r="J731">
            <v>0</v>
          </cell>
          <cell r="K731">
            <v>4887.8599999999997</v>
          </cell>
          <cell r="L731">
            <v>0</v>
          </cell>
          <cell r="M731">
            <v>16.29</v>
          </cell>
          <cell r="N731">
            <v>16.29</v>
          </cell>
          <cell r="O731">
            <v>472.25</v>
          </cell>
          <cell r="P731">
            <v>4415.6099999999997</v>
          </cell>
          <cell r="Q731">
            <v>24.44</v>
          </cell>
          <cell r="R731">
            <v>123</v>
          </cell>
          <cell r="S731">
            <v>935</v>
          </cell>
          <cell r="T731" t="str">
            <v>Амортизация (водопровод)</v>
          </cell>
          <cell r="U731">
            <v>124640</v>
          </cell>
          <cell r="V731">
            <v>45</v>
          </cell>
          <cell r="W731">
            <v>20</v>
          </cell>
          <cell r="X731">
            <v>25</v>
          </cell>
          <cell r="Y731">
            <v>44.444444444444443</v>
          </cell>
          <cell r="Z731">
            <v>55395.555555555555</v>
          </cell>
          <cell r="AA731">
            <v>69244.444444444438</v>
          </cell>
          <cell r="AB731">
            <v>15.681739203517621</v>
          </cell>
          <cell r="AC731">
            <v>71762.285783305633</v>
          </cell>
          <cell r="AD731">
            <v>6933.4513388611967</v>
          </cell>
          <cell r="AE731">
            <v>76650.145783305634</v>
          </cell>
          <cell r="AF731">
            <v>7405.7013388611967</v>
          </cell>
          <cell r="AG731">
            <v>255.50048594435211</v>
          </cell>
          <cell r="AH731">
            <v>230.81481481481481</v>
          </cell>
        </row>
        <row r="732">
          <cell r="A732">
            <v>862</v>
          </cell>
          <cell r="B732" t="str">
            <v>Вод-д к дом 1-5 ул Тельмана</v>
          </cell>
          <cell r="C732">
            <v>4</v>
          </cell>
          <cell r="D732" t="str">
            <v>25</v>
          </cell>
          <cell r="E732" t="str">
            <v>11.05.05</v>
          </cell>
          <cell r="F732" t="str">
            <v/>
          </cell>
          <cell r="G732" t="str">
            <v xml:space="preserve">  .  .</v>
          </cell>
          <cell r="H732">
            <v>0.01</v>
          </cell>
          <cell r="I732">
            <v>0</v>
          </cell>
          <cell r="J732">
            <v>0</v>
          </cell>
          <cell r="K732">
            <v>0.01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0.01</v>
          </cell>
          <cell r="Q732">
            <v>0</v>
          </cell>
          <cell r="R732">
            <v>123</v>
          </cell>
          <cell r="S732">
            <v>935</v>
          </cell>
          <cell r="T732" t="str">
            <v>Амортизация (водопровод)</v>
          </cell>
          <cell r="U732">
            <v>98280</v>
          </cell>
          <cell r="V732">
            <v>45</v>
          </cell>
          <cell r="W732">
            <v>20</v>
          </cell>
          <cell r="X732">
            <v>25</v>
          </cell>
          <cell r="Y732">
            <v>44.444444444444443</v>
          </cell>
          <cell r="Z732">
            <v>43680</v>
          </cell>
          <cell r="AA732">
            <v>54600</v>
          </cell>
          <cell r="AB732">
            <v>5460000</v>
          </cell>
          <cell r="AC732">
            <v>54599.99</v>
          </cell>
          <cell r="AD732">
            <v>0</v>
          </cell>
          <cell r="AE732">
            <v>54600</v>
          </cell>
          <cell r="AF732">
            <v>0</v>
          </cell>
          <cell r="AG732">
            <v>182</v>
          </cell>
          <cell r="AH732">
            <v>182</v>
          </cell>
        </row>
        <row r="733">
          <cell r="A733">
            <v>863</v>
          </cell>
          <cell r="B733" t="str">
            <v>Вод-д насосная станция 2 зоны к сущ в-ду Д</v>
          </cell>
          <cell r="C733">
            <v>4</v>
          </cell>
          <cell r="D733" t="str">
            <v>25</v>
          </cell>
          <cell r="E733" t="str">
            <v>11.05.05</v>
          </cell>
          <cell r="F733" t="str">
            <v/>
          </cell>
          <cell r="G733" t="str">
            <v xml:space="preserve">  .  .</v>
          </cell>
          <cell r="H733">
            <v>0.01</v>
          </cell>
          <cell r="I733">
            <v>0</v>
          </cell>
          <cell r="J733">
            <v>0</v>
          </cell>
          <cell r="K733">
            <v>0.01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0.01</v>
          </cell>
          <cell r="Q733">
            <v>0</v>
          </cell>
          <cell r="R733">
            <v>123</v>
          </cell>
          <cell r="S733">
            <v>935</v>
          </cell>
          <cell r="T733" t="str">
            <v>Амортизация (водопровод)</v>
          </cell>
          <cell r="U733">
            <v>23545000</v>
          </cell>
          <cell r="V733">
            <v>36</v>
          </cell>
          <cell r="W733">
            <v>26</v>
          </cell>
          <cell r="X733">
            <v>10</v>
          </cell>
          <cell r="Y733">
            <v>72.222222222222214</v>
          </cell>
          <cell r="Z733">
            <v>17004722.22222222</v>
          </cell>
          <cell r="AA733">
            <v>6540277.7777777798</v>
          </cell>
          <cell r="AB733">
            <v>654027777.77777803</v>
          </cell>
          <cell r="AC733">
            <v>6540277.767777781</v>
          </cell>
          <cell r="AD733">
            <v>0</v>
          </cell>
          <cell r="AE733">
            <v>6540277.7777777808</v>
          </cell>
          <cell r="AF733">
            <v>0</v>
          </cell>
          <cell r="AG733">
            <v>21800.925925925938</v>
          </cell>
          <cell r="AH733">
            <v>54502.31481481481</v>
          </cell>
        </row>
        <row r="734">
          <cell r="A734">
            <v>864</v>
          </cell>
          <cell r="B734" t="str">
            <v>Вод-д к домам 70-72 Восток-3</v>
          </cell>
          <cell r="C734">
            <v>4</v>
          </cell>
          <cell r="D734" t="str">
            <v>25</v>
          </cell>
          <cell r="E734" t="str">
            <v>11.05.05</v>
          </cell>
          <cell r="F734" t="str">
            <v/>
          </cell>
          <cell r="G734" t="str">
            <v xml:space="preserve">  .  .</v>
          </cell>
          <cell r="H734">
            <v>51942.38</v>
          </cell>
          <cell r="I734">
            <v>0</v>
          </cell>
          <cell r="J734">
            <v>0</v>
          </cell>
          <cell r="K734">
            <v>51942.38</v>
          </cell>
          <cell r="L734">
            <v>0</v>
          </cell>
          <cell r="M734">
            <v>173.14</v>
          </cell>
          <cell r="N734">
            <v>173.14</v>
          </cell>
          <cell r="O734">
            <v>5019.34</v>
          </cell>
          <cell r="P734">
            <v>46923.040000000001</v>
          </cell>
          <cell r="Q734">
            <v>259.70999999999998</v>
          </cell>
          <cell r="R734">
            <v>123</v>
          </cell>
          <cell r="S734">
            <v>935</v>
          </cell>
          <cell r="T734" t="str">
            <v>Амортизация (водопровод)</v>
          </cell>
          <cell r="U734">
            <v>242720</v>
          </cell>
          <cell r="V734">
            <v>45</v>
          </cell>
          <cell r="W734">
            <v>20</v>
          </cell>
          <cell r="X734">
            <v>25</v>
          </cell>
          <cell r="Y734">
            <v>44.444444444444443</v>
          </cell>
          <cell r="Z734">
            <v>107875.55555555555</v>
          </cell>
          <cell r="AA734">
            <v>134844.44444444444</v>
          </cell>
          <cell r="AB734">
            <v>2.8737363232314963</v>
          </cell>
          <cell r="AC734">
            <v>97326.324121093203</v>
          </cell>
          <cell r="AD734">
            <v>9404.9196766487785</v>
          </cell>
          <cell r="AE734">
            <v>149268.70412109321</v>
          </cell>
          <cell r="AF734">
            <v>14424.259676648779</v>
          </cell>
          <cell r="AG734">
            <v>497.56234707031064</v>
          </cell>
          <cell r="AH734">
            <v>449.48148148148147</v>
          </cell>
        </row>
        <row r="735">
          <cell r="A735">
            <v>865</v>
          </cell>
          <cell r="B735" t="str">
            <v>Вод-д к дом 43-44 Восток-3</v>
          </cell>
          <cell r="C735">
            <v>4</v>
          </cell>
          <cell r="D735" t="str">
            <v>25</v>
          </cell>
          <cell r="E735" t="str">
            <v>11.05.05</v>
          </cell>
          <cell r="F735" t="str">
            <v/>
          </cell>
          <cell r="G735" t="str">
            <v xml:space="preserve">  .  .</v>
          </cell>
          <cell r="H735">
            <v>17781.919999999998</v>
          </cell>
          <cell r="I735">
            <v>0</v>
          </cell>
          <cell r="J735">
            <v>0</v>
          </cell>
          <cell r="K735">
            <v>17781.919999999998</v>
          </cell>
          <cell r="L735">
            <v>0</v>
          </cell>
          <cell r="M735">
            <v>59.27</v>
          </cell>
          <cell r="N735">
            <v>59.27</v>
          </cell>
          <cell r="O735">
            <v>1718.25</v>
          </cell>
          <cell r="P735">
            <v>16063.67</v>
          </cell>
          <cell r="Q735">
            <v>88.91</v>
          </cell>
          <cell r="R735">
            <v>123</v>
          </cell>
          <cell r="S735">
            <v>935</v>
          </cell>
          <cell r="T735" t="str">
            <v>Амортизация (водопровод)</v>
          </cell>
          <cell r="U735">
            <v>591360</v>
          </cell>
          <cell r="V735">
            <v>45</v>
          </cell>
          <cell r="W735">
            <v>20</v>
          </cell>
          <cell r="X735">
            <v>25</v>
          </cell>
          <cell r="Y735">
            <v>44.444444444444443</v>
          </cell>
          <cell r="Z735">
            <v>262826.66666666663</v>
          </cell>
          <cell r="AA735">
            <v>328533.33333333337</v>
          </cell>
          <cell r="AB735">
            <v>20.4519473652866</v>
          </cell>
          <cell r="AC735">
            <v>345892.97189373709</v>
          </cell>
          <cell r="AD735">
            <v>33423.308560403697</v>
          </cell>
          <cell r="AE735">
            <v>363674.89189373708</v>
          </cell>
          <cell r="AF735">
            <v>35141.558560403697</v>
          </cell>
          <cell r="AG735">
            <v>1212.2496396457902</v>
          </cell>
          <cell r="AH735">
            <v>1095.1111111111111</v>
          </cell>
        </row>
        <row r="736">
          <cell r="A736">
            <v>866</v>
          </cell>
          <cell r="B736" t="str">
            <v>Вод-д к дом 43-45 Восток -3</v>
          </cell>
          <cell r="C736">
            <v>4</v>
          </cell>
          <cell r="D736" t="str">
            <v>25</v>
          </cell>
          <cell r="E736" t="str">
            <v>11.05.05</v>
          </cell>
          <cell r="F736" t="str">
            <v/>
          </cell>
          <cell r="G736" t="str">
            <v xml:space="preserve">  .  .</v>
          </cell>
          <cell r="H736">
            <v>86747.37</v>
          </cell>
          <cell r="I736">
            <v>0</v>
          </cell>
          <cell r="J736">
            <v>0</v>
          </cell>
          <cell r="K736">
            <v>86747.37</v>
          </cell>
          <cell r="L736">
            <v>0</v>
          </cell>
          <cell r="M736">
            <v>289.16000000000003</v>
          </cell>
          <cell r="N736">
            <v>289.16000000000003</v>
          </cell>
          <cell r="O736">
            <v>8382.74</v>
          </cell>
          <cell r="P736">
            <v>78364.63</v>
          </cell>
          <cell r="Q736">
            <v>433.74</v>
          </cell>
          <cell r="R736">
            <v>123</v>
          </cell>
          <cell r="S736">
            <v>935</v>
          </cell>
          <cell r="T736" t="str">
            <v>Амортизация (водопровод)</v>
          </cell>
          <cell r="U736">
            <v>314880</v>
          </cell>
          <cell r="V736">
            <v>45</v>
          </cell>
          <cell r="W736">
            <v>20</v>
          </cell>
          <cell r="X736">
            <v>25</v>
          </cell>
          <cell r="Y736">
            <v>44.444444444444443</v>
          </cell>
          <cell r="Z736">
            <v>139946.66666666666</v>
          </cell>
          <cell r="AA736">
            <v>174933.33333333334</v>
          </cell>
          <cell r="AB736">
            <v>2.2322996144221356</v>
          </cell>
          <cell r="AC736">
            <v>106898.75060313434</v>
          </cell>
          <cell r="AD736">
            <v>10330.047269801014</v>
          </cell>
          <cell r="AE736">
            <v>193646.12060313433</v>
          </cell>
          <cell r="AF736">
            <v>18712.787269801014</v>
          </cell>
          <cell r="AG736">
            <v>645.48706867711451</v>
          </cell>
          <cell r="AH736">
            <v>583.11111111111109</v>
          </cell>
        </row>
        <row r="737">
          <cell r="A737">
            <v>867</v>
          </cell>
          <cell r="B737" t="str">
            <v>Вод-д к дом 3-7 8-13 15 19-22 Востока-3</v>
          </cell>
          <cell r="C737">
            <v>4</v>
          </cell>
          <cell r="D737" t="str">
            <v>25</v>
          </cell>
          <cell r="E737" t="str">
            <v>11.05.05</v>
          </cell>
          <cell r="F737" t="str">
            <v/>
          </cell>
          <cell r="G737" t="str">
            <v xml:space="preserve">  .  .</v>
          </cell>
          <cell r="H737">
            <v>0.01</v>
          </cell>
          <cell r="I737">
            <v>0</v>
          </cell>
          <cell r="J737">
            <v>0</v>
          </cell>
          <cell r="K737">
            <v>0.01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0.01</v>
          </cell>
          <cell r="Q737">
            <v>0</v>
          </cell>
          <cell r="R737">
            <v>123</v>
          </cell>
          <cell r="S737">
            <v>935</v>
          </cell>
          <cell r="T737" t="str">
            <v>Амортизация (водопровод)</v>
          </cell>
          <cell r="U737">
            <v>177300</v>
          </cell>
          <cell r="V737">
            <v>62</v>
          </cell>
          <cell r="W737">
            <v>20</v>
          </cell>
          <cell r="X737">
            <v>42</v>
          </cell>
          <cell r="Y737">
            <v>32.258064516129032</v>
          </cell>
          <cell r="Z737">
            <v>57193.548387096773</v>
          </cell>
          <cell r="AA737">
            <v>120106.45161290323</v>
          </cell>
          <cell r="AB737">
            <v>12010645.161290323</v>
          </cell>
          <cell r="AC737">
            <v>120106.44161290325</v>
          </cell>
          <cell r="AD737">
            <v>0</v>
          </cell>
          <cell r="AE737">
            <v>120106.45161290324</v>
          </cell>
          <cell r="AF737">
            <v>0</v>
          </cell>
          <cell r="AG737">
            <v>400.35483870967749</v>
          </cell>
          <cell r="AH737">
            <v>238.3064516129032</v>
          </cell>
        </row>
        <row r="738">
          <cell r="A738">
            <v>868</v>
          </cell>
          <cell r="B738" t="str">
            <v>Вод-д к дом 73-74 Восток-3</v>
          </cell>
          <cell r="C738">
            <v>4</v>
          </cell>
          <cell r="D738" t="str">
            <v>25</v>
          </cell>
          <cell r="E738" t="str">
            <v>11.05.05</v>
          </cell>
          <cell r="F738" t="str">
            <v/>
          </cell>
          <cell r="G738" t="str">
            <v xml:space="preserve">  .  .</v>
          </cell>
          <cell r="H738">
            <v>0.01</v>
          </cell>
          <cell r="I738">
            <v>0</v>
          </cell>
          <cell r="J738">
            <v>0</v>
          </cell>
          <cell r="K738">
            <v>0.01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0.01</v>
          </cell>
          <cell r="Q738">
            <v>0</v>
          </cell>
          <cell r="R738">
            <v>123</v>
          </cell>
          <cell r="S738">
            <v>935</v>
          </cell>
          <cell r="T738" t="str">
            <v>Амортизация (водопровод)</v>
          </cell>
          <cell r="U738">
            <v>4950</v>
          </cell>
          <cell r="V738">
            <v>45</v>
          </cell>
          <cell r="W738">
            <v>20</v>
          </cell>
          <cell r="X738">
            <v>25</v>
          </cell>
          <cell r="Y738">
            <v>44.444444444444443</v>
          </cell>
          <cell r="Z738">
            <v>2200</v>
          </cell>
          <cell r="AA738">
            <v>2750</v>
          </cell>
          <cell r="AB738">
            <v>275000</v>
          </cell>
          <cell r="AC738">
            <v>2749.99</v>
          </cell>
          <cell r="AD738">
            <v>0</v>
          </cell>
          <cell r="AE738">
            <v>2750</v>
          </cell>
          <cell r="AF738">
            <v>0</v>
          </cell>
          <cell r="AG738">
            <v>9.1666666666666661</v>
          </cell>
          <cell r="AH738">
            <v>9.1666666666666661</v>
          </cell>
        </row>
        <row r="739">
          <cell r="A739">
            <v>869</v>
          </cell>
          <cell r="B739" t="str">
            <v>Вод-д к дом 5-8 ул Металлистов</v>
          </cell>
          <cell r="C739">
            <v>4</v>
          </cell>
          <cell r="D739" t="str">
            <v>25</v>
          </cell>
          <cell r="E739" t="str">
            <v>11.05.05</v>
          </cell>
          <cell r="F739" t="str">
            <v/>
          </cell>
          <cell r="G739" t="str">
            <v xml:space="preserve">  .  .</v>
          </cell>
          <cell r="H739">
            <v>153325.96</v>
          </cell>
          <cell r="I739">
            <v>0</v>
          </cell>
          <cell r="J739">
            <v>0</v>
          </cell>
          <cell r="K739">
            <v>153325.96</v>
          </cell>
          <cell r="L739">
            <v>0</v>
          </cell>
          <cell r="M739">
            <v>511.09</v>
          </cell>
          <cell r="N739">
            <v>511.09</v>
          </cell>
          <cell r="O739">
            <v>14057.54</v>
          </cell>
          <cell r="P739">
            <v>139268.42000000001</v>
          </cell>
          <cell r="Q739">
            <v>766.63</v>
          </cell>
          <cell r="R739">
            <v>123</v>
          </cell>
          <cell r="S739">
            <v>935</v>
          </cell>
          <cell r="T739" t="str">
            <v>Амортизация (водопровод)</v>
          </cell>
          <cell r="U739">
            <v>421480</v>
          </cell>
          <cell r="V739">
            <v>62</v>
          </cell>
          <cell r="W739">
            <v>20</v>
          </cell>
          <cell r="X739">
            <v>42</v>
          </cell>
          <cell r="Y739">
            <v>32.258064516129032</v>
          </cell>
          <cell r="Z739">
            <v>135961.29032258064</v>
          </cell>
          <cell r="AA739">
            <v>285518.70967741939</v>
          </cell>
          <cell r="AB739">
            <v>2.0501324684908422</v>
          </cell>
          <cell r="AC739">
            <v>161012.56885852813</v>
          </cell>
          <cell r="AD739">
            <v>14762.279181108755</v>
          </cell>
          <cell r="AE739">
            <v>314338.52885852812</v>
          </cell>
          <cell r="AF739">
            <v>28819.819181108756</v>
          </cell>
          <cell r="AG739">
            <v>1047.7950961950937</v>
          </cell>
          <cell r="AH739">
            <v>566.50537634408602</v>
          </cell>
        </row>
        <row r="740">
          <cell r="A740">
            <v>870</v>
          </cell>
          <cell r="B740" t="str">
            <v>Вод-д к домам 10/2 м-14 Майкудука</v>
          </cell>
          <cell r="C740">
            <v>4</v>
          </cell>
          <cell r="D740" t="str">
            <v>25</v>
          </cell>
          <cell r="E740" t="str">
            <v>11.05.05</v>
          </cell>
          <cell r="F740" t="str">
            <v/>
          </cell>
          <cell r="G740" t="str">
            <v xml:space="preserve">  .  .</v>
          </cell>
          <cell r="H740">
            <v>0.01</v>
          </cell>
          <cell r="I740">
            <v>0</v>
          </cell>
          <cell r="J740">
            <v>0</v>
          </cell>
          <cell r="K740">
            <v>0.01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0.01</v>
          </cell>
          <cell r="Q740">
            <v>0</v>
          </cell>
          <cell r="R740">
            <v>123</v>
          </cell>
          <cell r="S740">
            <v>935</v>
          </cell>
          <cell r="T740" t="str">
            <v>Амортизация (водопровод)</v>
          </cell>
          <cell r="U740">
            <v>8100</v>
          </cell>
          <cell r="V740">
            <v>47</v>
          </cell>
          <cell r="W740">
            <v>22</v>
          </cell>
          <cell r="X740">
            <v>25</v>
          </cell>
          <cell r="Y740">
            <v>46.808510638297875</v>
          </cell>
          <cell r="Z740">
            <v>3791.4893617021276</v>
          </cell>
          <cell r="AA740">
            <v>4308.510638297872</v>
          </cell>
          <cell r="AB740">
            <v>430851.06382978719</v>
          </cell>
          <cell r="AC740">
            <v>4308.5006382978718</v>
          </cell>
          <cell r="AD740">
            <v>0</v>
          </cell>
          <cell r="AE740">
            <v>4308.510638297872</v>
          </cell>
          <cell r="AF740">
            <v>0</v>
          </cell>
          <cell r="AG740">
            <v>14.361702127659575</v>
          </cell>
          <cell r="AH740">
            <v>14.361702127659575</v>
          </cell>
        </row>
        <row r="741">
          <cell r="A741">
            <v>871</v>
          </cell>
          <cell r="B741" t="str">
            <v>Вод-д вокруг м-на Гульдер</v>
          </cell>
          <cell r="C741">
            <v>4</v>
          </cell>
          <cell r="D741" t="str">
            <v>25</v>
          </cell>
          <cell r="E741" t="str">
            <v>11.05.05</v>
          </cell>
          <cell r="F741" t="str">
            <v/>
          </cell>
          <cell r="G741" t="str">
            <v xml:space="preserve">  .  .</v>
          </cell>
          <cell r="H741">
            <v>1919190.63</v>
          </cell>
          <cell r="I741">
            <v>0</v>
          </cell>
          <cell r="J741">
            <v>0</v>
          </cell>
          <cell r="K741">
            <v>1919190.63</v>
          </cell>
          <cell r="L741">
            <v>0</v>
          </cell>
          <cell r="M741">
            <v>6397.3</v>
          </cell>
          <cell r="N741">
            <v>6397.3</v>
          </cell>
          <cell r="O741">
            <v>185457.74</v>
          </cell>
          <cell r="P741">
            <v>1733732.89</v>
          </cell>
          <cell r="Q741">
            <v>9595.9500000000007</v>
          </cell>
          <cell r="R741">
            <v>123</v>
          </cell>
          <cell r="S741">
            <v>935</v>
          </cell>
          <cell r="T741" t="str">
            <v>Амортизация (водопровод)</v>
          </cell>
          <cell r="U741">
            <v>24698740</v>
          </cell>
          <cell r="V741">
            <v>44</v>
          </cell>
          <cell r="W741">
            <v>19</v>
          </cell>
          <cell r="X741">
            <v>25</v>
          </cell>
          <cell r="Y741">
            <v>43.18181818181818</v>
          </cell>
          <cell r="Z741">
            <v>10665365</v>
          </cell>
          <cell r="AA741">
            <v>14033375</v>
          </cell>
          <cell r="AB741">
            <v>8.0943120367290256</v>
          </cell>
          <cell r="AC741">
            <v>13615337.187186562</v>
          </cell>
          <cell r="AD741">
            <v>1315695.0771865621</v>
          </cell>
          <cell r="AE741">
            <v>15534527.81718656</v>
          </cell>
          <cell r="AF741">
            <v>1501152.8171865621</v>
          </cell>
          <cell r="AG741">
            <v>51781.759390621875</v>
          </cell>
          <cell r="AH741">
            <v>46777.916666666664</v>
          </cell>
        </row>
        <row r="742">
          <cell r="A742">
            <v>873</v>
          </cell>
          <cell r="B742" t="str">
            <v>Вод-д к дом 9 11 ул Металлистов</v>
          </cell>
          <cell r="C742">
            <v>4</v>
          </cell>
          <cell r="D742" t="str">
            <v>25</v>
          </cell>
          <cell r="E742" t="str">
            <v>11.05.05</v>
          </cell>
          <cell r="F742" t="str">
            <v/>
          </cell>
          <cell r="G742" t="str">
            <v xml:space="preserve">  .  .</v>
          </cell>
          <cell r="H742">
            <v>85915.97</v>
          </cell>
          <cell r="I742">
            <v>0</v>
          </cell>
          <cell r="J742">
            <v>0</v>
          </cell>
          <cell r="K742">
            <v>85915.97</v>
          </cell>
          <cell r="L742">
            <v>0</v>
          </cell>
          <cell r="M742">
            <v>286.39</v>
          </cell>
          <cell r="N742">
            <v>286.39</v>
          </cell>
          <cell r="O742">
            <v>8302.43</v>
          </cell>
          <cell r="P742">
            <v>77613.539999999994</v>
          </cell>
          <cell r="Q742">
            <v>429.58</v>
          </cell>
          <cell r="R742">
            <v>123</v>
          </cell>
          <cell r="S742">
            <v>935</v>
          </cell>
          <cell r="T742" t="str">
            <v>Амортизация (водопровод)</v>
          </cell>
          <cell r="U742">
            <v>336864</v>
          </cell>
          <cell r="V742">
            <v>44</v>
          </cell>
          <cell r="W742">
            <v>19</v>
          </cell>
          <cell r="X742">
            <v>25</v>
          </cell>
          <cell r="Y742">
            <v>43.18181818181818</v>
          </cell>
          <cell r="Z742">
            <v>145464</v>
          </cell>
          <cell r="AA742">
            <v>191400</v>
          </cell>
          <cell r="AB742">
            <v>2.4660645552309561</v>
          </cell>
          <cell r="AC742">
            <v>125958.35834528616</v>
          </cell>
          <cell r="AD742">
            <v>12171.898345286147</v>
          </cell>
          <cell r="AE742">
            <v>211874.32834528617</v>
          </cell>
          <cell r="AF742">
            <v>20474.328345286147</v>
          </cell>
          <cell r="AG742">
            <v>706.24776115095392</v>
          </cell>
          <cell r="AH742">
            <v>638</v>
          </cell>
        </row>
        <row r="743">
          <cell r="A743">
            <v>874</v>
          </cell>
          <cell r="B743" t="str">
            <v>Вод-д от нас стан 2 подъема до т 112</v>
          </cell>
          <cell r="C743">
            <v>4</v>
          </cell>
          <cell r="D743" t="str">
            <v>25</v>
          </cell>
          <cell r="E743" t="str">
            <v>11.05.05</v>
          </cell>
          <cell r="F743" t="str">
            <v/>
          </cell>
          <cell r="G743" t="str">
            <v xml:space="preserve">  .  .</v>
          </cell>
          <cell r="H743">
            <v>0.01</v>
          </cell>
          <cell r="I743">
            <v>0</v>
          </cell>
          <cell r="J743">
            <v>0</v>
          </cell>
          <cell r="K743">
            <v>0.01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0.01</v>
          </cell>
          <cell r="Q743">
            <v>0</v>
          </cell>
          <cell r="R743">
            <v>123</v>
          </cell>
          <cell r="S743">
            <v>935</v>
          </cell>
          <cell r="T743" t="str">
            <v>Амортизация (водопровод)</v>
          </cell>
          <cell r="U743">
            <v>31450000</v>
          </cell>
          <cell r="V743">
            <v>43</v>
          </cell>
          <cell r="W743">
            <v>19</v>
          </cell>
          <cell r="X743">
            <v>24</v>
          </cell>
          <cell r="Y743">
            <v>44.186046511627907</v>
          </cell>
          <cell r="Z743">
            <v>13896511.627906976</v>
          </cell>
          <cell r="AA743">
            <v>17553488.372093022</v>
          </cell>
          <cell r="AB743">
            <v>1755348837.2093022</v>
          </cell>
          <cell r="AC743">
            <v>17553488.36209302</v>
          </cell>
          <cell r="AD743">
            <v>0</v>
          </cell>
          <cell r="AE743">
            <v>17553488.372093022</v>
          </cell>
          <cell r="AF743">
            <v>0</v>
          </cell>
          <cell r="AG743">
            <v>58511.627906976741</v>
          </cell>
          <cell r="AH743">
            <v>60949.612403100771</v>
          </cell>
        </row>
        <row r="744">
          <cell r="A744">
            <v>875</v>
          </cell>
          <cell r="B744" t="str">
            <v>Вод-д к дом 1-3 по ул Букпинской</v>
          </cell>
          <cell r="C744">
            <v>4</v>
          </cell>
          <cell r="D744" t="str">
            <v>25</v>
          </cell>
          <cell r="E744" t="str">
            <v>11.05.05</v>
          </cell>
          <cell r="F744" t="str">
            <v/>
          </cell>
          <cell r="G744" t="str">
            <v xml:space="preserve">  .  .</v>
          </cell>
          <cell r="H744">
            <v>0.01</v>
          </cell>
          <cell r="I744">
            <v>0</v>
          </cell>
          <cell r="J744">
            <v>0</v>
          </cell>
          <cell r="K744">
            <v>0.01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0.01</v>
          </cell>
          <cell r="Q744">
            <v>0</v>
          </cell>
          <cell r="R744">
            <v>123</v>
          </cell>
          <cell r="S744">
            <v>935</v>
          </cell>
          <cell r="T744" t="str">
            <v>Амортизация (водопровод)</v>
          </cell>
          <cell r="U744">
            <v>282880</v>
          </cell>
          <cell r="V744">
            <v>43</v>
          </cell>
          <cell r="W744">
            <v>19</v>
          </cell>
          <cell r="X744">
            <v>24</v>
          </cell>
          <cell r="Y744">
            <v>44.186046511627907</v>
          </cell>
          <cell r="Z744">
            <v>124993.48837209302</v>
          </cell>
          <cell r="AA744">
            <v>157886.51162790699</v>
          </cell>
          <cell r="AB744">
            <v>15788651.162790699</v>
          </cell>
          <cell r="AC744">
            <v>157886.50162790698</v>
          </cell>
          <cell r="AD744">
            <v>0</v>
          </cell>
          <cell r="AE744">
            <v>157886.51162790699</v>
          </cell>
          <cell r="AF744">
            <v>0</v>
          </cell>
          <cell r="AG744">
            <v>526.28837209302333</v>
          </cell>
          <cell r="AH744">
            <v>548.21705426356596</v>
          </cell>
        </row>
        <row r="745">
          <cell r="A745">
            <v>876</v>
          </cell>
          <cell r="B745" t="str">
            <v>Вод-д в проход коллек Степной3</v>
          </cell>
          <cell r="C745">
            <v>4</v>
          </cell>
          <cell r="D745" t="str">
            <v>25</v>
          </cell>
          <cell r="E745" t="str">
            <v>11.05.05</v>
          </cell>
          <cell r="F745" t="str">
            <v/>
          </cell>
          <cell r="G745" t="str">
            <v xml:space="preserve">  .  .</v>
          </cell>
          <cell r="H745">
            <v>297567.46999999997</v>
          </cell>
          <cell r="I745">
            <v>0</v>
          </cell>
          <cell r="J745">
            <v>0</v>
          </cell>
          <cell r="K745">
            <v>297567.46999999997</v>
          </cell>
          <cell r="L745">
            <v>0</v>
          </cell>
          <cell r="M745">
            <v>991.89</v>
          </cell>
          <cell r="N745">
            <v>991.89</v>
          </cell>
          <cell r="O745">
            <v>6943.23</v>
          </cell>
          <cell r="P745">
            <v>290624.24</v>
          </cell>
          <cell r="Q745">
            <v>1487.84</v>
          </cell>
          <cell r="R745">
            <v>123</v>
          </cell>
          <cell r="S745">
            <v>935</v>
          </cell>
          <cell r="T745" t="str">
            <v>Амортизация (водопровод)</v>
          </cell>
          <cell r="U745">
            <v>265720</v>
          </cell>
          <cell r="V745">
            <v>43</v>
          </cell>
          <cell r="W745">
            <v>19</v>
          </cell>
          <cell r="X745">
            <v>24</v>
          </cell>
          <cell r="Y745">
            <v>44.186046511627907</v>
          </cell>
          <cell r="Z745">
            <v>117411.16279069768</v>
          </cell>
          <cell r="AA745">
            <v>148308.83720930232</v>
          </cell>
          <cell r="AB745">
            <v>0.51031131198589053</v>
          </cell>
          <cell r="AC745">
            <v>-145715.42397997787</v>
          </cell>
          <cell r="AD745">
            <v>-3400.0211892802049</v>
          </cell>
          <cell r="AE745">
            <v>151852.0460200221</v>
          </cell>
          <cell r="AF745">
            <v>3543.2088107197947</v>
          </cell>
          <cell r="AG745">
            <v>506.17348673340695</v>
          </cell>
          <cell r="AH745">
            <v>514.96124031007753</v>
          </cell>
        </row>
        <row r="746">
          <cell r="A746">
            <v>877</v>
          </cell>
          <cell r="B746" t="str">
            <v>Вод-д от д 15 к ЦТМ 64 Степной 3</v>
          </cell>
          <cell r="C746">
            <v>4</v>
          </cell>
          <cell r="D746" t="str">
            <v>25</v>
          </cell>
          <cell r="E746" t="str">
            <v>11.05.05</v>
          </cell>
          <cell r="F746" t="str">
            <v/>
          </cell>
          <cell r="G746" t="str">
            <v xml:space="preserve">  .  .</v>
          </cell>
          <cell r="H746">
            <v>0.01</v>
          </cell>
          <cell r="I746">
            <v>0</v>
          </cell>
          <cell r="J746">
            <v>0</v>
          </cell>
          <cell r="K746">
            <v>0.01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0.01</v>
          </cell>
          <cell r="Q746">
            <v>0</v>
          </cell>
          <cell r="R746">
            <v>123</v>
          </cell>
          <cell r="S746">
            <v>935</v>
          </cell>
          <cell r="T746" t="str">
            <v>Амортизация (водопровод)</v>
          </cell>
          <cell r="U746">
            <v>9000</v>
          </cell>
          <cell r="V746">
            <v>43</v>
          </cell>
          <cell r="W746">
            <v>19</v>
          </cell>
          <cell r="X746">
            <v>24</v>
          </cell>
          <cell r="Y746">
            <v>44.186046511627907</v>
          </cell>
          <cell r="Z746">
            <v>3976.7441860465119</v>
          </cell>
          <cell r="AA746">
            <v>5023.2558139534885</v>
          </cell>
          <cell r="AB746">
            <v>502325.58139534883</v>
          </cell>
          <cell r="AC746">
            <v>5023.2458139534883</v>
          </cell>
          <cell r="AD746">
            <v>0</v>
          </cell>
          <cell r="AE746">
            <v>5023.2558139534885</v>
          </cell>
          <cell r="AF746">
            <v>0</v>
          </cell>
          <cell r="AG746">
            <v>16.744186046511629</v>
          </cell>
          <cell r="AH746">
            <v>17.441860465116278</v>
          </cell>
        </row>
        <row r="747">
          <cell r="A747">
            <v>878</v>
          </cell>
          <cell r="B747" t="str">
            <v>Вод-д к н/стан дома 19-20 Степной3</v>
          </cell>
          <cell r="C747">
            <v>4</v>
          </cell>
          <cell r="D747" t="str">
            <v>25</v>
          </cell>
          <cell r="E747" t="str">
            <v>11.05.05</v>
          </cell>
          <cell r="F747" t="str">
            <v/>
          </cell>
          <cell r="G747" t="str">
            <v xml:space="preserve">  .  .</v>
          </cell>
          <cell r="H747">
            <v>0.01</v>
          </cell>
          <cell r="I747">
            <v>0</v>
          </cell>
          <cell r="J747">
            <v>0</v>
          </cell>
          <cell r="K747">
            <v>0.01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0.01</v>
          </cell>
          <cell r="Q747">
            <v>0</v>
          </cell>
          <cell r="R747">
            <v>123</v>
          </cell>
          <cell r="S747">
            <v>935</v>
          </cell>
          <cell r="T747" t="str">
            <v>Амортизация (водопровод)</v>
          </cell>
          <cell r="U747">
            <v>21320</v>
          </cell>
          <cell r="V747">
            <v>43</v>
          </cell>
          <cell r="W747">
            <v>19</v>
          </cell>
          <cell r="X747">
            <v>24</v>
          </cell>
          <cell r="Y747">
            <v>44.186046511627907</v>
          </cell>
          <cell r="Z747">
            <v>9420.4651162790706</v>
          </cell>
          <cell r="AA747">
            <v>11899.534883720929</v>
          </cell>
          <cell r="AB747">
            <v>1189953.4883720928</v>
          </cell>
          <cell r="AC747">
            <v>11899.524883720929</v>
          </cell>
          <cell r="AD747">
            <v>0</v>
          </cell>
          <cell r="AE747">
            <v>11899.534883720929</v>
          </cell>
          <cell r="AF747">
            <v>0</v>
          </cell>
          <cell r="AG747">
            <v>39.665116279069764</v>
          </cell>
          <cell r="AH747">
            <v>41.31782945736434</v>
          </cell>
        </row>
        <row r="748">
          <cell r="A748">
            <v>879</v>
          </cell>
          <cell r="B748" t="str">
            <v>Вод-д для дом 7-10 27-28 Степной 3</v>
          </cell>
          <cell r="C748">
            <v>4</v>
          </cell>
          <cell r="D748" t="str">
            <v>25</v>
          </cell>
          <cell r="E748" t="str">
            <v>11.05.05</v>
          </cell>
          <cell r="F748" t="str">
            <v/>
          </cell>
          <cell r="G748" t="str">
            <v xml:space="preserve">  .  .</v>
          </cell>
          <cell r="H748">
            <v>387797.36</v>
          </cell>
          <cell r="I748">
            <v>0</v>
          </cell>
          <cell r="J748">
            <v>0</v>
          </cell>
          <cell r="K748">
            <v>387797.36</v>
          </cell>
          <cell r="L748">
            <v>0</v>
          </cell>
          <cell r="M748">
            <v>1292.6600000000001</v>
          </cell>
          <cell r="N748">
            <v>1292.6600000000001</v>
          </cell>
          <cell r="O748">
            <v>37474.199999999997</v>
          </cell>
          <cell r="P748">
            <v>350323.16</v>
          </cell>
          <cell r="Q748">
            <v>1938.99</v>
          </cell>
          <cell r="R748">
            <v>123</v>
          </cell>
          <cell r="S748">
            <v>935</v>
          </cell>
          <cell r="T748" t="str">
            <v>Амортизация (водопровод)</v>
          </cell>
          <cell r="U748">
            <v>1814472</v>
          </cell>
          <cell r="V748">
            <v>44</v>
          </cell>
          <cell r="W748">
            <v>19</v>
          </cell>
          <cell r="X748">
            <v>25</v>
          </cell>
          <cell r="Y748">
            <v>43.18181818181818</v>
          </cell>
          <cell r="Z748">
            <v>783522</v>
          </cell>
          <cell r="AA748">
            <v>1030950</v>
          </cell>
          <cell r="AB748">
            <v>2.942854249202365</v>
          </cell>
          <cell r="AC748">
            <v>753433.74870545918</v>
          </cell>
          <cell r="AD748">
            <v>72806.908705459267</v>
          </cell>
          <cell r="AE748">
            <v>1141231.1087054592</v>
          </cell>
          <cell r="AF748">
            <v>110281.10870545926</v>
          </cell>
          <cell r="AG748">
            <v>3804.1036956848639</v>
          </cell>
          <cell r="AH748">
            <v>3436.5</v>
          </cell>
        </row>
        <row r="749">
          <cell r="A749">
            <v>880</v>
          </cell>
          <cell r="B749" t="str">
            <v>Вод-д к дом по ул Букпинской Кольцевой</v>
          </cell>
          <cell r="C749">
            <v>4</v>
          </cell>
          <cell r="D749" t="str">
            <v>25</v>
          </cell>
          <cell r="E749" t="str">
            <v>11.05.05</v>
          </cell>
          <cell r="F749" t="str">
            <v/>
          </cell>
          <cell r="G749" t="str">
            <v xml:space="preserve">  .  .</v>
          </cell>
          <cell r="H749">
            <v>472190.75</v>
          </cell>
          <cell r="I749">
            <v>0</v>
          </cell>
          <cell r="J749">
            <v>0</v>
          </cell>
          <cell r="K749">
            <v>472190.75</v>
          </cell>
          <cell r="L749">
            <v>0</v>
          </cell>
          <cell r="M749">
            <v>1573.97</v>
          </cell>
          <cell r="N749">
            <v>1573.97</v>
          </cell>
          <cell r="O749">
            <v>45629.39</v>
          </cell>
          <cell r="P749">
            <v>426561.36</v>
          </cell>
          <cell r="Q749">
            <v>2360.9499999999998</v>
          </cell>
          <cell r="R749">
            <v>123</v>
          </cell>
          <cell r="S749">
            <v>935</v>
          </cell>
          <cell r="T749" t="str">
            <v>Амортизация (водопровод)</v>
          </cell>
          <cell r="U749">
            <v>3558720</v>
          </cell>
          <cell r="V749">
            <v>44</v>
          </cell>
          <cell r="W749">
            <v>19</v>
          </cell>
          <cell r="X749">
            <v>25</v>
          </cell>
          <cell r="Y749">
            <v>43.18181818181818</v>
          </cell>
          <cell r="Z749">
            <v>1536720</v>
          </cell>
          <cell r="AA749">
            <v>2022000</v>
          </cell>
          <cell r="AB749">
            <v>4.7402324486212253</v>
          </cell>
          <cell r="AC749">
            <v>1766103.1650887928</v>
          </cell>
          <cell r="AD749">
            <v>170664.52508879284</v>
          </cell>
          <cell r="AE749">
            <v>2238293.9150887928</v>
          </cell>
          <cell r="AF749">
            <v>216293.91508879286</v>
          </cell>
          <cell r="AG749">
            <v>7460.9797169626427</v>
          </cell>
          <cell r="AH749">
            <v>6740</v>
          </cell>
        </row>
        <row r="750">
          <cell r="A750">
            <v>881</v>
          </cell>
          <cell r="B750" t="str">
            <v>Вод-д по ул Костенко</v>
          </cell>
          <cell r="C750">
            <v>4</v>
          </cell>
          <cell r="D750" t="str">
            <v>25</v>
          </cell>
          <cell r="E750" t="str">
            <v>11.05.05</v>
          </cell>
          <cell r="F750" t="str">
            <v>Протяженность - 443 м, труба ст д 273-221м, д 377-90м, д 219-132м</v>
          </cell>
          <cell r="G750" t="str">
            <v xml:space="preserve">  .  .</v>
          </cell>
          <cell r="H750">
            <v>3044900.18</v>
          </cell>
          <cell r="I750">
            <v>0</v>
          </cell>
          <cell r="J750">
            <v>0</v>
          </cell>
          <cell r="K750">
            <v>3044900.18</v>
          </cell>
          <cell r="L750">
            <v>0</v>
          </cell>
          <cell r="M750">
            <v>10149.67</v>
          </cell>
          <cell r="N750">
            <v>10149.67</v>
          </cell>
          <cell r="O750">
            <v>294238.93</v>
          </cell>
          <cell r="P750">
            <v>2750661.25</v>
          </cell>
          <cell r="Q750">
            <v>15224.5</v>
          </cell>
          <cell r="R750">
            <v>123</v>
          </cell>
          <cell r="S750">
            <v>935</v>
          </cell>
          <cell r="T750" t="str">
            <v>Амортизация (водопровод)</v>
          </cell>
          <cell r="U750">
            <v>5575150</v>
          </cell>
          <cell r="V750">
            <v>49</v>
          </cell>
          <cell r="W750">
            <v>19</v>
          </cell>
          <cell r="X750">
            <v>30</v>
          </cell>
          <cell r="Y750">
            <v>38.775510204081634</v>
          </cell>
          <cell r="Z750">
            <v>2161792.8571428573</v>
          </cell>
          <cell r="AA750">
            <v>3413357.1428571427</v>
          </cell>
          <cell r="AB750">
            <v>1.240922393790636</v>
          </cell>
          <cell r="AC750">
            <v>733584.64021913847</v>
          </cell>
          <cell r="AD750">
            <v>70888.747361995338</v>
          </cell>
          <cell r="AE750">
            <v>3778484.8202191386</v>
          </cell>
          <cell r="AF750">
            <v>365127.67736199533</v>
          </cell>
          <cell r="AG750">
            <v>12594.949400730462</v>
          </cell>
          <cell r="AH750">
            <v>9481.5476190476202</v>
          </cell>
        </row>
        <row r="751">
          <cell r="A751">
            <v>882</v>
          </cell>
          <cell r="B751" t="str">
            <v>Вод-д от н/ст 67/2 дома 45 Степной 3</v>
          </cell>
          <cell r="C751">
            <v>4</v>
          </cell>
          <cell r="D751" t="str">
            <v>25</v>
          </cell>
          <cell r="E751" t="str">
            <v>11.05.05</v>
          </cell>
          <cell r="F751" t="str">
            <v/>
          </cell>
          <cell r="G751" t="str">
            <v xml:space="preserve">  .  .</v>
          </cell>
          <cell r="H751">
            <v>0.01</v>
          </cell>
          <cell r="I751">
            <v>0</v>
          </cell>
          <cell r="J751">
            <v>0</v>
          </cell>
          <cell r="K751">
            <v>0.01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0.01</v>
          </cell>
          <cell r="Q751">
            <v>0</v>
          </cell>
          <cell r="R751">
            <v>123</v>
          </cell>
          <cell r="S751">
            <v>935</v>
          </cell>
          <cell r="T751" t="str">
            <v>Амортизация (водопровод)</v>
          </cell>
          <cell r="U751">
            <v>20250</v>
          </cell>
          <cell r="V751">
            <v>43</v>
          </cell>
          <cell r="W751">
            <v>19</v>
          </cell>
          <cell r="X751">
            <v>24</v>
          </cell>
          <cell r="Y751">
            <v>44.186046511627907</v>
          </cell>
          <cell r="Z751">
            <v>8947.6744186046508</v>
          </cell>
          <cell r="AA751">
            <v>11302.325581395349</v>
          </cell>
          <cell r="AB751">
            <v>1130232.5581395349</v>
          </cell>
          <cell r="AC751">
            <v>11302.315581395349</v>
          </cell>
          <cell r="AD751">
            <v>0</v>
          </cell>
          <cell r="AE751">
            <v>11302.325581395349</v>
          </cell>
          <cell r="AF751">
            <v>0</v>
          </cell>
          <cell r="AG751">
            <v>37.674418604651166</v>
          </cell>
          <cell r="AH751">
            <v>39.244186046511629</v>
          </cell>
        </row>
        <row r="752">
          <cell r="A752">
            <v>883</v>
          </cell>
          <cell r="B752" t="str">
            <v>Вод-д к н/стан 67/2 Степной 3</v>
          </cell>
          <cell r="C752">
            <v>4</v>
          </cell>
          <cell r="D752" t="str">
            <v>25</v>
          </cell>
          <cell r="E752" t="str">
            <v>11.05.05</v>
          </cell>
          <cell r="F752" t="str">
            <v/>
          </cell>
          <cell r="G752" t="str">
            <v xml:space="preserve">  .  .</v>
          </cell>
          <cell r="H752">
            <v>0.01</v>
          </cell>
          <cell r="I752">
            <v>0</v>
          </cell>
          <cell r="J752">
            <v>0</v>
          </cell>
          <cell r="K752">
            <v>0.01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0.01</v>
          </cell>
          <cell r="Q752">
            <v>0</v>
          </cell>
          <cell r="R752">
            <v>123</v>
          </cell>
          <cell r="S752">
            <v>935</v>
          </cell>
          <cell r="T752" t="str">
            <v>Амортизация (водопровод)</v>
          </cell>
          <cell r="U752">
            <v>15750</v>
          </cell>
          <cell r="V752">
            <v>43</v>
          </cell>
          <cell r="W752">
            <v>19</v>
          </cell>
          <cell r="X752">
            <v>24</v>
          </cell>
          <cell r="Y752">
            <v>44.186046511627907</v>
          </cell>
          <cell r="Z752">
            <v>6959.3023255813951</v>
          </cell>
          <cell r="AA752">
            <v>8790.6976744186049</v>
          </cell>
          <cell r="AB752">
            <v>879069.76744186052</v>
          </cell>
          <cell r="AC752">
            <v>8790.6876744186047</v>
          </cell>
          <cell r="AD752">
            <v>0</v>
          </cell>
          <cell r="AE752">
            <v>8790.6976744186049</v>
          </cell>
          <cell r="AF752">
            <v>0</v>
          </cell>
          <cell r="AG752">
            <v>29.302325581395351</v>
          </cell>
          <cell r="AH752">
            <v>30.523255813953487</v>
          </cell>
        </row>
        <row r="753">
          <cell r="A753">
            <v>884</v>
          </cell>
          <cell r="B753" t="str">
            <v>Вод-д к н-ст 67/2 Степной 3</v>
          </cell>
          <cell r="C753">
            <v>4</v>
          </cell>
          <cell r="D753" t="str">
            <v>25</v>
          </cell>
          <cell r="E753" t="str">
            <v>11.05.05</v>
          </cell>
          <cell r="F753" t="str">
            <v/>
          </cell>
          <cell r="G753" t="str">
            <v xml:space="preserve">  .  .</v>
          </cell>
          <cell r="H753">
            <v>116790.35</v>
          </cell>
          <cell r="I753">
            <v>0</v>
          </cell>
          <cell r="J753">
            <v>0</v>
          </cell>
          <cell r="K753">
            <v>116790.35</v>
          </cell>
          <cell r="L753">
            <v>0</v>
          </cell>
          <cell r="M753">
            <v>389.3</v>
          </cell>
          <cell r="N753">
            <v>389.3</v>
          </cell>
          <cell r="O753">
            <v>11285.8</v>
          </cell>
          <cell r="P753">
            <v>105504.55</v>
          </cell>
          <cell r="Q753">
            <v>583.95000000000005</v>
          </cell>
          <cell r="R753">
            <v>123</v>
          </cell>
          <cell r="S753">
            <v>935</v>
          </cell>
          <cell r="T753" t="str">
            <v>Амортизация (водопровод)</v>
          </cell>
          <cell r="U753">
            <v>852368</v>
          </cell>
          <cell r="V753">
            <v>51</v>
          </cell>
          <cell r="W753">
            <v>26</v>
          </cell>
          <cell r="X753">
            <v>25</v>
          </cell>
          <cell r="Y753">
            <v>50.980392156862742</v>
          </cell>
          <cell r="Z753">
            <v>434540.54901960783</v>
          </cell>
          <cell r="AA753">
            <v>417827.45098039217</v>
          </cell>
          <cell r="AB753">
            <v>3.9602789735645727</v>
          </cell>
          <cell r="AC753">
            <v>345732.0174202472</v>
          </cell>
          <cell r="AD753">
            <v>33409.116439855046</v>
          </cell>
          <cell r="AE753">
            <v>462522.36742024717</v>
          </cell>
          <cell r="AF753">
            <v>44694.916439855049</v>
          </cell>
          <cell r="AG753">
            <v>1541.7412247341572</v>
          </cell>
          <cell r="AH753">
            <v>1392.7581699346404</v>
          </cell>
        </row>
        <row r="754">
          <cell r="A754">
            <v>885</v>
          </cell>
          <cell r="B754" t="str">
            <v>Вод-д-вынос-Д-1000 в Юж промз з-д нестан</v>
          </cell>
          <cell r="C754">
            <v>4</v>
          </cell>
          <cell r="D754" t="str">
            <v>25</v>
          </cell>
          <cell r="E754" t="str">
            <v>11.05.05</v>
          </cell>
          <cell r="F754" t="str">
            <v/>
          </cell>
          <cell r="G754" t="str">
            <v xml:space="preserve">  .  .</v>
          </cell>
          <cell r="H754">
            <v>3247.9</v>
          </cell>
          <cell r="I754">
            <v>0</v>
          </cell>
          <cell r="J754">
            <v>0</v>
          </cell>
          <cell r="K754">
            <v>3247.9</v>
          </cell>
          <cell r="L754">
            <v>0</v>
          </cell>
          <cell r="M754">
            <v>10.83</v>
          </cell>
          <cell r="N754">
            <v>10.83</v>
          </cell>
          <cell r="O754">
            <v>313.95</v>
          </cell>
          <cell r="P754">
            <v>2933.95</v>
          </cell>
          <cell r="Q754">
            <v>16.239999999999998</v>
          </cell>
          <cell r="R754">
            <v>123</v>
          </cell>
          <cell r="S754">
            <v>935</v>
          </cell>
          <cell r="T754" t="str">
            <v>Амортизация (водопровод)</v>
          </cell>
          <cell r="U754">
            <v>2583660</v>
          </cell>
          <cell r="V754">
            <v>43</v>
          </cell>
          <cell r="W754">
            <v>19</v>
          </cell>
          <cell r="X754">
            <v>24</v>
          </cell>
          <cell r="Y754">
            <v>44.186046511627907</v>
          </cell>
          <cell r="Z754">
            <v>1141617.2093023255</v>
          </cell>
          <cell r="AA754">
            <v>1442042.7906976745</v>
          </cell>
          <cell r="AB754">
            <v>491.50216966808387</v>
          </cell>
          <cell r="AC754">
            <v>1593101.9968649698</v>
          </cell>
          <cell r="AD754">
            <v>153993.15616729492</v>
          </cell>
          <cell r="AE754">
            <v>1596349.8968649697</v>
          </cell>
          <cell r="AF754">
            <v>154307.10616729493</v>
          </cell>
          <cell r="AG754">
            <v>5321.1663228832322</v>
          </cell>
          <cell r="AH754">
            <v>5007.0930232558139</v>
          </cell>
        </row>
        <row r="755">
          <cell r="A755">
            <v>886</v>
          </cell>
          <cell r="B755" t="str">
            <v>Вод-д по ул Пахотной Карабасской</v>
          </cell>
          <cell r="C755">
            <v>4</v>
          </cell>
          <cell r="D755" t="str">
            <v>25</v>
          </cell>
          <cell r="E755" t="str">
            <v>11.05.05</v>
          </cell>
          <cell r="F755" t="str">
            <v/>
          </cell>
          <cell r="G755" t="str">
            <v xml:space="preserve">  .  .</v>
          </cell>
          <cell r="H755">
            <v>98183.76</v>
          </cell>
          <cell r="I755">
            <v>0</v>
          </cell>
          <cell r="J755">
            <v>0</v>
          </cell>
          <cell r="K755">
            <v>98183.76</v>
          </cell>
          <cell r="L755">
            <v>0</v>
          </cell>
          <cell r="M755">
            <v>327.27999999999997</v>
          </cell>
          <cell r="N755">
            <v>327.27999999999997</v>
          </cell>
          <cell r="O755">
            <v>2029.59</v>
          </cell>
          <cell r="P755">
            <v>96154.17</v>
          </cell>
          <cell r="Q755">
            <v>490.92</v>
          </cell>
          <cell r="R755">
            <v>123</v>
          </cell>
          <cell r="S755">
            <v>935</v>
          </cell>
          <cell r="T755" t="str">
            <v>Амортизация (водопровод)</v>
          </cell>
          <cell r="U755">
            <v>11618500</v>
          </cell>
          <cell r="V755">
            <v>56</v>
          </cell>
          <cell r="W755">
            <v>26</v>
          </cell>
          <cell r="X755">
            <v>30</v>
          </cell>
          <cell r="Y755">
            <v>46.428571428571431</v>
          </cell>
          <cell r="Z755">
            <v>5394303.5714285718</v>
          </cell>
          <cell r="AA755">
            <v>6224196.4285714282</v>
          </cell>
          <cell r="AB755">
            <v>64.731424841703983</v>
          </cell>
          <cell r="AC755">
            <v>6257390.9211159023</v>
          </cell>
          <cell r="AD755">
            <v>129348.66254447398</v>
          </cell>
          <cell r="AE755">
            <v>6355574.681115902</v>
          </cell>
          <cell r="AF755">
            <v>131378.25254447397</v>
          </cell>
          <cell r="AG755">
            <v>21185.248937053006</v>
          </cell>
          <cell r="AH755">
            <v>17289.434523809523</v>
          </cell>
        </row>
        <row r="756">
          <cell r="A756">
            <v>887</v>
          </cell>
          <cell r="B756" t="str">
            <v>Вод-д к торг центру М-на 30</v>
          </cell>
          <cell r="C756">
            <v>4</v>
          </cell>
          <cell r="D756" t="str">
            <v>25</v>
          </cell>
          <cell r="E756" t="str">
            <v>11.05.05</v>
          </cell>
          <cell r="F756" t="str">
            <v/>
          </cell>
          <cell r="G756" t="str">
            <v xml:space="preserve">  .  .</v>
          </cell>
          <cell r="H756">
            <v>17144.47</v>
          </cell>
          <cell r="I756">
            <v>0</v>
          </cell>
          <cell r="J756">
            <v>0</v>
          </cell>
          <cell r="K756">
            <v>17144.47</v>
          </cell>
          <cell r="L756">
            <v>0</v>
          </cell>
          <cell r="M756">
            <v>57.15</v>
          </cell>
          <cell r="N756">
            <v>57.15</v>
          </cell>
          <cell r="O756">
            <v>1656.77</v>
          </cell>
          <cell r="P756">
            <v>15487.7</v>
          </cell>
          <cell r="Q756">
            <v>85.72</v>
          </cell>
          <cell r="R756">
            <v>123</v>
          </cell>
          <cell r="S756">
            <v>935</v>
          </cell>
          <cell r="T756" t="str">
            <v>Амортизация (водопровод)</v>
          </cell>
          <cell r="U756">
            <v>214840</v>
          </cell>
          <cell r="V756">
            <v>44</v>
          </cell>
          <cell r="W756">
            <v>19</v>
          </cell>
          <cell r="X756">
            <v>25</v>
          </cell>
          <cell r="Y756">
            <v>43.18181818181818</v>
          </cell>
          <cell r="Z756">
            <v>92771.818181818177</v>
          </cell>
          <cell r="AA756">
            <v>122068.18181818182</v>
          </cell>
          <cell r="AB756">
            <v>7.8816210165603557</v>
          </cell>
          <cell r="AC756">
            <v>117981.74506978854</v>
          </cell>
          <cell r="AD756">
            <v>11401.263251606701</v>
          </cell>
          <cell r="AE756">
            <v>135126.21506978854</v>
          </cell>
          <cell r="AF756">
            <v>13058.033251606701</v>
          </cell>
          <cell r="AG756">
            <v>450.42071689929509</v>
          </cell>
          <cell r="AH756">
            <v>406.89393939393943</v>
          </cell>
        </row>
        <row r="757">
          <cell r="A757">
            <v>888</v>
          </cell>
          <cell r="B757" t="str">
            <v>Вод-д к дому 33 М-8 Ннов гор</v>
          </cell>
          <cell r="C757">
            <v>4</v>
          </cell>
          <cell r="D757" t="str">
            <v>25</v>
          </cell>
          <cell r="E757" t="str">
            <v>11.05.05</v>
          </cell>
          <cell r="F757" t="str">
            <v/>
          </cell>
          <cell r="G757" t="str">
            <v xml:space="preserve">  .  .</v>
          </cell>
          <cell r="H757">
            <v>0.01</v>
          </cell>
          <cell r="I757">
            <v>0</v>
          </cell>
          <cell r="J757">
            <v>0</v>
          </cell>
          <cell r="K757">
            <v>0.01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0.01</v>
          </cell>
          <cell r="Q757">
            <v>0</v>
          </cell>
          <cell r="R757">
            <v>123</v>
          </cell>
          <cell r="S757">
            <v>935</v>
          </cell>
          <cell r="T757" t="str">
            <v>Амортизация (водопровод)</v>
          </cell>
          <cell r="U757">
            <v>5400</v>
          </cell>
          <cell r="V757">
            <v>43</v>
          </cell>
          <cell r="W757">
            <v>19</v>
          </cell>
          <cell r="X757">
            <v>24</v>
          </cell>
          <cell r="Y757">
            <v>44.186046511627907</v>
          </cell>
          <cell r="Z757">
            <v>2386.046511627907</v>
          </cell>
          <cell r="AA757">
            <v>3013.953488372093</v>
          </cell>
          <cell r="AB757">
            <v>301395.34883720928</v>
          </cell>
          <cell r="AC757">
            <v>3013.9434883720928</v>
          </cell>
          <cell r="AD757">
            <v>0</v>
          </cell>
          <cell r="AE757">
            <v>3013.953488372093</v>
          </cell>
          <cell r="AF757">
            <v>0</v>
          </cell>
          <cell r="AG757">
            <v>10.046511627906977</v>
          </cell>
          <cell r="AH757">
            <v>10.465116279069766</v>
          </cell>
        </row>
        <row r="758">
          <cell r="A758">
            <v>889</v>
          </cell>
          <cell r="B758" t="str">
            <v>Вод-д по ул Университетской 11</v>
          </cell>
          <cell r="C758">
            <v>4</v>
          </cell>
          <cell r="D758" t="str">
            <v>25</v>
          </cell>
          <cell r="E758" t="str">
            <v>11.05.05</v>
          </cell>
          <cell r="F758" t="str">
            <v/>
          </cell>
          <cell r="G758" t="str">
            <v xml:space="preserve">  .  .</v>
          </cell>
          <cell r="H758">
            <v>22886.53</v>
          </cell>
          <cell r="I758">
            <v>0</v>
          </cell>
          <cell r="J758">
            <v>0</v>
          </cell>
          <cell r="K758">
            <v>22886.53</v>
          </cell>
          <cell r="L758">
            <v>0</v>
          </cell>
          <cell r="M758">
            <v>76.290000000000006</v>
          </cell>
          <cell r="N758">
            <v>76.290000000000006</v>
          </cell>
          <cell r="O758">
            <v>2211.65</v>
          </cell>
          <cell r="P758">
            <v>20674.88</v>
          </cell>
          <cell r="Q758">
            <v>114.43</v>
          </cell>
          <cell r="R758">
            <v>123</v>
          </cell>
          <cell r="S758">
            <v>935</v>
          </cell>
          <cell r="T758" t="str">
            <v>Амортизация (водопровод)</v>
          </cell>
          <cell r="U758">
            <v>160720</v>
          </cell>
          <cell r="V758">
            <v>44</v>
          </cell>
          <cell r="W758">
            <v>19</v>
          </cell>
          <cell r="X758">
            <v>25</v>
          </cell>
          <cell r="Y758">
            <v>43.18181818181818</v>
          </cell>
          <cell r="Z758">
            <v>69401.818181818177</v>
          </cell>
          <cell r="AA758">
            <v>91318.181818181823</v>
          </cell>
          <cell r="AB758">
            <v>4.4168663527034653</v>
          </cell>
          <cell r="AC758">
            <v>78200.214287138442</v>
          </cell>
          <cell r="AD758">
            <v>7556.9124689566197</v>
          </cell>
          <cell r="AE758">
            <v>101086.74428713844</v>
          </cell>
          <cell r="AF758">
            <v>9768.5624689566193</v>
          </cell>
          <cell r="AG758">
            <v>336.95581429046143</v>
          </cell>
          <cell r="AH758">
            <v>304.39393939393938</v>
          </cell>
        </row>
        <row r="759">
          <cell r="A759">
            <v>890</v>
          </cell>
          <cell r="B759" t="str">
            <v>Вод-д от т9 по ул Юбил Депут Защитной</v>
          </cell>
          <cell r="C759">
            <v>4</v>
          </cell>
          <cell r="D759" t="str">
            <v>25</v>
          </cell>
          <cell r="E759" t="str">
            <v>11.05.05</v>
          </cell>
          <cell r="F759" t="str">
            <v/>
          </cell>
          <cell r="G759" t="str">
            <v xml:space="preserve">  .  .</v>
          </cell>
          <cell r="H759">
            <v>5244033.7300000004</v>
          </cell>
          <cell r="I759">
            <v>0</v>
          </cell>
          <cell r="J759">
            <v>0</v>
          </cell>
          <cell r="K759">
            <v>5244033.7300000004</v>
          </cell>
          <cell r="L759">
            <v>0</v>
          </cell>
          <cell r="M759">
            <v>17480.11</v>
          </cell>
          <cell r="N759">
            <v>17480.11</v>
          </cell>
          <cell r="O759">
            <v>506392.2</v>
          </cell>
          <cell r="P759">
            <v>4737641.53</v>
          </cell>
          <cell r="Q759">
            <v>26220.17</v>
          </cell>
          <cell r="R759">
            <v>123</v>
          </cell>
          <cell r="S759">
            <v>935</v>
          </cell>
          <cell r="T759" t="str">
            <v>Амортизация (водопровод)</v>
          </cell>
          <cell r="U759">
            <v>47992000</v>
          </cell>
          <cell r="V759">
            <v>44</v>
          </cell>
          <cell r="W759">
            <v>19</v>
          </cell>
          <cell r="X759">
            <v>25</v>
          </cell>
          <cell r="Y759">
            <v>43.18181818181818</v>
          </cell>
          <cell r="Z759">
            <v>20723818.181818184</v>
          </cell>
          <cell r="AA759">
            <v>27268181.818181816</v>
          </cell>
          <cell r="AB759">
            <v>5.7556447961527839</v>
          </cell>
          <cell r="AC759">
            <v>24938761.718924176</v>
          </cell>
          <cell r="AD759">
            <v>2408221.4307423597</v>
          </cell>
          <cell r="AE759">
            <v>30182795.448924176</v>
          </cell>
          <cell r="AF759">
            <v>2914613.6307423599</v>
          </cell>
          <cell r="AG759">
            <v>100609.31816308059</v>
          </cell>
          <cell r="AH759">
            <v>90893.939393939392</v>
          </cell>
        </row>
        <row r="760">
          <cell r="A760">
            <v>891</v>
          </cell>
          <cell r="B760" t="str">
            <v>Вод-д к дому 46 ул Ержанова</v>
          </cell>
          <cell r="C760">
            <v>4</v>
          </cell>
          <cell r="D760" t="str">
            <v>25</v>
          </cell>
          <cell r="E760" t="str">
            <v>11.05.05</v>
          </cell>
          <cell r="F760" t="str">
            <v/>
          </cell>
          <cell r="G760" t="str">
            <v xml:space="preserve">  .  .</v>
          </cell>
          <cell r="H760">
            <v>0.01</v>
          </cell>
          <cell r="I760">
            <v>0</v>
          </cell>
          <cell r="J760">
            <v>0</v>
          </cell>
          <cell r="K760">
            <v>0.01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0.01</v>
          </cell>
          <cell r="Q760">
            <v>0</v>
          </cell>
          <cell r="R760">
            <v>123</v>
          </cell>
          <cell r="S760">
            <v>935</v>
          </cell>
          <cell r="T760" t="str">
            <v>Амортизация (водопровод)</v>
          </cell>
          <cell r="U760">
            <v>31950</v>
          </cell>
          <cell r="V760">
            <v>43</v>
          </cell>
          <cell r="W760">
            <v>19</v>
          </cell>
          <cell r="X760">
            <v>24</v>
          </cell>
          <cell r="Y760">
            <v>44.186046511627907</v>
          </cell>
          <cell r="Z760">
            <v>14117.441860465116</v>
          </cell>
          <cell r="AA760">
            <v>17832.558139534885</v>
          </cell>
          <cell r="AB760">
            <v>1783255.8139534886</v>
          </cell>
          <cell r="AC760">
            <v>17832.548139534887</v>
          </cell>
          <cell r="AD760">
            <v>0</v>
          </cell>
          <cell r="AE760">
            <v>17832.558139534885</v>
          </cell>
          <cell r="AF760">
            <v>0</v>
          </cell>
          <cell r="AG760">
            <v>59.441860465116285</v>
          </cell>
          <cell r="AH760">
            <v>61.918604651162788</v>
          </cell>
        </row>
        <row r="761">
          <cell r="A761">
            <v>892</v>
          </cell>
          <cell r="B761" t="str">
            <v>Вод-д-вынос- из-под застройки Степной 4</v>
          </cell>
          <cell r="C761">
            <v>4</v>
          </cell>
          <cell r="D761" t="str">
            <v>25</v>
          </cell>
          <cell r="E761" t="str">
            <v>11.05.05</v>
          </cell>
          <cell r="F761" t="str">
            <v/>
          </cell>
          <cell r="G761" t="str">
            <v xml:space="preserve">  .  .</v>
          </cell>
          <cell r="H761">
            <v>70127.14</v>
          </cell>
          <cell r="I761">
            <v>0</v>
          </cell>
          <cell r="J761">
            <v>0</v>
          </cell>
          <cell r="K761">
            <v>70127.14</v>
          </cell>
          <cell r="L761">
            <v>0</v>
          </cell>
          <cell r="M761">
            <v>233.76</v>
          </cell>
          <cell r="N761">
            <v>233.76</v>
          </cell>
          <cell r="O761">
            <v>6776.7</v>
          </cell>
          <cell r="P761">
            <v>63350.44</v>
          </cell>
          <cell r="Q761">
            <v>350.64</v>
          </cell>
          <cell r="R761">
            <v>123</v>
          </cell>
          <cell r="S761">
            <v>935</v>
          </cell>
          <cell r="T761" t="str">
            <v>Амортизация (водопровод)</v>
          </cell>
          <cell r="U761">
            <v>1755005</v>
          </cell>
          <cell r="V761">
            <v>43</v>
          </cell>
          <cell r="W761">
            <v>18</v>
          </cell>
          <cell r="X761">
            <v>25</v>
          </cell>
          <cell r="Y761">
            <v>41.860465116279073</v>
          </cell>
          <cell r="Z761">
            <v>734653.25581395358</v>
          </cell>
          <cell r="AA761">
            <v>1020351.7441860464</v>
          </cell>
          <cell r="AB761">
            <v>16.106466572071898</v>
          </cell>
          <cell r="AC761">
            <v>1059373.2962050063</v>
          </cell>
          <cell r="AD761">
            <v>102371.99201895963</v>
          </cell>
          <cell r="AE761">
            <v>1129500.4362050062</v>
          </cell>
          <cell r="AF761">
            <v>109148.69201895963</v>
          </cell>
          <cell r="AG761">
            <v>3765.0014540166871</v>
          </cell>
          <cell r="AH761">
            <v>3401.1724806201551</v>
          </cell>
        </row>
        <row r="762">
          <cell r="A762">
            <v>893</v>
          </cell>
          <cell r="B762" t="str">
            <v>Вод-д от н/ст до дома 20 Восток5</v>
          </cell>
          <cell r="C762">
            <v>4</v>
          </cell>
          <cell r="D762" t="str">
            <v>25</v>
          </cell>
          <cell r="E762" t="str">
            <v>11.05.05</v>
          </cell>
          <cell r="F762" t="str">
            <v/>
          </cell>
          <cell r="G762" t="str">
            <v xml:space="preserve">  .  .</v>
          </cell>
          <cell r="H762">
            <v>0.01</v>
          </cell>
          <cell r="I762">
            <v>0</v>
          </cell>
          <cell r="J762">
            <v>0</v>
          </cell>
          <cell r="K762">
            <v>0.01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0.01</v>
          </cell>
          <cell r="Q762">
            <v>0</v>
          </cell>
          <cell r="R762">
            <v>123</v>
          </cell>
          <cell r="S762">
            <v>935</v>
          </cell>
          <cell r="T762" t="str">
            <v>Амортизация (водопровод)</v>
          </cell>
          <cell r="U762">
            <v>91520</v>
          </cell>
          <cell r="V762">
            <v>44</v>
          </cell>
          <cell r="W762">
            <v>19</v>
          </cell>
          <cell r="X762">
            <v>25</v>
          </cell>
          <cell r="Y762">
            <v>43.18181818181818</v>
          </cell>
          <cell r="Z762">
            <v>39520</v>
          </cell>
          <cell r="AA762">
            <v>52000</v>
          </cell>
          <cell r="AB762">
            <v>5200000</v>
          </cell>
          <cell r="AC762">
            <v>51999.99</v>
          </cell>
          <cell r="AD762">
            <v>0</v>
          </cell>
          <cell r="AE762">
            <v>52000</v>
          </cell>
          <cell r="AF762">
            <v>0</v>
          </cell>
          <cell r="AG762">
            <v>173.33333333333334</v>
          </cell>
          <cell r="AH762">
            <v>173.33333333333334</v>
          </cell>
        </row>
        <row r="763">
          <cell r="A763">
            <v>894</v>
          </cell>
          <cell r="B763" t="str">
            <v>Вод-д к дому престар в п Тихоновка</v>
          </cell>
          <cell r="C763">
            <v>4</v>
          </cell>
          <cell r="D763" t="str">
            <v>25</v>
          </cell>
          <cell r="E763" t="str">
            <v>11.05.05</v>
          </cell>
          <cell r="F763" t="str">
            <v/>
          </cell>
          <cell r="G763" t="str">
            <v xml:space="preserve">  .  .</v>
          </cell>
          <cell r="H763">
            <v>1257357.25</v>
          </cell>
          <cell r="I763">
            <v>0</v>
          </cell>
          <cell r="J763">
            <v>0</v>
          </cell>
          <cell r="K763">
            <v>1257357.25</v>
          </cell>
          <cell r="L763">
            <v>0</v>
          </cell>
          <cell r="M763">
            <v>4191.1899999999996</v>
          </cell>
          <cell r="N763">
            <v>4191.1899999999996</v>
          </cell>
          <cell r="O763">
            <v>121502.59</v>
          </cell>
          <cell r="P763">
            <v>1135854.6599999999</v>
          </cell>
          <cell r="Q763">
            <v>6286.79</v>
          </cell>
          <cell r="R763">
            <v>123</v>
          </cell>
          <cell r="S763">
            <v>935</v>
          </cell>
          <cell r="T763" t="str">
            <v>Амортизация (водопровод)</v>
          </cell>
          <cell r="U763">
            <v>5736896</v>
          </cell>
          <cell r="V763">
            <v>64</v>
          </cell>
          <cell r="W763">
            <v>18</v>
          </cell>
          <cell r="X763">
            <v>46</v>
          </cell>
          <cell r="Y763">
            <v>28.125</v>
          </cell>
          <cell r="Z763">
            <v>1613502</v>
          </cell>
          <cell r="AA763">
            <v>4123394</v>
          </cell>
          <cell r="AB763">
            <v>3.6302126893593942</v>
          </cell>
          <cell r="AC763">
            <v>3307116.9940080326</v>
          </cell>
          <cell r="AD763">
            <v>319577.65400803182</v>
          </cell>
          <cell r="AE763">
            <v>4564474.2440080326</v>
          </cell>
          <cell r="AF763">
            <v>441080.24400803179</v>
          </cell>
          <cell r="AG763">
            <v>15214.914146693443</v>
          </cell>
          <cell r="AH763">
            <v>7469.916666666667</v>
          </cell>
        </row>
        <row r="764">
          <cell r="A764">
            <v>895</v>
          </cell>
          <cell r="B764" t="str">
            <v>Вод-д от Зап н/ст до ЦОФ Сабурханская</v>
          </cell>
          <cell r="C764">
            <v>4</v>
          </cell>
          <cell r="D764" t="str">
            <v>25</v>
          </cell>
          <cell r="E764" t="str">
            <v>11.05.05</v>
          </cell>
          <cell r="F764" t="str">
            <v/>
          </cell>
          <cell r="G764" t="str">
            <v xml:space="preserve">  .  .</v>
          </cell>
          <cell r="H764">
            <v>0.01</v>
          </cell>
          <cell r="I764">
            <v>0</v>
          </cell>
          <cell r="J764">
            <v>0</v>
          </cell>
          <cell r="K764">
            <v>0.01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0.01</v>
          </cell>
          <cell r="Q764">
            <v>0</v>
          </cell>
          <cell r="R764">
            <v>123</v>
          </cell>
          <cell r="S764">
            <v>935</v>
          </cell>
          <cell r="T764" t="str">
            <v>Амортизация (водопровод)</v>
          </cell>
          <cell r="U764">
            <v>0</v>
          </cell>
          <cell r="V764">
            <v>36</v>
          </cell>
          <cell r="W764">
            <v>26</v>
          </cell>
          <cell r="X764">
            <v>10</v>
          </cell>
          <cell r="Y764">
            <v>72.222222222222214</v>
          </cell>
          <cell r="Z764">
            <v>0</v>
          </cell>
          <cell r="AA764">
            <v>0.01</v>
          </cell>
          <cell r="AB764">
            <v>1</v>
          </cell>
          <cell r="AC764">
            <v>0</v>
          </cell>
          <cell r="AD764">
            <v>0</v>
          </cell>
          <cell r="AE764">
            <v>0.01</v>
          </cell>
          <cell r="AF764">
            <v>0</v>
          </cell>
          <cell r="AG764">
            <v>3.3333333333333335E-5</v>
          </cell>
          <cell r="AH764">
            <v>2.3148148148148147E-5</v>
          </cell>
        </row>
        <row r="765">
          <cell r="A765">
            <v>896</v>
          </cell>
          <cell r="B765" t="str">
            <v>Вод-д к дом 12 пр Шахтеров</v>
          </cell>
          <cell r="C765">
            <v>4</v>
          </cell>
          <cell r="D765" t="str">
            <v>25</v>
          </cell>
          <cell r="E765" t="str">
            <v>11.05.05</v>
          </cell>
          <cell r="F765" t="str">
            <v/>
          </cell>
          <cell r="G765" t="str">
            <v xml:space="preserve">  .  .</v>
          </cell>
          <cell r="H765">
            <v>20399.96</v>
          </cell>
          <cell r="I765">
            <v>0</v>
          </cell>
          <cell r="J765">
            <v>0</v>
          </cell>
          <cell r="K765">
            <v>20399.96</v>
          </cell>
          <cell r="L765">
            <v>0</v>
          </cell>
          <cell r="M765">
            <v>68</v>
          </cell>
          <cell r="N765">
            <v>68</v>
          </cell>
          <cell r="O765">
            <v>1971.32</v>
          </cell>
          <cell r="P765">
            <v>18428.64</v>
          </cell>
          <cell r="Q765">
            <v>102</v>
          </cell>
          <cell r="R765">
            <v>123</v>
          </cell>
          <cell r="S765">
            <v>935</v>
          </cell>
          <cell r="T765" t="str">
            <v>Амортизация (водопровод)</v>
          </cell>
          <cell r="U765">
            <v>129560</v>
          </cell>
          <cell r="V765">
            <v>43</v>
          </cell>
          <cell r="W765">
            <v>18</v>
          </cell>
          <cell r="X765">
            <v>25</v>
          </cell>
          <cell r="Y765">
            <v>41.860465116279073</v>
          </cell>
          <cell r="Z765">
            <v>54234.418604651168</v>
          </cell>
          <cell r="AA765">
            <v>75325.581395348825</v>
          </cell>
          <cell r="AB765">
            <v>4.0874194403574453</v>
          </cell>
          <cell r="AC765">
            <v>62983.233086514265</v>
          </cell>
          <cell r="AD765">
            <v>6086.2916911654393</v>
          </cell>
          <cell r="AE765">
            <v>83383.193086514264</v>
          </cell>
          <cell r="AF765">
            <v>8057.611691165439</v>
          </cell>
          <cell r="AG765">
            <v>277.94397695504756</v>
          </cell>
          <cell r="AH765">
            <v>251.08527131782947</v>
          </cell>
        </row>
        <row r="766">
          <cell r="A766">
            <v>897</v>
          </cell>
          <cell r="B766" t="str">
            <v>Вод-д по ул Пахотной Карабас до КОС</v>
          </cell>
          <cell r="C766">
            <v>4</v>
          </cell>
          <cell r="D766" t="str">
            <v>25</v>
          </cell>
          <cell r="E766" t="str">
            <v>11.05.05</v>
          </cell>
          <cell r="F766" t="str">
            <v/>
          </cell>
          <cell r="G766" t="str">
            <v xml:space="preserve">  .  .</v>
          </cell>
          <cell r="H766">
            <v>34740.17</v>
          </cell>
          <cell r="I766">
            <v>0</v>
          </cell>
          <cell r="J766">
            <v>0</v>
          </cell>
          <cell r="K766">
            <v>34740.17</v>
          </cell>
          <cell r="L766">
            <v>0</v>
          </cell>
          <cell r="M766">
            <v>115.8</v>
          </cell>
          <cell r="N766">
            <v>115.8</v>
          </cell>
          <cell r="O766">
            <v>115.8</v>
          </cell>
          <cell r="P766">
            <v>34624.370000000003</v>
          </cell>
          <cell r="Q766">
            <v>173.7</v>
          </cell>
          <cell r="R766">
            <v>123</v>
          </cell>
          <cell r="S766">
            <v>935</v>
          </cell>
          <cell r="T766" t="str">
            <v>Амортизация (водопровод)</v>
          </cell>
          <cell r="U766">
            <v>6192375</v>
          </cell>
          <cell r="V766">
            <v>43</v>
          </cell>
          <cell r="W766">
            <v>18</v>
          </cell>
          <cell r="X766">
            <v>25</v>
          </cell>
          <cell r="Y766">
            <v>41.860465116279073</v>
          </cell>
          <cell r="Z766">
            <v>2592156.9767441861</v>
          </cell>
          <cell r="AA766">
            <v>3600218.0232558139</v>
          </cell>
          <cell r="AB766">
            <v>103.97930773197645</v>
          </cell>
          <cell r="AC766">
            <v>3577518.6570911761</v>
          </cell>
          <cell r="AD766">
            <v>11925.003835362873</v>
          </cell>
          <cell r="AE766">
            <v>3612258.8270911761</v>
          </cell>
          <cell r="AF766">
            <v>12040.803835362873</v>
          </cell>
          <cell r="AG766">
            <v>12040.862756970586</v>
          </cell>
          <cell r="AH766">
            <v>12000.726744186046</v>
          </cell>
        </row>
        <row r="767">
          <cell r="A767">
            <v>898</v>
          </cell>
          <cell r="B767" t="str">
            <v>Вод-д по ул Мичурина от Чкал до ЧАЙКИ</v>
          </cell>
          <cell r="C767">
            <v>4</v>
          </cell>
          <cell r="D767" t="str">
            <v>25</v>
          </cell>
          <cell r="E767" t="str">
            <v>11.05.05</v>
          </cell>
          <cell r="F767" t="str">
            <v/>
          </cell>
          <cell r="G767" t="str">
            <v xml:space="preserve">  .  .</v>
          </cell>
          <cell r="H767">
            <v>0.01</v>
          </cell>
          <cell r="I767">
            <v>0</v>
          </cell>
          <cell r="J767">
            <v>0</v>
          </cell>
          <cell r="K767">
            <v>0.01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0.01</v>
          </cell>
          <cell r="Q767">
            <v>0</v>
          </cell>
          <cell r="R767">
            <v>123</v>
          </cell>
          <cell r="S767">
            <v>935</v>
          </cell>
          <cell r="T767" t="str">
            <v>Амортизация (водопровод)</v>
          </cell>
          <cell r="U767">
            <v>510000</v>
          </cell>
          <cell r="V767">
            <v>43</v>
          </cell>
          <cell r="W767">
            <v>18</v>
          </cell>
          <cell r="X767">
            <v>25</v>
          </cell>
          <cell r="Y767">
            <v>41.860465116279073</v>
          </cell>
          <cell r="Z767">
            <v>213488.37209302327</v>
          </cell>
          <cell r="AA767">
            <v>296511.62790697673</v>
          </cell>
          <cell r="AB767">
            <v>29651162.790697671</v>
          </cell>
          <cell r="AC767">
            <v>296511.61790697672</v>
          </cell>
          <cell r="AD767">
            <v>0</v>
          </cell>
          <cell r="AE767">
            <v>296511.62790697673</v>
          </cell>
          <cell r="AF767">
            <v>0</v>
          </cell>
          <cell r="AG767">
            <v>988.37209302325573</v>
          </cell>
          <cell r="AH767">
            <v>988.37209302325584</v>
          </cell>
        </row>
        <row r="768">
          <cell r="A768">
            <v>899</v>
          </cell>
          <cell r="B768" t="str">
            <v>Вод-д к дому 82 30 Восток 5</v>
          </cell>
          <cell r="C768">
            <v>4</v>
          </cell>
          <cell r="D768" t="str">
            <v>25</v>
          </cell>
          <cell r="E768" t="str">
            <v>11.05.05</v>
          </cell>
          <cell r="F768" t="str">
            <v/>
          </cell>
          <cell r="G768" t="str">
            <v xml:space="preserve">  .  .</v>
          </cell>
          <cell r="H768">
            <v>0.01</v>
          </cell>
          <cell r="I768">
            <v>0</v>
          </cell>
          <cell r="J768">
            <v>0</v>
          </cell>
          <cell r="K768">
            <v>0.01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0.01</v>
          </cell>
          <cell r="Q768">
            <v>0</v>
          </cell>
          <cell r="R768">
            <v>123</v>
          </cell>
          <cell r="S768">
            <v>935</v>
          </cell>
          <cell r="T768" t="str">
            <v>Амортизация (водопровод)</v>
          </cell>
          <cell r="U768">
            <v>17100</v>
          </cell>
          <cell r="V768">
            <v>64</v>
          </cell>
          <cell r="W768">
            <v>18</v>
          </cell>
          <cell r="X768">
            <v>46</v>
          </cell>
          <cell r="Y768">
            <v>28.125</v>
          </cell>
          <cell r="Z768">
            <v>4809.375</v>
          </cell>
          <cell r="AA768">
            <v>12290.625</v>
          </cell>
          <cell r="AB768">
            <v>1229062.5</v>
          </cell>
          <cell r="AC768">
            <v>12290.615</v>
          </cell>
          <cell r="AD768">
            <v>0</v>
          </cell>
          <cell r="AE768">
            <v>12290.625</v>
          </cell>
          <cell r="AF768">
            <v>0</v>
          </cell>
          <cell r="AG768">
            <v>40.96875</v>
          </cell>
          <cell r="AH768">
            <v>22.265625</v>
          </cell>
        </row>
        <row r="769">
          <cell r="A769">
            <v>900</v>
          </cell>
          <cell r="B769" t="str">
            <v>Вод-д к дому 31-35 Восток 5</v>
          </cell>
          <cell r="C769">
            <v>4</v>
          </cell>
          <cell r="D769" t="str">
            <v>25</v>
          </cell>
          <cell r="E769" t="str">
            <v>11.05.05</v>
          </cell>
          <cell r="F769" t="str">
            <v/>
          </cell>
          <cell r="G769" t="str">
            <v xml:space="preserve">  .  .</v>
          </cell>
          <cell r="H769">
            <v>17735.47</v>
          </cell>
          <cell r="I769">
            <v>0</v>
          </cell>
          <cell r="J769">
            <v>0</v>
          </cell>
          <cell r="K769">
            <v>17735.47</v>
          </cell>
          <cell r="L769">
            <v>0</v>
          </cell>
          <cell r="M769">
            <v>59.12</v>
          </cell>
          <cell r="N769">
            <v>59.12</v>
          </cell>
          <cell r="O769">
            <v>295.60000000000002</v>
          </cell>
          <cell r="P769">
            <v>17439.87</v>
          </cell>
          <cell r="Q769">
            <v>88.68</v>
          </cell>
          <cell r="R769">
            <v>123</v>
          </cell>
          <cell r="S769">
            <v>935</v>
          </cell>
          <cell r="T769" t="str">
            <v>Амортизация (водопровод)</v>
          </cell>
          <cell r="U769">
            <v>5850</v>
          </cell>
          <cell r="V769">
            <v>64</v>
          </cell>
          <cell r="W769">
            <v>18</v>
          </cell>
          <cell r="X769">
            <v>46</v>
          </cell>
          <cell r="Y769">
            <v>28.125</v>
          </cell>
          <cell r="Z769">
            <v>1645.3125</v>
          </cell>
          <cell r="AA769">
            <v>4204.6875</v>
          </cell>
          <cell r="AB769">
            <v>0.24109626390563693</v>
          </cell>
          <cell r="AC769">
            <v>-13459.514444389493</v>
          </cell>
          <cell r="AD769">
            <v>-224.33194438949374</v>
          </cell>
          <cell r="AE769">
            <v>4275.9555556105079</v>
          </cell>
          <cell r="AF769">
            <v>71.268055610506281</v>
          </cell>
          <cell r="AG769">
            <v>14.253185185368359</v>
          </cell>
          <cell r="AH769">
            <v>7.6171875</v>
          </cell>
        </row>
        <row r="770">
          <cell r="A770">
            <v>901</v>
          </cell>
          <cell r="B770" t="str">
            <v>Вод-д к дому 45 ул Кривогуза</v>
          </cell>
          <cell r="C770">
            <v>4</v>
          </cell>
          <cell r="D770" t="str">
            <v>25</v>
          </cell>
          <cell r="E770" t="str">
            <v>11.05.05</v>
          </cell>
          <cell r="F770" t="str">
            <v/>
          </cell>
          <cell r="G770" t="str">
            <v xml:space="preserve">  .  .</v>
          </cell>
          <cell r="H770">
            <v>69940.899999999994</v>
          </cell>
          <cell r="I770">
            <v>0</v>
          </cell>
          <cell r="J770">
            <v>0</v>
          </cell>
          <cell r="K770">
            <v>69940.899999999994</v>
          </cell>
          <cell r="L770">
            <v>0</v>
          </cell>
          <cell r="M770">
            <v>233.14</v>
          </cell>
          <cell r="N770">
            <v>233.14</v>
          </cell>
          <cell r="O770">
            <v>466.28</v>
          </cell>
          <cell r="P770">
            <v>69474.62</v>
          </cell>
          <cell r="Q770">
            <v>349.7</v>
          </cell>
          <cell r="R770">
            <v>123</v>
          </cell>
          <cell r="S770">
            <v>935</v>
          </cell>
          <cell r="T770" t="str">
            <v>Амортизация (водопровод)</v>
          </cell>
          <cell r="U770">
            <v>36000</v>
          </cell>
          <cell r="V770">
            <v>43</v>
          </cell>
          <cell r="W770">
            <v>18</v>
          </cell>
          <cell r="X770">
            <v>25</v>
          </cell>
          <cell r="Y770">
            <v>41.860465116279073</v>
          </cell>
          <cell r="Z770">
            <v>15069.767441860466</v>
          </cell>
          <cell r="AA770">
            <v>20930.232558139534</v>
          </cell>
          <cell r="AB770">
            <v>0.30126444100218952</v>
          </cell>
          <cell r="AC770">
            <v>-48870.193858309955</v>
          </cell>
          <cell r="AD770">
            <v>-325.80641644949901</v>
          </cell>
          <cell r="AE770">
            <v>21070.70614169004</v>
          </cell>
          <cell r="AF770">
            <v>140.47358355050096</v>
          </cell>
          <cell r="AG770">
            <v>70.235687138966796</v>
          </cell>
          <cell r="AH770">
            <v>69.767441860465112</v>
          </cell>
        </row>
        <row r="771">
          <cell r="A771">
            <v>902</v>
          </cell>
          <cell r="B771" t="str">
            <v>Вод-д по ул Бирюз от Магн до 50 лет Каз</v>
          </cell>
          <cell r="C771">
            <v>4</v>
          </cell>
          <cell r="D771" t="str">
            <v>25</v>
          </cell>
          <cell r="E771" t="str">
            <v>11.05.05</v>
          </cell>
          <cell r="F771" t="str">
            <v/>
          </cell>
          <cell r="G771" t="str">
            <v xml:space="preserve">  .  .</v>
          </cell>
          <cell r="H771">
            <v>1395092.86</v>
          </cell>
          <cell r="I771">
            <v>0</v>
          </cell>
          <cell r="J771">
            <v>0</v>
          </cell>
          <cell r="K771">
            <v>1395092.86</v>
          </cell>
          <cell r="L771">
            <v>0</v>
          </cell>
          <cell r="M771">
            <v>4650.3100000000004</v>
          </cell>
          <cell r="N771">
            <v>4650.3100000000004</v>
          </cell>
          <cell r="O771">
            <v>134812.49</v>
          </cell>
          <cell r="P771">
            <v>1260280.3700000001</v>
          </cell>
          <cell r="Q771">
            <v>6975.46</v>
          </cell>
          <cell r="R771">
            <v>123</v>
          </cell>
          <cell r="S771">
            <v>935</v>
          </cell>
          <cell r="T771" t="str">
            <v>Амортизация (водопровод)</v>
          </cell>
          <cell r="U771">
            <v>4647400</v>
          </cell>
          <cell r="V771">
            <v>43</v>
          </cell>
          <cell r="W771">
            <v>18</v>
          </cell>
          <cell r="X771">
            <v>25</v>
          </cell>
          <cell r="Y771">
            <v>41.860465116279073</v>
          </cell>
          <cell r="Z771">
            <v>1945423.2558139537</v>
          </cell>
          <cell r="AA771">
            <v>2701976.7441860465</v>
          </cell>
          <cell r="AB771">
            <v>2.1439489247825438</v>
          </cell>
          <cell r="AC771">
            <v>1595914.9771688043</v>
          </cell>
          <cell r="AD771">
            <v>154218.60298275744</v>
          </cell>
          <cell r="AE771">
            <v>2991007.8371688044</v>
          </cell>
          <cell r="AF771">
            <v>289031.09298275743</v>
          </cell>
          <cell r="AG771">
            <v>9970.0261238960138</v>
          </cell>
          <cell r="AH771">
            <v>9006.5891472868225</v>
          </cell>
        </row>
        <row r="772">
          <cell r="A772">
            <v>903</v>
          </cell>
          <cell r="B772" t="str">
            <v>Вод-д по ул Дзержинс от Ботан до Анжерск</v>
          </cell>
          <cell r="C772">
            <v>4</v>
          </cell>
          <cell r="D772" t="str">
            <v>25</v>
          </cell>
          <cell r="E772" t="str">
            <v>11.05.05</v>
          </cell>
          <cell r="F772" t="str">
            <v/>
          </cell>
          <cell r="G772" t="str">
            <v xml:space="preserve">  .  .</v>
          </cell>
          <cell r="H772">
            <v>2980624.35</v>
          </cell>
          <cell r="I772">
            <v>0</v>
          </cell>
          <cell r="J772">
            <v>0</v>
          </cell>
          <cell r="K772">
            <v>2980624.35</v>
          </cell>
          <cell r="L772">
            <v>0</v>
          </cell>
          <cell r="M772">
            <v>9935.41</v>
          </cell>
          <cell r="N772">
            <v>9935.41</v>
          </cell>
          <cell r="O772">
            <v>265550.21999999997</v>
          </cell>
          <cell r="P772">
            <v>2715074.13</v>
          </cell>
          <cell r="Q772">
            <v>14903.12</v>
          </cell>
          <cell r="R772">
            <v>123</v>
          </cell>
          <cell r="S772">
            <v>935</v>
          </cell>
          <cell r="T772" t="str">
            <v>Амортизация (водопровод)</v>
          </cell>
          <cell r="U772">
            <v>14920600</v>
          </cell>
          <cell r="V772">
            <v>43</v>
          </cell>
          <cell r="W772">
            <v>18</v>
          </cell>
          <cell r="X772">
            <v>25</v>
          </cell>
          <cell r="Y772">
            <v>41.860465116279073</v>
          </cell>
          <cell r="Z772">
            <v>6245832.5581395356</v>
          </cell>
          <cell r="AA772">
            <v>8674767.4418604635</v>
          </cell>
          <cell r="AB772">
            <v>3.1950388926804232</v>
          </cell>
          <cell r="AC772">
            <v>6542586.3727203067</v>
          </cell>
          <cell r="AD772">
            <v>582893.06085984269</v>
          </cell>
          <cell r="AE772">
            <v>9523210.7227203064</v>
          </cell>
          <cell r="AF772">
            <v>848443.28085984266</v>
          </cell>
          <cell r="AG772">
            <v>31744.035742401018</v>
          </cell>
          <cell r="AH772">
            <v>28915.891472868218</v>
          </cell>
        </row>
        <row r="773">
          <cell r="A773">
            <v>904</v>
          </cell>
          <cell r="B773" t="str">
            <v>Вод-д к дом 2 9 14 15 23 33 Степной-4</v>
          </cell>
          <cell r="C773">
            <v>4</v>
          </cell>
          <cell r="D773" t="str">
            <v>25</v>
          </cell>
          <cell r="E773" t="str">
            <v>11.05.05</v>
          </cell>
          <cell r="F773" t="str">
            <v/>
          </cell>
          <cell r="G773" t="str">
            <v xml:space="preserve">  .  .</v>
          </cell>
          <cell r="H773">
            <v>0.01</v>
          </cell>
          <cell r="I773">
            <v>0</v>
          </cell>
          <cell r="J773">
            <v>0</v>
          </cell>
          <cell r="K773">
            <v>0.01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0.01</v>
          </cell>
          <cell r="Q773">
            <v>0</v>
          </cell>
          <cell r="R773">
            <v>123</v>
          </cell>
          <cell r="S773">
            <v>935</v>
          </cell>
          <cell r="T773" t="str">
            <v>Амортизация (водопровод)</v>
          </cell>
          <cell r="U773">
            <v>448800</v>
          </cell>
          <cell r="V773">
            <v>44</v>
          </cell>
          <cell r="W773">
            <v>18</v>
          </cell>
          <cell r="X773">
            <v>26</v>
          </cell>
          <cell r="Y773">
            <v>40.909090909090914</v>
          </cell>
          <cell r="Z773">
            <v>183600</v>
          </cell>
          <cell r="AA773">
            <v>265200</v>
          </cell>
          <cell r="AB773">
            <v>26520000</v>
          </cell>
          <cell r="AC773">
            <v>265199.99</v>
          </cell>
          <cell r="AD773">
            <v>0</v>
          </cell>
          <cell r="AE773">
            <v>265200</v>
          </cell>
          <cell r="AF773">
            <v>0</v>
          </cell>
          <cell r="AG773">
            <v>884</v>
          </cell>
          <cell r="AH773">
            <v>850</v>
          </cell>
        </row>
        <row r="774">
          <cell r="A774">
            <v>905</v>
          </cell>
          <cell r="B774" t="str">
            <v>Вод-д Степной 4 через дома 28 24 33</v>
          </cell>
          <cell r="C774">
            <v>4</v>
          </cell>
          <cell r="D774" t="str">
            <v>25</v>
          </cell>
          <cell r="E774" t="str">
            <v>11.05.05</v>
          </cell>
          <cell r="F774" t="str">
            <v/>
          </cell>
          <cell r="G774" t="str">
            <v xml:space="preserve">  .  .</v>
          </cell>
          <cell r="H774">
            <v>0.01</v>
          </cell>
          <cell r="I774">
            <v>0</v>
          </cell>
          <cell r="J774">
            <v>0</v>
          </cell>
          <cell r="K774">
            <v>0.01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0.01</v>
          </cell>
          <cell r="Q774">
            <v>0</v>
          </cell>
          <cell r="R774">
            <v>123</v>
          </cell>
          <cell r="S774">
            <v>935</v>
          </cell>
          <cell r="T774" t="str">
            <v>Амортизация (водопровод)</v>
          </cell>
          <cell r="U774">
            <v>233750</v>
          </cell>
          <cell r="V774">
            <v>43</v>
          </cell>
          <cell r="W774">
            <v>18</v>
          </cell>
          <cell r="X774">
            <v>25</v>
          </cell>
          <cell r="Y774">
            <v>41.860465116279073</v>
          </cell>
          <cell r="Z774">
            <v>97848.837209302335</v>
          </cell>
          <cell r="AA774">
            <v>135901.16279069765</v>
          </cell>
          <cell r="AB774">
            <v>13590116.279069765</v>
          </cell>
          <cell r="AC774">
            <v>135901.15279069764</v>
          </cell>
          <cell r="AD774">
            <v>0</v>
          </cell>
          <cell r="AE774">
            <v>135901.16279069765</v>
          </cell>
          <cell r="AF774">
            <v>0</v>
          </cell>
          <cell r="AG774">
            <v>453.00387596899213</v>
          </cell>
          <cell r="AH774">
            <v>453.0038759689923</v>
          </cell>
        </row>
        <row r="775">
          <cell r="A775">
            <v>906</v>
          </cell>
          <cell r="B775" t="str">
            <v>Вод-д к д 31 28 24 27 Степной 4</v>
          </cell>
          <cell r="C775">
            <v>4</v>
          </cell>
          <cell r="D775" t="str">
            <v>25</v>
          </cell>
          <cell r="E775" t="str">
            <v>11.05.05</v>
          </cell>
          <cell r="F775" t="str">
            <v/>
          </cell>
          <cell r="G775" t="str">
            <v xml:space="preserve">  .  .</v>
          </cell>
          <cell r="H775">
            <v>0.01</v>
          </cell>
          <cell r="I775">
            <v>0</v>
          </cell>
          <cell r="J775">
            <v>0</v>
          </cell>
          <cell r="K775">
            <v>0.01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0.01</v>
          </cell>
          <cell r="Q775">
            <v>0</v>
          </cell>
          <cell r="R775">
            <v>123</v>
          </cell>
          <cell r="S775">
            <v>935</v>
          </cell>
          <cell r="T775" t="str">
            <v>Амортизация (водопровод)</v>
          </cell>
          <cell r="U775">
            <v>54900</v>
          </cell>
          <cell r="V775">
            <v>44</v>
          </cell>
          <cell r="W775">
            <v>18</v>
          </cell>
          <cell r="X775">
            <v>26</v>
          </cell>
          <cell r="Y775">
            <v>40.909090909090914</v>
          </cell>
          <cell r="Z775">
            <v>22459.090909090912</v>
          </cell>
          <cell r="AA775">
            <v>32440.909090909088</v>
          </cell>
          <cell r="AB775">
            <v>3244090.9090909087</v>
          </cell>
          <cell r="AC775">
            <v>32440.89909090909</v>
          </cell>
          <cell r="AD775">
            <v>0</v>
          </cell>
          <cell r="AE775">
            <v>32440.909090909088</v>
          </cell>
          <cell r="AF775">
            <v>0</v>
          </cell>
          <cell r="AG775">
            <v>108.13636363636363</v>
          </cell>
          <cell r="AH775">
            <v>103.97727272727273</v>
          </cell>
        </row>
        <row r="776">
          <cell r="A776">
            <v>907</v>
          </cell>
          <cell r="B776" t="str">
            <v>Вод-д Ст-4 от прох кол через дома 21-25</v>
          </cell>
          <cell r="C776">
            <v>4</v>
          </cell>
          <cell r="D776" t="str">
            <v>25</v>
          </cell>
          <cell r="E776" t="str">
            <v>11.05.05</v>
          </cell>
          <cell r="F776" t="str">
            <v>Протяженность 365м, трубы ст д 150-78м, д 200-204м, д 250-86м</v>
          </cell>
          <cell r="G776" t="str">
            <v>21.06.04</v>
          </cell>
          <cell r="H776">
            <v>1676955.8</v>
          </cell>
          <cell r="I776">
            <v>0</v>
          </cell>
          <cell r="J776">
            <v>0</v>
          </cell>
          <cell r="K776">
            <v>1676955.8</v>
          </cell>
          <cell r="L776">
            <v>0</v>
          </cell>
          <cell r="M776">
            <v>5589.85</v>
          </cell>
          <cell r="N776">
            <v>5589.85</v>
          </cell>
          <cell r="O776">
            <v>154838.13</v>
          </cell>
          <cell r="P776">
            <v>1522117.67</v>
          </cell>
          <cell r="Q776">
            <v>8384.7800000000007</v>
          </cell>
          <cell r="R776">
            <v>123</v>
          </cell>
          <cell r="S776">
            <v>935</v>
          </cell>
          <cell r="T776" t="str">
            <v>Амортизация (водопровод)</v>
          </cell>
          <cell r="U776">
            <v>3263040</v>
          </cell>
          <cell r="V776">
            <v>43</v>
          </cell>
          <cell r="W776">
            <v>18</v>
          </cell>
          <cell r="X776">
            <v>25</v>
          </cell>
          <cell r="Y776">
            <v>41.860465116279073</v>
          </cell>
          <cell r="Z776">
            <v>1365923.7209302327</v>
          </cell>
          <cell r="AA776">
            <v>1897116.2790697673</v>
          </cell>
          <cell r="AB776">
            <v>1.2463663726272669</v>
          </cell>
          <cell r="AC776">
            <v>413145.51750225644</v>
          </cell>
          <cell r="AD776">
            <v>38146.908432489203</v>
          </cell>
          <cell r="AE776">
            <v>2090101.3175022565</v>
          </cell>
          <cell r="AF776">
            <v>192985.03843248921</v>
          </cell>
          <cell r="AG776">
            <v>6967.0043916741888</v>
          </cell>
          <cell r="AH776">
            <v>6323.7209302325582</v>
          </cell>
        </row>
        <row r="777">
          <cell r="A777">
            <v>908</v>
          </cell>
          <cell r="B777" t="str">
            <v>Вод-д к общеж на 232 места возле отвала</v>
          </cell>
          <cell r="C777">
            <v>4</v>
          </cell>
          <cell r="D777" t="str">
            <v>25</v>
          </cell>
          <cell r="E777" t="str">
            <v>11.05.05</v>
          </cell>
          <cell r="F777" t="str">
            <v/>
          </cell>
          <cell r="G777" t="str">
            <v xml:space="preserve">  .  .</v>
          </cell>
          <cell r="H777">
            <v>0.01</v>
          </cell>
          <cell r="I777">
            <v>0</v>
          </cell>
          <cell r="J777">
            <v>0</v>
          </cell>
          <cell r="K777">
            <v>0.01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0.01</v>
          </cell>
          <cell r="Q777">
            <v>0</v>
          </cell>
          <cell r="R777">
            <v>123</v>
          </cell>
          <cell r="S777">
            <v>935</v>
          </cell>
          <cell r="T777" t="str">
            <v>Амортизация (водопровод)</v>
          </cell>
          <cell r="U777">
            <v>494700</v>
          </cell>
          <cell r="V777">
            <v>43</v>
          </cell>
          <cell r="W777">
            <v>18</v>
          </cell>
          <cell r="X777">
            <v>25</v>
          </cell>
          <cell r="Y777">
            <v>41.860465116279073</v>
          </cell>
          <cell r="Z777">
            <v>207083.72093023258</v>
          </cell>
          <cell r="AA777">
            <v>287616.27906976745</v>
          </cell>
          <cell r="AB777">
            <v>28761627.906976745</v>
          </cell>
          <cell r="AC777">
            <v>287616.26906976744</v>
          </cell>
          <cell r="AD777">
            <v>0</v>
          </cell>
          <cell r="AE777">
            <v>287616.27906976745</v>
          </cell>
          <cell r="AF777">
            <v>0</v>
          </cell>
          <cell r="AG777">
            <v>958.7209302325582</v>
          </cell>
          <cell r="AH777">
            <v>958.7209302325582</v>
          </cell>
        </row>
        <row r="778">
          <cell r="A778">
            <v>911</v>
          </cell>
          <cell r="B778" t="str">
            <v>Вод-д по ул Стателетейной</v>
          </cell>
          <cell r="C778">
            <v>4</v>
          </cell>
          <cell r="D778" t="str">
            <v>25</v>
          </cell>
          <cell r="E778" t="str">
            <v>11.05.05</v>
          </cell>
          <cell r="F778" t="str">
            <v/>
          </cell>
          <cell r="G778" t="str">
            <v xml:space="preserve">  .  .</v>
          </cell>
          <cell r="H778">
            <v>2337958.1800000002</v>
          </cell>
          <cell r="I778">
            <v>0</v>
          </cell>
          <cell r="J778">
            <v>0</v>
          </cell>
          <cell r="K778">
            <v>2337958.1800000002</v>
          </cell>
          <cell r="L778">
            <v>0</v>
          </cell>
          <cell r="M778">
            <v>7793.19</v>
          </cell>
          <cell r="N778">
            <v>7793.19</v>
          </cell>
          <cell r="O778">
            <v>225924.59</v>
          </cell>
          <cell r="P778">
            <v>2112033.59</v>
          </cell>
          <cell r="Q778">
            <v>11689.79</v>
          </cell>
          <cell r="R778">
            <v>123</v>
          </cell>
          <cell r="S778">
            <v>935</v>
          </cell>
          <cell r="T778" t="str">
            <v>Амортизация (водопровод)</v>
          </cell>
          <cell r="U778">
            <v>9955220</v>
          </cell>
          <cell r="V778">
            <v>42</v>
          </cell>
          <cell r="W778">
            <v>17</v>
          </cell>
          <cell r="X778">
            <v>25</v>
          </cell>
          <cell r="Y778">
            <v>40.476190476190474</v>
          </cell>
          <cell r="Z778">
            <v>4029493.8095238097</v>
          </cell>
          <cell r="AA778">
            <v>5925726.1904761903</v>
          </cell>
          <cell r="AB778">
            <v>2.8056969446571114</v>
          </cell>
          <cell r="AC778">
            <v>4221643.9423621017</v>
          </cell>
          <cell r="AD778">
            <v>407951.3418859106</v>
          </cell>
          <cell r="AE778">
            <v>6559602.1223621015</v>
          </cell>
          <cell r="AF778">
            <v>633875.93188591057</v>
          </cell>
          <cell r="AG778">
            <v>21865.340407873675</v>
          </cell>
          <cell r="AH778">
            <v>19752.420634920636</v>
          </cell>
        </row>
        <row r="779">
          <cell r="A779">
            <v>912</v>
          </cell>
          <cell r="B779" t="str">
            <v>Вод-д по ул Железнодорожной</v>
          </cell>
          <cell r="C779">
            <v>4</v>
          </cell>
          <cell r="D779" t="str">
            <v>25</v>
          </cell>
          <cell r="E779" t="str">
            <v>11.05.05</v>
          </cell>
          <cell r="F779" t="str">
            <v>Протяженность-1100м, трубы ст д 500-1100м</v>
          </cell>
          <cell r="G779" t="str">
            <v>21.10.04</v>
          </cell>
          <cell r="H779">
            <v>12241708.130000001</v>
          </cell>
          <cell r="I779">
            <v>0</v>
          </cell>
          <cell r="J779">
            <v>0</v>
          </cell>
          <cell r="K779">
            <v>12241708.130000001</v>
          </cell>
          <cell r="L779">
            <v>0</v>
          </cell>
          <cell r="M779">
            <v>40805.69</v>
          </cell>
          <cell r="N779">
            <v>40805.69</v>
          </cell>
          <cell r="O779">
            <v>1182956.97</v>
          </cell>
          <cell r="P779">
            <v>11058751.16</v>
          </cell>
          <cell r="Q779">
            <v>61208.54</v>
          </cell>
          <cell r="R779">
            <v>123</v>
          </cell>
          <cell r="S779">
            <v>935</v>
          </cell>
          <cell r="T779" t="str">
            <v>Амортизация (водопровод)</v>
          </cell>
          <cell r="U779">
            <v>39619775</v>
          </cell>
          <cell r="V779">
            <v>56</v>
          </cell>
          <cell r="W779">
            <v>26</v>
          </cell>
          <cell r="X779">
            <v>30</v>
          </cell>
          <cell r="Y779">
            <v>46.428571428571431</v>
          </cell>
          <cell r="Z779">
            <v>18394895.535714287</v>
          </cell>
          <cell r="AA779">
            <v>21224879.464285713</v>
          </cell>
          <cell r="AB779">
            <v>1.9192835752609261</v>
          </cell>
          <cell r="AC779">
            <v>11253601.217047146</v>
          </cell>
          <cell r="AD779">
            <v>1087472.9127614319</v>
          </cell>
          <cell r="AE779">
            <v>23495309.347047146</v>
          </cell>
          <cell r="AF779">
            <v>2270429.8827614319</v>
          </cell>
          <cell r="AG779">
            <v>78317.697823490496</v>
          </cell>
          <cell r="AH779">
            <v>58957.998511904763</v>
          </cell>
        </row>
        <row r="780">
          <cell r="A780">
            <v>913</v>
          </cell>
          <cell r="B780" t="str">
            <v>Вод-д к дом 76-81 36-38 Восток 5</v>
          </cell>
          <cell r="C780">
            <v>4</v>
          </cell>
          <cell r="D780" t="str">
            <v>25</v>
          </cell>
          <cell r="E780" t="str">
            <v>11.05.05</v>
          </cell>
          <cell r="F780" t="str">
            <v/>
          </cell>
          <cell r="G780" t="str">
            <v xml:space="preserve">  .  .</v>
          </cell>
          <cell r="H780">
            <v>0.01</v>
          </cell>
          <cell r="I780">
            <v>0</v>
          </cell>
          <cell r="J780">
            <v>0</v>
          </cell>
          <cell r="K780">
            <v>0.01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0.01</v>
          </cell>
          <cell r="Q780">
            <v>0</v>
          </cell>
          <cell r="R780">
            <v>123</v>
          </cell>
          <cell r="S780">
            <v>935</v>
          </cell>
          <cell r="T780" t="str">
            <v>Амортизация (водопровод)</v>
          </cell>
          <cell r="U780">
            <v>14400</v>
          </cell>
          <cell r="V780">
            <v>43</v>
          </cell>
          <cell r="W780">
            <v>18</v>
          </cell>
          <cell r="X780">
            <v>25</v>
          </cell>
          <cell r="Y780">
            <v>41.860465116279073</v>
          </cell>
          <cell r="Z780">
            <v>6027.9069767441861</v>
          </cell>
          <cell r="AA780">
            <v>8372.093023255813</v>
          </cell>
          <cell r="AB780">
            <v>837209.30232558132</v>
          </cell>
          <cell r="AC780">
            <v>8372.0830232558128</v>
          </cell>
          <cell r="AD780">
            <v>0</v>
          </cell>
          <cell r="AE780">
            <v>8372.093023255813</v>
          </cell>
          <cell r="AF780">
            <v>0</v>
          </cell>
          <cell r="AG780">
            <v>27.906976744186043</v>
          </cell>
          <cell r="AH780">
            <v>27.90697674418605</v>
          </cell>
        </row>
        <row r="781">
          <cell r="A781">
            <v>914</v>
          </cell>
          <cell r="B781" t="str">
            <v>Вод-д к дому 55 ул Маркса м-н 19</v>
          </cell>
          <cell r="C781">
            <v>4</v>
          </cell>
          <cell r="D781" t="str">
            <v>25</v>
          </cell>
          <cell r="E781" t="str">
            <v>11.05.05</v>
          </cell>
          <cell r="F781" t="str">
            <v/>
          </cell>
          <cell r="G781" t="str">
            <v xml:space="preserve">  .  .</v>
          </cell>
          <cell r="H781">
            <v>0.01</v>
          </cell>
          <cell r="I781">
            <v>0</v>
          </cell>
          <cell r="J781">
            <v>0</v>
          </cell>
          <cell r="K781">
            <v>0.01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0.01</v>
          </cell>
          <cell r="Q781">
            <v>0</v>
          </cell>
          <cell r="R781">
            <v>123</v>
          </cell>
          <cell r="S781">
            <v>935</v>
          </cell>
          <cell r="T781" t="str">
            <v>Амортизация (водопровод)</v>
          </cell>
          <cell r="U781">
            <v>33300</v>
          </cell>
          <cell r="V781">
            <v>64</v>
          </cell>
          <cell r="W781">
            <v>18</v>
          </cell>
          <cell r="X781">
            <v>46</v>
          </cell>
          <cell r="Y781">
            <v>28.125</v>
          </cell>
          <cell r="Z781">
            <v>9365.625</v>
          </cell>
          <cell r="AA781">
            <v>23934.375</v>
          </cell>
          <cell r="AB781">
            <v>2393437.5</v>
          </cell>
          <cell r="AC781">
            <v>23934.365000000002</v>
          </cell>
          <cell r="AD781">
            <v>0</v>
          </cell>
          <cell r="AE781">
            <v>23934.375</v>
          </cell>
          <cell r="AF781">
            <v>0</v>
          </cell>
          <cell r="AG781">
            <v>79.78125</v>
          </cell>
          <cell r="AH781">
            <v>43.359375</v>
          </cell>
        </row>
        <row r="782">
          <cell r="A782">
            <v>915</v>
          </cell>
          <cell r="B782" t="str">
            <v>Вод-д для дом 16-26 56-58 Гульдер</v>
          </cell>
          <cell r="C782">
            <v>4</v>
          </cell>
          <cell r="D782" t="str">
            <v>25</v>
          </cell>
          <cell r="E782" t="str">
            <v>11.05.05</v>
          </cell>
          <cell r="F782" t="str">
            <v/>
          </cell>
          <cell r="G782" t="str">
            <v xml:space="preserve">  .  .</v>
          </cell>
          <cell r="H782">
            <v>813971</v>
          </cell>
          <cell r="I782">
            <v>0</v>
          </cell>
          <cell r="J782">
            <v>0</v>
          </cell>
          <cell r="K782">
            <v>813971</v>
          </cell>
          <cell r="L782">
            <v>0</v>
          </cell>
          <cell r="M782">
            <v>2713.24</v>
          </cell>
          <cell r="N782">
            <v>2713.24</v>
          </cell>
          <cell r="O782">
            <v>78656.820000000007</v>
          </cell>
          <cell r="P782">
            <v>735314.18</v>
          </cell>
          <cell r="Q782">
            <v>4069.86</v>
          </cell>
          <cell r="R782">
            <v>123</v>
          </cell>
          <cell r="S782">
            <v>935</v>
          </cell>
          <cell r="T782" t="str">
            <v>Амортизация (водопровод)</v>
          </cell>
          <cell r="U782">
            <v>3115992</v>
          </cell>
          <cell r="V782">
            <v>43</v>
          </cell>
          <cell r="W782">
            <v>18</v>
          </cell>
          <cell r="X782">
            <v>25</v>
          </cell>
          <cell r="Y782">
            <v>41.860465116279073</v>
          </cell>
          <cell r="Z782">
            <v>1304368.7441860465</v>
          </cell>
          <cell r="AA782">
            <v>1811623.2558139535</v>
          </cell>
          <cell r="AB782">
            <v>2.4637404052427674</v>
          </cell>
          <cell r="AC782">
            <v>1191442.2413958607</v>
          </cell>
          <cell r="AD782">
            <v>115133.16558190741</v>
          </cell>
          <cell r="AE782">
            <v>2005413.2413958607</v>
          </cell>
          <cell r="AF782">
            <v>193789.98558190741</v>
          </cell>
          <cell r="AG782">
            <v>6684.7108046528692</v>
          </cell>
          <cell r="AH782">
            <v>6038.7441860465115</v>
          </cell>
        </row>
        <row r="783">
          <cell r="A783">
            <v>916</v>
          </cell>
          <cell r="B783" t="str">
            <v>Вод-д с кап рем ул Пикетной</v>
          </cell>
          <cell r="C783">
            <v>4</v>
          </cell>
          <cell r="D783" t="str">
            <v>25</v>
          </cell>
          <cell r="E783" t="str">
            <v>11.05.05</v>
          </cell>
          <cell r="F783" t="str">
            <v/>
          </cell>
          <cell r="G783" t="str">
            <v xml:space="preserve">  .  .</v>
          </cell>
          <cell r="H783">
            <v>0.01</v>
          </cell>
          <cell r="I783">
            <v>0</v>
          </cell>
          <cell r="J783">
            <v>0</v>
          </cell>
          <cell r="K783">
            <v>0.01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0.01</v>
          </cell>
          <cell r="Q783">
            <v>0</v>
          </cell>
          <cell r="R783">
            <v>123</v>
          </cell>
          <cell r="S783">
            <v>935</v>
          </cell>
          <cell r="T783" t="str">
            <v>Амортизация (водопровод)</v>
          </cell>
          <cell r="U783">
            <v>719055</v>
          </cell>
          <cell r="V783">
            <v>44</v>
          </cell>
          <cell r="W783">
            <v>18</v>
          </cell>
          <cell r="X783">
            <v>26</v>
          </cell>
          <cell r="Y783">
            <v>40.909090909090914</v>
          </cell>
          <cell r="Z783">
            <v>294158.86363636365</v>
          </cell>
          <cell r="AA783">
            <v>424896.13636363635</v>
          </cell>
          <cell r="AB783">
            <v>42489613.636363633</v>
          </cell>
          <cell r="AC783">
            <v>424896.12636363634</v>
          </cell>
          <cell r="AD783">
            <v>0</v>
          </cell>
          <cell r="AE783">
            <v>424896.13636363635</v>
          </cell>
          <cell r="AF783">
            <v>0</v>
          </cell>
          <cell r="AG783">
            <v>1416.3204545454546</v>
          </cell>
          <cell r="AH783">
            <v>1361.8465909090908</v>
          </cell>
        </row>
        <row r="784">
          <cell r="A784">
            <v>919</v>
          </cell>
          <cell r="B784" t="str">
            <v>Вод-д по ул Мясникова</v>
          </cell>
          <cell r="C784">
            <v>4</v>
          </cell>
          <cell r="D784" t="str">
            <v>25</v>
          </cell>
          <cell r="E784" t="str">
            <v>11.05.05</v>
          </cell>
          <cell r="F784" t="str">
            <v/>
          </cell>
          <cell r="G784" t="str">
            <v xml:space="preserve">  .  .</v>
          </cell>
          <cell r="H784">
            <v>0.01</v>
          </cell>
          <cell r="I784">
            <v>0</v>
          </cell>
          <cell r="J784">
            <v>0</v>
          </cell>
          <cell r="K784">
            <v>0.01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0.01</v>
          </cell>
          <cell r="Q784">
            <v>0</v>
          </cell>
          <cell r="R784">
            <v>123</v>
          </cell>
          <cell r="S784">
            <v>935</v>
          </cell>
          <cell r="T784" t="str">
            <v>Амортизация (водопровод)</v>
          </cell>
          <cell r="U784">
            <v>166050</v>
          </cell>
          <cell r="V784">
            <v>42</v>
          </cell>
          <cell r="W784">
            <v>17</v>
          </cell>
          <cell r="X784">
            <v>25</v>
          </cell>
          <cell r="Y784">
            <v>40.476190476190474</v>
          </cell>
          <cell r="Z784">
            <v>67210.71428571429</v>
          </cell>
          <cell r="AA784">
            <v>98839.28571428571</v>
          </cell>
          <cell r="AB784">
            <v>9883928.5714285709</v>
          </cell>
          <cell r="AC784">
            <v>98839.275714285715</v>
          </cell>
          <cell r="AD784">
            <v>0</v>
          </cell>
          <cell r="AE784">
            <v>98839.28571428571</v>
          </cell>
          <cell r="AF784">
            <v>0</v>
          </cell>
          <cell r="AG784">
            <v>329.46428571428572</v>
          </cell>
          <cell r="AH784">
            <v>329.46428571428572</v>
          </cell>
        </row>
        <row r="785">
          <cell r="A785">
            <v>920</v>
          </cell>
          <cell r="B785" t="str">
            <v>Вод-д к дому 34 Н-абдирова</v>
          </cell>
          <cell r="C785">
            <v>4</v>
          </cell>
          <cell r="D785" t="str">
            <v>25</v>
          </cell>
          <cell r="E785" t="str">
            <v>11.05.05</v>
          </cell>
          <cell r="F785" t="str">
            <v/>
          </cell>
          <cell r="G785" t="str">
            <v xml:space="preserve">  .  .</v>
          </cell>
          <cell r="H785">
            <v>0.01</v>
          </cell>
          <cell r="I785">
            <v>0</v>
          </cell>
          <cell r="J785">
            <v>0</v>
          </cell>
          <cell r="K785">
            <v>0.01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0.01</v>
          </cell>
          <cell r="Q785">
            <v>0</v>
          </cell>
          <cell r="R785">
            <v>123</v>
          </cell>
          <cell r="S785">
            <v>935</v>
          </cell>
          <cell r="T785" t="str">
            <v>Амортизация (водопровод)</v>
          </cell>
          <cell r="U785">
            <v>9000</v>
          </cell>
          <cell r="V785">
            <v>42</v>
          </cell>
          <cell r="W785">
            <v>17</v>
          </cell>
          <cell r="X785">
            <v>25</v>
          </cell>
          <cell r="Y785">
            <v>40.476190476190474</v>
          </cell>
          <cell r="Z785">
            <v>3642.8571428571431</v>
          </cell>
          <cell r="AA785">
            <v>5357.1428571428569</v>
          </cell>
          <cell r="AB785">
            <v>535714.28571428568</v>
          </cell>
          <cell r="AC785">
            <v>5357.1328571428567</v>
          </cell>
          <cell r="AD785">
            <v>0</v>
          </cell>
          <cell r="AE785">
            <v>5357.1428571428569</v>
          </cell>
          <cell r="AF785">
            <v>0</v>
          </cell>
          <cell r="AG785">
            <v>17.857142857142858</v>
          </cell>
          <cell r="AH785">
            <v>17.857142857142858</v>
          </cell>
        </row>
        <row r="786">
          <cell r="A786">
            <v>921</v>
          </cell>
          <cell r="B786" t="str">
            <v>Вод-д к дом 14 20 Степной 4</v>
          </cell>
          <cell r="C786">
            <v>4</v>
          </cell>
          <cell r="D786" t="str">
            <v>25</v>
          </cell>
          <cell r="E786" t="str">
            <v>11.05.05</v>
          </cell>
          <cell r="F786" t="str">
            <v/>
          </cell>
          <cell r="G786" t="str">
            <v xml:space="preserve">  .  .</v>
          </cell>
          <cell r="H786">
            <v>0.01</v>
          </cell>
          <cell r="I786">
            <v>0</v>
          </cell>
          <cell r="J786">
            <v>0</v>
          </cell>
          <cell r="K786">
            <v>0.01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0.01</v>
          </cell>
          <cell r="Q786">
            <v>0</v>
          </cell>
          <cell r="R786">
            <v>123</v>
          </cell>
          <cell r="S786">
            <v>935</v>
          </cell>
          <cell r="T786" t="str">
            <v>Амортизация (водопровод)</v>
          </cell>
          <cell r="U786">
            <v>200250</v>
          </cell>
          <cell r="V786">
            <v>42</v>
          </cell>
          <cell r="W786">
            <v>17</v>
          </cell>
          <cell r="X786">
            <v>25</v>
          </cell>
          <cell r="Y786">
            <v>40.476190476190474</v>
          </cell>
          <cell r="Z786">
            <v>81053.571428571435</v>
          </cell>
          <cell r="AA786">
            <v>119196.42857142857</v>
          </cell>
          <cell r="AB786">
            <v>11919642.857142856</v>
          </cell>
          <cell r="AC786">
            <v>119196.41857142857</v>
          </cell>
          <cell r="AD786">
            <v>0</v>
          </cell>
          <cell r="AE786">
            <v>119196.42857142857</v>
          </cell>
          <cell r="AF786">
            <v>0</v>
          </cell>
          <cell r="AG786">
            <v>397.3214285714285</v>
          </cell>
          <cell r="AH786">
            <v>397.32142857142861</v>
          </cell>
        </row>
        <row r="787">
          <cell r="A787">
            <v>922</v>
          </cell>
          <cell r="B787" t="str">
            <v>Вод-д к дом 32-42 Гульдер</v>
          </cell>
          <cell r="C787">
            <v>4</v>
          </cell>
          <cell r="D787" t="str">
            <v>25</v>
          </cell>
          <cell r="E787" t="str">
            <v>11.05.05</v>
          </cell>
          <cell r="F787" t="str">
            <v/>
          </cell>
          <cell r="G787" t="str">
            <v xml:space="preserve">  .  .</v>
          </cell>
          <cell r="H787">
            <v>0.01</v>
          </cell>
          <cell r="I787">
            <v>0</v>
          </cell>
          <cell r="J787">
            <v>0</v>
          </cell>
          <cell r="K787">
            <v>0.01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0.01</v>
          </cell>
          <cell r="Q787">
            <v>0</v>
          </cell>
          <cell r="R787">
            <v>123</v>
          </cell>
          <cell r="S787">
            <v>935</v>
          </cell>
          <cell r="T787" t="str">
            <v>Амортизация (водопровод)</v>
          </cell>
          <cell r="U787">
            <v>84150</v>
          </cell>
          <cell r="V787">
            <v>45</v>
          </cell>
          <cell r="W787">
            <v>17</v>
          </cell>
          <cell r="X787">
            <v>28</v>
          </cell>
          <cell r="Y787">
            <v>37.777777777777779</v>
          </cell>
          <cell r="Z787">
            <v>31790</v>
          </cell>
          <cell r="AA787">
            <v>52360</v>
          </cell>
          <cell r="AB787">
            <v>5236000</v>
          </cell>
          <cell r="AC787">
            <v>52359.99</v>
          </cell>
          <cell r="AD787">
            <v>0</v>
          </cell>
          <cell r="AE787">
            <v>52360</v>
          </cell>
          <cell r="AF787">
            <v>0</v>
          </cell>
          <cell r="AG787">
            <v>174.53333333333333</v>
          </cell>
          <cell r="AH787">
            <v>155.83333333333334</v>
          </cell>
        </row>
        <row r="788">
          <cell r="A788">
            <v>923</v>
          </cell>
          <cell r="B788" t="str">
            <v>Вод-д к дом 31 4 3 44 45 47 Гульдер 1</v>
          </cell>
          <cell r="C788">
            <v>4</v>
          </cell>
          <cell r="D788" t="str">
            <v>25</v>
          </cell>
          <cell r="E788" t="str">
            <v>11.05.05</v>
          </cell>
          <cell r="F788" t="str">
            <v/>
          </cell>
          <cell r="G788" t="str">
            <v xml:space="preserve">  .  .</v>
          </cell>
          <cell r="H788">
            <v>643593.39</v>
          </cell>
          <cell r="I788">
            <v>0</v>
          </cell>
          <cell r="J788">
            <v>0</v>
          </cell>
          <cell r="K788">
            <v>643593.39</v>
          </cell>
          <cell r="L788">
            <v>0</v>
          </cell>
          <cell r="M788">
            <v>2145.31</v>
          </cell>
          <cell r="N788">
            <v>2145.31</v>
          </cell>
          <cell r="O788">
            <v>59415.63</v>
          </cell>
          <cell r="P788">
            <v>584177.76</v>
          </cell>
          <cell r="Q788">
            <v>3217.97</v>
          </cell>
          <cell r="R788">
            <v>123</v>
          </cell>
          <cell r="S788">
            <v>935</v>
          </cell>
          <cell r="T788" t="str">
            <v>Амортизация (водопровод)</v>
          </cell>
          <cell r="U788">
            <v>2799544</v>
          </cell>
          <cell r="V788">
            <v>42</v>
          </cell>
          <cell r="W788">
            <v>17</v>
          </cell>
          <cell r="X788">
            <v>25</v>
          </cell>
          <cell r="Y788">
            <v>40.476190476190474</v>
          </cell>
          <cell r="Z788">
            <v>1133148.7619047619</v>
          </cell>
          <cell r="AA788">
            <v>1666395.2380952381</v>
          </cell>
          <cell r="AB788">
            <v>2.8525482347962683</v>
          </cell>
          <cell r="AC788">
            <v>1192287.7985710464</v>
          </cell>
          <cell r="AD788">
            <v>110070.3204758082</v>
          </cell>
          <cell r="AE788">
            <v>1835881.1885710466</v>
          </cell>
          <cell r="AF788">
            <v>169485.9504758082</v>
          </cell>
          <cell r="AG788">
            <v>6119.6039619034891</v>
          </cell>
          <cell r="AH788">
            <v>5554.6507936507942</v>
          </cell>
        </row>
        <row r="789">
          <cell r="A789">
            <v>924</v>
          </cell>
          <cell r="B789" t="str">
            <v>Вод-д к дом 27-29 Гульдер 1</v>
          </cell>
          <cell r="C789">
            <v>4</v>
          </cell>
          <cell r="D789" t="str">
            <v>25</v>
          </cell>
          <cell r="E789" t="str">
            <v>11.05.05</v>
          </cell>
          <cell r="F789" t="str">
            <v/>
          </cell>
          <cell r="G789" t="str">
            <v xml:space="preserve">  .  .</v>
          </cell>
          <cell r="H789">
            <v>295560.69</v>
          </cell>
          <cell r="I789">
            <v>0</v>
          </cell>
          <cell r="J789">
            <v>0</v>
          </cell>
          <cell r="K789">
            <v>295560.69</v>
          </cell>
          <cell r="L789">
            <v>0</v>
          </cell>
          <cell r="M789">
            <v>985.2</v>
          </cell>
          <cell r="N789">
            <v>985.2</v>
          </cell>
          <cell r="O789">
            <v>28560.959999999999</v>
          </cell>
          <cell r="P789">
            <v>266999.73</v>
          </cell>
          <cell r="Q789">
            <v>1477.8</v>
          </cell>
          <cell r="R789">
            <v>123</v>
          </cell>
          <cell r="S789">
            <v>935</v>
          </cell>
          <cell r="T789" t="str">
            <v>Амортизация (водопровод)</v>
          </cell>
          <cell r="U789">
            <v>1355112</v>
          </cell>
          <cell r="V789">
            <v>42</v>
          </cell>
          <cell r="W789">
            <v>17</v>
          </cell>
          <cell r="X789">
            <v>25</v>
          </cell>
          <cell r="Y789">
            <v>40.476190476190474</v>
          </cell>
          <cell r="Z789">
            <v>548497.71428571432</v>
          </cell>
          <cell r="AA789">
            <v>806614.28571428568</v>
          </cell>
          <cell r="AB789">
            <v>3.0210303422939258</v>
          </cell>
          <cell r="AC789">
            <v>597337.12247932889</v>
          </cell>
          <cell r="AD789">
            <v>57722.566765043121</v>
          </cell>
          <cell r="AE789">
            <v>892897.81247932883</v>
          </cell>
          <cell r="AF789">
            <v>86283.52676504312</v>
          </cell>
          <cell r="AG789">
            <v>2976.3260415977625</v>
          </cell>
          <cell r="AH789">
            <v>2688.7142857142858</v>
          </cell>
        </row>
        <row r="790">
          <cell r="A790">
            <v>925</v>
          </cell>
          <cell r="B790" t="str">
            <v>Вод-д к тепл н/стан М-29</v>
          </cell>
          <cell r="C790">
            <v>4</v>
          </cell>
          <cell r="D790" t="str">
            <v>25</v>
          </cell>
          <cell r="E790" t="str">
            <v>11.05.05</v>
          </cell>
          <cell r="F790" t="str">
            <v/>
          </cell>
          <cell r="G790" t="str">
            <v xml:space="preserve">  .  .</v>
          </cell>
          <cell r="H790">
            <v>9100.4599999999991</v>
          </cell>
          <cell r="I790">
            <v>0</v>
          </cell>
          <cell r="J790">
            <v>0</v>
          </cell>
          <cell r="K790">
            <v>9100.4599999999991</v>
          </cell>
          <cell r="L790">
            <v>0</v>
          </cell>
          <cell r="M790">
            <v>30.33</v>
          </cell>
          <cell r="N790">
            <v>30.33</v>
          </cell>
          <cell r="O790">
            <v>879.27</v>
          </cell>
          <cell r="P790">
            <v>8221.19</v>
          </cell>
          <cell r="Q790">
            <v>45.5</v>
          </cell>
          <cell r="R790">
            <v>123</v>
          </cell>
          <cell r="S790">
            <v>935</v>
          </cell>
          <cell r="T790" t="str">
            <v>Амортизация (водопровод)</v>
          </cell>
          <cell r="U790">
            <v>36080</v>
          </cell>
          <cell r="V790">
            <v>42</v>
          </cell>
          <cell r="W790">
            <v>17</v>
          </cell>
          <cell r="X790">
            <v>25</v>
          </cell>
          <cell r="Y790">
            <v>40.476190476190474</v>
          </cell>
          <cell r="Z790">
            <v>14603.809523809525</v>
          </cell>
          <cell r="AA790">
            <v>21476.190476190473</v>
          </cell>
          <cell r="AB790">
            <v>2.6122970611542211</v>
          </cell>
          <cell r="AC790">
            <v>14672.64491315154</v>
          </cell>
          <cell r="AD790">
            <v>1417.6444369610722</v>
          </cell>
          <cell r="AE790">
            <v>23773.104913151539</v>
          </cell>
          <cell r="AF790">
            <v>2296.9144369610722</v>
          </cell>
          <cell r="AG790">
            <v>79.243683043838459</v>
          </cell>
          <cell r="AH790">
            <v>71.587301587301582</v>
          </cell>
        </row>
        <row r="791">
          <cell r="A791">
            <v>926</v>
          </cell>
          <cell r="B791" t="str">
            <v>Вод-д к дом 70-75 Восток 5</v>
          </cell>
          <cell r="C791">
            <v>4</v>
          </cell>
          <cell r="D791" t="str">
            <v>25</v>
          </cell>
          <cell r="E791" t="str">
            <v>11.05.05</v>
          </cell>
          <cell r="F791" t="str">
            <v/>
          </cell>
          <cell r="G791" t="str">
            <v xml:space="preserve">  .  .</v>
          </cell>
          <cell r="H791">
            <v>0.01</v>
          </cell>
          <cell r="I791">
            <v>0</v>
          </cell>
          <cell r="J791">
            <v>0</v>
          </cell>
          <cell r="K791">
            <v>0.01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0.01</v>
          </cell>
          <cell r="Q791">
            <v>0</v>
          </cell>
          <cell r="R791">
            <v>123</v>
          </cell>
          <cell r="S791">
            <v>935</v>
          </cell>
          <cell r="T791" t="str">
            <v>Амортизация (водопровод)</v>
          </cell>
          <cell r="U791">
            <v>9000</v>
          </cell>
          <cell r="V791">
            <v>42</v>
          </cell>
          <cell r="W791">
            <v>17</v>
          </cell>
          <cell r="X791">
            <v>25</v>
          </cell>
          <cell r="Y791">
            <v>40.476190476190474</v>
          </cell>
          <cell r="Z791">
            <v>3642.8571428571431</v>
          </cell>
          <cell r="AA791">
            <v>5357.1428571428569</v>
          </cell>
          <cell r="AB791">
            <v>535714.28571428568</v>
          </cell>
          <cell r="AC791">
            <v>5357.1328571428567</v>
          </cell>
          <cell r="AD791">
            <v>0</v>
          </cell>
          <cell r="AE791">
            <v>5357.1428571428569</v>
          </cell>
          <cell r="AF791">
            <v>0</v>
          </cell>
          <cell r="AG791">
            <v>17.857142857142858</v>
          </cell>
          <cell r="AH791">
            <v>17.857142857142858</v>
          </cell>
        </row>
        <row r="792">
          <cell r="A792">
            <v>927</v>
          </cell>
          <cell r="B792" t="str">
            <v>Вод-д к дому ул Кирова 52/2</v>
          </cell>
          <cell r="C792">
            <v>4</v>
          </cell>
          <cell r="D792" t="str">
            <v>25</v>
          </cell>
          <cell r="E792" t="str">
            <v>11.05.05</v>
          </cell>
          <cell r="F792" t="str">
            <v/>
          </cell>
          <cell r="G792" t="str">
            <v xml:space="preserve">  .  .</v>
          </cell>
          <cell r="H792">
            <v>9446.42</v>
          </cell>
          <cell r="I792">
            <v>0</v>
          </cell>
          <cell r="J792">
            <v>0</v>
          </cell>
          <cell r="K792">
            <v>9446.42</v>
          </cell>
          <cell r="L792">
            <v>0</v>
          </cell>
          <cell r="M792">
            <v>31.49</v>
          </cell>
          <cell r="N792">
            <v>31.49</v>
          </cell>
          <cell r="O792">
            <v>220.43</v>
          </cell>
          <cell r="P792">
            <v>9225.99</v>
          </cell>
          <cell r="Q792">
            <v>47.23</v>
          </cell>
          <cell r="R792">
            <v>123</v>
          </cell>
          <cell r="S792">
            <v>935</v>
          </cell>
          <cell r="T792" t="str">
            <v>Амортизация (водопровод)</v>
          </cell>
          <cell r="U792">
            <v>68120</v>
          </cell>
          <cell r="V792">
            <v>42</v>
          </cell>
          <cell r="W792">
            <v>17</v>
          </cell>
          <cell r="X792">
            <v>25</v>
          </cell>
          <cell r="Y792">
            <v>40.476190476190474</v>
          </cell>
          <cell r="Z792">
            <v>27572.380952380954</v>
          </cell>
          <cell r="AA792">
            <v>40547.619047619046</v>
          </cell>
          <cell r="AB792">
            <v>4.3949342073445825</v>
          </cell>
          <cell r="AC792">
            <v>32069.974394944016</v>
          </cell>
          <cell r="AD792">
            <v>748.34534732496627</v>
          </cell>
          <cell r="AE792">
            <v>41516.394394944014</v>
          </cell>
          <cell r="AF792">
            <v>968.77534732496633</v>
          </cell>
          <cell r="AG792">
            <v>138.38798131648005</v>
          </cell>
          <cell r="AH792">
            <v>135.15873015873015</v>
          </cell>
        </row>
        <row r="793">
          <cell r="A793">
            <v>928</v>
          </cell>
          <cell r="B793" t="str">
            <v>Вод-д к дому 13 ул Бухар-Жырау</v>
          </cell>
          <cell r="C793">
            <v>4</v>
          </cell>
          <cell r="D793" t="str">
            <v>25</v>
          </cell>
          <cell r="E793" t="str">
            <v>11.05.05</v>
          </cell>
          <cell r="F793" t="str">
            <v/>
          </cell>
          <cell r="G793" t="str">
            <v xml:space="preserve">  .  .</v>
          </cell>
          <cell r="H793">
            <v>26565.97</v>
          </cell>
          <cell r="I793">
            <v>0</v>
          </cell>
          <cell r="J793">
            <v>0</v>
          </cell>
          <cell r="K793">
            <v>26565.97</v>
          </cell>
          <cell r="L793">
            <v>0</v>
          </cell>
          <cell r="M793">
            <v>88.55</v>
          </cell>
          <cell r="N793">
            <v>88.55</v>
          </cell>
          <cell r="O793">
            <v>2567.0700000000002</v>
          </cell>
          <cell r="P793">
            <v>23998.9</v>
          </cell>
          <cell r="Q793">
            <v>132.83000000000001</v>
          </cell>
          <cell r="R793">
            <v>123</v>
          </cell>
          <cell r="S793">
            <v>935</v>
          </cell>
          <cell r="T793" t="str">
            <v>Амортизация (водопровод)</v>
          </cell>
          <cell r="U793">
            <v>85280</v>
          </cell>
          <cell r="V793">
            <v>42</v>
          </cell>
          <cell r="W793">
            <v>17</v>
          </cell>
          <cell r="X793">
            <v>25</v>
          </cell>
          <cell r="Y793">
            <v>40.476190476190474</v>
          </cell>
          <cell r="Z793">
            <v>34518.095238095237</v>
          </cell>
          <cell r="AA793">
            <v>50761.904761904763</v>
          </cell>
          <cell r="AB793">
            <v>2.1151763106602703</v>
          </cell>
          <cell r="AC793">
            <v>29625.740413711421</v>
          </cell>
          <cell r="AD793">
            <v>2862.7356518066604</v>
          </cell>
          <cell r="AE793">
            <v>56191.710413711422</v>
          </cell>
          <cell r="AF793">
            <v>5429.8056518066605</v>
          </cell>
          <cell r="AG793">
            <v>187.30570137903806</v>
          </cell>
          <cell r="AH793">
            <v>169.20634920634919</v>
          </cell>
        </row>
        <row r="794">
          <cell r="A794">
            <v>929</v>
          </cell>
          <cell r="B794" t="str">
            <v>Вод-д по ул Плотничная</v>
          </cell>
          <cell r="C794">
            <v>4</v>
          </cell>
          <cell r="D794" t="str">
            <v>25</v>
          </cell>
          <cell r="E794" t="str">
            <v>11.05.05</v>
          </cell>
          <cell r="F794" t="str">
            <v/>
          </cell>
          <cell r="G794" t="str">
            <v xml:space="preserve">  .  .</v>
          </cell>
          <cell r="H794">
            <v>0.01</v>
          </cell>
          <cell r="I794">
            <v>0</v>
          </cell>
          <cell r="J794">
            <v>0</v>
          </cell>
          <cell r="K794">
            <v>0.01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0.01</v>
          </cell>
          <cell r="Q794">
            <v>0</v>
          </cell>
          <cell r="R794">
            <v>123</v>
          </cell>
          <cell r="S794">
            <v>935</v>
          </cell>
          <cell r="T794" t="str">
            <v>Амортизация (водопровод)</v>
          </cell>
          <cell r="U794">
            <v>218250</v>
          </cell>
          <cell r="V794">
            <v>42</v>
          </cell>
          <cell r="W794">
            <v>17</v>
          </cell>
          <cell r="X794">
            <v>25</v>
          </cell>
          <cell r="Y794">
            <v>40.476190476190474</v>
          </cell>
          <cell r="Z794">
            <v>88339.28571428571</v>
          </cell>
          <cell r="AA794">
            <v>129910.71428571429</v>
          </cell>
          <cell r="AB794">
            <v>12991071.428571429</v>
          </cell>
          <cell r="AC794">
            <v>129910.7042857143</v>
          </cell>
          <cell r="AD794">
            <v>0</v>
          </cell>
          <cell r="AE794">
            <v>129910.71428571429</v>
          </cell>
          <cell r="AF794">
            <v>0</v>
          </cell>
          <cell r="AG794">
            <v>433.03571428571428</v>
          </cell>
          <cell r="AH794">
            <v>433.03571428571428</v>
          </cell>
        </row>
        <row r="795">
          <cell r="A795">
            <v>930</v>
          </cell>
          <cell r="B795" t="str">
            <v>Вод-д ул Локомотивная</v>
          </cell>
          <cell r="C795">
            <v>4</v>
          </cell>
          <cell r="D795" t="str">
            <v>25</v>
          </cell>
          <cell r="E795" t="str">
            <v>11.05.05</v>
          </cell>
          <cell r="F795" t="str">
            <v/>
          </cell>
          <cell r="G795" t="str">
            <v xml:space="preserve">  .  .</v>
          </cell>
          <cell r="H795">
            <v>0.01</v>
          </cell>
          <cell r="I795">
            <v>0</v>
          </cell>
          <cell r="J795">
            <v>0</v>
          </cell>
          <cell r="K795">
            <v>0.01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0.01</v>
          </cell>
          <cell r="Q795">
            <v>0</v>
          </cell>
          <cell r="R795">
            <v>123</v>
          </cell>
          <cell r="S795">
            <v>935</v>
          </cell>
          <cell r="T795" t="str">
            <v>Амортизация (водопровод)</v>
          </cell>
          <cell r="U795">
            <v>5042240</v>
          </cell>
          <cell r="V795">
            <v>36</v>
          </cell>
          <cell r="W795">
            <v>26</v>
          </cell>
          <cell r="X795">
            <v>10</v>
          </cell>
          <cell r="Y795">
            <v>72.222222222222214</v>
          </cell>
          <cell r="Z795">
            <v>3641617.7777777771</v>
          </cell>
          <cell r="AA795">
            <v>1400622.2222222229</v>
          </cell>
          <cell r="AB795">
            <v>140062222.2222223</v>
          </cell>
          <cell r="AC795">
            <v>1400622.2122222229</v>
          </cell>
          <cell r="AD795">
            <v>0</v>
          </cell>
          <cell r="AE795">
            <v>1400622.2222222229</v>
          </cell>
          <cell r="AF795">
            <v>0</v>
          </cell>
          <cell r="AG795">
            <v>4668.7407407407436</v>
          </cell>
          <cell r="AH795">
            <v>11671.851851851852</v>
          </cell>
        </row>
        <row r="796">
          <cell r="A796">
            <v>931</v>
          </cell>
          <cell r="B796" t="str">
            <v>Вод-д ул Шаумяна 29-47</v>
          </cell>
          <cell r="C796">
            <v>4</v>
          </cell>
          <cell r="D796" t="str">
            <v>25</v>
          </cell>
          <cell r="E796" t="str">
            <v>11.05.05</v>
          </cell>
          <cell r="F796" t="str">
            <v/>
          </cell>
          <cell r="G796" t="str">
            <v xml:space="preserve">  .  .</v>
          </cell>
          <cell r="H796">
            <v>0.01</v>
          </cell>
          <cell r="I796">
            <v>0</v>
          </cell>
          <cell r="J796">
            <v>0</v>
          </cell>
          <cell r="K796">
            <v>0.01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0.01</v>
          </cell>
          <cell r="Q796">
            <v>0</v>
          </cell>
          <cell r="R796">
            <v>123</v>
          </cell>
          <cell r="S796">
            <v>935</v>
          </cell>
          <cell r="T796" t="str">
            <v>Амортизация (водопровод)</v>
          </cell>
          <cell r="U796">
            <v>99000</v>
          </cell>
          <cell r="V796">
            <v>42</v>
          </cell>
          <cell r="W796">
            <v>17</v>
          </cell>
          <cell r="X796">
            <v>25</v>
          </cell>
          <cell r="Y796">
            <v>40.476190476190474</v>
          </cell>
          <cell r="Z796">
            <v>40071.428571428572</v>
          </cell>
          <cell r="AA796">
            <v>58928.571428571428</v>
          </cell>
          <cell r="AB796">
            <v>5892857.1428571427</v>
          </cell>
          <cell r="AC796">
            <v>58928.561428571425</v>
          </cell>
          <cell r="AD796">
            <v>0</v>
          </cell>
          <cell r="AE796">
            <v>58928.571428571428</v>
          </cell>
          <cell r="AF796">
            <v>0</v>
          </cell>
          <cell r="AG796">
            <v>196.42857142857142</v>
          </cell>
          <cell r="AH796">
            <v>196.42857142857144</v>
          </cell>
        </row>
        <row r="797">
          <cell r="A797">
            <v>932</v>
          </cell>
          <cell r="B797" t="str">
            <v>Вод-д ул Попова 47 35</v>
          </cell>
          <cell r="C797">
            <v>4</v>
          </cell>
          <cell r="D797" t="str">
            <v>25</v>
          </cell>
          <cell r="E797" t="str">
            <v>11.05.05</v>
          </cell>
          <cell r="F797" t="str">
            <v/>
          </cell>
          <cell r="G797" t="str">
            <v xml:space="preserve">  .  .</v>
          </cell>
          <cell r="H797">
            <v>0.01</v>
          </cell>
          <cell r="I797">
            <v>0</v>
          </cell>
          <cell r="J797">
            <v>0</v>
          </cell>
          <cell r="K797">
            <v>0.01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0.01</v>
          </cell>
          <cell r="Q797">
            <v>0</v>
          </cell>
          <cell r="R797">
            <v>123</v>
          </cell>
          <cell r="S797">
            <v>935</v>
          </cell>
          <cell r="T797" t="str">
            <v>Амортизация (водопровод)</v>
          </cell>
          <cell r="U797">
            <v>119600</v>
          </cell>
          <cell r="V797">
            <v>42</v>
          </cell>
          <cell r="W797">
            <v>17</v>
          </cell>
          <cell r="X797">
            <v>25</v>
          </cell>
          <cell r="Y797">
            <v>40.476190476190474</v>
          </cell>
          <cell r="Z797">
            <v>48409.523809523809</v>
          </cell>
          <cell r="AA797">
            <v>71190.476190476184</v>
          </cell>
          <cell r="AB797">
            <v>7119047.6190476185</v>
          </cell>
          <cell r="AC797">
            <v>71190.466190476189</v>
          </cell>
          <cell r="AD797">
            <v>0</v>
          </cell>
          <cell r="AE797">
            <v>71190.476190476184</v>
          </cell>
          <cell r="AF797">
            <v>0</v>
          </cell>
          <cell r="AG797">
            <v>237.30158730158726</v>
          </cell>
          <cell r="AH797">
            <v>237.30158730158732</v>
          </cell>
        </row>
        <row r="798">
          <cell r="A798">
            <v>933</v>
          </cell>
          <cell r="B798" t="str">
            <v>Вод-д ул Тарнопольской 46-53</v>
          </cell>
          <cell r="C798">
            <v>4</v>
          </cell>
          <cell r="D798" t="str">
            <v>25</v>
          </cell>
          <cell r="E798" t="str">
            <v>11.05.05</v>
          </cell>
          <cell r="F798" t="str">
            <v/>
          </cell>
          <cell r="G798" t="str">
            <v xml:space="preserve">  .  .</v>
          </cell>
          <cell r="H798">
            <v>0.01</v>
          </cell>
          <cell r="I798">
            <v>0</v>
          </cell>
          <cell r="J798">
            <v>0</v>
          </cell>
          <cell r="K798">
            <v>0.01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0.01</v>
          </cell>
          <cell r="Q798">
            <v>0</v>
          </cell>
          <cell r="R798">
            <v>123</v>
          </cell>
          <cell r="S798">
            <v>935</v>
          </cell>
          <cell r="T798" t="str">
            <v>Амортизация (водопровод)</v>
          </cell>
          <cell r="U798">
            <v>82000</v>
          </cell>
          <cell r="V798">
            <v>42</v>
          </cell>
          <cell r="W798">
            <v>17</v>
          </cell>
          <cell r="X798">
            <v>25</v>
          </cell>
          <cell r="Y798">
            <v>40.476190476190474</v>
          </cell>
          <cell r="Z798">
            <v>33190.476190476191</v>
          </cell>
          <cell r="AA798">
            <v>48809.523809523809</v>
          </cell>
          <cell r="AB798">
            <v>4880952.3809523806</v>
          </cell>
          <cell r="AC798">
            <v>48809.513809523807</v>
          </cell>
          <cell r="AD798">
            <v>0</v>
          </cell>
          <cell r="AE798">
            <v>48809.523809523809</v>
          </cell>
          <cell r="AF798">
            <v>0</v>
          </cell>
          <cell r="AG798">
            <v>162.69841269841268</v>
          </cell>
          <cell r="AH798">
            <v>162.69841269841268</v>
          </cell>
        </row>
        <row r="799">
          <cell r="A799">
            <v>934</v>
          </cell>
          <cell r="B799" t="str">
            <v>Вод-д ул Ишимская 28-50</v>
          </cell>
          <cell r="C799">
            <v>4</v>
          </cell>
          <cell r="D799" t="str">
            <v>25</v>
          </cell>
          <cell r="E799" t="str">
            <v>11.05.05</v>
          </cell>
          <cell r="F799" t="str">
            <v/>
          </cell>
          <cell r="G799" t="str">
            <v xml:space="preserve">  .  .</v>
          </cell>
          <cell r="H799">
            <v>0.01</v>
          </cell>
          <cell r="I799">
            <v>0</v>
          </cell>
          <cell r="J799">
            <v>0</v>
          </cell>
          <cell r="K799">
            <v>0.01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0.01</v>
          </cell>
          <cell r="Q799">
            <v>0</v>
          </cell>
          <cell r="R799">
            <v>123</v>
          </cell>
          <cell r="S799">
            <v>935</v>
          </cell>
          <cell r="T799" t="str">
            <v>Амортизация (водопровод)</v>
          </cell>
          <cell r="U799">
            <v>192400</v>
          </cell>
          <cell r="V799">
            <v>42</v>
          </cell>
          <cell r="W799">
            <v>17</v>
          </cell>
          <cell r="X799">
            <v>25</v>
          </cell>
          <cell r="Y799">
            <v>40.476190476190474</v>
          </cell>
          <cell r="Z799">
            <v>77876.190476190473</v>
          </cell>
          <cell r="AA799">
            <v>114523.80952380953</v>
          </cell>
          <cell r="AB799">
            <v>11452380.952380951</v>
          </cell>
          <cell r="AC799">
            <v>114523.79952380952</v>
          </cell>
          <cell r="AD799">
            <v>0</v>
          </cell>
          <cell r="AE799">
            <v>114523.80952380951</v>
          </cell>
          <cell r="AF799">
            <v>0</v>
          </cell>
          <cell r="AG799">
            <v>381.74603174603175</v>
          </cell>
          <cell r="AH799">
            <v>381.74603174603175</v>
          </cell>
        </row>
        <row r="800">
          <cell r="A800">
            <v>935</v>
          </cell>
          <cell r="B800" t="str">
            <v>Вод-д ул Космонав от Гоголя до д 90</v>
          </cell>
          <cell r="C800">
            <v>4</v>
          </cell>
          <cell r="D800" t="str">
            <v>25</v>
          </cell>
          <cell r="E800" t="str">
            <v>11.05.05</v>
          </cell>
          <cell r="F800" t="str">
            <v/>
          </cell>
          <cell r="G800" t="str">
            <v xml:space="preserve">  .  .</v>
          </cell>
          <cell r="H800">
            <v>0.01</v>
          </cell>
          <cell r="I800">
            <v>0</v>
          </cell>
          <cell r="J800">
            <v>0</v>
          </cell>
          <cell r="K800">
            <v>0.01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0.01</v>
          </cell>
          <cell r="Q800">
            <v>0</v>
          </cell>
          <cell r="R800">
            <v>123</v>
          </cell>
          <cell r="S800">
            <v>935</v>
          </cell>
          <cell r="T800" t="str">
            <v>Амортизация (водопровод)</v>
          </cell>
          <cell r="U800">
            <v>129500</v>
          </cell>
          <cell r="V800">
            <v>45</v>
          </cell>
          <cell r="W800">
            <v>17</v>
          </cell>
          <cell r="X800">
            <v>28</v>
          </cell>
          <cell r="Y800">
            <v>37.777777777777779</v>
          </cell>
          <cell r="Z800">
            <v>48922.222222222219</v>
          </cell>
          <cell r="AA800">
            <v>80577.777777777781</v>
          </cell>
          <cell r="AB800">
            <v>8057777.777777778</v>
          </cell>
          <cell r="AC800">
            <v>80577.767777777786</v>
          </cell>
          <cell r="AD800">
            <v>0</v>
          </cell>
          <cell r="AE800">
            <v>80577.777777777781</v>
          </cell>
          <cell r="AF800">
            <v>0</v>
          </cell>
          <cell r="AG800">
            <v>268.59259259259261</v>
          </cell>
          <cell r="AH800">
            <v>239.81481481481481</v>
          </cell>
        </row>
        <row r="801">
          <cell r="A801">
            <v>936</v>
          </cell>
          <cell r="B801" t="str">
            <v>Вод-д ул Космонавтов 233-342</v>
          </cell>
          <cell r="C801">
            <v>4</v>
          </cell>
          <cell r="D801" t="str">
            <v>25</v>
          </cell>
          <cell r="E801" t="str">
            <v>11.05.05</v>
          </cell>
          <cell r="F801" t="str">
            <v/>
          </cell>
          <cell r="G801" t="str">
            <v xml:space="preserve">  .  .</v>
          </cell>
          <cell r="H801">
            <v>0.01</v>
          </cell>
          <cell r="I801">
            <v>0</v>
          </cell>
          <cell r="J801">
            <v>0</v>
          </cell>
          <cell r="K801">
            <v>0.01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0.01</v>
          </cell>
          <cell r="Q801">
            <v>0</v>
          </cell>
          <cell r="R801">
            <v>123</v>
          </cell>
          <cell r="S801">
            <v>935</v>
          </cell>
          <cell r="T801" t="str">
            <v>Амортизация (водопровод)</v>
          </cell>
          <cell r="U801">
            <v>540000</v>
          </cell>
          <cell r="V801">
            <v>45</v>
          </cell>
          <cell r="W801">
            <v>17</v>
          </cell>
          <cell r="X801">
            <v>28</v>
          </cell>
          <cell r="Y801">
            <v>37.777777777777779</v>
          </cell>
          <cell r="Z801">
            <v>204000</v>
          </cell>
          <cell r="AA801">
            <v>336000</v>
          </cell>
          <cell r="AB801">
            <v>33600000</v>
          </cell>
          <cell r="AC801">
            <v>335999.99</v>
          </cell>
          <cell r="AD801">
            <v>0</v>
          </cell>
          <cell r="AE801">
            <v>336000</v>
          </cell>
          <cell r="AF801">
            <v>0</v>
          </cell>
          <cell r="AG801">
            <v>1120</v>
          </cell>
          <cell r="AH801">
            <v>1000</v>
          </cell>
        </row>
        <row r="802">
          <cell r="A802">
            <v>937</v>
          </cell>
          <cell r="B802" t="str">
            <v>Вод-д ул Ушакова</v>
          </cell>
          <cell r="C802">
            <v>4</v>
          </cell>
          <cell r="D802" t="str">
            <v>25</v>
          </cell>
          <cell r="E802" t="str">
            <v>11.05.05</v>
          </cell>
          <cell r="F802" t="str">
            <v/>
          </cell>
          <cell r="G802" t="str">
            <v xml:space="preserve">  .  .</v>
          </cell>
          <cell r="H802">
            <v>0.01</v>
          </cell>
          <cell r="I802">
            <v>0</v>
          </cell>
          <cell r="J802">
            <v>0</v>
          </cell>
          <cell r="K802">
            <v>0.01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0.01</v>
          </cell>
          <cell r="Q802">
            <v>0</v>
          </cell>
          <cell r="R802">
            <v>123</v>
          </cell>
          <cell r="S802">
            <v>935</v>
          </cell>
          <cell r="T802" t="str">
            <v>Амортизация (водопровод)</v>
          </cell>
          <cell r="U802">
            <v>175500</v>
          </cell>
          <cell r="V802">
            <v>42</v>
          </cell>
          <cell r="W802">
            <v>17</v>
          </cell>
          <cell r="X802">
            <v>25</v>
          </cell>
          <cell r="Y802">
            <v>40.476190476190474</v>
          </cell>
          <cell r="Z802">
            <v>71035.71428571429</v>
          </cell>
          <cell r="AA802">
            <v>104464.28571428571</v>
          </cell>
          <cell r="AB802">
            <v>10446428.571428571</v>
          </cell>
          <cell r="AC802">
            <v>104464.27571428572</v>
          </cell>
          <cell r="AD802">
            <v>0</v>
          </cell>
          <cell r="AE802">
            <v>104464.28571428571</v>
          </cell>
          <cell r="AF802">
            <v>0</v>
          </cell>
          <cell r="AG802">
            <v>348.21428571428572</v>
          </cell>
          <cell r="AH802">
            <v>348.21428571428572</v>
          </cell>
        </row>
        <row r="803">
          <cell r="A803">
            <v>939</v>
          </cell>
          <cell r="B803" t="str">
            <v>Вод-д ул Станционная</v>
          </cell>
          <cell r="C803">
            <v>4</v>
          </cell>
          <cell r="D803" t="str">
            <v>25</v>
          </cell>
          <cell r="E803" t="str">
            <v>11.05.05</v>
          </cell>
          <cell r="F803" t="str">
            <v>Протяженность-1100м, труба ст д 325</v>
          </cell>
          <cell r="G803" t="str">
            <v>31.05.90</v>
          </cell>
          <cell r="H803">
            <v>0.01</v>
          </cell>
          <cell r="I803">
            <v>0</v>
          </cell>
          <cell r="J803">
            <v>0</v>
          </cell>
          <cell r="K803">
            <v>0.01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0.01</v>
          </cell>
          <cell r="Q803">
            <v>0</v>
          </cell>
          <cell r="R803">
            <v>123</v>
          </cell>
          <cell r="S803">
            <v>935</v>
          </cell>
          <cell r="T803" t="str">
            <v>Амортизация (водопровод)</v>
          </cell>
          <cell r="U803">
            <v>2007500</v>
          </cell>
          <cell r="V803">
            <v>42</v>
          </cell>
          <cell r="W803">
            <v>17</v>
          </cell>
          <cell r="X803">
            <v>25</v>
          </cell>
          <cell r="Y803">
            <v>40.476190476190474</v>
          </cell>
          <cell r="Z803">
            <v>812559.52380952379</v>
          </cell>
          <cell r="AA803">
            <v>1194940.4761904762</v>
          </cell>
          <cell r="AB803">
            <v>119494047.61904761</v>
          </cell>
          <cell r="AC803">
            <v>1194940.4661904762</v>
          </cell>
          <cell r="AD803">
            <v>0</v>
          </cell>
          <cell r="AE803">
            <v>1194940.4761904762</v>
          </cell>
          <cell r="AF803">
            <v>0</v>
          </cell>
          <cell r="AG803">
            <v>3983.1349206349205</v>
          </cell>
          <cell r="AH803">
            <v>3983.1349206349205</v>
          </cell>
        </row>
        <row r="804">
          <cell r="A804">
            <v>940</v>
          </cell>
          <cell r="B804" t="str">
            <v>Вод-д ул Баженова</v>
          </cell>
          <cell r="C804">
            <v>4</v>
          </cell>
          <cell r="D804" t="str">
            <v>25</v>
          </cell>
          <cell r="E804" t="str">
            <v>11.05.05</v>
          </cell>
          <cell r="F804" t="str">
            <v/>
          </cell>
          <cell r="G804" t="str">
            <v xml:space="preserve">  .  .</v>
          </cell>
          <cell r="H804">
            <v>0.01</v>
          </cell>
          <cell r="I804">
            <v>0</v>
          </cell>
          <cell r="J804">
            <v>0</v>
          </cell>
          <cell r="K804">
            <v>0.01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0.01</v>
          </cell>
          <cell r="Q804">
            <v>0</v>
          </cell>
          <cell r="R804">
            <v>123</v>
          </cell>
          <cell r="S804">
            <v>935</v>
          </cell>
          <cell r="T804" t="str">
            <v>Амортизация (водопровод)</v>
          </cell>
          <cell r="U804">
            <v>338000</v>
          </cell>
          <cell r="V804">
            <v>42</v>
          </cell>
          <cell r="W804">
            <v>17</v>
          </cell>
          <cell r="X804">
            <v>25</v>
          </cell>
          <cell r="Y804">
            <v>40.476190476190474</v>
          </cell>
          <cell r="Z804">
            <v>136809.52380952382</v>
          </cell>
          <cell r="AA804">
            <v>201190.47619047618</v>
          </cell>
          <cell r="AB804">
            <v>20119047.619047619</v>
          </cell>
          <cell r="AC804">
            <v>201190.4661904762</v>
          </cell>
          <cell r="AD804">
            <v>0</v>
          </cell>
          <cell r="AE804">
            <v>201190.47619047621</v>
          </cell>
          <cell r="AF804">
            <v>0</v>
          </cell>
          <cell r="AG804">
            <v>670.63492063492072</v>
          </cell>
          <cell r="AH804">
            <v>670.6349206349206</v>
          </cell>
        </row>
        <row r="805">
          <cell r="A805">
            <v>942</v>
          </cell>
          <cell r="B805" t="str">
            <v>Вод-д от вод очист до 6 узла</v>
          </cell>
          <cell r="C805">
            <v>4</v>
          </cell>
          <cell r="D805" t="str">
            <v>25</v>
          </cell>
          <cell r="E805" t="str">
            <v>11.05.05</v>
          </cell>
          <cell r="F805" t="str">
            <v/>
          </cell>
          <cell r="G805" t="str">
            <v xml:space="preserve">  .  .</v>
          </cell>
          <cell r="H805">
            <v>0.01</v>
          </cell>
          <cell r="I805">
            <v>0</v>
          </cell>
          <cell r="J805">
            <v>0</v>
          </cell>
          <cell r="K805">
            <v>0.01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0.01</v>
          </cell>
          <cell r="Q805">
            <v>0</v>
          </cell>
          <cell r="R805">
            <v>123</v>
          </cell>
          <cell r="S805">
            <v>935</v>
          </cell>
          <cell r="T805" t="str">
            <v>Амортизация (водопровод)</v>
          </cell>
          <cell r="U805">
            <v>32100250</v>
          </cell>
          <cell r="V805">
            <v>42</v>
          </cell>
          <cell r="W805">
            <v>17</v>
          </cell>
          <cell r="X805">
            <v>25</v>
          </cell>
          <cell r="Y805">
            <v>40.476190476190474</v>
          </cell>
          <cell r="Z805">
            <v>12992958.333333334</v>
          </cell>
          <cell r="AA805">
            <v>19107291.666666664</v>
          </cell>
          <cell r="AB805">
            <v>1910729166.6666663</v>
          </cell>
          <cell r="AC805">
            <v>19107291.656666663</v>
          </cell>
          <cell r="AD805">
            <v>0</v>
          </cell>
          <cell r="AE805">
            <v>19107291.666666664</v>
          </cell>
          <cell r="AF805">
            <v>0</v>
          </cell>
          <cell r="AG805">
            <v>63690.972222222212</v>
          </cell>
          <cell r="AH805">
            <v>63690.972222222219</v>
          </cell>
        </row>
        <row r="806">
          <cell r="A806">
            <v>943</v>
          </cell>
          <cell r="B806" t="str">
            <v>Вод-д ул Казахстанская 143-69</v>
          </cell>
          <cell r="C806">
            <v>4</v>
          </cell>
          <cell r="D806" t="str">
            <v>25</v>
          </cell>
          <cell r="E806" t="str">
            <v>11.05.05</v>
          </cell>
          <cell r="F806" t="str">
            <v/>
          </cell>
          <cell r="G806" t="str">
            <v xml:space="preserve">  .  .</v>
          </cell>
          <cell r="H806">
            <v>0.01</v>
          </cell>
          <cell r="I806">
            <v>0</v>
          </cell>
          <cell r="J806">
            <v>0</v>
          </cell>
          <cell r="K806">
            <v>0.01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0.01</v>
          </cell>
          <cell r="Q806">
            <v>0</v>
          </cell>
          <cell r="R806">
            <v>123</v>
          </cell>
          <cell r="S806">
            <v>935</v>
          </cell>
          <cell r="T806" t="str">
            <v>Амортизация (водопровод)</v>
          </cell>
          <cell r="U806">
            <v>1904050</v>
          </cell>
          <cell r="V806">
            <v>42</v>
          </cell>
          <cell r="W806">
            <v>17</v>
          </cell>
          <cell r="X806">
            <v>25</v>
          </cell>
          <cell r="Y806">
            <v>40.476190476190474</v>
          </cell>
          <cell r="Z806">
            <v>770686.90476190473</v>
          </cell>
          <cell r="AA806">
            <v>1133363.0952380951</v>
          </cell>
          <cell r="AB806">
            <v>113336309.52380951</v>
          </cell>
          <cell r="AC806">
            <v>1133363.0852380951</v>
          </cell>
          <cell r="AD806">
            <v>0</v>
          </cell>
          <cell r="AE806">
            <v>1133363.0952380951</v>
          </cell>
          <cell r="AF806">
            <v>0</v>
          </cell>
          <cell r="AG806">
            <v>3777.8769841269841</v>
          </cell>
          <cell r="AH806">
            <v>3777.8769841269841</v>
          </cell>
        </row>
        <row r="807">
          <cell r="A807">
            <v>944</v>
          </cell>
          <cell r="B807" t="str">
            <v>Вод-д ул Аманжолова</v>
          </cell>
          <cell r="C807">
            <v>4</v>
          </cell>
          <cell r="D807" t="str">
            <v>25</v>
          </cell>
          <cell r="E807" t="str">
            <v>11.05.05</v>
          </cell>
          <cell r="F807" t="str">
            <v/>
          </cell>
          <cell r="G807" t="str">
            <v xml:space="preserve">  .  .</v>
          </cell>
          <cell r="H807">
            <v>0.01</v>
          </cell>
          <cell r="I807">
            <v>0</v>
          </cell>
          <cell r="J807">
            <v>0</v>
          </cell>
          <cell r="K807">
            <v>0.01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0.01</v>
          </cell>
          <cell r="Q807">
            <v>0</v>
          </cell>
          <cell r="R807">
            <v>123</v>
          </cell>
          <cell r="S807">
            <v>935</v>
          </cell>
          <cell r="T807" t="str">
            <v>Амортизация (водопровод)</v>
          </cell>
          <cell r="U807">
            <v>135000</v>
          </cell>
          <cell r="V807">
            <v>42</v>
          </cell>
          <cell r="W807">
            <v>17</v>
          </cell>
          <cell r="X807">
            <v>25</v>
          </cell>
          <cell r="Y807">
            <v>40.476190476190474</v>
          </cell>
          <cell r="Z807">
            <v>54642.857142857145</v>
          </cell>
          <cell r="AA807">
            <v>80357.142857142855</v>
          </cell>
          <cell r="AB807">
            <v>8035714.2857142854</v>
          </cell>
          <cell r="AC807">
            <v>80357.13285714286</v>
          </cell>
          <cell r="AD807">
            <v>0</v>
          </cell>
          <cell r="AE807">
            <v>80357.142857142855</v>
          </cell>
          <cell r="AF807">
            <v>0</v>
          </cell>
          <cell r="AG807">
            <v>267.85714285714283</v>
          </cell>
          <cell r="AH807">
            <v>267.85714285714283</v>
          </cell>
        </row>
        <row r="808">
          <cell r="A808">
            <v>945</v>
          </cell>
          <cell r="B808" t="str">
            <v>Вод-д М-на Гульдер 1 к дом 1-15</v>
          </cell>
          <cell r="C808">
            <v>4</v>
          </cell>
          <cell r="D808" t="str">
            <v>25</v>
          </cell>
          <cell r="E808" t="str">
            <v>11.05.05</v>
          </cell>
          <cell r="F808" t="str">
            <v/>
          </cell>
          <cell r="G808" t="str">
            <v xml:space="preserve">  .  .</v>
          </cell>
          <cell r="H808">
            <v>0.01</v>
          </cell>
          <cell r="I808">
            <v>0</v>
          </cell>
          <cell r="J808">
            <v>0</v>
          </cell>
          <cell r="K808">
            <v>0.01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0.01</v>
          </cell>
          <cell r="Q808">
            <v>0</v>
          </cell>
          <cell r="R808">
            <v>123</v>
          </cell>
          <cell r="S808">
            <v>935</v>
          </cell>
          <cell r="T808" t="str">
            <v>Амортизация (водопровод)</v>
          </cell>
          <cell r="U808">
            <v>110700</v>
          </cell>
          <cell r="V808">
            <v>42</v>
          </cell>
          <cell r="W808">
            <v>17</v>
          </cell>
          <cell r="X808">
            <v>25</v>
          </cell>
          <cell r="Y808">
            <v>40.476190476190474</v>
          </cell>
          <cell r="Z808">
            <v>44807.142857142855</v>
          </cell>
          <cell r="AA808">
            <v>65892.857142857145</v>
          </cell>
          <cell r="AB808">
            <v>6589285.7142857146</v>
          </cell>
          <cell r="AC808">
            <v>65892.84714285715</v>
          </cell>
          <cell r="AD808">
            <v>0</v>
          </cell>
          <cell r="AE808">
            <v>65892.857142857145</v>
          </cell>
          <cell r="AF808">
            <v>0</v>
          </cell>
          <cell r="AG808">
            <v>219.64285714285714</v>
          </cell>
          <cell r="AH808">
            <v>219.64285714285714</v>
          </cell>
        </row>
        <row r="809">
          <cell r="A809">
            <v>946</v>
          </cell>
          <cell r="B809" t="str">
            <v>Вод-д от дома 27 до 54 Восток 5</v>
          </cell>
          <cell r="C809">
            <v>4</v>
          </cell>
          <cell r="D809" t="str">
            <v>25</v>
          </cell>
          <cell r="E809" t="str">
            <v>11.05.05</v>
          </cell>
          <cell r="F809" t="str">
            <v/>
          </cell>
          <cell r="G809" t="str">
            <v xml:space="preserve">  .  .</v>
          </cell>
          <cell r="H809">
            <v>297104.78999999998</v>
          </cell>
          <cell r="I809">
            <v>0</v>
          </cell>
          <cell r="J809">
            <v>0</v>
          </cell>
          <cell r="K809">
            <v>297104.78999999998</v>
          </cell>
          <cell r="L809">
            <v>0</v>
          </cell>
          <cell r="M809">
            <v>990.35</v>
          </cell>
          <cell r="N809">
            <v>990.35</v>
          </cell>
          <cell r="O809">
            <v>16816.45</v>
          </cell>
          <cell r="P809">
            <v>280288.34000000003</v>
          </cell>
          <cell r="Q809">
            <v>1485.52</v>
          </cell>
          <cell r="R809">
            <v>123</v>
          </cell>
          <cell r="S809">
            <v>935</v>
          </cell>
          <cell r="T809" t="str">
            <v>Амортизация (водопровод)</v>
          </cell>
          <cell r="U809">
            <v>725120</v>
          </cell>
          <cell r="V809">
            <v>65</v>
          </cell>
          <cell r="W809">
            <v>17</v>
          </cell>
          <cell r="X809">
            <v>48</v>
          </cell>
          <cell r="Y809">
            <v>26.153846153846157</v>
          </cell>
          <cell r="Z809">
            <v>189646.76923076925</v>
          </cell>
          <cell r="AA809">
            <v>535473.23076923075</v>
          </cell>
          <cell r="AB809">
            <v>1.9104370548173024</v>
          </cell>
          <cell r="AC809">
            <v>270495.20997971314</v>
          </cell>
          <cell r="AD809">
            <v>15310.319210482427</v>
          </cell>
          <cell r="AE809">
            <v>567599.99997971312</v>
          </cell>
          <cell r="AF809">
            <v>32126.769210482427</v>
          </cell>
          <cell r="AG809">
            <v>1891.999999932377</v>
          </cell>
          <cell r="AH809">
            <v>929.64102564102575</v>
          </cell>
        </row>
        <row r="810">
          <cell r="A810">
            <v>947</v>
          </cell>
          <cell r="B810" t="str">
            <v>Вод-д от шинорем з-да до 21 М-на (ул. Гастелло)</v>
          </cell>
          <cell r="C810">
            <v>4</v>
          </cell>
          <cell r="D810" t="str">
            <v>25</v>
          </cell>
          <cell r="E810" t="str">
            <v>11.05.05</v>
          </cell>
          <cell r="F810" t="str">
            <v>Протяженность-1680м, труба д 530</v>
          </cell>
          <cell r="G810" t="str">
            <v>03.08.89</v>
          </cell>
          <cell r="H810">
            <v>72161.210000000006</v>
          </cell>
          <cell r="I810">
            <v>0</v>
          </cell>
          <cell r="J810">
            <v>0</v>
          </cell>
          <cell r="K810">
            <v>72161.210000000006</v>
          </cell>
          <cell r="L810">
            <v>0</v>
          </cell>
          <cell r="M810">
            <v>240.54</v>
          </cell>
          <cell r="N810">
            <v>240.54</v>
          </cell>
          <cell r="O810">
            <v>240.54</v>
          </cell>
          <cell r="P810">
            <v>71920.67</v>
          </cell>
          <cell r="Q810">
            <v>360.81</v>
          </cell>
          <cell r="R810">
            <v>123</v>
          </cell>
          <cell r="S810">
            <v>935</v>
          </cell>
          <cell r="T810" t="str">
            <v>Амортизация (водопровод)</v>
          </cell>
          <cell r="U810">
            <v>7563360</v>
          </cell>
          <cell r="V810">
            <v>42</v>
          </cell>
          <cell r="W810">
            <v>17</v>
          </cell>
          <cell r="X810">
            <v>25</v>
          </cell>
          <cell r="Y810">
            <v>40.476190476190474</v>
          </cell>
          <cell r="Z810">
            <v>3061360</v>
          </cell>
          <cell r="AA810">
            <v>4502000</v>
          </cell>
          <cell r="AB810">
            <v>62.596747221626273</v>
          </cell>
          <cell r="AC810">
            <v>4444895.8115766905</v>
          </cell>
          <cell r="AD810">
            <v>14816.481576689983</v>
          </cell>
          <cell r="AE810">
            <v>4517057.0215766905</v>
          </cell>
          <cell r="AF810">
            <v>15057.021576689984</v>
          </cell>
          <cell r="AG810">
            <v>15056.856738588969</v>
          </cell>
          <cell r="AH810">
            <v>15006.666666666666</v>
          </cell>
        </row>
        <row r="811">
          <cell r="A811">
            <v>948</v>
          </cell>
          <cell r="B811" t="str">
            <v>Вод-д ул Керамическая 1-33</v>
          </cell>
          <cell r="C811">
            <v>4</v>
          </cell>
          <cell r="D811" t="str">
            <v>25</v>
          </cell>
          <cell r="E811" t="str">
            <v>11.05.05</v>
          </cell>
          <cell r="F811" t="str">
            <v/>
          </cell>
          <cell r="G811" t="str">
            <v xml:space="preserve">  .  .</v>
          </cell>
          <cell r="H811">
            <v>0.01</v>
          </cell>
          <cell r="I811">
            <v>0</v>
          </cell>
          <cell r="J811">
            <v>0</v>
          </cell>
          <cell r="K811">
            <v>0.01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0.01</v>
          </cell>
          <cell r="Q811">
            <v>0</v>
          </cell>
          <cell r="R811">
            <v>123</v>
          </cell>
          <cell r="S811">
            <v>935</v>
          </cell>
          <cell r="T811" t="str">
            <v>Амортизация (водопровод)</v>
          </cell>
          <cell r="U811">
            <v>270000</v>
          </cell>
          <cell r="V811">
            <v>42</v>
          </cell>
          <cell r="W811">
            <v>17</v>
          </cell>
          <cell r="X811">
            <v>25</v>
          </cell>
          <cell r="Y811">
            <v>40.476190476190474</v>
          </cell>
          <cell r="Z811">
            <v>109285.71428571429</v>
          </cell>
          <cell r="AA811">
            <v>160714.28571428571</v>
          </cell>
          <cell r="AB811">
            <v>16071428.571428571</v>
          </cell>
          <cell r="AC811">
            <v>160714.2757142857</v>
          </cell>
          <cell r="AD811">
            <v>0</v>
          </cell>
          <cell r="AE811">
            <v>160714.28571428571</v>
          </cell>
          <cell r="AF811">
            <v>0</v>
          </cell>
          <cell r="AG811">
            <v>535.71428571428567</v>
          </cell>
          <cell r="AH811">
            <v>535.71428571428567</v>
          </cell>
        </row>
        <row r="812">
          <cell r="A812">
            <v>949</v>
          </cell>
          <cell r="B812" t="str">
            <v>Вод-д ул Гурьев 1-29 до Астраханской 14</v>
          </cell>
          <cell r="C812">
            <v>4</v>
          </cell>
          <cell r="D812" t="str">
            <v>25</v>
          </cell>
          <cell r="E812" t="str">
            <v>11.05.05</v>
          </cell>
          <cell r="F812" t="str">
            <v/>
          </cell>
          <cell r="G812" t="str">
            <v xml:space="preserve">  .  .</v>
          </cell>
          <cell r="H812">
            <v>0.01</v>
          </cell>
          <cell r="I812">
            <v>0</v>
          </cell>
          <cell r="J812">
            <v>0</v>
          </cell>
          <cell r="K812">
            <v>0.01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0.01</v>
          </cell>
          <cell r="Q812">
            <v>0</v>
          </cell>
          <cell r="R812">
            <v>123</v>
          </cell>
          <cell r="S812">
            <v>935</v>
          </cell>
          <cell r="T812" t="str">
            <v>Амортизация (водопровод)</v>
          </cell>
          <cell r="U812">
            <v>518500</v>
          </cell>
          <cell r="V812">
            <v>42</v>
          </cell>
          <cell r="W812">
            <v>17</v>
          </cell>
          <cell r="X812">
            <v>25</v>
          </cell>
          <cell r="Y812">
            <v>40.476190476190474</v>
          </cell>
          <cell r="Z812">
            <v>209869.04761904763</v>
          </cell>
          <cell r="AA812">
            <v>308630.95238095237</v>
          </cell>
          <cell r="AB812">
            <v>30863095.238095235</v>
          </cell>
          <cell r="AC812">
            <v>308630.94238095236</v>
          </cell>
          <cell r="AD812">
            <v>0</v>
          </cell>
          <cell r="AE812">
            <v>308630.95238095237</v>
          </cell>
          <cell r="AF812">
            <v>0</v>
          </cell>
          <cell r="AG812">
            <v>1028.7698412698412</v>
          </cell>
          <cell r="AH812">
            <v>1028.7698412698412</v>
          </cell>
        </row>
        <row r="813">
          <cell r="A813">
            <v>950</v>
          </cell>
          <cell r="B813" t="str">
            <v>Вод-д ул Дальняя 96-62  57-73</v>
          </cell>
          <cell r="C813">
            <v>4</v>
          </cell>
          <cell r="D813" t="str">
            <v>25</v>
          </cell>
          <cell r="E813" t="str">
            <v>11.05.05</v>
          </cell>
          <cell r="F813" t="str">
            <v/>
          </cell>
          <cell r="G813" t="str">
            <v xml:space="preserve">  .  .</v>
          </cell>
          <cell r="H813">
            <v>0.01</v>
          </cell>
          <cell r="I813">
            <v>0</v>
          </cell>
          <cell r="J813">
            <v>0</v>
          </cell>
          <cell r="K813">
            <v>0.01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0.01</v>
          </cell>
          <cell r="Q813">
            <v>0</v>
          </cell>
          <cell r="R813">
            <v>123</v>
          </cell>
          <cell r="S813">
            <v>935</v>
          </cell>
          <cell r="T813" t="str">
            <v>Амортизация (водопровод)</v>
          </cell>
          <cell r="U813">
            <v>202500</v>
          </cell>
          <cell r="V813">
            <v>42</v>
          </cell>
          <cell r="W813">
            <v>17</v>
          </cell>
          <cell r="X813">
            <v>25</v>
          </cell>
          <cell r="Y813">
            <v>40.476190476190474</v>
          </cell>
          <cell r="Z813">
            <v>81964.28571428571</v>
          </cell>
          <cell r="AA813">
            <v>120535.71428571429</v>
          </cell>
          <cell r="AB813">
            <v>12053571.428571429</v>
          </cell>
          <cell r="AC813">
            <v>120535.7042857143</v>
          </cell>
          <cell r="AD813">
            <v>0</v>
          </cell>
          <cell r="AE813">
            <v>120535.71428571429</v>
          </cell>
          <cell r="AF813">
            <v>0</v>
          </cell>
          <cell r="AG813">
            <v>401.78571428571428</v>
          </cell>
          <cell r="AH813">
            <v>401.78571428571428</v>
          </cell>
        </row>
        <row r="814">
          <cell r="A814">
            <v>951</v>
          </cell>
          <cell r="B814" t="str">
            <v>Вод-д ул Сейфулина</v>
          </cell>
          <cell r="C814">
            <v>4</v>
          </cell>
          <cell r="D814" t="str">
            <v>25</v>
          </cell>
          <cell r="E814" t="str">
            <v>11.05.05</v>
          </cell>
          <cell r="F814" t="str">
            <v/>
          </cell>
          <cell r="G814" t="str">
            <v xml:space="preserve">  .  .</v>
          </cell>
          <cell r="H814">
            <v>0.01</v>
          </cell>
          <cell r="I814">
            <v>0</v>
          </cell>
          <cell r="J814">
            <v>0</v>
          </cell>
          <cell r="K814">
            <v>0.01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0.01</v>
          </cell>
          <cell r="Q814">
            <v>0</v>
          </cell>
          <cell r="R814">
            <v>123</v>
          </cell>
          <cell r="S814">
            <v>935</v>
          </cell>
          <cell r="T814" t="str">
            <v>Амортизация (водопровод)</v>
          </cell>
          <cell r="U814">
            <v>4366940</v>
          </cell>
          <cell r="V814">
            <v>42</v>
          </cell>
          <cell r="W814">
            <v>17</v>
          </cell>
          <cell r="X814">
            <v>25</v>
          </cell>
          <cell r="Y814">
            <v>40.476190476190474</v>
          </cell>
          <cell r="Z814">
            <v>1767570.9523809524</v>
          </cell>
          <cell r="AA814">
            <v>2599369.0476190476</v>
          </cell>
          <cell r="AB814">
            <v>259936904.76190475</v>
          </cell>
          <cell r="AC814">
            <v>2599369.0376190478</v>
          </cell>
          <cell r="AD814">
            <v>0</v>
          </cell>
          <cell r="AE814">
            <v>2599369.0476190476</v>
          </cell>
          <cell r="AF814">
            <v>0</v>
          </cell>
          <cell r="AG814">
            <v>8664.563492063493</v>
          </cell>
          <cell r="AH814">
            <v>8664.563492063493</v>
          </cell>
        </row>
        <row r="815">
          <cell r="A815">
            <v>952</v>
          </cell>
          <cell r="B815" t="str">
            <v>Вод-д от н/ст Западная до ул Путейской</v>
          </cell>
          <cell r="C815">
            <v>4</v>
          </cell>
          <cell r="D815" t="str">
            <v>25</v>
          </cell>
          <cell r="E815" t="str">
            <v>11.05.05</v>
          </cell>
          <cell r="F815" t="str">
            <v/>
          </cell>
          <cell r="G815" t="str">
            <v xml:space="preserve">  .  .</v>
          </cell>
          <cell r="H815">
            <v>0.01</v>
          </cell>
          <cell r="I815">
            <v>0</v>
          </cell>
          <cell r="J815">
            <v>0</v>
          </cell>
          <cell r="K815">
            <v>0.01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0.01</v>
          </cell>
          <cell r="Q815">
            <v>0</v>
          </cell>
          <cell r="R815">
            <v>123</v>
          </cell>
          <cell r="S815">
            <v>935</v>
          </cell>
          <cell r="T815" t="str">
            <v>Амортизация (водопровод)</v>
          </cell>
          <cell r="U815">
            <v>5780568</v>
          </cell>
          <cell r="V815">
            <v>45</v>
          </cell>
          <cell r="W815">
            <v>17</v>
          </cell>
          <cell r="X815">
            <v>28</v>
          </cell>
          <cell r="Y815">
            <v>37.777777777777779</v>
          </cell>
          <cell r="Z815">
            <v>2183770.1333333333</v>
          </cell>
          <cell r="AA815">
            <v>3596797.8666666667</v>
          </cell>
          <cell r="AB815">
            <v>359679786.66666669</v>
          </cell>
          <cell r="AC815">
            <v>3596797.8566666674</v>
          </cell>
          <cell r="AD815">
            <v>0</v>
          </cell>
          <cell r="AE815">
            <v>3596797.8666666672</v>
          </cell>
          <cell r="AF815">
            <v>0</v>
          </cell>
          <cell r="AG815">
            <v>11989.326222222224</v>
          </cell>
          <cell r="AH815">
            <v>10704.755555555555</v>
          </cell>
        </row>
        <row r="816">
          <cell r="A816">
            <v>953</v>
          </cell>
          <cell r="B816" t="str">
            <v>Вод-д от Западной н/ст до Саранск шоссе</v>
          </cell>
          <cell r="C816">
            <v>4</v>
          </cell>
          <cell r="D816" t="str">
            <v>25</v>
          </cell>
          <cell r="E816" t="str">
            <v>11.05.05</v>
          </cell>
          <cell r="F816" t="str">
            <v/>
          </cell>
          <cell r="G816" t="str">
            <v xml:space="preserve">  .  .</v>
          </cell>
          <cell r="H816">
            <v>0.01</v>
          </cell>
          <cell r="I816">
            <v>0</v>
          </cell>
          <cell r="J816">
            <v>0</v>
          </cell>
          <cell r="K816">
            <v>0.01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0.01</v>
          </cell>
          <cell r="Q816">
            <v>0</v>
          </cell>
          <cell r="R816">
            <v>123</v>
          </cell>
          <cell r="S816">
            <v>935</v>
          </cell>
          <cell r="T816" t="str">
            <v>Амортизация (водопровод)</v>
          </cell>
          <cell r="U816">
            <v>2881280</v>
          </cell>
          <cell r="V816">
            <v>45</v>
          </cell>
          <cell r="W816">
            <v>17</v>
          </cell>
          <cell r="X816">
            <v>28</v>
          </cell>
          <cell r="Y816">
            <v>37.777777777777779</v>
          </cell>
          <cell r="Z816">
            <v>1088483.5555555555</v>
          </cell>
          <cell r="AA816">
            <v>1792796.4444444445</v>
          </cell>
          <cell r="AB816">
            <v>179279644.44444445</v>
          </cell>
          <cell r="AC816">
            <v>1792796.4344444445</v>
          </cell>
          <cell r="AD816">
            <v>0</v>
          </cell>
          <cell r="AE816">
            <v>1792796.4444444445</v>
          </cell>
          <cell r="AF816">
            <v>0</v>
          </cell>
          <cell r="AG816">
            <v>5975.9881481481489</v>
          </cell>
          <cell r="AH816">
            <v>5335.7037037037035</v>
          </cell>
        </row>
        <row r="817">
          <cell r="A817">
            <v>954</v>
          </cell>
          <cell r="B817" t="str">
            <v>Вод-д ул Аманжолова 121-163</v>
          </cell>
          <cell r="C817">
            <v>4</v>
          </cell>
          <cell r="D817" t="str">
            <v>25</v>
          </cell>
          <cell r="E817" t="str">
            <v>11.05.05</v>
          </cell>
          <cell r="F817" t="str">
            <v/>
          </cell>
          <cell r="G817" t="str">
            <v xml:space="preserve">  .  .</v>
          </cell>
          <cell r="H817">
            <v>14715.65</v>
          </cell>
          <cell r="I817">
            <v>0</v>
          </cell>
          <cell r="J817">
            <v>0</v>
          </cell>
          <cell r="K817">
            <v>14715.65</v>
          </cell>
          <cell r="L817">
            <v>0</v>
          </cell>
          <cell r="M817">
            <v>49.05</v>
          </cell>
          <cell r="N817">
            <v>49.05</v>
          </cell>
          <cell r="O817">
            <v>196.2</v>
          </cell>
          <cell r="P817">
            <v>14519.45</v>
          </cell>
          <cell r="Q817">
            <v>73.58</v>
          </cell>
          <cell r="R817">
            <v>123</v>
          </cell>
          <cell r="S817">
            <v>935</v>
          </cell>
          <cell r="T817" t="str">
            <v>Амортизация (водопровод)</v>
          </cell>
          <cell r="U817">
            <v>213237</v>
          </cell>
          <cell r="V817">
            <v>42</v>
          </cell>
          <cell r="W817">
            <v>17</v>
          </cell>
          <cell r="X817">
            <v>25</v>
          </cell>
          <cell r="Y817">
            <v>40.476190476190474</v>
          </cell>
          <cell r="Z817">
            <v>86310.21428571429</v>
          </cell>
          <cell r="AA817">
            <v>126926.78571428571</v>
          </cell>
          <cell r="AB817">
            <v>8.7418452981542494</v>
          </cell>
          <cell r="AC817">
            <v>113926.28576178358</v>
          </cell>
          <cell r="AD817">
            <v>1518.9500474978636</v>
          </cell>
          <cell r="AE817">
            <v>128641.93576178358</v>
          </cell>
          <cell r="AF817">
            <v>1715.1500474978636</v>
          </cell>
          <cell r="AG817">
            <v>428.80645253927861</v>
          </cell>
          <cell r="AH817">
            <v>423.08928571428572</v>
          </cell>
        </row>
        <row r="818">
          <cell r="A818">
            <v>955</v>
          </cell>
          <cell r="B818" t="str">
            <v>Вод-д от 6 узла до колодца 4</v>
          </cell>
          <cell r="C818">
            <v>4</v>
          </cell>
          <cell r="D818" t="str">
            <v>25</v>
          </cell>
          <cell r="E818" t="str">
            <v>11.05.05</v>
          </cell>
          <cell r="F818" t="str">
            <v/>
          </cell>
          <cell r="G818" t="str">
            <v xml:space="preserve">  .  .</v>
          </cell>
          <cell r="H818">
            <v>0.01</v>
          </cell>
          <cell r="I818">
            <v>0</v>
          </cell>
          <cell r="J818">
            <v>0</v>
          </cell>
          <cell r="K818">
            <v>0.01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0.01</v>
          </cell>
          <cell r="Q818">
            <v>0</v>
          </cell>
          <cell r="R818">
            <v>123</v>
          </cell>
          <cell r="S818">
            <v>935</v>
          </cell>
          <cell r="T818" t="str">
            <v>Амортизация (водопровод)</v>
          </cell>
          <cell r="U818">
            <v>32342368</v>
          </cell>
          <cell r="V818">
            <v>42</v>
          </cell>
          <cell r="W818">
            <v>17</v>
          </cell>
          <cell r="X818">
            <v>25</v>
          </cell>
          <cell r="Y818">
            <v>40.476190476190474</v>
          </cell>
          <cell r="Z818">
            <v>13090958.476190476</v>
          </cell>
          <cell r="AA818">
            <v>19251409.523809522</v>
          </cell>
          <cell r="AB818">
            <v>1925140952.3809521</v>
          </cell>
          <cell r="AC818">
            <v>19251409.513809521</v>
          </cell>
          <cell r="AD818">
            <v>0</v>
          </cell>
          <cell r="AE818">
            <v>19251409.523809522</v>
          </cell>
          <cell r="AF818">
            <v>0</v>
          </cell>
          <cell r="AG818">
            <v>64171.365079365081</v>
          </cell>
          <cell r="AH818">
            <v>64171.365079365081</v>
          </cell>
        </row>
        <row r="819">
          <cell r="A819">
            <v>956</v>
          </cell>
          <cell r="B819" t="str">
            <v>Вод-д ул Циолковского</v>
          </cell>
          <cell r="C819">
            <v>4</v>
          </cell>
          <cell r="D819" t="str">
            <v>25</v>
          </cell>
          <cell r="E819" t="str">
            <v>11.05.05</v>
          </cell>
          <cell r="F819" t="str">
            <v/>
          </cell>
          <cell r="G819" t="str">
            <v xml:space="preserve">  .  .</v>
          </cell>
          <cell r="H819">
            <v>65375.24</v>
          </cell>
          <cell r="I819">
            <v>0</v>
          </cell>
          <cell r="J819">
            <v>0</v>
          </cell>
          <cell r="K819">
            <v>65375.24</v>
          </cell>
          <cell r="L819">
            <v>0</v>
          </cell>
          <cell r="M819">
            <v>217.92</v>
          </cell>
          <cell r="N819">
            <v>217.92</v>
          </cell>
          <cell r="O819">
            <v>871.68</v>
          </cell>
          <cell r="P819">
            <v>64503.56</v>
          </cell>
          <cell r="Q819">
            <v>326.88</v>
          </cell>
          <cell r="R819">
            <v>123</v>
          </cell>
          <cell r="S819">
            <v>935</v>
          </cell>
          <cell r="T819" t="str">
            <v>Амортизация (водопровод)</v>
          </cell>
          <cell r="U819">
            <v>439200</v>
          </cell>
          <cell r="V819">
            <v>42</v>
          </cell>
          <cell r="W819">
            <v>17</v>
          </cell>
          <cell r="X819">
            <v>25</v>
          </cell>
          <cell r="Y819">
            <v>40.476190476190474</v>
          </cell>
          <cell r="Z819">
            <v>177771.42857142858</v>
          </cell>
          <cell r="AA819">
            <v>261428.57142857142</v>
          </cell>
          <cell r="AB819">
            <v>4.0529324494426575</v>
          </cell>
          <cell r="AC819">
            <v>199586.1915861016</v>
          </cell>
          <cell r="AD819">
            <v>2661.1801575301756</v>
          </cell>
          <cell r="AE819">
            <v>264961.43158610159</v>
          </cell>
          <cell r="AF819">
            <v>3532.8601575301755</v>
          </cell>
          <cell r="AG819">
            <v>883.20477195367187</v>
          </cell>
          <cell r="AH819">
            <v>871.42857142857144</v>
          </cell>
        </row>
        <row r="820">
          <cell r="A820">
            <v>957</v>
          </cell>
          <cell r="B820" t="str">
            <v>Вод-д до маг хл-мол к д 50-51 Гульдер1</v>
          </cell>
          <cell r="C820">
            <v>4</v>
          </cell>
          <cell r="D820" t="str">
            <v>25</v>
          </cell>
          <cell r="E820" t="str">
            <v>11.05.05</v>
          </cell>
          <cell r="F820" t="str">
            <v/>
          </cell>
          <cell r="G820" t="str">
            <v xml:space="preserve">  .  .</v>
          </cell>
          <cell r="H820">
            <v>42149.99</v>
          </cell>
          <cell r="I820">
            <v>0</v>
          </cell>
          <cell r="J820">
            <v>0</v>
          </cell>
          <cell r="K820">
            <v>42149.99</v>
          </cell>
          <cell r="L820">
            <v>0</v>
          </cell>
          <cell r="M820">
            <v>140.5</v>
          </cell>
          <cell r="N820">
            <v>140.5</v>
          </cell>
          <cell r="O820">
            <v>4073.1</v>
          </cell>
          <cell r="P820">
            <v>38076.89</v>
          </cell>
          <cell r="Q820">
            <v>210.75</v>
          </cell>
          <cell r="R820">
            <v>123</v>
          </cell>
          <cell r="S820">
            <v>935</v>
          </cell>
          <cell r="T820" t="str">
            <v>Амортизация (водопровод)</v>
          </cell>
          <cell r="U820">
            <v>121360</v>
          </cell>
          <cell r="V820">
            <v>42</v>
          </cell>
          <cell r="W820">
            <v>17</v>
          </cell>
          <cell r="X820">
            <v>25</v>
          </cell>
          <cell r="Y820">
            <v>40.476190476190474</v>
          </cell>
          <cell r="Z820">
            <v>49121.904761904763</v>
          </cell>
          <cell r="AA820">
            <v>72238.095238095237</v>
          </cell>
          <cell r="AB820">
            <v>1.8971637452033303</v>
          </cell>
          <cell r="AC820">
            <v>37815.442888682919</v>
          </cell>
          <cell r="AD820">
            <v>3654.237650587685</v>
          </cell>
          <cell r="AE820">
            <v>79965.432888682917</v>
          </cell>
          <cell r="AF820">
            <v>7727.3376505876849</v>
          </cell>
          <cell r="AG820">
            <v>266.55144296227638</v>
          </cell>
          <cell r="AH820">
            <v>240.79365079365081</v>
          </cell>
        </row>
        <row r="821">
          <cell r="A821">
            <v>958</v>
          </cell>
          <cell r="B821" t="str">
            <v>Вод-д ул Трудовая</v>
          </cell>
          <cell r="C821">
            <v>4</v>
          </cell>
          <cell r="D821" t="str">
            <v>25</v>
          </cell>
          <cell r="E821" t="str">
            <v>11.05.05</v>
          </cell>
          <cell r="F821" t="str">
            <v/>
          </cell>
          <cell r="G821" t="str">
            <v xml:space="preserve">  .  .</v>
          </cell>
          <cell r="H821">
            <v>0.01</v>
          </cell>
          <cell r="I821">
            <v>0</v>
          </cell>
          <cell r="J821">
            <v>0</v>
          </cell>
          <cell r="K821">
            <v>0.01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0.01</v>
          </cell>
          <cell r="Q821">
            <v>0</v>
          </cell>
          <cell r="R821">
            <v>123</v>
          </cell>
          <cell r="S821">
            <v>935</v>
          </cell>
          <cell r="T821" t="str">
            <v>Амортизация (водопровод)</v>
          </cell>
          <cell r="U821">
            <v>225000</v>
          </cell>
          <cell r="V821">
            <v>42</v>
          </cell>
          <cell r="W821">
            <v>17</v>
          </cell>
          <cell r="X821">
            <v>25</v>
          </cell>
          <cell r="Y821">
            <v>40.476190476190474</v>
          </cell>
          <cell r="Z821">
            <v>91071.42857142858</v>
          </cell>
          <cell r="AA821">
            <v>133928.57142857142</v>
          </cell>
          <cell r="AB821">
            <v>13392857.142857142</v>
          </cell>
          <cell r="AC821">
            <v>133928.56142857141</v>
          </cell>
          <cell r="AD821">
            <v>0</v>
          </cell>
          <cell r="AE821">
            <v>133928.57142857142</v>
          </cell>
          <cell r="AF821">
            <v>0</v>
          </cell>
          <cell r="AG821">
            <v>446.42857142857139</v>
          </cell>
          <cell r="AH821">
            <v>446.42857142857139</v>
          </cell>
        </row>
        <row r="822">
          <cell r="A822">
            <v>959</v>
          </cell>
          <cell r="B822" t="str">
            <v>Вод-д к спал кор Каз школы-интер М1-3</v>
          </cell>
          <cell r="C822">
            <v>4</v>
          </cell>
          <cell r="D822" t="str">
            <v>25</v>
          </cell>
          <cell r="E822" t="str">
            <v>11.05.05</v>
          </cell>
          <cell r="F822" t="str">
            <v/>
          </cell>
          <cell r="G822" t="str">
            <v xml:space="preserve">  .  .</v>
          </cell>
          <cell r="H822">
            <v>0.01</v>
          </cell>
          <cell r="I822">
            <v>0</v>
          </cell>
          <cell r="J822">
            <v>0</v>
          </cell>
          <cell r="K822">
            <v>0.01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0.01</v>
          </cell>
          <cell r="Q822">
            <v>0</v>
          </cell>
          <cell r="R822">
            <v>123</v>
          </cell>
          <cell r="S822">
            <v>935</v>
          </cell>
          <cell r="T822" t="str">
            <v>Амортизация (водопровод)</v>
          </cell>
          <cell r="U822">
            <v>29700</v>
          </cell>
          <cell r="V822">
            <v>42</v>
          </cell>
          <cell r="W822">
            <v>17</v>
          </cell>
          <cell r="X822">
            <v>25</v>
          </cell>
          <cell r="Y822">
            <v>40.476190476190474</v>
          </cell>
          <cell r="Z822">
            <v>12021.428571428572</v>
          </cell>
          <cell r="AA822">
            <v>17678.571428571428</v>
          </cell>
          <cell r="AB822">
            <v>1767857.1428571427</v>
          </cell>
          <cell r="AC822">
            <v>17678.561428571429</v>
          </cell>
          <cell r="AD822">
            <v>0</v>
          </cell>
          <cell r="AE822">
            <v>17678.571428571428</v>
          </cell>
          <cell r="AF822">
            <v>0</v>
          </cell>
          <cell r="AG822">
            <v>58.928571428571423</v>
          </cell>
          <cell r="AH822">
            <v>58.928571428571423</v>
          </cell>
        </row>
        <row r="823">
          <cell r="A823">
            <v>960</v>
          </cell>
          <cell r="B823" t="str">
            <v>Вод-д к дому 30 Гульдер 1</v>
          </cell>
          <cell r="C823">
            <v>4</v>
          </cell>
          <cell r="D823" t="str">
            <v>25</v>
          </cell>
          <cell r="E823" t="str">
            <v>11.05.05</v>
          </cell>
          <cell r="F823" t="str">
            <v/>
          </cell>
          <cell r="G823" t="str">
            <v xml:space="preserve">  .  .</v>
          </cell>
          <cell r="H823">
            <v>20808.87</v>
          </cell>
          <cell r="I823">
            <v>0</v>
          </cell>
          <cell r="J823">
            <v>0</v>
          </cell>
          <cell r="K823">
            <v>20808.87</v>
          </cell>
          <cell r="L823">
            <v>0</v>
          </cell>
          <cell r="M823">
            <v>69.36</v>
          </cell>
          <cell r="N823">
            <v>69.36</v>
          </cell>
          <cell r="O823">
            <v>277.44</v>
          </cell>
          <cell r="P823">
            <v>20531.43</v>
          </cell>
          <cell r="Q823">
            <v>104.04</v>
          </cell>
          <cell r="R823">
            <v>123</v>
          </cell>
          <cell r="S823">
            <v>935</v>
          </cell>
          <cell r="T823" t="str">
            <v>Амортизация (водопровод)</v>
          </cell>
          <cell r="U823">
            <v>4050</v>
          </cell>
          <cell r="V823">
            <v>42</v>
          </cell>
          <cell r="W823">
            <v>17</v>
          </cell>
          <cell r="X823">
            <v>25</v>
          </cell>
          <cell r="Y823">
            <v>40.476190476190474</v>
          </cell>
          <cell r="Z823">
            <v>1639.2857142857142</v>
          </cell>
          <cell r="AA823">
            <v>2410.7142857142858</v>
          </cell>
          <cell r="AB823">
            <v>0.11741580034679931</v>
          </cell>
          <cell r="AC823">
            <v>-18365.579874637497</v>
          </cell>
          <cell r="AD823">
            <v>-244.86416035178399</v>
          </cell>
          <cell r="AE823">
            <v>2443.2901253625023</v>
          </cell>
          <cell r="AF823">
            <v>32.575839648216004</v>
          </cell>
          <cell r="AG823">
            <v>8.1443004178750069</v>
          </cell>
          <cell r="AH823">
            <v>8.0357142857142865</v>
          </cell>
        </row>
        <row r="824">
          <cell r="A824">
            <v>961</v>
          </cell>
          <cell r="B824" t="str">
            <v>Вод-д в проход коллекторе</v>
          </cell>
          <cell r="C824">
            <v>4</v>
          </cell>
          <cell r="D824" t="str">
            <v>25</v>
          </cell>
          <cell r="E824" t="str">
            <v>11.05.05</v>
          </cell>
          <cell r="F824" t="str">
            <v/>
          </cell>
          <cell r="G824" t="str">
            <v xml:space="preserve">  .  .</v>
          </cell>
          <cell r="H824">
            <v>9316431.5099999998</v>
          </cell>
          <cell r="I824">
            <v>0</v>
          </cell>
          <cell r="J824">
            <v>0</v>
          </cell>
          <cell r="K824">
            <v>9316431.5099999998</v>
          </cell>
          <cell r="L824">
            <v>0</v>
          </cell>
          <cell r="M824">
            <v>31054.77</v>
          </cell>
          <cell r="N824">
            <v>31054.77</v>
          </cell>
          <cell r="O824">
            <v>268969.03000000003</v>
          </cell>
          <cell r="P824">
            <v>9047462.4800000004</v>
          </cell>
          <cell r="Q824">
            <v>46582.16</v>
          </cell>
          <cell r="R824">
            <v>123</v>
          </cell>
          <cell r="S824">
            <v>935</v>
          </cell>
          <cell r="T824" t="str">
            <v>Амортизация (водопровод)</v>
          </cell>
          <cell r="U824">
            <v>8113560</v>
          </cell>
          <cell r="V824">
            <v>47</v>
          </cell>
          <cell r="W824">
            <v>17</v>
          </cell>
          <cell r="X824">
            <v>30</v>
          </cell>
          <cell r="Y824">
            <v>36.170212765957451</v>
          </cell>
          <cell r="Z824">
            <v>2934691.9148936174</v>
          </cell>
          <cell r="AA824">
            <v>5178868.0851063821</v>
          </cell>
          <cell r="AB824">
            <v>0.57241111489045726</v>
          </cell>
          <cell r="AC824">
            <v>-3983602.5625603134</v>
          </cell>
          <cell r="AD824">
            <v>-115008.16766669517</v>
          </cell>
          <cell r="AE824">
            <v>5332828.9474396864</v>
          </cell>
          <cell r="AF824">
            <v>153960.86233330486</v>
          </cell>
          <cell r="AG824">
            <v>17776.096491465622</v>
          </cell>
          <cell r="AH824">
            <v>14385.744680851065</v>
          </cell>
        </row>
        <row r="825">
          <cell r="A825">
            <v>962</v>
          </cell>
          <cell r="B825" t="str">
            <v>Вод-д к дому 15/1 ул Сатыбалдина</v>
          </cell>
          <cell r="C825">
            <v>4</v>
          </cell>
          <cell r="D825" t="str">
            <v>25</v>
          </cell>
          <cell r="E825" t="str">
            <v>11.05.05</v>
          </cell>
          <cell r="F825" t="str">
            <v/>
          </cell>
          <cell r="G825" t="str">
            <v xml:space="preserve">  .  .</v>
          </cell>
          <cell r="H825">
            <v>582232.93000000005</v>
          </cell>
          <cell r="I825">
            <v>0</v>
          </cell>
          <cell r="J825">
            <v>0</v>
          </cell>
          <cell r="K825">
            <v>582232.93000000005</v>
          </cell>
          <cell r="L825">
            <v>0</v>
          </cell>
          <cell r="M825">
            <v>1940.78</v>
          </cell>
          <cell r="N825">
            <v>1940.78</v>
          </cell>
          <cell r="O825">
            <v>56263.199999999997</v>
          </cell>
          <cell r="P825">
            <v>525969.73</v>
          </cell>
          <cell r="Q825">
            <v>2911.16</v>
          </cell>
          <cell r="R825">
            <v>123</v>
          </cell>
          <cell r="S825">
            <v>935</v>
          </cell>
          <cell r="T825" t="str">
            <v>Амортизация (водопровод)</v>
          </cell>
          <cell r="U825">
            <v>1117776</v>
          </cell>
          <cell r="V825">
            <v>42</v>
          </cell>
          <cell r="W825">
            <v>17</v>
          </cell>
          <cell r="X825">
            <v>25</v>
          </cell>
          <cell r="Y825">
            <v>40.476190476190474</v>
          </cell>
          <cell r="Z825">
            <v>452433.14285714284</v>
          </cell>
          <cell r="AA825">
            <v>665342.85714285716</v>
          </cell>
          <cell r="AB825">
            <v>1.2649831714514392</v>
          </cell>
          <cell r="AC825">
            <v>154281.92831486382</v>
          </cell>
          <cell r="AD825">
            <v>14908.801172006613</v>
          </cell>
          <cell r="AE825">
            <v>736514.85831486387</v>
          </cell>
          <cell r="AF825">
            <v>71172.00117200661</v>
          </cell>
          <cell r="AG825">
            <v>2455.0495277162131</v>
          </cell>
          <cell r="AH825">
            <v>2217.8095238095239</v>
          </cell>
        </row>
        <row r="826">
          <cell r="A826">
            <v>963</v>
          </cell>
          <cell r="B826" t="str">
            <v>Вод-д блока 1 КПД 59-63 Гульдер 1</v>
          </cell>
          <cell r="C826">
            <v>4</v>
          </cell>
          <cell r="D826" t="str">
            <v>25</v>
          </cell>
          <cell r="E826" t="str">
            <v>11.05.05</v>
          </cell>
          <cell r="F826" t="str">
            <v/>
          </cell>
          <cell r="G826" t="str">
            <v xml:space="preserve">  .  .</v>
          </cell>
          <cell r="H826">
            <v>0.01</v>
          </cell>
          <cell r="I826">
            <v>0</v>
          </cell>
          <cell r="J826">
            <v>0</v>
          </cell>
          <cell r="K826">
            <v>0.01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0.01</v>
          </cell>
          <cell r="Q826">
            <v>0</v>
          </cell>
          <cell r="R826">
            <v>123</v>
          </cell>
          <cell r="S826">
            <v>935</v>
          </cell>
          <cell r="T826" t="str">
            <v>Амортизация (водопровод)</v>
          </cell>
          <cell r="U826">
            <v>12150</v>
          </cell>
          <cell r="V826">
            <v>45</v>
          </cell>
          <cell r="W826">
            <v>17</v>
          </cell>
          <cell r="X826">
            <v>28</v>
          </cell>
          <cell r="Y826">
            <v>37.777777777777779</v>
          </cell>
          <cell r="Z826">
            <v>4590</v>
          </cell>
          <cell r="AA826">
            <v>7560</v>
          </cell>
          <cell r="AB826">
            <v>756000</v>
          </cell>
          <cell r="AC826">
            <v>7559.99</v>
          </cell>
          <cell r="AD826">
            <v>0</v>
          </cell>
          <cell r="AE826">
            <v>7560</v>
          </cell>
          <cell r="AF826">
            <v>0</v>
          </cell>
          <cell r="AG826">
            <v>25.2</v>
          </cell>
          <cell r="AH826">
            <v>22.5</v>
          </cell>
        </row>
        <row r="827">
          <cell r="A827">
            <v>964</v>
          </cell>
          <cell r="B827" t="str">
            <v>Вод-д в проход коллекторе Степной 4</v>
          </cell>
          <cell r="C827">
            <v>4</v>
          </cell>
          <cell r="D827" t="str">
            <v>25</v>
          </cell>
          <cell r="E827" t="str">
            <v>11.05.05</v>
          </cell>
          <cell r="F827" t="str">
            <v/>
          </cell>
          <cell r="G827" t="str">
            <v xml:space="preserve">  .  .</v>
          </cell>
          <cell r="H827">
            <v>0.01</v>
          </cell>
          <cell r="I827">
            <v>0</v>
          </cell>
          <cell r="J827">
            <v>0</v>
          </cell>
          <cell r="K827">
            <v>0.01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0.01</v>
          </cell>
          <cell r="Q827">
            <v>0</v>
          </cell>
          <cell r="R827">
            <v>123</v>
          </cell>
          <cell r="S827">
            <v>935</v>
          </cell>
          <cell r="T827" t="str">
            <v>Амортизация (водопровод)</v>
          </cell>
          <cell r="U827">
            <v>229500</v>
          </cell>
          <cell r="V827">
            <v>42</v>
          </cell>
          <cell r="W827">
            <v>17</v>
          </cell>
          <cell r="X827">
            <v>25</v>
          </cell>
          <cell r="Y827">
            <v>40.476190476190474</v>
          </cell>
          <cell r="Z827">
            <v>92892.857142857145</v>
          </cell>
          <cell r="AA827">
            <v>136607.14285714284</v>
          </cell>
          <cell r="AB827">
            <v>13660714.285714284</v>
          </cell>
          <cell r="AC827">
            <v>136607.13285714283</v>
          </cell>
          <cell r="AD827">
            <v>0</v>
          </cell>
          <cell r="AE827">
            <v>136607.14285714284</v>
          </cell>
          <cell r="AF827">
            <v>0</v>
          </cell>
          <cell r="AG827">
            <v>455.35714285714283</v>
          </cell>
          <cell r="AH827">
            <v>455.35714285714289</v>
          </cell>
        </row>
        <row r="828">
          <cell r="A828">
            <v>965</v>
          </cell>
          <cell r="B828" t="str">
            <v>Вод-д м-на Голубые пруды</v>
          </cell>
          <cell r="C828">
            <v>4</v>
          </cell>
          <cell r="D828" t="str">
            <v>25</v>
          </cell>
          <cell r="E828" t="str">
            <v>11.05.05</v>
          </cell>
          <cell r="F828" t="str">
            <v>Протяженность-280м, труба ст д 350-280м</v>
          </cell>
          <cell r="G828" t="str">
            <v>17.11.04</v>
          </cell>
          <cell r="H828">
            <v>8937291.1799999997</v>
          </cell>
          <cell r="I828">
            <v>0</v>
          </cell>
          <cell r="J828">
            <v>0</v>
          </cell>
          <cell r="K828">
            <v>8937291.1799999997</v>
          </cell>
          <cell r="L828">
            <v>0</v>
          </cell>
          <cell r="M828">
            <v>29790.97</v>
          </cell>
          <cell r="N828">
            <v>29790.97</v>
          </cell>
          <cell r="O828">
            <v>863640.23</v>
          </cell>
          <cell r="P828">
            <v>8073650.9500000002</v>
          </cell>
          <cell r="Q828">
            <v>44686.46</v>
          </cell>
          <cell r="R828">
            <v>123</v>
          </cell>
          <cell r="S828">
            <v>935</v>
          </cell>
          <cell r="T828" t="str">
            <v>Амортизация (водопровод)</v>
          </cell>
          <cell r="U828">
            <v>21781630</v>
          </cell>
          <cell r="V828">
            <v>42</v>
          </cell>
          <cell r="W828">
            <v>17</v>
          </cell>
          <cell r="X828">
            <v>25</v>
          </cell>
          <cell r="Y828">
            <v>40.476190476190474</v>
          </cell>
          <cell r="Z828">
            <v>8816374.0476190485</v>
          </cell>
          <cell r="AA828">
            <v>12965255.952380951</v>
          </cell>
          <cell r="AB828">
            <v>1.6058727374609811</v>
          </cell>
          <cell r="AC828">
            <v>5414861.0727124829</v>
          </cell>
          <cell r="AD828">
            <v>523256.07033153134</v>
          </cell>
          <cell r="AE828">
            <v>14352152.252712483</v>
          </cell>
          <cell r="AF828">
            <v>1386896.3003315313</v>
          </cell>
          <cell r="AG828">
            <v>47840.507509041607</v>
          </cell>
          <cell r="AH828">
            <v>43217.519841269845</v>
          </cell>
        </row>
        <row r="829">
          <cell r="A829">
            <v>966</v>
          </cell>
          <cell r="B829" t="str">
            <v>Вод-д по ул Алиханова от Зап нас до Джамб</v>
          </cell>
          <cell r="C829">
            <v>4</v>
          </cell>
          <cell r="D829" t="str">
            <v>25</v>
          </cell>
          <cell r="E829" t="str">
            <v>11.05.05</v>
          </cell>
          <cell r="F829" t="str">
            <v/>
          </cell>
          <cell r="G829" t="str">
            <v xml:space="preserve">  .  .</v>
          </cell>
          <cell r="H829">
            <v>235065.28</v>
          </cell>
          <cell r="I829">
            <v>0</v>
          </cell>
          <cell r="J829">
            <v>0</v>
          </cell>
          <cell r="K829">
            <v>235065.28</v>
          </cell>
          <cell r="L829">
            <v>0</v>
          </cell>
          <cell r="M829">
            <v>783.55</v>
          </cell>
          <cell r="N829">
            <v>783.55</v>
          </cell>
          <cell r="O829">
            <v>18803.349999999999</v>
          </cell>
          <cell r="P829">
            <v>216261.93</v>
          </cell>
          <cell r="Q829">
            <v>1175.33</v>
          </cell>
          <cell r="R829">
            <v>123</v>
          </cell>
          <cell r="S829">
            <v>935</v>
          </cell>
          <cell r="T829" t="str">
            <v>Амортизация (водопровод)</v>
          </cell>
          <cell r="U829">
            <v>31743960</v>
          </cell>
          <cell r="V829">
            <v>36</v>
          </cell>
          <cell r="W829">
            <v>26</v>
          </cell>
          <cell r="X829">
            <v>10</v>
          </cell>
          <cell r="Y829">
            <v>72.222222222222214</v>
          </cell>
          <cell r="Z829">
            <v>22926193.333333328</v>
          </cell>
          <cell r="AA829">
            <v>8817766.6666666716</v>
          </cell>
          <cell r="AB829">
            <v>40.773550234508086</v>
          </cell>
          <cell r="AC829">
            <v>9349380.7224687096</v>
          </cell>
          <cell r="AD829">
            <v>747875.98580203764</v>
          </cell>
          <cell r="AE829">
            <v>9584446.0024687089</v>
          </cell>
          <cell r="AF829">
            <v>766679.33580203762</v>
          </cell>
          <cell r="AG829">
            <v>31948.15334156236</v>
          </cell>
          <cell r="AH829">
            <v>73481.388888888891</v>
          </cell>
        </row>
        <row r="830">
          <cell r="A830">
            <v>967</v>
          </cell>
          <cell r="B830" t="str">
            <v>Вод-д в м-не 23 Пришахтинска</v>
          </cell>
          <cell r="C830">
            <v>4</v>
          </cell>
          <cell r="D830" t="str">
            <v>25</v>
          </cell>
          <cell r="E830" t="str">
            <v>11.05.05</v>
          </cell>
          <cell r="F830" t="str">
            <v/>
          </cell>
          <cell r="G830" t="str">
            <v xml:space="preserve">  .  .</v>
          </cell>
          <cell r="H830">
            <v>1083993.9099999999</v>
          </cell>
          <cell r="I830">
            <v>0</v>
          </cell>
          <cell r="J830">
            <v>0</v>
          </cell>
          <cell r="K830">
            <v>1083993.9099999999</v>
          </cell>
          <cell r="L830">
            <v>0</v>
          </cell>
          <cell r="M830">
            <v>3613.31</v>
          </cell>
          <cell r="N830">
            <v>3613.31</v>
          </cell>
          <cell r="O830">
            <v>102328.45</v>
          </cell>
          <cell r="P830">
            <v>981665.46</v>
          </cell>
          <cell r="Q830">
            <v>5419.97</v>
          </cell>
          <cell r="R830">
            <v>123</v>
          </cell>
          <cell r="S830">
            <v>935</v>
          </cell>
          <cell r="T830" t="str">
            <v>Амортизация (водопровод)</v>
          </cell>
          <cell r="U830">
            <v>4965380</v>
          </cell>
          <cell r="V830">
            <v>65</v>
          </cell>
          <cell r="W830">
            <v>17</v>
          </cell>
          <cell r="X830">
            <v>48</v>
          </cell>
          <cell r="Y830">
            <v>26.153846153846157</v>
          </cell>
          <cell r="Z830">
            <v>1298637.8461538462</v>
          </cell>
          <cell r="AA830">
            <v>3666742.153846154</v>
          </cell>
          <cell r="AB830">
            <v>3.7352258006980854</v>
          </cell>
          <cell r="AC830">
            <v>2964968.1104315985</v>
          </cell>
          <cell r="AD830">
            <v>279891.41658544395</v>
          </cell>
          <cell r="AE830">
            <v>4048962.0204315986</v>
          </cell>
          <cell r="AF830">
            <v>382219.86658544396</v>
          </cell>
          <cell r="AG830">
            <v>13496.540068105329</v>
          </cell>
          <cell r="AH830">
            <v>6365.871794871794</v>
          </cell>
        </row>
        <row r="831">
          <cell r="A831">
            <v>968</v>
          </cell>
          <cell r="B831" t="str">
            <v>Вод-д ул Магнитогорской</v>
          </cell>
          <cell r="C831">
            <v>4</v>
          </cell>
          <cell r="D831" t="str">
            <v>25</v>
          </cell>
          <cell r="E831" t="str">
            <v>11.05.05</v>
          </cell>
          <cell r="F831" t="str">
            <v/>
          </cell>
          <cell r="G831" t="str">
            <v xml:space="preserve">  .  .</v>
          </cell>
          <cell r="H831">
            <v>4525905.2699999996</v>
          </cell>
          <cell r="I831">
            <v>0</v>
          </cell>
          <cell r="J831">
            <v>0</v>
          </cell>
          <cell r="K831">
            <v>4525905.2699999996</v>
          </cell>
          <cell r="L831">
            <v>0</v>
          </cell>
          <cell r="M831">
            <v>15086.35</v>
          </cell>
          <cell r="N831">
            <v>15086.35</v>
          </cell>
          <cell r="O831">
            <v>437353.29</v>
          </cell>
          <cell r="P831">
            <v>4088551.98</v>
          </cell>
          <cell r="Q831">
            <v>22629.53</v>
          </cell>
          <cell r="R831">
            <v>123</v>
          </cell>
          <cell r="S831">
            <v>935</v>
          </cell>
          <cell r="T831" t="str">
            <v>Амортизация (водопровод)</v>
          </cell>
          <cell r="U831">
            <v>19016830</v>
          </cell>
          <cell r="V831">
            <v>42</v>
          </cell>
          <cell r="W831">
            <v>17</v>
          </cell>
          <cell r="X831">
            <v>25</v>
          </cell>
          <cell r="Y831">
            <v>40.476190476190474</v>
          </cell>
          <cell r="Z831">
            <v>7697288.333333333</v>
          </cell>
          <cell r="AA831">
            <v>11319541.666666668</v>
          </cell>
          <cell r="AB831">
            <v>2.7685942901150709</v>
          </cell>
          <cell r="AC831">
            <v>8004490.2181237079</v>
          </cell>
          <cell r="AD831">
            <v>773500.53145704069</v>
          </cell>
          <cell r="AE831">
            <v>12530395.488123707</v>
          </cell>
          <cell r="AF831">
            <v>1210853.8214570407</v>
          </cell>
          <cell r="AG831">
            <v>41767.984960412359</v>
          </cell>
          <cell r="AH831">
            <v>37731.805555555555</v>
          </cell>
        </row>
        <row r="832">
          <cell r="A832">
            <v>969</v>
          </cell>
          <cell r="B832" t="str">
            <v>Вод-д М-14 дом для малосемейных</v>
          </cell>
          <cell r="C832">
            <v>4</v>
          </cell>
          <cell r="D832" t="str">
            <v>25</v>
          </cell>
          <cell r="E832" t="str">
            <v>11.05.05</v>
          </cell>
          <cell r="F832" t="str">
            <v/>
          </cell>
          <cell r="G832" t="str">
            <v xml:space="preserve">  .  .</v>
          </cell>
          <cell r="H832">
            <v>0.01</v>
          </cell>
          <cell r="I832">
            <v>0</v>
          </cell>
          <cell r="J832">
            <v>0</v>
          </cell>
          <cell r="K832">
            <v>0.01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0.01</v>
          </cell>
          <cell r="Q832">
            <v>0</v>
          </cell>
          <cell r="R832">
            <v>123</v>
          </cell>
          <cell r="S832">
            <v>935</v>
          </cell>
          <cell r="T832" t="str">
            <v>Амортизация (водопровод)</v>
          </cell>
          <cell r="U832">
            <v>15750</v>
          </cell>
          <cell r="V832">
            <v>65</v>
          </cell>
          <cell r="W832">
            <v>17</v>
          </cell>
          <cell r="X832">
            <v>48</v>
          </cell>
          <cell r="Y832">
            <v>26.153846153846157</v>
          </cell>
          <cell r="Z832">
            <v>4119.2307692307695</v>
          </cell>
          <cell r="AA832">
            <v>11630.76923076923</v>
          </cell>
          <cell r="AB832">
            <v>1163076.923076923</v>
          </cell>
          <cell r="AC832">
            <v>11630.75923076923</v>
          </cell>
          <cell r="AD832">
            <v>0</v>
          </cell>
          <cell r="AE832">
            <v>11630.76923076923</v>
          </cell>
          <cell r="AF832">
            <v>0</v>
          </cell>
          <cell r="AG832">
            <v>38.769230769230766</v>
          </cell>
          <cell r="AH832">
            <v>20.192307692307693</v>
          </cell>
        </row>
        <row r="833">
          <cell r="A833">
            <v>970</v>
          </cell>
          <cell r="B833" t="str">
            <v>Вод-д к дому 64-69 Восток 5</v>
          </cell>
          <cell r="C833">
            <v>4</v>
          </cell>
          <cell r="D833" t="str">
            <v>25</v>
          </cell>
          <cell r="E833" t="str">
            <v>11.05.05</v>
          </cell>
          <cell r="F833" t="str">
            <v/>
          </cell>
          <cell r="G833" t="str">
            <v xml:space="preserve">  .  .</v>
          </cell>
          <cell r="H833">
            <v>0.01</v>
          </cell>
          <cell r="I833">
            <v>0</v>
          </cell>
          <cell r="J833">
            <v>0</v>
          </cell>
          <cell r="K833">
            <v>0.01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0.01</v>
          </cell>
          <cell r="Q833">
            <v>0</v>
          </cell>
          <cell r="R833">
            <v>123</v>
          </cell>
          <cell r="S833">
            <v>935</v>
          </cell>
          <cell r="T833" t="str">
            <v>Амортизация (водопровод)</v>
          </cell>
          <cell r="U833">
            <v>17550</v>
          </cell>
          <cell r="V833">
            <v>65</v>
          </cell>
          <cell r="W833">
            <v>17</v>
          </cell>
          <cell r="X833">
            <v>48</v>
          </cell>
          <cell r="Y833">
            <v>26.153846153846157</v>
          </cell>
          <cell r="Z833">
            <v>4590</v>
          </cell>
          <cell r="AA833">
            <v>12960</v>
          </cell>
          <cell r="AB833">
            <v>1296000</v>
          </cell>
          <cell r="AC833">
            <v>12959.99</v>
          </cell>
          <cell r="AD833">
            <v>0</v>
          </cell>
          <cell r="AE833">
            <v>12960</v>
          </cell>
          <cell r="AF833">
            <v>0</v>
          </cell>
          <cell r="AG833">
            <v>43.199999999999996</v>
          </cell>
          <cell r="AH833">
            <v>22.5</v>
          </cell>
        </row>
        <row r="834">
          <cell r="A834">
            <v>971</v>
          </cell>
          <cell r="B834" t="str">
            <v>Вод-д к дом 10 ул Букпин от инст граждпр</v>
          </cell>
          <cell r="C834">
            <v>4</v>
          </cell>
          <cell r="D834" t="str">
            <v>25</v>
          </cell>
          <cell r="E834" t="str">
            <v>11.05.05</v>
          </cell>
          <cell r="F834" t="str">
            <v/>
          </cell>
          <cell r="G834" t="str">
            <v xml:space="preserve">  .  .</v>
          </cell>
          <cell r="H834">
            <v>16057.91</v>
          </cell>
          <cell r="I834">
            <v>0</v>
          </cell>
          <cell r="J834">
            <v>0</v>
          </cell>
          <cell r="K834">
            <v>16057.91</v>
          </cell>
          <cell r="L834">
            <v>0</v>
          </cell>
          <cell r="M834">
            <v>53.53</v>
          </cell>
          <cell r="N834">
            <v>53.53</v>
          </cell>
          <cell r="O834">
            <v>1551.83</v>
          </cell>
          <cell r="P834">
            <v>14506.08</v>
          </cell>
          <cell r="Q834">
            <v>80.290000000000006</v>
          </cell>
          <cell r="R834">
            <v>123</v>
          </cell>
          <cell r="S834">
            <v>935</v>
          </cell>
          <cell r="T834" t="str">
            <v>Амортизация (водопровод)</v>
          </cell>
          <cell r="U834">
            <v>100040</v>
          </cell>
          <cell r="V834">
            <v>42</v>
          </cell>
          <cell r="W834">
            <v>17</v>
          </cell>
          <cell r="X834">
            <v>25</v>
          </cell>
          <cell r="Y834">
            <v>40.476190476190474</v>
          </cell>
          <cell r="Z834">
            <v>40492.380952380954</v>
          </cell>
          <cell r="AA834">
            <v>59547.619047619046</v>
          </cell>
          <cell r="AB834">
            <v>4.1050110745024879</v>
          </cell>
          <cell r="AC834">
            <v>49859.988383364238</v>
          </cell>
          <cell r="AD834">
            <v>4818.4493357451956</v>
          </cell>
          <cell r="AE834">
            <v>65917.898383364241</v>
          </cell>
          <cell r="AF834">
            <v>6370.2793357451956</v>
          </cell>
          <cell r="AG834">
            <v>219.72632794454748</v>
          </cell>
          <cell r="AH834">
            <v>198.49206349206349</v>
          </cell>
        </row>
        <row r="835">
          <cell r="A835">
            <v>972</v>
          </cell>
          <cell r="B835" t="str">
            <v>Вод-д ул Ермекова,16</v>
          </cell>
          <cell r="C835">
            <v>4</v>
          </cell>
          <cell r="D835" t="str">
            <v>25</v>
          </cell>
          <cell r="E835" t="str">
            <v>11.05.05</v>
          </cell>
          <cell r="F835" t="str">
            <v/>
          </cell>
          <cell r="G835" t="str">
            <v xml:space="preserve">  .  .</v>
          </cell>
          <cell r="H835">
            <v>0.01</v>
          </cell>
          <cell r="I835">
            <v>0</v>
          </cell>
          <cell r="J835">
            <v>0</v>
          </cell>
          <cell r="K835">
            <v>0.01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0.01</v>
          </cell>
          <cell r="Q835">
            <v>0</v>
          </cell>
          <cell r="R835">
            <v>123</v>
          </cell>
          <cell r="S835">
            <v>935</v>
          </cell>
          <cell r="T835" t="str">
            <v>Амортизация (водопровод)</v>
          </cell>
          <cell r="U835">
            <v>5400</v>
          </cell>
          <cell r="V835">
            <v>45</v>
          </cell>
          <cell r="W835">
            <v>17</v>
          </cell>
          <cell r="X835">
            <v>28</v>
          </cell>
          <cell r="Y835">
            <v>37.777777777777779</v>
          </cell>
          <cell r="Z835">
            <v>2040</v>
          </cell>
          <cell r="AA835">
            <v>3360</v>
          </cell>
          <cell r="AB835">
            <v>336000</v>
          </cell>
          <cell r="AC835">
            <v>3359.99</v>
          </cell>
          <cell r="AD835">
            <v>0</v>
          </cell>
          <cell r="AE835">
            <v>3360</v>
          </cell>
          <cell r="AF835">
            <v>0</v>
          </cell>
          <cell r="AG835">
            <v>11.200000000000001</v>
          </cell>
          <cell r="AH835">
            <v>10</v>
          </cell>
        </row>
        <row r="836">
          <cell r="A836">
            <v>973</v>
          </cell>
          <cell r="B836" t="str">
            <v>Вод-д к дом 27-29а пр Шахтеров</v>
          </cell>
          <cell r="C836">
            <v>4</v>
          </cell>
          <cell r="D836" t="str">
            <v>25</v>
          </cell>
          <cell r="E836" t="str">
            <v>11.05.05</v>
          </cell>
          <cell r="F836" t="str">
            <v/>
          </cell>
          <cell r="G836" t="str">
            <v xml:space="preserve">  .  .</v>
          </cell>
          <cell r="H836">
            <v>0.01</v>
          </cell>
          <cell r="I836">
            <v>0</v>
          </cell>
          <cell r="J836">
            <v>0</v>
          </cell>
          <cell r="K836">
            <v>0.01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0.01</v>
          </cell>
          <cell r="Q836">
            <v>0</v>
          </cell>
          <cell r="R836">
            <v>123</v>
          </cell>
          <cell r="S836">
            <v>935</v>
          </cell>
          <cell r="T836" t="str">
            <v>Амортизация (водопровод)</v>
          </cell>
          <cell r="U836">
            <v>129600</v>
          </cell>
          <cell r="V836">
            <v>41</v>
          </cell>
          <cell r="W836">
            <v>16</v>
          </cell>
          <cell r="X836">
            <v>25</v>
          </cell>
          <cell r="Y836">
            <v>39.024390243902438</v>
          </cell>
          <cell r="Z836">
            <v>50575.609756097561</v>
          </cell>
          <cell r="AA836">
            <v>79024.390243902439</v>
          </cell>
          <cell r="AB836">
            <v>7902439.0243902439</v>
          </cell>
          <cell r="AC836">
            <v>79024.380243902444</v>
          </cell>
          <cell r="AD836">
            <v>0</v>
          </cell>
          <cell r="AE836">
            <v>79024.390243902439</v>
          </cell>
          <cell r="AF836">
            <v>0</v>
          </cell>
          <cell r="AG836">
            <v>263.41463414634148</v>
          </cell>
          <cell r="AH836">
            <v>263.41463414634148</v>
          </cell>
        </row>
        <row r="837">
          <cell r="A837">
            <v>974</v>
          </cell>
          <cell r="B837" t="str">
            <v>Вод-д к д 11/1 ул Сатыбалдина</v>
          </cell>
          <cell r="C837">
            <v>4</v>
          </cell>
          <cell r="D837" t="str">
            <v>25</v>
          </cell>
          <cell r="E837" t="str">
            <v>11.05.05</v>
          </cell>
          <cell r="F837" t="str">
            <v/>
          </cell>
          <cell r="G837" t="str">
            <v xml:space="preserve">  .  .</v>
          </cell>
          <cell r="H837">
            <v>44819.519999999997</v>
          </cell>
          <cell r="I837">
            <v>0</v>
          </cell>
          <cell r="J837">
            <v>0</v>
          </cell>
          <cell r="K837">
            <v>44819.519999999997</v>
          </cell>
          <cell r="L837">
            <v>0</v>
          </cell>
          <cell r="M837">
            <v>149.4</v>
          </cell>
          <cell r="N837">
            <v>149.4</v>
          </cell>
          <cell r="O837">
            <v>4331.1000000000004</v>
          </cell>
          <cell r="P837">
            <v>40488.42</v>
          </cell>
          <cell r="Q837">
            <v>224.1</v>
          </cell>
          <cell r="R837">
            <v>123</v>
          </cell>
          <cell r="S837">
            <v>935</v>
          </cell>
          <cell r="T837" t="str">
            <v>Амортизация (водопровод)</v>
          </cell>
          <cell r="U837">
            <v>515504</v>
          </cell>
          <cell r="V837">
            <v>41</v>
          </cell>
          <cell r="W837">
            <v>16</v>
          </cell>
          <cell r="X837">
            <v>25</v>
          </cell>
          <cell r="Y837">
            <v>39.024390243902438</v>
          </cell>
          <cell r="Z837">
            <v>201172.29268292684</v>
          </cell>
          <cell r="AA837">
            <v>314331.70731707313</v>
          </cell>
          <cell r="AB837">
            <v>7.7634965088060524</v>
          </cell>
          <cell r="AC837">
            <v>303136.667046363</v>
          </cell>
          <cell r="AD837">
            <v>29293.379729289896</v>
          </cell>
          <cell r="AE837">
            <v>347956.18704636302</v>
          </cell>
          <cell r="AF837">
            <v>33624.479729289895</v>
          </cell>
          <cell r="AG837">
            <v>1159.8539568212102</v>
          </cell>
          <cell r="AH837">
            <v>1047.7723577235772</v>
          </cell>
        </row>
        <row r="838">
          <cell r="A838">
            <v>975</v>
          </cell>
          <cell r="B838" t="str">
            <v>Вод-д к д 58-72 Гульдер 2</v>
          </cell>
          <cell r="C838">
            <v>4</v>
          </cell>
          <cell r="D838" t="str">
            <v>25</v>
          </cell>
          <cell r="E838" t="str">
            <v>11.05.05</v>
          </cell>
          <cell r="F838" t="str">
            <v/>
          </cell>
          <cell r="G838" t="str">
            <v xml:space="preserve">  .  .</v>
          </cell>
          <cell r="H838">
            <v>324519.92</v>
          </cell>
          <cell r="I838">
            <v>0</v>
          </cell>
          <cell r="J838">
            <v>0</v>
          </cell>
          <cell r="K838">
            <v>324519.92</v>
          </cell>
          <cell r="L838">
            <v>0</v>
          </cell>
          <cell r="M838">
            <v>1081.73</v>
          </cell>
          <cell r="N838">
            <v>1081.73</v>
          </cell>
          <cell r="O838">
            <v>31359.35</v>
          </cell>
          <cell r="P838">
            <v>293160.57</v>
          </cell>
          <cell r="Q838">
            <v>1622.6</v>
          </cell>
          <cell r="R838">
            <v>123</v>
          </cell>
          <cell r="S838">
            <v>935</v>
          </cell>
          <cell r="T838" t="str">
            <v>Амортизация (водопровод)</v>
          </cell>
          <cell r="U838">
            <v>2271400</v>
          </cell>
          <cell r="V838">
            <v>41</v>
          </cell>
          <cell r="W838">
            <v>16</v>
          </cell>
          <cell r="X838">
            <v>25</v>
          </cell>
          <cell r="Y838">
            <v>39.024390243902438</v>
          </cell>
          <cell r="Z838">
            <v>886400</v>
          </cell>
          <cell r="AA838">
            <v>1385000</v>
          </cell>
          <cell r="AB838">
            <v>4.7243734039676619</v>
          </cell>
          <cell r="AC838">
            <v>1208633.3591057134</v>
          </cell>
          <cell r="AD838">
            <v>116793.92910571329</v>
          </cell>
          <cell r="AE838">
            <v>1533153.2791057134</v>
          </cell>
          <cell r="AF838">
            <v>148153.2791057133</v>
          </cell>
          <cell r="AG838">
            <v>5110.5109303523777</v>
          </cell>
          <cell r="AH838">
            <v>4616.666666666667</v>
          </cell>
        </row>
        <row r="839">
          <cell r="A839">
            <v>977</v>
          </cell>
          <cell r="B839" t="str">
            <v>Вод-д ул Механической Жилстроевской</v>
          </cell>
          <cell r="C839">
            <v>4</v>
          </cell>
          <cell r="D839" t="str">
            <v>25</v>
          </cell>
          <cell r="E839" t="str">
            <v>11.05.05</v>
          </cell>
          <cell r="F839" t="str">
            <v/>
          </cell>
          <cell r="G839" t="str">
            <v xml:space="preserve">  .  .</v>
          </cell>
          <cell r="H839">
            <v>0.01</v>
          </cell>
          <cell r="I839">
            <v>0</v>
          </cell>
          <cell r="J839">
            <v>0</v>
          </cell>
          <cell r="K839">
            <v>0.01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0.01</v>
          </cell>
          <cell r="Q839">
            <v>0</v>
          </cell>
          <cell r="R839">
            <v>123</v>
          </cell>
          <cell r="S839">
            <v>935</v>
          </cell>
          <cell r="T839" t="str">
            <v>Амортизация (водопровод)</v>
          </cell>
          <cell r="U839">
            <v>512720</v>
          </cell>
          <cell r="V839">
            <v>41</v>
          </cell>
          <cell r="W839">
            <v>16</v>
          </cell>
          <cell r="X839">
            <v>25</v>
          </cell>
          <cell r="Y839">
            <v>39.024390243902438</v>
          </cell>
          <cell r="Z839">
            <v>200085.85365853659</v>
          </cell>
          <cell r="AA839">
            <v>312634.14634146343</v>
          </cell>
          <cell r="AB839">
            <v>31263414.634146344</v>
          </cell>
          <cell r="AC839">
            <v>312634.13634146343</v>
          </cell>
          <cell r="AD839">
            <v>0</v>
          </cell>
          <cell r="AE839">
            <v>312634.14634146343</v>
          </cell>
          <cell r="AF839">
            <v>0</v>
          </cell>
          <cell r="AG839">
            <v>1042.1138211382115</v>
          </cell>
          <cell r="AH839">
            <v>1042.1138211382115</v>
          </cell>
        </row>
        <row r="840">
          <cell r="A840">
            <v>978</v>
          </cell>
          <cell r="B840" t="str">
            <v>Вод-д ул Заводской</v>
          </cell>
          <cell r="C840">
            <v>4</v>
          </cell>
          <cell r="D840" t="str">
            <v>25</v>
          </cell>
          <cell r="E840" t="str">
            <v>11.05.05</v>
          </cell>
          <cell r="F840" t="str">
            <v/>
          </cell>
          <cell r="G840" t="str">
            <v xml:space="preserve">  .  .</v>
          </cell>
          <cell r="H840">
            <v>0.01</v>
          </cell>
          <cell r="I840">
            <v>0</v>
          </cell>
          <cell r="J840">
            <v>0</v>
          </cell>
          <cell r="K840">
            <v>0.01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0.01</v>
          </cell>
          <cell r="Q840">
            <v>0</v>
          </cell>
          <cell r="R840">
            <v>123</v>
          </cell>
          <cell r="S840">
            <v>935</v>
          </cell>
          <cell r="T840" t="str">
            <v>Амортизация (водопровод)</v>
          </cell>
          <cell r="U840">
            <v>1394000</v>
          </cell>
          <cell r="V840">
            <v>41</v>
          </cell>
          <cell r="W840">
            <v>16</v>
          </cell>
          <cell r="X840">
            <v>25</v>
          </cell>
          <cell r="Y840">
            <v>39.024390243902438</v>
          </cell>
          <cell r="Z840">
            <v>544000</v>
          </cell>
          <cell r="AA840">
            <v>850000</v>
          </cell>
          <cell r="AB840">
            <v>85000000</v>
          </cell>
          <cell r="AC840">
            <v>849999.99</v>
          </cell>
          <cell r="AD840">
            <v>0</v>
          </cell>
          <cell r="AE840">
            <v>850000</v>
          </cell>
          <cell r="AF840">
            <v>0</v>
          </cell>
          <cell r="AG840">
            <v>2833.3333333333335</v>
          </cell>
          <cell r="AH840">
            <v>2833.3333333333335</v>
          </cell>
        </row>
        <row r="841">
          <cell r="A841">
            <v>979</v>
          </cell>
          <cell r="B841" t="str">
            <v>Вод-д ул Седова реконстр</v>
          </cell>
          <cell r="C841">
            <v>4</v>
          </cell>
          <cell r="D841" t="str">
            <v>25</v>
          </cell>
          <cell r="E841" t="str">
            <v>11.05.05</v>
          </cell>
          <cell r="F841" t="str">
            <v/>
          </cell>
          <cell r="G841" t="str">
            <v xml:space="preserve">  .  .</v>
          </cell>
          <cell r="H841">
            <v>14527.32</v>
          </cell>
          <cell r="I841">
            <v>0</v>
          </cell>
          <cell r="J841">
            <v>0</v>
          </cell>
          <cell r="K841">
            <v>14527.32</v>
          </cell>
          <cell r="L841">
            <v>0</v>
          </cell>
          <cell r="M841">
            <v>48.42</v>
          </cell>
          <cell r="N841">
            <v>48.42</v>
          </cell>
          <cell r="O841">
            <v>193.68</v>
          </cell>
          <cell r="P841">
            <v>14333.64</v>
          </cell>
          <cell r="Q841">
            <v>72.64</v>
          </cell>
          <cell r="R841">
            <v>123</v>
          </cell>
          <cell r="S841">
            <v>935</v>
          </cell>
          <cell r="T841" t="str">
            <v>Амортизация (водопровод)</v>
          </cell>
          <cell r="U841">
            <v>1326000</v>
          </cell>
          <cell r="V841">
            <v>41</v>
          </cell>
          <cell r="W841">
            <v>16</v>
          </cell>
          <cell r="X841">
            <v>25</v>
          </cell>
          <cell r="Y841">
            <v>39.024390243902438</v>
          </cell>
          <cell r="Z841">
            <v>517463.41463414638</v>
          </cell>
          <cell r="AA841">
            <v>808536.58536585362</v>
          </cell>
          <cell r="AB841">
            <v>56.408322335837489</v>
          </cell>
          <cell r="AC841">
            <v>804934.42923585873</v>
          </cell>
          <cell r="AD841">
            <v>10731.483870005006</v>
          </cell>
          <cell r="AE841">
            <v>819461.74923585868</v>
          </cell>
          <cell r="AF841">
            <v>10925.163870005006</v>
          </cell>
          <cell r="AG841">
            <v>2731.5391641195288</v>
          </cell>
          <cell r="AH841">
            <v>2695.1219512195121</v>
          </cell>
        </row>
        <row r="842">
          <cell r="A842">
            <v>980</v>
          </cell>
          <cell r="B842" t="str">
            <v>Вод-д ул Мусоргского от ул Лихачева</v>
          </cell>
          <cell r="C842">
            <v>4</v>
          </cell>
          <cell r="D842" t="str">
            <v>25</v>
          </cell>
          <cell r="E842" t="str">
            <v>11.05.05</v>
          </cell>
          <cell r="F842" t="str">
            <v/>
          </cell>
          <cell r="G842" t="str">
            <v xml:space="preserve">  .  .</v>
          </cell>
          <cell r="H842">
            <v>0.01</v>
          </cell>
          <cell r="I842">
            <v>0</v>
          </cell>
          <cell r="J842">
            <v>0</v>
          </cell>
          <cell r="K842">
            <v>0.01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0.01</v>
          </cell>
          <cell r="Q842">
            <v>0</v>
          </cell>
          <cell r="R842">
            <v>123</v>
          </cell>
          <cell r="S842">
            <v>935</v>
          </cell>
          <cell r="T842" t="str">
            <v>Амортизация (водопровод)</v>
          </cell>
          <cell r="U842">
            <v>124800</v>
          </cell>
          <cell r="V842">
            <v>41</v>
          </cell>
          <cell r="W842">
            <v>16</v>
          </cell>
          <cell r="X842">
            <v>25</v>
          </cell>
          <cell r="Y842">
            <v>39.024390243902438</v>
          </cell>
          <cell r="Z842">
            <v>48702.439024390245</v>
          </cell>
          <cell r="AA842">
            <v>76097.560975609755</v>
          </cell>
          <cell r="AB842">
            <v>7609756.0975609757</v>
          </cell>
          <cell r="AC842">
            <v>76097.55097560976</v>
          </cell>
          <cell r="AD842">
            <v>0</v>
          </cell>
          <cell r="AE842">
            <v>76097.560975609755</v>
          </cell>
          <cell r="AF842">
            <v>0</v>
          </cell>
          <cell r="AG842">
            <v>253.65853658536585</v>
          </cell>
          <cell r="AH842">
            <v>253.65853658536585</v>
          </cell>
        </row>
        <row r="843">
          <cell r="A843">
            <v>981</v>
          </cell>
          <cell r="B843" t="str">
            <v>Вод-д к дом 46-47 Гульдер 2</v>
          </cell>
          <cell r="C843">
            <v>4</v>
          </cell>
          <cell r="D843" t="str">
            <v>25</v>
          </cell>
          <cell r="E843" t="str">
            <v>11.05.05</v>
          </cell>
          <cell r="F843" t="str">
            <v/>
          </cell>
          <cell r="G843" t="str">
            <v xml:space="preserve">  .  .</v>
          </cell>
          <cell r="H843">
            <v>32667.03</v>
          </cell>
          <cell r="I843">
            <v>0</v>
          </cell>
          <cell r="J843">
            <v>0</v>
          </cell>
          <cell r="K843">
            <v>32667.03</v>
          </cell>
          <cell r="L843">
            <v>0</v>
          </cell>
          <cell r="M843">
            <v>108.89</v>
          </cell>
          <cell r="N843">
            <v>108.89</v>
          </cell>
          <cell r="O843">
            <v>683.11</v>
          </cell>
          <cell r="P843">
            <v>31983.919999999998</v>
          </cell>
          <cell r="Q843">
            <v>163.34</v>
          </cell>
          <cell r="R843">
            <v>123</v>
          </cell>
          <cell r="S843">
            <v>935</v>
          </cell>
          <cell r="T843" t="str">
            <v>Амортизация (водопровод)</v>
          </cell>
          <cell r="U843">
            <v>14760</v>
          </cell>
          <cell r="V843">
            <v>41</v>
          </cell>
          <cell r="W843">
            <v>16</v>
          </cell>
          <cell r="X843">
            <v>25</v>
          </cell>
          <cell r="Y843">
            <v>39.024390243902438</v>
          </cell>
          <cell r="Z843">
            <v>5760</v>
          </cell>
          <cell r="AA843">
            <v>9000</v>
          </cell>
          <cell r="AB843">
            <v>0.28139139917808703</v>
          </cell>
          <cell r="AC843">
            <v>-23474.808721307454</v>
          </cell>
          <cell r="AD843">
            <v>-490.88872130745699</v>
          </cell>
          <cell r="AE843">
            <v>9192.2212786925447</v>
          </cell>
          <cell r="AF843">
            <v>192.22127869254302</v>
          </cell>
          <cell r="AG843">
            <v>30.640737595641813</v>
          </cell>
          <cell r="AH843">
            <v>30</v>
          </cell>
        </row>
        <row r="844">
          <cell r="A844">
            <v>982</v>
          </cell>
          <cell r="B844" t="str">
            <v>Вод-д к жилым дом по ул Волочаевской</v>
          </cell>
          <cell r="C844">
            <v>4</v>
          </cell>
          <cell r="D844" t="str">
            <v>25</v>
          </cell>
          <cell r="E844" t="str">
            <v>11.05.05</v>
          </cell>
          <cell r="F844" t="str">
            <v/>
          </cell>
          <cell r="G844" t="str">
            <v xml:space="preserve">  .  .</v>
          </cell>
          <cell r="H844">
            <v>0.01</v>
          </cell>
          <cell r="I844">
            <v>0</v>
          </cell>
          <cell r="J844">
            <v>0</v>
          </cell>
          <cell r="K844">
            <v>0.01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0.01</v>
          </cell>
          <cell r="Q844">
            <v>0</v>
          </cell>
          <cell r="R844">
            <v>123</v>
          </cell>
          <cell r="S844">
            <v>935</v>
          </cell>
          <cell r="T844" t="str">
            <v>Амортизация (водопровод)</v>
          </cell>
          <cell r="U844">
            <v>74360</v>
          </cell>
          <cell r="V844">
            <v>41</v>
          </cell>
          <cell r="W844">
            <v>16</v>
          </cell>
          <cell r="X844">
            <v>25</v>
          </cell>
          <cell r="Y844">
            <v>39.024390243902438</v>
          </cell>
          <cell r="Z844">
            <v>29018.536585365855</v>
          </cell>
          <cell r="AA844">
            <v>45341.463414634141</v>
          </cell>
          <cell r="AB844">
            <v>4534146.341463414</v>
          </cell>
          <cell r="AC844">
            <v>45341.453414634139</v>
          </cell>
          <cell r="AD844">
            <v>0</v>
          </cell>
          <cell r="AE844">
            <v>45341.463414634141</v>
          </cell>
          <cell r="AF844">
            <v>0</v>
          </cell>
          <cell r="AG844">
            <v>151.13821138211381</v>
          </cell>
          <cell r="AH844">
            <v>151.13821138211384</v>
          </cell>
        </row>
        <row r="845">
          <cell r="A845">
            <v>983</v>
          </cell>
          <cell r="B845" t="str">
            <v>Вод-д ул Бакинская 37</v>
          </cell>
          <cell r="C845">
            <v>4</v>
          </cell>
          <cell r="D845" t="str">
            <v>25</v>
          </cell>
          <cell r="E845" t="str">
            <v>11.05.05</v>
          </cell>
          <cell r="F845" t="str">
            <v/>
          </cell>
          <cell r="G845" t="str">
            <v xml:space="preserve">  .  .</v>
          </cell>
          <cell r="H845">
            <v>0.01</v>
          </cell>
          <cell r="I845">
            <v>0</v>
          </cell>
          <cell r="J845">
            <v>0</v>
          </cell>
          <cell r="K845">
            <v>0.01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0.01</v>
          </cell>
          <cell r="Q845">
            <v>0</v>
          </cell>
          <cell r="R845">
            <v>123</v>
          </cell>
          <cell r="S845">
            <v>935</v>
          </cell>
          <cell r="T845" t="str">
            <v>Амортизация (водопровод)</v>
          </cell>
          <cell r="U845">
            <v>68400</v>
          </cell>
          <cell r="V845">
            <v>44</v>
          </cell>
          <cell r="W845">
            <v>18</v>
          </cell>
          <cell r="X845">
            <v>26</v>
          </cell>
          <cell r="Y845">
            <v>40.909090909090914</v>
          </cell>
          <cell r="Z845">
            <v>27981.818181818184</v>
          </cell>
          <cell r="AA845">
            <v>40418.181818181816</v>
          </cell>
          <cell r="AB845">
            <v>4041818.1818181816</v>
          </cell>
          <cell r="AC845">
            <v>40418.171818181814</v>
          </cell>
          <cell r="AD845">
            <v>0</v>
          </cell>
          <cell r="AE845">
            <v>40418.181818181816</v>
          </cell>
          <cell r="AF845">
            <v>0</v>
          </cell>
          <cell r="AG845">
            <v>134.72727272727272</v>
          </cell>
          <cell r="AH845">
            <v>129.54545454545453</v>
          </cell>
        </row>
        <row r="846">
          <cell r="A846">
            <v>984</v>
          </cell>
          <cell r="B846" t="str">
            <v>Вод-д 18 М-н дом 11</v>
          </cell>
          <cell r="C846">
            <v>4</v>
          </cell>
          <cell r="D846" t="str">
            <v>25</v>
          </cell>
          <cell r="E846" t="str">
            <v>11.05.05</v>
          </cell>
          <cell r="F846" t="str">
            <v/>
          </cell>
          <cell r="G846" t="str">
            <v xml:space="preserve">  .  .</v>
          </cell>
          <cell r="H846">
            <v>0.01</v>
          </cell>
          <cell r="I846">
            <v>0</v>
          </cell>
          <cell r="J846">
            <v>0</v>
          </cell>
          <cell r="K846">
            <v>0.01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0.01</v>
          </cell>
          <cell r="Q846">
            <v>0</v>
          </cell>
          <cell r="R846">
            <v>123</v>
          </cell>
          <cell r="S846">
            <v>935</v>
          </cell>
          <cell r="T846" t="str">
            <v>Амортизация (водопровод)</v>
          </cell>
          <cell r="U846">
            <v>25650</v>
          </cell>
          <cell r="V846">
            <v>51</v>
          </cell>
          <cell r="W846">
            <v>26</v>
          </cell>
          <cell r="X846">
            <v>25</v>
          </cell>
          <cell r="Y846">
            <v>50.980392156862742</v>
          </cell>
          <cell r="Z846">
            <v>13076.470588235294</v>
          </cell>
          <cell r="AA846">
            <v>12573.529411764706</v>
          </cell>
          <cell r="AB846">
            <v>1257352.9411764706</v>
          </cell>
          <cell r="AC846">
            <v>12573.519411764706</v>
          </cell>
          <cell r="AD846">
            <v>0</v>
          </cell>
          <cell r="AE846">
            <v>12573.529411764706</v>
          </cell>
          <cell r="AF846">
            <v>0</v>
          </cell>
          <cell r="AG846">
            <v>41.911764705882355</v>
          </cell>
          <cell r="AH846">
            <v>41.911764705882355</v>
          </cell>
        </row>
        <row r="847">
          <cell r="A847">
            <v>985</v>
          </cell>
          <cell r="B847" t="str">
            <v>Вод-д ул Белинского</v>
          </cell>
          <cell r="C847">
            <v>4</v>
          </cell>
          <cell r="D847" t="str">
            <v>25</v>
          </cell>
          <cell r="E847" t="str">
            <v>11.05.05</v>
          </cell>
          <cell r="F847" t="str">
            <v/>
          </cell>
          <cell r="G847" t="str">
            <v xml:space="preserve">  .  .</v>
          </cell>
          <cell r="H847">
            <v>0.01</v>
          </cell>
          <cell r="I847">
            <v>0</v>
          </cell>
          <cell r="J847">
            <v>0</v>
          </cell>
          <cell r="K847">
            <v>0.01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0.01</v>
          </cell>
          <cell r="Q847">
            <v>0</v>
          </cell>
          <cell r="R847">
            <v>123</v>
          </cell>
          <cell r="S847">
            <v>935</v>
          </cell>
          <cell r="T847" t="str">
            <v>Амортизация (водопровод)</v>
          </cell>
          <cell r="U847">
            <v>21150</v>
          </cell>
          <cell r="V847">
            <v>47</v>
          </cell>
          <cell r="W847">
            <v>44</v>
          </cell>
          <cell r="X847">
            <v>3</v>
          </cell>
          <cell r="Y847">
            <v>93.61702127659575</v>
          </cell>
          <cell r="Z847">
            <v>19800</v>
          </cell>
          <cell r="AA847">
            <v>1350</v>
          </cell>
          <cell r="AB847">
            <v>135000</v>
          </cell>
          <cell r="AC847">
            <v>1349.99</v>
          </cell>
          <cell r="AD847">
            <v>0</v>
          </cell>
          <cell r="AE847">
            <v>1350</v>
          </cell>
          <cell r="AF847">
            <v>0</v>
          </cell>
          <cell r="AG847">
            <v>4.5</v>
          </cell>
          <cell r="AH847">
            <v>37.5</v>
          </cell>
        </row>
        <row r="848">
          <cell r="A848">
            <v>986</v>
          </cell>
          <cell r="B848" t="str">
            <v>Вод-д ул Магнитогорская 18</v>
          </cell>
          <cell r="C848">
            <v>4</v>
          </cell>
          <cell r="D848" t="str">
            <v>25</v>
          </cell>
          <cell r="E848" t="str">
            <v>11.05.05</v>
          </cell>
          <cell r="F848" t="str">
            <v/>
          </cell>
          <cell r="G848" t="str">
            <v xml:space="preserve">  .  .</v>
          </cell>
          <cell r="H848">
            <v>31880.84</v>
          </cell>
          <cell r="I848">
            <v>0</v>
          </cell>
          <cell r="J848">
            <v>0</v>
          </cell>
          <cell r="K848">
            <v>31880.84</v>
          </cell>
          <cell r="L848">
            <v>0</v>
          </cell>
          <cell r="M848">
            <v>106.27</v>
          </cell>
          <cell r="N848">
            <v>106.27</v>
          </cell>
          <cell r="O848">
            <v>212.54</v>
          </cell>
          <cell r="P848">
            <v>31668.3</v>
          </cell>
          <cell r="Q848">
            <v>159.4</v>
          </cell>
          <cell r="R848">
            <v>123</v>
          </cell>
          <cell r="S848">
            <v>935</v>
          </cell>
          <cell r="T848" t="str">
            <v>Амортизация (водопровод)</v>
          </cell>
          <cell r="U848">
            <v>2250</v>
          </cell>
          <cell r="V848">
            <v>45</v>
          </cell>
          <cell r="W848">
            <v>37</v>
          </cell>
          <cell r="X848">
            <v>8</v>
          </cell>
          <cell r="Y848">
            <v>82.222222222222214</v>
          </cell>
          <cell r="Z848">
            <v>1850</v>
          </cell>
          <cell r="AA848">
            <v>400</v>
          </cell>
          <cell r="AB848">
            <v>1.263092745742588E-2</v>
          </cell>
          <cell r="AC848">
            <v>-31478.155422678199</v>
          </cell>
          <cell r="AD848">
            <v>-209.85542267819869</v>
          </cell>
          <cell r="AE848">
            <v>402.68457732180104</v>
          </cell>
          <cell r="AF848">
            <v>2.6845773218012994</v>
          </cell>
          <cell r="AG848">
            <v>1.3422819244060034</v>
          </cell>
          <cell r="AH848">
            <v>4.166666666666667</v>
          </cell>
        </row>
        <row r="849">
          <cell r="A849">
            <v>987</v>
          </cell>
          <cell r="B849" t="str">
            <v>Вод-д ул Архитектурная 3</v>
          </cell>
          <cell r="C849">
            <v>4</v>
          </cell>
          <cell r="D849" t="str">
            <v>25</v>
          </cell>
          <cell r="E849" t="str">
            <v>11.05.05</v>
          </cell>
          <cell r="F849" t="str">
            <v/>
          </cell>
          <cell r="G849" t="str">
            <v xml:space="preserve">  .  .</v>
          </cell>
          <cell r="H849">
            <v>0.01</v>
          </cell>
          <cell r="I849">
            <v>0</v>
          </cell>
          <cell r="J849">
            <v>0</v>
          </cell>
          <cell r="K849">
            <v>0.01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0.01</v>
          </cell>
          <cell r="Q849">
            <v>0</v>
          </cell>
          <cell r="R849">
            <v>123</v>
          </cell>
          <cell r="S849">
            <v>935</v>
          </cell>
          <cell r="T849" t="str">
            <v>Амортизация (водопровод)</v>
          </cell>
          <cell r="U849">
            <v>13500</v>
          </cell>
          <cell r="V849">
            <v>52</v>
          </cell>
          <cell r="W849">
            <v>49</v>
          </cell>
          <cell r="X849">
            <v>3</v>
          </cell>
          <cell r="Y849">
            <v>94.230769230769226</v>
          </cell>
          <cell r="Z849">
            <v>12721.153846153846</v>
          </cell>
          <cell r="AA849">
            <v>778.84615384615427</v>
          </cell>
          <cell r="AB849">
            <v>77884.615384615419</v>
          </cell>
          <cell r="AC849">
            <v>778.83615384615428</v>
          </cell>
          <cell r="AD849">
            <v>0</v>
          </cell>
          <cell r="AE849">
            <v>778.84615384615427</v>
          </cell>
          <cell r="AF849">
            <v>0</v>
          </cell>
          <cell r="AG849">
            <v>2.5961538461538476</v>
          </cell>
          <cell r="AH849">
            <v>21.634615384615387</v>
          </cell>
        </row>
        <row r="850">
          <cell r="A850">
            <v>988</v>
          </cell>
          <cell r="B850" t="str">
            <v>Вод-д 14 М-н дом 16</v>
          </cell>
          <cell r="C850">
            <v>4</v>
          </cell>
          <cell r="D850" t="str">
            <v>25</v>
          </cell>
          <cell r="E850" t="str">
            <v>11.05.05</v>
          </cell>
          <cell r="F850" t="str">
            <v/>
          </cell>
          <cell r="G850" t="str">
            <v xml:space="preserve">  .  .</v>
          </cell>
          <cell r="H850">
            <v>0.01</v>
          </cell>
          <cell r="I850">
            <v>0</v>
          </cell>
          <cell r="J850">
            <v>0</v>
          </cell>
          <cell r="K850">
            <v>0.01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0.01</v>
          </cell>
          <cell r="Q850">
            <v>0</v>
          </cell>
          <cell r="R850">
            <v>123</v>
          </cell>
          <cell r="S850">
            <v>935</v>
          </cell>
          <cell r="T850" t="str">
            <v>Амортизация (водопровод)</v>
          </cell>
          <cell r="U850">
            <v>13500</v>
          </cell>
          <cell r="V850">
            <v>44</v>
          </cell>
          <cell r="W850">
            <v>38</v>
          </cell>
          <cell r="X850">
            <v>6</v>
          </cell>
          <cell r="Y850">
            <v>86.36363636363636</v>
          </cell>
          <cell r="Z850">
            <v>11659.09090909091</v>
          </cell>
          <cell r="AA850">
            <v>1840.9090909090901</v>
          </cell>
          <cell r="AB850">
            <v>184090.909090909</v>
          </cell>
          <cell r="AC850">
            <v>1840.8990909090901</v>
          </cell>
          <cell r="AD850">
            <v>0</v>
          </cell>
          <cell r="AE850">
            <v>1840.9090909090901</v>
          </cell>
          <cell r="AF850">
            <v>0</v>
          </cell>
          <cell r="AG850">
            <v>6.1363636363636331</v>
          </cell>
          <cell r="AH850">
            <v>25.568181818181817</v>
          </cell>
        </row>
        <row r="851">
          <cell r="A851">
            <v>989</v>
          </cell>
          <cell r="B851" t="str">
            <v>Вод-д ул Щорса</v>
          </cell>
          <cell r="C851">
            <v>4</v>
          </cell>
          <cell r="D851" t="str">
            <v>25</v>
          </cell>
          <cell r="E851" t="str">
            <v>11.05.05</v>
          </cell>
          <cell r="F851" t="str">
            <v/>
          </cell>
          <cell r="G851" t="str">
            <v xml:space="preserve">  .  .</v>
          </cell>
          <cell r="H851">
            <v>0.01</v>
          </cell>
          <cell r="I851">
            <v>0</v>
          </cell>
          <cell r="J851">
            <v>0</v>
          </cell>
          <cell r="K851">
            <v>0.01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0.01</v>
          </cell>
          <cell r="Q851">
            <v>0</v>
          </cell>
          <cell r="R851">
            <v>123</v>
          </cell>
          <cell r="S851">
            <v>935</v>
          </cell>
          <cell r="T851" t="str">
            <v>Амортизация (водопровод)</v>
          </cell>
          <cell r="U851">
            <v>67600</v>
          </cell>
          <cell r="V851">
            <v>52</v>
          </cell>
          <cell r="W851">
            <v>49</v>
          </cell>
          <cell r="X851">
            <v>3</v>
          </cell>
          <cell r="Y851">
            <v>94.230769230769226</v>
          </cell>
          <cell r="Z851">
            <v>63700</v>
          </cell>
          <cell r="AA851">
            <v>3900</v>
          </cell>
          <cell r="AB851">
            <v>390000</v>
          </cell>
          <cell r="AC851">
            <v>3899.99</v>
          </cell>
          <cell r="AD851">
            <v>0</v>
          </cell>
          <cell r="AE851">
            <v>3900</v>
          </cell>
          <cell r="AF851">
            <v>0</v>
          </cell>
          <cell r="AG851">
            <v>13</v>
          </cell>
          <cell r="AH851">
            <v>108.33333333333333</v>
          </cell>
        </row>
        <row r="852">
          <cell r="A852">
            <v>990</v>
          </cell>
          <cell r="B852" t="str">
            <v>Вод-д ул Соревнования</v>
          </cell>
          <cell r="C852">
            <v>4</v>
          </cell>
          <cell r="D852" t="str">
            <v>25</v>
          </cell>
          <cell r="E852" t="str">
            <v>11.05.05</v>
          </cell>
          <cell r="F852" t="str">
            <v/>
          </cell>
          <cell r="G852" t="str">
            <v xml:space="preserve">  .  .</v>
          </cell>
          <cell r="H852">
            <v>0.01</v>
          </cell>
          <cell r="I852">
            <v>0</v>
          </cell>
          <cell r="J852">
            <v>0</v>
          </cell>
          <cell r="K852">
            <v>0.01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0.01</v>
          </cell>
          <cell r="Q852">
            <v>0</v>
          </cell>
          <cell r="R852">
            <v>123</v>
          </cell>
          <cell r="S852">
            <v>935</v>
          </cell>
          <cell r="T852" t="str">
            <v>Амортизация (водопровод)</v>
          </cell>
          <cell r="U852">
            <v>128250</v>
          </cell>
          <cell r="V852">
            <v>48</v>
          </cell>
          <cell r="W852">
            <v>45</v>
          </cell>
          <cell r="X852">
            <v>3</v>
          </cell>
          <cell r="Y852">
            <v>93.75</v>
          </cell>
          <cell r="Z852">
            <v>120234.375</v>
          </cell>
          <cell r="AA852">
            <v>8015.625</v>
          </cell>
          <cell r="AB852">
            <v>801562.5</v>
          </cell>
          <cell r="AC852">
            <v>8015.6149999999998</v>
          </cell>
          <cell r="AD852">
            <v>0</v>
          </cell>
          <cell r="AE852">
            <v>8015.625</v>
          </cell>
          <cell r="AF852">
            <v>0</v>
          </cell>
          <cell r="AG852">
            <v>26.71875</v>
          </cell>
          <cell r="AH852">
            <v>222.65625</v>
          </cell>
        </row>
        <row r="853">
          <cell r="A853">
            <v>991</v>
          </cell>
          <cell r="B853" t="str">
            <v>Вод-д Восток 2 дом 13</v>
          </cell>
          <cell r="C853">
            <v>4</v>
          </cell>
          <cell r="D853" t="str">
            <v>25</v>
          </cell>
          <cell r="E853" t="str">
            <v>11.05.05</v>
          </cell>
          <cell r="F853" t="str">
            <v/>
          </cell>
          <cell r="G853" t="str">
            <v xml:space="preserve">  .  .</v>
          </cell>
          <cell r="H853">
            <v>10509.01</v>
          </cell>
          <cell r="I853">
            <v>0</v>
          </cell>
          <cell r="J853">
            <v>0</v>
          </cell>
          <cell r="K853">
            <v>10509.01</v>
          </cell>
          <cell r="L853">
            <v>0</v>
          </cell>
          <cell r="M853">
            <v>35.03</v>
          </cell>
          <cell r="N853">
            <v>35.03</v>
          </cell>
          <cell r="O853">
            <v>70.06</v>
          </cell>
          <cell r="P853">
            <v>10438.950000000001</v>
          </cell>
          <cell r="Q853">
            <v>52.55</v>
          </cell>
          <cell r="R853">
            <v>123</v>
          </cell>
          <cell r="S853">
            <v>935</v>
          </cell>
          <cell r="T853" t="str">
            <v>Амортизация (водопровод)</v>
          </cell>
          <cell r="U853">
            <v>6300</v>
          </cell>
          <cell r="V853">
            <v>51</v>
          </cell>
          <cell r="W853">
            <v>26</v>
          </cell>
          <cell r="X853">
            <v>25</v>
          </cell>
          <cell r="Y853">
            <v>50.980392156862742</v>
          </cell>
          <cell r="Z853">
            <v>3211.7647058823527</v>
          </cell>
          <cell r="AA853">
            <v>3088.2352941176473</v>
          </cell>
          <cell r="AB853">
            <v>0.29583773215866033</v>
          </cell>
          <cell r="AC853">
            <v>-7400.0483143673173</v>
          </cell>
          <cell r="AD853">
            <v>-49.333608484964259</v>
          </cell>
          <cell r="AE853">
            <v>3108.9616856326829</v>
          </cell>
          <cell r="AF853">
            <v>20.726391515035743</v>
          </cell>
          <cell r="AG853">
            <v>10.363205618775609</v>
          </cell>
          <cell r="AH853">
            <v>10.294117647058824</v>
          </cell>
        </row>
        <row r="854">
          <cell r="A854">
            <v>992</v>
          </cell>
          <cell r="B854" t="str">
            <v>Вод-д ул Кузембаева</v>
          </cell>
          <cell r="C854">
            <v>4</v>
          </cell>
          <cell r="D854" t="str">
            <v>25</v>
          </cell>
          <cell r="E854" t="str">
            <v>11.05.05</v>
          </cell>
          <cell r="F854" t="str">
            <v/>
          </cell>
          <cell r="G854" t="str">
            <v xml:space="preserve">  .  .</v>
          </cell>
          <cell r="H854">
            <v>0.01</v>
          </cell>
          <cell r="I854">
            <v>0</v>
          </cell>
          <cell r="J854">
            <v>0</v>
          </cell>
          <cell r="K854">
            <v>0.01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0.01</v>
          </cell>
          <cell r="Q854">
            <v>0</v>
          </cell>
          <cell r="R854">
            <v>123</v>
          </cell>
          <cell r="S854">
            <v>935</v>
          </cell>
          <cell r="T854" t="str">
            <v>Амортизация (водопровод)</v>
          </cell>
          <cell r="U854">
            <v>43650</v>
          </cell>
          <cell r="V854">
            <v>47</v>
          </cell>
          <cell r="W854">
            <v>44</v>
          </cell>
          <cell r="X854">
            <v>3</v>
          </cell>
          <cell r="Y854">
            <v>93.61702127659575</v>
          </cell>
          <cell r="Z854">
            <v>40863.829787234041</v>
          </cell>
          <cell r="AA854">
            <v>2786.1702127659591</v>
          </cell>
          <cell r="AB854">
            <v>278617.02127659589</v>
          </cell>
          <cell r="AC854">
            <v>2786.1602127659585</v>
          </cell>
          <cell r="AD854">
            <v>0</v>
          </cell>
          <cell r="AE854">
            <v>2786.1702127659587</v>
          </cell>
          <cell r="AF854">
            <v>0</v>
          </cell>
          <cell r="AG854">
            <v>9.2872340425531963</v>
          </cell>
          <cell r="AH854">
            <v>77.393617021276597</v>
          </cell>
        </row>
        <row r="855">
          <cell r="A855">
            <v>993</v>
          </cell>
          <cell r="B855" t="str">
            <v>Вод-д ул Технологическая</v>
          </cell>
          <cell r="C855">
            <v>4</v>
          </cell>
          <cell r="D855" t="str">
            <v>25</v>
          </cell>
          <cell r="E855" t="str">
            <v>11.05.05</v>
          </cell>
          <cell r="F855" t="str">
            <v/>
          </cell>
          <cell r="G855" t="str">
            <v xml:space="preserve">  .  .</v>
          </cell>
          <cell r="H855">
            <v>0.01</v>
          </cell>
          <cell r="I855">
            <v>0</v>
          </cell>
          <cell r="J855">
            <v>0</v>
          </cell>
          <cell r="K855">
            <v>0.01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0.01</v>
          </cell>
          <cell r="Q855">
            <v>0</v>
          </cell>
          <cell r="R855">
            <v>123</v>
          </cell>
          <cell r="S855">
            <v>935</v>
          </cell>
          <cell r="T855" t="str">
            <v>Амортизация (водопровод)</v>
          </cell>
          <cell r="U855">
            <v>3300</v>
          </cell>
          <cell r="V855">
            <v>50</v>
          </cell>
          <cell r="W855">
            <v>47</v>
          </cell>
          <cell r="X855">
            <v>3</v>
          </cell>
          <cell r="Y855">
            <v>94</v>
          </cell>
          <cell r="Z855">
            <v>3102</v>
          </cell>
          <cell r="AA855">
            <v>198</v>
          </cell>
          <cell r="AB855">
            <v>19800</v>
          </cell>
          <cell r="AC855">
            <v>197.99</v>
          </cell>
          <cell r="AD855">
            <v>0</v>
          </cell>
          <cell r="AE855">
            <v>198</v>
          </cell>
          <cell r="AF855">
            <v>0</v>
          </cell>
          <cell r="AG855">
            <v>0.66</v>
          </cell>
          <cell r="AH855">
            <v>5.5</v>
          </cell>
        </row>
        <row r="856">
          <cell r="A856">
            <v>994</v>
          </cell>
          <cell r="B856" t="str">
            <v>Вод-д 12 М-н дома 35 37 45</v>
          </cell>
          <cell r="C856">
            <v>4</v>
          </cell>
          <cell r="D856" t="str">
            <v>25</v>
          </cell>
          <cell r="E856" t="str">
            <v>11.05.05</v>
          </cell>
          <cell r="F856" t="str">
            <v/>
          </cell>
          <cell r="G856" t="str">
            <v xml:space="preserve">  .  .</v>
          </cell>
          <cell r="H856">
            <v>0.01</v>
          </cell>
          <cell r="I856">
            <v>0</v>
          </cell>
          <cell r="J856">
            <v>0</v>
          </cell>
          <cell r="K856">
            <v>0.01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0.01</v>
          </cell>
          <cell r="Q856">
            <v>0</v>
          </cell>
          <cell r="R856">
            <v>123</v>
          </cell>
          <cell r="S856">
            <v>935</v>
          </cell>
          <cell r="T856" t="str">
            <v>Амортизация (водопровод)</v>
          </cell>
          <cell r="U856">
            <v>35550</v>
          </cell>
          <cell r="V856">
            <v>42</v>
          </cell>
          <cell r="W856">
            <v>40</v>
          </cell>
          <cell r="X856">
            <v>2</v>
          </cell>
          <cell r="Y856">
            <v>95.238095238095227</v>
          </cell>
          <cell r="Z856">
            <v>33857.142857142848</v>
          </cell>
          <cell r="AA856">
            <v>1692.8571428571522</v>
          </cell>
          <cell r="AB856">
            <v>169285.71428571522</v>
          </cell>
          <cell r="AC856">
            <v>1692.8471428571522</v>
          </cell>
          <cell r="AD856">
            <v>0</v>
          </cell>
          <cell r="AE856">
            <v>1692.8571428571522</v>
          </cell>
          <cell r="AF856">
            <v>0</v>
          </cell>
          <cell r="AG856">
            <v>5.6428571428571743</v>
          </cell>
          <cell r="AH856">
            <v>70.535714285714292</v>
          </cell>
        </row>
        <row r="857">
          <cell r="A857">
            <v>995</v>
          </cell>
          <cell r="B857" t="str">
            <v>Вод-д д 41 м-на 16</v>
          </cell>
          <cell r="C857">
            <v>4</v>
          </cell>
          <cell r="D857" t="str">
            <v>25</v>
          </cell>
          <cell r="E857" t="str">
            <v>11.05.05</v>
          </cell>
          <cell r="F857" t="str">
            <v/>
          </cell>
          <cell r="G857" t="str">
            <v xml:space="preserve">  .  .</v>
          </cell>
          <cell r="H857">
            <v>0.01</v>
          </cell>
          <cell r="I857">
            <v>0</v>
          </cell>
          <cell r="J857">
            <v>0</v>
          </cell>
          <cell r="K857">
            <v>0.01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0.01</v>
          </cell>
          <cell r="Q857">
            <v>0</v>
          </cell>
          <cell r="R857">
            <v>123</v>
          </cell>
          <cell r="S857">
            <v>935</v>
          </cell>
          <cell r="T857" t="str">
            <v>Амортизация (водопровод)</v>
          </cell>
          <cell r="U857">
            <v>13500</v>
          </cell>
          <cell r="V857">
            <v>45</v>
          </cell>
          <cell r="W857">
            <v>37</v>
          </cell>
          <cell r="X857">
            <v>8</v>
          </cell>
          <cell r="Y857">
            <v>82.222222222222214</v>
          </cell>
          <cell r="Z857">
            <v>11100</v>
          </cell>
          <cell r="AA857">
            <v>2400</v>
          </cell>
          <cell r="AB857">
            <v>240000</v>
          </cell>
          <cell r="AC857">
            <v>2399.9899999999998</v>
          </cell>
          <cell r="AD857">
            <v>0</v>
          </cell>
          <cell r="AE857">
            <v>2400</v>
          </cell>
          <cell r="AF857">
            <v>0</v>
          </cell>
          <cell r="AG857">
            <v>8</v>
          </cell>
          <cell r="AH857">
            <v>25</v>
          </cell>
        </row>
        <row r="858">
          <cell r="A858">
            <v>996</v>
          </cell>
          <cell r="B858" t="str">
            <v>Вод-д М-н 22 дом 7 26</v>
          </cell>
          <cell r="C858">
            <v>4</v>
          </cell>
          <cell r="D858" t="str">
            <v>25</v>
          </cell>
          <cell r="E858" t="str">
            <v>11.05.05</v>
          </cell>
          <cell r="F858" t="str">
            <v/>
          </cell>
          <cell r="G858" t="str">
            <v xml:space="preserve">  .  .</v>
          </cell>
          <cell r="H858">
            <v>0.01</v>
          </cell>
          <cell r="I858">
            <v>0</v>
          </cell>
          <cell r="J858">
            <v>0</v>
          </cell>
          <cell r="K858">
            <v>0.01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0.01</v>
          </cell>
          <cell r="Q858">
            <v>0</v>
          </cell>
          <cell r="R858">
            <v>123</v>
          </cell>
          <cell r="S858">
            <v>935</v>
          </cell>
          <cell r="T858" t="str">
            <v>Амортизация (водопровод)</v>
          </cell>
          <cell r="U858">
            <v>36360</v>
          </cell>
          <cell r="V858">
            <v>44</v>
          </cell>
          <cell r="W858">
            <v>18</v>
          </cell>
          <cell r="X858">
            <v>26</v>
          </cell>
          <cell r="Y858">
            <v>40.909090909090914</v>
          </cell>
          <cell r="Z858">
            <v>14874.545454545456</v>
          </cell>
          <cell r="AA858">
            <v>21485.454545454544</v>
          </cell>
          <cell r="AB858">
            <v>2148545.4545454546</v>
          </cell>
          <cell r="AC858">
            <v>21485.444545454549</v>
          </cell>
          <cell r="AD858">
            <v>0</v>
          </cell>
          <cell r="AE858">
            <v>21485.454545454548</v>
          </cell>
          <cell r="AF858">
            <v>0</v>
          </cell>
          <cell r="AG858">
            <v>71.618181818181824</v>
          </cell>
          <cell r="AH858">
            <v>68.86363636363636</v>
          </cell>
        </row>
        <row r="859">
          <cell r="A859">
            <v>997</v>
          </cell>
          <cell r="B859" t="str">
            <v>Вод-д ул Фучика 7а</v>
          </cell>
          <cell r="C859">
            <v>4</v>
          </cell>
          <cell r="D859" t="str">
            <v>25</v>
          </cell>
          <cell r="E859" t="str">
            <v>11.05.05</v>
          </cell>
          <cell r="F859" t="str">
            <v/>
          </cell>
          <cell r="G859" t="str">
            <v xml:space="preserve">  .  .</v>
          </cell>
          <cell r="H859">
            <v>0.01</v>
          </cell>
          <cell r="I859">
            <v>0</v>
          </cell>
          <cell r="J859">
            <v>0</v>
          </cell>
          <cell r="K859">
            <v>0.01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0.01</v>
          </cell>
          <cell r="Q859">
            <v>0</v>
          </cell>
          <cell r="R859">
            <v>123</v>
          </cell>
          <cell r="S859">
            <v>935</v>
          </cell>
          <cell r="T859" t="str">
            <v>Амортизация (водопровод)</v>
          </cell>
          <cell r="U859">
            <v>13500</v>
          </cell>
          <cell r="V859">
            <v>44</v>
          </cell>
          <cell r="W859">
            <v>18</v>
          </cell>
          <cell r="X859">
            <v>26</v>
          </cell>
          <cell r="Y859">
            <v>40.909090909090914</v>
          </cell>
          <cell r="Z859">
            <v>5522.727272727273</v>
          </cell>
          <cell r="AA859">
            <v>7977.272727272727</v>
          </cell>
          <cell r="AB859">
            <v>797727.27272727271</v>
          </cell>
          <cell r="AC859">
            <v>7977.2627272727268</v>
          </cell>
          <cell r="AD859">
            <v>0</v>
          </cell>
          <cell r="AE859">
            <v>7977.272727272727</v>
          </cell>
          <cell r="AF859">
            <v>0</v>
          </cell>
          <cell r="AG859">
            <v>26.59090909090909</v>
          </cell>
          <cell r="AH859">
            <v>25.568181818181817</v>
          </cell>
        </row>
        <row r="860">
          <cell r="A860">
            <v>998</v>
          </cell>
          <cell r="B860" t="str">
            <v>Вод-д ул Станционная 19 31</v>
          </cell>
          <cell r="C860">
            <v>4</v>
          </cell>
          <cell r="D860" t="str">
            <v>25</v>
          </cell>
          <cell r="E860" t="str">
            <v>11.05.05</v>
          </cell>
          <cell r="F860" t="str">
            <v/>
          </cell>
          <cell r="G860" t="str">
            <v xml:space="preserve">  .  .</v>
          </cell>
          <cell r="H860">
            <v>0.01</v>
          </cell>
          <cell r="I860">
            <v>0</v>
          </cell>
          <cell r="J860">
            <v>0</v>
          </cell>
          <cell r="K860">
            <v>0.01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0.01</v>
          </cell>
          <cell r="Q860">
            <v>0</v>
          </cell>
          <cell r="R860">
            <v>123</v>
          </cell>
          <cell r="S860">
            <v>935</v>
          </cell>
          <cell r="T860" t="str">
            <v>Амортизация (водопровод)</v>
          </cell>
          <cell r="U860">
            <v>9000</v>
          </cell>
          <cell r="V860">
            <v>43</v>
          </cell>
          <cell r="W860">
            <v>18</v>
          </cell>
          <cell r="X860">
            <v>25</v>
          </cell>
          <cell r="Y860">
            <v>41.860465116279073</v>
          </cell>
          <cell r="Z860">
            <v>3767.4418604651164</v>
          </cell>
          <cell r="AA860">
            <v>5232.5581395348836</v>
          </cell>
          <cell r="AB860">
            <v>523255.81395348837</v>
          </cell>
          <cell r="AC860">
            <v>5232.5481395348834</v>
          </cell>
          <cell r="AD860">
            <v>0</v>
          </cell>
          <cell r="AE860">
            <v>5232.5581395348836</v>
          </cell>
          <cell r="AF860">
            <v>0</v>
          </cell>
          <cell r="AG860">
            <v>17.441860465116278</v>
          </cell>
          <cell r="AH860">
            <v>17.441860465116278</v>
          </cell>
        </row>
        <row r="861">
          <cell r="A861">
            <v>999</v>
          </cell>
          <cell r="B861" t="str">
            <v>Вод-д ул Разведочная</v>
          </cell>
          <cell r="C861">
            <v>4</v>
          </cell>
          <cell r="D861" t="str">
            <v>25</v>
          </cell>
          <cell r="E861" t="str">
            <v>11.05.05</v>
          </cell>
          <cell r="F861" t="str">
            <v/>
          </cell>
          <cell r="G861" t="str">
            <v xml:space="preserve">  .  .</v>
          </cell>
          <cell r="H861">
            <v>0.01</v>
          </cell>
          <cell r="I861">
            <v>0</v>
          </cell>
          <cell r="J861">
            <v>0</v>
          </cell>
          <cell r="K861">
            <v>0.01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0.01</v>
          </cell>
          <cell r="Q861">
            <v>0</v>
          </cell>
          <cell r="R861">
            <v>123</v>
          </cell>
          <cell r="S861">
            <v>935</v>
          </cell>
          <cell r="T861" t="str">
            <v>Амортизация (водопровод)</v>
          </cell>
          <cell r="U861">
            <v>312300</v>
          </cell>
          <cell r="V861">
            <v>43</v>
          </cell>
          <cell r="W861">
            <v>18</v>
          </cell>
          <cell r="X861">
            <v>25</v>
          </cell>
          <cell r="Y861">
            <v>41.860465116279073</v>
          </cell>
          <cell r="Z861">
            <v>130730.23255813954</v>
          </cell>
          <cell r="AA861">
            <v>181569.76744186046</v>
          </cell>
          <cell r="AB861">
            <v>18156976.744186044</v>
          </cell>
          <cell r="AC861">
            <v>181569.75744186042</v>
          </cell>
          <cell r="AD861">
            <v>0</v>
          </cell>
          <cell r="AE861">
            <v>181569.76744186043</v>
          </cell>
          <cell r="AF861">
            <v>0</v>
          </cell>
          <cell r="AG861">
            <v>605.23255813953472</v>
          </cell>
          <cell r="AH861">
            <v>605.23255813953494</v>
          </cell>
        </row>
        <row r="862">
          <cell r="A862">
            <v>1000</v>
          </cell>
          <cell r="B862" t="str">
            <v>Вод-д ул Говорова</v>
          </cell>
          <cell r="C862">
            <v>4</v>
          </cell>
          <cell r="D862" t="str">
            <v>25</v>
          </cell>
          <cell r="E862" t="str">
            <v>11.05.05</v>
          </cell>
          <cell r="F862" t="str">
            <v/>
          </cell>
          <cell r="G862" t="str">
            <v xml:space="preserve">  .  .</v>
          </cell>
          <cell r="H862">
            <v>110695.3</v>
          </cell>
          <cell r="I862">
            <v>0</v>
          </cell>
          <cell r="J862">
            <v>0</v>
          </cell>
          <cell r="K862">
            <v>110695.3</v>
          </cell>
          <cell r="L862">
            <v>0</v>
          </cell>
          <cell r="M862">
            <v>368.98</v>
          </cell>
          <cell r="N862">
            <v>368.98</v>
          </cell>
          <cell r="O862">
            <v>1373.89</v>
          </cell>
          <cell r="P862">
            <v>109321.41</v>
          </cell>
          <cell r="Q862">
            <v>553.48</v>
          </cell>
          <cell r="R862">
            <v>123</v>
          </cell>
          <cell r="S862">
            <v>935</v>
          </cell>
          <cell r="T862" t="str">
            <v>Амортизация (водопровод)</v>
          </cell>
          <cell r="U862">
            <v>309150</v>
          </cell>
          <cell r="V862">
            <v>56</v>
          </cell>
          <cell r="W862">
            <v>53</v>
          </cell>
          <cell r="X862">
            <v>3</v>
          </cell>
          <cell r="Y862">
            <v>94.642857142857139</v>
          </cell>
          <cell r="Z862">
            <v>292588.39285714284</v>
          </cell>
          <cell r="AA862">
            <v>16561.607142857159</v>
          </cell>
          <cell r="AB862">
            <v>0.15149463534048049</v>
          </cell>
          <cell r="AC862">
            <v>-93925.555892594915</v>
          </cell>
          <cell r="AD862">
            <v>-1165.7530354520673</v>
          </cell>
          <cell r="AE862">
            <v>16769.744107405088</v>
          </cell>
          <cell r="AF862">
            <v>208.13696454793285</v>
          </cell>
          <cell r="AG862">
            <v>55.899147024683629</v>
          </cell>
          <cell r="AH862">
            <v>460.04464285714289</v>
          </cell>
        </row>
        <row r="863">
          <cell r="A863">
            <v>1001</v>
          </cell>
          <cell r="B863" t="str">
            <v>Вод-д ул Медицинская</v>
          </cell>
          <cell r="C863">
            <v>4</v>
          </cell>
          <cell r="D863" t="str">
            <v>25</v>
          </cell>
          <cell r="E863" t="str">
            <v>11.05.05</v>
          </cell>
          <cell r="F863" t="str">
            <v/>
          </cell>
          <cell r="G863" t="str">
            <v xml:space="preserve">  .  .</v>
          </cell>
          <cell r="H863">
            <v>0.01</v>
          </cell>
          <cell r="I863">
            <v>0</v>
          </cell>
          <cell r="J863">
            <v>0</v>
          </cell>
          <cell r="K863">
            <v>0.01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0.01</v>
          </cell>
          <cell r="Q863">
            <v>0</v>
          </cell>
          <cell r="R863">
            <v>123</v>
          </cell>
          <cell r="S863">
            <v>935</v>
          </cell>
          <cell r="T863" t="str">
            <v>Амортизация (водопровод)</v>
          </cell>
          <cell r="U863">
            <v>173250</v>
          </cell>
          <cell r="V863">
            <v>62</v>
          </cell>
          <cell r="W863">
            <v>59</v>
          </cell>
          <cell r="X863">
            <v>3</v>
          </cell>
          <cell r="Y863">
            <v>95.161290322580655</v>
          </cell>
          <cell r="Z863">
            <v>164866.93548387097</v>
          </cell>
          <cell r="AA863">
            <v>8383.0645161290304</v>
          </cell>
          <cell r="AB863">
            <v>838306.45161290304</v>
          </cell>
          <cell r="AC863">
            <v>8383.0545161290302</v>
          </cell>
          <cell r="AD863">
            <v>0</v>
          </cell>
          <cell r="AE863">
            <v>8383.0645161290304</v>
          </cell>
          <cell r="AF863">
            <v>0</v>
          </cell>
          <cell r="AG863">
            <v>27.943548387096769</v>
          </cell>
          <cell r="AH863">
            <v>232.86290322580646</v>
          </cell>
        </row>
        <row r="864">
          <cell r="A864">
            <v>1006</v>
          </cell>
          <cell r="B864" t="str">
            <v>Вод-д ул Нестерова 4</v>
          </cell>
          <cell r="C864">
            <v>4</v>
          </cell>
          <cell r="D864" t="str">
            <v>25</v>
          </cell>
          <cell r="E864" t="str">
            <v>11.05.05</v>
          </cell>
          <cell r="F864" t="str">
            <v/>
          </cell>
          <cell r="G864" t="str">
            <v xml:space="preserve">  .  .</v>
          </cell>
          <cell r="H864">
            <v>0.01</v>
          </cell>
          <cell r="I864">
            <v>0</v>
          </cell>
          <cell r="J864">
            <v>0</v>
          </cell>
          <cell r="K864">
            <v>0.01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0.01</v>
          </cell>
          <cell r="Q864">
            <v>0</v>
          </cell>
          <cell r="R864">
            <v>123</v>
          </cell>
          <cell r="S864">
            <v>935</v>
          </cell>
          <cell r="T864" t="str">
            <v>Амортизация (водопровод)</v>
          </cell>
          <cell r="U864">
            <v>65250</v>
          </cell>
          <cell r="V864">
            <v>44</v>
          </cell>
          <cell r="W864">
            <v>18</v>
          </cell>
          <cell r="X864">
            <v>26</v>
          </cell>
          <cell r="Y864">
            <v>40.909090909090914</v>
          </cell>
          <cell r="Z864">
            <v>26693.18181818182</v>
          </cell>
          <cell r="AA864">
            <v>38556.818181818177</v>
          </cell>
          <cell r="AB864">
            <v>3855681.8181818174</v>
          </cell>
          <cell r="AC864">
            <v>38556.808181818174</v>
          </cell>
          <cell r="AD864">
            <v>0</v>
          </cell>
          <cell r="AE864">
            <v>38556.818181818177</v>
          </cell>
          <cell r="AF864">
            <v>0</v>
          </cell>
          <cell r="AG864">
            <v>128.52272727272725</v>
          </cell>
          <cell r="AH864">
            <v>123.57954545454545</v>
          </cell>
        </row>
        <row r="865">
          <cell r="A865">
            <v>1007</v>
          </cell>
          <cell r="B865" t="str">
            <v>Вод-д ул Театральная 9</v>
          </cell>
          <cell r="C865">
            <v>4</v>
          </cell>
          <cell r="D865" t="str">
            <v>25</v>
          </cell>
          <cell r="E865" t="str">
            <v>11.05.05</v>
          </cell>
          <cell r="F865" t="str">
            <v/>
          </cell>
          <cell r="G865" t="str">
            <v xml:space="preserve">  .  .</v>
          </cell>
          <cell r="H865">
            <v>0.01</v>
          </cell>
          <cell r="I865">
            <v>0</v>
          </cell>
          <cell r="J865">
            <v>0</v>
          </cell>
          <cell r="K865">
            <v>0.01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0.01</v>
          </cell>
          <cell r="Q865">
            <v>0</v>
          </cell>
          <cell r="R865">
            <v>123</v>
          </cell>
          <cell r="S865">
            <v>935</v>
          </cell>
          <cell r="T865" t="str">
            <v>Амортизация (водопровод)</v>
          </cell>
          <cell r="U865">
            <v>156600</v>
          </cell>
          <cell r="V865">
            <v>44</v>
          </cell>
          <cell r="W865">
            <v>18</v>
          </cell>
          <cell r="X865">
            <v>26</v>
          </cell>
          <cell r="Y865">
            <v>40.909090909090914</v>
          </cell>
          <cell r="Z865">
            <v>64063.636363636368</v>
          </cell>
          <cell r="AA865">
            <v>92536.363636363632</v>
          </cell>
          <cell r="AB865">
            <v>9253636.3636363633</v>
          </cell>
          <cell r="AC865">
            <v>92536.353636363638</v>
          </cell>
          <cell r="AD865">
            <v>0</v>
          </cell>
          <cell r="AE865">
            <v>92536.363636363632</v>
          </cell>
          <cell r="AF865">
            <v>0</v>
          </cell>
          <cell r="AG865">
            <v>308.45454545454544</v>
          </cell>
          <cell r="AH865">
            <v>296.59090909090907</v>
          </cell>
        </row>
        <row r="866">
          <cell r="A866">
            <v>1008</v>
          </cell>
          <cell r="B866" t="str">
            <v>Вод-д пер Литовский 4</v>
          </cell>
          <cell r="C866">
            <v>4</v>
          </cell>
          <cell r="D866" t="str">
            <v>25</v>
          </cell>
          <cell r="E866" t="str">
            <v>11.05.05</v>
          </cell>
          <cell r="F866" t="str">
            <v/>
          </cell>
          <cell r="G866" t="str">
            <v xml:space="preserve">  .  .</v>
          </cell>
          <cell r="H866">
            <v>0.01</v>
          </cell>
          <cell r="I866">
            <v>0</v>
          </cell>
          <cell r="J866">
            <v>0</v>
          </cell>
          <cell r="K866">
            <v>0.01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0.01</v>
          </cell>
          <cell r="Q866">
            <v>0</v>
          </cell>
          <cell r="R866">
            <v>123</v>
          </cell>
          <cell r="S866">
            <v>935</v>
          </cell>
          <cell r="T866" t="str">
            <v>Амортизация (водопровод)</v>
          </cell>
          <cell r="U866">
            <v>69750</v>
          </cell>
          <cell r="V866">
            <v>43</v>
          </cell>
          <cell r="W866">
            <v>18</v>
          </cell>
          <cell r="X866">
            <v>25</v>
          </cell>
          <cell r="Y866">
            <v>41.860465116279073</v>
          </cell>
          <cell r="Z866">
            <v>29197.674418604653</v>
          </cell>
          <cell r="AA866">
            <v>40552.325581395344</v>
          </cell>
          <cell r="AB866">
            <v>4055232.5581395342</v>
          </cell>
          <cell r="AC866">
            <v>40552.315581395342</v>
          </cell>
          <cell r="AD866">
            <v>0</v>
          </cell>
          <cell r="AE866">
            <v>40552.325581395344</v>
          </cell>
          <cell r="AF866">
            <v>0</v>
          </cell>
          <cell r="AG866">
            <v>135.17441860465115</v>
          </cell>
          <cell r="AH866">
            <v>135.17441860465115</v>
          </cell>
        </row>
        <row r="867">
          <cell r="A867">
            <v>1009</v>
          </cell>
          <cell r="B867" t="str">
            <v>Вод-д ул Громовой 2 4</v>
          </cell>
          <cell r="C867">
            <v>4</v>
          </cell>
          <cell r="D867" t="str">
            <v>25</v>
          </cell>
          <cell r="E867" t="str">
            <v>11.05.05</v>
          </cell>
          <cell r="F867" t="str">
            <v/>
          </cell>
          <cell r="G867" t="str">
            <v xml:space="preserve">  .  .</v>
          </cell>
          <cell r="H867">
            <v>0.01</v>
          </cell>
          <cell r="I867">
            <v>0</v>
          </cell>
          <cell r="J867">
            <v>0</v>
          </cell>
          <cell r="K867">
            <v>0.01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0.01</v>
          </cell>
          <cell r="Q867">
            <v>0</v>
          </cell>
          <cell r="R867">
            <v>123</v>
          </cell>
          <cell r="S867">
            <v>935</v>
          </cell>
          <cell r="T867" t="str">
            <v>Амортизация (водопровод)</v>
          </cell>
          <cell r="U867">
            <v>52650</v>
          </cell>
          <cell r="V867">
            <v>44</v>
          </cell>
          <cell r="W867">
            <v>18</v>
          </cell>
          <cell r="X867">
            <v>26</v>
          </cell>
          <cell r="Y867">
            <v>40.909090909090914</v>
          </cell>
          <cell r="Z867">
            <v>21538.636363636364</v>
          </cell>
          <cell r="AA867">
            <v>31111.363636363636</v>
          </cell>
          <cell r="AB867">
            <v>3111136.3636363638</v>
          </cell>
          <cell r="AC867">
            <v>31111.353636363641</v>
          </cell>
          <cell r="AD867">
            <v>0</v>
          </cell>
          <cell r="AE867">
            <v>31111.36363636364</v>
          </cell>
          <cell r="AF867">
            <v>0</v>
          </cell>
          <cell r="AG867">
            <v>103.70454545454545</v>
          </cell>
          <cell r="AH867">
            <v>99.715909090909079</v>
          </cell>
        </row>
        <row r="868">
          <cell r="A868">
            <v>1010</v>
          </cell>
          <cell r="B868" t="str">
            <v>Вод-д ул Аманжолова  нечет стор</v>
          </cell>
          <cell r="C868">
            <v>4</v>
          </cell>
          <cell r="D868" t="str">
            <v>25</v>
          </cell>
          <cell r="E868" t="str">
            <v>11.05.05</v>
          </cell>
          <cell r="F868" t="str">
            <v/>
          </cell>
          <cell r="G868" t="str">
            <v xml:space="preserve">  .  .</v>
          </cell>
          <cell r="H868">
            <v>0.01</v>
          </cell>
          <cell r="I868">
            <v>0</v>
          </cell>
          <cell r="J868">
            <v>0</v>
          </cell>
          <cell r="K868">
            <v>0.01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0.01</v>
          </cell>
          <cell r="Q868">
            <v>0</v>
          </cell>
          <cell r="R868">
            <v>123</v>
          </cell>
          <cell r="S868">
            <v>935</v>
          </cell>
          <cell r="T868" t="str">
            <v>Амортизация (водопровод)</v>
          </cell>
          <cell r="U868">
            <v>267300</v>
          </cell>
          <cell r="V868">
            <v>44</v>
          </cell>
          <cell r="W868">
            <v>18</v>
          </cell>
          <cell r="X868">
            <v>26</v>
          </cell>
          <cell r="Y868">
            <v>40.909090909090914</v>
          </cell>
          <cell r="Z868">
            <v>109350</v>
          </cell>
          <cell r="AA868">
            <v>157950</v>
          </cell>
          <cell r="AB868">
            <v>15795000</v>
          </cell>
          <cell r="AC868">
            <v>157949.99</v>
          </cell>
          <cell r="AD868">
            <v>0</v>
          </cell>
          <cell r="AE868">
            <v>157950</v>
          </cell>
          <cell r="AF868">
            <v>0</v>
          </cell>
          <cell r="AG868">
            <v>526.5</v>
          </cell>
          <cell r="AH868">
            <v>506.25</v>
          </cell>
        </row>
        <row r="869">
          <cell r="A869">
            <v>1011</v>
          </cell>
          <cell r="B869" t="str">
            <v>Вод-д ул Сатпаева</v>
          </cell>
          <cell r="C869">
            <v>4</v>
          </cell>
          <cell r="D869" t="str">
            <v>25</v>
          </cell>
          <cell r="E869" t="str">
            <v>11.05.05</v>
          </cell>
          <cell r="F869" t="str">
            <v/>
          </cell>
          <cell r="G869" t="str">
            <v xml:space="preserve">  .  .</v>
          </cell>
          <cell r="H869">
            <v>0.01</v>
          </cell>
          <cell r="I869">
            <v>0</v>
          </cell>
          <cell r="J869">
            <v>0</v>
          </cell>
          <cell r="K869">
            <v>0.01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0.01</v>
          </cell>
          <cell r="Q869">
            <v>0</v>
          </cell>
          <cell r="R869">
            <v>123</v>
          </cell>
          <cell r="S869">
            <v>935</v>
          </cell>
          <cell r="T869" t="str">
            <v>Амортизация (водопровод)</v>
          </cell>
          <cell r="U869">
            <v>843750</v>
          </cell>
          <cell r="V869">
            <v>44</v>
          </cell>
          <cell r="W869">
            <v>18</v>
          </cell>
          <cell r="X869">
            <v>26</v>
          </cell>
          <cell r="Y869">
            <v>40.909090909090914</v>
          </cell>
          <cell r="Z869">
            <v>345170.45454545459</v>
          </cell>
          <cell r="AA869">
            <v>498579.54545454541</v>
          </cell>
          <cell r="AB869">
            <v>49857954.545454539</v>
          </cell>
          <cell r="AC869">
            <v>498579.5354545454</v>
          </cell>
          <cell r="AD869">
            <v>0</v>
          </cell>
          <cell r="AE869">
            <v>498579.54545454541</v>
          </cell>
          <cell r="AF869">
            <v>0</v>
          </cell>
          <cell r="AG869">
            <v>1661.931818181818</v>
          </cell>
          <cell r="AH869">
            <v>1598.0113636363637</v>
          </cell>
        </row>
        <row r="870">
          <cell r="A870">
            <v>1012</v>
          </cell>
          <cell r="B870" t="str">
            <v>Вод-д М-н 11а дом 21</v>
          </cell>
          <cell r="C870">
            <v>4</v>
          </cell>
          <cell r="D870" t="str">
            <v>25</v>
          </cell>
          <cell r="E870" t="str">
            <v>11.05.05</v>
          </cell>
          <cell r="F870" t="str">
            <v/>
          </cell>
          <cell r="G870" t="str">
            <v xml:space="preserve">  .  .</v>
          </cell>
          <cell r="H870">
            <v>0.01</v>
          </cell>
          <cell r="I870">
            <v>0</v>
          </cell>
          <cell r="J870">
            <v>0</v>
          </cell>
          <cell r="K870">
            <v>0.01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0.01</v>
          </cell>
          <cell r="Q870">
            <v>0</v>
          </cell>
          <cell r="R870">
            <v>123</v>
          </cell>
          <cell r="S870">
            <v>935</v>
          </cell>
          <cell r="T870" t="str">
            <v>Амортизация (водопровод)</v>
          </cell>
          <cell r="U870">
            <v>6750</v>
          </cell>
          <cell r="V870">
            <v>56</v>
          </cell>
          <cell r="W870">
            <v>26</v>
          </cell>
          <cell r="X870">
            <v>30</v>
          </cell>
          <cell r="Y870">
            <v>46.428571428571431</v>
          </cell>
          <cell r="Z870">
            <v>3133.9285714285716</v>
          </cell>
          <cell r="AA870">
            <v>3616.0714285714284</v>
          </cell>
          <cell r="AB870">
            <v>361607.14285714284</v>
          </cell>
          <cell r="AC870">
            <v>3616.0614285714282</v>
          </cell>
          <cell r="AD870">
            <v>0</v>
          </cell>
          <cell r="AE870">
            <v>3616.0714285714284</v>
          </cell>
          <cell r="AF870">
            <v>0</v>
          </cell>
          <cell r="AG870">
            <v>12.053571428571429</v>
          </cell>
          <cell r="AH870">
            <v>10.044642857142858</v>
          </cell>
        </row>
        <row r="871">
          <cell r="A871">
            <v>1013</v>
          </cell>
          <cell r="B871" t="str">
            <v>Вод-д пер Бийский 15 16</v>
          </cell>
          <cell r="C871">
            <v>4</v>
          </cell>
          <cell r="D871" t="str">
            <v>25</v>
          </cell>
          <cell r="E871" t="str">
            <v>11.05.05</v>
          </cell>
          <cell r="F871" t="str">
            <v/>
          </cell>
          <cell r="G871" t="str">
            <v xml:space="preserve">  .  .</v>
          </cell>
          <cell r="H871">
            <v>0.01</v>
          </cell>
          <cell r="I871">
            <v>0</v>
          </cell>
          <cell r="J871">
            <v>0</v>
          </cell>
          <cell r="K871">
            <v>0.01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0.01</v>
          </cell>
          <cell r="Q871">
            <v>0</v>
          </cell>
          <cell r="R871">
            <v>123</v>
          </cell>
          <cell r="S871">
            <v>935</v>
          </cell>
          <cell r="T871" t="str">
            <v>Амортизация (водопровод)</v>
          </cell>
          <cell r="U871">
            <v>50850</v>
          </cell>
          <cell r="V871">
            <v>43</v>
          </cell>
          <cell r="W871">
            <v>18</v>
          </cell>
          <cell r="X871">
            <v>25</v>
          </cell>
          <cell r="Y871">
            <v>41.860465116279073</v>
          </cell>
          <cell r="Z871">
            <v>21286.046511627908</v>
          </cell>
          <cell r="AA871">
            <v>29563.953488372092</v>
          </cell>
          <cell r="AB871">
            <v>2956395.3488372089</v>
          </cell>
          <cell r="AC871">
            <v>29563.943488372093</v>
          </cell>
          <cell r="AD871">
            <v>0</v>
          </cell>
          <cell r="AE871">
            <v>29563.953488372092</v>
          </cell>
          <cell r="AF871">
            <v>0</v>
          </cell>
          <cell r="AG871">
            <v>98.546511627906966</v>
          </cell>
          <cell r="AH871">
            <v>98.54651162790698</v>
          </cell>
        </row>
        <row r="872">
          <cell r="A872">
            <v>1014</v>
          </cell>
          <cell r="B872" t="str">
            <v>Вод-д ул Хмельницкого 1 7 11 9 15</v>
          </cell>
          <cell r="C872">
            <v>4</v>
          </cell>
          <cell r="D872" t="str">
            <v>25</v>
          </cell>
          <cell r="E872" t="str">
            <v>11.05.05</v>
          </cell>
          <cell r="F872" t="str">
            <v/>
          </cell>
          <cell r="G872" t="str">
            <v xml:space="preserve">  .  .</v>
          </cell>
          <cell r="H872">
            <v>0.01</v>
          </cell>
          <cell r="I872">
            <v>0</v>
          </cell>
          <cell r="J872">
            <v>0</v>
          </cell>
          <cell r="K872">
            <v>0.01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0.01</v>
          </cell>
          <cell r="Q872">
            <v>0</v>
          </cell>
          <cell r="R872">
            <v>123</v>
          </cell>
          <cell r="S872">
            <v>935</v>
          </cell>
          <cell r="T872" t="str">
            <v>Амортизация (водопровод)</v>
          </cell>
          <cell r="U872">
            <v>30150</v>
          </cell>
          <cell r="V872">
            <v>44</v>
          </cell>
          <cell r="W872">
            <v>18</v>
          </cell>
          <cell r="X872">
            <v>26</v>
          </cell>
          <cell r="Y872">
            <v>40.909090909090914</v>
          </cell>
          <cell r="Z872">
            <v>12334.09090909091</v>
          </cell>
          <cell r="AA872">
            <v>17815.909090909088</v>
          </cell>
          <cell r="AB872">
            <v>1781590.9090909087</v>
          </cell>
          <cell r="AC872">
            <v>17815.89909090909</v>
          </cell>
          <cell r="AD872">
            <v>0</v>
          </cell>
          <cell r="AE872">
            <v>17815.909090909088</v>
          </cell>
          <cell r="AF872">
            <v>0</v>
          </cell>
          <cell r="AG872">
            <v>59.386363636363626</v>
          </cell>
          <cell r="AH872">
            <v>57.102272727272727</v>
          </cell>
        </row>
        <row r="873">
          <cell r="A873">
            <v>1015</v>
          </cell>
          <cell r="B873" t="str">
            <v>Вод-д ул Хмельницкого 22 26</v>
          </cell>
          <cell r="C873">
            <v>4</v>
          </cell>
          <cell r="D873" t="str">
            <v>25</v>
          </cell>
          <cell r="E873" t="str">
            <v>11.05.05</v>
          </cell>
          <cell r="F873" t="str">
            <v/>
          </cell>
          <cell r="G873" t="str">
            <v xml:space="preserve">  .  .</v>
          </cell>
          <cell r="H873">
            <v>0.01</v>
          </cell>
          <cell r="I873">
            <v>0</v>
          </cell>
          <cell r="J873">
            <v>0</v>
          </cell>
          <cell r="K873">
            <v>0.01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0.01</v>
          </cell>
          <cell r="Q873">
            <v>0</v>
          </cell>
          <cell r="R873">
            <v>123</v>
          </cell>
          <cell r="S873">
            <v>935</v>
          </cell>
          <cell r="T873" t="str">
            <v>Амортизация (водопровод)</v>
          </cell>
          <cell r="U873">
            <v>20700</v>
          </cell>
          <cell r="V873">
            <v>44</v>
          </cell>
          <cell r="W873">
            <v>18</v>
          </cell>
          <cell r="X873">
            <v>26</v>
          </cell>
          <cell r="Y873">
            <v>40.909090909090914</v>
          </cell>
          <cell r="Z873">
            <v>8468.181818181818</v>
          </cell>
          <cell r="AA873">
            <v>12231.818181818182</v>
          </cell>
          <cell r="AB873">
            <v>1223181.8181818181</v>
          </cell>
          <cell r="AC873">
            <v>12231.808181818182</v>
          </cell>
          <cell r="AD873">
            <v>0</v>
          </cell>
          <cell r="AE873">
            <v>12231.818181818182</v>
          </cell>
          <cell r="AF873">
            <v>0</v>
          </cell>
          <cell r="AG873">
            <v>40.772727272727273</v>
          </cell>
          <cell r="AH873">
            <v>39.204545454545453</v>
          </cell>
        </row>
        <row r="874">
          <cell r="A874">
            <v>1016</v>
          </cell>
          <cell r="B874" t="str">
            <v>Вод-д ул Гастелло 20 20а</v>
          </cell>
          <cell r="C874">
            <v>4</v>
          </cell>
          <cell r="D874" t="str">
            <v>25</v>
          </cell>
          <cell r="E874" t="str">
            <v>11.05.05</v>
          </cell>
          <cell r="F874" t="str">
            <v/>
          </cell>
          <cell r="G874" t="str">
            <v xml:space="preserve">  .  .</v>
          </cell>
          <cell r="H874">
            <v>17867.95</v>
          </cell>
          <cell r="I874">
            <v>0</v>
          </cell>
          <cell r="J874">
            <v>0</v>
          </cell>
          <cell r="K874">
            <v>17867.95</v>
          </cell>
          <cell r="L874">
            <v>0</v>
          </cell>
          <cell r="M874">
            <v>59.56</v>
          </cell>
          <cell r="N874">
            <v>59.56</v>
          </cell>
          <cell r="O874">
            <v>119.12</v>
          </cell>
          <cell r="P874">
            <v>17748.830000000002</v>
          </cell>
          <cell r="Q874">
            <v>89.34</v>
          </cell>
          <cell r="R874">
            <v>123</v>
          </cell>
          <cell r="S874">
            <v>935</v>
          </cell>
          <cell r="T874" t="str">
            <v>Амортизация (водопровод)</v>
          </cell>
          <cell r="U874">
            <v>14850</v>
          </cell>
          <cell r="V874">
            <v>44</v>
          </cell>
          <cell r="W874">
            <v>18</v>
          </cell>
          <cell r="X874">
            <v>26</v>
          </cell>
          <cell r="Y874">
            <v>40.909090909090914</v>
          </cell>
          <cell r="Z874">
            <v>6075</v>
          </cell>
          <cell r="AA874">
            <v>8775</v>
          </cell>
          <cell r="AB874">
            <v>0.49439878572277718</v>
          </cell>
          <cell r="AC874">
            <v>-9034.0572166447037</v>
          </cell>
          <cell r="AD874">
            <v>-60.227216644702786</v>
          </cell>
          <cell r="AE874">
            <v>8833.8927833552971</v>
          </cell>
          <cell r="AF874">
            <v>58.892783355297219</v>
          </cell>
          <cell r="AG874">
            <v>29.44630927785099</v>
          </cell>
          <cell r="AH874">
            <v>28.125</v>
          </cell>
        </row>
        <row r="875">
          <cell r="A875">
            <v>1017</v>
          </cell>
          <cell r="B875" t="str">
            <v>Вод-д ул Гоголя 30</v>
          </cell>
          <cell r="C875">
            <v>4</v>
          </cell>
          <cell r="D875" t="str">
            <v>25</v>
          </cell>
          <cell r="E875" t="str">
            <v>11.05.05</v>
          </cell>
          <cell r="F875" t="str">
            <v/>
          </cell>
          <cell r="G875" t="str">
            <v xml:space="preserve">  .  .</v>
          </cell>
          <cell r="H875">
            <v>0.01</v>
          </cell>
          <cell r="I875">
            <v>0</v>
          </cell>
          <cell r="J875">
            <v>0</v>
          </cell>
          <cell r="K875">
            <v>0.01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0.01</v>
          </cell>
          <cell r="Q875">
            <v>0</v>
          </cell>
          <cell r="R875">
            <v>123</v>
          </cell>
          <cell r="S875">
            <v>935</v>
          </cell>
          <cell r="T875" t="str">
            <v>Амортизация (водопровод)</v>
          </cell>
          <cell r="U875">
            <v>208800</v>
          </cell>
          <cell r="V875">
            <v>44</v>
          </cell>
          <cell r="W875">
            <v>18</v>
          </cell>
          <cell r="X875">
            <v>26</v>
          </cell>
          <cell r="Y875">
            <v>40.909090909090914</v>
          </cell>
          <cell r="Z875">
            <v>85418.181818181823</v>
          </cell>
          <cell r="AA875">
            <v>123381.81818181818</v>
          </cell>
          <cell r="AB875">
            <v>12338181.818181816</v>
          </cell>
          <cell r="AC875">
            <v>123381.80818181817</v>
          </cell>
          <cell r="AD875">
            <v>0</v>
          </cell>
          <cell r="AE875">
            <v>123381.81818181816</v>
          </cell>
          <cell r="AF875">
            <v>0</v>
          </cell>
          <cell r="AG875">
            <v>411.2727272727272</v>
          </cell>
          <cell r="AH875">
            <v>395.45454545454544</v>
          </cell>
        </row>
        <row r="876">
          <cell r="A876">
            <v>1018</v>
          </cell>
          <cell r="B876" t="str">
            <v>Вод-д ул Гоголя 57/2</v>
          </cell>
          <cell r="C876">
            <v>4</v>
          </cell>
          <cell r="D876" t="str">
            <v>25</v>
          </cell>
          <cell r="E876" t="str">
            <v>11.05.05</v>
          </cell>
          <cell r="F876" t="str">
            <v/>
          </cell>
          <cell r="G876" t="str">
            <v xml:space="preserve">  .  .</v>
          </cell>
          <cell r="H876">
            <v>0.01</v>
          </cell>
          <cell r="I876">
            <v>0</v>
          </cell>
          <cell r="J876">
            <v>0</v>
          </cell>
          <cell r="K876">
            <v>0.01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0.01</v>
          </cell>
          <cell r="Q876">
            <v>0</v>
          </cell>
          <cell r="R876">
            <v>123</v>
          </cell>
          <cell r="S876">
            <v>935</v>
          </cell>
          <cell r="T876" t="str">
            <v>Амортизация (водопровод)</v>
          </cell>
          <cell r="U876">
            <v>900</v>
          </cell>
          <cell r="V876">
            <v>44</v>
          </cell>
          <cell r="W876">
            <v>18</v>
          </cell>
          <cell r="X876">
            <v>26</v>
          </cell>
          <cell r="Y876">
            <v>40.909090909090914</v>
          </cell>
          <cell r="Z876">
            <v>368.18181818181819</v>
          </cell>
          <cell r="AA876">
            <v>531.81818181818176</v>
          </cell>
          <cell r="AB876">
            <v>53181.818181818177</v>
          </cell>
          <cell r="AC876">
            <v>531.80818181818177</v>
          </cell>
          <cell r="AD876">
            <v>0</v>
          </cell>
          <cell r="AE876">
            <v>531.81818181818176</v>
          </cell>
          <cell r="AF876">
            <v>0</v>
          </cell>
          <cell r="AG876">
            <v>1.7727272727272725</v>
          </cell>
          <cell r="AH876">
            <v>1.7045454545454544</v>
          </cell>
        </row>
        <row r="877">
          <cell r="A877">
            <v>1019</v>
          </cell>
          <cell r="B877" t="str">
            <v>Вод-д Б-Мира 38 44 40</v>
          </cell>
          <cell r="C877">
            <v>4</v>
          </cell>
          <cell r="D877" t="str">
            <v>25</v>
          </cell>
          <cell r="E877" t="str">
            <v>11.05.05</v>
          </cell>
          <cell r="F877" t="str">
            <v/>
          </cell>
          <cell r="G877" t="str">
            <v xml:space="preserve">  .  .</v>
          </cell>
          <cell r="H877">
            <v>0.01</v>
          </cell>
          <cell r="I877">
            <v>0</v>
          </cell>
          <cell r="J877">
            <v>0</v>
          </cell>
          <cell r="K877">
            <v>0.01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0.01</v>
          </cell>
          <cell r="Q877">
            <v>0</v>
          </cell>
          <cell r="R877">
            <v>123</v>
          </cell>
          <cell r="S877">
            <v>935</v>
          </cell>
          <cell r="T877" t="str">
            <v>Амортизация (водопровод)</v>
          </cell>
          <cell r="U877">
            <v>235350</v>
          </cell>
          <cell r="V877">
            <v>43</v>
          </cell>
          <cell r="W877">
            <v>18</v>
          </cell>
          <cell r="X877">
            <v>25</v>
          </cell>
          <cell r="Y877">
            <v>41.860465116279073</v>
          </cell>
          <cell r="Z877">
            <v>98518.604651162794</v>
          </cell>
          <cell r="AA877">
            <v>136831.39534883719</v>
          </cell>
          <cell r="AB877">
            <v>13683139.534883719</v>
          </cell>
          <cell r="AC877">
            <v>136831.38534883718</v>
          </cell>
          <cell r="AD877">
            <v>0</v>
          </cell>
          <cell r="AE877">
            <v>136831.39534883719</v>
          </cell>
          <cell r="AF877">
            <v>0</v>
          </cell>
          <cell r="AG877">
            <v>456.10465116279062</v>
          </cell>
          <cell r="AH877">
            <v>456.10465116279073</v>
          </cell>
        </row>
        <row r="878">
          <cell r="A878">
            <v>1020</v>
          </cell>
          <cell r="B878" t="str">
            <v>Вод-д ул Космодемьянской 2 25 27</v>
          </cell>
          <cell r="C878">
            <v>4</v>
          </cell>
          <cell r="D878" t="str">
            <v>25</v>
          </cell>
          <cell r="E878" t="str">
            <v>11.05.05</v>
          </cell>
          <cell r="F878" t="str">
            <v/>
          </cell>
          <cell r="G878" t="str">
            <v xml:space="preserve">  .  .</v>
          </cell>
          <cell r="H878">
            <v>0.01</v>
          </cell>
          <cell r="I878">
            <v>0</v>
          </cell>
          <cell r="J878">
            <v>0</v>
          </cell>
          <cell r="K878">
            <v>0.01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0.01</v>
          </cell>
          <cell r="Q878">
            <v>0</v>
          </cell>
          <cell r="R878">
            <v>123</v>
          </cell>
          <cell r="S878">
            <v>935</v>
          </cell>
          <cell r="T878" t="str">
            <v>Амортизация (водопровод)</v>
          </cell>
          <cell r="U878">
            <v>19800</v>
          </cell>
          <cell r="V878">
            <v>44</v>
          </cell>
          <cell r="W878">
            <v>18</v>
          </cell>
          <cell r="X878">
            <v>26</v>
          </cell>
          <cell r="Y878">
            <v>40.909090909090914</v>
          </cell>
          <cell r="Z878">
            <v>8100</v>
          </cell>
          <cell r="AA878">
            <v>11700</v>
          </cell>
          <cell r="AB878">
            <v>1170000</v>
          </cell>
          <cell r="AC878">
            <v>11699.99</v>
          </cell>
          <cell r="AD878">
            <v>0</v>
          </cell>
          <cell r="AE878">
            <v>11700</v>
          </cell>
          <cell r="AF878">
            <v>0</v>
          </cell>
          <cell r="AG878">
            <v>39</v>
          </cell>
          <cell r="AH878">
            <v>37.5</v>
          </cell>
        </row>
        <row r="879">
          <cell r="A879">
            <v>1021</v>
          </cell>
          <cell r="B879" t="str">
            <v>Вод-д ул Ленина 3</v>
          </cell>
          <cell r="C879">
            <v>4</v>
          </cell>
          <cell r="D879" t="str">
            <v>25</v>
          </cell>
          <cell r="E879" t="str">
            <v>11.05.05</v>
          </cell>
          <cell r="F879" t="str">
            <v/>
          </cell>
          <cell r="G879" t="str">
            <v xml:space="preserve">  .  .</v>
          </cell>
          <cell r="H879">
            <v>0.01</v>
          </cell>
          <cell r="I879">
            <v>0</v>
          </cell>
          <cell r="J879">
            <v>0</v>
          </cell>
          <cell r="K879">
            <v>0.01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0.01</v>
          </cell>
          <cell r="Q879">
            <v>0</v>
          </cell>
          <cell r="R879">
            <v>123</v>
          </cell>
          <cell r="S879">
            <v>935</v>
          </cell>
          <cell r="T879" t="str">
            <v>Амортизация (водопровод)</v>
          </cell>
          <cell r="U879">
            <v>67050</v>
          </cell>
          <cell r="V879">
            <v>44</v>
          </cell>
          <cell r="W879">
            <v>18</v>
          </cell>
          <cell r="X879">
            <v>26</v>
          </cell>
          <cell r="Y879">
            <v>40.909090909090914</v>
          </cell>
          <cell r="Z879">
            <v>27429.545454545456</v>
          </cell>
          <cell r="AA879">
            <v>39620.454545454544</v>
          </cell>
          <cell r="AB879">
            <v>3962045.4545454541</v>
          </cell>
          <cell r="AC879">
            <v>39620.444545454542</v>
          </cell>
          <cell r="AD879">
            <v>0</v>
          </cell>
          <cell r="AE879">
            <v>39620.454545454544</v>
          </cell>
          <cell r="AF879">
            <v>0</v>
          </cell>
          <cell r="AG879">
            <v>132.06818181818181</v>
          </cell>
          <cell r="AH879">
            <v>126.98863636363636</v>
          </cell>
        </row>
        <row r="880">
          <cell r="A880">
            <v>1022</v>
          </cell>
          <cell r="B880" t="str">
            <v>Вод-д ул Ленина 49 88 96</v>
          </cell>
          <cell r="C880">
            <v>4</v>
          </cell>
          <cell r="D880" t="str">
            <v>25</v>
          </cell>
          <cell r="E880" t="str">
            <v>11.05.05</v>
          </cell>
          <cell r="F880" t="str">
            <v/>
          </cell>
          <cell r="G880" t="str">
            <v xml:space="preserve">  .  .</v>
          </cell>
          <cell r="H880">
            <v>0.01</v>
          </cell>
          <cell r="I880">
            <v>0</v>
          </cell>
          <cell r="J880">
            <v>0</v>
          </cell>
          <cell r="K880">
            <v>0.01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0.01</v>
          </cell>
          <cell r="Q880">
            <v>0</v>
          </cell>
          <cell r="R880">
            <v>123</v>
          </cell>
          <cell r="S880">
            <v>935</v>
          </cell>
          <cell r="T880" t="str">
            <v>Амортизация (водопровод)</v>
          </cell>
          <cell r="U880">
            <v>325800</v>
          </cell>
          <cell r="V880">
            <v>44</v>
          </cell>
          <cell r="W880">
            <v>18</v>
          </cell>
          <cell r="X880">
            <v>26</v>
          </cell>
          <cell r="Y880">
            <v>40.909090909090914</v>
          </cell>
          <cell r="Z880">
            <v>133281.81818181818</v>
          </cell>
          <cell r="AA880">
            <v>192518.18181818182</v>
          </cell>
          <cell r="AB880">
            <v>19251818.181818184</v>
          </cell>
          <cell r="AC880">
            <v>192518.17181818184</v>
          </cell>
          <cell r="AD880">
            <v>0</v>
          </cell>
          <cell r="AE880">
            <v>192518.18181818185</v>
          </cell>
          <cell r="AF880">
            <v>0</v>
          </cell>
          <cell r="AG880">
            <v>641.72727272727286</v>
          </cell>
          <cell r="AH880">
            <v>617.04545454545462</v>
          </cell>
        </row>
        <row r="881">
          <cell r="A881">
            <v>1023</v>
          </cell>
          <cell r="B881" t="str">
            <v>Вод-д ул Ленина 53</v>
          </cell>
          <cell r="C881">
            <v>4</v>
          </cell>
          <cell r="D881" t="str">
            <v>25</v>
          </cell>
          <cell r="E881" t="str">
            <v>11.05.05</v>
          </cell>
          <cell r="F881" t="str">
            <v/>
          </cell>
          <cell r="G881" t="str">
            <v xml:space="preserve">  .  .</v>
          </cell>
          <cell r="H881">
            <v>0.01</v>
          </cell>
          <cell r="I881">
            <v>0</v>
          </cell>
          <cell r="J881">
            <v>0</v>
          </cell>
          <cell r="K881">
            <v>0.01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0.01</v>
          </cell>
          <cell r="Q881">
            <v>0</v>
          </cell>
          <cell r="R881">
            <v>123</v>
          </cell>
          <cell r="S881">
            <v>935</v>
          </cell>
          <cell r="T881" t="str">
            <v>Амортизация (водопровод)</v>
          </cell>
          <cell r="U881">
            <v>110250</v>
          </cell>
          <cell r="V881">
            <v>44</v>
          </cell>
          <cell r="W881">
            <v>18</v>
          </cell>
          <cell r="X881">
            <v>26</v>
          </cell>
          <cell r="Y881">
            <v>40.909090909090914</v>
          </cell>
          <cell r="Z881">
            <v>45102.272727272728</v>
          </cell>
          <cell r="AA881">
            <v>65147.727272727272</v>
          </cell>
          <cell r="AB881">
            <v>6514772.7272727275</v>
          </cell>
          <cell r="AC881">
            <v>65147.717272727277</v>
          </cell>
          <cell r="AD881">
            <v>0</v>
          </cell>
          <cell r="AE881">
            <v>65147.727272727279</v>
          </cell>
          <cell r="AF881">
            <v>0</v>
          </cell>
          <cell r="AG881">
            <v>217.15909090909091</v>
          </cell>
          <cell r="AH881">
            <v>208.80681818181816</v>
          </cell>
        </row>
        <row r="882">
          <cell r="A882">
            <v>1024</v>
          </cell>
          <cell r="B882" t="str">
            <v>Вод-д ул Ленина 70 72 74</v>
          </cell>
          <cell r="C882">
            <v>4</v>
          </cell>
          <cell r="D882" t="str">
            <v>25</v>
          </cell>
          <cell r="E882" t="str">
            <v>11.05.05</v>
          </cell>
          <cell r="F882" t="str">
            <v/>
          </cell>
          <cell r="G882" t="str">
            <v xml:space="preserve">  .  .</v>
          </cell>
          <cell r="H882">
            <v>0.01</v>
          </cell>
          <cell r="I882">
            <v>0</v>
          </cell>
          <cell r="J882">
            <v>0</v>
          </cell>
          <cell r="K882">
            <v>0.01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0.01</v>
          </cell>
          <cell r="Q882">
            <v>0</v>
          </cell>
          <cell r="R882">
            <v>123</v>
          </cell>
          <cell r="S882">
            <v>935</v>
          </cell>
          <cell r="T882" t="str">
            <v>Амортизация (водопровод)</v>
          </cell>
          <cell r="U882">
            <v>167400</v>
          </cell>
          <cell r="V882">
            <v>44</v>
          </cell>
          <cell r="W882">
            <v>18</v>
          </cell>
          <cell r="X882">
            <v>26</v>
          </cell>
          <cell r="Y882">
            <v>40.909090909090914</v>
          </cell>
          <cell r="Z882">
            <v>68481.818181818191</v>
          </cell>
          <cell r="AA882">
            <v>98918.181818181809</v>
          </cell>
          <cell r="AB882">
            <v>9891818.1818181798</v>
          </cell>
          <cell r="AC882">
            <v>98918.1718181818</v>
          </cell>
          <cell r="AD882">
            <v>0</v>
          </cell>
          <cell r="AE882">
            <v>98918.181818181794</v>
          </cell>
          <cell r="AF882">
            <v>0</v>
          </cell>
          <cell r="AG882">
            <v>329.72727272727263</v>
          </cell>
          <cell r="AH882">
            <v>317.04545454545456</v>
          </cell>
        </row>
        <row r="883">
          <cell r="A883">
            <v>1025</v>
          </cell>
          <cell r="B883" t="str">
            <v>Вод-д ул Ленина 98</v>
          </cell>
          <cell r="C883">
            <v>4</v>
          </cell>
          <cell r="D883" t="str">
            <v>25</v>
          </cell>
          <cell r="E883" t="str">
            <v>11.05.05</v>
          </cell>
          <cell r="F883" t="str">
            <v/>
          </cell>
          <cell r="G883" t="str">
            <v xml:space="preserve">  .  .</v>
          </cell>
          <cell r="H883">
            <v>28706.66</v>
          </cell>
          <cell r="I883">
            <v>0</v>
          </cell>
          <cell r="J883">
            <v>0</v>
          </cell>
          <cell r="K883">
            <v>28706.66</v>
          </cell>
          <cell r="L883">
            <v>0</v>
          </cell>
          <cell r="M883">
            <v>95.69</v>
          </cell>
          <cell r="N883">
            <v>95.69</v>
          </cell>
          <cell r="O883">
            <v>382.76</v>
          </cell>
          <cell r="P883">
            <v>28323.9</v>
          </cell>
          <cell r="Q883">
            <v>143.53</v>
          </cell>
          <cell r="R883">
            <v>123</v>
          </cell>
          <cell r="S883">
            <v>935</v>
          </cell>
          <cell r="T883" t="str">
            <v>Амортизация (водопровод)</v>
          </cell>
          <cell r="U883">
            <v>5400</v>
          </cell>
          <cell r="V883">
            <v>44</v>
          </cell>
          <cell r="W883">
            <v>18</v>
          </cell>
          <cell r="X883">
            <v>26</v>
          </cell>
          <cell r="Y883">
            <v>40.909090909090914</v>
          </cell>
          <cell r="Z883">
            <v>2209.090909090909</v>
          </cell>
          <cell r="AA883">
            <v>3190.909090909091</v>
          </cell>
          <cell r="AB883">
            <v>0.11265782928583602</v>
          </cell>
          <cell r="AC883">
            <v>-25472.629998353463</v>
          </cell>
          <cell r="AD883">
            <v>-339.6390892625534</v>
          </cell>
          <cell r="AE883">
            <v>3234.0300016465371</v>
          </cell>
          <cell r="AF883">
            <v>43.120910737446593</v>
          </cell>
          <cell r="AG883">
            <v>10.780100005488457</v>
          </cell>
          <cell r="AH883">
            <v>10.227272727272728</v>
          </cell>
        </row>
        <row r="884">
          <cell r="A884">
            <v>1026</v>
          </cell>
          <cell r="B884" t="str">
            <v>Вод-д ул Хмельницкого 19</v>
          </cell>
          <cell r="C884">
            <v>4</v>
          </cell>
          <cell r="D884" t="str">
            <v>25</v>
          </cell>
          <cell r="E884" t="str">
            <v>11.05.05</v>
          </cell>
          <cell r="F884" t="str">
            <v/>
          </cell>
          <cell r="G884" t="str">
            <v xml:space="preserve">  .  .</v>
          </cell>
          <cell r="H884">
            <v>0.01</v>
          </cell>
          <cell r="I884">
            <v>0</v>
          </cell>
          <cell r="J884">
            <v>0</v>
          </cell>
          <cell r="K884">
            <v>0.01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0.01</v>
          </cell>
          <cell r="Q884">
            <v>0</v>
          </cell>
          <cell r="R884">
            <v>123</v>
          </cell>
          <cell r="S884">
            <v>935</v>
          </cell>
          <cell r="T884" t="str">
            <v>Амортизация (водопровод)</v>
          </cell>
          <cell r="U884">
            <v>12600</v>
          </cell>
          <cell r="V884">
            <v>44</v>
          </cell>
          <cell r="W884">
            <v>18</v>
          </cell>
          <cell r="X884">
            <v>26</v>
          </cell>
          <cell r="Y884">
            <v>40.909090909090914</v>
          </cell>
          <cell r="Z884">
            <v>5154.545454545455</v>
          </cell>
          <cell r="AA884">
            <v>7445.454545454545</v>
          </cell>
          <cell r="AB884">
            <v>744545.45454545447</v>
          </cell>
          <cell r="AC884">
            <v>7445.4445454545448</v>
          </cell>
          <cell r="AD884">
            <v>0</v>
          </cell>
          <cell r="AE884">
            <v>7445.454545454545</v>
          </cell>
          <cell r="AF884">
            <v>0</v>
          </cell>
          <cell r="AG884">
            <v>24.818181818181817</v>
          </cell>
          <cell r="AH884">
            <v>23.863636363636363</v>
          </cell>
        </row>
        <row r="885">
          <cell r="A885">
            <v>1027</v>
          </cell>
          <cell r="B885" t="str">
            <v>Вод-д ул Писарева 58-64 77</v>
          </cell>
          <cell r="C885">
            <v>4</v>
          </cell>
          <cell r="D885" t="str">
            <v>25</v>
          </cell>
          <cell r="E885" t="str">
            <v>11.05.05</v>
          </cell>
          <cell r="F885" t="str">
            <v/>
          </cell>
          <cell r="G885" t="str">
            <v xml:space="preserve">  .  .</v>
          </cell>
          <cell r="H885">
            <v>55374.68</v>
          </cell>
          <cell r="I885">
            <v>0</v>
          </cell>
          <cell r="J885">
            <v>0</v>
          </cell>
          <cell r="K885">
            <v>55374.68</v>
          </cell>
          <cell r="L885">
            <v>0</v>
          </cell>
          <cell r="M885">
            <v>184.58</v>
          </cell>
          <cell r="N885">
            <v>184.58</v>
          </cell>
          <cell r="O885">
            <v>553.74</v>
          </cell>
          <cell r="P885">
            <v>54820.94</v>
          </cell>
          <cell r="Q885">
            <v>276.87</v>
          </cell>
          <cell r="R885">
            <v>123</v>
          </cell>
          <cell r="S885">
            <v>935</v>
          </cell>
          <cell r="T885" t="str">
            <v>Амортизация (водопровод)</v>
          </cell>
          <cell r="U885">
            <v>149400</v>
          </cell>
          <cell r="V885">
            <v>44</v>
          </cell>
          <cell r="W885">
            <v>18</v>
          </cell>
          <cell r="X885">
            <v>26</v>
          </cell>
          <cell r="Y885">
            <v>40.909090909090914</v>
          </cell>
          <cell r="Z885">
            <v>61118.181818181823</v>
          </cell>
          <cell r="AA885">
            <v>88281.818181818177</v>
          </cell>
          <cell r="AB885">
            <v>1.6103667354448532</v>
          </cell>
          <cell r="AC885">
            <v>33798.86265790341</v>
          </cell>
          <cell r="AD885">
            <v>337.98447608523304</v>
          </cell>
          <cell r="AE885">
            <v>89173.54265790341</v>
          </cell>
          <cell r="AF885">
            <v>891.72447608523305</v>
          </cell>
          <cell r="AG885">
            <v>297.24514219301136</v>
          </cell>
          <cell r="AH885">
            <v>282.95454545454544</v>
          </cell>
        </row>
        <row r="886">
          <cell r="A886">
            <v>1028</v>
          </cell>
          <cell r="B886" t="str">
            <v>Вод-д ул Разина 31</v>
          </cell>
          <cell r="C886">
            <v>4</v>
          </cell>
          <cell r="D886" t="str">
            <v>25</v>
          </cell>
          <cell r="E886" t="str">
            <v>11.05.05</v>
          </cell>
          <cell r="F886" t="str">
            <v/>
          </cell>
          <cell r="G886" t="str">
            <v xml:space="preserve">  .  .</v>
          </cell>
          <cell r="H886">
            <v>38871.71</v>
          </cell>
          <cell r="I886">
            <v>0</v>
          </cell>
          <cell r="J886">
            <v>0</v>
          </cell>
          <cell r="K886">
            <v>38871.71</v>
          </cell>
          <cell r="L886">
            <v>0</v>
          </cell>
          <cell r="M886">
            <v>129.57</v>
          </cell>
          <cell r="N886">
            <v>129.57</v>
          </cell>
          <cell r="O886">
            <v>129.57</v>
          </cell>
          <cell r="P886">
            <v>38742.14</v>
          </cell>
          <cell r="Q886">
            <v>194.36</v>
          </cell>
          <cell r="R886">
            <v>123</v>
          </cell>
          <cell r="S886">
            <v>935</v>
          </cell>
          <cell r="T886" t="str">
            <v>Амортизация (водопровод)</v>
          </cell>
          <cell r="U886">
            <v>65700</v>
          </cell>
          <cell r="V886">
            <v>44</v>
          </cell>
          <cell r="W886">
            <v>18</v>
          </cell>
          <cell r="X886">
            <v>26</v>
          </cell>
          <cell r="Y886">
            <v>40.909090909090914</v>
          </cell>
          <cell r="Z886">
            <v>26877.272727272728</v>
          </cell>
          <cell r="AA886">
            <v>38822.727272727272</v>
          </cell>
          <cell r="AB886">
            <v>1.0020800934777292</v>
          </cell>
          <cell r="AC886">
            <v>80.856790439182078</v>
          </cell>
          <cell r="AD886">
            <v>0.26951771190937279</v>
          </cell>
          <cell r="AE886">
            <v>38952.566790439181</v>
          </cell>
          <cell r="AF886">
            <v>129.83951771190937</v>
          </cell>
          <cell r="AG886">
            <v>129.84188930146394</v>
          </cell>
          <cell r="AH886">
            <v>124.43181818181819</v>
          </cell>
        </row>
        <row r="887">
          <cell r="A887">
            <v>1029</v>
          </cell>
          <cell r="B887" t="str">
            <v>Вод-д ул Терешковой 3 5</v>
          </cell>
          <cell r="C887">
            <v>4</v>
          </cell>
          <cell r="D887" t="str">
            <v>25</v>
          </cell>
          <cell r="E887" t="str">
            <v>11.05.05</v>
          </cell>
          <cell r="F887" t="str">
            <v/>
          </cell>
          <cell r="G887" t="str">
            <v xml:space="preserve">  .  .</v>
          </cell>
          <cell r="H887">
            <v>0.01</v>
          </cell>
          <cell r="I887">
            <v>0</v>
          </cell>
          <cell r="J887">
            <v>0</v>
          </cell>
          <cell r="K887">
            <v>0.01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0.01</v>
          </cell>
          <cell r="Q887">
            <v>0</v>
          </cell>
          <cell r="R887">
            <v>123</v>
          </cell>
          <cell r="S887">
            <v>935</v>
          </cell>
          <cell r="T887" t="str">
            <v>Амортизация (водопровод)</v>
          </cell>
          <cell r="U887">
            <v>22500</v>
          </cell>
          <cell r="V887">
            <v>44</v>
          </cell>
          <cell r="W887">
            <v>18</v>
          </cell>
          <cell r="X887">
            <v>26</v>
          </cell>
          <cell r="Y887">
            <v>40.909090909090914</v>
          </cell>
          <cell r="Z887">
            <v>9204.5454545454559</v>
          </cell>
          <cell r="AA887">
            <v>13295.454545454544</v>
          </cell>
          <cell r="AB887">
            <v>1329545.4545454544</v>
          </cell>
          <cell r="AC887">
            <v>13295.444545454544</v>
          </cell>
          <cell r="AD887">
            <v>0</v>
          </cell>
          <cell r="AE887">
            <v>13295.454545454544</v>
          </cell>
          <cell r="AF887">
            <v>0</v>
          </cell>
          <cell r="AG887">
            <v>44.318181818181813</v>
          </cell>
          <cell r="AH887">
            <v>42.613636363636367</v>
          </cell>
        </row>
        <row r="888">
          <cell r="A888">
            <v>1030</v>
          </cell>
          <cell r="B888" t="str">
            <v>Вод-д ул Терешковой 25 27 32</v>
          </cell>
          <cell r="C888">
            <v>4</v>
          </cell>
          <cell r="D888" t="str">
            <v>25</v>
          </cell>
          <cell r="E888" t="str">
            <v>11.05.05</v>
          </cell>
          <cell r="F888" t="str">
            <v/>
          </cell>
          <cell r="G888" t="str">
            <v xml:space="preserve">  .  .</v>
          </cell>
          <cell r="H888">
            <v>0.01</v>
          </cell>
          <cell r="I888">
            <v>0</v>
          </cell>
          <cell r="J888">
            <v>0</v>
          </cell>
          <cell r="K888">
            <v>0.01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0.01</v>
          </cell>
          <cell r="Q888">
            <v>0</v>
          </cell>
          <cell r="R888">
            <v>123</v>
          </cell>
          <cell r="S888">
            <v>935</v>
          </cell>
          <cell r="T888" t="str">
            <v>Амортизация (водопровод)</v>
          </cell>
          <cell r="U888">
            <v>126000</v>
          </cell>
          <cell r="V888">
            <v>44</v>
          </cell>
          <cell r="W888">
            <v>18</v>
          </cell>
          <cell r="X888">
            <v>26</v>
          </cell>
          <cell r="Y888">
            <v>40.909090909090914</v>
          </cell>
          <cell r="Z888">
            <v>51545.454545454551</v>
          </cell>
          <cell r="AA888">
            <v>74454.545454545441</v>
          </cell>
          <cell r="AB888">
            <v>7445454.545454544</v>
          </cell>
          <cell r="AC888">
            <v>74454.535454545447</v>
          </cell>
          <cell r="AD888">
            <v>0</v>
          </cell>
          <cell r="AE888">
            <v>74454.545454545441</v>
          </cell>
          <cell r="AF888">
            <v>0</v>
          </cell>
          <cell r="AG888">
            <v>248.18181818181813</v>
          </cell>
          <cell r="AH888">
            <v>238.63636363636363</v>
          </cell>
        </row>
        <row r="889">
          <cell r="A889">
            <v>1031</v>
          </cell>
          <cell r="B889" t="str">
            <v>Вод-д ул Чижевского, 12</v>
          </cell>
          <cell r="C889">
            <v>4</v>
          </cell>
          <cell r="D889" t="str">
            <v>25</v>
          </cell>
          <cell r="E889" t="str">
            <v>11.05.05</v>
          </cell>
          <cell r="F889" t="str">
            <v/>
          </cell>
          <cell r="G889" t="str">
            <v xml:space="preserve">  .  .</v>
          </cell>
          <cell r="H889">
            <v>0.01</v>
          </cell>
          <cell r="I889">
            <v>0</v>
          </cell>
          <cell r="J889">
            <v>0</v>
          </cell>
          <cell r="K889">
            <v>0.01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0.01</v>
          </cell>
          <cell r="Q889">
            <v>0</v>
          </cell>
          <cell r="R889">
            <v>123</v>
          </cell>
          <cell r="S889">
            <v>935</v>
          </cell>
          <cell r="T889" t="str">
            <v>Амортизация (водопровод)</v>
          </cell>
          <cell r="U889">
            <v>1224900</v>
          </cell>
          <cell r="V889">
            <v>44</v>
          </cell>
          <cell r="W889">
            <v>18</v>
          </cell>
          <cell r="X889">
            <v>26</v>
          </cell>
          <cell r="Y889">
            <v>40.909090909090914</v>
          </cell>
          <cell r="Z889">
            <v>501095.45454545459</v>
          </cell>
          <cell r="AA889">
            <v>723804.54545454541</v>
          </cell>
          <cell r="AB889">
            <v>72380454.545454547</v>
          </cell>
          <cell r="AC889">
            <v>723804.53545454552</v>
          </cell>
          <cell r="AD889">
            <v>0</v>
          </cell>
          <cell r="AE889">
            <v>723804.54545454553</v>
          </cell>
          <cell r="AF889">
            <v>0</v>
          </cell>
          <cell r="AG889">
            <v>2412.6818181818185</v>
          </cell>
          <cell r="AH889">
            <v>2319.8863636363635</v>
          </cell>
        </row>
        <row r="890">
          <cell r="A890">
            <v>1032</v>
          </cell>
          <cell r="B890" t="str">
            <v>Вод-д ул Чижевского, 40</v>
          </cell>
          <cell r="C890">
            <v>4</v>
          </cell>
          <cell r="D890" t="str">
            <v>25</v>
          </cell>
          <cell r="E890" t="str">
            <v>11.05.05</v>
          </cell>
          <cell r="F890" t="str">
            <v/>
          </cell>
          <cell r="G890" t="str">
            <v xml:space="preserve">  .  .</v>
          </cell>
          <cell r="H890">
            <v>0.01</v>
          </cell>
          <cell r="I890">
            <v>0</v>
          </cell>
          <cell r="J890">
            <v>0</v>
          </cell>
          <cell r="K890">
            <v>0.01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0.01</v>
          </cell>
          <cell r="Q890">
            <v>0</v>
          </cell>
          <cell r="R890">
            <v>123</v>
          </cell>
          <cell r="S890">
            <v>935</v>
          </cell>
          <cell r="T890" t="str">
            <v>Амортизация (водопровод)</v>
          </cell>
          <cell r="U890">
            <v>248400</v>
          </cell>
          <cell r="V890">
            <v>44</v>
          </cell>
          <cell r="W890">
            <v>18</v>
          </cell>
          <cell r="X890">
            <v>26</v>
          </cell>
          <cell r="Y890">
            <v>40.909090909090914</v>
          </cell>
          <cell r="Z890">
            <v>101618.18181818182</v>
          </cell>
          <cell r="AA890">
            <v>146781.81818181818</v>
          </cell>
          <cell r="AB890">
            <v>14678181.818181816</v>
          </cell>
          <cell r="AC890">
            <v>146781.80818181817</v>
          </cell>
          <cell r="AD890">
            <v>0</v>
          </cell>
          <cell r="AE890">
            <v>146781.81818181818</v>
          </cell>
          <cell r="AF890">
            <v>0</v>
          </cell>
          <cell r="AG890">
            <v>489.27272727272725</v>
          </cell>
          <cell r="AH890">
            <v>470.45454545454544</v>
          </cell>
        </row>
        <row r="891">
          <cell r="A891">
            <v>1033</v>
          </cell>
          <cell r="B891" t="str">
            <v>Вод-д ул Утренний 1-45 неч стор +46</v>
          </cell>
          <cell r="C891">
            <v>4</v>
          </cell>
          <cell r="D891" t="str">
            <v>25</v>
          </cell>
          <cell r="E891" t="str">
            <v>11.05.05</v>
          </cell>
          <cell r="F891" t="str">
            <v/>
          </cell>
          <cell r="G891" t="str">
            <v xml:space="preserve">  .  .</v>
          </cell>
          <cell r="H891">
            <v>18912.39</v>
          </cell>
          <cell r="I891">
            <v>0</v>
          </cell>
          <cell r="J891">
            <v>0</v>
          </cell>
          <cell r="K891">
            <v>18912.39</v>
          </cell>
          <cell r="L891">
            <v>0</v>
          </cell>
          <cell r="M891">
            <v>63.04</v>
          </cell>
          <cell r="N891">
            <v>63.04</v>
          </cell>
          <cell r="O891">
            <v>63.04</v>
          </cell>
          <cell r="P891">
            <v>18849.349999999999</v>
          </cell>
          <cell r="Q891">
            <v>94.56</v>
          </cell>
          <cell r="R891">
            <v>123</v>
          </cell>
          <cell r="S891">
            <v>935</v>
          </cell>
          <cell r="T891" t="str">
            <v>Амортизация (водопровод)</v>
          </cell>
          <cell r="U891">
            <v>606150</v>
          </cell>
          <cell r="V891">
            <v>44</v>
          </cell>
          <cell r="W891">
            <v>18</v>
          </cell>
          <cell r="X891">
            <v>26</v>
          </cell>
          <cell r="Y891">
            <v>40.909090909090914</v>
          </cell>
          <cell r="Z891">
            <v>247970.45454545456</v>
          </cell>
          <cell r="AA891">
            <v>358179.54545454541</v>
          </cell>
          <cell r="AB891">
            <v>19.00222264717592</v>
          </cell>
          <cell r="AC891">
            <v>340465.05557022337</v>
          </cell>
          <cell r="AD891">
            <v>1134.86011567797</v>
          </cell>
          <cell r="AE891">
            <v>359377.44557022338</v>
          </cell>
          <cell r="AF891">
            <v>1197.90011567797</v>
          </cell>
          <cell r="AG891">
            <v>1197.9248185674112</v>
          </cell>
          <cell r="AH891">
            <v>1148.0113636363637</v>
          </cell>
        </row>
        <row r="892">
          <cell r="A892">
            <v>1034</v>
          </cell>
          <cell r="B892" t="str">
            <v>Вод-д ул Фестивальная 31</v>
          </cell>
          <cell r="C892">
            <v>4</v>
          </cell>
          <cell r="D892" t="str">
            <v>25</v>
          </cell>
          <cell r="E892" t="str">
            <v>11.05.05</v>
          </cell>
          <cell r="F892" t="str">
            <v/>
          </cell>
          <cell r="G892" t="str">
            <v xml:space="preserve">  .  .</v>
          </cell>
          <cell r="H892">
            <v>0.01</v>
          </cell>
          <cell r="I892">
            <v>0</v>
          </cell>
          <cell r="J892">
            <v>0</v>
          </cell>
          <cell r="K892">
            <v>0.01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0.01</v>
          </cell>
          <cell r="Q892">
            <v>0</v>
          </cell>
          <cell r="R892">
            <v>123</v>
          </cell>
          <cell r="S892">
            <v>935</v>
          </cell>
          <cell r="T892" t="str">
            <v>Амортизация (водопровод)</v>
          </cell>
          <cell r="U892">
            <v>4500</v>
          </cell>
          <cell r="V892">
            <v>44</v>
          </cell>
          <cell r="W892">
            <v>18</v>
          </cell>
          <cell r="X892">
            <v>26</v>
          </cell>
          <cell r="Y892">
            <v>40.909090909090914</v>
          </cell>
          <cell r="Z892">
            <v>1840.909090909091</v>
          </cell>
          <cell r="AA892">
            <v>2659.090909090909</v>
          </cell>
          <cell r="AB892">
            <v>265909.09090909088</v>
          </cell>
          <cell r="AC892">
            <v>2659.0809090909088</v>
          </cell>
          <cell r="AD892">
            <v>0</v>
          </cell>
          <cell r="AE892">
            <v>2659.090909090909</v>
          </cell>
          <cell r="AF892">
            <v>0</v>
          </cell>
          <cell r="AG892">
            <v>8.8636363636363633</v>
          </cell>
          <cell r="AH892">
            <v>8.5227272727272716</v>
          </cell>
        </row>
        <row r="893">
          <cell r="A893">
            <v>1035</v>
          </cell>
          <cell r="B893" t="str">
            <v>Вод-д ул Алиханова, 20</v>
          </cell>
          <cell r="C893">
            <v>4</v>
          </cell>
          <cell r="D893" t="str">
            <v>25</v>
          </cell>
          <cell r="E893" t="str">
            <v>11.05.05</v>
          </cell>
          <cell r="F893" t="str">
            <v/>
          </cell>
          <cell r="G893" t="str">
            <v xml:space="preserve">  .  .</v>
          </cell>
          <cell r="H893">
            <v>0.01</v>
          </cell>
          <cell r="I893">
            <v>0</v>
          </cell>
          <cell r="J893">
            <v>0</v>
          </cell>
          <cell r="K893">
            <v>0.01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0.01</v>
          </cell>
          <cell r="Q893">
            <v>0</v>
          </cell>
          <cell r="R893">
            <v>123</v>
          </cell>
          <cell r="S893">
            <v>935</v>
          </cell>
          <cell r="T893" t="str">
            <v>Амортизация (водопровод)</v>
          </cell>
          <cell r="U893">
            <v>13050</v>
          </cell>
          <cell r="V893">
            <v>41</v>
          </cell>
          <cell r="W893">
            <v>21</v>
          </cell>
          <cell r="X893">
            <v>20</v>
          </cell>
          <cell r="Y893">
            <v>51.219512195121951</v>
          </cell>
          <cell r="Z893">
            <v>6684.1463414634145</v>
          </cell>
          <cell r="AA893">
            <v>6365.8536585365855</v>
          </cell>
          <cell r="AB893">
            <v>636585.36585365853</v>
          </cell>
          <cell r="AC893">
            <v>6365.8436585365853</v>
          </cell>
          <cell r="AD893">
            <v>0</v>
          </cell>
          <cell r="AE893">
            <v>6365.8536585365855</v>
          </cell>
          <cell r="AF893">
            <v>0</v>
          </cell>
          <cell r="AG893">
            <v>21.219512195121951</v>
          </cell>
          <cell r="AH893">
            <v>26.524390243902442</v>
          </cell>
        </row>
        <row r="894">
          <cell r="A894">
            <v>1036</v>
          </cell>
          <cell r="B894" t="str">
            <v>Вод-д ул Алиханова, 35 37</v>
          </cell>
          <cell r="C894">
            <v>4</v>
          </cell>
          <cell r="D894" t="str">
            <v>25</v>
          </cell>
          <cell r="E894" t="str">
            <v>11.05.05</v>
          </cell>
          <cell r="F894" t="str">
            <v/>
          </cell>
          <cell r="G894" t="str">
            <v xml:space="preserve">  .  .</v>
          </cell>
          <cell r="H894">
            <v>0.01</v>
          </cell>
          <cell r="I894">
            <v>0</v>
          </cell>
          <cell r="J894">
            <v>0</v>
          </cell>
          <cell r="K894">
            <v>0.01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0.01</v>
          </cell>
          <cell r="Q894">
            <v>0</v>
          </cell>
          <cell r="R894">
            <v>123</v>
          </cell>
          <cell r="S894">
            <v>935</v>
          </cell>
          <cell r="T894" t="str">
            <v>Амортизация (водопровод)</v>
          </cell>
          <cell r="U894">
            <v>26550</v>
          </cell>
          <cell r="V894">
            <v>41</v>
          </cell>
          <cell r="W894">
            <v>21</v>
          </cell>
          <cell r="X894">
            <v>20</v>
          </cell>
          <cell r="Y894">
            <v>51.219512195121951</v>
          </cell>
          <cell r="Z894">
            <v>13598.780487804879</v>
          </cell>
          <cell r="AA894">
            <v>12951.219512195121</v>
          </cell>
          <cell r="AB894">
            <v>1295121.9512195121</v>
          </cell>
          <cell r="AC894">
            <v>12951.209512195122</v>
          </cell>
          <cell r="AD894">
            <v>0</v>
          </cell>
          <cell r="AE894">
            <v>12951.219512195123</v>
          </cell>
          <cell r="AF894">
            <v>0</v>
          </cell>
          <cell r="AG894">
            <v>43.170731707317081</v>
          </cell>
          <cell r="AH894">
            <v>53.963414634146339</v>
          </cell>
        </row>
        <row r="895">
          <cell r="A895">
            <v>1037</v>
          </cell>
          <cell r="B895" t="str">
            <v>Вод-д ул Пичугина 245 246 248 250</v>
          </cell>
          <cell r="C895">
            <v>4</v>
          </cell>
          <cell r="D895" t="str">
            <v>25</v>
          </cell>
          <cell r="E895" t="str">
            <v>11.05.05</v>
          </cell>
          <cell r="F895" t="str">
            <v/>
          </cell>
          <cell r="G895" t="str">
            <v xml:space="preserve">  .  .</v>
          </cell>
          <cell r="H895">
            <v>23316.99</v>
          </cell>
          <cell r="I895">
            <v>0</v>
          </cell>
          <cell r="J895">
            <v>0</v>
          </cell>
          <cell r="K895">
            <v>23316.99</v>
          </cell>
          <cell r="L895">
            <v>0</v>
          </cell>
          <cell r="M895">
            <v>77.72</v>
          </cell>
          <cell r="N895">
            <v>77.72</v>
          </cell>
          <cell r="O895">
            <v>388.6</v>
          </cell>
          <cell r="P895">
            <v>22928.39</v>
          </cell>
          <cell r="Q895">
            <v>116.58</v>
          </cell>
          <cell r="R895">
            <v>123</v>
          </cell>
          <cell r="S895">
            <v>935</v>
          </cell>
          <cell r="T895" t="str">
            <v>Амортизация (водопровод)</v>
          </cell>
          <cell r="U895">
            <v>191700</v>
          </cell>
          <cell r="V895">
            <v>44</v>
          </cell>
          <cell r="W895">
            <v>18</v>
          </cell>
          <cell r="X895">
            <v>26</v>
          </cell>
          <cell r="Y895">
            <v>40.909090909090914</v>
          </cell>
          <cell r="Z895">
            <v>78422.727272727279</v>
          </cell>
          <cell r="AA895">
            <v>113277.27272727272</v>
          </cell>
          <cell r="AB895">
            <v>4.9404808940912437</v>
          </cell>
          <cell r="AC895">
            <v>91880.153602716586</v>
          </cell>
          <cell r="AD895">
            <v>1531.2708754438572</v>
          </cell>
          <cell r="AE895">
            <v>115197.14360271659</v>
          </cell>
          <cell r="AF895">
            <v>1919.8708754438571</v>
          </cell>
          <cell r="AG895">
            <v>383.99047867572199</v>
          </cell>
          <cell r="AH895">
            <v>363.06818181818181</v>
          </cell>
        </row>
        <row r="896">
          <cell r="A896">
            <v>1038</v>
          </cell>
          <cell r="B896" t="str">
            <v>Вод-д ул н-абдирова 26</v>
          </cell>
          <cell r="C896">
            <v>4</v>
          </cell>
          <cell r="D896" t="str">
            <v>25</v>
          </cell>
          <cell r="E896" t="str">
            <v>11.05.05</v>
          </cell>
          <cell r="F896" t="str">
            <v/>
          </cell>
          <cell r="G896" t="str">
            <v xml:space="preserve">  .  .</v>
          </cell>
          <cell r="H896">
            <v>0.01</v>
          </cell>
          <cell r="I896">
            <v>0</v>
          </cell>
          <cell r="J896">
            <v>0</v>
          </cell>
          <cell r="K896">
            <v>0.01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0.01</v>
          </cell>
          <cell r="Q896">
            <v>0</v>
          </cell>
          <cell r="R896">
            <v>123</v>
          </cell>
          <cell r="S896">
            <v>935</v>
          </cell>
          <cell r="T896" t="str">
            <v>Амортизация (водопровод)</v>
          </cell>
          <cell r="U896">
            <v>12150</v>
          </cell>
          <cell r="V896">
            <v>44</v>
          </cell>
          <cell r="W896">
            <v>18</v>
          </cell>
          <cell r="X896">
            <v>26</v>
          </cell>
          <cell r="Y896">
            <v>40.909090909090914</v>
          </cell>
          <cell r="Z896">
            <v>4970.454545454546</v>
          </cell>
          <cell r="AA896">
            <v>7179.545454545454</v>
          </cell>
          <cell r="AB896">
            <v>717954.54545454541</v>
          </cell>
          <cell r="AC896">
            <v>7179.5354545454538</v>
          </cell>
          <cell r="AD896">
            <v>0</v>
          </cell>
          <cell r="AE896">
            <v>7179.545454545454</v>
          </cell>
          <cell r="AF896">
            <v>0</v>
          </cell>
          <cell r="AG896">
            <v>23.931818181818183</v>
          </cell>
          <cell r="AH896">
            <v>23.011363636363637</v>
          </cell>
        </row>
        <row r="897">
          <cell r="A897">
            <v>1039</v>
          </cell>
          <cell r="B897" t="str">
            <v>Вод-д ул Лободы 27а 24 28 30 32 43</v>
          </cell>
          <cell r="C897">
            <v>4</v>
          </cell>
          <cell r="D897" t="str">
            <v>25</v>
          </cell>
          <cell r="E897" t="str">
            <v>11.05.05</v>
          </cell>
          <cell r="F897" t="str">
            <v/>
          </cell>
          <cell r="G897" t="str">
            <v xml:space="preserve">  .  .</v>
          </cell>
          <cell r="H897">
            <v>0.01</v>
          </cell>
          <cell r="I897">
            <v>0</v>
          </cell>
          <cell r="J897">
            <v>0</v>
          </cell>
          <cell r="K897">
            <v>0.01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0.01</v>
          </cell>
          <cell r="Q897">
            <v>0</v>
          </cell>
          <cell r="R897">
            <v>123</v>
          </cell>
          <cell r="S897">
            <v>935</v>
          </cell>
          <cell r="T897" t="str">
            <v>Амортизация (водопровод)</v>
          </cell>
          <cell r="U897">
            <v>465750</v>
          </cell>
          <cell r="V897">
            <v>44</v>
          </cell>
          <cell r="W897">
            <v>18</v>
          </cell>
          <cell r="X897">
            <v>26</v>
          </cell>
          <cell r="Y897">
            <v>40.909090909090914</v>
          </cell>
          <cell r="Z897">
            <v>190534.09090909091</v>
          </cell>
          <cell r="AA897">
            <v>275215.90909090906</v>
          </cell>
          <cell r="AB897">
            <v>27521590.909090906</v>
          </cell>
          <cell r="AC897">
            <v>275215.89909090905</v>
          </cell>
          <cell r="AD897">
            <v>0</v>
          </cell>
          <cell r="AE897">
            <v>275215.90909090906</v>
          </cell>
          <cell r="AF897">
            <v>0</v>
          </cell>
          <cell r="AG897">
            <v>917.38636363636351</v>
          </cell>
          <cell r="AH897">
            <v>882.10227272727263</v>
          </cell>
        </row>
        <row r="898">
          <cell r="A898">
            <v>1040</v>
          </cell>
          <cell r="B898" t="str">
            <v>Вод-д ул Ерубаева, 33</v>
          </cell>
          <cell r="C898">
            <v>4</v>
          </cell>
          <cell r="D898" t="str">
            <v>25</v>
          </cell>
          <cell r="E898" t="str">
            <v>11.05.05</v>
          </cell>
          <cell r="F898" t="str">
            <v/>
          </cell>
          <cell r="G898" t="str">
            <v xml:space="preserve">  .  .</v>
          </cell>
          <cell r="H898">
            <v>0.01</v>
          </cell>
          <cell r="I898">
            <v>0</v>
          </cell>
          <cell r="J898">
            <v>0</v>
          </cell>
          <cell r="K898">
            <v>0.01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0.01</v>
          </cell>
          <cell r="Q898">
            <v>0</v>
          </cell>
          <cell r="R898">
            <v>123</v>
          </cell>
          <cell r="S898">
            <v>935</v>
          </cell>
          <cell r="T898" t="str">
            <v>Амортизация (водопровод)</v>
          </cell>
          <cell r="U898">
            <v>13500</v>
          </cell>
          <cell r="V898">
            <v>44</v>
          </cell>
          <cell r="W898">
            <v>18</v>
          </cell>
          <cell r="X898">
            <v>26</v>
          </cell>
          <cell r="Y898">
            <v>40.909090909090914</v>
          </cell>
          <cell r="Z898">
            <v>5522.727272727273</v>
          </cell>
          <cell r="AA898">
            <v>7977.272727272727</v>
          </cell>
          <cell r="AB898">
            <v>797727.27272727271</v>
          </cell>
          <cell r="AC898">
            <v>7977.2627272727268</v>
          </cell>
          <cell r="AD898">
            <v>0</v>
          </cell>
          <cell r="AE898">
            <v>7977.272727272727</v>
          </cell>
          <cell r="AF898">
            <v>0</v>
          </cell>
          <cell r="AG898">
            <v>26.59090909090909</v>
          </cell>
          <cell r="AH898">
            <v>25.568181818181817</v>
          </cell>
        </row>
        <row r="899">
          <cell r="A899">
            <v>1041</v>
          </cell>
          <cell r="B899" t="str">
            <v>Вод-д ул Ермекова, 48</v>
          </cell>
          <cell r="C899">
            <v>4</v>
          </cell>
          <cell r="D899" t="str">
            <v>25</v>
          </cell>
          <cell r="E899" t="str">
            <v>11.05.05</v>
          </cell>
          <cell r="F899" t="str">
            <v/>
          </cell>
          <cell r="G899" t="str">
            <v xml:space="preserve">  .  .</v>
          </cell>
          <cell r="H899">
            <v>0.01</v>
          </cell>
          <cell r="I899">
            <v>0</v>
          </cell>
          <cell r="J899">
            <v>0</v>
          </cell>
          <cell r="K899">
            <v>0.01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0.01</v>
          </cell>
          <cell r="Q899">
            <v>0</v>
          </cell>
          <cell r="R899">
            <v>123</v>
          </cell>
          <cell r="S899">
            <v>935</v>
          </cell>
          <cell r="T899" t="str">
            <v>Амортизация (водопровод)</v>
          </cell>
          <cell r="U899">
            <v>5400</v>
          </cell>
          <cell r="V899">
            <v>44</v>
          </cell>
          <cell r="W899">
            <v>18</v>
          </cell>
          <cell r="X899">
            <v>26</v>
          </cell>
          <cell r="Y899">
            <v>40.909090909090914</v>
          </cell>
          <cell r="Z899">
            <v>2209.090909090909</v>
          </cell>
          <cell r="AA899">
            <v>3190.909090909091</v>
          </cell>
          <cell r="AB899">
            <v>319090.90909090912</v>
          </cell>
          <cell r="AC899">
            <v>3190.8990909090912</v>
          </cell>
          <cell r="AD899">
            <v>0</v>
          </cell>
          <cell r="AE899">
            <v>3190.9090909090914</v>
          </cell>
          <cell r="AF899">
            <v>0</v>
          </cell>
          <cell r="AG899">
            <v>10.636363636363638</v>
          </cell>
          <cell r="AH899">
            <v>10.227272727272728</v>
          </cell>
        </row>
        <row r="900">
          <cell r="A900">
            <v>1042</v>
          </cell>
          <cell r="B900" t="str">
            <v>Вод-д ул Костенко 14</v>
          </cell>
          <cell r="C900">
            <v>4</v>
          </cell>
          <cell r="D900" t="str">
            <v>25</v>
          </cell>
          <cell r="E900" t="str">
            <v>11.05.05</v>
          </cell>
          <cell r="F900" t="str">
            <v/>
          </cell>
          <cell r="G900" t="str">
            <v xml:space="preserve">  .  .</v>
          </cell>
          <cell r="H900">
            <v>0.01</v>
          </cell>
          <cell r="I900">
            <v>0</v>
          </cell>
          <cell r="J900">
            <v>0</v>
          </cell>
          <cell r="K900">
            <v>0.01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0.01</v>
          </cell>
          <cell r="Q900">
            <v>0</v>
          </cell>
          <cell r="R900">
            <v>123</v>
          </cell>
          <cell r="S900">
            <v>935</v>
          </cell>
          <cell r="T900" t="str">
            <v>Амортизация (водопровод)</v>
          </cell>
          <cell r="U900">
            <v>4950</v>
          </cell>
          <cell r="V900">
            <v>44</v>
          </cell>
          <cell r="W900">
            <v>18</v>
          </cell>
          <cell r="X900">
            <v>26</v>
          </cell>
          <cell r="Y900">
            <v>40.909090909090914</v>
          </cell>
          <cell r="Z900">
            <v>2025</v>
          </cell>
          <cell r="AA900">
            <v>2925</v>
          </cell>
          <cell r="AB900">
            <v>292500</v>
          </cell>
          <cell r="AC900">
            <v>2924.99</v>
          </cell>
          <cell r="AD900">
            <v>0</v>
          </cell>
          <cell r="AE900">
            <v>2925</v>
          </cell>
          <cell r="AF900">
            <v>0</v>
          </cell>
          <cell r="AG900">
            <v>9.75</v>
          </cell>
          <cell r="AH900">
            <v>9.375</v>
          </cell>
        </row>
        <row r="901">
          <cell r="A901">
            <v>1043</v>
          </cell>
          <cell r="B901" t="str">
            <v>Вод-д ул Панфилова 30 32 34</v>
          </cell>
          <cell r="C901">
            <v>4</v>
          </cell>
          <cell r="D901" t="str">
            <v>25</v>
          </cell>
          <cell r="E901" t="str">
            <v>11.05.05</v>
          </cell>
          <cell r="F901" t="str">
            <v/>
          </cell>
          <cell r="G901" t="str">
            <v xml:space="preserve">  .  .</v>
          </cell>
          <cell r="H901">
            <v>0.01</v>
          </cell>
          <cell r="I901">
            <v>0</v>
          </cell>
          <cell r="J901">
            <v>0</v>
          </cell>
          <cell r="K901">
            <v>0.01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0.01</v>
          </cell>
          <cell r="Q901">
            <v>0</v>
          </cell>
          <cell r="R901">
            <v>123</v>
          </cell>
          <cell r="S901">
            <v>935</v>
          </cell>
          <cell r="T901" t="str">
            <v>Амортизация (водопровод)</v>
          </cell>
          <cell r="U901">
            <v>39150</v>
          </cell>
          <cell r="V901">
            <v>44</v>
          </cell>
          <cell r="W901">
            <v>18</v>
          </cell>
          <cell r="X901">
            <v>26</v>
          </cell>
          <cell r="Y901">
            <v>40.909090909090914</v>
          </cell>
          <cell r="Z901">
            <v>16015.909090909092</v>
          </cell>
          <cell r="AA901">
            <v>23134.090909090908</v>
          </cell>
          <cell r="AB901">
            <v>2313409.0909090908</v>
          </cell>
          <cell r="AC901">
            <v>23134.08090909091</v>
          </cell>
          <cell r="AD901">
            <v>0</v>
          </cell>
          <cell r="AE901">
            <v>23134.090909090908</v>
          </cell>
          <cell r="AF901">
            <v>0</v>
          </cell>
          <cell r="AG901">
            <v>77.11363636363636</v>
          </cell>
          <cell r="AH901">
            <v>74.147727272727266</v>
          </cell>
        </row>
        <row r="902">
          <cell r="A902">
            <v>1044</v>
          </cell>
          <cell r="B902" t="str">
            <v>Вод-д ул Жангожина, 6</v>
          </cell>
          <cell r="C902">
            <v>4</v>
          </cell>
          <cell r="D902" t="str">
            <v>25</v>
          </cell>
          <cell r="E902" t="str">
            <v>11.05.05</v>
          </cell>
          <cell r="F902" t="str">
            <v/>
          </cell>
          <cell r="G902" t="str">
            <v xml:space="preserve">  .  .</v>
          </cell>
          <cell r="H902">
            <v>0.01</v>
          </cell>
          <cell r="I902">
            <v>0</v>
          </cell>
          <cell r="J902">
            <v>0</v>
          </cell>
          <cell r="K902">
            <v>0.01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0.01</v>
          </cell>
          <cell r="Q902">
            <v>0</v>
          </cell>
          <cell r="R902">
            <v>123</v>
          </cell>
          <cell r="S902">
            <v>935</v>
          </cell>
          <cell r="T902" t="str">
            <v>Амортизация (водопровод)</v>
          </cell>
          <cell r="U902">
            <v>80550</v>
          </cell>
          <cell r="V902">
            <v>44</v>
          </cell>
          <cell r="W902">
            <v>18</v>
          </cell>
          <cell r="X902">
            <v>26</v>
          </cell>
          <cell r="Y902">
            <v>40.909090909090914</v>
          </cell>
          <cell r="Z902">
            <v>32952.272727272728</v>
          </cell>
          <cell r="AA902">
            <v>47597.727272727272</v>
          </cell>
          <cell r="AB902">
            <v>4759772.7272727275</v>
          </cell>
          <cell r="AC902">
            <v>47597.717272727277</v>
          </cell>
          <cell r="AD902">
            <v>0</v>
          </cell>
          <cell r="AE902">
            <v>47597.727272727279</v>
          </cell>
          <cell r="AF902">
            <v>0</v>
          </cell>
          <cell r="AG902">
            <v>158.65909090909093</v>
          </cell>
          <cell r="AH902">
            <v>152.55681818181819</v>
          </cell>
        </row>
        <row r="903">
          <cell r="A903">
            <v>1045</v>
          </cell>
          <cell r="B903" t="str">
            <v>Вод-д ул Гончарная 55 57 59 78-90</v>
          </cell>
          <cell r="C903">
            <v>4</v>
          </cell>
          <cell r="D903" t="str">
            <v>25</v>
          </cell>
          <cell r="E903" t="str">
            <v>11.05.05</v>
          </cell>
          <cell r="F903" t="str">
            <v/>
          </cell>
          <cell r="G903" t="str">
            <v xml:space="preserve">  .  .</v>
          </cell>
          <cell r="H903">
            <v>19990.16</v>
          </cell>
          <cell r="I903">
            <v>0</v>
          </cell>
          <cell r="J903">
            <v>0</v>
          </cell>
          <cell r="K903">
            <v>19990.16</v>
          </cell>
          <cell r="L903">
            <v>0</v>
          </cell>
          <cell r="M903">
            <v>66.63</v>
          </cell>
          <cell r="N903">
            <v>66.63</v>
          </cell>
          <cell r="O903">
            <v>533.04</v>
          </cell>
          <cell r="P903">
            <v>19457.12</v>
          </cell>
          <cell r="Q903">
            <v>99.95</v>
          </cell>
          <cell r="R903">
            <v>123</v>
          </cell>
          <cell r="S903">
            <v>935</v>
          </cell>
          <cell r="T903" t="str">
            <v>Амортизация (водопровод)</v>
          </cell>
          <cell r="U903">
            <v>76950</v>
          </cell>
          <cell r="V903">
            <v>44</v>
          </cell>
          <cell r="W903">
            <v>18</v>
          </cell>
          <cell r="X903">
            <v>26</v>
          </cell>
          <cell r="Y903">
            <v>40.909090909090914</v>
          </cell>
          <cell r="Z903">
            <v>31479.545454545456</v>
          </cell>
          <cell r="AA903">
            <v>45470.454545454544</v>
          </cell>
          <cell r="AB903">
            <v>2.336957090538299</v>
          </cell>
          <cell r="AC903">
            <v>26725.986152995083</v>
          </cell>
          <cell r="AD903">
            <v>712.65160754053477</v>
          </cell>
          <cell r="AE903">
            <v>46716.146152995083</v>
          </cell>
          <cell r="AF903">
            <v>1245.6916075405347</v>
          </cell>
          <cell r="AG903">
            <v>155.72048717665027</v>
          </cell>
          <cell r="AH903">
            <v>145.73863636363635</v>
          </cell>
        </row>
        <row r="904">
          <cell r="A904">
            <v>1046</v>
          </cell>
          <cell r="B904" t="str">
            <v>Вод-д ул Кирпичная 60</v>
          </cell>
          <cell r="C904">
            <v>4</v>
          </cell>
          <cell r="D904" t="str">
            <v>25</v>
          </cell>
          <cell r="E904" t="str">
            <v>11.05.05</v>
          </cell>
          <cell r="F904" t="str">
            <v/>
          </cell>
          <cell r="G904" t="str">
            <v xml:space="preserve">  .  .</v>
          </cell>
          <cell r="H904">
            <v>0.01</v>
          </cell>
          <cell r="I904">
            <v>0</v>
          </cell>
          <cell r="J904">
            <v>0</v>
          </cell>
          <cell r="K904">
            <v>0.01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0.01</v>
          </cell>
          <cell r="Q904">
            <v>0</v>
          </cell>
          <cell r="R904">
            <v>123</v>
          </cell>
          <cell r="S904">
            <v>935</v>
          </cell>
          <cell r="T904" t="str">
            <v>Амортизация (водопровод)</v>
          </cell>
          <cell r="U904">
            <v>10350</v>
          </cell>
          <cell r="V904">
            <v>44</v>
          </cell>
          <cell r="W904">
            <v>18</v>
          </cell>
          <cell r="X904">
            <v>26</v>
          </cell>
          <cell r="Y904">
            <v>40.909090909090914</v>
          </cell>
          <cell r="Z904">
            <v>4234.090909090909</v>
          </cell>
          <cell r="AA904">
            <v>6115.909090909091</v>
          </cell>
          <cell r="AB904">
            <v>611590.90909090906</v>
          </cell>
          <cell r="AC904">
            <v>6115.8990909090908</v>
          </cell>
          <cell r="AD904">
            <v>0</v>
          </cell>
          <cell r="AE904">
            <v>6115.909090909091</v>
          </cell>
          <cell r="AF904">
            <v>0</v>
          </cell>
          <cell r="AG904">
            <v>20.386363636363637</v>
          </cell>
          <cell r="AH904">
            <v>19.602272727272727</v>
          </cell>
        </row>
        <row r="905">
          <cell r="A905">
            <v>1047</v>
          </cell>
          <cell r="B905" t="str">
            <v>Вод-д ул Колодезная 7</v>
          </cell>
          <cell r="C905">
            <v>4</v>
          </cell>
          <cell r="D905" t="str">
            <v>25</v>
          </cell>
          <cell r="E905" t="str">
            <v>11.05.05</v>
          </cell>
          <cell r="F905" t="str">
            <v/>
          </cell>
          <cell r="G905" t="str">
            <v xml:space="preserve">  .  .</v>
          </cell>
          <cell r="H905">
            <v>0.01</v>
          </cell>
          <cell r="I905">
            <v>0</v>
          </cell>
          <cell r="J905">
            <v>0</v>
          </cell>
          <cell r="K905">
            <v>0.01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0.01</v>
          </cell>
          <cell r="Q905">
            <v>0</v>
          </cell>
          <cell r="R905">
            <v>123</v>
          </cell>
          <cell r="S905">
            <v>935</v>
          </cell>
          <cell r="T905" t="str">
            <v>Амортизация (водопровод)</v>
          </cell>
          <cell r="U905">
            <v>51750</v>
          </cell>
          <cell r="V905">
            <v>44</v>
          </cell>
          <cell r="W905">
            <v>18</v>
          </cell>
          <cell r="X905">
            <v>26</v>
          </cell>
          <cell r="Y905">
            <v>40.909090909090914</v>
          </cell>
          <cell r="Z905">
            <v>21170.454545454548</v>
          </cell>
          <cell r="AA905">
            <v>30579.545454545452</v>
          </cell>
          <cell r="AB905">
            <v>3057954.5454545449</v>
          </cell>
          <cell r="AC905">
            <v>30579.53545454545</v>
          </cell>
          <cell r="AD905">
            <v>0</v>
          </cell>
          <cell r="AE905">
            <v>30579.545454545449</v>
          </cell>
          <cell r="AF905">
            <v>0</v>
          </cell>
          <cell r="AG905">
            <v>101.93181818181817</v>
          </cell>
          <cell r="AH905">
            <v>98.01136363636364</v>
          </cell>
        </row>
        <row r="906">
          <cell r="A906">
            <v>1048</v>
          </cell>
          <cell r="B906" t="str">
            <v>Вод-д ул Колодезная 23</v>
          </cell>
          <cell r="C906">
            <v>4</v>
          </cell>
          <cell r="D906" t="str">
            <v>25</v>
          </cell>
          <cell r="E906" t="str">
            <v>11.05.05</v>
          </cell>
          <cell r="F906" t="str">
            <v/>
          </cell>
          <cell r="G906" t="str">
            <v xml:space="preserve">  .  .</v>
          </cell>
          <cell r="H906">
            <v>0.01</v>
          </cell>
          <cell r="I906">
            <v>0</v>
          </cell>
          <cell r="J906">
            <v>0</v>
          </cell>
          <cell r="K906">
            <v>0.01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0.01</v>
          </cell>
          <cell r="Q906">
            <v>0</v>
          </cell>
          <cell r="R906">
            <v>123</v>
          </cell>
          <cell r="S906">
            <v>935</v>
          </cell>
          <cell r="T906" t="str">
            <v>Амортизация (водопровод)</v>
          </cell>
          <cell r="U906">
            <v>91350</v>
          </cell>
          <cell r="V906">
            <v>44</v>
          </cell>
          <cell r="W906">
            <v>18</v>
          </cell>
          <cell r="X906">
            <v>26</v>
          </cell>
          <cell r="Y906">
            <v>40.909090909090914</v>
          </cell>
          <cell r="Z906">
            <v>37370.454545454544</v>
          </cell>
          <cell r="AA906">
            <v>53979.545454545456</v>
          </cell>
          <cell r="AB906">
            <v>5397954.5454545459</v>
          </cell>
          <cell r="AC906">
            <v>53979.535454545461</v>
          </cell>
          <cell r="AD906">
            <v>0</v>
          </cell>
          <cell r="AE906">
            <v>53979.545454545463</v>
          </cell>
          <cell r="AF906">
            <v>0</v>
          </cell>
          <cell r="AG906">
            <v>179.93181818181822</v>
          </cell>
          <cell r="AH906">
            <v>173.01136363636363</v>
          </cell>
        </row>
        <row r="907">
          <cell r="A907">
            <v>1049</v>
          </cell>
          <cell r="B907" t="str">
            <v>Вод-д ул Керамическая 59 61 85 91 95</v>
          </cell>
          <cell r="C907">
            <v>4</v>
          </cell>
          <cell r="D907" t="str">
            <v>25</v>
          </cell>
          <cell r="E907" t="str">
            <v>11.05.05</v>
          </cell>
          <cell r="F907" t="str">
            <v/>
          </cell>
          <cell r="G907" t="str">
            <v xml:space="preserve">  .  .</v>
          </cell>
          <cell r="H907">
            <v>0.01</v>
          </cell>
          <cell r="I907">
            <v>0</v>
          </cell>
          <cell r="J907">
            <v>0</v>
          </cell>
          <cell r="K907">
            <v>0.01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0.01</v>
          </cell>
          <cell r="Q907">
            <v>0</v>
          </cell>
          <cell r="R907">
            <v>123</v>
          </cell>
          <cell r="S907">
            <v>935</v>
          </cell>
          <cell r="T907" t="str">
            <v>Амортизация (водопровод)</v>
          </cell>
          <cell r="U907">
            <v>110700</v>
          </cell>
          <cell r="V907">
            <v>44</v>
          </cell>
          <cell r="W907">
            <v>18</v>
          </cell>
          <cell r="X907">
            <v>26</v>
          </cell>
          <cell r="Y907">
            <v>40.909090909090914</v>
          </cell>
          <cell r="Z907">
            <v>45286.36363636364</v>
          </cell>
          <cell r="AA907">
            <v>65413.63636363636</v>
          </cell>
          <cell r="AB907">
            <v>6541363.6363636358</v>
          </cell>
          <cell r="AC907">
            <v>65413.626363636358</v>
          </cell>
          <cell r="AD907">
            <v>0</v>
          </cell>
          <cell r="AE907">
            <v>65413.63636363636</v>
          </cell>
          <cell r="AF907">
            <v>0</v>
          </cell>
          <cell r="AG907">
            <v>218.04545454545453</v>
          </cell>
          <cell r="AH907">
            <v>209.65909090909091</v>
          </cell>
        </row>
        <row r="908">
          <cell r="A908">
            <v>1050</v>
          </cell>
          <cell r="B908" t="str">
            <v>Вод-д ул Зональная 95 87</v>
          </cell>
          <cell r="C908">
            <v>4</v>
          </cell>
          <cell r="D908" t="str">
            <v>25</v>
          </cell>
          <cell r="E908" t="str">
            <v>11.05.05</v>
          </cell>
          <cell r="F908" t="str">
            <v/>
          </cell>
          <cell r="G908" t="str">
            <v xml:space="preserve">  .  .</v>
          </cell>
          <cell r="H908">
            <v>0.01</v>
          </cell>
          <cell r="I908">
            <v>0</v>
          </cell>
          <cell r="J908">
            <v>0</v>
          </cell>
          <cell r="K908">
            <v>0.01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0.01</v>
          </cell>
          <cell r="Q908">
            <v>0</v>
          </cell>
          <cell r="R908">
            <v>123</v>
          </cell>
          <cell r="S908">
            <v>935</v>
          </cell>
          <cell r="T908" t="str">
            <v>Амортизация (водопровод)</v>
          </cell>
          <cell r="U908">
            <v>150750</v>
          </cell>
          <cell r="V908">
            <v>43</v>
          </cell>
          <cell r="W908">
            <v>18</v>
          </cell>
          <cell r="X908">
            <v>25</v>
          </cell>
          <cell r="Y908">
            <v>41.860465116279073</v>
          </cell>
          <cell r="Z908">
            <v>63104.651162790702</v>
          </cell>
          <cell r="AA908">
            <v>87645.348837209298</v>
          </cell>
          <cell r="AB908">
            <v>8764534.8837209288</v>
          </cell>
          <cell r="AC908">
            <v>87645.338837209289</v>
          </cell>
          <cell r="AD908">
            <v>0</v>
          </cell>
          <cell r="AE908">
            <v>87645.348837209283</v>
          </cell>
          <cell r="AF908">
            <v>0</v>
          </cell>
          <cell r="AG908">
            <v>292.15116279069758</v>
          </cell>
          <cell r="AH908">
            <v>292.1511627906977</v>
          </cell>
        </row>
        <row r="909">
          <cell r="A909">
            <v>1051</v>
          </cell>
          <cell r="B909" t="str">
            <v>Вод-д ул Тургенева 26-30 37 46-50 33 38</v>
          </cell>
          <cell r="C909">
            <v>4</v>
          </cell>
          <cell r="D909" t="str">
            <v>25</v>
          </cell>
          <cell r="E909" t="str">
            <v>11.05.05</v>
          </cell>
          <cell r="F909" t="str">
            <v/>
          </cell>
          <cell r="G909" t="str">
            <v xml:space="preserve">  .  .</v>
          </cell>
          <cell r="H909">
            <v>0.01</v>
          </cell>
          <cell r="I909">
            <v>0</v>
          </cell>
          <cell r="J909">
            <v>0</v>
          </cell>
          <cell r="K909">
            <v>0.01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0.01</v>
          </cell>
          <cell r="Q909">
            <v>0</v>
          </cell>
          <cell r="R909">
            <v>123</v>
          </cell>
          <cell r="S909">
            <v>935</v>
          </cell>
          <cell r="T909" t="str">
            <v>Амортизация (водопровод)</v>
          </cell>
          <cell r="U909">
            <v>213300</v>
          </cell>
          <cell r="V909">
            <v>44</v>
          </cell>
          <cell r="W909">
            <v>18</v>
          </cell>
          <cell r="X909">
            <v>26</v>
          </cell>
          <cell r="Y909">
            <v>40.909090909090914</v>
          </cell>
          <cell r="Z909">
            <v>87259.090909090912</v>
          </cell>
          <cell r="AA909">
            <v>126040.90909090909</v>
          </cell>
          <cell r="AB909">
            <v>12604090.909090908</v>
          </cell>
          <cell r="AC909">
            <v>126040.89909090909</v>
          </cell>
          <cell r="AD909">
            <v>0</v>
          </cell>
          <cell r="AE909">
            <v>126040.90909090909</v>
          </cell>
          <cell r="AF909">
            <v>0</v>
          </cell>
          <cell r="AG909">
            <v>420.13636363636368</v>
          </cell>
          <cell r="AH909">
            <v>403.97727272727275</v>
          </cell>
        </row>
        <row r="910">
          <cell r="A910">
            <v>1052</v>
          </cell>
          <cell r="B910" t="str">
            <v>Вод-д ул Балхашская 78-82</v>
          </cell>
          <cell r="C910">
            <v>4</v>
          </cell>
          <cell r="D910" t="str">
            <v>25</v>
          </cell>
          <cell r="E910" t="str">
            <v>11.05.05</v>
          </cell>
          <cell r="F910" t="str">
            <v/>
          </cell>
          <cell r="G910" t="str">
            <v xml:space="preserve">  .  .</v>
          </cell>
          <cell r="H910">
            <v>0.01</v>
          </cell>
          <cell r="I910">
            <v>0</v>
          </cell>
          <cell r="J910">
            <v>0</v>
          </cell>
          <cell r="K910">
            <v>0.01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0.01</v>
          </cell>
          <cell r="Q910">
            <v>0</v>
          </cell>
          <cell r="R910">
            <v>123</v>
          </cell>
          <cell r="S910">
            <v>935</v>
          </cell>
          <cell r="T910" t="str">
            <v>Амортизация (водопровод)</v>
          </cell>
          <cell r="U910">
            <v>14850</v>
          </cell>
          <cell r="V910">
            <v>44</v>
          </cell>
          <cell r="W910">
            <v>18</v>
          </cell>
          <cell r="X910">
            <v>26</v>
          </cell>
          <cell r="Y910">
            <v>40.909090909090914</v>
          </cell>
          <cell r="Z910">
            <v>6075</v>
          </cell>
          <cell r="AA910">
            <v>8775</v>
          </cell>
          <cell r="AB910">
            <v>877500</v>
          </cell>
          <cell r="AC910">
            <v>8774.99</v>
          </cell>
          <cell r="AD910">
            <v>0</v>
          </cell>
          <cell r="AE910">
            <v>8775</v>
          </cell>
          <cell r="AF910">
            <v>0</v>
          </cell>
          <cell r="AG910">
            <v>29.25</v>
          </cell>
          <cell r="AH910">
            <v>28.125</v>
          </cell>
        </row>
        <row r="911">
          <cell r="A911">
            <v>1053</v>
          </cell>
          <cell r="B911" t="str">
            <v>Вод-д ул пр.Бухар-Жырау 59 51 53 39 61</v>
          </cell>
          <cell r="C911">
            <v>4</v>
          </cell>
          <cell r="D911" t="str">
            <v>25</v>
          </cell>
          <cell r="E911" t="str">
            <v>11.05.05</v>
          </cell>
          <cell r="F911" t="str">
            <v/>
          </cell>
          <cell r="G911" t="str">
            <v xml:space="preserve">  .  .</v>
          </cell>
          <cell r="H911">
            <v>0.01</v>
          </cell>
          <cell r="I911">
            <v>0</v>
          </cell>
          <cell r="J911">
            <v>0</v>
          </cell>
          <cell r="K911">
            <v>0.01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0.01</v>
          </cell>
          <cell r="Q911">
            <v>0</v>
          </cell>
          <cell r="R911">
            <v>123</v>
          </cell>
          <cell r="S911">
            <v>935</v>
          </cell>
          <cell r="T911" t="str">
            <v>Амортизация (водопровод)</v>
          </cell>
          <cell r="U911">
            <v>40950</v>
          </cell>
          <cell r="V911">
            <v>44</v>
          </cell>
          <cell r="W911">
            <v>18</v>
          </cell>
          <cell r="X911">
            <v>26</v>
          </cell>
          <cell r="Y911">
            <v>40.909090909090914</v>
          </cell>
          <cell r="Z911">
            <v>16752.272727272728</v>
          </cell>
          <cell r="AA911">
            <v>24197.727272727272</v>
          </cell>
          <cell r="AB911">
            <v>2419772.7272727271</v>
          </cell>
          <cell r="AC911">
            <v>24197.717272727274</v>
          </cell>
          <cell r="AD911">
            <v>0</v>
          </cell>
          <cell r="AE911">
            <v>24197.727272727272</v>
          </cell>
          <cell r="AF911">
            <v>0</v>
          </cell>
          <cell r="AG911">
            <v>80.659090909090907</v>
          </cell>
          <cell r="AH911">
            <v>77.556818181818173</v>
          </cell>
        </row>
        <row r="912">
          <cell r="A912">
            <v>1054</v>
          </cell>
          <cell r="B912" t="str">
            <v>Вод-д ул Чехова 23</v>
          </cell>
          <cell r="C912">
            <v>4</v>
          </cell>
          <cell r="D912" t="str">
            <v>25</v>
          </cell>
          <cell r="E912" t="str">
            <v>11.05.05</v>
          </cell>
          <cell r="F912" t="str">
            <v/>
          </cell>
          <cell r="G912" t="str">
            <v xml:space="preserve">  .  .</v>
          </cell>
          <cell r="H912">
            <v>0.01</v>
          </cell>
          <cell r="I912">
            <v>0</v>
          </cell>
          <cell r="J912">
            <v>0</v>
          </cell>
          <cell r="K912">
            <v>0.01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0.01</v>
          </cell>
          <cell r="Q912">
            <v>0</v>
          </cell>
          <cell r="R912">
            <v>123</v>
          </cell>
          <cell r="S912">
            <v>935</v>
          </cell>
          <cell r="T912" t="str">
            <v>Амортизация (водопровод)</v>
          </cell>
          <cell r="U912">
            <v>13500</v>
          </cell>
          <cell r="V912">
            <v>44</v>
          </cell>
          <cell r="W912">
            <v>18</v>
          </cell>
          <cell r="X912">
            <v>26</v>
          </cell>
          <cell r="Y912">
            <v>40.909090909090914</v>
          </cell>
          <cell r="Z912">
            <v>5522.727272727273</v>
          </cell>
          <cell r="AA912">
            <v>7977.272727272727</v>
          </cell>
          <cell r="AB912">
            <v>797727.27272727271</v>
          </cell>
          <cell r="AC912">
            <v>7977.2627272727268</v>
          </cell>
          <cell r="AD912">
            <v>0</v>
          </cell>
          <cell r="AE912">
            <v>7977.272727272727</v>
          </cell>
          <cell r="AF912">
            <v>0</v>
          </cell>
          <cell r="AG912">
            <v>26.59090909090909</v>
          </cell>
          <cell r="AH912">
            <v>25.568181818181817</v>
          </cell>
        </row>
        <row r="913">
          <cell r="A913">
            <v>1055</v>
          </cell>
          <cell r="B913" t="str">
            <v>Вод-д ул Волгоградская 22 24</v>
          </cell>
          <cell r="C913">
            <v>4</v>
          </cell>
          <cell r="D913" t="str">
            <v>25</v>
          </cell>
          <cell r="E913" t="str">
            <v>11.05.05</v>
          </cell>
          <cell r="F913" t="str">
            <v/>
          </cell>
          <cell r="G913" t="str">
            <v xml:space="preserve">  .  .</v>
          </cell>
          <cell r="H913">
            <v>0.01</v>
          </cell>
          <cell r="I913">
            <v>0</v>
          </cell>
          <cell r="J913">
            <v>0</v>
          </cell>
          <cell r="K913">
            <v>0.01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0.01</v>
          </cell>
          <cell r="Q913">
            <v>0</v>
          </cell>
          <cell r="R913">
            <v>123</v>
          </cell>
          <cell r="S913">
            <v>935</v>
          </cell>
          <cell r="T913" t="str">
            <v>Амортизация (водопровод)</v>
          </cell>
          <cell r="U913">
            <v>33300</v>
          </cell>
          <cell r="V913">
            <v>44</v>
          </cell>
          <cell r="W913">
            <v>18</v>
          </cell>
          <cell r="X913">
            <v>26</v>
          </cell>
          <cell r="Y913">
            <v>40.909090909090914</v>
          </cell>
          <cell r="Z913">
            <v>13622.727272727274</v>
          </cell>
          <cell r="AA913">
            <v>19677.272727272728</v>
          </cell>
          <cell r="AB913">
            <v>1967727.2727272727</v>
          </cell>
          <cell r="AC913">
            <v>19677.26272727273</v>
          </cell>
          <cell r="AD913">
            <v>0</v>
          </cell>
          <cell r="AE913">
            <v>19677.272727272728</v>
          </cell>
          <cell r="AF913">
            <v>0</v>
          </cell>
          <cell r="AG913">
            <v>65.590909090909093</v>
          </cell>
          <cell r="AH913">
            <v>63.06818181818182</v>
          </cell>
        </row>
        <row r="914">
          <cell r="A914">
            <v>1056</v>
          </cell>
          <cell r="B914" t="str">
            <v>Вод-д ул Б-Мира 16</v>
          </cell>
          <cell r="C914">
            <v>4</v>
          </cell>
          <cell r="D914" t="str">
            <v>25</v>
          </cell>
          <cell r="E914" t="str">
            <v>11.05.05</v>
          </cell>
          <cell r="F914" t="str">
            <v/>
          </cell>
          <cell r="G914" t="str">
            <v xml:space="preserve">  .  .</v>
          </cell>
          <cell r="H914">
            <v>0.01</v>
          </cell>
          <cell r="I914">
            <v>0</v>
          </cell>
          <cell r="J914">
            <v>0</v>
          </cell>
          <cell r="K914">
            <v>0.01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0.01</v>
          </cell>
          <cell r="Q914">
            <v>0</v>
          </cell>
          <cell r="R914">
            <v>123</v>
          </cell>
          <cell r="S914">
            <v>935</v>
          </cell>
          <cell r="T914" t="str">
            <v>Амортизация (водопровод)</v>
          </cell>
          <cell r="U914">
            <v>33750</v>
          </cell>
          <cell r="V914">
            <v>44</v>
          </cell>
          <cell r="W914">
            <v>18</v>
          </cell>
          <cell r="X914">
            <v>26</v>
          </cell>
          <cell r="Y914">
            <v>40.909090909090914</v>
          </cell>
          <cell r="Z914">
            <v>13806.818181818182</v>
          </cell>
          <cell r="AA914">
            <v>19943.181818181816</v>
          </cell>
          <cell r="AB914">
            <v>1994318.1818181816</v>
          </cell>
          <cell r="AC914">
            <v>19943.171818181818</v>
          </cell>
          <cell r="AD914">
            <v>0</v>
          </cell>
          <cell r="AE914">
            <v>19943.181818181816</v>
          </cell>
          <cell r="AF914">
            <v>0</v>
          </cell>
          <cell r="AG914">
            <v>66.47727272727272</v>
          </cell>
          <cell r="AH914">
            <v>63.92045454545454</v>
          </cell>
        </row>
        <row r="915">
          <cell r="A915">
            <v>1057</v>
          </cell>
          <cell r="B915" t="str">
            <v>Вод-д ул Сарсек 5-7 11-12 17-25,29,32-57 42 43</v>
          </cell>
          <cell r="C915">
            <v>4</v>
          </cell>
          <cell r="D915" t="str">
            <v>25</v>
          </cell>
          <cell r="E915" t="str">
            <v>11.05.05</v>
          </cell>
          <cell r="F915" t="str">
            <v/>
          </cell>
          <cell r="G915" t="str">
            <v xml:space="preserve">  .  .</v>
          </cell>
          <cell r="H915">
            <v>0.01</v>
          </cell>
          <cell r="I915">
            <v>0</v>
          </cell>
          <cell r="J915">
            <v>0</v>
          </cell>
          <cell r="K915">
            <v>0.01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0.01</v>
          </cell>
          <cell r="Q915">
            <v>0</v>
          </cell>
          <cell r="R915">
            <v>123</v>
          </cell>
          <cell r="S915">
            <v>935</v>
          </cell>
          <cell r="T915" t="str">
            <v>Амортизация (водопровод)</v>
          </cell>
          <cell r="U915">
            <v>1222200</v>
          </cell>
          <cell r="V915">
            <v>61</v>
          </cell>
          <cell r="W915">
            <v>58</v>
          </cell>
          <cell r="X915">
            <v>3</v>
          </cell>
          <cell r="Y915">
            <v>95.081967213114751</v>
          </cell>
          <cell r="Z915">
            <v>1162091.8032786886</v>
          </cell>
          <cell r="AA915">
            <v>60108.196721311426</v>
          </cell>
          <cell r="AB915">
            <v>6010819.6721311426</v>
          </cell>
          <cell r="AC915">
            <v>60108.186721311424</v>
          </cell>
          <cell r="AD915">
            <v>0</v>
          </cell>
          <cell r="AE915">
            <v>60108.196721311426</v>
          </cell>
          <cell r="AF915">
            <v>0</v>
          </cell>
          <cell r="AG915">
            <v>200.36065573770475</v>
          </cell>
          <cell r="AH915">
            <v>1669.672131147541</v>
          </cell>
        </row>
        <row r="916">
          <cell r="A916">
            <v>1058</v>
          </cell>
          <cell r="B916" t="str">
            <v>Вод-д ул Джамбула 3,8,32,42а,45,46</v>
          </cell>
          <cell r="C916">
            <v>4</v>
          </cell>
          <cell r="D916" t="str">
            <v>25</v>
          </cell>
          <cell r="E916" t="str">
            <v>11.05.05</v>
          </cell>
          <cell r="F916" t="str">
            <v/>
          </cell>
          <cell r="G916" t="str">
            <v xml:space="preserve">  .  .</v>
          </cell>
          <cell r="H916">
            <v>0.01</v>
          </cell>
          <cell r="I916">
            <v>0</v>
          </cell>
          <cell r="J916">
            <v>0</v>
          </cell>
          <cell r="K916">
            <v>0.01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0.01</v>
          </cell>
          <cell r="Q916">
            <v>0</v>
          </cell>
          <cell r="R916">
            <v>123</v>
          </cell>
          <cell r="S916">
            <v>935</v>
          </cell>
          <cell r="T916" t="str">
            <v>Амортизация (водопровод)</v>
          </cell>
          <cell r="U916">
            <v>163800</v>
          </cell>
          <cell r="V916">
            <v>54</v>
          </cell>
          <cell r="W916">
            <v>51</v>
          </cell>
          <cell r="X916">
            <v>3</v>
          </cell>
          <cell r="Y916">
            <v>94.444444444444443</v>
          </cell>
          <cell r="Z916">
            <v>154700</v>
          </cell>
          <cell r="AA916">
            <v>9100</v>
          </cell>
          <cell r="AB916">
            <v>910000</v>
          </cell>
          <cell r="AC916">
            <v>9099.99</v>
          </cell>
          <cell r="AD916">
            <v>0</v>
          </cell>
          <cell r="AE916">
            <v>9100</v>
          </cell>
          <cell r="AF916">
            <v>0</v>
          </cell>
          <cell r="AG916">
            <v>30.333333333333332</v>
          </cell>
          <cell r="AH916">
            <v>252.7777777777778</v>
          </cell>
        </row>
        <row r="917">
          <cell r="A917">
            <v>1059</v>
          </cell>
          <cell r="B917" t="str">
            <v>Вод-д ул Джамб 151-159неч ст +167</v>
          </cell>
          <cell r="C917">
            <v>4</v>
          </cell>
          <cell r="D917" t="str">
            <v>25</v>
          </cell>
          <cell r="E917" t="str">
            <v>11.05.05</v>
          </cell>
          <cell r="F917" t="str">
            <v/>
          </cell>
          <cell r="G917" t="str">
            <v xml:space="preserve">  .  .</v>
          </cell>
          <cell r="H917">
            <v>0.01</v>
          </cell>
          <cell r="I917">
            <v>0</v>
          </cell>
          <cell r="J917">
            <v>0</v>
          </cell>
          <cell r="K917">
            <v>0.01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0.01</v>
          </cell>
          <cell r="Q917">
            <v>0</v>
          </cell>
          <cell r="R917">
            <v>123</v>
          </cell>
          <cell r="S917">
            <v>935</v>
          </cell>
          <cell r="T917" t="str">
            <v>Амортизация (водопровод)</v>
          </cell>
          <cell r="U917">
            <v>280800</v>
          </cell>
          <cell r="V917">
            <v>55</v>
          </cell>
          <cell r="W917">
            <v>52</v>
          </cell>
          <cell r="X917">
            <v>3</v>
          </cell>
          <cell r="Y917">
            <v>94.545454545454547</v>
          </cell>
          <cell r="Z917">
            <v>265483.63636363635</v>
          </cell>
          <cell r="AA917">
            <v>15316.363636363647</v>
          </cell>
          <cell r="AB917">
            <v>1531636.3636363647</v>
          </cell>
          <cell r="AC917">
            <v>15316.353636363647</v>
          </cell>
          <cell r="AD917">
            <v>0</v>
          </cell>
          <cell r="AE917">
            <v>15316.363636363647</v>
          </cell>
          <cell r="AF917">
            <v>0</v>
          </cell>
          <cell r="AG917">
            <v>51.05454545454549</v>
          </cell>
          <cell r="AH917">
            <v>425.45454545454544</v>
          </cell>
        </row>
        <row r="918">
          <cell r="A918">
            <v>1060</v>
          </cell>
          <cell r="B918" t="str">
            <v>Вод-д Джамб110,112,116,120,124 126 130</v>
          </cell>
          <cell r="C918">
            <v>4</v>
          </cell>
          <cell r="D918" t="str">
            <v>25</v>
          </cell>
          <cell r="E918" t="str">
            <v>11.05.05</v>
          </cell>
          <cell r="F918" t="str">
            <v/>
          </cell>
          <cell r="G918" t="str">
            <v xml:space="preserve">  .  .</v>
          </cell>
          <cell r="H918">
            <v>0.01</v>
          </cell>
          <cell r="I918">
            <v>0</v>
          </cell>
          <cell r="J918">
            <v>0</v>
          </cell>
          <cell r="K918">
            <v>0.01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0.01</v>
          </cell>
          <cell r="Q918">
            <v>0</v>
          </cell>
          <cell r="R918">
            <v>123</v>
          </cell>
          <cell r="S918">
            <v>935</v>
          </cell>
          <cell r="T918" t="str">
            <v>Амортизация (водопровод)</v>
          </cell>
          <cell r="U918">
            <v>133650</v>
          </cell>
          <cell r="V918">
            <v>52</v>
          </cell>
          <cell r="W918">
            <v>49</v>
          </cell>
          <cell r="X918">
            <v>3</v>
          </cell>
          <cell r="Y918">
            <v>94.230769230769226</v>
          </cell>
          <cell r="Z918">
            <v>125939.42307692308</v>
          </cell>
          <cell r="AA918">
            <v>7710.576923076922</v>
          </cell>
          <cell r="AB918">
            <v>771057.69230769214</v>
          </cell>
          <cell r="AC918">
            <v>7710.5669230769217</v>
          </cell>
          <cell r="AD918">
            <v>0</v>
          </cell>
          <cell r="AE918">
            <v>7710.576923076922</v>
          </cell>
          <cell r="AF918">
            <v>0</v>
          </cell>
          <cell r="AG918">
            <v>25.701923076923077</v>
          </cell>
          <cell r="AH918">
            <v>214.18269230769229</v>
          </cell>
        </row>
        <row r="919">
          <cell r="A919">
            <v>1061</v>
          </cell>
          <cell r="B919" t="str">
            <v>Вод-д ул Джамбула 102,103,104,106-108</v>
          </cell>
          <cell r="C919">
            <v>4</v>
          </cell>
          <cell r="D919" t="str">
            <v>25</v>
          </cell>
          <cell r="E919" t="str">
            <v>11.05.05</v>
          </cell>
          <cell r="F919" t="str">
            <v/>
          </cell>
          <cell r="G919" t="str">
            <v xml:space="preserve">  .  .</v>
          </cell>
          <cell r="H919">
            <v>0.01</v>
          </cell>
          <cell r="I919">
            <v>0</v>
          </cell>
          <cell r="J919">
            <v>0</v>
          </cell>
          <cell r="K919">
            <v>0.01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0.01</v>
          </cell>
          <cell r="Q919">
            <v>0</v>
          </cell>
          <cell r="R919">
            <v>123</v>
          </cell>
          <cell r="S919">
            <v>935</v>
          </cell>
          <cell r="T919" t="str">
            <v>Амортизация (водопровод)</v>
          </cell>
          <cell r="U919">
            <v>293400</v>
          </cell>
          <cell r="V919">
            <v>53</v>
          </cell>
          <cell r="W919">
            <v>50</v>
          </cell>
          <cell r="X919">
            <v>3</v>
          </cell>
          <cell r="Y919">
            <v>94.339622641509436</v>
          </cell>
          <cell r="Z919">
            <v>276792.45283018867</v>
          </cell>
          <cell r="AA919">
            <v>16607.547169811325</v>
          </cell>
          <cell r="AB919">
            <v>1660754.7169811325</v>
          </cell>
          <cell r="AC919">
            <v>16607.537169811327</v>
          </cell>
          <cell r="AD919">
            <v>0</v>
          </cell>
          <cell r="AE919">
            <v>16607.547169811325</v>
          </cell>
          <cell r="AF919">
            <v>0</v>
          </cell>
          <cell r="AG919">
            <v>55.358490566037752</v>
          </cell>
          <cell r="AH919">
            <v>461.32075471698113</v>
          </cell>
        </row>
        <row r="920">
          <cell r="A920">
            <v>1062</v>
          </cell>
          <cell r="B920" t="str">
            <v>Вод-д ул Джамбула 169</v>
          </cell>
          <cell r="C920">
            <v>4</v>
          </cell>
          <cell r="D920" t="str">
            <v>25</v>
          </cell>
          <cell r="E920" t="str">
            <v>11.05.05</v>
          </cell>
          <cell r="F920" t="str">
            <v/>
          </cell>
          <cell r="G920" t="str">
            <v xml:space="preserve">  .  .</v>
          </cell>
          <cell r="H920">
            <v>0.01</v>
          </cell>
          <cell r="I920">
            <v>0</v>
          </cell>
          <cell r="J920">
            <v>0</v>
          </cell>
          <cell r="K920">
            <v>0.01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0.01</v>
          </cell>
          <cell r="Q920">
            <v>0</v>
          </cell>
          <cell r="R920">
            <v>123</v>
          </cell>
          <cell r="S920">
            <v>935</v>
          </cell>
          <cell r="T920" t="str">
            <v>Амортизация (водопровод)</v>
          </cell>
          <cell r="U920">
            <v>19350</v>
          </cell>
          <cell r="V920">
            <v>51</v>
          </cell>
          <cell r="W920">
            <v>48</v>
          </cell>
          <cell r="X920">
            <v>3</v>
          </cell>
          <cell r="Y920">
            <v>94.117647058823522</v>
          </cell>
          <cell r="Z920">
            <v>18211.76470588235</v>
          </cell>
          <cell r="AA920">
            <v>1138.2352941176505</v>
          </cell>
          <cell r="AB920">
            <v>113823.52941176505</v>
          </cell>
          <cell r="AC920">
            <v>1138.2252941176505</v>
          </cell>
          <cell r="AD920">
            <v>0</v>
          </cell>
          <cell r="AE920">
            <v>1138.2352941176505</v>
          </cell>
          <cell r="AF920">
            <v>0</v>
          </cell>
          <cell r="AG920">
            <v>3.7941176470588349</v>
          </cell>
          <cell r="AH920">
            <v>31.617647058823533</v>
          </cell>
        </row>
        <row r="921">
          <cell r="A921">
            <v>1063</v>
          </cell>
          <cell r="B921" t="str">
            <v>Вод-д ул Джамбула 11,42,44</v>
          </cell>
          <cell r="C921">
            <v>4</v>
          </cell>
          <cell r="D921" t="str">
            <v>25</v>
          </cell>
          <cell r="E921" t="str">
            <v>11.05.05</v>
          </cell>
          <cell r="F921" t="str">
            <v/>
          </cell>
          <cell r="G921" t="str">
            <v xml:space="preserve">  .  .</v>
          </cell>
          <cell r="H921">
            <v>0.01</v>
          </cell>
          <cell r="I921">
            <v>0</v>
          </cell>
          <cell r="J921">
            <v>0</v>
          </cell>
          <cell r="K921">
            <v>0.01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0.01</v>
          </cell>
          <cell r="Q921">
            <v>0</v>
          </cell>
          <cell r="R921">
            <v>123</v>
          </cell>
          <cell r="S921">
            <v>935</v>
          </cell>
          <cell r="T921" t="str">
            <v>Амортизация (водопровод)</v>
          </cell>
          <cell r="U921">
            <v>24750</v>
          </cell>
          <cell r="V921">
            <v>52</v>
          </cell>
          <cell r="W921">
            <v>49</v>
          </cell>
          <cell r="X921">
            <v>3</v>
          </cell>
          <cell r="Y921">
            <v>94.230769230769226</v>
          </cell>
          <cell r="Z921">
            <v>23322.115384615383</v>
          </cell>
          <cell r="AA921">
            <v>1427.8846153846171</v>
          </cell>
          <cell r="AB921">
            <v>142788.46153846171</v>
          </cell>
          <cell r="AC921">
            <v>1427.8746153846171</v>
          </cell>
          <cell r="AD921">
            <v>0</v>
          </cell>
          <cell r="AE921">
            <v>1427.8846153846171</v>
          </cell>
          <cell r="AF921">
            <v>0</v>
          </cell>
          <cell r="AG921">
            <v>4.7596153846153904</v>
          </cell>
          <cell r="AH921">
            <v>39.66346153846154</v>
          </cell>
        </row>
        <row r="922">
          <cell r="A922">
            <v>1064</v>
          </cell>
          <cell r="B922" t="str">
            <v>Вод-д ул Сатпаева 19 49-33,23-29 9-13 неч</v>
          </cell>
          <cell r="C922">
            <v>4</v>
          </cell>
          <cell r="D922" t="str">
            <v>25</v>
          </cell>
          <cell r="E922" t="str">
            <v>11.05.05</v>
          </cell>
          <cell r="F922" t="str">
            <v/>
          </cell>
          <cell r="G922" t="str">
            <v xml:space="preserve">  .  .</v>
          </cell>
          <cell r="H922">
            <v>480311.33</v>
          </cell>
          <cell r="I922">
            <v>0</v>
          </cell>
          <cell r="J922">
            <v>0</v>
          </cell>
          <cell r="K922">
            <v>480311.33</v>
          </cell>
          <cell r="L922">
            <v>0</v>
          </cell>
          <cell r="M922">
            <v>1601.04</v>
          </cell>
          <cell r="N922">
            <v>1601.04</v>
          </cell>
          <cell r="O922">
            <v>8866.59</v>
          </cell>
          <cell r="P922">
            <v>471444.74</v>
          </cell>
          <cell r="Q922">
            <v>2401.56</v>
          </cell>
          <cell r="R922">
            <v>123</v>
          </cell>
          <cell r="S922">
            <v>935</v>
          </cell>
          <cell r="T922" t="str">
            <v>Амортизация (водопровод)</v>
          </cell>
          <cell r="U922">
            <v>1051650</v>
          </cell>
          <cell r="V922">
            <v>64</v>
          </cell>
          <cell r="W922">
            <v>61</v>
          </cell>
          <cell r="X922">
            <v>3</v>
          </cell>
          <cell r="Y922">
            <v>95.3125</v>
          </cell>
          <cell r="Z922">
            <v>1002353.90625</v>
          </cell>
          <cell r="AA922">
            <v>49296.09375</v>
          </cell>
          <cell r="AB922">
            <v>0.10456388536650128</v>
          </cell>
          <cell r="AC922">
            <v>-430088.11114964826</v>
          </cell>
          <cell r="AD922">
            <v>-7939.4648996482338</v>
          </cell>
          <cell r="AE922">
            <v>50223.218850351754</v>
          </cell>
          <cell r="AF922">
            <v>927.12510035176638</v>
          </cell>
          <cell r="AG922">
            <v>167.41072950117251</v>
          </cell>
          <cell r="AH922">
            <v>1369.3359375</v>
          </cell>
        </row>
        <row r="923">
          <cell r="A923">
            <v>1065</v>
          </cell>
          <cell r="B923" t="str">
            <v>Вод-д ул Сатпаева 97-101 нечет 105</v>
          </cell>
          <cell r="C923">
            <v>4</v>
          </cell>
          <cell r="D923" t="str">
            <v>25</v>
          </cell>
          <cell r="E923" t="str">
            <v>11.05.05</v>
          </cell>
          <cell r="F923" t="str">
            <v/>
          </cell>
          <cell r="G923" t="str">
            <v xml:space="preserve">  .  .</v>
          </cell>
          <cell r="H923">
            <v>0.01</v>
          </cell>
          <cell r="I923">
            <v>0</v>
          </cell>
          <cell r="J923">
            <v>0</v>
          </cell>
          <cell r="K923">
            <v>0.01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0.01</v>
          </cell>
          <cell r="Q923">
            <v>0</v>
          </cell>
          <cell r="R923">
            <v>123</v>
          </cell>
          <cell r="S923">
            <v>935</v>
          </cell>
          <cell r="T923" t="str">
            <v>Амортизация (водопровод)</v>
          </cell>
          <cell r="U923">
            <v>204300</v>
          </cell>
          <cell r="V923">
            <v>59</v>
          </cell>
          <cell r="W923">
            <v>56</v>
          </cell>
          <cell r="X923">
            <v>3</v>
          </cell>
          <cell r="Y923">
            <v>94.915254237288138</v>
          </cell>
          <cell r="Z923">
            <v>193911.86440677967</v>
          </cell>
          <cell r="AA923">
            <v>10388.13559322033</v>
          </cell>
          <cell r="AB923">
            <v>1038813.559322033</v>
          </cell>
          <cell r="AC923">
            <v>10388.125593220329</v>
          </cell>
          <cell r="AD923">
            <v>0</v>
          </cell>
          <cell r="AE923">
            <v>10388.13559322033</v>
          </cell>
          <cell r="AF923">
            <v>0</v>
          </cell>
          <cell r="AG923">
            <v>34.627118644067764</v>
          </cell>
          <cell r="AH923">
            <v>288.5593220338983</v>
          </cell>
        </row>
        <row r="924">
          <cell r="A924">
            <v>1066</v>
          </cell>
          <cell r="B924" t="str">
            <v>Вод-д ул Сатпаева 13 11 9 21</v>
          </cell>
          <cell r="C924">
            <v>4</v>
          </cell>
          <cell r="D924" t="str">
            <v>25</v>
          </cell>
          <cell r="E924" t="str">
            <v>11.05.05</v>
          </cell>
          <cell r="F924" t="str">
            <v/>
          </cell>
          <cell r="G924" t="str">
            <v xml:space="preserve">  .  .</v>
          </cell>
          <cell r="H924">
            <v>30134.81</v>
          </cell>
          <cell r="I924">
            <v>0</v>
          </cell>
          <cell r="J924">
            <v>0</v>
          </cell>
          <cell r="K924">
            <v>30134.81</v>
          </cell>
          <cell r="L924">
            <v>0</v>
          </cell>
          <cell r="M924">
            <v>100.45</v>
          </cell>
          <cell r="N924">
            <v>100.45</v>
          </cell>
          <cell r="O924">
            <v>100.45</v>
          </cell>
          <cell r="P924">
            <v>30034.36</v>
          </cell>
          <cell r="Q924">
            <v>150.66999999999999</v>
          </cell>
          <cell r="R924">
            <v>123</v>
          </cell>
          <cell r="S924">
            <v>935</v>
          </cell>
          <cell r="T924" t="str">
            <v>Амортизация (водопровод)</v>
          </cell>
          <cell r="U924">
            <v>156600</v>
          </cell>
          <cell r="V924">
            <v>64</v>
          </cell>
          <cell r="W924">
            <v>61</v>
          </cell>
          <cell r="X924">
            <v>3</v>
          </cell>
          <cell r="Y924">
            <v>95.3125</v>
          </cell>
          <cell r="Z924">
            <v>149259.375</v>
          </cell>
          <cell r="AA924">
            <v>7340.625</v>
          </cell>
          <cell r="AB924">
            <v>0.24440757186102849</v>
          </cell>
          <cell r="AC924">
            <v>-22769.634259406561</v>
          </cell>
          <cell r="AD924">
            <v>-75.899259406559693</v>
          </cell>
          <cell r="AE924">
            <v>7365.1757405934404</v>
          </cell>
          <cell r="AF924">
            <v>24.55074059344031</v>
          </cell>
          <cell r="AG924">
            <v>24.550585801978134</v>
          </cell>
          <cell r="AH924">
            <v>203.90625</v>
          </cell>
        </row>
        <row r="925">
          <cell r="A925">
            <v>1067</v>
          </cell>
          <cell r="B925" t="str">
            <v>Вод-д пр. Язева,2</v>
          </cell>
          <cell r="C925">
            <v>4</v>
          </cell>
          <cell r="D925" t="str">
            <v>25</v>
          </cell>
          <cell r="E925" t="str">
            <v>11.05.05</v>
          </cell>
          <cell r="F925" t="str">
            <v/>
          </cell>
          <cell r="G925" t="str">
            <v xml:space="preserve">  .  .</v>
          </cell>
          <cell r="H925">
            <v>178217.24</v>
          </cell>
          <cell r="I925">
            <v>0</v>
          </cell>
          <cell r="J925">
            <v>0</v>
          </cell>
          <cell r="K925">
            <v>178217.24</v>
          </cell>
          <cell r="L925">
            <v>0</v>
          </cell>
          <cell r="M925">
            <v>594.05999999999995</v>
          </cell>
          <cell r="N925">
            <v>594.05999999999995</v>
          </cell>
          <cell r="O925">
            <v>2496.25</v>
          </cell>
          <cell r="P925">
            <v>175720.99</v>
          </cell>
          <cell r="Q925">
            <v>891.09</v>
          </cell>
          <cell r="R925">
            <v>123</v>
          </cell>
          <cell r="S925">
            <v>935</v>
          </cell>
          <cell r="T925" t="str">
            <v>Амортизация (водопровод)</v>
          </cell>
          <cell r="U925">
            <v>163350</v>
          </cell>
          <cell r="V925">
            <v>43</v>
          </cell>
          <cell r="W925">
            <v>18</v>
          </cell>
          <cell r="X925">
            <v>25</v>
          </cell>
          <cell r="Y925">
            <v>41.860465116279073</v>
          </cell>
          <cell r="Z925">
            <v>68379.069767441862</v>
          </cell>
          <cell r="AA925">
            <v>94970.930232558138</v>
          </cell>
          <cell r="AB925">
            <v>0.54046434767160223</v>
          </cell>
          <cell r="AC925">
            <v>-81897.175639566616</v>
          </cell>
          <cell r="AD925">
            <v>-1147.115872124763</v>
          </cell>
          <cell r="AE925">
            <v>96320.064360433375</v>
          </cell>
          <cell r="AF925">
            <v>1349.134127875237</v>
          </cell>
          <cell r="AG925">
            <v>321.06688120144457</v>
          </cell>
          <cell r="AH925">
            <v>316.56976744186045</v>
          </cell>
        </row>
        <row r="926">
          <cell r="A926">
            <v>1068</v>
          </cell>
          <cell r="B926" t="str">
            <v>Вод-д м-н 6 дома 1-6 9</v>
          </cell>
          <cell r="C926">
            <v>4</v>
          </cell>
          <cell r="D926" t="str">
            <v>25</v>
          </cell>
          <cell r="E926" t="str">
            <v>11.05.05</v>
          </cell>
          <cell r="F926" t="str">
            <v/>
          </cell>
          <cell r="G926" t="str">
            <v xml:space="preserve">  .  .</v>
          </cell>
          <cell r="H926">
            <v>42037.61</v>
          </cell>
          <cell r="I926">
            <v>0</v>
          </cell>
          <cell r="J926">
            <v>0</v>
          </cell>
          <cell r="K926">
            <v>42037.61</v>
          </cell>
          <cell r="L926">
            <v>0</v>
          </cell>
          <cell r="M926">
            <v>140.13</v>
          </cell>
          <cell r="N926">
            <v>140.13</v>
          </cell>
          <cell r="O926">
            <v>560.52</v>
          </cell>
          <cell r="P926">
            <v>41477.089999999997</v>
          </cell>
          <cell r="Q926">
            <v>210.19</v>
          </cell>
          <cell r="R926">
            <v>123</v>
          </cell>
          <cell r="S926">
            <v>935</v>
          </cell>
          <cell r="T926" t="str">
            <v>Амортизация (водопровод)</v>
          </cell>
          <cell r="U926">
            <v>77850</v>
          </cell>
          <cell r="V926">
            <v>44</v>
          </cell>
          <cell r="W926">
            <v>18</v>
          </cell>
          <cell r="X926">
            <v>26</v>
          </cell>
          <cell r="Y926">
            <v>40.909090909090914</v>
          </cell>
          <cell r="Z926">
            <v>31847.727272727276</v>
          </cell>
          <cell r="AA926">
            <v>46002.272727272721</v>
          </cell>
          <cell r="AB926">
            <v>1.1091007765316401</v>
          </cell>
          <cell r="AC926">
            <v>4586.3358945342407</v>
          </cell>
          <cell r="AD926">
            <v>61.153167261514909</v>
          </cell>
          <cell r="AE926">
            <v>46623.945894534241</v>
          </cell>
          <cell r="AF926">
            <v>621.67316726151489</v>
          </cell>
          <cell r="AG926">
            <v>155.4131529817808</v>
          </cell>
          <cell r="AH926">
            <v>147.44318181818181</v>
          </cell>
        </row>
        <row r="927">
          <cell r="A927">
            <v>1069</v>
          </cell>
          <cell r="B927" t="str">
            <v>Вод-д пр. Язева 1,15,17,5</v>
          </cell>
          <cell r="C927">
            <v>4</v>
          </cell>
          <cell r="D927" t="str">
            <v>25</v>
          </cell>
          <cell r="E927" t="str">
            <v>11.05.05</v>
          </cell>
          <cell r="F927" t="str">
            <v/>
          </cell>
          <cell r="G927" t="str">
            <v xml:space="preserve">  .  .</v>
          </cell>
          <cell r="H927">
            <v>0.01</v>
          </cell>
          <cell r="I927">
            <v>0</v>
          </cell>
          <cell r="J927">
            <v>0</v>
          </cell>
          <cell r="K927">
            <v>0.01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0.01</v>
          </cell>
          <cell r="Q927">
            <v>0</v>
          </cell>
          <cell r="R927">
            <v>123</v>
          </cell>
          <cell r="S927">
            <v>935</v>
          </cell>
          <cell r="T927" t="str">
            <v>Амортизация (водопровод)</v>
          </cell>
          <cell r="U927">
            <v>198000</v>
          </cell>
          <cell r="V927">
            <v>43</v>
          </cell>
          <cell r="W927">
            <v>18</v>
          </cell>
          <cell r="X927">
            <v>25</v>
          </cell>
          <cell r="Y927">
            <v>41.860465116279073</v>
          </cell>
          <cell r="Z927">
            <v>82883.720930232565</v>
          </cell>
          <cell r="AA927">
            <v>115116.27906976744</v>
          </cell>
          <cell r="AB927">
            <v>11511627.906976743</v>
          </cell>
          <cell r="AC927">
            <v>115116.26906976744</v>
          </cell>
          <cell r="AD927">
            <v>0</v>
          </cell>
          <cell r="AE927">
            <v>115116.27906976744</v>
          </cell>
          <cell r="AF927">
            <v>0</v>
          </cell>
          <cell r="AG927">
            <v>383.72093023255815</v>
          </cell>
          <cell r="AH927">
            <v>383.72093023255815</v>
          </cell>
        </row>
        <row r="928">
          <cell r="A928">
            <v>1070</v>
          </cell>
          <cell r="B928" t="str">
            <v>Вод-д ул Керамическая 80,82</v>
          </cell>
          <cell r="C928">
            <v>4</v>
          </cell>
          <cell r="D928" t="str">
            <v>25</v>
          </cell>
          <cell r="E928" t="str">
            <v>11.05.05</v>
          </cell>
          <cell r="F928" t="str">
            <v/>
          </cell>
          <cell r="G928" t="str">
            <v xml:space="preserve">  .  .</v>
          </cell>
          <cell r="H928">
            <v>171056.05</v>
          </cell>
          <cell r="I928">
            <v>0</v>
          </cell>
          <cell r="J928">
            <v>0</v>
          </cell>
          <cell r="K928">
            <v>171056.05</v>
          </cell>
          <cell r="L928">
            <v>0</v>
          </cell>
          <cell r="M928">
            <v>570.19000000000005</v>
          </cell>
          <cell r="N928">
            <v>570.19000000000005</v>
          </cell>
          <cell r="O928">
            <v>2042.93</v>
          </cell>
          <cell r="P928">
            <v>169013.12</v>
          </cell>
          <cell r="Q928">
            <v>855.28</v>
          </cell>
          <cell r="R928">
            <v>123</v>
          </cell>
          <cell r="S928">
            <v>935</v>
          </cell>
          <cell r="T928" t="str">
            <v>Амортизация (водопровод)</v>
          </cell>
          <cell r="U928">
            <v>87750</v>
          </cell>
          <cell r="V928">
            <v>43</v>
          </cell>
          <cell r="W928">
            <v>18</v>
          </cell>
          <cell r="X928">
            <v>25</v>
          </cell>
          <cell r="Y928">
            <v>41.860465116279073</v>
          </cell>
          <cell r="Z928">
            <v>36732.558139534885</v>
          </cell>
          <cell r="AA928">
            <v>51017.441860465115</v>
          </cell>
          <cell r="AB928">
            <v>0.30185492025983024</v>
          </cell>
          <cell r="AC928">
            <v>-119421.93966728845</v>
          </cell>
          <cell r="AD928">
            <v>-1426.2615277535851</v>
          </cell>
          <cell r="AE928">
            <v>51634.110332711542</v>
          </cell>
          <cell r="AF928">
            <v>616.66847224641492</v>
          </cell>
          <cell r="AG928">
            <v>172.11370110903849</v>
          </cell>
          <cell r="AH928">
            <v>170.05813953488374</v>
          </cell>
        </row>
        <row r="929">
          <cell r="A929">
            <v>1071</v>
          </cell>
          <cell r="B929" t="str">
            <v>Вод-д ул Ержанова 2а,30,39</v>
          </cell>
          <cell r="C929">
            <v>4</v>
          </cell>
          <cell r="D929" t="str">
            <v>25</v>
          </cell>
          <cell r="E929" t="str">
            <v>11.05.05</v>
          </cell>
          <cell r="F929" t="str">
            <v/>
          </cell>
          <cell r="G929" t="str">
            <v xml:space="preserve">  .  .</v>
          </cell>
          <cell r="H929">
            <v>0.01</v>
          </cell>
          <cell r="I929">
            <v>0</v>
          </cell>
          <cell r="J929">
            <v>0</v>
          </cell>
          <cell r="K929">
            <v>0.01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0.01</v>
          </cell>
          <cell r="Q929">
            <v>0</v>
          </cell>
          <cell r="R929">
            <v>123</v>
          </cell>
          <cell r="S929">
            <v>935</v>
          </cell>
          <cell r="T929" t="str">
            <v>Амортизация (водопровод)</v>
          </cell>
          <cell r="U929">
            <v>81000</v>
          </cell>
          <cell r="V929">
            <v>43</v>
          </cell>
          <cell r="W929">
            <v>18</v>
          </cell>
          <cell r="X929">
            <v>25</v>
          </cell>
          <cell r="Y929">
            <v>41.860465116279073</v>
          </cell>
          <cell r="Z929">
            <v>33906.976744186046</v>
          </cell>
          <cell r="AA929">
            <v>47093.023255813954</v>
          </cell>
          <cell r="AB929">
            <v>4709302.3255813951</v>
          </cell>
          <cell r="AC929">
            <v>47093.013255813952</v>
          </cell>
          <cell r="AD929">
            <v>0</v>
          </cell>
          <cell r="AE929">
            <v>47093.023255813954</v>
          </cell>
          <cell r="AF929">
            <v>0</v>
          </cell>
          <cell r="AG929">
            <v>156.97674418604652</v>
          </cell>
          <cell r="AH929">
            <v>156.97674418604652</v>
          </cell>
        </row>
        <row r="930">
          <cell r="A930">
            <v>1072</v>
          </cell>
          <cell r="B930" t="str">
            <v>Вод-д пр. Б-Жырау, 69</v>
          </cell>
          <cell r="C930">
            <v>4</v>
          </cell>
          <cell r="D930" t="str">
            <v>25</v>
          </cell>
          <cell r="E930" t="str">
            <v>11.05.05</v>
          </cell>
          <cell r="F930" t="str">
            <v/>
          </cell>
          <cell r="G930" t="str">
            <v xml:space="preserve">  .  .</v>
          </cell>
          <cell r="H930">
            <v>0.01</v>
          </cell>
          <cell r="I930">
            <v>0</v>
          </cell>
          <cell r="J930">
            <v>0</v>
          </cell>
          <cell r="K930">
            <v>0.01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0.01</v>
          </cell>
          <cell r="Q930">
            <v>0</v>
          </cell>
          <cell r="R930">
            <v>123</v>
          </cell>
          <cell r="S930">
            <v>935</v>
          </cell>
          <cell r="T930" t="str">
            <v>Амортизация (водопровод)</v>
          </cell>
          <cell r="U930">
            <v>8100</v>
          </cell>
          <cell r="V930">
            <v>43</v>
          </cell>
          <cell r="W930">
            <v>18</v>
          </cell>
          <cell r="X930">
            <v>25</v>
          </cell>
          <cell r="Y930">
            <v>41.860465116279073</v>
          </cell>
          <cell r="Z930">
            <v>3390.6976744186049</v>
          </cell>
          <cell r="AA930">
            <v>4709.3023255813951</v>
          </cell>
          <cell r="AB930">
            <v>470930.23255813948</v>
          </cell>
          <cell r="AC930">
            <v>4709.2923255813948</v>
          </cell>
          <cell r="AD930">
            <v>0</v>
          </cell>
          <cell r="AE930">
            <v>4709.3023255813951</v>
          </cell>
          <cell r="AF930">
            <v>0</v>
          </cell>
          <cell r="AG930">
            <v>15.697674418604651</v>
          </cell>
          <cell r="AH930">
            <v>15.697674418604651</v>
          </cell>
        </row>
        <row r="931">
          <cell r="A931">
            <v>1073</v>
          </cell>
          <cell r="B931" t="str">
            <v>Вод-д ул Полетаева 6</v>
          </cell>
          <cell r="C931">
            <v>4</v>
          </cell>
          <cell r="D931" t="str">
            <v>25</v>
          </cell>
          <cell r="E931" t="str">
            <v>11.05.05</v>
          </cell>
          <cell r="F931" t="str">
            <v/>
          </cell>
          <cell r="G931" t="str">
            <v xml:space="preserve">  .  .</v>
          </cell>
          <cell r="H931">
            <v>0.01</v>
          </cell>
          <cell r="I931">
            <v>0</v>
          </cell>
          <cell r="J931">
            <v>0</v>
          </cell>
          <cell r="K931">
            <v>0.01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0.01</v>
          </cell>
          <cell r="Q931">
            <v>0</v>
          </cell>
          <cell r="R931">
            <v>123</v>
          </cell>
          <cell r="S931">
            <v>935</v>
          </cell>
          <cell r="T931" t="str">
            <v>Амортизация (водопровод)</v>
          </cell>
          <cell r="U931">
            <v>50400</v>
          </cell>
          <cell r="V931">
            <v>43</v>
          </cell>
          <cell r="W931">
            <v>18</v>
          </cell>
          <cell r="X931">
            <v>25</v>
          </cell>
          <cell r="Y931">
            <v>41.860465116279073</v>
          </cell>
          <cell r="Z931">
            <v>21097.674418604653</v>
          </cell>
          <cell r="AA931">
            <v>29302.325581395347</v>
          </cell>
          <cell r="AB931">
            <v>2930232.5581395347</v>
          </cell>
          <cell r="AC931">
            <v>29302.315581395349</v>
          </cell>
          <cell r="AD931">
            <v>0</v>
          </cell>
          <cell r="AE931">
            <v>29302.325581395347</v>
          </cell>
          <cell r="AF931">
            <v>0</v>
          </cell>
          <cell r="AG931">
            <v>97.674418604651166</v>
          </cell>
          <cell r="AH931">
            <v>97.674418604651166</v>
          </cell>
        </row>
        <row r="932">
          <cell r="A932">
            <v>1074</v>
          </cell>
          <cell r="B932" t="str">
            <v>Вод-д ул Ермекова,51</v>
          </cell>
          <cell r="C932">
            <v>4</v>
          </cell>
          <cell r="D932" t="str">
            <v>25</v>
          </cell>
          <cell r="E932" t="str">
            <v>11.05.05</v>
          </cell>
          <cell r="F932" t="str">
            <v/>
          </cell>
          <cell r="G932" t="str">
            <v xml:space="preserve">  .  .</v>
          </cell>
          <cell r="H932">
            <v>0.01</v>
          </cell>
          <cell r="I932">
            <v>0</v>
          </cell>
          <cell r="J932">
            <v>0</v>
          </cell>
          <cell r="K932">
            <v>0.01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0.01</v>
          </cell>
          <cell r="Q932">
            <v>0</v>
          </cell>
          <cell r="R932">
            <v>123</v>
          </cell>
          <cell r="S932">
            <v>935</v>
          </cell>
          <cell r="T932" t="str">
            <v>Амортизация (водопровод)</v>
          </cell>
          <cell r="U932">
            <v>99000</v>
          </cell>
          <cell r="V932">
            <v>43</v>
          </cell>
          <cell r="W932">
            <v>18</v>
          </cell>
          <cell r="X932">
            <v>25</v>
          </cell>
          <cell r="Y932">
            <v>41.860465116279073</v>
          </cell>
          <cell r="Z932">
            <v>41441.860465116282</v>
          </cell>
          <cell r="AA932">
            <v>57558.139534883718</v>
          </cell>
          <cell r="AB932">
            <v>5755813.9534883713</v>
          </cell>
          <cell r="AC932">
            <v>57558.129534883716</v>
          </cell>
          <cell r="AD932">
            <v>0</v>
          </cell>
          <cell r="AE932">
            <v>57558.139534883718</v>
          </cell>
          <cell r="AF932">
            <v>0</v>
          </cell>
          <cell r="AG932">
            <v>191.86046511627907</v>
          </cell>
          <cell r="AH932">
            <v>191.86046511627907</v>
          </cell>
        </row>
        <row r="933">
          <cell r="A933">
            <v>1075</v>
          </cell>
          <cell r="B933" t="str">
            <v>Вод-д ул Республики, 8</v>
          </cell>
          <cell r="C933">
            <v>4</v>
          </cell>
          <cell r="D933" t="str">
            <v>25</v>
          </cell>
          <cell r="E933" t="str">
            <v>11.05.05</v>
          </cell>
          <cell r="F933" t="str">
            <v/>
          </cell>
          <cell r="G933" t="str">
            <v xml:space="preserve">  .  .</v>
          </cell>
          <cell r="H933">
            <v>0.01</v>
          </cell>
          <cell r="I933">
            <v>0</v>
          </cell>
          <cell r="J933">
            <v>0</v>
          </cell>
          <cell r="K933">
            <v>0.01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0.01</v>
          </cell>
          <cell r="Q933">
            <v>0</v>
          </cell>
          <cell r="R933">
            <v>123</v>
          </cell>
          <cell r="S933">
            <v>935</v>
          </cell>
          <cell r="T933" t="str">
            <v>Амортизация (водопровод)</v>
          </cell>
          <cell r="U933">
            <v>4500</v>
          </cell>
          <cell r="V933">
            <v>43</v>
          </cell>
          <cell r="W933">
            <v>18</v>
          </cell>
          <cell r="X933">
            <v>25</v>
          </cell>
          <cell r="Y933">
            <v>41.860465116279073</v>
          </cell>
          <cell r="Z933">
            <v>1883.7209302325582</v>
          </cell>
          <cell r="AA933">
            <v>2616.2790697674418</v>
          </cell>
          <cell r="AB933">
            <v>261627.90697674418</v>
          </cell>
          <cell r="AC933">
            <v>2616.2690697674416</v>
          </cell>
          <cell r="AD933">
            <v>0</v>
          </cell>
          <cell r="AE933">
            <v>2616.2790697674418</v>
          </cell>
          <cell r="AF933">
            <v>0</v>
          </cell>
          <cell r="AG933">
            <v>8.720930232558139</v>
          </cell>
          <cell r="AH933">
            <v>8.720930232558139</v>
          </cell>
        </row>
        <row r="934">
          <cell r="A934">
            <v>1076</v>
          </cell>
          <cell r="B934" t="str">
            <v>Вод-д ул Московская 2,3,5-7 9-11</v>
          </cell>
          <cell r="C934">
            <v>4</v>
          </cell>
          <cell r="D934" t="str">
            <v>25</v>
          </cell>
          <cell r="E934" t="str">
            <v>11.05.05</v>
          </cell>
          <cell r="F934" t="str">
            <v/>
          </cell>
          <cell r="G934" t="str">
            <v xml:space="preserve">  .  .</v>
          </cell>
          <cell r="H934">
            <v>21529.46</v>
          </cell>
          <cell r="I934">
            <v>0</v>
          </cell>
          <cell r="J934">
            <v>0</v>
          </cell>
          <cell r="K934">
            <v>21529.46</v>
          </cell>
          <cell r="L934">
            <v>0</v>
          </cell>
          <cell r="M934">
            <v>71.760000000000005</v>
          </cell>
          <cell r="N934">
            <v>71.760000000000005</v>
          </cell>
          <cell r="O934">
            <v>358.8</v>
          </cell>
          <cell r="P934">
            <v>21170.66</v>
          </cell>
          <cell r="Q934">
            <v>107.65</v>
          </cell>
          <cell r="R934">
            <v>123</v>
          </cell>
          <cell r="S934">
            <v>935</v>
          </cell>
          <cell r="T934" t="str">
            <v>Амортизация (водопровод)</v>
          </cell>
          <cell r="U934">
            <v>135000</v>
          </cell>
          <cell r="V934">
            <v>43</v>
          </cell>
          <cell r="W934">
            <v>18</v>
          </cell>
          <cell r="X934">
            <v>25</v>
          </cell>
          <cell r="Y934">
            <v>41.860465116279073</v>
          </cell>
          <cell r="Z934">
            <v>56511.627906976748</v>
          </cell>
          <cell r="AA934">
            <v>78488.372093023252</v>
          </cell>
          <cell r="AB934">
            <v>3.707412621667121</v>
          </cell>
          <cell r="AC934">
            <v>58289.131741677418</v>
          </cell>
          <cell r="AD934">
            <v>971.41964865416321</v>
          </cell>
          <cell r="AE934">
            <v>79818.591741677417</v>
          </cell>
          <cell r="AF934">
            <v>1330.2196486541632</v>
          </cell>
          <cell r="AG934">
            <v>266.06197247225805</v>
          </cell>
          <cell r="AH934">
            <v>261.62790697674421</v>
          </cell>
        </row>
        <row r="935">
          <cell r="A935">
            <v>1077</v>
          </cell>
          <cell r="B935" t="str">
            <v>Вод-д ул Московская 12-23</v>
          </cell>
          <cell r="C935">
            <v>4</v>
          </cell>
          <cell r="D935" t="str">
            <v>25</v>
          </cell>
          <cell r="E935" t="str">
            <v>11.05.05</v>
          </cell>
          <cell r="F935" t="str">
            <v/>
          </cell>
          <cell r="G935" t="str">
            <v xml:space="preserve">  .  .</v>
          </cell>
          <cell r="H935">
            <v>0.01</v>
          </cell>
          <cell r="I935">
            <v>0</v>
          </cell>
          <cell r="J935">
            <v>0</v>
          </cell>
          <cell r="K935">
            <v>0.01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0.01</v>
          </cell>
          <cell r="Q935">
            <v>0</v>
          </cell>
          <cell r="R935">
            <v>123</v>
          </cell>
          <cell r="S935">
            <v>935</v>
          </cell>
          <cell r="T935" t="str">
            <v>Амортизация (водопровод)</v>
          </cell>
          <cell r="U935">
            <v>184500</v>
          </cell>
          <cell r="V935">
            <v>43</v>
          </cell>
          <cell r="W935">
            <v>18</v>
          </cell>
          <cell r="X935">
            <v>25</v>
          </cell>
          <cell r="Y935">
            <v>41.860465116279073</v>
          </cell>
          <cell r="Z935">
            <v>77232.558139534885</v>
          </cell>
          <cell r="AA935">
            <v>107267.44186046511</v>
          </cell>
          <cell r="AB935">
            <v>10726744.186046511</v>
          </cell>
          <cell r="AC935">
            <v>107267.43186046512</v>
          </cell>
          <cell r="AD935">
            <v>0</v>
          </cell>
          <cell r="AE935">
            <v>107267.44186046511</v>
          </cell>
          <cell r="AF935">
            <v>0</v>
          </cell>
          <cell r="AG935">
            <v>357.55813953488376</v>
          </cell>
          <cell r="AH935">
            <v>357.55813953488376</v>
          </cell>
        </row>
        <row r="936">
          <cell r="A936">
            <v>1078</v>
          </cell>
          <cell r="B936" t="str">
            <v>Вод-д ул Инженерная 4,4а,2,6,8</v>
          </cell>
          <cell r="C936">
            <v>4</v>
          </cell>
          <cell r="D936" t="str">
            <v>25</v>
          </cell>
          <cell r="E936" t="str">
            <v>11.05.05</v>
          </cell>
          <cell r="F936" t="str">
            <v/>
          </cell>
          <cell r="G936" t="str">
            <v xml:space="preserve">  .  .</v>
          </cell>
          <cell r="H936">
            <v>0.01</v>
          </cell>
          <cell r="I936">
            <v>0</v>
          </cell>
          <cell r="J936">
            <v>0</v>
          </cell>
          <cell r="K936">
            <v>0.01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0.01</v>
          </cell>
          <cell r="Q936">
            <v>0</v>
          </cell>
          <cell r="R936">
            <v>123</v>
          </cell>
          <cell r="S936">
            <v>935</v>
          </cell>
          <cell r="T936" t="str">
            <v>Амортизация (водопровод)</v>
          </cell>
          <cell r="U936">
            <v>72000</v>
          </cell>
          <cell r="V936">
            <v>43</v>
          </cell>
          <cell r="W936">
            <v>18</v>
          </cell>
          <cell r="X936">
            <v>25</v>
          </cell>
          <cell r="Y936">
            <v>41.860465116279073</v>
          </cell>
          <cell r="Z936">
            <v>30139.534883720931</v>
          </cell>
          <cell r="AA936">
            <v>41860.465116279069</v>
          </cell>
          <cell r="AB936">
            <v>4186046.5116279069</v>
          </cell>
          <cell r="AC936">
            <v>41860.455116279067</v>
          </cell>
          <cell r="AD936">
            <v>0</v>
          </cell>
          <cell r="AE936">
            <v>41860.465116279069</v>
          </cell>
          <cell r="AF936">
            <v>0</v>
          </cell>
          <cell r="AG936">
            <v>139.53488372093022</v>
          </cell>
          <cell r="AH936">
            <v>139.53488372093022</v>
          </cell>
        </row>
        <row r="937">
          <cell r="A937">
            <v>1079</v>
          </cell>
          <cell r="B937" t="str">
            <v>Вод-д ул Прогресса 21</v>
          </cell>
          <cell r="C937">
            <v>4</v>
          </cell>
          <cell r="D937" t="str">
            <v>25</v>
          </cell>
          <cell r="E937" t="str">
            <v>11.05.05</v>
          </cell>
          <cell r="F937" t="str">
            <v/>
          </cell>
          <cell r="G937" t="str">
            <v xml:space="preserve">  .  .</v>
          </cell>
          <cell r="H937">
            <v>0.01</v>
          </cell>
          <cell r="I937">
            <v>0</v>
          </cell>
          <cell r="J937">
            <v>0</v>
          </cell>
          <cell r="K937">
            <v>0.01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0.01</v>
          </cell>
          <cell r="Q937">
            <v>0</v>
          </cell>
          <cell r="R937">
            <v>123</v>
          </cell>
          <cell r="S937">
            <v>935</v>
          </cell>
          <cell r="T937" t="str">
            <v>Амортизация (водопровод)</v>
          </cell>
          <cell r="U937">
            <v>18000</v>
          </cell>
          <cell r="V937">
            <v>43</v>
          </cell>
          <cell r="W937">
            <v>18</v>
          </cell>
          <cell r="X937">
            <v>25</v>
          </cell>
          <cell r="Y937">
            <v>41.860465116279073</v>
          </cell>
          <cell r="Z937">
            <v>7534.8837209302328</v>
          </cell>
          <cell r="AA937">
            <v>10465.116279069767</v>
          </cell>
          <cell r="AB937">
            <v>1046511.6279069767</v>
          </cell>
          <cell r="AC937">
            <v>10465.106279069767</v>
          </cell>
          <cell r="AD937">
            <v>0</v>
          </cell>
          <cell r="AE937">
            <v>10465.116279069767</v>
          </cell>
          <cell r="AF937">
            <v>0</v>
          </cell>
          <cell r="AG937">
            <v>34.883720930232556</v>
          </cell>
          <cell r="AH937">
            <v>34.883720930232556</v>
          </cell>
        </row>
        <row r="938">
          <cell r="A938">
            <v>1080</v>
          </cell>
          <cell r="B938" t="str">
            <v>Вод-д пер Смелый 41</v>
          </cell>
          <cell r="C938">
            <v>4</v>
          </cell>
          <cell r="D938" t="str">
            <v>25</v>
          </cell>
          <cell r="E938" t="str">
            <v>11.05.05</v>
          </cell>
          <cell r="F938" t="str">
            <v/>
          </cell>
          <cell r="G938" t="str">
            <v xml:space="preserve">  .  .</v>
          </cell>
          <cell r="H938">
            <v>0.01</v>
          </cell>
          <cell r="I938">
            <v>0</v>
          </cell>
          <cell r="J938">
            <v>0</v>
          </cell>
          <cell r="K938">
            <v>0.01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0.01</v>
          </cell>
          <cell r="Q938">
            <v>0</v>
          </cell>
          <cell r="R938">
            <v>123</v>
          </cell>
          <cell r="S938">
            <v>935</v>
          </cell>
          <cell r="T938" t="str">
            <v>Амортизация (водопровод)</v>
          </cell>
          <cell r="U938">
            <v>3600</v>
          </cell>
          <cell r="V938">
            <v>44</v>
          </cell>
          <cell r="W938">
            <v>18</v>
          </cell>
          <cell r="X938">
            <v>26</v>
          </cell>
          <cell r="Y938">
            <v>40.909090909090914</v>
          </cell>
          <cell r="Z938">
            <v>1472.7272727272727</v>
          </cell>
          <cell r="AA938">
            <v>2127.272727272727</v>
          </cell>
          <cell r="AB938">
            <v>212727.27272727271</v>
          </cell>
          <cell r="AC938">
            <v>2127.2627272727268</v>
          </cell>
          <cell r="AD938">
            <v>0</v>
          </cell>
          <cell r="AE938">
            <v>2127.272727272727</v>
          </cell>
          <cell r="AF938">
            <v>0</v>
          </cell>
          <cell r="AG938">
            <v>7.0909090909090899</v>
          </cell>
          <cell r="AH938">
            <v>6.8181818181818175</v>
          </cell>
        </row>
        <row r="939">
          <cell r="A939">
            <v>1081</v>
          </cell>
          <cell r="B939" t="str">
            <v>Вод-д ул Седова 7</v>
          </cell>
          <cell r="C939">
            <v>4</v>
          </cell>
          <cell r="D939" t="str">
            <v>25</v>
          </cell>
          <cell r="E939" t="str">
            <v>11.05.05</v>
          </cell>
          <cell r="F939" t="str">
            <v/>
          </cell>
          <cell r="G939" t="str">
            <v xml:space="preserve">  .  .</v>
          </cell>
          <cell r="H939">
            <v>9162.2099999999991</v>
          </cell>
          <cell r="I939">
            <v>0</v>
          </cell>
          <cell r="J939">
            <v>0</v>
          </cell>
          <cell r="K939">
            <v>9162.2099999999991</v>
          </cell>
          <cell r="L939">
            <v>0</v>
          </cell>
          <cell r="M939">
            <v>30.54</v>
          </cell>
          <cell r="N939">
            <v>30.54</v>
          </cell>
          <cell r="O939">
            <v>122.16</v>
          </cell>
          <cell r="P939">
            <v>9040.0499999999993</v>
          </cell>
          <cell r="Q939">
            <v>45.81</v>
          </cell>
          <cell r="R939">
            <v>123</v>
          </cell>
          <cell r="S939">
            <v>935</v>
          </cell>
          <cell r="T939" t="str">
            <v>Амортизация (водопровод)</v>
          </cell>
          <cell r="U939">
            <v>45000</v>
          </cell>
          <cell r="V939">
            <v>43</v>
          </cell>
          <cell r="W939">
            <v>18</v>
          </cell>
          <cell r="X939">
            <v>25</v>
          </cell>
          <cell r="Y939">
            <v>41.860465116279073</v>
          </cell>
          <cell r="Z939">
            <v>18837.209302325584</v>
          </cell>
          <cell r="AA939">
            <v>26162.790697674416</v>
          </cell>
          <cell r="AB939">
            <v>2.8940980080502228</v>
          </cell>
          <cell r="AC939">
            <v>17354.12371033783</v>
          </cell>
          <cell r="AD939">
            <v>231.3830126634152</v>
          </cell>
          <cell r="AE939">
            <v>26516.333710337829</v>
          </cell>
          <cell r="AF939">
            <v>353.5430126634152</v>
          </cell>
          <cell r="AG939">
            <v>88.387779034459427</v>
          </cell>
          <cell r="AH939">
            <v>87.209302325581405</v>
          </cell>
        </row>
        <row r="940">
          <cell r="A940">
            <v>1082</v>
          </cell>
          <cell r="B940" t="str">
            <v>Вод-д ул Сакена 18</v>
          </cell>
          <cell r="C940">
            <v>4</v>
          </cell>
          <cell r="D940" t="str">
            <v>25</v>
          </cell>
          <cell r="E940" t="str">
            <v>11.05.05</v>
          </cell>
          <cell r="F940" t="str">
            <v/>
          </cell>
          <cell r="G940" t="str">
            <v xml:space="preserve">  .  .</v>
          </cell>
          <cell r="H940">
            <v>34743.019999999997</v>
          </cell>
          <cell r="I940">
            <v>0</v>
          </cell>
          <cell r="J940">
            <v>0</v>
          </cell>
          <cell r="K940">
            <v>34743.019999999997</v>
          </cell>
          <cell r="L940">
            <v>0</v>
          </cell>
          <cell r="M940">
            <v>115.81</v>
          </cell>
          <cell r="N940">
            <v>115.81</v>
          </cell>
          <cell r="O940">
            <v>463.24</v>
          </cell>
          <cell r="P940">
            <v>34279.78</v>
          </cell>
          <cell r="Q940">
            <v>173.72</v>
          </cell>
          <cell r="R940">
            <v>123</v>
          </cell>
          <cell r="S940">
            <v>935</v>
          </cell>
          <cell r="T940" t="str">
            <v>Амортизация (водопровод)</v>
          </cell>
          <cell r="U940">
            <v>36000</v>
          </cell>
          <cell r="V940">
            <v>43</v>
          </cell>
          <cell r="W940">
            <v>18</v>
          </cell>
          <cell r="X940">
            <v>25</v>
          </cell>
          <cell r="Y940">
            <v>41.860465116279073</v>
          </cell>
          <cell r="Z940">
            <v>15069.767441860466</v>
          </cell>
          <cell r="AA940">
            <v>20930.232558139534</v>
          </cell>
          <cell r="AB940">
            <v>0.6105707959076615</v>
          </cell>
          <cell r="AC940">
            <v>-13529.946626364195</v>
          </cell>
          <cell r="AD940">
            <v>-180.39918450373489</v>
          </cell>
          <cell r="AE940">
            <v>21213.073373635802</v>
          </cell>
          <cell r="AF940">
            <v>282.84081549626512</v>
          </cell>
          <cell r="AG940">
            <v>70.710244578786003</v>
          </cell>
          <cell r="AH940">
            <v>69.767441860465112</v>
          </cell>
        </row>
        <row r="941">
          <cell r="A941">
            <v>1083</v>
          </cell>
          <cell r="B941" t="str">
            <v>Вод-д ул Бадина,176</v>
          </cell>
          <cell r="C941">
            <v>4</v>
          </cell>
          <cell r="D941" t="str">
            <v>25</v>
          </cell>
          <cell r="E941" t="str">
            <v>11.05.05</v>
          </cell>
          <cell r="F941" t="str">
            <v/>
          </cell>
          <cell r="G941" t="str">
            <v xml:space="preserve">  .  .</v>
          </cell>
          <cell r="H941">
            <v>21683.599999999999</v>
          </cell>
          <cell r="I941">
            <v>0</v>
          </cell>
          <cell r="J941">
            <v>0</v>
          </cell>
          <cell r="K941">
            <v>21683.599999999999</v>
          </cell>
          <cell r="L941">
            <v>0</v>
          </cell>
          <cell r="M941">
            <v>72.28</v>
          </cell>
          <cell r="N941">
            <v>72.28</v>
          </cell>
          <cell r="O941">
            <v>144.56</v>
          </cell>
          <cell r="P941">
            <v>21539.040000000001</v>
          </cell>
          <cell r="Q941">
            <v>108.42</v>
          </cell>
          <cell r="R941">
            <v>123</v>
          </cell>
          <cell r="S941">
            <v>935</v>
          </cell>
          <cell r="T941" t="str">
            <v>Амортизация (водопровод)</v>
          </cell>
          <cell r="U941">
            <v>18000</v>
          </cell>
          <cell r="V941">
            <v>43</v>
          </cell>
          <cell r="W941">
            <v>18</v>
          </cell>
          <cell r="X941">
            <v>25</v>
          </cell>
          <cell r="Y941">
            <v>41.860465116279073</v>
          </cell>
          <cell r="Z941">
            <v>7534.8837209302328</v>
          </cell>
          <cell r="AA941">
            <v>10465.116279069767</v>
          </cell>
          <cell r="AB941">
            <v>0.48586734966227679</v>
          </cell>
          <cell r="AC941">
            <v>-11148.246736863055</v>
          </cell>
          <cell r="AD941">
            <v>-74.323015932821264</v>
          </cell>
          <cell r="AE941">
            <v>10535.353263136943</v>
          </cell>
          <cell r="AF941">
            <v>70.236984067178739</v>
          </cell>
          <cell r="AG941">
            <v>35.117844210456475</v>
          </cell>
          <cell r="AH941">
            <v>34.883720930232556</v>
          </cell>
        </row>
        <row r="942">
          <cell r="A942">
            <v>1084</v>
          </cell>
          <cell r="B942" t="str">
            <v>Вод-д ул Войнов-Интернационалистов, 24</v>
          </cell>
          <cell r="C942">
            <v>4</v>
          </cell>
          <cell r="D942" t="str">
            <v>25</v>
          </cell>
          <cell r="E942" t="str">
            <v>11.05.05</v>
          </cell>
          <cell r="F942" t="str">
            <v/>
          </cell>
          <cell r="G942" t="str">
            <v xml:space="preserve">  .  .</v>
          </cell>
          <cell r="H942">
            <v>23154.42</v>
          </cell>
          <cell r="I942">
            <v>0</v>
          </cell>
          <cell r="J942">
            <v>0</v>
          </cell>
          <cell r="K942">
            <v>23154.42</v>
          </cell>
          <cell r="L942">
            <v>0</v>
          </cell>
          <cell r="M942">
            <v>77.180000000000007</v>
          </cell>
          <cell r="N942">
            <v>77.180000000000007</v>
          </cell>
          <cell r="O942">
            <v>540.26</v>
          </cell>
          <cell r="P942">
            <v>22614.16</v>
          </cell>
          <cell r="Q942">
            <v>115.77</v>
          </cell>
          <cell r="R942">
            <v>123</v>
          </cell>
          <cell r="S942">
            <v>935</v>
          </cell>
          <cell r="T942" t="str">
            <v>Амортизация (водопровод)</v>
          </cell>
          <cell r="U942">
            <v>108000</v>
          </cell>
          <cell r="V942">
            <v>43</v>
          </cell>
          <cell r="W942">
            <v>18</v>
          </cell>
          <cell r="X942">
            <v>25</v>
          </cell>
          <cell r="Y942">
            <v>41.860465116279073</v>
          </cell>
          <cell r="Z942">
            <v>45209.302325581397</v>
          </cell>
          <cell r="AA942">
            <v>62790.697674418603</v>
          </cell>
          <cell r="AB942">
            <v>2.7766097734525008</v>
          </cell>
          <cell r="AC942">
            <v>41136.36887062405</v>
          </cell>
          <cell r="AD942">
            <v>959.83119620544812</v>
          </cell>
          <cell r="AE942">
            <v>64290.788870624048</v>
          </cell>
          <cell r="AF942">
            <v>1500.0911962054481</v>
          </cell>
          <cell r="AG942">
            <v>214.30262956874682</v>
          </cell>
          <cell r="AH942">
            <v>209.30232558139537</v>
          </cell>
        </row>
        <row r="943">
          <cell r="A943">
            <v>1085</v>
          </cell>
          <cell r="B943" t="str">
            <v>Вод-д ул Войнов-Интернационалистов,24</v>
          </cell>
          <cell r="C943">
            <v>4</v>
          </cell>
          <cell r="D943" t="str">
            <v>25</v>
          </cell>
          <cell r="E943" t="str">
            <v>11.05.05</v>
          </cell>
          <cell r="F943" t="str">
            <v/>
          </cell>
          <cell r="G943" t="str">
            <v xml:space="preserve">  .  .</v>
          </cell>
          <cell r="H943">
            <v>0.01</v>
          </cell>
          <cell r="I943">
            <v>0</v>
          </cell>
          <cell r="J943">
            <v>0</v>
          </cell>
          <cell r="K943">
            <v>0.01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0.01</v>
          </cell>
          <cell r="Q943">
            <v>0</v>
          </cell>
          <cell r="R943">
            <v>123</v>
          </cell>
          <cell r="S943">
            <v>935</v>
          </cell>
          <cell r="T943" t="str">
            <v>Амортизация (водопровод)</v>
          </cell>
          <cell r="U943">
            <v>54000</v>
          </cell>
          <cell r="V943">
            <v>43</v>
          </cell>
          <cell r="W943">
            <v>18</v>
          </cell>
          <cell r="X943">
            <v>25</v>
          </cell>
          <cell r="Y943">
            <v>41.860465116279073</v>
          </cell>
          <cell r="Z943">
            <v>22604.651162790698</v>
          </cell>
          <cell r="AA943">
            <v>31395.348837209302</v>
          </cell>
          <cell r="AB943">
            <v>3139534.8837209302</v>
          </cell>
          <cell r="AC943">
            <v>31395.338837209303</v>
          </cell>
          <cell r="AD943">
            <v>0</v>
          </cell>
          <cell r="AE943">
            <v>31395.348837209302</v>
          </cell>
          <cell r="AF943">
            <v>0</v>
          </cell>
          <cell r="AG943">
            <v>104.65116279069768</v>
          </cell>
          <cell r="AH943">
            <v>104.65116279069768</v>
          </cell>
        </row>
        <row r="944">
          <cell r="A944">
            <v>1086</v>
          </cell>
          <cell r="B944" t="str">
            <v>Вод-д ул Садоводов 13</v>
          </cell>
          <cell r="C944">
            <v>4</v>
          </cell>
          <cell r="D944" t="str">
            <v>25</v>
          </cell>
          <cell r="E944" t="str">
            <v>11.05.05</v>
          </cell>
          <cell r="F944" t="str">
            <v/>
          </cell>
          <cell r="G944" t="str">
            <v xml:space="preserve">  .  .</v>
          </cell>
          <cell r="H944">
            <v>0.01</v>
          </cell>
          <cell r="I944">
            <v>0</v>
          </cell>
          <cell r="J944">
            <v>0</v>
          </cell>
          <cell r="K944">
            <v>0.01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0.01</v>
          </cell>
          <cell r="Q944">
            <v>0</v>
          </cell>
          <cell r="R944">
            <v>123</v>
          </cell>
          <cell r="S944">
            <v>935</v>
          </cell>
          <cell r="T944" t="str">
            <v>Амортизация (водопровод)</v>
          </cell>
          <cell r="U944">
            <v>463500</v>
          </cell>
          <cell r="V944">
            <v>43</v>
          </cell>
          <cell r="W944">
            <v>18</v>
          </cell>
          <cell r="X944">
            <v>25</v>
          </cell>
          <cell r="Y944">
            <v>41.860465116279073</v>
          </cell>
          <cell r="Z944">
            <v>194023.2558139535</v>
          </cell>
          <cell r="AA944">
            <v>269476.74418604653</v>
          </cell>
          <cell r="AB944">
            <v>26947674.418604653</v>
          </cell>
          <cell r="AC944">
            <v>269476.73418604652</v>
          </cell>
          <cell r="AD944">
            <v>0</v>
          </cell>
          <cell r="AE944">
            <v>269476.74418604653</v>
          </cell>
          <cell r="AF944">
            <v>0</v>
          </cell>
          <cell r="AG944">
            <v>898.25581395348843</v>
          </cell>
          <cell r="AH944">
            <v>898.25581395348843</v>
          </cell>
        </row>
        <row r="945">
          <cell r="A945">
            <v>1087</v>
          </cell>
          <cell r="B945" t="str">
            <v>Вод-д ул Кривогуза 39</v>
          </cell>
          <cell r="C945">
            <v>4</v>
          </cell>
          <cell r="D945" t="str">
            <v>25</v>
          </cell>
          <cell r="E945" t="str">
            <v>11.05.05</v>
          </cell>
          <cell r="F945" t="str">
            <v/>
          </cell>
          <cell r="G945" t="str">
            <v xml:space="preserve">  .  .</v>
          </cell>
          <cell r="H945">
            <v>0.01</v>
          </cell>
          <cell r="I945">
            <v>0</v>
          </cell>
          <cell r="J945">
            <v>0</v>
          </cell>
          <cell r="K945">
            <v>0.01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0.01</v>
          </cell>
          <cell r="Q945">
            <v>0</v>
          </cell>
          <cell r="R945">
            <v>123</v>
          </cell>
          <cell r="S945">
            <v>935</v>
          </cell>
          <cell r="T945" t="str">
            <v>Амортизация (водопровод)</v>
          </cell>
          <cell r="U945">
            <v>27000</v>
          </cell>
          <cell r="V945">
            <v>43</v>
          </cell>
          <cell r="W945">
            <v>18</v>
          </cell>
          <cell r="X945">
            <v>25</v>
          </cell>
          <cell r="Y945">
            <v>41.860465116279073</v>
          </cell>
          <cell r="Z945">
            <v>11302.325581395349</v>
          </cell>
          <cell r="AA945">
            <v>15697.674418604651</v>
          </cell>
          <cell r="AB945">
            <v>1569767.4418604651</v>
          </cell>
          <cell r="AC945">
            <v>15697.664418604651</v>
          </cell>
          <cell r="AD945">
            <v>0</v>
          </cell>
          <cell r="AE945">
            <v>15697.674418604651</v>
          </cell>
          <cell r="AF945">
            <v>0</v>
          </cell>
          <cell r="AG945">
            <v>52.325581395348841</v>
          </cell>
          <cell r="AH945">
            <v>52.325581395348841</v>
          </cell>
        </row>
        <row r="946">
          <cell r="A946">
            <v>1088</v>
          </cell>
          <cell r="B946" t="str">
            <v>Вод-д ул Полетаева 2</v>
          </cell>
          <cell r="C946">
            <v>4</v>
          </cell>
          <cell r="D946" t="str">
            <v>25</v>
          </cell>
          <cell r="E946" t="str">
            <v>11.05.05</v>
          </cell>
          <cell r="F946" t="str">
            <v/>
          </cell>
          <cell r="G946" t="str">
            <v xml:space="preserve">  .  .</v>
          </cell>
          <cell r="H946">
            <v>0.01</v>
          </cell>
          <cell r="I946">
            <v>0</v>
          </cell>
          <cell r="J946">
            <v>0</v>
          </cell>
          <cell r="K946">
            <v>0.01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0.01</v>
          </cell>
          <cell r="Q946">
            <v>0</v>
          </cell>
          <cell r="R946">
            <v>123</v>
          </cell>
          <cell r="S946">
            <v>935</v>
          </cell>
          <cell r="T946" t="str">
            <v>Амортизация (водопровод)</v>
          </cell>
          <cell r="U946">
            <v>38700</v>
          </cell>
          <cell r="V946">
            <v>43</v>
          </cell>
          <cell r="W946">
            <v>18</v>
          </cell>
          <cell r="X946">
            <v>25</v>
          </cell>
          <cell r="Y946">
            <v>41.860465116279073</v>
          </cell>
          <cell r="Z946">
            <v>16200</v>
          </cell>
          <cell r="AA946">
            <v>22500</v>
          </cell>
          <cell r="AB946">
            <v>2250000</v>
          </cell>
          <cell r="AC946">
            <v>22499.99</v>
          </cell>
          <cell r="AD946">
            <v>0</v>
          </cell>
          <cell r="AE946">
            <v>22500</v>
          </cell>
          <cell r="AF946">
            <v>0</v>
          </cell>
          <cell r="AG946">
            <v>75</v>
          </cell>
          <cell r="AH946">
            <v>75</v>
          </cell>
        </row>
        <row r="947">
          <cell r="A947">
            <v>1089</v>
          </cell>
          <cell r="B947" t="str">
            <v>Вод-д ул Газалиева,3</v>
          </cell>
          <cell r="C947">
            <v>4</v>
          </cell>
          <cell r="D947" t="str">
            <v>25</v>
          </cell>
          <cell r="E947" t="str">
            <v>11.05.05</v>
          </cell>
          <cell r="F947" t="str">
            <v/>
          </cell>
          <cell r="G947" t="str">
            <v xml:space="preserve">  .  .</v>
          </cell>
          <cell r="H947">
            <v>0.01</v>
          </cell>
          <cell r="I947">
            <v>0</v>
          </cell>
          <cell r="J947">
            <v>0</v>
          </cell>
          <cell r="K947">
            <v>0.01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0.01</v>
          </cell>
          <cell r="Q947">
            <v>0</v>
          </cell>
          <cell r="R947">
            <v>123</v>
          </cell>
          <cell r="S947">
            <v>935</v>
          </cell>
          <cell r="T947" t="str">
            <v>Амортизация (водопровод)</v>
          </cell>
          <cell r="U947">
            <v>31500</v>
          </cell>
          <cell r="V947">
            <v>43</v>
          </cell>
          <cell r="W947">
            <v>18</v>
          </cell>
          <cell r="X947">
            <v>25</v>
          </cell>
          <cell r="Y947">
            <v>41.860465116279073</v>
          </cell>
          <cell r="Z947">
            <v>13186.046511627908</v>
          </cell>
          <cell r="AA947">
            <v>18313.953488372092</v>
          </cell>
          <cell r="AB947">
            <v>1831395.3488372092</v>
          </cell>
          <cell r="AC947">
            <v>18313.943488372093</v>
          </cell>
          <cell r="AD947">
            <v>0</v>
          </cell>
          <cell r="AE947">
            <v>18313.953488372092</v>
          </cell>
          <cell r="AF947">
            <v>0</v>
          </cell>
          <cell r="AG947">
            <v>61.046511627906973</v>
          </cell>
          <cell r="AH947">
            <v>61.046511627906973</v>
          </cell>
        </row>
        <row r="948">
          <cell r="A948">
            <v>1090</v>
          </cell>
          <cell r="B948" t="str">
            <v>Вод-д ул Шахтостроительная 8</v>
          </cell>
          <cell r="C948">
            <v>4</v>
          </cell>
          <cell r="D948" t="str">
            <v>25</v>
          </cell>
          <cell r="E948" t="str">
            <v>11.05.05</v>
          </cell>
          <cell r="F948" t="str">
            <v/>
          </cell>
          <cell r="G948" t="str">
            <v xml:space="preserve">  .  .</v>
          </cell>
          <cell r="H948">
            <v>0.01</v>
          </cell>
          <cell r="I948">
            <v>0</v>
          </cell>
          <cell r="J948">
            <v>0</v>
          </cell>
          <cell r="K948">
            <v>0.01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0.01</v>
          </cell>
          <cell r="Q948">
            <v>0</v>
          </cell>
          <cell r="R948">
            <v>123</v>
          </cell>
          <cell r="S948">
            <v>935</v>
          </cell>
          <cell r="T948" t="str">
            <v>Амортизация (водопровод)</v>
          </cell>
          <cell r="U948">
            <v>103500</v>
          </cell>
          <cell r="V948">
            <v>43</v>
          </cell>
          <cell r="W948">
            <v>18</v>
          </cell>
          <cell r="X948">
            <v>25</v>
          </cell>
          <cell r="Y948">
            <v>41.860465116279073</v>
          </cell>
          <cell r="Z948">
            <v>43325.58139534884</v>
          </cell>
          <cell r="AA948">
            <v>60174.41860465116</v>
          </cell>
          <cell r="AB948">
            <v>6017441.8604651159</v>
          </cell>
          <cell r="AC948">
            <v>60174.408604651158</v>
          </cell>
          <cell r="AD948">
            <v>0</v>
          </cell>
          <cell r="AE948">
            <v>60174.41860465116</v>
          </cell>
          <cell r="AF948">
            <v>0</v>
          </cell>
          <cell r="AG948">
            <v>200.58139534883719</v>
          </cell>
          <cell r="AH948">
            <v>200.58139534883719</v>
          </cell>
        </row>
        <row r="949">
          <cell r="A949">
            <v>1091</v>
          </cell>
          <cell r="B949" t="str">
            <v>Вод-д ул Орлова 111</v>
          </cell>
          <cell r="C949">
            <v>4</v>
          </cell>
          <cell r="D949" t="str">
            <v>25</v>
          </cell>
          <cell r="E949" t="str">
            <v>11.05.05</v>
          </cell>
          <cell r="F949" t="str">
            <v/>
          </cell>
          <cell r="G949" t="str">
            <v xml:space="preserve">  .  .</v>
          </cell>
          <cell r="H949">
            <v>0.01</v>
          </cell>
          <cell r="I949">
            <v>0</v>
          </cell>
          <cell r="J949">
            <v>0</v>
          </cell>
          <cell r="K949">
            <v>0.01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0.01</v>
          </cell>
          <cell r="Q949">
            <v>0</v>
          </cell>
          <cell r="R949">
            <v>123</v>
          </cell>
          <cell r="S949">
            <v>935</v>
          </cell>
          <cell r="T949" t="str">
            <v>Амортизация (водопровод)</v>
          </cell>
          <cell r="U949">
            <v>13500</v>
          </cell>
          <cell r="V949">
            <v>43</v>
          </cell>
          <cell r="W949">
            <v>18</v>
          </cell>
          <cell r="X949">
            <v>25</v>
          </cell>
          <cell r="Y949">
            <v>41.860465116279073</v>
          </cell>
          <cell r="Z949">
            <v>5651.1627906976746</v>
          </cell>
          <cell r="AA949">
            <v>7848.8372093023254</v>
          </cell>
          <cell r="AB949">
            <v>784883.72093023255</v>
          </cell>
          <cell r="AC949">
            <v>7848.8272093023252</v>
          </cell>
          <cell r="AD949">
            <v>0</v>
          </cell>
          <cell r="AE949">
            <v>7848.8372093023254</v>
          </cell>
          <cell r="AF949">
            <v>0</v>
          </cell>
          <cell r="AG949">
            <v>26.162790697674421</v>
          </cell>
          <cell r="AH949">
            <v>26.162790697674421</v>
          </cell>
        </row>
        <row r="950">
          <cell r="A950">
            <v>1092</v>
          </cell>
          <cell r="B950" t="str">
            <v>Вод-д ул Крылова 36</v>
          </cell>
          <cell r="C950">
            <v>4</v>
          </cell>
          <cell r="D950" t="str">
            <v>25</v>
          </cell>
          <cell r="E950" t="str">
            <v>11.05.05</v>
          </cell>
          <cell r="F950" t="str">
            <v/>
          </cell>
          <cell r="G950" t="str">
            <v xml:space="preserve">  .  .</v>
          </cell>
          <cell r="H950">
            <v>0.01</v>
          </cell>
          <cell r="I950">
            <v>0</v>
          </cell>
          <cell r="J950">
            <v>0</v>
          </cell>
          <cell r="K950">
            <v>0.01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0.01</v>
          </cell>
          <cell r="Q950">
            <v>0</v>
          </cell>
          <cell r="R950">
            <v>123</v>
          </cell>
          <cell r="S950">
            <v>935</v>
          </cell>
          <cell r="T950" t="str">
            <v>Амортизация (водопровод)</v>
          </cell>
          <cell r="U950">
            <v>9000</v>
          </cell>
          <cell r="V950">
            <v>43</v>
          </cell>
          <cell r="W950">
            <v>18</v>
          </cell>
          <cell r="X950">
            <v>25</v>
          </cell>
          <cell r="Y950">
            <v>41.860465116279073</v>
          </cell>
          <cell r="Z950">
            <v>3767.4418604651164</v>
          </cell>
          <cell r="AA950">
            <v>5232.5581395348836</v>
          </cell>
          <cell r="AB950">
            <v>523255.81395348837</v>
          </cell>
          <cell r="AC950">
            <v>5232.5481395348834</v>
          </cell>
          <cell r="AD950">
            <v>0</v>
          </cell>
          <cell r="AE950">
            <v>5232.5581395348836</v>
          </cell>
          <cell r="AF950">
            <v>0</v>
          </cell>
          <cell r="AG950">
            <v>17.441860465116278</v>
          </cell>
          <cell r="AH950">
            <v>17.441860465116278</v>
          </cell>
        </row>
        <row r="951">
          <cell r="A951">
            <v>1093</v>
          </cell>
          <cell r="B951" t="str">
            <v>Вод-д ул Кривогуза 33</v>
          </cell>
          <cell r="C951">
            <v>4</v>
          </cell>
          <cell r="D951" t="str">
            <v>25</v>
          </cell>
          <cell r="E951" t="str">
            <v>11.05.05</v>
          </cell>
          <cell r="F951" t="str">
            <v/>
          </cell>
          <cell r="G951" t="str">
            <v xml:space="preserve">  .  .</v>
          </cell>
          <cell r="H951">
            <v>0.01</v>
          </cell>
          <cell r="I951">
            <v>0</v>
          </cell>
          <cell r="J951">
            <v>0</v>
          </cell>
          <cell r="K951">
            <v>0.01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0.01</v>
          </cell>
          <cell r="Q951">
            <v>0</v>
          </cell>
          <cell r="R951">
            <v>123</v>
          </cell>
          <cell r="S951">
            <v>935</v>
          </cell>
          <cell r="T951" t="str">
            <v>Амортизация (водопровод)</v>
          </cell>
          <cell r="U951">
            <v>27000</v>
          </cell>
          <cell r="V951">
            <v>43</v>
          </cell>
          <cell r="W951">
            <v>18</v>
          </cell>
          <cell r="X951">
            <v>25</v>
          </cell>
          <cell r="Y951">
            <v>41.860465116279073</v>
          </cell>
          <cell r="Z951">
            <v>11302.325581395349</v>
          </cell>
          <cell r="AA951">
            <v>15697.674418604651</v>
          </cell>
          <cell r="AB951">
            <v>1569767.4418604651</v>
          </cell>
          <cell r="AC951">
            <v>15697.664418604651</v>
          </cell>
          <cell r="AD951">
            <v>0</v>
          </cell>
          <cell r="AE951">
            <v>15697.674418604651</v>
          </cell>
          <cell r="AF951">
            <v>0</v>
          </cell>
          <cell r="AG951">
            <v>52.325581395348841</v>
          </cell>
          <cell r="AH951">
            <v>52.325581395348841</v>
          </cell>
        </row>
        <row r="952">
          <cell r="A952">
            <v>1094</v>
          </cell>
          <cell r="B952" t="str">
            <v>Вод-д ул Крылова 4а</v>
          </cell>
          <cell r="C952">
            <v>4</v>
          </cell>
          <cell r="D952" t="str">
            <v>25</v>
          </cell>
          <cell r="E952" t="str">
            <v>11.05.05</v>
          </cell>
          <cell r="F952" t="str">
            <v/>
          </cell>
          <cell r="G952" t="str">
            <v xml:space="preserve">  .  .</v>
          </cell>
          <cell r="H952">
            <v>0.01</v>
          </cell>
          <cell r="I952">
            <v>0</v>
          </cell>
          <cell r="J952">
            <v>0</v>
          </cell>
          <cell r="K952">
            <v>0.01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0.01</v>
          </cell>
          <cell r="Q952">
            <v>0</v>
          </cell>
          <cell r="R952">
            <v>123</v>
          </cell>
          <cell r="S952">
            <v>935</v>
          </cell>
          <cell r="T952" t="str">
            <v>Амортизация (водопровод)</v>
          </cell>
          <cell r="U952">
            <v>10800</v>
          </cell>
          <cell r="V952">
            <v>43</v>
          </cell>
          <cell r="W952">
            <v>18</v>
          </cell>
          <cell r="X952">
            <v>25</v>
          </cell>
          <cell r="Y952">
            <v>41.860465116279073</v>
          </cell>
          <cell r="Z952">
            <v>4520.9302325581393</v>
          </cell>
          <cell r="AA952">
            <v>6279.0697674418607</v>
          </cell>
          <cell r="AB952">
            <v>627906.97674418602</v>
          </cell>
          <cell r="AC952">
            <v>6279.0597674418605</v>
          </cell>
          <cell r="AD952">
            <v>0</v>
          </cell>
          <cell r="AE952">
            <v>6279.0697674418607</v>
          </cell>
          <cell r="AF952">
            <v>0</v>
          </cell>
          <cell r="AG952">
            <v>20.930232558139537</v>
          </cell>
          <cell r="AH952">
            <v>20.930232558139533</v>
          </cell>
        </row>
        <row r="953">
          <cell r="A953">
            <v>1095</v>
          </cell>
          <cell r="B953" t="str">
            <v>Вод-д ул Керамическая 27 43</v>
          </cell>
          <cell r="C953">
            <v>4</v>
          </cell>
          <cell r="D953" t="str">
            <v>25</v>
          </cell>
          <cell r="E953" t="str">
            <v>11.05.05</v>
          </cell>
          <cell r="F953" t="str">
            <v/>
          </cell>
          <cell r="G953" t="str">
            <v xml:space="preserve">  .  .</v>
          </cell>
          <cell r="H953">
            <v>52017.18</v>
          </cell>
          <cell r="I953">
            <v>0</v>
          </cell>
          <cell r="J953">
            <v>0</v>
          </cell>
          <cell r="K953">
            <v>52017.18</v>
          </cell>
          <cell r="L953">
            <v>0</v>
          </cell>
          <cell r="M953">
            <v>173.39</v>
          </cell>
          <cell r="N953">
            <v>173.39</v>
          </cell>
          <cell r="O953">
            <v>173.39</v>
          </cell>
          <cell r="P953">
            <v>51843.79</v>
          </cell>
          <cell r="Q953">
            <v>260.08999999999997</v>
          </cell>
          <cell r="R953">
            <v>123</v>
          </cell>
          <cell r="S953">
            <v>935</v>
          </cell>
          <cell r="T953" t="str">
            <v>Амортизация (водопровод)</v>
          </cell>
          <cell r="U953">
            <v>299250</v>
          </cell>
          <cell r="V953">
            <v>43</v>
          </cell>
          <cell r="W953">
            <v>18</v>
          </cell>
          <cell r="X953">
            <v>25</v>
          </cell>
          <cell r="Y953">
            <v>41.860465116279073</v>
          </cell>
          <cell r="Z953">
            <v>125267.44186046513</v>
          </cell>
          <cell r="AA953">
            <v>173982.55813953487</v>
          </cell>
          <cell r="AB953">
            <v>3.3558996774644538</v>
          </cell>
          <cell r="AC953">
            <v>122547.25758461046</v>
          </cell>
          <cell r="AD953">
            <v>408.48944507556166</v>
          </cell>
          <cell r="AE953">
            <v>174564.43758461045</v>
          </cell>
          <cell r="AF953">
            <v>581.87944507556165</v>
          </cell>
          <cell r="AG953">
            <v>581.88145861536816</v>
          </cell>
          <cell r="AH953">
            <v>579.94186046511629</v>
          </cell>
        </row>
        <row r="954">
          <cell r="A954">
            <v>1096</v>
          </cell>
          <cell r="B954" t="str">
            <v>Вод-д ул Гончарная 30</v>
          </cell>
          <cell r="C954">
            <v>4</v>
          </cell>
          <cell r="D954" t="str">
            <v>25</v>
          </cell>
          <cell r="E954" t="str">
            <v>11.05.05</v>
          </cell>
          <cell r="F954" t="str">
            <v/>
          </cell>
          <cell r="G954" t="str">
            <v xml:space="preserve">  .  .</v>
          </cell>
          <cell r="H954">
            <v>0.01</v>
          </cell>
          <cell r="I954">
            <v>0</v>
          </cell>
          <cell r="J954">
            <v>0</v>
          </cell>
          <cell r="K954">
            <v>0.01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0.01</v>
          </cell>
          <cell r="Q954">
            <v>0</v>
          </cell>
          <cell r="R954">
            <v>123</v>
          </cell>
          <cell r="S954">
            <v>935</v>
          </cell>
          <cell r="T954" t="str">
            <v>Амортизация (водопровод)</v>
          </cell>
          <cell r="U954">
            <v>209250</v>
          </cell>
          <cell r="V954">
            <v>43</v>
          </cell>
          <cell r="W954">
            <v>18</v>
          </cell>
          <cell r="X954">
            <v>25</v>
          </cell>
          <cell r="Y954">
            <v>41.860465116279073</v>
          </cell>
          <cell r="Z954">
            <v>87593.023255813954</v>
          </cell>
          <cell r="AA954">
            <v>121656.97674418605</v>
          </cell>
          <cell r="AB954">
            <v>12165697.674418604</v>
          </cell>
          <cell r="AC954">
            <v>121656.96674418605</v>
          </cell>
          <cell r="AD954">
            <v>0</v>
          </cell>
          <cell r="AE954">
            <v>121656.97674418605</v>
          </cell>
          <cell r="AF954">
            <v>0</v>
          </cell>
          <cell r="AG954">
            <v>405.52325581395348</v>
          </cell>
          <cell r="AH954">
            <v>405.52325581395348</v>
          </cell>
        </row>
        <row r="955">
          <cell r="A955">
            <v>1097</v>
          </cell>
          <cell r="B955" t="str">
            <v>Вод-д ул Кирпичная 30</v>
          </cell>
          <cell r="C955">
            <v>4</v>
          </cell>
          <cell r="D955" t="str">
            <v>25</v>
          </cell>
          <cell r="E955" t="str">
            <v>11.05.05</v>
          </cell>
          <cell r="F955" t="str">
            <v/>
          </cell>
          <cell r="G955" t="str">
            <v xml:space="preserve">  .  .</v>
          </cell>
          <cell r="H955">
            <v>0.01</v>
          </cell>
          <cell r="I955">
            <v>0</v>
          </cell>
          <cell r="J955">
            <v>0</v>
          </cell>
          <cell r="K955">
            <v>0.01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0.01</v>
          </cell>
          <cell r="Q955">
            <v>0</v>
          </cell>
          <cell r="R955">
            <v>123</v>
          </cell>
          <cell r="S955">
            <v>935</v>
          </cell>
          <cell r="T955" t="str">
            <v>Амортизация (водопровод)</v>
          </cell>
          <cell r="U955">
            <v>420300</v>
          </cell>
          <cell r="V955">
            <v>43</v>
          </cell>
          <cell r="W955">
            <v>18</v>
          </cell>
          <cell r="X955">
            <v>25</v>
          </cell>
          <cell r="Y955">
            <v>41.860465116279073</v>
          </cell>
          <cell r="Z955">
            <v>175939.53488372095</v>
          </cell>
          <cell r="AA955">
            <v>244360.46511627905</v>
          </cell>
          <cell r="AB955">
            <v>24436046.511627905</v>
          </cell>
          <cell r="AC955">
            <v>244360.45511627904</v>
          </cell>
          <cell r="AD955">
            <v>0</v>
          </cell>
          <cell r="AE955">
            <v>244360.46511627905</v>
          </cell>
          <cell r="AF955">
            <v>0</v>
          </cell>
          <cell r="AG955">
            <v>814.53488372093022</v>
          </cell>
          <cell r="AH955">
            <v>814.53488372093022</v>
          </cell>
        </row>
        <row r="956">
          <cell r="A956">
            <v>1098</v>
          </cell>
          <cell r="B956" t="str">
            <v>Вод-д ул Гончарная 8</v>
          </cell>
          <cell r="C956">
            <v>4</v>
          </cell>
          <cell r="D956" t="str">
            <v>25</v>
          </cell>
          <cell r="E956" t="str">
            <v>11.05.05</v>
          </cell>
          <cell r="F956" t="str">
            <v/>
          </cell>
          <cell r="G956" t="str">
            <v xml:space="preserve">  .  .</v>
          </cell>
          <cell r="H956">
            <v>0.01</v>
          </cell>
          <cell r="I956">
            <v>0</v>
          </cell>
          <cell r="J956">
            <v>0</v>
          </cell>
          <cell r="K956">
            <v>0.01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0.01</v>
          </cell>
          <cell r="Q956">
            <v>0</v>
          </cell>
          <cell r="R956">
            <v>123</v>
          </cell>
          <cell r="S956">
            <v>935</v>
          </cell>
          <cell r="T956" t="str">
            <v>Амортизация (водопровод)</v>
          </cell>
          <cell r="U956">
            <v>5400</v>
          </cell>
          <cell r="V956">
            <v>43</v>
          </cell>
          <cell r="W956">
            <v>18</v>
          </cell>
          <cell r="X956">
            <v>25</v>
          </cell>
          <cell r="Y956">
            <v>41.860465116279073</v>
          </cell>
          <cell r="Z956">
            <v>2260.4651162790697</v>
          </cell>
          <cell r="AA956">
            <v>3139.5348837209303</v>
          </cell>
          <cell r="AB956">
            <v>313953.48837209301</v>
          </cell>
          <cell r="AC956">
            <v>3139.5248837209301</v>
          </cell>
          <cell r="AD956">
            <v>0</v>
          </cell>
          <cell r="AE956">
            <v>3139.5348837209303</v>
          </cell>
          <cell r="AF956">
            <v>0</v>
          </cell>
          <cell r="AG956">
            <v>10.465116279069768</v>
          </cell>
          <cell r="AH956">
            <v>10.465116279069766</v>
          </cell>
        </row>
        <row r="957">
          <cell r="A957">
            <v>1099</v>
          </cell>
          <cell r="B957" t="str">
            <v>Вод-д ул Арбатская 93</v>
          </cell>
          <cell r="C957">
            <v>4</v>
          </cell>
          <cell r="D957" t="str">
            <v>25</v>
          </cell>
          <cell r="E957" t="str">
            <v>11.05.05</v>
          </cell>
          <cell r="F957" t="str">
            <v/>
          </cell>
          <cell r="G957" t="str">
            <v xml:space="preserve">  .  .</v>
          </cell>
          <cell r="H957">
            <v>0.01</v>
          </cell>
          <cell r="I957">
            <v>0</v>
          </cell>
          <cell r="J957">
            <v>0</v>
          </cell>
          <cell r="K957">
            <v>0.01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0.01</v>
          </cell>
          <cell r="Q957">
            <v>0</v>
          </cell>
          <cell r="R957">
            <v>123</v>
          </cell>
          <cell r="S957">
            <v>935</v>
          </cell>
          <cell r="T957" t="str">
            <v>Амортизация (водопровод)</v>
          </cell>
          <cell r="U957">
            <v>63000</v>
          </cell>
          <cell r="V957">
            <v>43</v>
          </cell>
          <cell r="W957">
            <v>18</v>
          </cell>
          <cell r="X957">
            <v>25</v>
          </cell>
          <cell r="Y957">
            <v>41.860465116279073</v>
          </cell>
          <cell r="Z957">
            <v>26372.093023255817</v>
          </cell>
          <cell r="AA957">
            <v>36627.906976744183</v>
          </cell>
          <cell r="AB957">
            <v>3662790.6976744183</v>
          </cell>
          <cell r="AC957">
            <v>36627.896976744181</v>
          </cell>
          <cell r="AD957">
            <v>0</v>
          </cell>
          <cell r="AE957">
            <v>36627.906976744183</v>
          </cell>
          <cell r="AF957">
            <v>0</v>
          </cell>
          <cell r="AG957">
            <v>122.09302325581395</v>
          </cell>
          <cell r="AH957">
            <v>122.09302325581395</v>
          </cell>
        </row>
        <row r="958">
          <cell r="A958">
            <v>1100</v>
          </cell>
          <cell r="B958" t="str">
            <v>Вод-д ул Баженова 178</v>
          </cell>
          <cell r="C958">
            <v>4</v>
          </cell>
          <cell r="D958" t="str">
            <v>25</v>
          </cell>
          <cell r="E958" t="str">
            <v>11.05.05</v>
          </cell>
          <cell r="F958" t="str">
            <v/>
          </cell>
          <cell r="G958" t="str">
            <v xml:space="preserve">  .  .</v>
          </cell>
          <cell r="H958">
            <v>0.01</v>
          </cell>
          <cell r="I958">
            <v>0</v>
          </cell>
          <cell r="J958">
            <v>0</v>
          </cell>
          <cell r="K958">
            <v>0.01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0.01</v>
          </cell>
          <cell r="Q958">
            <v>0</v>
          </cell>
          <cell r="R958">
            <v>123</v>
          </cell>
          <cell r="S958">
            <v>935</v>
          </cell>
          <cell r="T958" t="str">
            <v>Амортизация (водопровод)</v>
          </cell>
          <cell r="U958">
            <v>4500</v>
          </cell>
          <cell r="V958">
            <v>43</v>
          </cell>
          <cell r="W958">
            <v>18</v>
          </cell>
          <cell r="X958">
            <v>25</v>
          </cell>
          <cell r="Y958">
            <v>41.860465116279073</v>
          </cell>
          <cell r="Z958">
            <v>1883.7209302325582</v>
          </cell>
          <cell r="AA958">
            <v>2616.2790697674418</v>
          </cell>
          <cell r="AB958">
            <v>261627.90697674418</v>
          </cell>
          <cell r="AC958">
            <v>2616.2690697674416</v>
          </cell>
          <cell r="AD958">
            <v>0</v>
          </cell>
          <cell r="AE958">
            <v>2616.2790697674418</v>
          </cell>
          <cell r="AF958">
            <v>0</v>
          </cell>
          <cell r="AG958">
            <v>8.720930232558139</v>
          </cell>
          <cell r="AH958">
            <v>8.720930232558139</v>
          </cell>
        </row>
        <row r="959">
          <cell r="A959">
            <v>1101</v>
          </cell>
          <cell r="B959" t="str">
            <v>Вод-д ул Горноспасательная 126</v>
          </cell>
          <cell r="C959">
            <v>4</v>
          </cell>
          <cell r="D959" t="str">
            <v>25</v>
          </cell>
          <cell r="E959" t="str">
            <v>11.05.05</v>
          </cell>
          <cell r="F959" t="str">
            <v/>
          </cell>
          <cell r="G959" t="str">
            <v xml:space="preserve">  .  .</v>
          </cell>
          <cell r="H959">
            <v>0.01</v>
          </cell>
          <cell r="I959">
            <v>0</v>
          </cell>
          <cell r="J959">
            <v>0</v>
          </cell>
          <cell r="K959">
            <v>0.01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0.01</v>
          </cell>
          <cell r="Q959">
            <v>0</v>
          </cell>
          <cell r="R959">
            <v>123</v>
          </cell>
          <cell r="S959">
            <v>935</v>
          </cell>
          <cell r="T959" t="str">
            <v>Амортизация (водопровод)</v>
          </cell>
          <cell r="U959">
            <v>126000</v>
          </cell>
          <cell r="V959">
            <v>43</v>
          </cell>
          <cell r="W959">
            <v>18</v>
          </cell>
          <cell r="X959">
            <v>25</v>
          </cell>
          <cell r="Y959">
            <v>41.860465116279073</v>
          </cell>
          <cell r="Z959">
            <v>52744.186046511633</v>
          </cell>
          <cell r="AA959">
            <v>73255.813953488367</v>
          </cell>
          <cell r="AB959">
            <v>7325581.3953488367</v>
          </cell>
          <cell r="AC959">
            <v>73255.803953488372</v>
          </cell>
          <cell r="AD959">
            <v>0</v>
          </cell>
          <cell r="AE959">
            <v>73255.813953488367</v>
          </cell>
          <cell r="AF959">
            <v>0</v>
          </cell>
          <cell r="AG959">
            <v>244.18604651162789</v>
          </cell>
          <cell r="AH959">
            <v>244.18604651162789</v>
          </cell>
        </row>
        <row r="960">
          <cell r="A960">
            <v>1102</v>
          </cell>
          <cell r="B960" t="str">
            <v>Вод-д ул Дальняя 93</v>
          </cell>
          <cell r="C960">
            <v>4</v>
          </cell>
          <cell r="D960" t="str">
            <v>25</v>
          </cell>
          <cell r="E960" t="str">
            <v>11.05.05</v>
          </cell>
          <cell r="F960" t="str">
            <v/>
          </cell>
          <cell r="G960" t="str">
            <v xml:space="preserve">  .  .</v>
          </cell>
          <cell r="H960">
            <v>0.01</v>
          </cell>
          <cell r="I960">
            <v>0</v>
          </cell>
          <cell r="J960">
            <v>0</v>
          </cell>
          <cell r="K960">
            <v>0.01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0.01</v>
          </cell>
          <cell r="Q960">
            <v>0</v>
          </cell>
          <cell r="R960">
            <v>123</v>
          </cell>
          <cell r="S960">
            <v>935</v>
          </cell>
          <cell r="T960" t="str">
            <v>Амортизация (водопровод)</v>
          </cell>
          <cell r="U960">
            <v>16200</v>
          </cell>
          <cell r="V960">
            <v>43</v>
          </cell>
          <cell r="W960">
            <v>18</v>
          </cell>
          <cell r="X960">
            <v>25</v>
          </cell>
          <cell r="Y960">
            <v>41.860465116279073</v>
          </cell>
          <cell r="Z960">
            <v>6781.3953488372099</v>
          </cell>
          <cell r="AA960">
            <v>9418.6046511627901</v>
          </cell>
          <cell r="AB960">
            <v>941860.46511627897</v>
          </cell>
          <cell r="AC960">
            <v>9418.5946511627899</v>
          </cell>
          <cell r="AD960">
            <v>0</v>
          </cell>
          <cell r="AE960">
            <v>9418.6046511627901</v>
          </cell>
          <cell r="AF960">
            <v>0</v>
          </cell>
          <cell r="AG960">
            <v>31.395348837209301</v>
          </cell>
          <cell r="AH960">
            <v>31.395348837209301</v>
          </cell>
        </row>
        <row r="961">
          <cell r="A961">
            <v>1103</v>
          </cell>
          <cell r="B961" t="str">
            <v>Вод-д ул Дубовская 65</v>
          </cell>
          <cell r="C961">
            <v>4</v>
          </cell>
          <cell r="D961" t="str">
            <v>25</v>
          </cell>
          <cell r="E961" t="str">
            <v>11.05.05</v>
          </cell>
          <cell r="F961" t="str">
            <v/>
          </cell>
          <cell r="G961" t="str">
            <v xml:space="preserve">  .  .</v>
          </cell>
          <cell r="H961">
            <v>0.01</v>
          </cell>
          <cell r="I961">
            <v>0</v>
          </cell>
          <cell r="J961">
            <v>0</v>
          </cell>
          <cell r="K961">
            <v>0.01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0.01</v>
          </cell>
          <cell r="Q961">
            <v>0</v>
          </cell>
          <cell r="R961">
            <v>123</v>
          </cell>
          <cell r="S961">
            <v>935</v>
          </cell>
          <cell r="T961" t="str">
            <v>Амортизация (водопровод)</v>
          </cell>
          <cell r="U961">
            <v>130500</v>
          </cell>
          <cell r="V961">
            <v>43</v>
          </cell>
          <cell r="W961">
            <v>18</v>
          </cell>
          <cell r="X961">
            <v>25</v>
          </cell>
          <cell r="Y961">
            <v>41.860465116279073</v>
          </cell>
          <cell r="Z961">
            <v>54627.906976744191</v>
          </cell>
          <cell r="AA961">
            <v>75872.093023255817</v>
          </cell>
          <cell r="AB961">
            <v>7587209.3023255812</v>
          </cell>
          <cell r="AC961">
            <v>75872.083023255822</v>
          </cell>
          <cell r="AD961">
            <v>0</v>
          </cell>
          <cell r="AE961">
            <v>75872.093023255817</v>
          </cell>
          <cell r="AF961">
            <v>0</v>
          </cell>
          <cell r="AG961">
            <v>252.90697674418607</v>
          </cell>
          <cell r="AH961">
            <v>252.90697674418604</v>
          </cell>
        </row>
        <row r="962">
          <cell r="A962">
            <v>1104</v>
          </cell>
          <cell r="B962" t="str">
            <v>Вод-д ул Защитная 42</v>
          </cell>
          <cell r="C962">
            <v>4</v>
          </cell>
          <cell r="D962" t="str">
            <v>25</v>
          </cell>
          <cell r="E962" t="str">
            <v>11.05.05</v>
          </cell>
          <cell r="F962" t="str">
            <v/>
          </cell>
          <cell r="G962" t="str">
            <v xml:space="preserve">  .  .</v>
          </cell>
          <cell r="H962">
            <v>0.01</v>
          </cell>
          <cell r="I962">
            <v>0</v>
          </cell>
          <cell r="J962">
            <v>0</v>
          </cell>
          <cell r="K962">
            <v>0.01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0.01</v>
          </cell>
          <cell r="Q962">
            <v>0</v>
          </cell>
          <cell r="R962">
            <v>123</v>
          </cell>
          <cell r="S962">
            <v>935</v>
          </cell>
          <cell r="T962" t="str">
            <v>Амортизация (водопровод)</v>
          </cell>
          <cell r="U962">
            <v>45900</v>
          </cell>
          <cell r="V962">
            <v>43</v>
          </cell>
          <cell r="W962">
            <v>18</v>
          </cell>
          <cell r="X962">
            <v>25</v>
          </cell>
          <cell r="Y962">
            <v>41.860465116279073</v>
          </cell>
          <cell r="Z962">
            <v>19213.953488372095</v>
          </cell>
          <cell r="AA962">
            <v>26686.046511627905</v>
          </cell>
          <cell r="AB962">
            <v>2668604.6511627906</v>
          </cell>
          <cell r="AC962">
            <v>26686.03651162791</v>
          </cell>
          <cell r="AD962">
            <v>0</v>
          </cell>
          <cell r="AE962">
            <v>26686.046511627908</v>
          </cell>
          <cell r="AF962">
            <v>0</v>
          </cell>
          <cell r="AG962">
            <v>88.953488372093034</v>
          </cell>
          <cell r="AH962">
            <v>88.95348837209302</v>
          </cell>
        </row>
        <row r="963">
          <cell r="A963">
            <v>1105</v>
          </cell>
          <cell r="B963" t="str">
            <v>Вод-д ул Заводская 164</v>
          </cell>
          <cell r="C963">
            <v>4</v>
          </cell>
          <cell r="D963" t="str">
            <v>25</v>
          </cell>
          <cell r="E963" t="str">
            <v>11.05.05</v>
          </cell>
          <cell r="F963" t="str">
            <v/>
          </cell>
          <cell r="G963" t="str">
            <v xml:space="preserve">  .  .</v>
          </cell>
          <cell r="H963">
            <v>0.01</v>
          </cell>
          <cell r="I963">
            <v>0</v>
          </cell>
          <cell r="J963">
            <v>0</v>
          </cell>
          <cell r="K963">
            <v>0.01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0.01</v>
          </cell>
          <cell r="Q963">
            <v>0</v>
          </cell>
          <cell r="R963">
            <v>123</v>
          </cell>
          <cell r="S963">
            <v>935</v>
          </cell>
          <cell r="T963" t="str">
            <v>Амортизация (водопровод)</v>
          </cell>
          <cell r="U963">
            <v>45900</v>
          </cell>
          <cell r="V963">
            <v>43</v>
          </cell>
          <cell r="W963">
            <v>18</v>
          </cell>
          <cell r="X963">
            <v>25</v>
          </cell>
          <cell r="Y963">
            <v>41.860465116279073</v>
          </cell>
          <cell r="Z963">
            <v>19213.953488372095</v>
          </cell>
          <cell r="AA963">
            <v>26686.046511627905</v>
          </cell>
          <cell r="AB963">
            <v>2668604.6511627906</v>
          </cell>
          <cell r="AC963">
            <v>26686.03651162791</v>
          </cell>
          <cell r="AD963">
            <v>0</v>
          </cell>
          <cell r="AE963">
            <v>26686.046511627908</v>
          </cell>
          <cell r="AF963">
            <v>0</v>
          </cell>
          <cell r="AG963">
            <v>88.953488372093034</v>
          </cell>
          <cell r="AH963">
            <v>88.95348837209302</v>
          </cell>
        </row>
        <row r="964">
          <cell r="A964">
            <v>1106</v>
          </cell>
          <cell r="B964" t="str">
            <v>Вод-д ул Казахстанская 125</v>
          </cell>
          <cell r="C964">
            <v>4</v>
          </cell>
          <cell r="D964" t="str">
            <v>25</v>
          </cell>
          <cell r="E964" t="str">
            <v>11.05.05</v>
          </cell>
          <cell r="F964" t="str">
            <v/>
          </cell>
          <cell r="G964" t="str">
            <v xml:space="preserve">  .  .</v>
          </cell>
          <cell r="H964">
            <v>0.01</v>
          </cell>
          <cell r="I964">
            <v>0</v>
          </cell>
          <cell r="J964">
            <v>0</v>
          </cell>
          <cell r="K964">
            <v>0.01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0.01</v>
          </cell>
          <cell r="Q964">
            <v>0</v>
          </cell>
          <cell r="R964">
            <v>123</v>
          </cell>
          <cell r="S964">
            <v>935</v>
          </cell>
          <cell r="T964" t="str">
            <v>Амортизация (водопровод)</v>
          </cell>
          <cell r="U964">
            <v>40500</v>
          </cell>
          <cell r="V964">
            <v>43</v>
          </cell>
          <cell r="W964">
            <v>18</v>
          </cell>
          <cell r="X964">
            <v>25</v>
          </cell>
          <cell r="Y964">
            <v>41.860465116279073</v>
          </cell>
          <cell r="Z964">
            <v>16953.488372093023</v>
          </cell>
          <cell r="AA964">
            <v>23546.511627906977</v>
          </cell>
          <cell r="AB964">
            <v>2354651.1627906975</v>
          </cell>
          <cell r="AC964">
            <v>23546.501627906979</v>
          </cell>
          <cell r="AD964">
            <v>0</v>
          </cell>
          <cell r="AE964">
            <v>23546.511627906977</v>
          </cell>
          <cell r="AF964">
            <v>0</v>
          </cell>
          <cell r="AG964">
            <v>78.488372093023258</v>
          </cell>
          <cell r="AH964">
            <v>78.488372093023258</v>
          </cell>
        </row>
        <row r="965">
          <cell r="A965">
            <v>1107</v>
          </cell>
          <cell r="B965" t="str">
            <v>Вод-д ул Олимпийская 12</v>
          </cell>
          <cell r="C965">
            <v>4</v>
          </cell>
          <cell r="D965" t="str">
            <v>25</v>
          </cell>
          <cell r="E965" t="str">
            <v>11.05.05</v>
          </cell>
          <cell r="F965" t="str">
            <v/>
          </cell>
          <cell r="G965" t="str">
            <v xml:space="preserve">  .  .</v>
          </cell>
          <cell r="H965">
            <v>0.01</v>
          </cell>
          <cell r="I965">
            <v>0</v>
          </cell>
          <cell r="J965">
            <v>0</v>
          </cell>
          <cell r="K965">
            <v>0.01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0.01</v>
          </cell>
          <cell r="Q965">
            <v>0</v>
          </cell>
          <cell r="R965">
            <v>123</v>
          </cell>
          <cell r="S965">
            <v>935</v>
          </cell>
          <cell r="T965" t="str">
            <v>Амортизация (водопровод)</v>
          </cell>
          <cell r="U965">
            <v>153000</v>
          </cell>
          <cell r="V965">
            <v>43</v>
          </cell>
          <cell r="W965">
            <v>18</v>
          </cell>
          <cell r="X965">
            <v>25</v>
          </cell>
          <cell r="Y965">
            <v>41.860465116279073</v>
          </cell>
          <cell r="Z965">
            <v>64046.511627906977</v>
          </cell>
          <cell r="AA965">
            <v>88953.488372093023</v>
          </cell>
          <cell r="AB965">
            <v>8895348.8372093029</v>
          </cell>
          <cell r="AC965">
            <v>88953.478372093043</v>
          </cell>
          <cell r="AD965">
            <v>0</v>
          </cell>
          <cell r="AE965">
            <v>88953.488372093037</v>
          </cell>
          <cell r="AF965">
            <v>0</v>
          </cell>
          <cell r="AG965">
            <v>296.5116279069768</v>
          </cell>
          <cell r="AH965">
            <v>296.51162790697674</v>
          </cell>
        </row>
        <row r="966">
          <cell r="A966">
            <v>1108</v>
          </cell>
          <cell r="B966" t="str">
            <v>Вод-д ул Потемкина 38</v>
          </cell>
          <cell r="C966">
            <v>4</v>
          </cell>
          <cell r="D966" t="str">
            <v>25</v>
          </cell>
          <cell r="E966" t="str">
            <v>11.05.05</v>
          </cell>
          <cell r="F966" t="str">
            <v/>
          </cell>
          <cell r="G966" t="str">
            <v xml:space="preserve">  .  .</v>
          </cell>
          <cell r="H966">
            <v>0.01</v>
          </cell>
          <cell r="I966">
            <v>0</v>
          </cell>
          <cell r="J966">
            <v>0</v>
          </cell>
          <cell r="K966">
            <v>0.01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0.01</v>
          </cell>
          <cell r="Q966">
            <v>0</v>
          </cell>
          <cell r="R966">
            <v>123</v>
          </cell>
          <cell r="S966">
            <v>935</v>
          </cell>
          <cell r="T966" t="str">
            <v>Амортизация (водопровод)</v>
          </cell>
          <cell r="U966">
            <v>4500</v>
          </cell>
          <cell r="V966">
            <v>43</v>
          </cell>
          <cell r="W966">
            <v>18</v>
          </cell>
          <cell r="X966">
            <v>25</v>
          </cell>
          <cell r="Y966">
            <v>41.860465116279073</v>
          </cell>
          <cell r="Z966">
            <v>1883.7209302325582</v>
          </cell>
          <cell r="AA966">
            <v>2616.2790697674418</v>
          </cell>
          <cell r="AB966">
            <v>261627.90697674418</v>
          </cell>
          <cell r="AC966">
            <v>2616.2690697674416</v>
          </cell>
          <cell r="AD966">
            <v>0</v>
          </cell>
          <cell r="AE966">
            <v>2616.2790697674418</v>
          </cell>
          <cell r="AF966">
            <v>0</v>
          </cell>
          <cell r="AG966">
            <v>8.720930232558139</v>
          </cell>
          <cell r="AH966">
            <v>8.720930232558139</v>
          </cell>
        </row>
        <row r="967">
          <cell r="A967">
            <v>1109</v>
          </cell>
          <cell r="B967" t="str">
            <v>Вод-д ул Седова 49</v>
          </cell>
          <cell r="C967">
            <v>4</v>
          </cell>
          <cell r="D967" t="str">
            <v>25</v>
          </cell>
          <cell r="E967" t="str">
            <v>11.05.05</v>
          </cell>
          <cell r="F967" t="str">
            <v/>
          </cell>
          <cell r="G967" t="str">
            <v xml:space="preserve">  .  .</v>
          </cell>
          <cell r="H967">
            <v>0.01</v>
          </cell>
          <cell r="I967">
            <v>0</v>
          </cell>
          <cell r="J967">
            <v>0</v>
          </cell>
          <cell r="K967">
            <v>0.01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0.01</v>
          </cell>
          <cell r="Q967">
            <v>0</v>
          </cell>
          <cell r="R967">
            <v>123</v>
          </cell>
          <cell r="S967">
            <v>935</v>
          </cell>
          <cell r="T967" t="str">
            <v>Амортизация (водопровод)</v>
          </cell>
          <cell r="U967">
            <v>5400</v>
          </cell>
          <cell r="V967">
            <v>43</v>
          </cell>
          <cell r="W967">
            <v>18</v>
          </cell>
          <cell r="X967">
            <v>25</v>
          </cell>
          <cell r="Y967">
            <v>41.860465116279073</v>
          </cell>
          <cell r="Z967">
            <v>2260.4651162790697</v>
          </cell>
          <cell r="AA967">
            <v>3139.5348837209303</v>
          </cell>
          <cell r="AB967">
            <v>313953.48837209301</v>
          </cell>
          <cell r="AC967">
            <v>3139.5248837209301</v>
          </cell>
          <cell r="AD967">
            <v>0</v>
          </cell>
          <cell r="AE967">
            <v>3139.5348837209303</v>
          </cell>
          <cell r="AF967">
            <v>0</v>
          </cell>
          <cell r="AG967">
            <v>10.465116279069768</v>
          </cell>
          <cell r="AH967">
            <v>10.465116279069766</v>
          </cell>
        </row>
        <row r="968">
          <cell r="A968">
            <v>1110</v>
          </cell>
          <cell r="B968" t="str">
            <v>Вод-д ул Ломоносова 43</v>
          </cell>
          <cell r="C968">
            <v>4</v>
          </cell>
          <cell r="D968" t="str">
            <v>25</v>
          </cell>
          <cell r="E968" t="str">
            <v>11.05.05</v>
          </cell>
          <cell r="F968" t="str">
            <v/>
          </cell>
          <cell r="G968" t="str">
            <v xml:space="preserve">  .  .</v>
          </cell>
          <cell r="H968">
            <v>0.01</v>
          </cell>
          <cell r="I968">
            <v>0</v>
          </cell>
          <cell r="J968">
            <v>0</v>
          </cell>
          <cell r="K968">
            <v>0.01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0.01</v>
          </cell>
          <cell r="Q968">
            <v>0</v>
          </cell>
          <cell r="R968">
            <v>123</v>
          </cell>
          <cell r="S968">
            <v>935</v>
          </cell>
          <cell r="T968" t="str">
            <v>Амортизация (водопровод)</v>
          </cell>
          <cell r="U968">
            <v>13500</v>
          </cell>
          <cell r="V968">
            <v>43</v>
          </cell>
          <cell r="W968">
            <v>18</v>
          </cell>
          <cell r="X968">
            <v>25</v>
          </cell>
          <cell r="Y968">
            <v>41.860465116279073</v>
          </cell>
          <cell r="Z968">
            <v>5651.1627906976746</v>
          </cell>
          <cell r="AA968">
            <v>7848.8372093023254</v>
          </cell>
          <cell r="AB968">
            <v>784883.72093023255</v>
          </cell>
          <cell r="AC968">
            <v>7848.8272093023252</v>
          </cell>
          <cell r="AD968">
            <v>0</v>
          </cell>
          <cell r="AE968">
            <v>7848.8372093023254</v>
          </cell>
          <cell r="AF968">
            <v>0</v>
          </cell>
          <cell r="AG968">
            <v>26.162790697674421</v>
          </cell>
          <cell r="AH968">
            <v>26.162790697674421</v>
          </cell>
        </row>
        <row r="969">
          <cell r="A969">
            <v>1111</v>
          </cell>
          <cell r="B969" t="str">
            <v>Вод-д ул Моторная 18</v>
          </cell>
          <cell r="C969">
            <v>4</v>
          </cell>
          <cell r="D969" t="str">
            <v>25</v>
          </cell>
          <cell r="E969" t="str">
            <v>11.05.05</v>
          </cell>
          <cell r="F969" t="str">
            <v/>
          </cell>
          <cell r="G969" t="str">
            <v xml:space="preserve">  .  .</v>
          </cell>
          <cell r="H969">
            <v>0.01</v>
          </cell>
          <cell r="I969">
            <v>0</v>
          </cell>
          <cell r="J969">
            <v>0</v>
          </cell>
          <cell r="K969">
            <v>0.01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0.01</v>
          </cell>
          <cell r="Q969">
            <v>0</v>
          </cell>
          <cell r="R969">
            <v>123</v>
          </cell>
          <cell r="S969">
            <v>935</v>
          </cell>
          <cell r="T969" t="str">
            <v>Амортизация (водопровод)</v>
          </cell>
          <cell r="U969">
            <v>5850</v>
          </cell>
          <cell r="V969">
            <v>43</v>
          </cell>
          <cell r="W969">
            <v>18</v>
          </cell>
          <cell r="X969">
            <v>25</v>
          </cell>
          <cell r="Y969">
            <v>41.860465116279073</v>
          </cell>
          <cell r="Z969">
            <v>2448.8372093023258</v>
          </cell>
          <cell r="AA969">
            <v>3401.1627906976742</v>
          </cell>
          <cell r="AB969">
            <v>340116.27906976739</v>
          </cell>
          <cell r="AC969">
            <v>3401.1527906976739</v>
          </cell>
          <cell r="AD969">
            <v>0</v>
          </cell>
          <cell r="AE969">
            <v>3401.1627906976742</v>
          </cell>
          <cell r="AF969">
            <v>0</v>
          </cell>
          <cell r="AG969">
            <v>11.337209302325581</v>
          </cell>
          <cell r="AH969">
            <v>11.337209302325581</v>
          </cell>
        </row>
        <row r="970">
          <cell r="A970">
            <v>1112</v>
          </cell>
          <cell r="B970" t="str">
            <v>Вод-д ул Кацюбинского 29 3</v>
          </cell>
          <cell r="C970">
            <v>4</v>
          </cell>
          <cell r="D970" t="str">
            <v>25</v>
          </cell>
          <cell r="E970" t="str">
            <v>11.05.05</v>
          </cell>
          <cell r="F970" t="str">
            <v/>
          </cell>
          <cell r="G970" t="str">
            <v xml:space="preserve">  .  .</v>
          </cell>
          <cell r="H970">
            <v>0.01</v>
          </cell>
          <cell r="I970">
            <v>0</v>
          </cell>
          <cell r="J970">
            <v>0</v>
          </cell>
          <cell r="K970">
            <v>0.01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0.01</v>
          </cell>
          <cell r="Q970">
            <v>0</v>
          </cell>
          <cell r="R970">
            <v>123</v>
          </cell>
          <cell r="S970">
            <v>935</v>
          </cell>
          <cell r="T970" t="str">
            <v>Амортизация (водопровод)</v>
          </cell>
          <cell r="U970">
            <v>20250</v>
          </cell>
          <cell r="V970">
            <v>43</v>
          </cell>
          <cell r="W970">
            <v>18</v>
          </cell>
          <cell r="X970">
            <v>25</v>
          </cell>
          <cell r="Y970">
            <v>41.860465116279073</v>
          </cell>
          <cell r="Z970">
            <v>8476.7441860465115</v>
          </cell>
          <cell r="AA970">
            <v>11773.255813953489</v>
          </cell>
          <cell r="AB970">
            <v>1177325.5813953488</v>
          </cell>
          <cell r="AC970">
            <v>11773.245813953488</v>
          </cell>
          <cell r="AD970">
            <v>0</v>
          </cell>
          <cell r="AE970">
            <v>11773.255813953489</v>
          </cell>
          <cell r="AF970">
            <v>0</v>
          </cell>
          <cell r="AG970">
            <v>39.244186046511629</v>
          </cell>
          <cell r="AH970">
            <v>39.244186046511629</v>
          </cell>
        </row>
        <row r="971">
          <cell r="A971">
            <v>1113</v>
          </cell>
          <cell r="B971" t="str">
            <v>Вод-д ул Нахимова 90</v>
          </cell>
          <cell r="C971">
            <v>4</v>
          </cell>
          <cell r="D971" t="str">
            <v>25</v>
          </cell>
          <cell r="E971" t="str">
            <v>11.05.05</v>
          </cell>
          <cell r="F971" t="str">
            <v/>
          </cell>
          <cell r="G971" t="str">
            <v xml:space="preserve">  .  .</v>
          </cell>
          <cell r="H971">
            <v>0.01</v>
          </cell>
          <cell r="I971">
            <v>0</v>
          </cell>
          <cell r="J971">
            <v>0</v>
          </cell>
          <cell r="K971">
            <v>0.01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0.01</v>
          </cell>
          <cell r="Q971">
            <v>0</v>
          </cell>
          <cell r="R971">
            <v>123</v>
          </cell>
          <cell r="S971">
            <v>935</v>
          </cell>
          <cell r="T971" t="str">
            <v>Амортизация (водопровод)</v>
          </cell>
          <cell r="U971">
            <v>108000</v>
          </cell>
          <cell r="V971">
            <v>43</v>
          </cell>
          <cell r="W971">
            <v>18</v>
          </cell>
          <cell r="X971">
            <v>25</v>
          </cell>
          <cell r="Y971">
            <v>41.860465116279073</v>
          </cell>
          <cell r="Z971">
            <v>45209.302325581397</v>
          </cell>
          <cell r="AA971">
            <v>62790.697674418603</v>
          </cell>
          <cell r="AB971">
            <v>6279069.7674418604</v>
          </cell>
          <cell r="AC971">
            <v>62790.687674418601</v>
          </cell>
          <cell r="AD971">
            <v>0</v>
          </cell>
          <cell r="AE971">
            <v>62790.697674418603</v>
          </cell>
          <cell r="AF971">
            <v>0</v>
          </cell>
          <cell r="AG971">
            <v>209.30232558139537</v>
          </cell>
          <cell r="AH971">
            <v>209.30232558139537</v>
          </cell>
        </row>
        <row r="972">
          <cell r="A972">
            <v>1114</v>
          </cell>
          <cell r="B972" t="str">
            <v>Вод-д ул Нуринская 66</v>
          </cell>
          <cell r="C972">
            <v>4</v>
          </cell>
          <cell r="D972" t="str">
            <v>25</v>
          </cell>
          <cell r="E972" t="str">
            <v>11.05.05</v>
          </cell>
          <cell r="F972" t="str">
            <v/>
          </cell>
          <cell r="G972" t="str">
            <v xml:space="preserve">  .  .</v>
          </cell>
          <cell r="H972">
            <v>0.01</v>
          </cell>
          <cell r="I972">
            <v>0</v>
          </cell>
          <cell r="J972">
            <v>0</v>
          </cell>
          <cell r="K972">
            <v>0.01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0.01</v>
          </cell>
          <cell r="Q972">
            <v>0</v>
          </cell>
          <cell r="R972">
            <v>123</v>
          </cell>
          <cell r="S972">
            <v>935</v>
          </cell>
          <cell r="T972" t="str">
            <v>Амортизация (водопровод)</v>
          </cell>
          <cell r="U972">
            <v>16200</v>
          </cell>
          <cell r="V972">
            <v>43</v>
          </cell>
          <cell r="W972">
            <v>18</v>
          </cell>
          <cell r="X972">
            <v>25</v>
          </cell>
          <cell r="Y972">
            <v>41.860465116279073</v>
          </cell>
          <cell r="Z972">
            <v>6781.3953488372099</v>
          </cell>
          <cell r="AA972">
            <v>9418.6046511627901</v>
          </cell>
          <cell r="AB972">
            <v>941860.46511627897</v>
          </cell>
          <cell r="AC972">
            <v>9418.5946511627899</v>
          </cell>
          <cell r="AD972">
            <v>0</v>
          </cell>
          <cell r="AE972">
            <v>9418.6046511627901</v>
          </cell>
          <cell r="AF972">
            <v>0</v>
          </cell>
          <cell r="AG972">
            <v>31.395348837209301</v>
          </cell>
          <cell r="AH972">
            <v>31.395348837209301</v>
          </cell>
        </row>
        <row r="973">
          <cell r="A973">
            <v>1115</v>
          </cell>
          <cell r="B973" t="str">
            <v>Вод-д ул Строительная 2-24</v>
          </cell>
          <cell r="C973">
            <v>4</v>
          </cell>
          <cell r="D973" t="str">
            <v>25</v>
          </cell>
          <cell r="E973" t="str">
            <v>11.05.05</v>
          </cell>
          <cell r="F973" t="str">
            <v/>
          </cell>
          <cell r="G973" t="str">
            <v xml:space="preserve">  .  .</v>
          </cell>
          <cell r="H973">
            <v>0.01</v>
          </cell>
          <cell r="I973">
            <v>0</v>
          </cell>
          <cell r="J973">
            <v>0</v>
          </cell>
          <cell r="K973">
            <v>0.01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0.01</v>
          </cell>
          <cell r="Q973">
            <v>0</v>
          </cell>
          <cell r="R973">
            <v>123</v>
          </cell>
          <cell r="S973">
            <v>935</v>
          </cell>
          <cell r="T973" t="str">
            <v>Амортизация (водопровод)</v>
          </cell>
          <cell r="U973">
            <v>234000</v>
          </cell>
          <cell r="V973">
            <v>43</v>
          </cell>
          <cell r="W973">
            <v>18</v>
          </cell>
          <cell r="X973">
            <v>25</v>
          </cell>
          <cell r="Y973">
            <v>41.860465116279073</v>
          </cell>
          <cell r="Z973">
            <v>97953.488372093023</v>
          </cell>
          <cell r="AA973">
            <v>136046.51162790699</v>
          </cell>
          <cell r="AB973">
            <v>13604651.162790699</v>
          </cell>
          <cell r="AC973">
            <v>136046.50162790698</v>
          </cell>
          <cell r="AD973">
            <v>0</v>
          </cell>
          <cell r="AE973">
            <v>136046.51162790699</v>
          </cell>
          <cell r="AF973">
            <v>0</v>
          </cell>
          <cell r="AG973">
            <v>453.48837209302332</v>
          </cell>
          <cell r="AH973">
            <v>453.4883720930232</v>
          </cell>
        </row>
        <row r="974">
          <cell r="A974">
            <v>1116</v>
          </cell>
          <cell r="B974" t="str">
            <v>Вод-д ул Бадина,60</v>
          </cell>
          <cell r="C974">
            <v>4</v>
          </cell>
          <cell r="D974" t="str">
            <v>25</v>
          </cell>
          <cell r="E974" t="str">
            <v>11.05.05</v>
          </cell>
          <cell r="F974" t="str">
            <v/>
          </cell>
          <cell r="G974" t="str">
            <v xml:space="preserve">  .  .</v>
          </cell>
          <cell r="H974">
            <v>0.01</v>
          </cell>
          <cell r="I974">
            <v>0</v>
          </cell>
          <cell r="J974">
            <v>0</v>
          </cell>
          <cell r="K974">
            <v>0.01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0.01</v>
          </cell>
          <cell r="Q974">
            <v>0</v>
          </cell>
          <cell r="R974">
            <v>123</v>
          </cell>
          <cell r="S974">
            <v>935</v>
          </cell>
          <cell r="T974" t="str">
            <v>Амортизация (водопровод)</v>
          </cell>
          <cell r="U974">
            <v>45000</v>
          </cell>
          <cell r="V974">
            <v>43</v>
          </cell>
          <cell r="W974">
            <v>18</v>
          </cell>
          <cell r="X974">
            <v>25</v>
          </cell>
          <cell r="Y974">
            <v>41.860465116279073</v>
          </cell>
          <cell r="Z974">
            <v>18837.209302325584</v>
          </cell>
          <cell r="AA974">
            <v>26162.790697674416</v>
          </cell>
          <cell r="AB974">
            <v>2616279.0697674416</v>
          </cell>
          <cell r="AC974">
            <v>26162.780697674418</v>
          </cell>
          <cell r="AD974">
            <v>0</v>
          </cell>
          <cell r="AE974">
            <v>26162.790697674416</v>
          </cell>
          <cell r="AF974">
            <v>0</v>
          </cell>
          <cell r="AG974">
            <v>87.20930232558139</v>
          </cell>
          <cell r="AH974">
            <v>87.209302325581405</v>
          </cell>
        </row>
        <row r="975">
          <cell r="A975">
            <v>1117</v>
          </cell>
          <cell r="B975" t="str">
            <v>Вод-д ул Бадина, 201</v>
          </cell>
          <cell r="C975">
            <v>4</v>
          </cell>
          <cell r="D975" t="str">
            <v>25</v>
          </cell>
          <cell r="E975" t="str">
            <v>11.05.05</v>
          </cell>
          <cell r="F975" t="str">
            <v/>
          </cell>
          <cell r="G975" t="str">
            <v xml:space="preserve">  .  .</v>
          </cell>
          <cell r="H975">
            <v>0.01</v>
          </cell>
          <cell r="I975">
            <v>0</v>
          </cell>
          <cell r="J975">
            <v>0</v>
          </cell>
          <cell r="K975">
            <v>0.01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0.01</v>
          </cell>
          <cell r="Q975">
            <v>0</v>
          </cell>
          <cell r="R975">
            <v>123</v>
          </cell>
          <cell r="S975">
            <v>935</v>
          </cell>
          <cell r="T975" t="str">
            <v>Амортизация (водопровод)</v>
          </cell>
          <cell r="U975">
            <v>27000</v>
          </cell>
          <cell r="V975">
            <v>43</v>
          </cell>
          <cell r="W975">
            <v>18</v>
          </cell>
          <cell r="X975">
            <v>25</v>
          </cell>
          <cell r="Y975">
            <v>41.860465116279073</v>
          </cell>
          <cell r="Z975">
            <v>11302.325581395349</v>
          </cell>
          <cell r="AA975">
            <v>15697.674418604651</v>
          </cell>
          <cell r="AB975">
            <v>1569767.4418604651</v>
          </cell>
          <cell r="AC975">
            <v>15697.664418604651</v>
          </cell>
          <cell r="AD975">
            <v>0</v>
          </cell>
          <cell r="AE975">
            <v>15697.674418604651</v>
          </cell>
          <cell r="AF975">
            <v>0</v>
          </cell>
          <cell r="AG975">
            <v>52.325581395348841</v>
          </cell>
          <cell r="AH975">
            <v>52.325581395348841</v>
          </cell>
        </row>
        <row r="976">
          <cell r="A976">
            <v>1118</v>
          </cell>
          <cell r="B976" t="str">
            <v>Вод-д ул Нарвская 11</v>
          </cell>
          <cell r="C976">
            <v>4</v>
          </cell>
          <cell r="D976" t="str">
            <v>25</v>
          </cell>
          <cell r="E976" t="str">
            <v>11.05.05</v>
          </cell>
          <cell r="F976" t="str">
            <v/>
          </cell>
          <cell r="G976" t="str">
            <v xml:space="preserve">  .  .</v>
          </cell>
          <cell r="H976">
            <v>0.01</v>
          </cell>
          <cell r="I976">
            <v>0</v>
          </cell>
          <cell r="J976">
            <v>0</v>
          </cell>
          <cell r="K976">
            <v>0.01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0.01</v>
          </cell>
          <cell r="Q976">
            <v>0</v>
          </cell>
          <cell r="R976">
            <v>123</v>
          </cell>
          <cell r="S976">
            <v>935</v>
          </cell>
          <cell r="T976" t="str">
            <v>Амортизация (водопровод)</v>
          </cell>
          <cell r="U976">
            <v>10800</v>
          </cell>
          <cell r="V976">
            <v>43</v>
          </cell>
          <cell r="W976">
            <v>18</v>
          </cell>
          <cell r="X976">
            <v>25</v>
          </cell>
          <cell r="Y976">
            <v>41.860465116279073</v>
          </cell>
          <cell r="Z976">
            <v>4520.9302325581393</v>
          </cell>
          <cell r="AA976">
            <v>6279.0697674418607</v>
          </cell>
          <cell r="AB976">
            <v>627906.97674418602</v>
          </cell>
          <cell r="AC976">
            <v>6279.0597674418605</v>
          </cell>
          <cell r="AD976">
            <v>0</v>
          </cell>
          <cell r="AE976">
            <v>6279.0697674418607</v>
          </cell>
          <cell r="AF976">
            <v>0</v>
          </cell>
          <cell r="AG976">
            <v>20.930232558139537</v>
          </cell>
          <cell r="AH976">
            <v>20.930232558139533</v>
          </cell>
        </row>
        <row r="977">
          <cell r="A977">
            <v>1119</v>
          </cell>
          <cell r="B977" t="str">
            <v>Вод-д ул Горноспасательная 77</v>
          </cell>
          <cell r="C977">
            <v>4</v>
          </cell>
          <cell r="D977" t="str">
            <v>25</v>
          </cell>
          <cell r="E977" t="str">
            <v>11.05.05</v>
          </cell>
          <cell r="F977" t="str">
            <v/>
          </cell>
          <cell r="G977" t="str">
            <v xml:space="preserve">  .  .</v>
          </cell>
          <cell r="H977">
            <v>0.01</v>
          </cell>
          <cell r="I977">
            <v>0</v>
          </cell>
          <cell r="J977">
            <v>0</v>
          </cell>
          <cell r="K977">
            <v>0.01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0.01</v>
          </cell>
          <cell r="Q977">
            <v>0</v>
          </cell>
          <cell r="R977">
            <v>123</v>
          </cell>
          <cell r="S977">
            <v>935</v>
          </cell>
          <cell r="T977" t="str">
            <v>Амортизация (водопровод)</v>
          </cell>
          <cell r="U977">
            <v>6750</v>
          </cell>
          <cell r="V977">
            <v>36</v>
          </cell>
          <cell r="W977">
            <v>26</v>
          </cell>
          <cell r="X977">
            <v>10</v>
          </cell>
          <cell r="Y977">
            <v>72.222222222222214</v>
          </cell>
          <cell r="Z977">
            <v>4875</v>
          </cell>
          <cell r="AA977">
            <v>1875</v>
          </cell>
          <cell r="AB977">
            <v>187500</v>
          </cell>
          <cell r="AC977">
            <v>1874.99</v>
          </cell>
          <cell r="AD977">
            <v>0</v>
          </cell>
          <cell r="AE977">
            <v>1875</v>
          </cell>
          <cell r="AF977">
            <v>0</v>
          </cell>
          <cell r="AG977">
            <v>6.25</v>
          </cell>
          <cell r="AH977">
            <v>15.625</v>
          </cell>
        </row>
        <row r="978">
          <cell r="A978">
            <v>1120</v>
          </cell>
          <cell r="B978" t="str">
            <v>Вод-д ул Тургенева 16</v>
          </cell>
          <cell r="C978">
            <v>4</v>
          </cell>
          <cell r="D978" t="str">
            <v>25</v>
          </cell>
          <cell r="E978" t="str">
            <v>11.05.05</v>
          </cell>
          <cell r="F978" t="str">
            <v/>
          </cell>
          <cell r="G978" t="str">
            <v xml:space="preserve">  .  .</v>
          </cell>
          <cell r="H978">
            <v>0.01</v>
          </cell>
          <cell r="I978">
            <v>0</v>
          </cell>
          <cell r="J978">
            <v>0</v>
          </cell>
          <cell r="K978">
            <v>0.01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0.01</v>
          </cell>
          <cell r="Q978">
            <v>0</v>
          </cell>
          <cell r="R978">
            <v>123</v>
          </cell>
          <cell r="S978">
            <v>935</v>
          </cell>
          <cell r="T978" t="str">
            <v>Амортизация (водопровод)</v>
          </cell>
          <cell r="U978">
            <v>209250</v>
          </cell>
          <cell r="V978">
            <v>43</v>
          </cell>
          <cell r="W978">
            <v>18</v>
          </cell>
          <cell r="X978">
            <v>25</v>
          </cell>
          <cell r="Y978">
            <v>41.860465116279073</v>
          </cell>
          <cell r="Z978">
            <v>87593.023255813954</v>
          </cell>
          <cell r="AA978">
            <v>121656.97674418605</v>
          </cell>
          <cell r="AB978">
            <v>12165697.674418604</v>
          </cell>
          <cell r="AC978">
            <v>121656.96674418605</v>
          </cell>
          <cell r="AD978">
            <v>0</v>
          </cell>
          <cell r="AE978">
            <v>121656.97674418605</v>
          </cell>
          <cell r="AF978">
            <v>0</v>
          </cell>
          <cell r="AG978">
            <v>405.52325581395348</v>
          </cell>
          <cell r="AH978">
            <v>405.52325581395348</v>
          </cell>
        </row>
        <row r="979">
          <cell r="A979">
            <v>1121</v>
          </cell>
          <cell r="B979" t="str">
            <v>Вод-д ул Луговая 20</v>
          </cell>
          <cell r="C979">
            <v>4</v>
          </cell>
          <cell r="D979" t="str">
            <v>25</v>
          </cell>
          <cell r="E979" t="str">
            <v>11.05.05</v>
          </cell>
          <cell r="F979" t="str">
            <v/>
          </cell>
          <cell r="G979" t="str">
            <v xml:space="preserve">  .  .</v>
          </cell>
          <cell r="H979">
            <v>0.01</v>
          </cell>
          <cell r="I979">
            <v>0</v>
          </cell>
          <cell r="J979">
            <v>0</v>
          </cell>
          <cell r="K979">
            <v>0.01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0.01</v>
          </cell>
          <cell r="Q979">
            <v>0</v>
          </cell>
          <cell r="R979">
            <v>123</v>
          </cell>
          <cell r="S979">
            <v>935</v>
          </cell>
          <cell r="T979" t="str">
            <v>Амортизация (водопровод)</v>
          </cell>
          <cell r="U979">
            <v>33300</v>
          </cell>
          <cell r="V979">
            <v>43</v>
          </cell>
          <cell r="W979">
            <v>18</v>
          </cell>
          <cell r="X979">
            <v>25</v>
          </cell>
          <cell r="Y979">
            <v>41.860465116279073</v>
          </cell>
          <cell r="Z979">
            <v>13939.534883720931</v>
          </cell>
          <cell r="AA979">
            <v>19360.465116279069</v>
          </cell>
          <cell r="AB979">
            <v>1936046.5116279069</v>
          </cell>
          <cell r="AC979">
            <v>19360.45511627907</v>
          </cell>
          <cell r="AD979">
            <v>0</v>
          </cell>
          <cell r="AE979">
            <v>19360.465116279069</v>
          </cell>
          <cell r="AF979">
            <v>0</v>
          </cell>
          <cell r="AG979">
            <v>64.534883720930225</v>
          </cell>
          <cell r="AH979">
            <v>64.534883720930239</v>
          </cell>
        </row>
        <row r="980">
          <cell r="A980">
            <v>1122</v>
          </cell>
          <cell r="B980" t="str">
            <v>Вод-д ул Четская 47</v>
          </cell>
          <cell r="C980">
            <v>4</v>
          </cell>
          <cell r="D980" t="str">
            <v>25</v>
          </cell>
          <cell r="E980" t="str">
            <v>11.05.05</v>
          </cell>
          <cell r="F980" t="str">
            <v/>
          </cell>
          <cell r="G980" t="str">
            <v xml:space="preserve">  .  .</v>
          </cell>
          <cell r="H980">
            <v>0.01</v>
          </cell>
          <cell r="I980">
            <v>0</v>
          </cell>
          <cell r="J980">
            <v>0</v>
          </cell>
          <cell r="K980">
            <v>0.01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0.01</v>
          </cell>
          <cell r="Q980">
            <v>0</v>
          </cell>
          <cell r="R980">
            <v>123</v>
          </cell>
          <cell r="S980">
            <v>935</v>
          </cell>
          <cell r="T980" t="str">
            <v>Амортизация (водопровод)</v>
          </cell>
          <cell r="U980">
            <v>2700</v>
          </cell>
          <cell r="V980">
            <v>43</v>
          </cell>
          <cell r="W980">
            <v>18</v>
          </cell>
          <cell r="X980">
            <v>25</v>
          </cell>
          <cell r="Y980">
            <v>41.860465116279073</v>
          </cell>
          <cell r="Z980">
            <v>1130.2325581395348</v>
          </cell>
          <cell r="AA980">
            <v>1569.7674418604652</v>
          </cell>
          <cell r="AB980">
            <v>156976.7441860465</v>
          </cell>
          <cell r="AC980">
            <v>1569.7574418604652</v>
          </cell>
          <cell r="AD980">
            <v>0</v>
          </cell>
          <cell r="AE980">
            <v>1569.7674418604652</v>
          </cell>
          <cell r="AF980">
            <v>0</v>
          </cell>
          <cell r="AG980">
            <v>5.2325581395348841</v>
          </cell>
          <cell r="AH980">
            <v>5.2325581395348832</v>
          </cell>
        </row>
        <row r="981">
          <cell r="A981">
            <v>1123</v>
          </cell>
          <cell r="B981" t="str">
            <v>Вод-д ул Ключевая 36</v>
          </cell>
          <cell r="C981">
            <v>4</v>
          </cell>
          <cell r="D981" t="str">
            <v>25</v>
          </cell>
          <cell r="E981" t="str">
            <v>11.05.05</v>
          </cell>
          <cell r="F981" t="str">
            <v/>
          </cell>
          <cell r="G981" t="str">
            <v xml:space="preserve">  .  .</v>
          </cell>
          <cell r="H981">
            <v>0.01</v>
          </cell>
          <cell r="I981">
            <v>0</v>
          </cell>
          <cell r="J981">
            <v>0</v>
          </cell>
          <cell r="K981">
            <v>0.01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0.01</v>
          </cell>
          <cell r="Q981">
            <v>0</v>
          </cell>
          <cell r="R981">
            <v>123</v>
          </cell>
          <cell r="S981">
            <v>935</v>
          </cell>
          <cell r="T981" t="str">
            <v>Амортизация (водопровод)</v>
          </cell>
          <cell r="U981">
            <v>76500</v>
          </cell>
          <cell r="V981">
            <v>43</v>
          </cell>
          <cell r="W981">
            <v>18</v>
          </cell>
          <cell r="X981">
            <v>25</v>
          </cell>
          <cell r="Y981">
            <v>41.860465116279073</v>
          </cell>
          <cell r="Z981">
            <v>32023.255813953489</v>
          </cell>
          <cell r="AA981">
            <v>44476.744186046511</v>
          </cell>
          <cell r="AB981">
            <v>4447674.4186046515</v>
          </cell>
          <cell r="AC981">
            <v>44476.734186046517</v>
          </cell>
          <cell r="AD981">
            <v>0</v>
          </cell>
          <cell r="AE981">
            <v>44476.744186046519</v>
          </cell>
          <cell r="AF981">
            <v>0</v>
          </cell>
          <cell r="AG981">
            <v>148.2558139534884</v>
          </cell>
          <cell r="AH981">
            <v>148.25581395348837</v>
          </cell>
        </row>
        <row r="982">
          <cell r="A982">
            <v>1124</v>
          </cell>
          <cell r="B982" t="str">
            <v>Вод-д ул Стекольная 16</v>
          </cell>
          <cell r="C982">
            <v>4</v>
          </cell>
          <cell r="D982" t="str">
            <v>25</v>
          </cell>
          <cell r="E982" t="str">
            <v>11.05.05</v>
          </cell>
          <cell r="F982" t="str">
            <v/>
          </cell>
          <cell r="G982" t="str">
            <v xml:space="preserve">  .  .</v>
          </cell>
          <cell r="H982">
            <v>0.01</v>
          </cell>
          <cell r="I982">
            <v>0</v>
          </cell>
          <cell r="J982">
            <v>0</v>
          </cell>
          <cell r="K982">
            <v>0.01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0.01</v>
          </cell>
          <cell r="Q982">
            <v>0</v>
          </cell>
          <cell r="R982">
            <v>123</v>
          </cell>
          <cell r="S982">
            <v>935</v>
          </cell>
          <cell r="T982" t="str">
            <v>Амортизация (водопровод)</v>
          </cell>
          <cell r="U982">
            <v>48600</v>
          </cell>
          <cell r="V982">
            <v>43</v>
          </cell>
          <cell r="W982">
            <v>18</v>
          </cell>
          <cell r="X982">
            <v>25</v>
          </cell>
          <cell r="Y982">
            <v>41.860465116279073</v>
          </cell>
          <cell r="Z982">
            <v>20344.18604651163</v>
          </cell>
          <cell r="AA982">
            <v>28255.81395348837</v>
          </cell>
          <cell r="AB982">
            <v>2825581.3953488371</v>
          </cell>
          <cell r="AC982">
            <v>28255.803953488372</v>
          </cell>
          <cell r="AD982">
            <v>0</v>
          </cell>
          <cell r="AE982">
            <v>28255.81395348837</v>
          </cell>
          <cell r="AF982">
            <v>0</v>
          </cell>
          <cell r="AG982">
            <v>94.186046511627907</v>
          </cell>
          <cell r="AH982">
            <v>94.186046511627907</v>
          </cell>
        </row>
        <row r="983">
          <cell r="A983">
            <v>1125</v>
          </cell>
          <cell r="B983" t="str">
            <v>Вод-д ул пр.Б-Жырау, 58</v>
          </cell>
          <cell r="C983">
            <v>4</v>
          </cell>
          <cell r="D983" t="str">
            <v>25</v>
          </cell>
          <cell r="E983" t="str">
            <v>11.05.05</v>
          </cell>
          <cell r="F983" t="str">
            <v/>
          </cell>
          <cell r="G983" t="str">
            <v xml:space="preserve">  .  .</v>
          </cell>
          <cell r="H983">
            <v>0.01</v>
          </cell>
          <cell r="I983">
            <v>0</v>
          </cell>
          <cell r="J983">
            <v>0</v>
          </cell>
          <cell r="K983">
            <v>0.01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0.01</v>
          </cell>
          <cell r="Q983">
            <v>0</v>
          </cell>
          <cell r="R983">
            <v>123</v>
          </cell>
          <cell r="S983">
            <v>935</v>
          </cell>
          <cell r="T983" t="str">
            <v>Амортизация (водопровод)</v>
          </cell>
          <cell r="U983">
            <v>40500</v>
          </cell>
          <cell r="V983">
            <v>43</v>
          </cell>
          <cell r="W983">
            <v>18</v>
          </cell>
          <cell r="X983">
            <v>25</v>
          </cell>
          <cell r="Y983">
            <v>41.860465116279073</v>
          </cell>
          <cell r="Z983">
            <v>16953.488372093023</v>
          </cell>
          <cell r="AA983">
            <v>23546.511627906977</v>
          </cell>
          <cell r="AB983">
            <v>2354651.1627906975</v>
          </cell>
          <cell r="AC983">
            <v>23546.501627906979</v>
          </cell>
          <cell r="AD983">
            <v>0</v>
          </cell>
          <cell r="AE983">
            <v>23546.511627906977</v>
          </cell>
          <cell r="AF983">
            <v>0</v>
          </cell>
          <cell r="AG983">
            <v>78.488372093023258</v>
          </cell>
          <cell r="AH983">
            <v>78.488372093023258</v>
          </cell>
        </row>
        <row r="984">
          <cell r="A984">
            <v>1126</v>
          </cell>
          <cell r="B984" t="str">
            <v>Вод-д ул Балхашская 38</v>
          </cell>
          <cell r="C984">
            <v>4</v>
          </cell>
          <cell r="D984" t="str">
            <v>25</v>
          </cell>
          <cell r="E984" t="str">
            <v>11.05.05</v>
          </cell>
          <cell r="F984" t="str">
            <v/>
          </cell>
          <cell r="G984" t="str">
            <v xml:space="preserve">  .  .</v>
          </cell>
          <cell r="H984">
            <v>0.01</v>
          </cell>
          <cell r="I984">
            <v>0</v>
          </cell>
          <cell r="J984">
            <v>0</v>
          </cell>
          <cell r="K984">
            <v>0.01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0.01</v>
          </cell>
          <cell r="Q984">
            <v>0</v>
          </cell>
          <cell r="R984">
            <v>123</v>
          </cell>
          <cell r="S984">
            <v>935</v>
          </cell>
          <cell r="T984" t="str">
            <v>Амортизация (водопровод)</v>
          </cell>
          <cell r="U984">
            <v>531000</v>
          </cell>
          <cell r="V984">
            <v>43</v>
          </cell>
          <cell r="W984">
            <v>18</v>
          </cell>
          <cell r="X984">
            <v>25</v>
          </cell>
          <cell r="Y984">
            <v>41.860465116279073</v>
          </cell>
          <cell r="Z984">
            <v>222279.06976744186</v>
          </cell>
          <cell r="AA984">
            <v>308720.93023255817</v>
          </cell>
          <cell r="AB984">
            <v>30872093.023255818</v>
          </cell>
          <cell r="AC984">
            <v>308720.92023255816</v>
          </cell>
          <cell r="AD984">
            <v>0</v>
          </cell>
          <cell r="AE984">
            <v>308720.93023255817</v>
          </cell>
          <cell r="AF984">
            <v>0</v>
          </cell>
          <cell r="AG984">
            <v>1029.0697674418604</v>
          </cell>
          <cell r="AH984">
            <v>1029.0697674418604</v>
          </cell>
        </row>
        <row r="985">
          <cell r="A985">
            <v>1127</v>
          </cell>
          <cell r="B985" t="str">
            <v>Вод-д ул Анжерская 39</v>
          </cell>
          <cell r="C985">
            <v>4</v>
          </cell>
          <cell r="D985" t="str">
            <v>25</v>
          </cell>
          <cell r="E985" t="str">
            <v>11.05.05</v>
          </cell>
          <cell r="F985" t="str">
            <v/>
          </cell>
          <cell r="G985" t="str">
            <v xml:space="preserve">  .  .</v>
          </cell>
          <cell r="H985">
            <v>0.01</v>
          </cell>
          <cell r="I985">
            <v>0</v>
          </cell>
          <cell r="J985">
            <v>0</v>
          </cell>
          <cell r="K985">
            <v>0.01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0.01</v>
          </cell>
          <cell r="Q985">
            <v>0</v>
          </cell>
          <cell r="R985">
            <v>123</v>
          </cell>
          <cell r="S985">
            <v>935</v>
          </cell>
          <cell r="T985" t="str">
            <v>Амортизация (водопровод)</v>
          </cell>
          <cell r="U985">
            <v>31500</v>
          </cell>
          <cell r="V985">
            <v>43</v>
          </cell>
          <cell r="W985">
            <v>18</v>
          </cell>
          <cell r="X985">
            <v>25</v>
          </cell>
          <cell r="Y985">
            <v>41.860465116279073</v>
          </cell>
          <cell r="Z985">
            <v>13186.046511627908</v>
          </cell>
          <cell r="AA985">
            <v>18313.953488372092</v>
          </cell>
          <cell r="AB985">
            <v>1831395.3488372092</v>
          </cell>
          <cell r="AC985">
            <v>18313.943488372093</v>
          </cell>
          <cell r="AD985">
            <v>0</v>
          </cell>
          <cell r="AE985">
            <v>18313.953488372092</v>
          </cell>
          <cell r="AF985">
            <v>0</v>
          </cell>
          <cell r="AG985">
            <v>61.046511627906973</v>
          </cell>
          <cell r="AH985">
            <v>61.046511627906973</v>
          </cell>
        </row>
        <row r="986">
          <cell r="A986">
            <v>1128</v>
          </cell>
          <cell r="B986" t="str">
            <v>Вод-д ул Орбита 18</v>
          </cell>
          <cell r="C986">
            <v>4</v>
          </cell>
          <cell r="D986" t="str">
            <v>25</v>
          </cell>
          <cell r="E986" t="str">
            <v>11.05.05</v>
          </cell>
          <cell r="F986" t="str">
            <v/>
          </cell>
          <cell r="G986" t="str">
            <v xml:space="preserve">  .  .</v>
          </cell>
          <cell r="H986">
            <v>62900.21</v>
          </cell>
          <cell r="I986">
            <v>0</v>
          </cell>
          <cell r="J986">
            <v>0</v>
          </cell>
          <cell r="K986">
            <v>62900.21</v>
          </cell>
          <cell r="L986">
            <v>0</v>
          </cell>
          <cell r="M986">
            <v>209.67</v>
          </cell>
          <cell r="N986">
            <v>209.67</v>
          </cell>
          <cell r="O986">
            <v>419.34</v>
          </cell>
          <cell r="P986">
            <v>62480.87</v>
          </cell>
          <cell r="Q986">
            <v>314.5</v>
          </cell>
          <cell r="R986">
            <v>123</v>
          </cell>
          <cell r="S986">
            <v>935</v>
          </cell>
          <cell r="T986" t="str">
            <v>Амортизация (водопровод)</v>
          </cell>
          <cell r="U986">
            <v>16200</v>
          </cell>
          <cell r="V986">
            <v>43</v>
          </cell>
          <cell r="W986">
            <v>18</v>
          </cell>
          <cell r="X986">
            <v>25</v>
          </cell>
          <cell r="Y986">
            <v>41.860465116279073</v>
          </cell>
          <cell r="Z986">
            <v>6781.3953488372099</v>
          </cell>
          <cell r="AA986">
            <v>9418.6046511627901</v>
          </cell>
          <cell r="AB986">
            <v>0.15074381408521983</v>
          </cell>
          <cell r="AC986">
            <v>-53418.392437838716</v>
          </cell>
          <cell r="AD986">
            <v>-356.12708900150392</v>
          </cell>
          <cell r="AE986">
            <v>9481.8175621612827</v>
          </cell>
          <cell r="AF986">
            <v>63.212910998496056</v>
          </cell>
          <cell r="AG986">
            <v>31.606058540537607</v>
          </cell>
          <cell r="AH986">
            <v>31.395348837209301</v>
          </cell>
        </row>
        <row r="987">
          <cell r="A987">
            <v>1129</v>
          </cell>
          <cell r="B987" t="str">
            <v>Вод-д ул Ярославская</v>
          </cell>
          <cell r="C987">
            <v>4</v>
          </cell>
          <cell r="D987" t="str">
            <v>25</v>
          </cell>
          <cell r="E987" t="str">
            <v>11.05.05</v>
          </cell>
          <cell r="F987" t="str">
            <v/>
          </cell>
          <cell r="G987" t="str">
            <v xml:space="preserve">  .  .</v>
          </cell>
          <cell r="H987">
            <v>0.01</v>
          </cell>
          <cell r="I987">
            <v>0</v>
          </cell>
          <cell r="J987">
            <v>0</v>
          </cell>
          <cell r="K987">
            <v>0.01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0.01</v>
          </cell>
          <cell r="Q987">
            <v>0</v>
          </cell>
          <cell r="R987">
            <v>123</v>
          </cell>
          <cell r="S987">
            <v>935</v>
          </cell>
          <cell r="T987" t="str">
            <v>Амортизация (водопровод)</v>
          </cell>
          <cell r="U987">
            <v>296400</v>
          </cell>
          <cell r="V987">
            <v>44</v>
          </cell>
          <cell r="W987">
            <v>18</v>
          </cell>
          <cell r="X987">
            <v>26</v>
          </cell>
          <cell r="Y987">
            <v>40.909090909090914</v>
          </cell>
          <cell r="Z987">
            <v>121254.54545454546</v>
          </cell>
          <cell r="AA987">
            <v>175145.45454545453</v>
          </cell>
          <cell r="AB987">
            <v>17514545.454545453</v>
          </cell>
          <cell r="AC987">
            <v>175145.44454545452</v>
          </cell>
          <cell r="AD987">
            <v>0</v>
          </cell>
          <cell r="AE987">
            <v>175145.45454545453</v>
          </cell>
          <cell r="AF987">
            <v>0</v>
          </cell>
          <cell r="AG987">
            <v>583.81818181818176</v>
          </cell>
          <cell r="AH987">
            <v>561.36363636363637</v>
          </cell>
        </row>
        <row r="988">
          <cell r="A988">
            <v>1130</v>
          </cell>
          <cell r="B988" t="str">
            <v>Вод-д ул Чичерина</v>
          </cell>
          <cell r="C988">
            <v>4</v>
          </cell>
          <cell r="D988" t="str">
            <v>25</v>
          </cell>
          <cell r="E988" t="str">
            <v>11.05.05</v>
          </cell>
          <cell r="F988" t="str">
            <v/>
          </cell>
          <cell r="G988" t="str">
            <v xml:space="preserve">  .  .</v>
          </cell>
          <cell r="H988">
            <v>0.01</v>
          </cell>
          <cell r="I988">
            <v>0</v>
          </cell>
          <cell r="J988">
            <v>0</v>
          </cell>
          <cell r="K988">
            <v>0.01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0.01</v>
          </cell>
          <cell r="Q988">
            <v>0</v>
          </cell>
          <cell r="R988">
            <v>123</v>
          </cell>
          <cell r="S988">
            <v>935</v>
          </cell>
          <cell r="T988" t="str">
            <v>Амортизация (водопровод)</v>
          </cell>
          <cell r="U988">
            <v>687750</v>
          </cell>
          <cell r="V988">
            <v>43</v>
          </cell>
          <cell r="W988">
            <v>18</v>
          </cell>
          <cell r="X988">
            <v>25</v>
          </cell>
          <cell r="Y988">
            <v>41.860465116279073</v>
          </cell>
          <cell r="Z988">
            <v>287895.34883720934</v>
          </cell>
          <cell r="AA988">
            <v>399854.65116279066</v>
          </cell>
          <cell r="AB988">
            <v>39985465.116279066</v>
          </cell>
          <cell r="AC988">
            <v>399854.64116279065</v>
          </cell>
          <cell r="AD988">
            <v>0</v>
          </cell>
          <cell r="AE988">
            <v>399854.65116279066</v>
          </cell>
          <cell r="AF988">
            <v>0</v>
          </cell>
          <cell r="AG988">
            <v>1332.8488372093022</v>
          </cell>
          <cell r="AH988">
            <v>1332.8488372093022</v>
          </cell>
        </row>
        <row r="989">
          <cell r="A989">
            <v>1131</v>
          </cell>
          <cell r="B989" t="str">
            <v>Вод-д ул Пирогова</v>
          </cell>
          <cell r="C989">
            <v>4</v>
          </cell>
          <cell r="D989" t="str">
            <v>25</v>
          </cell>
          <cell r="E989" t="str">
            <v>11.05.05</v>
          </cell>
          <cell r="F989" t="str">
            <v/>
          </cell>
          <cell r="G989" t="str">
            <v xml:space="preserve">  .  .</v>
          </cell>
          <cell r="H989">
            <v>0.01</v>
          </cell>
          <cell r="I989">
            <v>0</v>
          </cell>
          <cell r="J989">
            <v>0</v>
          </cell>
          <cell r="K989">
            <v>0.01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0.01</v>
          </cell>
          <cell r="Q989">
            <v>0</v>
          </cell>
          <cell r="R989">
            <v>123</v>
          </cell>
          <cell r="S989">
            <v>935</v>
          </cell>
          <cell r="T989" t="str">
            <v>Амортизация (водопровод)</v>
          </cell>
          <cell r="U989">
            <v>154000</v>
          </cell>
          <cell r="V989">
            <v>43</v>
          </cell>
          <cell r="W989">
            <v>18</v>
          </cell>
          <cell r="X989">
            <v>25</v>
          </cell>
          <cell r="Y989">
            <v>41.860465116279073</v>
          </cell>
          <cell r="Z989">
            <v>64465.116279069771</v>
          </cell>
          <cell r="AA989">
            <v>89534.883720930229</v>
          </cell>
          <cell r="AB989">
            <v>8953488.3720930219</v>
          </cell>
          <cell r="AC989">
            <v>89534.87372093022</v>
          </cell>
          <cell r="AD989">
            <v>0</v>
          </cell>
          <cell r="AE989">
            <v>89534.883720930215</v>
          </cell>
          <cell r="AF989">
            <v>0</v>
          </cell>
          <cell r="AG989">
            <v>298.44961240310073</v>
          </cell>
          <cell r="AH989">
            <v>298.44961240310079</v>
          </cell>
        </row>
        <row r="990">
          <cell r="A990">
            <v>1132</v>
          </cell>
          <cell r="B990" t="str">
            <v>Вод-д ул Керамическая</v>
          </cell>
          <cell r="C990">
            <v>4</v>
          </cell>
          <cell r="D990" t="str">
            <v>25</v>
          </cell>
          <cell r="E990" t="str">
            <v>11.05.05</v>
          </cell>
          <cell r="F990" t="str">
            <v/>
          </cell>
          <cell r="G990" t="str">
            <v xml:space="preserve">  .  .</v>
          </cell>
          <cell r="H990">
            <v>12981.16</v>
          </cell>
          <cell r="I990">
            <v>0</v>
          </cell>
          <cell r="J990">
            <v>0</v>
          </cell>
          <cell r="K990">
            <v>12981.16</v>
          </cell>
          <cell r="L990">
            <v>0</v>
          </cell>
          <cell r="M990">
            <v>43.27</v>
          </cell>
          <cell r="N990">
            <v>43.27</v>
          </cell>
          <cell r="O990">
            <v>216.35</v>
          </cell>
          <cell r="P990">
            <v>12764.81</v>
          </cell>
          <cell r="Q990">
            <v>64.91</v>
          </cell>
          <cell r="R990">
            <v>123</v>
          </cell>
          <cell r="S990">
            <v>935</v>
          </cell>
          <cell r="T990" t="str">
            <v>Амортизация (водопровод)</v>
          </cell>
          <cell r="U990">
            <v>310800</v>
          </cell>
          <cell r="V990">
            <v>44</v>
          </cell>
          <cell r="W990">
            <v>18</v>
          </cell>
          <cell r="X990">
            <v>26</v>
          </cell>
          <cell r="Y990">
            <v>40.909090909090914</v>
          </cell>
          <cell r="Z990">
            <v>127145.45454545456</v>
          </cell>
          <cell r="AA990">
            <v>183654.54545454544</v>
          </cell>
          <cell r="AB990">
            <v>14.387565929657038</v>
          </cell>
          <cell r="AC990">
            <v>173786.13534342675</v>
          </cell>
          <cell r="AD990">
            <v>2896.3998888813003</v>
          </cell>
          <cell r="AE990">
            <v>186767.29534342675</v>
          </cell>
          <cell r="AF990">
            <v>3112.7498888813002</v>
          </cell>
          <cell r="AG990">
            <v>622.55765114475582</v>
          </cell>
          <cell r="AH990">
            <v>588.63636363636363</v>
          </cell>
        </row>
        <row r="991">
          <cell r="A991">
            <v>1133</v>
          </cell>
          <cell r="B991" t="str">
            <v>Вод-д ул Аэрологическая</v>
          </cell>
          <cell r="C991">
            <v>4</v>
          </cell>
          <cell r="D991" t="str">
            <v>25</v>
          </cell>
          <cell r="E991" t="str">
            <v>11.05.05</v>
          </cell>
          <cell r="F991" t="str">
            <v/>
          </cell>
          <cell r="G991" t="str">
            <v xml:space="preserve">  .  .</v>
          </cell>
          <cell r="H991">
            <v>0.01</v>
          </cell>
          <cell r="I991">
            <v>0</v>
          </cell>
          <cell r="J991">
            <v>0</v>
          </cell>
          <cell r="K991">
            <v>0.01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0.01</v>
          </cell>
          <cell r="Q991">
            <v>0</v>
          </cell>
          <cell r="R991">
            <v>123</v>
          </cell>
          <cell r="S991">
            <v>935</v>
          </cell>
          <cell r="T991" t="str">
            <v>Амортизация (водопровод)</v>
          </cell>
          <cell r="U991">
            <v>275500</v>
          </cell>
          <cell r="V991">
            <v>44</v>
          </cell>
          <cell r="W991">
            <v>18</v>
          </cell>
          <cell r="X991">
            <v>26</v>
          </cell>
          <cell r="Y991">
            <v>40.909090909090914</v>
          </cell>
          <cell r="Z991">
            <v>112704.54545454546</v>
          </cell>
          <cell r="AA991">
            <v>162795.45454545453</v>
          </cell>
          <cell r="AB991">
            <v>16279545.454545453</v>
          </cell>
          <cell r="AC991">
            <v>162795.44454545452</v>
          </cell>
          <cell r="AD991">
            <v>0</v>
          </cell>
          <cell r="AE991">
            <v>162795.45454545453</v>
          </cell>
          <cell r="AF991">
            <v>0</v>
          </cell>
          <cell r="AG991">
            <v>542.65151515151513</v>
          </cell>
          <cell r="AH991">
            <v>521.780303030303</v>
          </cell>
        </row>
        <row r="992">
          <cell r="A992">
            <v>1134</v>
          </cell>
          <cell r="B992" t="str">
            <v>Вод-д ул Строительная 1-24</v>
          </cell>
          <cell r="C992">
            <v>4</v>
          </cell>
          <cell r="D992" t="str">
            <v>25</v>
          </cell>
          <cell r="E992" t="str">
            <v>11.05.05</v>
          </cell>
          <cell r="F992" t="str">
            <v/>
          </cell>
          <cell r="G992" t="str">
            <v xml:space="preserve">  .  .</v>
          </cell>
          <cell r="H992">
            <v>0.01</v>
          </cell>
          <cell r="I992">
            <v>0</v>
          </cell>
          <cell r="J992">
            <v>0</v>
          </cell>
          <cell r="K992">
            <v>0.01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0.01</v>
          </cell>
          <cell r="Q992">
            <v>0</v>
          </cell>
          <cell r="R992">
            <v>123</v>
          </cell>
          <cell r="S992">
            <v>935</v>
          </cell>
          <cell r="T992" t="str">
            <v>Амортизация (водопровод)</v>
          </cell>
          <cell r="U992">
            <v>234000</v>
          </cell>
          <cell r="V992">
            <v>43</v>
          </cell>
          <cell r="W992">
            <v>18</v>
          </cell>
          <cell r="X992">
            <v>25</v>
          </cell>
          <cell r="Y992">
            <v>41.860465116279073</v>
          </cell>
          <cell r="Z992">
            <v>97953.488372093023</v>
          </cell>
          <cell r="AA992">
            <v>136046.51162790699</v>
          </cell>
          <cell r="AB992">
            <v>13604651.162790699</v>
          </cell>
          <cell r="AC992">
            <v>136046.50162790698</v>
          </cell>
          <cell r="AD992">
            <v>0</v>
          </cell>
          <cell r="AE992">
            <v>136046.51162790699</v>
          </cell>
          <cell r="AF992">
            <v>0</v>
          </cell>
          <cell r="AG992">
            <v>453.48837209302332</v>
          </cell>
          <cell r="AH992">
            <v>453.4883720930232</v>
          </cell>
        </row>
        <row r="993">
          <cell r="A993">
            <v>1135</v>
          </cell>
          <cell r="B993" t="str">
            <v>Вод-д ул Нуринская</v>
          </cell>
          <cell r="C993">
            <v>4</v>
          </cell>
          <cell r="D993" t="str">
            <v>25</v>
          </cell>
          <cell r="E993" t="str">
            <v>11.05.05</v>
          </cell>
          <cell r="F993" t="str">
            <v/>
          </cell>
          <cell r="G993" t="str">
            <v xml:space="preserve">  .  .</v>
          </cell>
          <cell r="H993">
            <v>0.01</v>
          </cell>
          <cell r="I993">
            <v>0</v>
          </cell>
          <cell r="J993">
            <v>0</v>
          </cell>
          <cell r="K993">
            <v>0.01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0.01</v>
          </cell>
          <cell r="Q993">
            <v>0</v>
          </cell>
          <cell r="R993">
            <v>123</v>
          </cell>
          <cell r="S993">
            <v>935</v>
          </cell>
          <cell r="T993" t="str">
            <v>Амортизация (водопровод)</v>
          </cell>
          <cell r="U993">
            <v>67500</v>
          </cell>
          <cell r="V993">
            <v>43</v>
          </cell>
          <cell r="W993">
            <v>18</v>
          </cell>
          <cell r="X993">
            <v>25</v>
          </cell>
          <cell r="Y993">
            <v>41.860465116279073</v>
          </cell>
          <cell r="Z993">
            <v>28255.813953488374</v>
          </cell>
          <cell r="AA993">
            <v>39244.186046511626</v>
          </cell>
          <cell r="AB993">
            <v>3924418.6046511624</v>
          </cell>
          <cell r="AC993">
            <v>39244.176046511624</v>
          </cell>
          <cell r="AD993">
            <v>0</v>
          </cell>
          <cell r="AE993">
            <v>39244.186046511626</v>
          </cell>
          <cell r="AF993">
            <v>0</v>
          </cell>
          <cell r="AG993">
            <v>130.81395348837208</v>
          </cell>
          <cell r="AH993">
            <v>130.81395348837211</v>
          </cell>
        </row>
        <row r="994">
          <cell r="A994">
            <v>1136</v>
          </cell>
          <cell r="B994" t="str">
            <v>Вод-д ул Аманжолова</v>
          </cell>
          <cell r="C994">
            <v>4</v>
          </cell>
          <cell r="D994" t="str">
            <v>25</v>
          </cell>
          <cell r="E994" t="str">
            <v>11.05.05</v>
          </cell>
          <cell r="F994" t="str">
            <v/>
          </cell>
          <cell r="G994" t="str">
            <v xml:space="preserve">  .  .</v>
          </cell>
          <cell r="H994">
            <v>84655.52</v>
          </cell>
          <cell r="I994">
            <v>0</v>
          </cell>
          <cell r="J994">
            <v>0</v>
          </cell>
          <cell r="K994">
            <v>84655.52</v>
          </cell>
          <cell r="L994">
            <v>0</v>
          </cell>
          <cell r="M994">
            <v>282.19</v>
          </cell>
          <cell r="N994">
            <v>282.19</v>
          </cell>
          <cell r="O994">
            <v>1975.33</v>
          </cell>
          <cell r="P994">
            <v>82680.19</v>
          </cell>
          <cell r="Q994">
            <v>423.28</v>
          </cell>
          <cell r="R994">
            <v>123</v>
          </cell>
          <cell r="S994">
            <v>935</v>
          </cell>
          <cell r="T994" t="str">
            <v>Амортизация (водопровод)</v>
          </cell>
          <cell r="U994">
            <v>201240</v>
          </cell>
          <cell r="V994">
            <v>44</v>
          </cell>
          <cell r="W994">
            <v>18</v>
          </cell>
          <cell r="X994">
            <v>26</v>
          </cell>
          <cell r="Y994">
            <v>40.909090909090914</v>
          </cell>
          <cell r="Z994">
            <v>82325.454545454544</v>
          </cell>
          <cell r="AA994">
            <v>118914.54545454546</v>
          </cell>
          <cell r="AB994">
            <v>1.4382471237009187</v>
          </cell>
          <cell r="AC994">
            <v>37100.03814540559</v>
          </cell>
          <cell r="AD994">
            <v>865.68269086013561</v>
          </cell>
          <cell r="AE994">
            <v>121755.55814540559</v>
          </cell>
          <cell r="AF994">
            <v>2841.0126908601355</v>
          </cell>
          <cell r="AG994">
            <v>405.85186048468535</v>
          </cell>
          <cell r="AH994">
            <v>381.13636363636368</v>
          </cell>
        </row>
        <row r="995">
          <cell r="A995">
            <v>1139</v>
          </cell>
          <cell r="B995" t="str">
            <v>Кабель 6кв от Сабурхан РП-35 н/ст Западная</v>
          </cell>
          <cell r="C995">
            <v>4</v>
          </cell>
          <cell r="D995" t="str">
            <v>25</v>
          </cell>
          <cell r="E995" t="str">
            <v>11.05.05</v>
          </cell>
          <cell r="F995" t="str">
            <v/>
          </cell>
          <cell r="G995" t="str">
            <v xml:space="preserve">  .  .</v>
          </cell>
          <cell r="H995">
            <v>0.01</v>
          </cell>
          <cell r="I995">
            <v>0</v>
          </cell>
          <cell r="J995">
            <v>0</v>
          </cell>
          <cell r="K995">
            <v>0.01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0.01</v>
          </cell>
          <cell r="Q995">
            <v>0</v>
          </cell>
          <cell r="R995">
            <v>123</v>
          </cell>
          <cell r="S995">
            <v>935</v>
          </cell>
          <cell r="T995" t="str">
            <v>Амортизация (водопровод)</v>
          </cell>
          <cell r="U995">
            <v>35000</v>
          </cell>
          <cell r="V995">
            <v>64.400000000000006</v>
          </cell>
          <cell r="W995">
            <v>26</v>
          </cell>
          <cell r="X995">
            <v>38.4</v>
          </cell>
          <cell r="Y995">
            <v>40.372670807453417</v>
          </cell>
          <cell r="Z995">
            <v>14130.434782608696</v>
          </cell>
          <cell r="AA995">
            <v>20869.565217391304</v>
          </cell>
          <cell r="AB995">
            <v>2086956.5217391304</v>
          </cell>
          <cell r="AC995">
            <v>20869.555217391306</v>
          </cell>
          <cell r="AD995">
            <v>0</v>
          </cell>
          <cell r="AE995">
            <v>20869.565217391304</v>
          </cell>
          <cell r="AF995">
            <v>0</v>
          </cell>
          <cell r="AG995">
            <v>69.565217391304344</v>
          </cell>
          <cell r="AH995">
            <v>45.289855072463759</v>
          </cell>
        </row>
        <row r="996">
          <cell r="A996">
            <v>1144</v>
          </cell>
          <cell r="B996" t="str">
            <v>Охранное освещ к н/стан 2 зоны</v>
          </cell>
          <cell r="C996">
            <v>3.5</v>
          </cell>
          <cell r="D996" t="str">
            <v>29</v>
          </cell>
          <cell r="E996" t="str">
            <v>11.05.05</v>
          </cell>
          <cell r="F996" t="str">
            <v/>
          </cell>
          <cell r="G996" t="str">
            <v xml:space="preserve">  .  .</v>
          </cell>
          <cell r="H996">
            <v>0.01</v>
          </cell>
          <cell r="I996">
            <v>0</v>
          </cell>
          <cell r="J996">
            <v>0</v>
          </cell>
          <cell r="K996">
            <v>0.01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0.01</v>
          </cell>
          <cell r="Q996">
            <v>0</v>
          </cell>
          <cell r="R996">
            <v>123</v>
          </cell>
          <cell r="S996">
            <v>935</v>
          </cell>
          <cell r="T996" t="str">
            <v/>
          </cell>
          <cell r="U996">
            <v>75000</v>
          </cell>
          <cell r="V996">
            <v>57</v>
          </cell>
          <cell r="W996">
            <v>30</v>
          </cell>
          <cell r="X996">
            <v>27</v>
          </cell>
          <cell r="Y996">
            <v>52.631578947368418</v>
          </cell>
          <cell r="Z996">
            <v>39473.684210526313</v>
          </cell>
          <cell r="AA996">
            <v>35526.315789473687</v>
          </cell>
          <cell r="AB996">
            <v>3552631.5789473685</v>
          </cell>
          <cell r="AC996">
            <v>35526.305789473685</v>
          </cell>
          <cell r="AD996">
            <v>0</v>
          </cell>
          <cell r="AE996">
            <v>35526.315789473687</v>
          </cell>
          <cell r="AF996">
            <v>0</v>
          </cell>
          <cell r="AG996">
            <v>103.6184210526316</v>
          </cell>
          <cell r="AH996">
            <v>109.64912280701755</v>
          </cell>
        </row>
        <row r="997">
          <cell r="A997">
            <v>1145</v>
          </cell>
          <cell r="B997" t="str">
            <v>Катодная защита Майкуд вод-да</v>
          </cell>
          <cell r="C997">
            <v>10</v>
          </cell>
          <cell r="D997" t="str">
            <v>10</v>
          </cell>
          <cell r="E997" t="str">
            <v>11.05.05</v>
          </cell>
          <cell r="F997" t="str">
            <v/>
          </cell>
          <cell r="G997" t="str">
            <v xml:space="preserve">  .  .</v>
          </cell>
          <cell r="H997">
            <v>0.01</v>
          </cell>
          <cell r="I997">
            <v>0</v>
          </cell>
          <cell r="J997">
            <v>0</v>
          </cell>
          <cell r="K997">
            <v>0.01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0.01</v>
          </cell>
          <cell r="Q997">
            <v>0</v>
          </cell>
          <cell r="R997">
            <v>123</v>
          </cell>
          <cell r="S997">
            <v>935</v>
          </cell>
          <cell r="T997" t="str">
            <v/>
          </cell>
          <cell r="U997">
            <v>75000</v>
          </cell>
          <cell r="V997">
            <v>19</v>
          </cell>
          <cell r="W997">
            <v>11</v>
          </cell>
          <cell r="X997">
            <v>8</v>
          </cell>
          <cell r="Y997">
            <v>57.894736842105267</v>
          </cell>
          <cell r="Z997">
            <v>43421.052631578947</v>
          </cell>
          <cell r="AA997">
            <v>31578.947368421053</v>
          </cell>
          <cell r="AB997">
            <v>3157894.7368421052</v>
          </cell>
          <cell r="AC997">
            <v>31578.937368421055</v>
          </cell>
          <cell r="AD997">
            <v>0</v>
          </cell>
          <cell r="AE997">
            <v>31578.947368421053</v>
          </cell>
          <cell r="AF997">
            <v>0</v>
          </cell>
          <cell r="AG997">
            <v>263.15789473684214</v>
          </cell>
          <cell r="AH997">
            <v>328.94736842105266</v>
          </cell>
        </row>
        <row r="998">
          <cell r="A998">
            <v>1146</v>
          </cell>
          <cell r="B998" t="str">
            <v>Катодная защита Майкуд вод-да</v>
          </cell>
          <cell r="C998">
            <v>10</v>
          </cell>
          <cell r="D998" t="str">
            <v>10</v>
          </cell>
          <cell r="E998" t="str">
            <v>11.05.05</v>
          </cell>
          <cell r="F998" t="str">
            <v/>
          </cell>
          <cell r="G998" t="str">
            <v xml:space="preserve">  .  .</v>
          </cell>
          <cell r="H998">
            <v>0.01</v>
          </cell>
          <cell r="I998">
            <v>0</v>
          </cell>
          <cell r="J998">
            <v>0</v>
          </cell>
          <cell r="K998">
            <v>0.01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0.01</v>
          </cell>
          <cell r="Q998">
            <v>0</v>
          </cell>
          <cell r="R998">
            <v>123</v>
          </cell>
          <cell r="S998">
            <v>935</v>
          </cell>
          <cell r="T998" t="str">
            <v>Амортизация (водопровод)</v>
          </cell>
          <cell r="U998">
            <v>75000</v>
          </cell>
          <cell r="V998">
            <v>19</v>
          </cell>
          <cell r="W998">
            <v>11</v>
          </cell>
          <cell r="X998">
            <v>8</v>
          </cell>
          <cell r="Y998">
            <v>57.894736842105267</v>
          </cell>
          <cell r="Z998">
            <v>43421.052631578947</v>
          </cell>
          <cell r="AA998">
            <v>31578.947368421053</v>
          </cell>
          <cell r="AB998">
            <v>3157894.7368421052</v>
          </cell>
          <cell r="AC998">
            <v>31578.937368421055</v>
          </cell>
          <cell r="AD998">
            <v>0</v>
          </cell>
          <cell r="AE998">
            <v>31578.947368421053</v>
          </cell>
          <cell r="AF998">
            <v>0</v>
          </cell>
          <cell r="AG998">
            <v>263.15789473684214</v>
          </cell>
          <cell r="AH998">
            <v>328.94736842105266</v>
          </cell>
        </row>
        <row r="999">
          <cell r="A999">
            <v>1150</v>
          </cell>
          <cell r="B999" t="str">
            <v>ЛЭП 6 кв на Северной н/ст</v>
          </cell>
          <cell r="C999">
            <v>3.5</v>
          </cell>
          <cell r="D999" t="str">
            <v>29</v>
          </cell>
          <cell r="E999" t="str">
            <v>11.05.05</v>
          </cell>
          <cell r="F999" t="str">
            <v/>
          </cell>
          <cell r="G999" t="str">
            <v xml:space="preserve">  .  .</v>
          </cell>
          <cell r="H999">
            <v>0.01</v>
          </cell>
          <cell r="I999">
            <v>0</v>
          </cell>
          <cell r="J999">
            <v>0</v>
          </cell>
          <cell r="K999">
            <v>0.01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0.01</v>
          </cell>
          <cell r="Q999">
            <v>0</v>
          </cell>
          <cell r="R999">
            <v>123</v>
          </cell>
          <cell r="S999">
            <v>935</v>
          </cell>
          <cell r="T999" t="str">
            <v>Амортизация Подъем воды</v>
          </cell>
          <cell r="U999">
            <v>1725000</v>
          </cell>
          <cell r="V999">
            <v>64.400000000000006</v>
          </cell>
          <cell r="W999">
            <v>26</v>
          </cell>
          <cell r="X999">
            <v>38.4</v>
          </cell>
          <cell r="Y999">
            <v>40.372670807453417</v>
          </cell>
          <cell r="Z999">
            <v>696428.57142857136</v>
          </cell>
          <cell r="AA999">
            <v>1028571.4285714286</v>
          </cell>
          <cell r="AB999">
            <v>102857142.85714287</v>
          </cell>
          <cell r="AC999">
            <v>1028571.4185714286</v>
          </cell>
          <cell r="AD999">
            <v>0</v>
          </cell>
          <cell r="AE999">
            <v>1028571.4285714286</v>
          </cell>
          <cell r="AF999">
            <v>0</v>
          </cell>
          <cell r="AG999">
            <v>3000</v>
          </cell>
          <cell r="AH999">
            <v>2232.1428571428569</v>
          </cell>
        </row>
        <row r="1000">
          <cell r="A1000">
            <v>1151</v>
          </cell>
          <cell r="B1000" t="str">
            <v>Телефонизация 5 узла</v>
          </cell>
          <cell r="C1000">
            <v>10</v>
          </cell>
          <cell r="D1000" t="str">
            <v>10</v>
          </cell>
          <cell r="E1000" t="str">
            <v>11.05.05</v>
          </cell>
          <cell r="F1000" t="str">
            <v/>
          </cell>
          <cell r="G1000" t="str">
            <v xml:space="preserve">  .  .</v>
          </cell>
          <cell r="H1000">
            <v>0.01</v>
          </cell>
          <cell r="I1000">
            <v>0</v>
          </cell>
          <cell r="J1000">
            <v>0</v>
          </cell>
          <cell r="K1000">
            <v>0.01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0.01</v>
          </cell>
          <cell r="Q1000">
            <v>0</v>
          </cell>
          <cell r="R1000">
            <v>123</v>
          </cell>
          <cell r="S1000">
            <v>935</v>
          </cell>
          <cell r="T1000" t="str">
            <v/>
          </cell>
          <cell r="U1000">
            <v>10000</v>
          </cell>
          <cell r="V1000">
            <v>64.400000000000006</v>
          </cell>
          <cell r="W1000">
            <v>26</v>
          </cell>
          <cell r="X1000">
            <v>38.4</v>
          </cell>
          <cell r="Y1000">
            <v>40.372670807453417</v>
          </cell>
          <cell r="Z1000">
            <v>4037.2670807453414</v>
          </cell>
          <cell r="AA1000">
            <v>5962.7329192546586</v>
          </cell>
          <cell r="AB1000">
            <v>596273.2919254658</v>
          </cell>
          <cell r="AC1000">
            <v>5962.7229192546583</v>
          </cell>
          <cell r="AD1000">
            <v>0</v>
          </cell>
          <cell r="AE1000">
            <v>5962.7329192546586</v>
          </cell>
          <cell r="AF1000">
            <v>0</v>
          </cell>
          <cell r="AG1000">
            <v>49.689440993788821</v>
          </cell>
          <cell r="AH1000">
            <v>12.939958592132504</v>
          </cell>
        </row>
        <row r="1001">
          <cell r="A1001">
            <v>1152</v>
          </cell>
          <cell r="B1001" t="str">
            <v>Линия к н/стан дома 28 М-28</v>
          </cell>
          <cell r="C1001">
            <v>4</v>
          </cell>
          <cell r="D1001" t="str">
            <v>25</v>
          </cell>
          <cell r="E1001" t="str">
            <v>11.05.05</v>
          </cell>
          <cell r="F1001" t="str">
            <v/>
          </cell>
          <cell r="G1001" t="str">
            <v xml:space="preserve">  .  .</v>
          </cell>
          <cell r="H1001">
            <v>0.01</v>
          </cell>
          <cell r="I1001">
            <v>0</v>
          </cell>
          <cell r="J1001">
            <v>0</v>
          </cell>
          <cell r="K1001">
            <v>0.01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0.01</v>
          </cell>
          <cell r="Q1001">
            <v>0</v>
          </cell>
          <cell r="R1001">
            <v>123</v>
          </cell>
          <cell r="S1001">
            <v>935</v>
          </cell>
          <cell r="T1001" t="str">
            <v>Амортизация (водопровод)</v>
          </cell>
          <cell r="U1001">
            <v>184000</v>
          </cell>
          <cell r="V1001">
            <v>64.400000000000006</v>
          </cell>
          <cell r="W1001">
            <v>26</v>
          </cell>
          <cell r="X1001">
            <v>38.4</v>
          </cell>
          <cell r="Y1001">
            <v>40.372670807453417</v>
          </cell>
          <cell r="Z1001">
            <v>74285.71428571429</v>
          </cell>
          <cell r="AA1001">
            <v>109714.28571428571</v>
          </cell>
          <cell r="AB1001">
            <v>10971428.571428571</v>
          </cell>
          <cell r="AC1001">
            <v>109714.27571428572</v>
          </cell>
          <cell r="AD1001">
            <v>0</v>
          </cell>
          <cell r="AE1001">
            <v>109714.28571428571</v>
          </cell>
          <cell r="AF1001">
            <v>0</v>
          </cell>
          <cell r="AG1001">
            <v>365.71428571428572</v>
          </cell>
          <cell r="AH1001">
            <v>238.09523809523807</v>
          </cell>
        </row>
        <row r="1002">
          <cell r="A1002">
            <v>1153</v>
          </cell>
          <cell r="B1002" t="str">
            <v>Линия к н/ст дом 12 13 Восток 1</v>
          </cell>
          <cell r="C1002">
            <v>4</v>
          </cell>
          <cell r="D1002" t="str">
            <v>25</v>
          </cell>
          <cell r="E1002" t="str">
            <v>11.05.05</v>
          </cell>
          <cell r="F1002" t="str">
            <v/>
          </cell>
          <cell r="G1002" t="str">
            <v xml:space="preserve">  .  .</v>
          </cell>
          <cell r="H1002">
            <v>0.01</v>
          </cell>
          <cell r="I1002">
            <v>0</v>
          </cell>
          <cell r="J1002">
            <v>0</v>
          </cell>
          <cell r="K1002">
            <v>0.01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0.01</v>
          </cell>
          <cell r="Q1002">
            <v>0</v>
          </cell>
          <cell r="R1002">
            <v>123</v>
          </cell>
          <cell r="S1002">
            <v>935</v>
          </cell>
          <cell r="T1002" t="str">
            <v>Амортизация (водопровод)</v>
          </cell>
          <cell r="U1002">
            <v>69000</v>
          </cell>
          <cell r="V1002">
            <v>64.400000000000006</v>
          </cell>
          <cell r="W1002">
            <v>26</v>
          </cell>
          <cell r="X1002">
            <v>38.4</v>
          </cell>
          <cell r="Y1002">
            <v>40.372670807453417</v>
          </cell>
          <cell r="Z1002">
            <v>27857.142857142855</v>
          </cell>
          <cell r="AA1002">
            <v>41142.857142857145</v>
          </cell>
          <cell r="AB1002">
            <v>4114285.7142857146</v>
          </cell>
          <cell r="AC1002">
            <v>41142.847142857143</v>
          </cell>
          <cell r="AD1002">
            <v>0</v>
          </cell>
          <cell r="AE1002">
            <v>41142.857142857145</v>
          </cell>
          <cell r="AF1002">
            <v>0</v>
          </cell>
          <cell r="AG1002">
            <v>137.14285714285714</v>
          </cell>
          <cell r="AH1002">
            <v>89.285714285714278</v>
          </cell>
        </row>
        <row r="1003">
          <cell r="A1003">
            <v>1154</v>
          </cell>
          <cell r="B1003" t="str">
            <v>Эл снабж насосной дома 19 М-на 28</v>
          </cell>
          <cell r="C1003">
            <v>4</v>
          </cell>
          <cell r="D1003" t="str">
            <v>25</v>
          </cell>
          <cell r="E1003" t="str">
            <v>11.05.05</v>
          </cell>
          <cell r="F1003" t="str">
            <v/>
          </cell>
          <cell r="G1003" t="str">
            <v xml:space="preserve">  .  .</v>
          </cell>
          <cell r="H1003">
            <v>0.01</v>
          </cell>
          <cell r="I1003">
            <v>0</v>
          </cell>
          <cell r="J1003">
            <v>0</v>
          </cell>
          <cell r="K1003">
            <v>0.01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0.01</v>
          </cell>
          <cell r="Q1003">
            <v>0</v>
          </cell>
          <cell r="R1003">
            <v>123</v>
          </cell>
          <cell r="S1003">
            <v>935</v>
          </cell>
          <cell r="T1003" t="str">
            <v>Амортизация (водопровод)</v>
          </cell>
          <cell r="U1003">
            <v>18000</v>
          </cell>
          <cell r="V1003">
            <v>64.400000000000006</v>
          </cell>
          <cell r="W1003">
            <v>26</v>
          </cell>
          <cell r="X1003">
            <v>38.4</v>
          </cell>
          <cell r="Y1003">
            <v>40.372670807453417</v>
          </cell>
          <cell r="Z1003">
            <v>7267.0807453416146</v>
          </cell>
          <cell r="AA1003">
            <v>10732.919254658385</v>
          </cell>
          <cell r="AB1003">
            <v>1073291.9254658385</v>
          </cell>
          <cell r="AC1003">
            <v>10732.909254658385</v>
          </cell>
          <cell r="AD1003">
            <v>0</v>
          </cell>
          <cell r="AE1003">
            <v>10732.919254658385</v>
          </cell>
          <cell r="AF1003">
            <v>0</v>
          </cell>
          <cell r="AG1003">
            <v>35.776397515527954</v>
          </cell>
          <cell r="AH1003">
            <v>23.291925465838506</v>
          </cell>
        </row>
        <row r="1004">
          <cell r="A1004">
            <v>1155</v>
          </cell>
          <cell r="B1004" t="str">
            <v>Эл снабж насосн дома 28 М-на 27</v>
          </cell>
          <cell r="C1004">
            <v>4</v>
          </cell>
          <cell r="D1004" t="str">
            <v>25</v>
          </cell>
          <cell r="E1004" t="str">
            <v>11.05.05</v>
          </cell>
          <cell r="F1004" t="str">
            <v/>
          </cell>
          <cell r="G1004" t="str">
            <v xml:space="preserve">  .  .</v>
          </cell>
          <cell r="H1004">
            <v>0.01</v>
          </cell>
          <cell r="I1004">
            <v>0</v>
          </cell>
          <cell r="J1004">
            <v>0</v>
          </cell>
          <cell r="K1004">
            <v>0.01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0.01</v>
          </cell>
          <cell r="Q1004">
            <v>0</v>
          </cell>
          <cell r="R1004">
            <v>123</v>
          </cell>
          <cell r="S1004">
            <v>935</v>
          </cell>
          <cell r="T1004" t="str">
            <v>Амортизация (водопровод)</v>
          </cell>
          <cell r="U1004">
            <v>57500</v>
          </cell>
          <cell r="V1004">
            <v>64.400000000000006</v>
          </cell>
          <cell r="W1004">
            <v>26</v>
          </cell>
          <cell r="X1004">
            <v>38.4</v>
          </cell>
          <cell r="Y1004">
            <v>40.372670807453417</v>
          </cell>
          <cell r="Z1004">
            <v>23214.285714285714</v>
          </cell>
          <cell r="AA1004">
            <v>34285.71428571429</v>
          </cell>
          <cell r="AB1004">
            <v>3428571.4285714291</v>
          </cell>
          <cell r="AC1004">
            <v>34285.704285714288</v>
          </cell>
          <cell r="AD1004">
            <v>0</v>
          </cell>
          <cell r="AE1004">
            <v>34285.71428571429</v>
          </cell>
          <cell r="AF1004">
            <v>0</v>
          </cell>
          <cell r="AG1004">
            <v>114.28571428571429</v>
          </cell>
          <cell r="AH1004">
            <v>74.404761904761898</v>
          </cell>
        </row>
        <row r="1005">
          <cell r="A1005">
            <v>1156</v>
          </cell>
          <cell r="B1005" t="str">
            <v>Эл снабж нас стан 44 М-на 5</v>
          </cell>
          <cell r="C1005">
            <v>4</v>
          </cell>
          <cell r="D1005" t="str">
            <v>25</v>
          </cell>
          <cell r="E1005" t="str">
            <v>11.05.05</v>
          </cell>
          <cell r="F1005" t="str">
            <v/>
          </cell>
          <cell r="G1005" t="str">
            <v xml:space="preserve">  .  .</v>
          </cell>
          <cell r="H1005">
            <v>0.01</v>
          </cell>
          <cell r="I1005">
            <v>0</v>
          </cell>
          <cell r="J1005">
            <v>0</v>
          </cell>
          <cell r="K1005">
            <v>0.01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0.01</v>
          </cell>
          <cell r="Q1005">
            <v>0</v>
          </cell>
          <cell r="R1005">
            <v>123</v>
          </cell>
          <cell r="S1005">
            <v>935</v>
          </cell>
          <cell r="T1005" t="str">
            <v>Амортизация (водопровод)</v>
          </cell>
          <cell r="U1005">
            <v>60000</v>
          </cell>
          <cell r="V1005">
            <v>64.400000000000006</v>
          </cell>
          <cell r="W1005">
            <v>26</v>
          </cell>
          <cell r="X1005">
            <v>38.4</v>
          </cell>
          <cell r="Y1005">
            <v>40.372670807453417</v>
          </cell>
          <cell r="Z1005">
            <v>24223.602484472049</v>
          </cell>
          <cell r="AA1005">
            <v>35776.397515527948</v>
          </cell>
          <cell r="AB1005">
            <v>3577639.7515527946</v>
          </cell>
          <cell r="AC1005">
            <v>35776.387515527946</v>
          </cell>
          <cell r="AD1005">
            <v>0</v>
          </cell>
          <cell r="AE1005">
            <v>35776.397515527948</v>
          </cell>
          <cell r="AF1005">
            <v>0</v>
          </cell>
          <cell r="AG1005">
            <v>119.25465838509315</v>
          </cell>
          <cell r="AH1005">
            <v>77.639751552795033</v>
          </cell>
        </row>
        <row r="1006">
          <cell r="A1006">
            <v>1157</v>
          </cell>
          <cell r="B1006" t="str">
            <v>Линия к н/ст 2 жил комп-а Юго-Востока</v>
          </cell>
          <cell r="C1006">
            <v>4</v>
          </cell>
          <cell r="D1006" t="str">
            <v>25</v>
          </cell>
          <cell r="E1006" t="str">
            <v>11.05.05</v>
          </cell>
          <cell r="F1006" t="str">
            <v/>
          </cell>
          <cell r="G1006" t="str">
            <v xml:space="preserve">  .  .</v>
          </cell>
          <cell r="H1006">
            <v>0.01</v>
          </cell>
          <cell r="I1006">
            <v>0</v>
          </cell>
          <cell r="J1006">
            <v>0</v>
          </cell>
          <cell r="K1006">
            <v>0.01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0.01</v>
          </cell>
          <cell r="Q1006">
            <v>0</v>
          </cell>
          <cell r="R1006">
            <v>123</v>
          </cell>
          <cell r="S1006">
            <v>935</v>
          </cell>
          <cell r="T1006" t="str">
            <v>Амортизация Подъем воды</v>
          </cell>
          <cell r="U1006">
            <v>92000</v>
          </cell>
          <cell r="V1006">
            <v>64.400000000000006</v>
          </cell>
          <cell r="W1006">
            <v>26</v>
          </cell>
          <cell r="X1006">
            <v>38.4</v>
          </cell>
          <cell r="Y1006">
            <v>40.372670807453417</v>
          </cell>
          <cell r="Z1006">
            <v>37142.857142857145</v>
          </cell>
          <cell r="AA1006">
            <v>54857.142857142855</v>
          </cell>
          <cell r="AB1006">
            <v>5485714.2857142854</v>
          </cell>
          <cell r="AC1006">
            <v>54857.132857142853</v>
          </cell>
          <cell r="AD1006">
            <v>0</v>
          </cell>
          <cell r="AE1006">
            <v>54857.142857142855</v>
          </cell>
          <cell r="AF1006">
            <v>0</v>
          </cell>
          <cell r="AG1006">
            <v>182.85714285714286</v>
          </cell>
          <cell r="AH1006">
            <v>119.04761904761904</v>
          </cell>
        </row>
        <row r="1007">
          <cell r="A1007">
            <v>1158</v>
          </cell>
          <cell r="B1007" t="str">
            <v>Кабель к нас стан кв 53-54 нов гор</v>
          </cell>
          <cell r="C1007">
            <v>4</v>
          </cell>
          <cell r="D1007" t="str">
            <v>25</v>
          </cell>
          <cell r="E1007" t="str">
            <v>11.05.05</v>
          </cell>
          <cell r="F1007" t="str">
            <v/>
          </cell>
          <cell r="G1007" t="str">
            <v xml:space="preserve">  .  .</v>
          </cell>
          <cell r="H1007">
            <v>0.01</v>
          </cell>
          <cell r="I1007">
            <v>0</v>
          </cell>
          <cell r="J1007">
            <v>0</v>
          </cell>
          <cell r="K1007">
            <v>0.01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0.01</v>
          </cell>
          <cell r="Q1007">
            <v>0</v>
          </cell>
          <cell r="R1007">
            <v>123</v>
          </cell>
          <cell r="S1007">
            <v>935</v>
          </cell>
          <cell r="T1007" t="str">
            <v>Амортизация (водопровод)</v>
          </cell>
          <cell r="U1007">
            <v>17500</v>
          </cell>
          <cell r="V1007">
            <v>64.400000000000006</v>
          </cell>
          <cell r="W1007">
            <v>26</v>
          </cell>
          <cell r="X1007">
            <v>38.4</v>
          </cell>
          <cell r="Y1007">
            <v>40.372670807453417</v>
          </cell>
          <cell r="Z1007">
            <v>7065.217391304348</v>
          </cell>
          <cell r="AA1007">
            <v>10434.782608695652</v>
          </cell>
          <cell r="AB1007">
            <v>1043478.2608695652</v>
          </cell>
          <cell r="AC1007">
            <v>10434.772608695652</v>
          </cell>
          <cell r="AD1007">
            <v>0</v>
          </cell>
          <cell r="AE1007">
            <v>10434.782608695652</v>
          </cell>
          <cell r="AF1007">
            <v>0</v>
          </cell>
          <cell r="AG1007">
            <v>34.782608695652172</v>
          </cell>
          <cell r="AH1007">
            <v>22.644927536231879</v>
          </cell>
        </row>
        <row r="1008">
          <cell r="A1008">
            <v>1159</v>
          </cell>
          <cell r="B1008" t="str">
            <v>Сета эл снабж к н/стан дом 30 31 ул Бабу</v>
          </cell>
          <cell r="C1008">
            <v>4</v>
          </cell>
          <cell r="D1008" t="str">
            <v>25</v>
          </cell>
          <cell r="E1008" t="str">
            <v>11.05.05</v>
          </cell>
          <cell r="F1008" t="str">
            <v/>
          </cell>
          <cell r="G1008" t="str">
            <v xml:space="preserve">  .  .</v>
          </cell>
          <cell r="H1008">
            <v>0.01</v>
          </cell>
          <cell r="I1008">
            <v>0</v>
          </cell>
          <cell r="J1008">
            <v>0</v>
          </cell>
          <cell r="K1008">
            <v>0.01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0.01</v>
          </cell>
          <cell r="Q1008">
            <v>0</v>
          </cell>
          <cell r="R1008">
            <v>123</v>
          </cell>
          <cell r="S1008">
            <v>935</v>
          </cell>
          <cell r="T1008" t="str">
            <v/>
          </cell>
          <cell r="U1008">
            <v>37500</v>
          </cell>
          <cell r="V1008">
            <v>64.400000000000006</v>
          </cell>
          <cell r="W1008">
            <v>26</v>
          </cell>
          <cell r="X1008">
            <v>38.4</v>
          </cell>
          <cell r="Y1008">
            <v>40.372670807453417</v>
          </cell>
          <cell r="Z1008">
            <v>15139.751552795031</v>
          </cell>
          <cell r="AA1008">
            <v>22360.248447204969</v>
          </cell>
          <cell r="AB1008">
            <v>2236024.8447204968</v>
          </cell>
          <cell r="AC1008">
            <v>22360.238447204971</v>
          </cell>
          <cell r="AD1008">
            <v>0</v>
          </cell>
          <cell r="AE1008">
            <v>22360.248447204969</v>
          </cell>
          <cell r="AF1008">
            <v>0</v>
          </cell>
          <cell r="AG1008">
            <v>74.534161490683232</v>
          </cell>
          <cell r="AH1008">
            <v>48.524844720496894</v>
          </cell>
        </row>
        <row r="1009">
          <cell r="A1009">
            <v>1160</v>
          </cell>
          <cell r="B1009" t="str">
            <v>Эл снабж к нас стан дома 4 по ул Бабушкина</v>
          </cell>
          <cell r="C1009">
            <v>4</v>
          </cell>
          <cell r="D1009" t="str">
            <v>25</v>
          </cell>
          <cell r="E1009" t="str">
            <v>11.05.05</v>
          </cell>
          <cell r="F1009" t="str">
            <v/>
          </cell>
          <cell r="G1009" t="str">
            <v xml:space="preserve">  .  .</v>
          </cell>
          <cell r="H1009">
            <v>0.01</v>
          </cell>
          <cell r="I1009">
            <v>0</v>
          </cell>
          <cell r="J1009">
            <v>0</v>
          </cell>
          <cell r="K1009">
            <v>0.01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0.01</v>
          </cell>
          <cell r="Q1009">
            <v>0</v>
          </cell>
          <cell r="R1009">
            <v>123</v>
          </cell>
          <cell r="S1009">
            <v>935</v>
          </cell>
          <cell r="T1009" t="str">
            <v>Амортизация (водопровод)</v>
          </cell>
          <cell r="U1009">
            <v>30000</v>
          </cell>
          <cell r="V1009">
            <v>64.400000000000006</v>
          </cell>
          <cell r="W1009">
            <v>26</v>
          </cell>
          <cell r="X1009">
            <v>38.4</v>
          </cell>
          <cell r="Y1009">
            <v>40.372670807453417</v>
          </cell>
          <cell r="Z1009">
            <v>12111.801242236024</v>
          </cell>
          <cell r="AA1009">
            <v>17888.198757763974</v>
          </cell>
          <cell r="AB1009">
            <v>1788819.8757763973</v>
          </cell>
          <cell r="AC1009">
            <v>17888.188757763975</v>
          </cell>
          <cell r="AD1009">
            <v>0</v>
          </cell>
          <cell r="AE1009">
            <v>17888.198757763974</v>
          </cell>
          <cell r="AF1009">
            <v>0</v>
          </cell>
          <cell r="AG1009">
            <v>59.627329192546576</v>
          </cell>
          <cell r="AH1009">
            <v>38.819875776397517</v>
          </cell>
        </row>
        <row r="1010">
          <cell r="A1010">
            <v>1161</v>
          </cell>
          <cell r="B1010" t="str">
            <v>Эл снабж к нас стан дома 36 М-на 30</v>
          </cell>
          <cell r="C1010">
            <v>4</v>
          </cell>
          <cell r="D1010" t="str">
            <v>25</v>
          </cell>
          <cell r="E1010" t="str">
            <v>11.05.05</v>
          </cell>
          <cell r="F1010" t="str">
            <v/>
          </cell>
          <cell r="G1010" t="str">
            <v xml:space="preserve">  .  .</v>
          </cell>
          <cell r="H1010">
            <v>0.01</v>
          </cell>
          <cell r="I1010">
            <v>0</v>
          </cell>
          <cell r="J1010">
            <v>0</v>
          </cell>
          <cell r="K1010">
            <v>0.01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0.01</v>
          </cell>
          <cell r="Q1010">
            <v>0</v>
          </cell>
          <cell r="R1010">
            <v>123</v>
          </cell>
          <cell r="S1010">
            <v>935</v>
          </cell>
          <cell r="T1010" t="str">
            <v>Амортизация (водопровод)</v>
          </cell>
          <cell r="U1010">
            <v>15000</v>
          </cell>
          <cell r="V1010">
            <v>64.400000000000006</v>
          </cell>
          <cell r="W1010">
            <v>26</v>
          </cell>
          <cell r="X1010">
            <v>38.4</v>
          </cell>
          <cell r="Y1010">
            <v>40.372670807453417</v>
          </cell>
          <cell r="Z1010">
            <v>6055.9006211180122</v>
          </cell>
          <cell r="AA1010">
            <v>8944.0993788819869</v>
          </cell>
          <cell r="AB1010">
            <v>894409.93788819865</v>
          </cell>
          <cell r="AC1010">
            <v>8944.0893788819867</v>
          </cell>
          <cell r="AD1010">
            <v>0</v>
          </cell>
          <cell r="AE1010">
            <v>8944.0993788819869</v>
          </cell>
          <cell r="AF1010">
            <v>0</v>
          </cell>
          <cell r="AG1010">
            <v>29.813664596273288</v>
          </cell>
          <cell r="AH1010">
            <v>19.409937888198758</v>
          </cell>
        </row>
        <row r="1011">
          <cell r="A1011">
            <v>1162</v>
          </cell>
          <cell r="B1011" t="str">
            <v>Эл снабж к нас стан дома 33-39 Орбита</v>
          </cell>
          <cell r="C1011">
            <v>4</v>
          </cell>
          <cell r="D1011" t="str">
            <v>25</v>
          </cell>
          <cell r="E1011" t="str">
            <v>11.05.05</v>
          </cell>
          <cell r="F1011" t="str">
            <v/>
          </cell>
          <cell r="G1011" t="str">
            <v xml:space="preserve">  .  .</v>
          </cell>
          <cell r="H1011">
            <v>0.01</v>
          </cell>
          <cell r="I1011">
            <v>0</v>
          </cell>
          <cell r="J1011">
            <v>0</v>
          </cell>
          <cell r="K1011">
            <v>0.01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0.01</v>
          </cell>
          <cell r="Q1011">
            <v>0</v>
          </cell>
          <cell r="R1011">
            <v>123</v>
          </cell>
          <cell r="S1011">
            <v>935</v>
          </cell>
          <cell r="T1011" t="str">
            <v>Амортизация (водопровод)</v>
          </cell>
          <cell r="U1011">
            <v>18000</v>
          </cell>
          <cell r="V1011">
            <v>64.400000000000006</v>
          </cell>
          <cell r="W1011">
            <v>26</v>
          </cell>
          <cell r="X1011">
            <v>38.4</v>
          </cell>
          <cell r="Y1011">
            <v>40.372670807453417</v>
          </cell>
          <cell r="Z1011">
            <v>7267.0807453416146</v>
          </cell>
          <cell r="AA1011">
            <v>10732.919254658385</v>
          </cell>
          <cell r="AB1011">
            <v>1073291.9254658385</v>
          </cell>
          <cell r="AC1011">
            <v>10732.909254658385</v>
          </cell>
          <cell r="AD1011">
            <v>0</v>
          </cell>
          <cell r="AE1011">
            <v>10732.919254658385</v>
          </cell>
          <cell r="AF1011">
            <v>0</v>
          </cell>
          <cell r="AG1011">
            <v>35.776397515527954</v>
          </cell>
          <cell r="AH1011">
            <v>23.291925465838506</v>
          </cell>
        </row>
        <row r="1012">
          <cell r="A1012">
            <v>1163</v>
          </cell>
          <cell r="B1012" t="str">
            <v>Эл снабж к нас стан дом 13 17 М-на 30</v>
          </cell>
          <cell r="C1012">
            <v>4</v>
          </cell>
          <cell r="D1012" t="str">
            <v>25</v>
          </cell>
          <cell r="E1012" t="str">
            <v>11.05.05</v>
          </cell>
          <cell r="F1012" t="str">
            <v/>
          </cell>
          <cell r="G1012" t="str">
            <v xml:space="preserve">  .  .</v>
          </cell>
          <cell r="H1012">
            <v>0.01</v>
          </cell>
          <cell r="I1012">
            <v>0</v>
          </cell>
          <cell r="J1012">
            <v>0</v>
          </cell>
          <cell r="K1012">
            <v>0.01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0.01</v>
          </cell>
          <cell r="Q1012">
            <v>0</v>
          </cell>
          <cell r="R1012">
            <v>123</v>
          </cell>
          <cell r="S1012">
            <v>935</v>
          </cell>
          <cell r="T1012" t="str">
            <v>Амортизация (водопровод)</v>
          </cell>
          <cell r="U1012">
            <v>42000</v>
          </cell>
          <cell r="V1012">
            <v>64.400000000000006</v>
          </cell>
          <cell r="W1012">
            <v>26</v>
          </cell>
          <cell r="X1012">
            <v>38.4</v>
          </cell>
          <cell r="Y1012">
            <v>40.372670807453417</v>
          </cell>
          <cell r="Z1012">
            <v>16956.521739130436</v>
          </cell>
          <cell r="AA1012">
            <v>25043.478260869564</v>
          </cell>
          <cell r="AB1012">
            <v>2504347.8260869565</v>
          </cell>
          <cell r="AC1012">
            <v>25043.468260869569</v>
          </cell>
          <cell r="AD1012">
            <v>0</v>
          </cell>
          <cell r="AE1012">
            <v>25043.478260869568</v>
          </cell>
          <cell r="AF1012">
            <v>0</v>
          </cell>
          <cell r="AG1012">
            <v>83.478260869565233</v>
          </cell>
          <cell r="AH1012">
            <v>54.347826086956523</v>
          </cell>
        </row>
        <row r="1013">
          <cell r="A1013">
            <v>1164</v>
          </cell>
          <cell r="B1013" t="str">
            <v>Эл снабж нас стан дом 1 1а ул К Маркса</v>
          </cell>
          <cell r="C1013">
            <v>4</v>
          </cell>
          <cell r="D1013" t="str">
            <v>25</v>
          </cell>
          <cell r="E1013" t="str">
            <v>11.05.05</v>
          </cell>
          <cell r="F1013" t="str">
            <v/>
          </cell>
          <cell r="G1013" t="str">
            <v xml:space="preserve">  .  .</v>
          </cell>
          <cell r="H1013">
            <v>0.01</v>
          </cell>
          <cell r="I1013">
            <v>0</v>
          </cell>
          <cell r="J1013">
            <v>0</v>
          </cell>
          <cell r="K1013">
            <v>0.01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0.01</v>
          </cell>
          <cell r="Q1013">
            <v>0</v>
          </cell>
          <cell r="R1013">
            <v>123</v>
          </cell>
          <cell r="S1013">
            <v>935</v>
          </cell>
          <cell r="T1013" t="str">
            <v>Амортизация (водопровод)</v>
          </cell>
          <cell r="U1013">
            <v>15000</v>
          </cell>
          <cell r="V1013">
            <v>64.400000000000006</v>
          </cell>
          <cell r="W1013">
            <v>26</v>
          </cell>
          <cell r="X1013">
            <v>38.4</v>
          </cell>
          <cell r="Y1013">
            <v>40.372670807453417</v>
          </cell>
          <cell r="Z1013">
            <v>6055.9006211180122</v>
          </cell>
          <cell r="AA1013">
            <v>8944.0993788819869</v>
          </cell>
          <cell r="AB1013">
            <v>894409.93788819865</v>
          </cell>
          <cell r="AC1013">
            <v>8944.0893788819867</v>
          </cell>
          <cell r="AD1013">
            <v>0</v>
          </cell>
          <cell r="AE1013">
            <v>8944.0993788819869</v>
          </cell>
          <cell r="AF1013">
            <v>0</v>
          </cell>
          <cell r="AG1013">
            <v>29.813664596273288</v>
          </cell>
          <cell r="AH1013">
            <v>19.409937888198758</v>
          </cell>
        </row>
        <row r="1014">
          <cell r="A1014">
            <v>1165</v>
          </cell>
          <cell r="B1014" t="str">
            <v>Эл снабж нас стан дом 16 17 М-на Орбита</v>
          </cell>
          <cell r="C1014">
            <v>4</v>
          </cell>
          <cell r="D1014" t="str">
            <v>25</v>
          </cell>
          <cell r="E1014" t="str">
            <v>11.05.05</v>
          </cell>
          <cell r="F1014" t="str">
            <v/>
          </cell>
          <cell r="G1014" t="str">
            <v xml:space="preserve">  .  .</v>
          </cell>
          <cell r="H1014">
            <v>0.01</v>
          </cell>
          <cell r="I1014">
            <v>0</v>
          </cell>
          <cell r="J1014">
            <v>0</v>
          </cell>
          <cell r="K1014">
            <v>0.01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0.01</v>
          </cell>
          <cell r="Q1014">
            <v>0</v>
          </cell>
          <cell r="R1014">
            <v>123</v>
          </cell>
          <cell r="S1014">
            <v>935</v>
          </cell>
          <cell r="T1014" t="str">
            <v>Амортизация (водопровод)</v>
          </cell>
          <cell r="U1014">
            <v>42000</v>
          </cell>
          <cell r="V1014">
            <v>64.400000000000006</v>
          </cell>
          <cell r="W1014">
            <v>26</v>
          </cell>
          <cell r="X1014">
            <v>38.4</v>
          </cell>
          <cell r="Y1014">
            <v>40.372670807453417</v>
          </cell>
          <cell r="Z1014">
            <v>16956.521739130436</v>
          </cell>
          <cell r="AA1014">
            <v>25043.478260869564</v>
          </cell>
          <cell r="AB1014">
            <v>2504347.8260869565</v>
          </cell>
          <cell r="AC1014">
            <v>25043.468260869569</v>
          </cell>
          <cell r="AD1014">
            <v>0</v>
          </cell>
          <cell r="AE1014">
            <v>25043.478260869568</v>
          </cell>
          <cell r="AF1014">
            <v>0</v>
          </cell>
          <cell r="AG1014">
            <v>83.478260869565233</v>
          </cell>
          <cell r="AH1014">
            <v>54.347826086956523</v>
          </cell>
        </row>
        <row r="1015">
          <cell r="A1015">
            <v>1166</v>
          </cell>
          <cell r="B1015" t="str">
            <v>Эл снабж к нас стан дома 42 Восток 1</v>
          </cell>
          <cell r="C1015">
            <v>4</v>
          </cell>
          <cell r="D1015" t="str">
            <v>25</v>
          </cell>
          <cell r="E1015" t="str">
            <v>11.05.05</v>
          </cell>
          <cell r="F1015" t="str">
            <v/>
          </cell>
          <cell r="G1015" t="str">
            <v xml:space="preserve">  .  .</v>
          </cell>
          <cell r="H1015">
            <v>0.01</v>
          </cell>
          <cell r="I1015">
            <v>0</v>
          </cell>
          <cell r="J1015">
            <v>0</v>
          </cell>
          <cell r="K1015">
            <v>0.01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0.01</v>
          </cell>
          <cell r="Q1015">
            <v>0</v>
          </cell>
          <cell r="R1015">
            <v>123</v>
          </cell>
          <cell r="S1015">
            <v>935</v>
          </cell>
          <cell r="T1015" t="str">
            <v>Амортизация (водопровод)</v>
          </cell>
          <cell r="U1015">
            <v>33000</v>
          </cell>
          <cell r="V1015">
            <v>64.400000000000006</v>
          </cell>
          <cell r="W1015">
            <v>26</v>
          </cell>
          <cell r="X1015">
            <v>38.4</v>
          </cell>
          <cell r="Y1015">
            <v>40.372670807453417</v>
          </cell>
          <cell r="Z1015">
            <v>13322.981366459628</v>
          </cell>
          <cell r="AA1015">
            <v>19677.018633540371</v>
          </cell>
          <cell r="AB1015">
            <v>1967701.8633540371</v>
          </cell>
          <cell r="AC1015">
            <v>19677.008633540372</v>
          </cell>
          <cell r="AD1015">
            <v>0</v>
          </cell>
          <cell r="AE1015">
            <v>19677.018633540371</v>
          </cell>
          <cell r="AF1015">
            <v>0</v>
          </cell>
          <cell r="AG1015">
            <v>65.590062111801231</v>
          </cell>
          <cell r="AH1015">
            <v>42.701863354037265</v>
          </cell>
        </row>
        <row r="1016">
          <cell r="A1016">
            <v>1167</v>
          </cell>
          <cell r="B1016" t="str">
            <v>Эл снабж к нас стан ул Совхозная</v>
          </cell>
          <cell r="C1016">
            <v>4</v>
          </cell>
          <cell r="D1016" t="str">
            <v>25</v>
          </cell>
          <cell r="E1016" t="str">
            <v>11.05.05</v>
          </cell>
          <cell r="F1016" t="str">
            <v/>
          </cell>
          <cell r="G1016" t="str">
            <v xml:space="preserve">  .  .</v>
          </cell>
          <cell r="H1016">
            <v>0.01</v>
          </cell>
          <cell r="I1016">
            <v>0</v>
          </cell>
          <cell r="J1016">
            <v>0</v>
          </cell>
          <cell r="K1016">
            <v>0.01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0.01</v>
          </cell>
          <cell r="Q1016">
            <v>0</v>
          </cell>
          <cell r="R1016">
            <v>123</v>
          </cell>
          <cell r="S1016">
            <v>935</v>
          </cell>
          <cell r="T1016" t="str">
            <v>Амортизация (водопровод)</v>
          </cell>
          <cell r="U1016">
            <v>30000</v>
          </cell>
          <cell r="V1016">
            <v>64.400000000000006</v>
          </cell>
          <cell r="W1016">
            <v>26</v>
          </cell>
          <cell r="X1016">
            <v>38.4</v>
          </cell>
          <cell r="Y1016">
            <v>40.372670807453417</v>
          </cell>
          <cell r="Z1016">
            <v>12111.801242236024</v>
          </cell>
          <cell r="AA1016">
            <v>17888.198757763974</v>
          </cell>
          <cell r="AB1016">
            <v>1788819.8757763973</v>
          </cell>
          <cell r="AC1016">
            <v>17888.188757763975</v>
          </cell>
          <cell r="AD1016">
            <v>0</v>
          </cell>
          <cell r="AE1016">
            <v>17888.198757763974</v>
          </cell>
          <cell r="AF1016">
            <v>0</v>
          </cell>
          <cell r="AG1016">
            <v>59.627329192546576</v>
          </cell>
          <cell r="AH1016">
            <v>38.819875776397517</v>
          </cell>
        </row>
        <row r="1017">
          <cell r="A1017">
            <v>1168</v>
          </cell>
          <cell r="B1017" t="str">
            <v>Эл снабж нас стан дом 22 24 М-30</v>
          </cell>
          <cell r="C1017">
            <v>4</v>
          </cell>
          <cell r="D1017" t="str">
            <v>25</v>
          </cell>
          <cell r="E1017" t="str">
            <v>11.05.05</v>
          </cell>
          <cell r="F1017" t="str">
            <v/>
          </cell>
          <cell r="G1017" t="str">
            <v xml:space="preserve">  .  .</v>
          </cell>
          <cell r="H1017">
            <v>0.01</v>
          </cell>
          <cell r="I1017">
            <v>0</v>
          </cell>
          <cell r="J1017">
            <v>0</v>
          </cell>
          <cell r="K1017">
            <v>0.01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0.01</v>
          </cell>
          <cell r="Q1017">
            <v>0</v>
          </cell>
          <cell r="R1017">
            <v>123</v>
          </cell>
          <cell r="S1017">
            <v>935</v>
          </cell>
          <cell r="T1017" t="str">
            <v>Амортизация (водопровод)</v>
          </cell>
          <cell r="U1017">
            <v>24000</v>
          </cell>
          <cell r="V1017">
            <v>64.400000000000006</v>
          </cell>
          <cell r="W1017">
            <v>26</v>
          </cell>
          <cell r="X1017">
            <v>38.4</v>
          </cell>
          <cell r="Y1017">
            <v>40.372670807453417</v>
          </cell>
          <cell r="Z1017">
            <v>9689.4409937888195</v>
          </cell>
          <cell r="AA1017">
            <v>14310.559006211181</v>
          </cell>
          <cell r="AB1017">
            <v>1431055.900621118</v>
          </cell>
          <cell r="AC1017">
            <v>14310.54900621118</v>
          </cell>
          <cell r="AD1017">
            <v>0</v>
          </cell>
          <cell r="AE1017">
            <v>14310.559006211181</v>
          </cell>
          <cell r="AF1017">
            <v>0</v>
          </cell>
          <cell r="AG1017">
            <v>47.701863354037272</v>
          </cell>
          <cell r="AH1017">
            <v>31.05590062111801</v>
          </cell>
        </row>
        <row r="1018">
          <cell r="A1018">
            <v>1169</v>
          </cell>
          <cell r="B1018" t="str">
            <v>Эл кабель 04 кв к н/ст Гапеева 1</v>
          </cell>
          <cell r="C1018">
            <v>10</v>
          </cell>
          <cell r="D1018" t="str">
            <v>10</v>
          </cell>
          <cell r="E1018" t="str">
            <v>11.05.05</v>
          </cell>
          <cell r="F1018" t="str">
            <v/>
          </cell>
          <cell r="G1018" t="str">
            <v xml:space="preserve">  .  .</v>
          </cell>
          <cell r="H1018">
            <v>0.01</v>
          </cell>
          <cell r="I1018">
            <v>0</v>
          </cell>
          <cell r="J1018">
            <v>0</v>
          </cell>
          <cell r="K1018">
            <v>0.01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0.01</v>
          </cell>
          <cell r="Q1018">
            <v>0</v>
          </cell>
          <cell r="R1018">
            <v>123</v>
          </cell>
          <cell r="S1018">
            <v>935</v>
          </cell>
          <cell r="T1018" t="str">
            <v>Амортизация (водопровод)</v>
          </cell>
          <cell r="U1018">
            <v>36000</v>
          </cell>
          <cell r="V1018">
            <v>64.400000000000006</v>
          </cell>
          <cell r="W1018">
            <v>26</v>
          </cell>
          <cell r="X1018">
            <v>38.4</v>
          </cell>
          <cell r="Y1018">
            <v>40.372670807453417</v>
          </cell>
          <cell r="Z1018">
            <v>14534.161490683229</v>
          </cell>
          <cell r="AA1018">
            <v>21465.838509316771</v>
          </cell>
          <cell r="AB1018">
            <v>2146583.850931677</v>
          </cell>
          <cell r="AC1018">
            <v>21465.828509316772</v>
          </cell>
          <cell r="AD1018">
            <v>0</v>
          </cell>
          <cell r="AE1018">
            <v>21465.838509316771</v>
          </cell>
          <cell r="AF1018">
            <v>0</v>
          </cell>
          <cell r="AG1018">
            <v>178.88198757763976</v>
          </cell>
          <cell r="AH1018">
            <v>46.583850931677013</v>
          </cell>
        </row>
        <row r="1019">
          <cell r="A1019">
            <v>1170</v>
          </cell>
          <cell r="B1019" t="str">
            <v>Эл снабж нас стан к дом 1-3 пр.Б-Жырау</v>
          </cell>
          <cell r="C1019">
            <v>4</v>
          </cell>
          <cell r="D1019" t="str">
            <v>25</v>
          </cell>
          <cell r="E1019" t="str">
            <v>11.05.05</v>
          </cell>
          <cell r="F1019" t="str">
            <v/>
          </cell>
          <cell r="G1019" t="str">
            <v xml:space="preserve">  .  .</v>
          </cell>
          <cell r="H1019">
            <v>0.01</v>
          </cell>
          <cell r="I1019">
            <v>0</v>
          </cell>
          <cell r="J1019">
            <v>0</v>
          </cell>
          <cell r="K1019">
            <v>0.01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0.01</v>
          </cell>
          <cell r="Q1019">
            <v>0</v>
          </cell>
          <cell r="R1019">
            <v>123</v>
          </cell>
          <cell r="S1019">
            <v>935</v>
          </cell>
          <cell r="T1019" t="str">
            <v>Амортизация (водопровод)</v>
          </cell>
          <cell r="U1019">
            <v>300000</v>
          </cell>
          <cell r="V1019">
            <v>64.400000000000006</v>
          </cell>
          <cell r="W1019">
            <v>26</v>
          </cell>
          <cell r="X1019">
            <v>38.4</v>
          </cell>
          <cell r="Y1019">
            <v>40.372670807453417</v>
          </cell>
          <cell r="Z1019">
            <v>121118.01242236025</v>
          </cell>
          <cell r="AA1019">
            <v>178881.98757763975</v>
          </cell>
          <cell r="AB1019">
            <v>17888198.757763974</v>
          </cell>
          <cell r="AC1019">
            <v>178881.97757763974</v>
          </cell>
          <cell r="AD1019">
            <v>0</v>
          </cell>
          <cell r="AE1019">
            <v>178881.98757763975</v>
          </cell>
          <cell r="AF1019">
            <v>0</v>
          </cell>
          <cell r="AG1019">
            <v>596.27329192546586</v>
          </cell>
          <cell r="AH1019">
            <v>388.19875776397515</v>
          </cell>
        </row>
        <row r="1020">
          <cell r="A1020">
            <v>1171</v>
          </cell>
          <cell r="B1020" t="str">
            <v>Кабельная линия 04 кв от тп-65/4 до н/ст 67/2 Степ3</v>
          </cell>
          <cell r="C1020">
            <v>4</v>
          </cell>
          <cell r="D1020" t="str">
            <v>25</v>
          </cell>
          <cell r="E1020" t="str">
            <v>11.05.05</v>
          </cell>
          <cell r="F1020" t="str">
            <v/>
          </cell>
          <cell r="G1020" t="str">
            <v xml:space="preserve">  .  .</v>
          </cell>
          <cell r="H1020">
            <v>0.01</v>
          </cell>
          <cell r="I1020">
            <v>0</v>
          </cell>
          <cell r="J1020">
            <v>0</v>
          </cell>
          <cell r="K1020">
            <v>0.01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0.01</v>
          </cell>
          <cell r="Q1020">
            <v>0</v>
          </cell>
          <cell r="R1020">
            <v>123</v>
          </cell>
          <cell r="S1020">
            <v>935</v>
          </cell>
          <cell r="T1020" t="str">
            <v>Амортизация (водопровод)</v>
          </cell>
          <cell r="U1020">
            <v>84000</v>
          </cell>
          <cell r="V1020">
            <v>64.400000000000006</v>
          </cell>
          <cell r="W1020">
            <v>26</v>
          </cell>
          <cell r="X1020">
            <v>38.4</v>
          </cell>
          <cell r="Y1020">
            <v>40.372670807453417</v>
          </cell>
          <cell r="Z1020">
            <v>33913.043478260872</v>
          </cell>
          <cell r="AA1020">
            <v>50086.956521739128</v>
          </cell>
          <cell r="AB1020">
            <v>5008695.6521739131</v>
          </cell>
          <cell r="AC1020">
            <v>50086.946521739133</v>
          </cell>
          <cell r="AD1020">
            <v>0</v>
          </cell>
          <cell r="AE1020">
            <v>50086.956521739135</v>
          </cell>
          <cell r="AF1020">
            <v>0</v>
          </cell>
          <cell r="AG1020">
            <v>166.95652173913047</v>
          </cell>
          <cell r="AH1020">
            <v>108.69565217391305</v>
          </cell>
        </row>
        <row r="1021">
          <cell r="A1021">
            <v>1172</v>
          </cell>
          <cell r="B1021" t="str">
            <v>Кабельная линия 04 кв к н/ст Восток -5</v>
          </cell>
          <cell r="C1021">
            <v>4</v>
          </cell>
          <cell r="D1021" t="str">
            <v>25</v>
          </cell>
          <cell r="E1021" t="str">
            <v>11.05.05</v>
          </cell>
          <cell r="F1021" t="str">
            <v/>
          </cell>
          <cell r="G1021" t="str">
            <v xml:space="preserve">  .  .</v>
          </cell>
          <cell r="H1021">
            <v>0.01</v>
          </cell>
          <cell r="I1021">
            <v>0</v>
          </cell>
          <cell r="J1021">
            <v>0</v>
          </cell>
          <cell r="K1021">
            <v>0.01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0.01</v>
          </cell>
          <cell r="Q1021">
            <v>0</v>
          </cell>
          <cell r="R1021">
            <v>123</v>
          </cell>
          <cell r="S1021">
            <v>935</v>
          </cell>
          <cell r="T1021" t="str">
            <v>Амортизация (водопровод)</v>
          </cell>
          <cell r="U1021">
            <v>168000</v>
          </cell>
          <cell r="V1021">
            <v>64.400000000000006</v>
          </cell>
          <cell r="W1021">
            <v>26</v>
          </cell>
          <cell r="X1021">
            <v>38.4</v>
          </cell>
          <cell r="Y1021">
            <v>40.372670807453417</v>
          </cell>
          <cell r="Z1021">
            <v>67826.086956521744</v>
          </cell>
          <cell r="AA1021">
            <v>100173.91304347826</v>
          </cell>
          <cell r="AB1021">
            <v>10017391.304347826</v>
          </cell>
          <cell r="AC1021">
            <v>100173.90304347828</v>
          </cell>
          <cell r="AD1021">
            <v>0</v>
          </cell>
          <cell r="AE1021">
            <v>100173.91304347827</v>
          </cell>
          <cell r="AF1021">
            <v>0</v>
          </cell>
          <cell r="AG1021">
            <v>333.91304347826093</v>
          </cell>
          <cell r="AH1021">
            <v>217.39130434782609</v>
          </cell>
        </row>
        <row r="1022">
          <cell r="A1022">
            <v>1173</v>
          </cell>
          <cell r="B1022" t="str">
            <v>Эл снаб от ТП-65/2 к н/ст 67/2 Степной3</v>
          </cell>
          <cell r="C1022">
            <v>4</v>
          </cell>
          <cell r="D1022" t="str">
            <v>25</v>
          </cell>
          <cell r="E1022" t="str">
            <v>11.05.05</v>
          </cell>
          <cell r="F1022" t="str">
            <v/>
          </cell>
          <cell r="G1022" t="str">
            <v xml:space="preserve">  .  .</v>
          </cell>
          <cell r="H1022">
            <v>0.01</v>
          </cell>
          <cell r="I1022">
            <v>0</v>
          </cell>
          <cell r="J1022">
            <v>0</v>
          </cell>
          <cell r="K1022">
            <v>0.01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0.01</v>
          </cell>
          <cell r="Q1022">
            <v>0</v>
          </cell>
          <cell r="R1022">
            <v>123</v>
          </cell>
          <cell r="S1022">
            <v>935</v>
          </cell>
          <cell r="T1022" t="str">
            <v>Амортизация (водопровод)</v>
          </cell>
          <cell r="U1022">
            <v>33000</v>
          </cell>
          <cell r="V1022">
            <v>64.400000000000006</v>
          </cell>
          <cell r="W1022">
            <v>26</v>
          </cell>
          <cell r="X1022">
            <v>38.4</v>
          </cell>
          <cell r="Y1022">
            <v>40.372670807453417</v>
          </cell>
          <cell r="Z1022">
            <v>13322.981366459628</v>
          </cell>
          <cell r="AA1022">
            <v>19677.018633540371</v>
          </cell>
          <cell r="AB1022">
            <v>1967701.8633540371</v>
          </cell>
          <cell r="AC1022">
            <v>19677.008633540372</v>
          </cell>
          <cell r="AD1022">
            <v>0</v>
          </cell>
          <cell r="AE1022">
            <v>19677.018633540371</v>
          </cell>
          <cell r="AF1022">
            <v>0</v>
          </cell>
          <cell r="AG1022">
            <v>65.590062111801231</v>
          </cell>
          <cell r="AH1022">
            <v>42.701863354037265</v>
          </cell>
        </row>
        <row r="1023">
          <cell r="A1023">
            <v>1174</v>
          </cell>
          <cell r="B1023" t="str">
            <v>Кабельная линия 04 кв до н/ст по ул Волочаевской1-4</v>
          </cell>
          <cell r="C1023">
            <v>4</v>
          </cell>
          <cell r="D1023" t="str">
            <v>25</v>
          </cell>
          <cell r="E1023" t="str">
            <v>11.05.05</v>
          </cell>
          <cell r="F1023" t="str">
            <v/>
          </cell>
          <cell r="G1023" t="str">
            <v xml:space="preserve">  .  .</v>
          </cell>
          <cell r="H1023">
            <v>0.01</v>
          </cell>
          <cell r="I1023">
            <v>0</v>
          </cell>
          <cell r="J1023">
            <v>0</v>
          </cell>
          <cell r="K1023">
            <v>0.01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0.01</v>
          </cell>
          <cell r="Q1023">
            <v>0</v>
          </cell>
          <cell r="R1023">
            <v>123</v>
          </cell>
          <cell r="S1023">
            <v>935</v>
          </cell>
          <cell r="T1023" t="str">
            <v>Амортизация (водопровод)</v>
          </cell>
          <cell r="U1023">
            <v>126000</v>
          </cell>
          <cell r="V1023">
            <v>64.400000000000006</v>
          </cell>
          <cell r="W1023">
            <v>26</v>
          </cell>
          <cell r="X1023">
            <v>38.4</v>
          </cell>
          <cell r="Y1023">
            <v>40.372670807453417</v>
          </cell>
          <cell r="Z1023">
            <v>50869.565217391304</v>
          </cell>
          <cell r="AA1023">
            <v>75130.434782608703</v>
          </cell>
          <cell r="AB1023">
            <v>7513043.4782608701</v>
          </cell>
          <cell r="AC1023">
            <v>75130.424782608708</v>
          </cell>
          <cell r="AD1023">
            <v>0</v>
          </cell>
          <cell r="AE1023">
            <v>75130.434782608703</v>
          </cell>
          <cell r="AF1023">
            <v>0</v>
          </cell>
          <cell r="AG1023">
            <v>250.43478260869566</v>
          </cell>
          <cell r="AH1023">
            <v>163.04347826086953</v>
          </cell>
        </row>
        <row r="1024">
          <cell r="A1024">
            <v>1175</v>
          </cell>
          <cell r="B1024" t="str">
            <v>Кабельная линия 04 кв  от тп 2029 до н/ст по ул Саты</v>
          </cell>
          <cell r="C1024">
            <v>4</v>
          </cell>
          <cell r="D1024" t="str">
            <v>25</v>
          </cell>
          <cell r="E1024" t="str">
            <v>11.05.05</v>
          </cell>
          <cell r="F1024" t="str">
            <v/>
          </cell>
          <cell r="G1024" t="str">
            <v xml:space="preserve">  .  .</v>
          </cell>
          <cell r="H1024">
            <v>0.01</v>
          </cell>
          <cell r="I1024">
            <v>0</v>
          </cell>
          <cell r="J1024">
            <v>0</v>
          </cell>
          <cell r="K1024">
            <v>0.01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0.01</v>
          </cell>
          <cell r="Q1024">
            <v>0</v>
          </cell>
          <cell r="R1024">
            <v>123</v>
          </cell>
          <cell r="S1024">
            <v>935</v>
          </cell>
          <cell r="T1024" t="str">
            <v>Амортизация (водопровод)</v>
          </cell>
          <cell r="U1024">
            <v>56000</v>
          </cell>
          <cell r="V1024">
            <v>64.400000000000006</v>
          </cell>
          <cell r="W1024">
            <v>26</v>
          </cell>
          <cell r="X1024">
            <v>38.4</v>
          </cell>
          <cell r="Y1024">
            <v>40.372670807453417</v>
          </cell>
          <cell r="Z1024">
            <v>22608.695652173912</v>
          </cell>
          <cell r="AA1024">
            <v>33391.304347826088</v>
          </cell>
          <cell r="AB1024">
            <v>3339130.4347826089</v>
          </cell>
          <cell r="AC1024">
            <v>33391.294347826086</v>
          </cell>
          <cell r="AD1024">
            <v>0</v>
          </cell>
          <cell r="AE1024">
            <v>33391.304347826088</v>
          </cell>
          <cell r="AF1024">
            <v>0</v>
          </cell>
          <cell r="AG1024">
            <v>111.30434782608695</v>
          </cell>
          <cell r="AH1024">
            <v>72.463768115942017</v>
          </cell>
        </row>
        <row r="1025">
          <cell r="A1025">
            <v>1176</v>
          </cell>
          <cell r="B1025" t="str">
            <v>Кабельная линия 04 кв от тп6-7 до н/ст Гульдер 1</v>
          </cell>
          <cell r="C1025">
            <v>4</v>
          </cell>
          <cell r="D1025" t="str">
            <v>25</v>
          </cell>
          <cell r="E1025" t="str">
            <v>11.05.05</v>
          </cell>
          <cell r="F1025" t="str">
            <v/>
          </cell>
          <cell r="G1025" t="str">
            <v xml:space="preserve">  .  .</v>
          </cell>
          <cell r="H1025">
            <v>0.01</v>
          </cell>
          <cell r="I1025">
            <v>0</v>
          </cell>
          <cell r="J1025">
            <v>0</v>
          </cell>
          <cell r="K1025">
            <v>0.01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0.01</v>
          </cell>
          <cell r="Q1025">
            <v>0</v>
          </cell>
          <cell r="R1025">
            <v>123</v>
          </cell>
          <cell r="S1025">
            <v>935</v>
          </cell>
          <cell r="T1025" t="str">
            <v>Амортизация (водопровод)</v>
          </cell>
          <cell r="U1025">
            <v>28000</v>
          </cell>
          <cell r="V1025">
            <v>64.400000000000006</v>
          </cell>
          <cell r="W1025">
            <v>26</v>
          </cell>
          <cell r="X1025">
            <v>38.4</v>
          </cell>
          <cell r="Y1025">
            <v>40.372670807453417</v>
          </cell>
          <cell r="Z1025">
            <v>11304.347826086956</v>
          </cell>
          <cell r="AA1025">
            <v>16695.652173913044</v>
          </cell>
          <cell r="AB1025">
            <v>1669565.2173913044</v>
          </cell>
          <cell r="AC1025">
            <v>16695.642173913046</v>
          </cell>
          <cell r="AD1025">
            <v>0</v>
          </cell>
          <cell r="AE1025">
            <v>16695.652173913044</v>
          </cell>
          <cell r="AF1025">
            <v>0</v>
          </cell>
          <cell r="AG1025">
            <v>55.652173913043477</v>
          </cell>
          <cell r="AH1025">
            <v>36.231884057971008</v>
          </cell>
        </row>
        <row r="1026">
          <cell r="A1026">
            <v>1184</v>
          </cell>
          <cell r="B1026" t="str">
            <v>Резервуар емк 1000 м куб северная</v>
          </cell>
          <cell r="C1026">
            <v>4.5</v>
          </cell>
          <cell r="D1026" t="str">
            <v>22</v>
          </cell>
          <cell r="E1026" t="str">
            <v>11.05.05</v>
          </cell>
          <cell r="F1026" t="str">
            <v/>
          </cell>
          <cell r="G1026" t="str">
            <v xml:space="preserve">  .  .</v>
          </cell>
          <cell r="H1026">
            <v>0.01</v>
          </cell>
          <cell r="I1026">
            <v>0</v>
          </cell>
          <cell r="J1026">
            <v>0</v>
          </cell>
          <cell r="K1026">
            <v>0.01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0.01</v>
          </cell>
          <cell r="Q1026">
            <v>0</v>
          </cell>
          <cell r="R1026">
            <v>122</v>
          </cell>
          <cell r="S1026">
            <v>935</v>
          </cell>
          <cell r="T1026" t="str">
            <v>Амортизация Подъем воды</v>
          </cell>
          <cell r="U1026">
            <v>17000000</v>
          </cell>
          <cell r="V1026">
            <v>56.6</v>
          </cell>
          <cell r="W1026">
            <v>23</v>
          </cell>
          <cell r="X1026">
            <v>33.6</v>
          </cell>
          <cell r="Y1026">
            <v>40.636042402826853</v>
          </cell>
          <cell r="Z1026">
            <v>6908127.2084805658</v>
          </cell>
          <cell r="AA1026">
            <v>10091872.791519433</v>
          </cell>
          <cell r="AB1026">
            <v>1009187279.1519433</v>
          </cell>
          <cell r="AC1026">
            <v>10091872.781519433</v>
          </cell>
          <cell r="AD1026">
            <v>0</v>
          </cell>
          <cell r="AE1026">
            <v>10091872.791519433</v>
          </cell>
          <cell r="AF1026">
            <v>0</v>
          </cell>
          <cell r="AG1026">
            <v>37844.522968197874</v>
          </cell>
          <cell r="AH1026">
            <v>25029.446407538282</v>
          </cell>
        </row>
        <row r="1027">
          <cell r="A1027">
            <v>1193</v>
          </cell>
          <cell r="B1027" t="str">
            <v>Резервуар 1 н/стан 2 зоны емк 10000 м ку</v>
          </cell>
          <cell r="C1027">
            <v>4.5</v>
          </cell>
          <cell r="D1027" t="str">
            <v>22</v>
          </cell>
          <cell r="E1027" t="str">
            <v>11.05.05</v>
          </cell>
          <cell r="F1027" t="str">
            <v/>
          </cell>
          <cell r="G1027" t="str">
            <v xml:space="preserve">  .  .</v>
          </cell>
          <cell r="H1027">
            <v>0.01</v>
          </cell>
          <cell r="I1027">
            <v>0</v>
          </cell>
          <cell r="J1027">
            <v>0</v>
          </cell>
          <cell r="K1027">
            <v>0.01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0.01</v>
          </cell>
          <cell r="Q1027">
            <v>0</v>
          </cell>
          <cell r="R1027">
            <v>122</v>
          </cell>
          <cell r="S1027">
            <v>935</v>
          </cell>
          <cell r="T1027" t="str">
            <v>Амортизация Подъем воды</v>
          </cell>
          <cell r="U1027">
            <v>170000000</v>
          </cell>
          <cell r="V1027">
            <v>56.6</v>
          </cell>
          <cell r="W1027">
            <v>23</v>
          </cell>
          <cell r="X1027">
            <v>33.6</v>
          </cell>
          <cell r="Y1027">
            <v>40.636042402826853</v>
          </cell>
          <cell r="Z1027">
            <v>69081272.084805652</v>
          </cell>
          <cell r="AA1027">
            <v>100918727.91519435</v>
          </cell>
          <cell r="AB1027">
            <v>10091872791.519434</v>
          </cell>
          <cell r="AC1027">
            <v>100918727.90519434</v>
          </cell>
          <cell r="AD1027">
            <v>0</v>
          </cell>
          <cell r="AE1027">
            <v>100918727.91519435</v>
          </cell>
          <cell r="AF1027">
            <v>0</v>
          </cell>
          <cell r="AG1027">
            <v>378445.22968197888</v>
          </cell>
          <cell r="AH1027">
            <v>250294.4640753828</v>
          </cell>
        </row>
        <row r="1028">
          <cell r="A1028">
            <v>1196</v>
          </cell>
          <cell r="B1028" t="str">
            <v>Благоустройство терит н/стан 2 зоны и пон/подс</v>
          </cell>
          <cell r="C1028">
            <v>4.5</v>
          </cell>
          <cell r="D1028" t="str">
            <v>22</v>
          </cell>
          <cell r="E1028" t="str">
            <v>11.05.05</v>
          </cell>
          <cell r="F1028" t="str">
            <v/>
          </cell>
          <cell r="G1028" t="str">
            <v xml:space="preserve">  .  .</v>
          </cell>
          <cell r="H1028">
            <v>0.01</v>
          </cell>
          <cell r="I1028">
            <v>0</v>
          </cell>
          <cell r="J1028">
            <v>0</v>
          </cell>
          <cell r="K1028">
            <v>0.01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0.01</v>
          </cell>
          <cell r="Q1028">
            <v>0</v>
          </cell>
          <cell r="R1028">
            <v>122</v>
          </cell>
          <cell r="S1028">
            <v>935</v>
          </cell>
          <cell r="T1028" t="str">
            <v>Амортизация Подъем воды</v>
          </cell>
          <cell r="U1028">
            <v>2490000</v>
          </cell>
          <cell r="V1028">
            <v>56.6</v>
          </cell>
          <cell r="W1028">
            <v>23</v>
          </cell>
          <cell r="X1028">
            <v>33.6</v>
          </cell>
          <cell r="Y1028">
            <v>40.636042402826853</v>
          </cell>
          <cell r="Z1028">
            <v>1011837.4558303887</v>
          </cell>
          <cell r="AA1028">
            <v>1478162.5441696113</v>
          </cell>
          <cell r="AB1028">
            <v>147816254.41696113</v>
          </cell>
          <cell r="AC1028">
            <v>1478162.5341696113</v>
          </cell>
          <cell r="AD1028">
            <v>0</v>
          </cell>
          <cell r="AE1028">
            <v>1478162.5441696113</v>
          </cell>
          <cell r="AF1028">
            <v>0</v>
          </cell>
          <cell r="AG1028">
            <v>5543.1095406360428</v>
          </cell>
          <cell r="AH1028">
            <v>3666.0777385159013</v>
          </cell>
        </row>
        <row r="1029">
          <cell r="A1029">
            <v>1197</v>
          </cell>
          <cell r="B1029" t="str">
            <v>Резервуары 3 4 на площ н/ст 2 зоны</v>
          </cell>
          <cell r="C1029">
            <v>4.5</v>
          </cell>
          <cell r="D1029" t="str">
            <v>22</v>
          </cell>
          <cell r="E1029" t="str">
            <v>11.05.05</v>
          </cell>
          <cell r="F1029" t="str">
            <v/>
          </cell>
          <cell r="G1029" t="str">
            <v xml:space="preserve">  .  .</v>
          </cell>
          <cell r="H1029">
            <v>1390107.8</v>
          </cell>
          <cell r="I1029">
            <v>0</v>
          </cell>
          <cell r="J1029">
            <v>0</v>
          </cell>
          <cell r="K1029">
            <v>1390107.8</v>
          </cell>
          <cell r="L1029">
            <v>0</v>
          </cell>
          <cell r="M1029">
            <v>5212.8999999999996</v>
          </cell>
          <cell r="N1029">
            <v>5212.8999999999996</v>
          </cell>
          <cell r="O1029">
            <v>151069.85999999999</v>
          </cell>
          <cell r="P1029">
            <v>1239037.94</v>
          </cell>
          <cell r="Q1029">
            <v>13901.08</v>
          </cell>
          <cell r="R1029">
            <v>122</v>
          </cell>
          <cell r="S1029">
            <v>935</v>
          </cell>
          <cell r="T1029" t="str">
            <v>Амортизация Подъем воды</v>
          </cell>
          <cell r="U1029">
            <v>340000000</v>
          </cell>
          <cell r="V1029">
            <v>56.6</v>
          </cell>
          <cell r="W1029">
            <v>23</v>
          </cell>
          <cell r="X1029">
            <v>33.6</v>
          </cell>
          <cell r="Y1029">
            <v>40.636042402826853</v>
          </cell>
          <cell r="Z1029">
            <v>138162544.1696113</v>
          </cell>
          <cell r="AA1029">
            <v>201837455.8303887</v>
          </cell>
          <cell r="AB1029">
            <v>162.89852740940984</v>
          </cell>
          <cell r="AC1029">
            <v>225056405.7603344</v>
          </cell>
          <cell r="AD1029">
            <v>24457987.869945705</v>
          </cell>
          <cell r="AE1029">
            <v>226446513.56033441</v>
          </cell>
          <cell r="AF1029">
            <v>24609057.729945704</v>
          </cell>
          <cell r="AG1029">
            <v>849174.42585125414</v>
          </cell>
          <cell r="AH1029">
            <v>500588.9281507656</v>
          </cell>
        </row>
        <row r="1030">
          <cell r="A1030">
            <v>1198</v>
          </cell>
          <cell r="B1030" t="str">
            <v>Скважина по ул Бабушкина</v>
          </cell>
          <cell r="C1030">
            <v>4.5</v>
          </cell>
          <cell r="D1030" t="str">
            <v>22</v>
          </cell>
          <cell r="E1030" t="str">
            <v>11.05.05</v>
          </cell>
          <cell r="F1030" t="str">
            <v/>
          </cell>
          <cell r="G1030" t="str">
            <v xml:space="preserve">  .  .</v>
          </cell>
          <cell r="H1030">
            <v>0.01</v>
          </cell>
          <cell r="I1030">
            <v>0</v>
          </cell>
          <cell r="J1030">
            <v>0</v>
          </cell>
          <cell r="K1030">
            <v>0.01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0.01</v>
          </cell>
          <cell r="Q1030">
            <v>0</v>
          </cell>
          <cell r="R1030">
            <v>122</v>
          </cell>
          <cell r="S1030">
            <v>935</v>
          </cell>
          <cell r="T1030" t="str">
            <v>Амортизация Подъем воды</v>
          </cell>
          <cell r="U1030">
            <v>132000</v>
          </cell>
          <cell r="V1030">
            <v>71.599999999999994</v>
          </cell>
          <cell r="W1030">
            <v>38</v>
          </cell>
          <cell r="X1030">
            <v>33.6</v>
          </cell>
          <cell r="Y1030">
            <v>53.072625698324025</v>
          </cell>
          <cell r="Z1030">
            <v>70055.865921787714</v>
          </cell>
          <cell r="AA1030">
            <v>61944.134078212286</v>
          </cell>
          <cell r="AB1030">
            <v>6194413.4078212287</v>
          </cell>
          <cell r="AC1030">
            <v>61944.124078212284</v>
          </cell>
          <cell r="AD1030">
            <v>0</v>
          </cell>
          <cell r="AE1030">
            <v>61944.134078212286</v>
          </cell>
          <cell r="AF1030">
            <v>0</v>
          </cell>
          <cell r="AG1030">
            <v>232.2905027932961</v>
          </cell>
          <cell r="AH1030">
            <v>153.63128491620114</v>
          </cell>
        </row>
        <row r="1031">
          <cell r="A1031">
            <v>1202</v>
          </cell>
          <cell r="B1031" t="str">
            <v>Водонап башня к дому-интерн для престар</v>
          </cell>
          <cell r="C1031">
            <v>4.5</v>
          </cell>
          <cell r="D1031" t="str">
            <v>22</v>
          </cell>
          <cell r="E1031" t="str">
            <v>11.05.05</v>
          </cell>
          <cell r="F1031" t="str">
            <v/>
          </cell>
          <cell r="G1031" t="str">
            <v xml:space="preserve">  .  .</v>
          </cell>
          <cell r="H1031">
            <v>0.01</v>
          </cell>
          <cell r="I1031">
            <v>0</v>
          </cell>
          <cell r="J1031">
            <v>0</v>
          </cell>
          <cell r="K1031">
            <v>0.01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0.01</v>
          </cell>
          <cell r="Q1031">
            <v>0</v>
          </cell>
          <cell r="R1031">
            <v>122</v>
          </cell>
          <cell r="S1031">
            <v>935</v>
          </cell>
          <cell r="T1031" t="str">
            <v>Амортизация (водопровод)</v>
          </cell>
          <cell r="U1031">
            <v>300000</v>
          </cell>
          <cell r="V1031">
            <v>56.6</v>
          </cell>
          <cell r="W1031">
            <v>23</v>
          </cell>
          <cell r="X1031">
            <v>33.6</v>
          </cell>
          <cell r="Y1031">
            <v>40.636042402826853</v>
          </cell>
          <cell r="Z1031">
            <v>121908.12720848057</v>
          </cell>
          <cell r="AA1031">
            <v>178091.87279151945</v>
          </cell>
          <cell r="AB1031">
            <v>17809187.279151943</v>
          </cell>
          <cell r="AC1031">
            <v>178091.86279151941</v>
          </cell>
          <cell r="AD1031">
            <v>0</v>
          </cell>
          <cell r="AE1031">
            <v>178091.87279151942</v>
          </cell>
          <cell r="AF1031">
            <v>0</v>
          </cell>
          <cell r="AG1031">
            <v>667.84452296819779</v>
          </cell>
          <cell r="AH1031">
            <v>441.69611307420496</v>
          </cell>
        </row>
        <row r="1032">
          <cell r="A1032">
            <v>1203</v>
          </cell>
          <cell r="B1032" t="str">
            <v>Химлаборатория 5 узел Аманжолова 86</v>
          </cell>
          <cell r="C1032">
            <v>2.1</v>
          </cell>
          <cell r="D1032" t="str">
            <v>48</v>
          </cell>
          <cell r="E1032" t="str">
            <v>11.05.05</v>
          </cell>
          <cell r="F1032" t="str">
            <v/>
          </cell>
          <cell r="G1032" t="str">
            <v xml:space="preserve">  .  .</v>
          </cell>
          <cell r="H1032">
            <v>0.01</v>
          </cell>
          <cell r="I1032">
            <v>0</v>
          </cell>
          <cell r="J1032">
            <v>0</v>
          </cell>
          <cell r="K1032">
            <v>0.01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0.01</v>
          </cell>
          <cell r="Q1032">
            <v>0</v>
          </cell>
          <cell r="R1032">
            <v>122</v>
          </cell>
          <cell r="S1032">
            <v>845.9</v>
          </cell>
          <cell r="T1032" t="str">
            <v>Амортизация (Установка приборов учета на сетях физ и юр лиц)</v>
          </cell>
          <cell r="U1032">
            <v>1051500</v>
          </cell>
          <cell r="V1032">
            <v>122.2</v>
          </cell>
          <cell r="W1032">
            <v>47</v>
          </cell>
          <cell r="X1032">
            <v>75.2</v>
          </cell>
          <cell r="Y1032">
            <v>38.46153846153846</v>
          </cell>
          <cell r="Z1032">
            <v>404423.07692307688</v>
          </cell>
          <cell r="AA1032">
            <v>647076.92307692312</v>
          </cell>
          <cell r="AB1032">
            <v>64707692.307692312</v>
          </cell>
          <cell r="AC1032">
            <v>647076.91307692311</v>
          </cell>
          <cell r="AD1032">
            <v>0</v>
          </cell>
          <cell r="AE1032">
            <v>647076.92307692312</v>
          </cell>
          <cell r="AF1032">
            <v>0</v>
          </cell>
          <cell r="AG1032">
            <v>1132.3846153846155</v>
          </cell>
          <cell r="AH1032">
            <v>717.06219312602286</v>
          </cell>
        </row>
        <row r="1033">
          <cell r="A1033">
            <v>1204</v>
          </cell>
          <cell r="B1033" t="str">
            <v>Насосная станция с трансф киоск 5 узел А</v>
          </cell>
          <cell r="C1033">
            <v>2.1</v>
          </cell>
          <cell r="D1033" t="str">
            <v>48</v>
          </cell>
          <cell r="E1033" t="str">
            <v>11.05.05</v>
          </cell>
          <cell r="F1033" t="str">
            <v/>
          </cell>
          <cell r="G1033" t="str">
            <v xml:space="preserve">  .  .</v>
          </cell>
          <cell r="H1033">
            <v>724365.11</v>
          </cell>
          <cell r="I1033">
            <v>0</v>
          </cell>
          <cell r="J1033">
            <v>0</v>
          </cell>
          <cell r="K1033">
            <v>724365.11</v>
          </cell>
          <cell r="L1033">
            <v>0</v>
          </cell>
          <cell r="M1033">
            <v>1267.6400000000001</v>
          </cell>
          <cell r="N1033">
            <v>1267.6400000000001</v>
          </cell>
          <cell r="O1033">
            <v>5940.43</v>
          </cell>
          <cell r="P1033">
            <v>718424.68</v>
          </cell>
          <cell r="Q1033">
            <v>7243.65</v>
          </cell>
          <cell r="R1033">
            <v>122</v>
          </cell>
          <cell r="S1033">
            <v>935</v>
          </cell>
          <cell r="T1033" t="str">
            <v>Амортизация Подъем воды</v>
          </cell>
          <cell r="U1033">
            <v>1518000</v>
          </cell>
          <cell r="V1033">
            <v>120.2</v>
          </cell>
          <cell r="W1033">
            <v>45</v>
          </cell>
          <cell r="X1033">
            <v>75.2</v>
          </cell>
          <cell r="Y1033">
            <v>37.437603993344425</v>
          </cell>
          <cell r="Z1033">
            <v>568302.82861896837</v>
          </cell>
          <cell r="AA1033">
            <v>949697.17138103163</v>
          </cell>
          <cell r="AB1033">
            <v>1.3219161281890144</v>
          </cell>
          <cell r="AC1033">
            <v>233184.81160640949</v>
          </cell>
          <cell r="AD1033">
            <v>1912.3202253778672</v>
          </cell>
          <cell r="AE1033">
            <v>957549.92160640948</v>
          </cell>
          <cell r="AF1033">
            <v>7852.7502253778675</v>
          </cell>
          <cell r="AG1033">
            <v>1675.7123628112167</v>
          </cell>
          <cell r="AH1033">
            <v>1052.4126455906821</v>
          </cell>
        </row>
        <row r="1034">
          <cell r="A1034">
            <v>1205</v>
          </cell>
          <cell r="B1034" t="str">
            <v>Мехмастерские в блоке гаража 5 узел Аман</v>
          </cell>
          <cell r="C1034">
            <v>2.1</v>
          </cell>
          <cell r="D1034" t="str">
            <v>48</v>
          </cell>
          <cell r="E1034" t="str">
            <v>11.05.05</v>
          </cell>
          <cell r="F1034" t="str">
            <v/>
          </cell>
          <cell r="G1034" t="str">
            <v xml:space="preserve">  .  .</v>
          </cell>
          <cell r="H1034">
            <v>0.01</v>
          </cell>
          <cell r="I1034">
            <v>0</v>
          </cell>
          <cell r="J1034">
            <v>0</v>
          </cell>
          <cell r="K1034">
            <v>0.01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0.01</v>
          </cell>
          <cell r="Q1034">
            <v>0</v>
          </cell>
          <cell r="R1034">
            <v>122</v>
          </cell>
          <cell r="S1034">
            <v>935</v>
          </cell>
          <cell r="T1034" t="str">
            <v>Амортизация Подъем воды</v>
          </cell>
          <cell r="U1034">
            <v>12507000</v>
          </cell>
          <cell r="V1034">
            <v>120.2</v>
          </cell>
          <cell r="W1034">
            <v>45</v>
          </cell>
          <cell r="X1034">
            <v>75.2</v>
          </cell>
          <cell r="Y1034">
            <v>37.437603993344425</v>
          </cell>
          <cell r="Z1034">
            <v>4682321.1314475872</v>
          </cell>
          <cell r="AA1034">
            <v>7824678.8685524128</v>
          </cell>
          <cell r="AB1034">
            <v>782467886.8552413</v>
          </cell>
          <cell r="AC1034">
            <v>7824678.8585524131</v>
          </cell>
          <cell r="AD1034">
            <v>0</v>
          </cell>
          <cell r="AE1034">
            <v>7824678.8685524128</v>
          </cell>
          <cell r="AF1034">
            <v>0</v>
          </cell>
          <cell r="AG1034">
            <v>13693.188019966723</v>
          </cell>
          <cell r="AH1034">
            <v>8670.9650582362719</v>
          </cell>
        </row>
        <row r="1035">
          <cell r="A1035">
            <v>1206</v>
          </cell>
          <cell r="B1035" t="str">
            <v>Контора и проход узла 5 Аманжолова 86</v>
          </cell>
          <cell r="C1035">
            <v>2.1</v>
          </cell>
          <cell r="D1035" t="str">
            <v>48</v>
          </cell>
          <cell r="E1035" t="str">
            <v>11.05.05</v>
          </cell>
          <cell r="F1035" t="str">
            <v/>
          </cell>
          <cell r="G1035" t="str">
            <v xml:space="preserve">  .  .</v>
          </cell>
          <cell r="H1035">
            <v>31878.5</v>
          </cell>
          <cell r="I1035">
            <v>0</v>
          </cell>
          <cell r="J1035">
            <v>0</v>
          </cell>
          <cell r="K1035">
            <v>31878.5</v>
          </cell>
          <cell r="L1035">
            <v>0</v>
          </cell>
          <cell r="M1035">
            <v>55.79</v>
          </cell>
          <cell r="N1035">
            <v>55.79</v>
          </cell>
          <cell r="O1035">
            <v>278.95</v>
          </cell>
          <cell r="P1035">
            <v>31599.55</v>
          </cell>
          <cell r="Q1035">
            <v>318.79000000000002</v>
          </cell>
          <cell r="R1035">
            <v>122</v>
          </cell>
          <cell r="S1035">
            <v>935</v>
          </cell>
          <cell r="T1035" t="str">
            <v>Амортизация Подъем воды</v>
          </cell>
          <cell r="U1035">
            <v>5868000</v>
          </cell>
          <cell r="V1035">
            <v>120.2</v>
          </cell>
          <cell r="W1035">
            <v>45</v>
          </cell>
          <cell r="X1035">
            <v>75.2</v>
          </cell>
          <cell r="Y1035">
            <v>37.437603993344425</v>
          </cell>
          <cell r="Z1035">
            <v>2196838.6023294511</v>
          </cell>
          <cell r="AA1035">
            <v>3671161.3976705489</v>
          </cell>
          <cell r="AB1035">
            <v>116.17764802570129</v>
          </cell>
          <cell r="AC1035">
            <v>3671690.6525873183</v>
          </cell>
          <cell r="AD1035">
            <v>32128.804916769372</v>
          </cell>
          <cell r="AE1035">
            <v>3703569.1525873183</v>
          </cell>
          <cell r="AF1035">
            <v>32407.754916769372</v>
          </cell>
          <cell r="AG1035">
            <v>6481.2460170278073</v>
          </cell>
          <cell r="AH1035">
            <v>4068.2196339434272</v>
          </cell>
        </row>
        <row r="1036">
          <cell r="A1036">
            <v>1207</v>
          </cell>
          <cell r="B1036" t="str">
            <v>Жилой дом н-майкудук</v>
          </cell>
          <cell r="C1036">
            <v>1.5</v>
          </cell>
          <cell r="D1036" t="str">
            <v>67</v>
          </cell>
          <cell r="E1036" t="str">
            <v>11.05.05</v>
          </cell>
          <cell r="F1036" t="str">
            <v/>
          </cell>
          <cell r="G1036" t="str">
            <v xml:space="preserve">  .  .</v>
          </cell>
          <cell r="H1036">
            <v>395.04</v>
          </cell>
          <cell r="I1036">
            <v>0</v>
          </cell>
          <cell r="J1036">
            <v>0</v>
          </cell>
          <cell r="K1036">
            <v>395.04</v>
          </cell>
          <cell r="L1036">
            <v>0</v>
          </cell>
          <cell r="M1036">
            <v>0.49</v>
          </cell>
          <cell r="N1036">
            <v>0.49</v>
          </cell>
          <cell r="O1036">
            <v>14.21</v>
          </cell>
          <cell r="P1036">
            <v>380.83</v>
          </cell>
          <cell r="Q1036">
            <v>3.95</v>
          </cell>
          <cell r="R1036">
            <v>122</v>
          </cell>
          <cell r="S1036">
            <v>821.3</v>
          </cell>
          <cell r="T1036" t="str">
            <v>За счет прибыли</v>
          </cell>
          <cell r="U1036">
            <v>1741500</v>
          </cell>
          <cell r="V1036">
            <v>163.6</v>
          </cell>
          <cell r="W1036">
            <v>58</v>
          </cell>
          <cell r="X1036">
            <v>105.6</v>
          </cell>
          <cell r="Y1036">
            <v>35.452322738386307</v>
          </cell>
          <cell r="Z1036">
            <v>617402.20048899751</v>
          </cell>
          <cell r="AA1036">
            <v>1124097.7995110024</v>
          </cell>
          <cell r="AB1036">
            <v>2951.7049589344392</v>
          </cell>
          <cell r="AC1036">
            <v>1165646.4869774608</v>
          </cell>
          <cell r="AD1036">
            <v>41929.517466458383</v>
          </cell>
          <cell r="AE1036">
            <v>1166041.5269774608</v>
          </cell>
          <cell r="AF1036">
            <v>41943.727466458382</v>
          </cell>
          <cell r="AG1036">
            <v>1457.5519087218261</v>
          </cell>
          <cell r="AH1036">
            <v>887.0721271393644</v>
          </cell>
        </row>
        <row r="1037">
          <cell r="A1037">
            <v>1209</v>
          </cell>
          <cell r="B1037" t="str">
            <v>Насосная станция узел 6 ул,Зелинского</v>
          </cell>
          <cell r="C1037">
            <v>2.1</v>
          </cell>
          <cell r="D1037" t="str">
            <v>48</v>
          </cell>
          <cell r="E1037" t="str">
            <v>11.05.05</v>
          </cell>
          <cell r="F1037" t="str">
            <v/>
          </cell>
          <cell r="G1037" t="str">
            <v xml:space="preserve">  .  .</v>
          </cell>
          <cell r="H1037">
            <v>16623.41</v>
          </cell>
          <cell r="I1037">
            <v>0</v>
          </cell>
          <cell r="J1037">
            <v>0</v>
          </cell>
          <cell r="K1037">
            <v>16623.41</v>
          </cell>
          <cell r="L1037">
            <v>0</v>
          </cell>
          <cell r="M1037">
            <v>29.09</v>
          </cell>
          <cell r="N1037">
            <v>29.09</v>
          </cell>
          <cell r="O1037">
            <v>87.27</v>
          </cell>
          <cell r="P1037">
            <v>16536.14</v>
          </cell>
          <cell r="Q1037">
            <v>166.23</v>
          </cell>
          <cell r="R1037">
            <v>122</v>
          </cell>
          <cell r="S1037">
            <v>935</v>
          </cell>
          <cell r="T1037" t="str">
            <v>Амортизация Подъем воды</v>
          </cell>
          <cell r="U1037">
            <v>4005000</v>
          </cell>
          <cell r="V1037">
            <v>120.2</v>
          </cell>
          <cell r="W1037">
            <v>45</v>
          </cell>
          <cell r="X1037">
            <v>75.2</v>
          </cell>
          <cell r="Y1037">
            <v>37.437603993344425</v>
          </cell>
          <cell r="Z1037">
            <v>1499376.0399334442</v>
          </cell>
          <cell r="AA1037">
            <v>2505623.960066556</v>
          </cell>
          <cell r="AB1037">
            <v>151.52411385405276</v>
          </cell>
          <cell r="AC1037">
            <v>2502224.0594825991</v>
          </cell>
          <cell r="AD1037">
            <v>13136.239416043183</v>
          </cell>
          <cell r="AE1037">
            <v>2518847.4694825993</v>
          </cell>
          <cell r="AF1037">
            <v>13223.509416043184</v>
          </cell>
          <cell r="AG1037">
            <v>4407.9830715945491</v>
          </cell>
          <cell r="AH1037">
            <v>2776.622296173045</v>
          </cell>
        </row>
        <row r="1038">
          <cell r="A1038">
            <v>1211</v>
          </cell>
          <cell r="B1038" t="str">
            <v>Здание ремонта мастер Кир уч-ка ул.Новош</v>
          </cell>
          <cell r="C1038">
            <v>2.1</v>
          </cell>
          <cell r="D1038" t="str">
            <v>48</v>
          </cell>
          <cell r="E1038" t="str">
            <v>11.05.05</v>
          </cell>
          <cell r="F1038" t="str">
            <v/>
          </cell>
          <cell r="G1038" t="str">
            <v xml:space="preserve">  .  .</v>
          </cell>
          <cell r="H1038">
            <v>0.01</v>
          </cell>
          <cell r="I1038">
            <v>0</v>
          </cell>
          <cell r="J1038">
            <v>0</v>
          </cell>
          <cell r="K1038">
            <v>0.01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0.01</v>
          </cell>
          <cell r="Q1038">
            <v>0</v>
          </cell>
          <cell r="R1038">
            <v>122</v>
          </cell>
          <cell r="S1038">
            <v>935</v>
          </cell>
          <cell r="T1038" t="str">
            <v>Амортизация (водопровод)</v>
          </cell>
          <cell r="U1038">
            <v>11938500</v>
          </cell>
          <cell r="V1038">
            <v>119.2</v>
          </cell>
          <cell r="W1038">
            <v>44</v>
          </cell>
          <cell r="X1038">
            <v>75.2</v>
          </cell>
          <cell r="Y1038">
            <v>36.912751677852349</v>
          </cell>
          <cell r="Z1038">
            <v>4406828.859060403</v>
          </cell>
          <cell r="AA1038">
            <v>7531671.140939597</v>
          </cell>
          <cell r="AB1038">
            <v>753167114.09395969</v>
          </cell>
          <cell r="AC1038">
            <v>7531671.1309395973</v>
          </cell>
          <cell r="AD1038">
            <v>0</v>
          </cell>
          <cell r="AE1038">
            <v>7531671.140939597</v>
          </cell>
          <cell r="AF1038">
            <v>0</v>
          </cell>
          <cell r="AG1038">
            <v>13180.424496644295</v>
          </cell>
          <cell r="AH1038">
            <v>8346.2667785234898</v>
          </cell>
        </row>
        <row r="1039">
          <cell r="A1039">
            <v>1212</v>
          </cell>
          <cell r="B1039" t="str">
            <v>Здание водомерной лаборатории ул.Аманжол</v>
          </cell>
          <cell r="C1039">
            <v>2.1</v>
          </cell>
          <cell r="D1039" t="str">
            <v>48</v>
          </cell>
          <cell r="E1039" t="str">
            <v>11.05.05</v>
          </cell>
          <cell r="F1039" t="str">
            <v/>
          </cell>
          <cell r="G1039" t="str">
            <v xml:space="preserve">  .  .</v>
          </cell>
          <cell r="H1039">
            <v>3810.13</v>
          </cell>
          <cell r="I1039">
            <v>0</v>
          </cell>
          <cell r="J1039">
            <v>0</v>
          </cell>
          <cell r="K1039">
            <v>3810.13</v>
          </cell>
          <cell r="L1039">
            <v>0</v>
          </cell>
          <cell r="M1039">
            <v>6.67</v>
          </cell>
          <cell r="N1039">
            <v>6.67</v>
          </cell>
          <cell r="O1039">
            <v>46.69</v>
          </cell>
          <cell r="P1039">
            <v>3763.44</v>
          </cell>
          <cell r="Q1039">
            <v>38.1</v>
          </cell>
          <cell r="R1039">
            <v>122</v>
          </cell>
          <cell r="S1039">
            <v>845.8</v>
          </cell>
          <cell r="T1039" t="str">
            <v>Амортизация (ремонт и регулир на сетях физ и юр лиц)</v>
          </cell>
          <cell r="U1039">
            <v>2434500</v>
          </cell>
          <cell r="V1039">
            <v>119.2</v>
          </cell>
          <cell r="W1039">
            <v>44</v>
          </cell>
          <cell r="X1039">
            <v>75.2</v>
          </cell>
          <cell r="Y1039">
            <v>36.912751677852349</v>
          </cell>
          <cell r="Z1039">
            <v>898640.9395973155</v>
          </cell>
          <cell r="AA1039">
            <v>1535859.0604026844</v>
          </cell>
          <cell r="AB1039">
            <v>408.09978647266445</v>
          </cell>
          <cell r="AC1039">
            <v>1551103.1094330931</v>
          </cell>
          <cell r="AD1039">
            <v>19007.489030408702</v>
          </cell>
          <cell r="AE1039">
            <v>1554913.239433093</v>
          </cell>
          <cell r="AF1039">
            <v>19054.179030408701</v>
          </cell>
          <cell r="AG1039">
            <v>2721.0981690079129</v>
          </cell>
          <cell r="AH1039">
            <v>1701.9714765100671</v>
          </cell>
        </row>
        <row r="1040">
          <cell r="A1040">
            <v>1214</v>
          </cell>
          <cell r="B1040" t="str">
            <v>Насосная станция на Северной трассе</v>
          </cell>
          <cell r="C1040">
            <v>2.1</v>
          </cell>
          <cell r="D1040" t="str">
            <v>48</v>
          </cell>
          <cell r="E1040" t="str">
            <v>11.05.05</v>
          </cell>
          <cell r="F1040" t="str">
            <v/>
          </cell>
          <cell r="G1040" t="str">
            <v xml:space="preserve">  .  .</v>
          </cell>
          <cell r="H1040">
            <v>0.01</v>
          </cell>
          <cell r="I1040">
            <v>0</v>
          </cell>
          <cell r="J1040">
            <v>0</v>
          </cell>
          <cell r="K1040">
            <v>0.01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0.01</v>
          </cell>
          <cell r="Q1040">
            <v>0</v>
          </cell>
          <cell r="R1040">
            <v>122</v>
          </cell>
          <cell r="S1040">
            <v>935</v>
          </cell>
          <cell r="T1040" t="str">
            <v>Амортизация Подъем воды</v>
          </cell>
          <cell r="U1040">
            <v>2191500</v>
          </cell>
          <cell r="V1040">
            <v>118.2</v>
          </cell>
          <cell r="W1040">
            <v>43</v>
          </cell>
          <cell r="X1040">
            <v>75.2</v>
          </cell>
          <cell r="Y1040">
            <v>36.379018612521151</v>
          </cell>
          <cell r="Z1040">
            <v>797246.19289340102</v>
          </cell>
          <cell r="AA1040">
            <v>1394253.807106599</v>
          </cell>
          <cell r="AB1040">
            <v>139425380.71065989</v>
          </cell>
          <cell r="AC1040">
            <v>1394253.797106599</v>
          </cell>
          <cell r="AD1040">
            <v>0</v>
          </cell>
          <cell r="AE1040">
            <v>1394253.807106599</v>
          </cell>
          <cell r="AF1040">
            <v>0</v>
          </cell>
          <cell r="AG1040">
            <v>2439.9441624365486</v>
          </cell>
          <cell r="AH1040">
            <v>1545.05076142132</v>
          </cell>
        </row>
        <row r="1041">
          <cell r="A1041">
            <v>1215</v>
          </cell>
          <cell r="B1041" t="str">
            <v>Комплекс соор произ базы вод-ов Лен р-на</v>
          </cell>
          <cell r="C1041">
            <v>2.1</v>
          </cell>
          <cell r="D1041" t="str">
            <v>48</v>
          </cell>
          <cell r="E1041" t="str">
            <v>11.05.05</v>
          </cell>
          <cell r="F1041" t="str">
            <v/>
          </cell>
          <cell r="G1041" t="str">
            <v xml:space="preserve">  .  .</v>
          </cell>
          <cell r="H1041">
            <v>0.01</v>
          </cell>
          <cell r="I1041">
            <v>0</v>
          </cell>
          <cell r="J1041">
            <v>0</v>
          </cell>
          <cell r="K1041">
            <v>0.01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0.01</v>
          </cell>
          <cell r="Q1041">
            <v>0</v>
          </cell>
          <cell r="R1041">
            <v>122</v>
          </cell>
          <cell r="S1041">
            <v>935</v>
          </cell>
          <cell r="T1041" t="str">
            <v>Амортизация (водопровод)</v>
          </cell>
          <cell r="U1041">
            <v>20818500</v>
          </cell>
          <cell r="V1041">
            <v>117.2</v>
          </cell>
          <cell r="W1041">
            <v>42</v>
          </cell>
          <cell r="X1041">
            <v>75.2</v>
          </cell>
          <cell r="Y1041">
            <v>35.836177474402731</v>
          </cell>
          <cell r="Z1041">
            <v>7460554.6075085327</v>
          </cell>
          <cell r="AA1041">
            <v>13357945.392491467</v>
          </cell>
          <cell r="AB1041">
            <v>1335794539.2491467</v>
          </cell>
          <cell r="AC1041">
            <v>13357945.382491468</v>
          </cell>
          <cell r="AD1041">
            <v>0</v>
          </cell>
          <cell r="AE1041">
            <v>13357945.392491467</v>
          </cell>
          <cell r="AF1041">
            <v>0</v>
          </cell>
          <cell r="AG1041">
            <v>23376.40443686007</v>
          </cell>
          <cell r="AH1041">
            <v>14802.687713310581</v>
          </cell>
        </row>
        <row r="1042">
          <cell r="A1042">
            <v>1217</v>
          </cell>
          <cell r="B1042" t="str">
            <v>Бокс на 20 а/машин Кир уч-ка  ул.Новошосс</v>
          </cell>
          <cell r="C1042">
            <v>2.1</v>
          </cell>
          <cell r="D1042" t="str">
            <v>48</v>
          </cell>
          <cell r="E1042" t="str">
            <v>11.05.05</v>
          </cell>
          <cell r="F1042" t="str">
            <v/>
          </cell>
          <cell r="G1042" t="str">
            <v xml:space="preserve">  .  .</v>
          </cell>
          <cell r="H1042">
            <v>0.01</v>
          </cell>
          <cell r="I1042">
            <v>0</v>
          </cell>
          <cell r="J1042">
            <v>0</v>
          </cell>
          <cell r="K1042">
            <v>0.01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0.01</v>
          </cell>
          <cell r="Q1042">
            <v>0</v>
          </cell>
          <cell r="R1042">
            <v>122</v>
          </cell>
          <cell r="S1042">
            <v>935</v>
          </cell>
          <cell r="T1042" t="str">
            <v>Амортизация (водопровод)</v>
          </cell>
          <cell r="U1042">
            <v>6072000</v>
          </cell>
          <cell r="V1042">
            <v>115.2</v>
          </cell>
          <cell r="W1042">
            <v>40</v>
          </cell>
          <cell r="X1042">
            <v>75.2</v>
          </cell>
          <cell r="Y1042">
            <v>34.722222222222221</v>
          </cell>
          <cell r="Z1042">
            <v>2108333.3333333335</v>
          </cell>
          <cell r="AA1042">
            <v>3963666.6666666665</v>
          </cell>
          <cell r="AB1042">
            <v>396366666.66666663</v>
          </cell>
          <cell r="AC1042">
            <v>3963666.6566666667</v>
          </cell>
          <cell r="AD1042">
            <v>0</v>
          </cell>
          <cell r="AE1042">
            <v>3963666.6666666665</v>
          </cell>
          <cell r="AF1042">
            <v>0</v>
          </cell>
          <cell r="AG1042">
            <v>6936.416666666667</v>
          </cell>
          <cell r="AH1042">
            <v>4392.3611111111104</v>
          </cell>
        </row>
        <row r="1043">
          <cell r="A1043">
            <v>1223</v>
          </cell>
          <cell r="B1043" t="str">
            <v>Комплекс сооруж на базе Октябр.р-на ул. Сантехниче</v>
          </cell>
          <cell r="C1043">
            <v>2.1</v>
          </cell>
          <cell r="D1043" t="str">
            <v>48</v>
          </cell>
          <cell r="E1043" t="str">
            <v>11.05.05</v>
          </cell>
          <cell r="F1043" t="str">
            <v/>
          </cell>
          <cell r="G1043" t="str">
            <v xml:space="preserve">  .  .</v>
          </cell>
          <cell r="H1043">
            <v>3100735.56</v>
          </cell>
          <cell r="I1043">
            <v>0</v>
          </cell>
          <cell r="J1043">
            <v>0</v>
          </cell>
          <cell r="K1043">
            <v>3100735.56</v>
          </cell>
          <cell r="L1043">
            <v>0</v>
          </cell>
          <cell r="M1043">
            <v>5426.29</v>
          </cell>
          <cell r="N1043">
            <v>5426.29</v>
          </cell>
          <cell r="O1043">
            <v>70704.990000000005</v>
          </cell>
          <cell r="P1043">
            <v>3030030.57</v>
          </cell>
          <cell r="Q1043">
            <v>31007.360000000001</v>
          </cell>
          <cell r="R1043">
            <v>122</v>
          </cell>
          <cell r="S1043">
            <v>935</v>
          </cell>
          <cell r="T1043" t="str">
            <v>Амортизация (водопровод)</v>
          </cell>
          <cell r="U1043">
            <v>25041000</v>
          </cell>
          <cell r="V1043">
            <v>112.2</v>
          </cell>
          <cell r="W1043">
            <v>37</v>
          </cell>
          <cell r="X1043">
            <v>75.2</v>
          </cell>
          <cell r="Y1043">
            <v>32.976827094474153</v>
          </cell>
          <cell r="Z1043">
            <v>8257727.2727272725</v>
          </cell>
          <cell r="AA1043">
            <v>16783272.727272727</v>
          </cell>
          <cell r="AB1043">
            <v>5.53897802003784</v>
          </cell>
          <cell r="AC1043">
            <v>14074170.552789724</v>
          </cell>
          <cell r="AD1043">
            <v>320928.39551699534</v>
          </cell>
          <cell r="AE1043">
            <v>17174906.112789724</v>
          </cell>
          <cell r="AF1043">
            <v>391633.38551699533</v>
          </cell>
          <cell r="AG1043">
            <v>30056.085697382019</v>
          </cell>
          <cell r="AH1043">
            <v>18598.484848484848</v>
          </cell>
        </row>
        <row r="1044">
          <cell r="A1044">
            <v>1224</v>
          </cell>
          <cell r="B1044" t="str">
            <v>Гараж на 8 а/машин Кир уч-ка ул.Новошосс</v>
          </cell>
          <cell r="C1044">
            <v>2.1</v>
          </cell>
          <cell r="D1044" t="str">
            <v>48</v>
          </cell>
          <cell r="E1044" t="str">
            <v>11.05.05</v>
          </cell>
          <cell r="F1044" t="str">
            <v/>
          </cell>
          <cell r="G1044" t="str">
            <v xml:space="preserve">  .  .</v>
          </cell>
          <cell r="H1044">
            <v>53181.66</v>
          </cell>
          <cell r="I1044">
            <v>0</v>
          </cell>
          <cell r="J1044">
            <v>0</v>
          </cell>
          <cell r="K1044">
            <v>53181.66</v>
          </cell>
          <cell r="L1044">
            <v>0</v>
          </cell>
          <cell r="M1044">
            <v>93.07</v>
          </cell>
          <cell r="N1044">
            <v>93.07</v>
          </cell>
          <cell r="O1044">
            <v>2697.17</v>
          </cell>
          <cell r="P1044">
            <v>50484.49</v>
          </cell>
          <cell r="Q1044">
            <v>531.82000000000005</v>
          </cell>
          <cell r="R1044">
            <v>122</v>
          </cell>
          <cell r="S1044">
            <v>935</v>
          </cell>
          <cell r="T1044" t="str">
            <v>Амортизация (водопровод)</v>
          </cell>
          <cell r="U1044">
            <v>1932000</v>
          </cell>
          <cell r="V1044">
            <v>111.2</v>
          </cell>
          <cell r="W1044">
            <v>36</v>
          </cell>
          <cell r="X1044">
            <v>75.2</v>
          </cell>
          <cell r="Y1044">
            <v>32.374100719424462</v>
          </cell>
          <cell r="Z1044">
            <v>625467.62589928065</v>
          </cell>
          <cell r="AA1044">
            <v>1306532.3741007196</v>
          </cell>
          <cell r="AB1044">
            <v>25.87987665322002</v>
          </cell>
          <cell r="AC1044">
            <v>1323153.1410134851</v>
          </cell>
          <cell r="AD1044">
            <v>67105.256912765442</v>
          </cell>
          <cell r="AE1044">
            <v>1376334.8010134851</v>
          </cell>
          <cell r="AF1044">
            <v>69802.426912765441</v>
          </cell>
          <cell r="AG1044">
            <v>2408.5859017735988</v>
          </cell>
          <cell r="AH1044">
            <v>1447.841726618705</v>
          </cell>
        </row>
        <row r="1045">
          <cell r="A1045">
            <v>1225</v>
          </cell>
          <cell r="B1045" t="str">
            <v>Насосная станция к д 49-51 М-4</v>
          </cell>
          <cell r="C1045">
            <v>2.1</v>
          </cell>
          <cell r="D1045" t="str">
            <v>48</v>
          </cell>
          <cell r="E1045" t="str">
            <v>11.05.05</v>
          </cell>
          <cell r="F1045" t="str">
            <v/>
          </cell>
          <cell r="G1045" t="str">
            <v xml:space="preserve">  .  .</v>
          </cell>
          <cell r="H1045">
            <v>172874.82</v>
          </cell>
          <cell r="I1045">
            <v>0</v>
          </cell>
          <cell r="J1045">
            <v>0</v>
          </cell>
          <cell r="K1045">
            <v>172874.82</v>
          </cell>
          <cell r="L1045">
            <v>0</v>
          </cell>
          <cell r="M1045">
            <v>302.52999999999997</v>
          </cell>
          <cell r="N1045">
            <v>302.52999999999997</v>
          </cell>
          <cell r="O1045">
            <v>2341.09</v>
          </cell>
          <cell r="P1045">
            <v>170533.73</v>
          </cell>
          <cell r="Q1045">
            <v>1728.75</v>
          </cell>
          <cell r="R1045">
            <v>122</v>
          </cell>
          <cell r="S1045">
            <v>935</v>
          </cell>
          <cell r="T1045" t="str">
            <v>Амортизация (водопровод)</v>
          </cell>
          <cell r="U1045">
            <v>313500</v>
          </cell>
          <cell r="V1045">
            <v>111.2</v>
          </cell>
          <cell r="W1045">
            <v>36</v>
          </cell>
          <cell r="X1045">
            <v>75.2</v>
          </cell>
          <cell r="Y1045">
            <v>32.374100719424462</v>
          </cell>
          <cell r="Z1045">
            <v>101492.80575539568</v>
          </cell>
          <cell r="AA1045">
            <v>212007.19424460432</v>
          </cell>
          <cell r="AB1045">
            <v>1.2431980127603162</v>
          </cell>
          <cell r="AC1045">
            <v>42042.812680297357</v>
          </cell>
          <cell r="AD1045">
            <v>569.34843569304849</v>
          </cell>
          <cell r="AE1045">
            <v>214917.63268029736</v>
          </cell>
          <cell r="AF1045">
            <v>2910.4384356930486</v>
          </cell>
          <cell r="AG1045">
            <v>376.10585719052045</v>
          </cell>
          <cell r="AH1045">
            <v>234.93705035971223</v>
          </cell>
        </row>
        <row r="1046">
          <cell r="A1046">
            <v>1226</v>
          </cell>
          <cell r="B1046" t="str">
            <v>Насосная станция к дом 47 48 48а М-на 4</v>
          </cell>
          <cell r="C1046">
            <v>2.1</v>
          </cell>
          <cell r="D1046" t="str">
            <v>48</v>
          </cell>
          <cell r="E1046" t="str">
            <v>11.05.05</v>
          </cell>
          <cell r="F1046" t="str">
            <v/>
          </cell>
          <cell r="G1046" t="str">
            <v xml:space="preserve">  .  .</v>
          </cell>
          <cell r="H1046">
            <v>6620.54</v>
          </cell>
          <cell r="I1046">
            <v>0</v>
          </cell>
          <cell r="J1046">
            <v>0</v>
          </cell>
          <cell r="K1046">
            <v>6620.54</v>
          </cell>
          <cell r="L1046">
            <v>0</v>
          </cell>
          <cell r="M1046">
            <v>11.59</v>
          </cell>
          <cell r="N1046">
            <v>11.59</v>
          </cell>
          <cell r="O1046">
            <v>335.87</v>
          </cell>
          <cell r="P1046">
            <v>6284.67</v>
          </cell>
          <cell r="Q1046">
            <v>66.209999999999994</v>
          </cell>
          <cell r="R1046">
            <v>122</v>
          </cell>
          <cell r="S1046">
            <v>935</v>
          </cell>
          <cell r="T1046" t="str">
            <v>Амортизация (водопровод)</v>
          </cell>
          <cell r="U1046">
            <v>591000</v>
          </cell>
          <cell r="V1046">
            <v>111.2</v>
          </cell>
          <cell r="W1046">
            <v>36</v>
          </cell>
          <cell r="X1046">
            <v>75.2</v>
          </cell>
          <cell r="Y1046">
            <v>32.374100719424462</v>
          </cell>
          <cell r="Z1046">
            <v>191330.93525179854</v>
          </cell>
          <cell r="AA1046">
            <v>399669.06474820146</v>
          </cell>
          <cell r="AB1046">
            <v>63.594280168760086</v>
          </cell>
          <cell r="AC1046">
            <v>414407.9356284829</v>
          </cell>
          <cell r="AD1046">
            <v>21023.540880281453</v>
          </cell>
          <cell r="AE1046">
            <v>421028.47562848288</v>
          </cell>
          <cell r="AF1046">
            <v>21359.410880281452</v>
          </cell>
          <cell r="AG1046">
            <v>736.79983234984502</v>
          </cell>
          <cell r="AH1046">
            <v>442.89568345323738</v>
          </cell>
        </row>
        <row r="1047">
          <cell r="A1047">
            <v>1227</v>
          </cell>
          <cell r="B1047" t="str">
            <v>Насосная станция д 36 36а М-на 2</v>
          </cell>
          <cell r="C1047">
            <v>2.1</v>
          </cell>
          <cell r="D1047" t="str">
            <v>48</v>
          </cell>
          <cell r="E1047" t="str">
            <v>11.05.05</v>
          </cell>
          <cell r="F1047" t="str">
            <v/>
          </cell>
          <cell r="G1047" t="str">
            <v xml:space="preserve">  .  .</v>
          </cell>
          <cell r="H1047">
            <v>10373.01</v>
          </cell>
          <cell r="I1047">
            <v>0</v>
          </cell>
          <cell r="J1047">
            <v>0</v>
          </cell>
          <cell r="K1047">
            <v>10373.01</v>
          </cell>
          <cell r="L1047">
            <v>0</v>
          </cell>
          <cell r="M1047">
            <v>18.149999999999999</v>
          </cell>
          <cell r="N1047">
            <v>18.149999999999999</v>
          </cell>
          <cell r="O1047">
            <v>525.99</v>
          </cell>
          <cell r="P1047">
            <v>9847.02</v>
          </cell>
          <cell r="Q1047">
            <v>103.73</v>
          </cell>
          <cell r="R1047">
            <v>122</v>
          </cell>
          <cell r="S1047">
            <v>935</v>
          </cell>
          <cell r="T1047" t="str">
            <v>Амортизация (водопровод)</v>
          </cell>
          <cell r="U1047">
            <v>453000</v>
          </cell>
          <cell r="V1047">
            <v>111.2</v>
          </cell>
          <cell r="W1047">
            <v>36</v>
          </cell>
          <cell r="X1047">
            <v>75.2</v>
          </cell>
          <cell r="Y1047">
            <v>32.374100719424462</v>
          </cell>
          <cell r="Z1047">
            <v>146654.67625899281</v>
          </cell>
          <cell r="AA1047">
            <v>306345.32374100719</v>
          </cell>
          <cell r="AB1047">
            <v>31.110460194150836</v>
          </cell>
          <cell r="AC1047">
            <v>312336.10469852854</v>
          </cell>
          <cell r="AD1047">
            <v>15837.800957521398</v>
          </cell>
          <cell r="AE1047">
            <v>322709.11469852854</v>
          </cell>
          <cell r="AF1047">
            <v>16363.790957521398</v>
          </cell>
          <cell r="AG1047">
            <v>564.74095072242505</v>
          </cell>
          <cell r="AH1047">
            <v>339.47841726618702</v>
          </cell>
        </row>
        <row r="1048">
          <cell r="A1048">
            <v>1229</v>
          </cell>
          <cell r="B1048" t="str">
            <v>Насосная станция к дом 39-40 М-на 4</v>
          </cell>
          <cell r="C1048">
            <v>2.1</v>
          </cell>
          <cell r="D1048" t="str">
            <v>48</v>
          </cell>
          <cell r="E1048" t="str">
            <v>11.05.05</v>
          </cell>
          <cell r="F1048" t="str">
            <v/>
          </cell>
          <cell r="G1048" t="str">
            <v xml:space="preserve">  .  .</v>
          </cell>
          <cell r="H1048">
            <v>8019.92</v>
          </cell>
          <cell r="I1048">
            <v>0</v>
          </cell>
          <cell r="J1048">
            <v>0</v>
          </cell>
          <cell r="K1048">
            <v>8019.92</v>
          </cell>
          <cell r="L1048">
            <v>0</v>
          </cell>
          <cell r="M1048">
            <v>14.03</v>
          </cell>
          <cell r="N1048">
            <v>14.03</v>
          </cell>
          <cell r="O1048">
            <v>406.59</v>
          </cell>
          <cell r="P1048">
            <v>7613.33</v>
          </cell>
          <cell r="Q1048">
            <v>80.2</v>
          </cell>
          <cell r="R1048">
            <v>122</v>
          </cell>
          <cell r="S1048">
            <v>935</v>
          </cell>
          <cell r="T1048" t="str">
            <v>Амортизация (водопровод)</v>
          </cell>
          <cell r="U1048">
            <v>286500</v>
          </cell>
          <cell r="V1048">
            <v>110.2</v>
          </cell>
          <cell r="W1048">
            <v>35</v>
          </cell>
          <cell r="X1048">
            <v>75.2</v>
          </cell>
          <cell r="Y1048">
            <v>31.760435571687839</v>
          </cell>
          <cell r="Z1048">
            <v>90993.647912885659</v>
          </cell>
          <cell r="AA1048">
            <v>195506.35208711436</v>
          </cell>
          <cell r="AB1048">
            <v>25.67947955587297</v>
          </cell>
          <cell r="AC1048">
            <v>197927.45167973673</v>
          </cell>
          <cell r="AD1048">
            <v>10034.429592622389</v>
          </cell>
          <cell r="AE1048">
            <v>205947.37167973674</v>
          </cell>
          <cell r="AF1048">
            <v>10441.01959262239</v>
          </cell>
          <cell r="AG1048">
            <v>360.40790043953933</v>
          </cell>
          <cell r="AH1048">
            <v>216.65154264972776</v>
          </cell>
        </row>
        <row r="1049">
          <cell r="A1049">
            <v>1230</v>
          </cell>
          <cell r="B1049" t="str">
            <v>Насосная станция к дом 37 М-на 2</v>
          </cell>
          <cell r="C1049">
            <v>2.1</v>
          </cell>
          <cell r="D1049" t="str">
            <v>48</v>
          </cell>
          <cell r="E1049" t="str">
            <v>11.05.05</v>
          </cell>
          <cell r="F1049" t="str">
            <v/>
          </cell>
          <cell r="G1049" t="str">
            <v xml:space="preserve">  .  .</v>
          </cell>
          <cell r="H1049">
            <v>8927.98</v>
          </cell>
          <cell r="I1049">
            <v>0</v>
          </cell>
          <cell r="J1049">
            <v>0</v>
          </cell>
          <cell r="K1049">
            <v>8927.98</v>
          </cell>
          <cell r="L1049">
            <v>0</v>
          </cell>
          <cell r="M1049">
            <v>15.62</v>
          </cell>
          <cell r="N1049">
            <v>15.62</v>
          </cell>
          <cell r="O1049">
            <v>452.68</v>
          </cell>
          <cell r="P1049">
            <v>8475.2999999999993</v>
          </cell>
          <cell r="Q1049">
            <v>89.28</v>
          </cell>
          <cell r="R1049">
            <v>122</v>
          </cell>
          <cell r="S1049">
            <v>935</v>
          </cell>
          <cell r="T1049" t="str">
            <v>Амортизация (водопровод)</v>
          </cell>
          <cell r="U1049">
            <v>318000</v>
          </cell>
          <cell r="V1049">
            <v>110.2</v>
          </cell>
          <cell r="W1049">
            <v>35</v>
          </cell>
          <cell r="X1049">
            <v>75.2</v>
          </cell>
          <cell r="Y1049">
            <v>31.760435571687839</v>
          </cell>
          <cell r="Z1049">
            <v>100998.18511796732</v>
          </cell>
          <cell r="AA1049">
            <v>217001.81488203269</v>
          </cell>
          <cell r="AB1049">
            <v>25.604027572125201</v>
          </cell>
          <cell r="AC1049">
            <v>219664.26608338233</v>
          </cell>
          <cell r="AD1049">
            <v>11137.751201349636</v>
          </cell>
          <cell r="AE1049">
            <v>228592.24608338234</v>
          </cell>
          <cell r="AF1049">
            <v>11590.431201349636</v>
          </cell>
          <cell r="AG1049">
            <v>400.03643064591915</v>
          </cell>
          <cell r="AH1049">
            <v>240.47186932849365</v>
          </cell>
        </row>
        <row r="1050">
          <cell r="A1050">
            <v>1231</v>
          </cell>
          <cell r="B1050" t="str">
            <v>Гараж на территории 5 узла  ул.Аманжолов</v>
          </cell>
          <cell r="C1050">
            <v>2.1</v>
          </cell>
          <cell r="D1050" t="str">
            <v>48</v>
          </cell>
          <cell r="E1050" t="str">
            <v>11.05.05</v>
          </cell>
          <cell r="F1050" t="str">
            <v/>
          </cell>
          <cell r="G1050" t="str">
            <v xml:space="preserve">  .  .</v>
          </cell>
          <cell r="H1050">
            <v>16485.310000000001</v>
          </cell>
          <cell r="I1050">
            <v>0</v>
          </cell>
          <cell r="J1050">
            <v>0</v>
          </cell>
          <cell r="K1050">
            <v>16485.310000000001</v>
          </cell>
          <cell r="L1050">
            <v>0</v>
          </cell>
          <cell r="M1050">
            <v>28.85</v>
          </cell>
          <cell r="N1050">
            <v>28.85</v>
          </cell>
          <cell r="O1050">
            <v>580</v>
          </cell>
          <cell r="P1050">
            <v>15905.31</v>
          </cell>
          <cell r="Q1050">
            <v>164.85</v>
          </cell>
          <cell r="R1050">
            <v>122</v>
          </cell>
          <cell r="S1050">
            <v>935</v>
          </cell>
          <cell r="T1050" t="str">
            <v>Амортизация Подъем воды</v>
          </cell>
          <cell r="U1050">
            <v>4384500</v>
          </cell>
          <cell r="V1050">
            <v>110.2</v>
          </cell>
          <cell r="W1050">
            <v>35</v>
          </cell>
          <cell r="X1050">
            <v>75.2</v>
          </cell>
          <cell r="Y1050">
            <v>31.760435571687839</v>
          </cell>
          <cell r="Z1050">
            <v>1392536.2976406533</v>
          </cell>
          <cell r="AA1050">
            <v>2991963.7023593467</v>
          </cell>
          <cell r="AB1050">
            <v>188.11099578438564</v>
          </cell>
          <cell r="AC1050">
            <v>3084582.7699142904</v>
          </cell>
          <cell r="AD1050">
            <v>108524.37755494367</v>
          </cell>
          <cell r="AE1050">
            <v>3101068.0799142905</v>
          </cell>
          <cell r="AF1050">
            <v>109104.37755494367</v>
          </cell>
          <cell r="AG1050">
            <v>5426.8691398500087</v>
          </cell>
          <cell r="AH1050">
            <v>3315.5626134301269</v>
          </cell>
        </row>
        <row r="1051">
          <cell r="A1051">
            <v>1232</v>
          </cell>
          <cell r="B1051" t="str">
            <v>Насосная станция к дому 35 М-на 2</v>
          </cell>
          <cell r="C1051">
            <v>2.1</v>
          </cell>
          <cell r="D1051" t="str">
            <v>48</v>
          </cell>
          <cell r="E1051" t="str">
            <v>11.05.05</v>
          </cell>
          <cell r="F1051" t="str">
            <v/>
          </cell>
          <cell r="G1051" t="str">
            <v xml:space="preserve">  .  .</v>
          </cell>
          <cell r="H1051">
            <v>6895.74</v>
          </cell>
          <cell r="I1051">
            <v>0</v>
          </cell>
          <cell r="J1051">
            <v>0</v>
          </cell>
          <cell r="K1051">
            <v>6895.74</v>
          </cell>
          <cell r="L1051">
            <v>0</v>
          </cell>
          <cell r="M1051">
            <v>12.07</v>
          </cell>
          <cell r="N1051">
            <v>12.07</v>
          </cell>
          <cell r="O1051">
            <v>349.79</v>
          </cell>
          <cell r="P1051">
            <v>6545.95</v>
          </cell>
          <cell r="Q1051">
            <v>68.959999999999994</v>
          </cell>
          <cell r="R1051">
            <v>122</v>
          </cell>
          <cell r="S1051">
            <v>935</v>
          </cell>
          <cell r="T1051" t="str">
            <v>Амортизация (водопровод)</v>
          </cell>
          <cell r="U1051">
            <v>315000</v>
          </cell>
          <cell r="V1051">
            <v>110.2</v>
          </cell>
          <cell r="W1051">
            <v>35</v>
          </cell>
          <cell r="X1051">
            <v>75.2</v>
          </cell>
          <cell r="Y1051">
            <v>31.760435571687839</v>
          </cell>
          <cell r="Z1051">
            <v>100045.37205081669</v>
          </cell>
          <cell r="AA1051">
            <v>214954.62794918331</v>
          </cell>
          <cell r="AB1051">
            <v>32.83780474173853</v>
          </cell>
          <cell r="AC1051">
            <v>219545.22366979605</v>
          </cell>
          <cell r="AD1051">
            <v>11136.545720612721</v>
          </cell>
          <cell r="AE1051">
            <v>226440.96366979604</v>
          </cell>
          <cell r="AF1051">
            <v>11486.335720612722</v>
          </cell>
          <cell r="AG1051">
            <v>396.27168642214309</v>
          </cell>
          <cell r="AH1051">
            <v>238.20326678765881</v>
          </cell>
        </row>
        <row r="1052">
          <cell r="A1052">
            <v>1233</v>
          </cell>
          <cell r="B1052" t="str">
            <v>Производ база кировского уч-ка ул.Новошо</v>
          </cell>
          <cell r="C1052">
            <v>2.1</v>
          </cell>
          <cell r="D1052" t="str">
            <v>48</v>
          </cell>
          <cell r="E1052" t="str">
            <v>11.05.05</v>
          </cell>
          <cell r="F1052" t="str">
            <v/>
          </cell>
          <cell r="G1052" t="str">
            <v xml:space="preserve">  .  .</v>
          </cell>
          <cell r="H1052">
            <v>438342.66</v>
          </cell>
          <cell r="I1052">
            <v>0</v>
          </cell>
          <cell r="J1052">
            <v>0</v>
          </cell>
          <cell r="K1052">
            <v>438342.66</v>
          </cell>
          <cell r="L1052">
            <v>0</v>
          </cell>
          <cell r="M1052">
            <v>767.1</v>
          </cell>
          <cell r="N1052">
            <v>767.1</v>
          </cell>
          <cell r="O1052">
            <v>21070.240000000002</v>
          </cell>
          <cell r="P1052">
            <v>417272.42</v>
          </cell>
          <cell r="Q1052">
            <v>4383.43</v>
          </cell>
          <cell r="R1052">
            <v>122</v>
          </cell>
          <cell r="S1052">
            <v>935</v>
          </cell>
          <cell r="T1052" t="str">
            <v>Амортизация (водопровод)</v>
          </cell>
          <cell r="U1052">
            <v>4041000</v>
          </cell>
          <cell r="V1052">
            <v>109.2</v>
          </cell>
          <cell r="W1052">
            <v>34</v>
          </cell>
          <cell r="X1052">
            <v>75.2</v>
          </cell>
          <cell r="Y1052">
            <v>31.135531135531135</v>
          </cell>
          <cell r="Z1052">
            <v>1258186.8131868131</v>
          </cell>
          <cell r="AA1052">
            <v>2782813.1868131864</v>
          </cell>
          <cell r="AB1052">
            <v>6.6690561212101835</v>
          </cell>
          <cell r="AC1052">
            <v>2484989.1398605541</v>
          </cell>
          <cell r="AD1052">
            <v>119448.37304736766</v>
          </cell>
          <cell r="AE1052">
            <v>2923331.7998605543</v>
          </cell>
          <cell r="AF1052">
            <v>140518.61304736766</v>
          </cell>
          <cell r="AG1052">
            <v>5115.8306497559706</v>
          </cell>
          <cell r="AH1052">
            <v>3083.7912087912086</v>
          </cell>
        </row>
        <row r="1053">
          <cell r="A1053">
            <v>1234</v>
          </cell>
          <cell r="B1053" t="str">
            <v>Насосная станция д 40-41 и вставки между ним</v>
          </cell>
          <cell r="C1053">
            <v>2.1</v>
          </cell>
          <cell r="D1053" t="str">
            <v>48</v>
          </cell>
          <cell r="E1053" t="str">
            <v>11.05.05</v>
          </cell>
          <cell r="F1053" t="str">
            <v/>
          </cell>
          <cell r="G1053" t="str">
            <v xml:space="preserve">  .  .</v>
          </cell>
          <cell r="H1053">
            <v>10271.280000000001</v>
          </cell>
          <cell r="I1053">
            <v>0</v>
          </cell>
          <cell r="J1053">
            <v>0</v>
          </cell>
          <cell r="K1053">
            <v>10271.280000000001</v>
          </cell>
          <cell r="L1053">
            <v>0</v>
          </cell>
          <cell r="M1053">
            <v>17.97</v>
          </cell>
          <cell r="N1053">
            <v>17.97</v>
          </cell>
          <cell r="O1053">
            <v>520.77</v>
          </cell>
          <cell r="P1053">
            <v>9750.51</v>
          </cell>
          <cell r="Q1053">
            <v>102.71</v>
          </cell>
          <cell r="R1053">
            <v>122</v>
          </cell>
          <cell r="S1053">
            <v>935</v>
          </cell>
          <cell r="T1053" t="str">
            <v>Амортизация (водопровод)</v>
          </cell>
          <cell r="U1053">
            <v>243000</v>
          </cell>
          <cell r="V1053">
            <v>109.2</v>
          </cell>
          <cell r="W1053">
            <v>34</v>
          </cell>
          <cell r="X1053">
            <v>75.2</v>
          </cell>
          <cell r="Y1053">
            <v>31.135531135531135</v>
          </cell>
          <cell r="Z1053">
            <v>75659.340659340654</v>
          </cell>
          <cell r="AA1053">
            <v>167340.65934065933</v>
          </cell>
          <cell r="AB1053">
            <v>17.162246830233425</v>
          </cell>
          <cell r="AC1053">
            <v>166006.96262243998</v>
          </cell>
          <cell r="AD1053">
            <v>8416.81328178066</v>
          </cell>
          <cell r="AE1053">
            <v>176278.24262243998</v>
          </cell>
          <cell r="AF1053">
            <v>8937.5832817806604</v>
          </cell>
          <cell r="AG1053">
            <v>308.48692458926996</v>
          </cell>
          <cell r="AH1053">
            <v>185.43956043956044</v>
          </cell>
        </row>
        <row r="1054">
          <cell r="A1054">
            <v>1236</v>
          </cell>
          <cell r="B1054" t="str">
            <v>Насосная станция к дом по ул 40 лет Каз</v>
          </cell>
          <cell r="C1054">
            <v>2.1</v>
          </cell>
          <cell r="D1054" t="str">
            <v>48</v>
          </cell>
          <cell r="E1054" t="str">
            <v>11.05.05</v>
          </cell>
          <cell r="F1054" t="str">
            <v/>
          </cell>
          <cell r="G1054" t="str">
            <v xml:space="preserve">  .  .</v>
          </cell>
          <cell r="H1054">
            <v>10496.38</v>
          </cell>
          <cell r="I1054">
            <v>0</v>
          </cell>
          <cell r="J1054">
            <v>0</v>
          </cell>
          <cell r="K1054">
            <v>10496.38</v>
          </cell>
          <cell r="L1054">
            <v>0</v>
          </cell>
          <cell r="M1054">
            <v>18.37</v>
          </cell>
          <cell r="N1054">
            <v>18.37</v>
          </cell>
          <cell r="O1054">
            <v>532.35</v>
          </cell>
          <cell r="P1054">
            <v>9964.0300000000007</v>
          </cell>
          <cell r="Q1054">
            <v>104.96</v>
          </cell>
          <cell r="R1054">
            <v>122</v>
          </cell>
          <cell r="S1054">
            <v>935</v>
          </cell>
          <cell r="T1054" t="str">
            <v>Амортизация (водопровод)</v>
          </cell>
          <cell r="U1054">
            <v>313500</v>
          </cell>
          <cell r="V1054">
            <v>108.2</v>
          </cell>
          <cell r="W1054">
            <v>33</v>
          </cell>
          <cell r="X1054">
            <v>75.2</v>
          </cell>
          <cell r="Y1054">
            <v>30.499075785582253</v>
          </cell>
          <cell r="Z1054">
            <v>95614.602587800357</v>
          </cell>
          <cell r="AA1054">
            <v>217885.39741219964</v>
          </cell>
          <cell r="AB1054">
            <v>21.86719604539525</v>
          </cell>
          <cell r="AC1054">
            <v>219030.01922696579</v>
          </cell>
          <cell r="AD1054">
            <v>11108.651814766161</v>
          </cell>
          <cell r="AE1054">
            <v>229526.39922696579</v>
          </cell>
          <cell r="AF1054">
            <v>11641.001814766161</v>
          </cell>
          <cell r="AG1054">
            <v>401.67119864719012</v>
          </cell>
          <cell r="AH1054">
            <v>241.45101663585953</v>
          </cell>
        </row>
        <row r="1055">
          <cell r="A1055">
            <v>1238</v>
          </cell>
          <cell r="B1055" t="str">
            <v>Насосная станция к д 19  М-28</v>
          </cell>
          <cell r="C1055">
            <v>2.1</v>
          </cell>
          <cell r="D1055" t="str">
            <v>48</v>
          </cell>
          <cell r="E1055" t="str">
            <v>11.05.05</v>
          </cell>
          <cell r="F1055" t="str">
            <v/>
          </cell>
          <cell r="G1055" t="str">
            <v xml:space="preserve">  .  .</v>
          </cell>
          <cell r="H1055">
            <v>24245.33</v>
          </cell>
          <cell r="I1055">
            <v>0</v>
          </cell>
          <cell r="J1055">
            <v>0</v>
          </cell>
          <cell r="K1055">
            <v>24245.33</v>
          </cell>
          <cell r="L1055">
            <v>0</v>
          </cell>
          <cell r="M1055">
            <v>42.43</v>
          </cell>
          <cell r="N1055">
            <v>42.43</v>
          </cell>
          <cell r="O1055">
            <v>695.33</v>
          </cell>
          <cell r="P1055">
            <v>23550</v>
          </cell>
          <cell r="Q1055">
            <v>242.45</v>
          </cell>
          <cell r="R1055">
            <v>122</v>
          </cell>
          <cell r="S1055">
            <v>935</v>
          </cell>
          <cell r="T1055" t="str">
            <v>Амортизация (водопровод)</v>
          </cell>
          <cell r="U1055">
            <v>250500</v>
          </cell>
          <cell r="V1055">
            <v>108.2</v>
          </cell>
          <cell r="W1055">
            <v>33</v>
          </cell>
          <cell r="X1055">
            <v>75.2</v>
          </cell>
          <cell r="Y1055">
            <v>30.499075785582253</v>
          </cell>
          <cell r="Z1055">
            <v>76400.184842883536</v>
          </cell>
          <cell r="AA1055">
            <v>174099.81515711645</v>
          </cell>
          <cell r="AB1055">
            <v>7.3927734673934795</v>
          </cell>
          <cell r="AC1055">
            <v>154994.90233219916</v>
          </cell>
          <cell r="AD1055">
            <v>4445.0871750827082</v>
          </cell>
          <cell r="AE1055">
            <v>179240.23233219917</v>
          </cell>
          <cell r="AF1055">
            <v>5140.4171750827081</v>
          </cell>
          <cell r="AG1055">
            <v>313.67040658134857</v>
          </cell>
          <cell r="AH1055">
            <v>192.92975970425138</v>
          </cell>
        </row>
        <row r="1056">
          <cell r="A1056">
            <v>1239</v>
          </cell>
          <cell r="B1056" t="str">
            <v>Насосная станция к дому 28 М-на27</v>
          </cell>
          <cell r="C1056">
            <v>2.1</v>
          </cell>
          <cell r="D1056" t="str">
            <v>48</v>
          </cell>
          <cell r="E1056" t="str">
            <v>11.05.05</v>
          </cell>
          <cell r="F1056" t="str">
            <v/>
          </cell>
          <cell r="G1056" t="str">
            <v xml:space="preserve">  .  .</v>
          </cell>
          <cell r="H1056">
            <v>11399.18</v>
          </cell>
          <cell r="I1056">
            <v>0</v>
          </cell>
          <cell r="J1056">
            <v>0</v>
          </cell>
          <cell r="K1056">
            <v>11399.18</v>
          </cell>
          <cell r="L1056">
            <v>0</v>
          </cell>
          <cell r="M1056">
            <v>19.95</v>
          </cell>
          <cell r="N1056">
            <v>19.95</v>
          </cell>
          <cell r="O1056">
            <v>578.15</v>
          </cell>
          <cell r="P1056">
            <v>10821.03</v>
          </cell>
          <cell r="Q1056">
            <v>113.99</v>
          </cell>
          <cell r="R1056">
            <v>122</v>
          </cell>
          <cell r="S1056">
            <v>935</v>
          </cell>
          <cell r="T1056" t="str">
            <v>Амортизация (водопровод)</v>
          </cell>
          <cell r="U1056">
            <v>250500</v>
          </cell>
          <cell r="V1056">
            <v>108.2</v>
          </cell>
          <cell r="W1056">
            <v>33</v>
          </cell>
          <cell r="X1056">
            <v>75.2</v>
          </cell>
          <cell r="Y1056">
            <v>30.499075785582253</v>
          </cell>
          <cell r="Z1056">
            <v>76400.184842883536</v>
          </cell>
          <cell r="AA1056">
            <v>174099.81515711645</v>
          </cell>
          <cell r="AB1056">
            <v>16.089024349541258</v>
          </cell>
          <cell r="AC1056">
            <v>172002.50458480374</v>
          </cell>
          <cell r="AD1056">
            <v>8723.7194276872779</v>
          </cell>
          <cell r="AE1056">
            <v>183401.68458480373</v>
          </cell>
          <cell r="AF1056">
            <v>9301.8694276872775</v>
          </cell>
          <cell r="AG1056">
            <v>320.95294802340658</v>
          </cell>
          <cell r="AH1056">
            <v>192.92975970425138</v>
          </cell>
        </row>
        <row r="1057">
          <cell r="A1057">
            <v>1240</v>
          </cell>
          <cell r="B1057" t="str">
            <v>Насосная станция к д 44-45 М-5</v>
          </cell>
          <cell r="C1057">
            <v>2.1</v>
          </cell>
          <cell r="D1057" t="str">
            <v>48</v>
          </cell>
          <cell r="E1057" t="str">
            <v>11.05.05</v>
          </cell>
          <cell r="F1057" t="str">
            <v/>
          </cell>
          <cell r="G1057" t="str">
            <v xml:space="preserve">  .  .</v>
          </cell>
          <cell r="H1057">
            <v>39738.36</v>
          </cell>
          <cell r="I1057">
            <v>0</v>
          </cell>
          <cell r="J1057">
            <v>0</v>
          </cell>
          <cell r="K1057">
            <v>39738.36</v>
          </cell>
          <cell r="L1057">
            <v>0</v>
          </cell>
          <cell r="M1057">
            <v>69.540000000000006</v>
          </cell>
          <cell r="N1057">
            <v>69.540000000000006</v>
          </cell>
          <cell r="O1057">
            <v>839.61</v>
          </cell>
          <cell r="P1057">
            <v>38898.75</v>
          </cell>
          <cell r="Q1057">
            <v>397.38</v>
          </cell>
          <cell r="R1057">
            <v>122</v>
          </cell>
          <cell r="S1057">
            <v>935</v>
          </cell>
          <cell r="T1057" t="str">
            <v>Амортизация (водопровод)</v>
          </cell>
          <cell r="U1057">
            <v>258000</v>
          </cell>
          <cell r="V1057">
            <v>108.2</v>
          </cell>
          <cell r="W1057">
            <v>33</v>
          </cell>
          <cell r="X1057">
            <v>75.2</v>
          </cell>
          <cell r="Y1057">
            <v>30.499075785582253</v>
          </cell>
          <cell r="Z1057">
            <v>78687.615526802212</v>
          </cell>
          <cell r="AA1057">
            <v>179312.3844731978</v>
          </cell>
          <cell r="AB1057">
            <v>4.6097209929161682</v>
          </cell>
          <cell r="AC1057">
            <v>143444.39231606014</v>
          </cell>
          <cell r="AD1057">
            <v>3030.7578428623438</v>
          </cell>
          <cell r="AE1057">
            <v>183182.75231606013</v>
          </cell>
          <cell r="AF1057">
            <v>3870.3678428623439</v>
          </cell>
          <cell r="AG1057">
            <v>320.56981655310523</v>
          </cell>
          <cell r="AH1057">
            <v>198.7060998151571</v>
          </cell>
        </row>
        <row r="1058">
          <cell r="A1058">
            <v>1241</v>
          </cell>
          <cell r="B1058" t="str">
            <v>Насосная станция к д 26-27 Юго-Востока</v>
          </cell>
          <cell r="C1058">
            <v>2.1</v>
          </cell>
          <cell r="D1058" t="str">
            <v>48</v>
          </cell>
          <cell r="E1058" t="str">
            <v>11.05.05</v>
          </cell>
          <cell r="F1058" t="str">
            <v/>
          </cell>
          <cell r="G1058" t="str">
            <v xml:space="preserve">  .  .</v>
          </cell>
          <cell r="H1058">
            <v>33678.639999999999</v>
          </cell>
          <cell r="I1058">
            <v>0</v>
          </cell>
          <cell r="J1058">
            <v>0</v>
          </cell>
          <cell r="K1058">
            <v>33678.639999999999</v>
          </cell>
          <cell r="L1058">
            <v>0</v>
          </cell>
          <cell r="M1058">
            <v>58.94</v>
          </cell>
          <cell r="N1058">
            <v>58.94</v>
          </cell>
          <cell r="O1058">
            <v>1708.08</v>
          </cell>
          <cell r="P1058">
            <v>31970.560000000001</v>
          </cell>
          <cell r="Q1058">
            <v>336.79</v>
          </cell>
          <cell r="R1058">
            <v>122</v>
          </cell>
          <cell r="S1058">
            <v>935</v>
          </cell>
          <cell r="T1058" t="str">
            <v>Амортизация (водопровод)</v>
          </cell>
          <cell r="U1058">
            <v>253500</v>
          </cell>
          <cell r="V1058">
            <v>108.2</v>
          </cell>
          <cell r="W1058">
            <v>33</v>
          </cell>
          <cell r="X1058">
            <v>75.2</v>
          </cell>
          <cell r="Y1058">
            <v>30.499075785582253</v>
          </cell>
          <cell r="Z1058">
            <v>77315.157116450995</v>
          </cell>
          <cell r="AA1058">
            <v>176184.84288354899</v>
          </cell>
          <cell r="AB1058">
            <v>5.5108463187241323</v>
          </cell>
          <cell r="AC1058">
            <v>151919.1692636353</v>
          </cell>
          <cell r="AD1058">
            <v>7704.8863800863164</v>
          </cell>
          <cell r="AE1058">
            <v>185597.80926363531</v>
          </cell>
          <cell r="AF1058">
            <v>9412.9663800863163</v>
          </cell>
          <cell r="AG1058">
            <v>324.79616621136182</v>
          </cell>
          <cell r="AH1058">
            <v>195.24029574861368</v>
          </cell>
        </row>
        <row r="1059">
          <cell r="A1059">
            <v>1242</v>
          </cell>
          <cell r="B1059" t="str">
            <v>Насосная станция к д 9  М-на 28</v>
          </cell>
          <cell r="C1059">
            <v>2.1</v>
          </cell>
          <cell r="D1059" t="str">
            <v>48</v>
          </cell>
          <cell r="E1059" t="str">
            <v>11.05.05</v>
          </cell>
          <cell r="F1059" t="str">
            <v/>
          </cell>
          <cell r="G1059" t="str">
            <v xml:space="preserve">  .  .</v>
          </cell>
          <cell r="H1059">
            <v>14847.3</v>
          </cell>
          <cell r="I1059">
            <v>0</v>
          </cell>
          <cell r="J1059">
            <v>0</v>
          </cell>
          <cell r="K1059">
            <v>14847.3</v>
          </cell>
          <cell r="L1059">
            <v>0</v>
          </cell>
          <cell r="M1059">
            <v>25.98</v>
          </cell>
          <cell r="N1059">
            <v>25.98</v>
          </cell>
          <cell r="O1059">
            <v>669.19</v>
          </cell>
          <cell r="P1059">
            <v>14178.11</v>
          </cell>
          <cell r="Q1059">
            <v>148.47</v>
          </cell>
          <cell r="R1059">
            <v>122</v>
          </cell>
          <cell r="S1059">
            <v>935</v>
          </cell>
          <cell r="T1059" t="str">
            <v>Амортизация (водопровод)</v>
          </cell>
          <cell r="U1059">
            <v>246000</v>
          </cell>
          <cell r="V1059">
            <v>108.2</v>
          </cell>
          <cell r="W1059">
            <v>33</v>
          </cell>
          <cell r="X1059">
            <v>75.2</v>
          </cell>
          <cell r="Y1059">
            <v>30.499075785582253</v>
          </cell>
          <cell r="Z1059">
            <v>75027.726432532334</v>
          </cell>
          <cell r="AA1059">
            <v>170972.27356746764</v>
          </cell>
          <cell r="AB1059">
            <v>12.058890329350501</v>
          </cell>
          <cell r="AC1059">
            <v>164194.66238696568</v>
          </cell>
          <cell r="AD1059">
            <v>7400.4988194980615</v>
          </cell>
          <cell r="AE1059">
            <v>179041.96238696566</v>
          </cell>
          <cell r="AF1059">
            <v>8069.688819498062</v>
          </cell>
          <cell r="AG1059">
            <v>313.32343417718994</v>
          </cell>
          <cell r="AH1059">
            <v>189.46395563770795</v>
          </cell>
        </row>
        <row r="1060">
          <cell r="A1060">
            <v>1245</v>
          </cell>
          <cell r="B1060" t="str">
            <v>Здание насосной от сталелет з-да</v>
          </cell>
          <cell r="C1060">
            <v>2.1</v>
          </cell>
          <cell r="D1060" t="str">
            <v>48</v>
          </cell>
          <cell r="E1060" t="str">
            <v>11.05.05</v>
          </cell>
          <cell r="F1060" t="str">
            <v/>
          </cell>
          <cell r="G1060" t="str">
            <v xml:space="preserve">  .  .</v>
          </cell>
          <cell r="H1060">
            <v>56652.92</v>
          </cell>
          <cell r="I1060">
            <v>0</v>
          </cell>
          <cell r="J1060">
            <v>0</v>
          </cell>
          <cell r="K1060">
            <v>56652.92</v>
          </cell>
          <cell r="L1060">
            <v>0</v>
          </cell>
          <cell r="M1060">
            <v>99.14</v>
          </cell>
          <cell r="N1060">
            <v>99.14</v>
          </cell>
          <cell r="O1060">
            <v>2318.63</v>
          </cell>
          <cell r="P1060">
            <v>54334.29</v>
          </cell>
          <cell r="Q1060">
            <v>566.53</v>
          </cell>
          <cell r="R1060">
            <v>122</v>
          </cell>
          <cell r="S1060">
            <v>935</v>
          </cell>
          <cell r="T1060" t="str">
            <v>Амортизация (водопровод)</v>
          </cell>
          <cell r="U1060">
            <v>300000</v>
          </cell>
          <cell r="V1060">
            <v>107.2</v>
          </cell>
          <cell r="W1060">
            <v>32</v>
          </cell>
          <cell r="X1060">
            <v>75.2</v>
          </cell>
          <cell r="Y1060">
            <v>29.850746268656714</v>
          </cell>
          <cell r="Z1060">
            <v>89552.238805970148</v>
          </cell>
          <cell r="AA1060">
            <v>210447.76119402985</v>
          </cell>
          <cell r="AB1060">
            <v>3.8732034815220708</v>
          </cell>
          <cell r="AC1060">
            <v>162775.36698239134</v>
          </cell>
          <cell r="AD1060">
            <v>6661.8957883615194</v>
          </cell>
          <cell r="AE1060">
            <v>219428.28698239132</v>
          </cell>
          <cell r="AF1060">
            <v>8980.5257883615195</v>
          </cell>
          <cell r="AG1060">
            <v>383.99950221918488</v>
          </cell>
          <cell r="AH1060">
            <v>233.20895522388059</v>
          </cell>
        </row>
        <row r="1061">
          <cell r="A1061">
            <v>1246</v>
          </cell>
          <cell r="B1061" t="str">
            <v>Насосная станция к дом 49-48 М-5</v>
          </cell>
          <cell r="C1061">
            <v>2.1</v>
          </cell>
          <cell r="D1061" t="str">
            <v>48</v>
          </cell>
          <cell r="E1061" t="str">
            <v>11.05.05</v>
          </cell>
          <cell r="F1061" t="str">
            <v/>
          </cell>
          <cell r="G1061" t="str">
            <v xml:space="preserve">  .  .</v>
          </cell>
          <cell r="H1061">
            <v>32493.759999999998</v>
          </cell>
          <cell r="I1061">
            <v>0</v>
          </cell>
          <cell r="J1061">
            <v>0</v>
          </cell>
          <cell r="K1061">
            <v>32493.759999999998</v>
          </cell>
          <cell r="L1061">
            <v>0</v>
          </cell>
          <cell r="M1061">
            <v>56.86</v>
          </cell>
          <cell r="N1061">
            <v>56.86</v>
          </cell>
          <cell r="O1061">
            <v>946.28</v>
          </cell>
          <cell r="P1061">
            <v>31547.48</v>
          </cell>
          <cell r="Q1061">
            <v>324.94</v>
          </cell>
          <cell r="R1061">
            <v>122</v>
          </cell>
          <cell r="S1061">
            <v>935</v>
          </cell>
          <cell r="T1061" t="str">
            <v>Амортизация (водопровод)</v>
          </cell>
          <cell r="U1061">
            <v>240000</v>
          </cell>
          <cell r="V1061">
            <v>107.2</v>
          </cell>
          <cell r="W1061">
            <v>32</v>
          </cell>
          <cell r="X1061">
            <v>75.2</v>
          </cell>
          <cell r="Y1061">
            <v>29.850746268656714</v>
          </cell>
          <cell r="Z1061">
            <v>71641.79104477611</v>
          </cell>
          <cell r="AA1061">
            <v>168358.2089552239</v>
          </cell>
          <cell r="AB1061">
            <v>5.3366610884680457</v>
          </cell>
          <cell r="AC1061">
            <v>140914.42461001943</v>
          </cell>
          <cell r="AD1061">
            <v>4103.6956547955424</v>
          </cell>
          <cell r="AE1061">
            <v>173408.18461001944</v>
          </cell>
          <cell r="AF1061">
            <v>5049.9756547955421</v>
          </cell>
          <cell r="AG1061">
            <v>303.46432306753405</v>
          </cell>
          <cell r="AH1061">
            <v>186.56716417910448</v>
          </cell>
        </row>
        <row r="1062">
          <cell r="A1062">
            <v>1247</v>
          </cell>
          <cell r="B1062" t="str">
            <v>Насосная станция к дому 1 М-на 28</v>
          </cell>
          <cell r="C1062">
            <v>2.1</v>
          </cell>
          <cell r="D1062" t="str">
            <v>48</v>
          </cell>
          <cell r="E1062" t="str">
            <v>11.05.05</v>
          </cell>
          <cell r="F1062" t="str">
            <v/>
          </cell>
          <cell r="G1062" t="str">
            <v xml:space="preserve">  .  .</v>
          </cell>
          <cell r="H1062">
            <v>0</v>
          </cell>
          <cell r="I1062">
            <v>0</v>
          </cell>
          <cell r="J1062">
            <v>15829.78</v>
          </cell>
          <cell r="K1062">
            <v>0</v>
          </cell>
          <cell r="L1062">
            <v>802.76</v>
          </cell>
          <cell r="M1062">
            <v>27.7</v>
          </cell>
          <cell r="N1062">
            <v>-775.06</v>
          </cell>
          <cell r="O1062">
            <v>0</v>
          </cell>
          <cell r="P1062">
            <v>0</v>
          </cell>
          <cell r="Q1062">
            <v>0</v>
          </cell>
          <cell r="R1062">
            <v>122</v>
          </cell>
          <cell r="S1062">
            <v>935</v>
          </cell>
          <cell r="T1062" t="str">
            <v>Амортизация (водопровод)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</row>
        <row r="1063">
          <cell r="A1063">
            <v>1248</v>
          </cell>
          <cell r="B1063" t="str">
            <v>Насосная станция к д 28 М-на 28</v>
          </cell>
          <cell r="C1063">
            <v>2.1</v>
          </cell>
          <cell r="D1063" t="str">
            <v>48</v>
          </cell>
          <cell r="E1063" t="str">
            <v>11.05.05</v>
          </cell>
          <cell r="F1063" t="str">
            <v/>
          </cell>
          <cell r="G1063" t="str">
            <v xml:space="preserve">  .  .</v>
          </cell>
          <cell r="H1063">
            <v>16772.61</v>
          </cell>
          <cell r="I1063">
            <v>0</v>
          </cell>
          <cell r="J1063">
            <v>0</v>
          </cell>
          <cell r="K1063">
            <v>16772.61</v>
          </cell>
          <cell r="L1063">
            <v>0</v>
          </cell>
          <cell r="M1063">
            <v>29.35</v>
          </cell>
          <cell r="N1063">
            <v>29.35</v>
          </cell>
          <cell r="O1063">
            <v>850.57</v>
          </cell>
          <cell r="P1063">
            <v>15922.04</v>
          </cell>
          <cell r="Q1063">
            <v>167.73</v>
          </cell>
          <cell r="R1063">
            <v>122</v>
          </cell>
          <cell r="S1063">
            <v>935</v>
          </cell>
          <cell r="T1063" t="str">
            <v>Амортизация (водопровод)</v>
          </cell>
          <cell r="U1063">
            <v>246000</v>
          </cell>
          <cell r="V1063">
            <v>106.2</v>
          </cell>
          <cell r="W1063">
            <v>31</v>
          </cell>
          <cell r="X1063">
            <v>75.2</v>
          </cell>
          <cell r="Y1063">
            <v>29.190207156308851</v>
          </cell>
          <cell r="Z1063">
            <v>71807.909604519766</v>
          </cell>
          <cell r="AA1063">
            <v>174192.09039548022</v>
          </cell>
          <cell r="AB1063">
            <v>10.940312321504042</v>
          </cell>
          <cell r="AC1063">
            <v>166724.98184678191</v>
          </cell>
          <cell r="AD1063">
            <v>8454.9314513016943</v>
          </cell>
          <cell r="AE1063">
            <v>183497.5918467819</v>
          </cell>
          <cell r="AF1063">
            <v>9305.501451301694</v>
          </cell>
          <cell r="AG1063">
            <v>321.12078573186835</v>
          </cell>
          <cell r="AH1063">
            <v>193.03201506591336</v>
          </cell>
        </row>
        <row r="1064">
          <cell r="A1064">
            <v>1249</v>
          </cell>
          <cell r="B1064" t="str">
            <v>Насосная станция к д 4 5 6 кварт 59</v>
          </cell>
          <cell r="C1064">
            <v>2.1</v>
          </cell>
          <cell r="D1064" t="str">
            <v>48</v>
          </cell>
          <cell r="E1064" t="str">
            <v>11.05.05</v>
          </cell>
          <cell r="F1064" t="str">
            <v/>
          </cell>
          <cell r="G1064" t="str">
            <v xml:space="preserve">  .  .</v>
          </cell>
          <cell r="H1064">
            <v>20629.53</v>
          </cell>
          <cell r="I1064">
            <v>0</v>
          </cell>
          <cell r="J1064">
            <v>0</v>
          </cell>
          <cell r="K1064">
            <v>20629.53</v>
          </cell>
          <cell r="L1064">
            <v>0</v>
          </cell>
          <cell r="M1064">
            <v>36.1</v>
          </cell>
          <cell r="N1064">
            <v>36.1</v>
          </cell>
          <cell r="O1064">
            <v>1046.18</v>
          </cell>
          <cell r="P1064">
            <v>19583.349999999999</v>
          </cell>
          <cell r="Q1064">
            <v>206.3</v>
          </cell>
          <cell r="R1064">
            <v>122</v>
          </cell>
          <cell r="S1064">
            <v>935</v>
          </cell>
          <cell r="T1064" t="str">
            <v>Амортизация (водопровод)</v>
          </cell>
          <cell r="U1064">
            <v>408000</v>
          </cell>
          <cell r="V1064">
            <v>106.2</v>
          </cell>
          <cell r="W1064">
            <v>31</v>
          </cell>
          <cell r="X1064">
            <v>75.2</v>
          </cell>
          <cell r="Y1064">
            <v>29.190207156308851</v>
          </cell>
          <cell r="Z1064">
            <v>119096.04519774011</v>
          </cell>
          <cell r="AA1064">
            <v>288903.95480225992</v>
          </cell>
          <cell r="AB1064">
            <v>14.752529817536834</v>
          </cell>
          <cell r="AC1064">
            <v>283708.2264467706</v>
          </cell>
          <cell r="AD1064">
            <v>14387.621644510686</v>
          </cell>
          <cell r="AE1064">
            <v>304337.75644677063</v>
          </cell>
          <cell r="AF1064">
            <v>15433.801644510686</v>
          </cell>
          <cell r="AG1064">
            <v>532.59107378184865</v>
          </cell>
          <cell r="AH1064">
            <v>320.15065913371001</v>
          </cell>
        </row>
        <row r="1065">
          <cell r="A1065">
            <v>1250</v>
          </cell>
          <cell r="B1065" t="str">
            <v>Насосная станция к блок-сек 59 201 212</v>
          </cell>
          <cell r="C1065">
            <v>2.1</v>
          </cell>
          <cell r="D1065" t="str">
            <v>48</v>
          </cell>
          <cell r="E1065" t="str">
            <v>11.05.05</v>
          </cell>
          <cell r="F1065" t="str">
            <v/>
          </cell>
          <cell r="G1065" t="str">
            <v xml:space="preserve">  .  .</v>
          </cell>
          <cell r="H1065">
            <v>18989.7</v>
          </cell>
          <cell r="I1065">
            <v>0</v>
          </cell>
          <cell r="J1065">
            <v>0</v>
          </cell>
          <cell r="K1065">
            <v>18989.7</v>
          </cell>
          <cell r="L1065">
            <v>0</v>
          </cell>
          <cell r="M1065">
            <v>33.229999999999997</v>
          </cell>
          <cell r="N1065">
            <v>33.229999999999997</v>
          </cell>
          <cell r="O1065">
            <v>963.01</v>
          </cell>
          <cell r="P1065">
            <v>18026.689999999999</v>
          </cell>
          <cell r="Q1065">
            <v>189.9</v>
          </cell>
          <cell r="R1065">
            <v>122</v>
          </cell>
          <cell r="S1065">
            <v>935</v>
          </cell>
          <cell r="T1065" t="str">
            <v>Амортизация (водопровод)</v>
          </cell>
          <cell r="U1065">
            <v>258000</v>
          </cell>
          <cell r="V1065">
            <v>106.2</v>
          </cell>
          <cell r="W1065">
            <v>31</v>
          </cell>
          <cell r="X1065">
            <v>75.2</v>
          </cell>
          <cell r="Y1065">
            <v>29.190207156308851</v>
          </cell>
          <cell r="Z1065">
            <v>75310.734463276836</v>
          </cell>
          <cell r="AA1065">
            <v>182689.26553672316</v>
          </cell>
          <cell r="AB1065">
            <v>10.134376612496425</v>
          </cell>
          <cell r="AC1065">
            <v>173459.07155832334</v>
          </cell>
          <cell r="AD1065">
            <v>8796.4960216001818</v>
          </cell>
          <cell r="AE1065">
            <v>192448.77155832335</v>
          </cell>
          <cell r="AF1065">
            <v>9759.5060216001821</v>
          </cell>
          <cell r="AG1065">
            <v>336.78535022706586</v>
          </cell>
          <cell r="AH1065">
            <v>202.44821092278718</v>
          </cell>
        </row>
        <row r="1066">
          <cell r="A1066">
            <v>1251</v>
          </cell>
          <cell r="B1066" t="str">
            <v>Насосная станция  по ул Горношахтная</v>
          </cell>
          <cell r="C1066">
            <v>2.1</v>
          </cell>
          <cell r="D1066" t="str">
            <v>48</v>
          </cell>
          <cell r="E1066" t="str">
            <v>11.05.05</v>
          </cell>
          <cell r="F1066" t="str">
            <v/>
          </cell>
          <cell r="G1066" t="str">
            <v xml:space="preserve">  .  .</v>
          </cell>
          <cell r="H1066">
            <v>36839.550000000003</v>
          </cell>
          <cell r="I1066">
            <v>0</v>
          </cell>
          <cell r="J1066">
            <v>0</v>
          </cell>
          <cell r="K1066">
            <v>36839.550000000003</v>
          </cell>
          <cell r="L1066">
            <v>0</v>
          </cell>
          <cell r="M1066">
            <v>64.47</v>
          </cell>
          <cell r="N1066">
            <v>64.47</v>
          </cell>
          <cell r="O1066">
            <v>995.81</v>
          </cell>
          <cell r="P1066">
            <v>35843.74</v>
          </cell>
          <cell r="Q1066">
            <v>368.4</v>
          </cell>
          <cell r="R1066">
            <v>122</v>
          </cell>
          <cell r="S1066">
            <v>935</v>
          </cell>
          <cell r="T1066" t="str">
            <v>Амортизация (водопровод)</v>
          </cell>
          <cell r="U1066">
            <v>262500</v>
          </cell>
          <cell r="V1066">
            <v>106.2</v>
          </cell>
          <cell r="W1066">
            <v>31</v>
          </cell>
          <cell r="X1066">
            <v>75.2</v>
          </cell>
          <cell r="Y1066">
            <v>29.190207156308851</v>
          </cell>
          <cell r="Z1066">
            <v>76624.293785310729</v>
          </cell>
          <cell r="AA1066">
            <v>185875.70621468927</v>
          </cell>
          <cell r="AB1066">
            <v>5.1857229802104712</v>
          </cell>
          <cell r="AC1066">
            <v>154200.1510156127</v>
          </cell>
          <cell r="AD1066">
            <v>4168.184800923389</v>
          </cell>
          <cell r="AE1066">
            <v>191039.70101561269</v>
          </cell>
          <cell r="AF1066">
            <v>5163.9948009233885</v>
          </cell>
          <cell r="AG1066">
            <v>334.31947677732222</v>
          </cell>
          <cell r="AH1066">
            <v>205.97928436911488</v>
          </cell>
        </row>
        <row r="1067">
          <cell r="A1067">
            <v>1252</v>
          </cell>
          <cell r="B1067" t="str">
            <v>Насосная станция к дому 5 М-на 28</v>
          </cell>
          <cell r="C1067">
            <v>2.1</v>
          </cell>
          <cell r="D1067" t="str">
            <v>48</v>
          </cell>
          <cell r="E1067" t="str">
            <v>11.05.05</v>
          </cell>
          <cell r="F1067" t="str">
            <v/>
          </cell>
          <cell r="G1067" t="str">
            <v xml:space="preserve">  .  .</v>
          </cell>
          <cell r="H1067">
            <v>0</v>
          </cell>
          <cell r="I1067">
            <v>0</v>
          </cell>
          <cell r="J1067">
            <v>17763.43</v>
          </cell>
          <cell r="K1067">
            <v>0</v>
          </cell>
          <cell r="L1067">
            <v>900.99</v>
          </cell>
          <cell r="M1067">
            <v>31.09</v>
          </cell>
          <cell r="N1067">
            <v>-869.9</v>
          </cell>
          <cell r="O1067">
            <v>0</v>
          </cell>
          <cell r="P1067">
            <v>0</v>
          </cell>
          <cell r="Q1067">
            <v>0</v>
          </cell>
          <cell r="R1067">
            <v>122</v>
          </cell>
          <cell r="S1067">
            <v>935</v>
          </cell>
          <cell r="T1067" t="str">
            <v>Амортизация (водопровод)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</row>
        <row r="1068">
          <cell r="A1068">
            <v>1253</v>
          </cell>
          <cell r="B1068" t="str">
            <v>База водоснабжения Ж/дор района ул.Побед</v>
          </cell>
          <cell r="C1068">
            <v>2.1</v>
          </cell>
          <cell r="D1068" t="str">
            <v>48</v>
          </cell>
          <cell r="E1068" t="str">
            <v>11.05.05</v>
          </cell>
          <cell r="F1068" t="str">
            <v/>
          </cell>
          <cell r="G1068" t="str">
            <v xml:space="preserve">  .  .</v>
          </cell>
          <cell r="H1068">
            <v>462314.62</v>
          </cell>
          <cell r="I1068">
            <v>0</v>
          </cell>
          <cell r="J1068">
            <v>0</v>
          </cell>
          <cell r="K1068">
            <v>462314.62</v>
          </cell>
          <cell r="L1068">
            <v>0</v>
          </cell>
          <cell r="M1068">
            <v>809.05</v>
          </cell>
          <cell r="N1068">
            <v>809.05</v>
          </cell>
          <cell r="O1068">
            <v>19213.75</v>
          </cell>
          <cell r="P1068">
            <v>443100.87</v>
          </cell>
          <cell r="Q1068">
            <v>4623.1499999999996</v>
          </cell>
          <cell r="R1068">
            <v>122</v>
          </cell>
          <cell r="S1068">
            <v>935</v>
          </cell>
          <cell r="T1068" t="str">
            <v>Амортизация (водопровод)</v>
          </cell>
          <cell r="U1068">
            <v>7869000</v>
          </cell>
          <cell r="V1068">
            <v>105.2</v>
          </cell>
          <cell r="W1068">
            <v>30</v>
          </cell>
          <cell r="X1068">
            <v>75.2</v>
          </cell>
          <cell r="Y1068">
            <v>28.517110266159694</v>
          </cell>
          <cell r="Z1068">
            <v>2244011.4068441065</v>
          </cell>
          <cell r="AA1068">
            <v>5624988.5931558935</v>
          </cell>
          <cell r="AB1068">
            <v>12.694600651891957</v>
          </cell>
          <cell r="AC1068">
            <v>5406584.8564311825</v>
          </cell>
          <cell r="AD1068">
            <v>224697.13327528909</v>
          </cell>
          <cell r="AE1068">
            <v>5868899.4764311826</v>
          </cell>
          <cell r="AF1068">
            <v>243910.88327528909</v>
          </cell>
          <cell r="AG1068">
            <v>10270.574083754569</v>
          </cell>
          <cell r="AH1068">
            <v>6233.3650190114067</v>
          </cell>
        </row>
        <row r="1069">
          <cell r="A1069">
            <v>1254</v>
          </cell>
          <cell r="B1069" t="str">
            <v>Насосная станция к дом кв 53-54</v>
          </cell>
          <cell r="C1069">
            <v>2.1</v>
          </cell>
          <cell r="D1069" t="str">
            <v>48</v>
          </cell>
          <cell r="E1069" t="str">
            <v>11.05.05</v>
          </cell>
          <cell r="F1069" t="str">
            <v/>
          </cell>
          <cell r="G1069" t="str">
            <v xml:space="preserve">  .  .</v>
          </cell>
          <cell r="H1069">
            <v>43972.61</v>
          </cell>
          <cell r="I1069">
            <v>0</v>
          </cell>
          <cell r="J1069">
            <v>0</v>
          </cell>
          <cell r="K1069">
            <v>43972.61</v>
          </cell>
          <cell r="L1069">
            <v>0</v>
          </cell>
          <cell r="M1069">
            <v>76.95</v>
          </cell>
          <cell r="N1069">
            <v>76.95</v>
          </cell>
          <cell r="O1069">
            <v>1046.6400000000001</v>
          </cell>
          <cell r="P1069">
            <v>42925.97</v>
          </cell>
          <cell r="Q1069">
            <v>439.73</v>
          </cell>
          <cell r="R1069">
            <v>122</v>
          </cell>
          <cell r="S1069">
            <v>935</v>
          </cell>
          <cell r="T1069" t="str">
            <v>Амортизация (водопровод)</v>
          </cell>
          <cell r="U1069">
            <v>261000</v>
          </cell>
          <cell r="V1069">
            <v>104.2</v>
          </cell>
          <cell r="W1069">
            <v>29</v>
          </cell>
          <cell r="X1069">
            <v>75.2</v>
          </cell>
          <cell r="Y1069">
            <v>27.831094049904031</v>
          </cell>
          <cell r="Z1069">
            <v>72639.15547024952</v>
          </cell>
          <cell r="AA1069">
            <v>188360.84452975047</v>
          </cell>
          <cell r="AB1069">
            <v>4.3880393274689062</v>
          </cell>
          <cell r="AC1069">
            <v>148980.9320114525</v>
          </cell>
          <cell r="AD1069">
            <v>3546.0574817020561</v>
          </cell>
          <cell r="AE1069">
            <v>192953.54201145249</v>
          </cell>
          <cell r="AF1069">
            <v>4592.6974817020564</v>
          </cell>
          <cell r="AG1069">
            <v>337.66869852004186</v>
          </cell>
          <cell r="AH1069">
            <v>208.73320537428023</v>
          </cell>
        </row>
        <row r="1070">
          <cell r="A1070">
            <v>1256</v>
          </cell>
          <cell r="B1070" t="str">
            <v>Насосная станция д 17 18 18а М-28</v>
          </cell>
          <cell r="C1070">
            <v>2.1</v>
          </cell>
          <cell r="D1070" t="str">
            <v>48</v>
          </cell>
          <cell r="E1070" t="str">
            <v>11.05.05</v>
          </cell>
          <cell r="F1070" t="str">
            <v/>
          </cell>
          <cell r="G1070" t="str">
            <v xml:space="preserve">  .  .</v>
          </cell>
          <cell r="H1070">
            <v>32752.93</v>
          </cell>
          <cell r="I1070">
            <v>0</v>
          </cell>
          <cell r="J1070">
            <v>0</v>
          </cell>
          <cell r="K1070">
            <v>32752.93</v>
          </cell>
          <cell r="L1070">
            <v>0</v>
          </cell>
          <cell r="M1070">
            <v>57.32</v>
          </cell>
          <cell r="N1070">
            <v>57.32</v>
          </cell>
          <cell r="O1070">
            <v>835.04</v>
          </cell>
          <cell r="P1070">
            <v>31917.89</v>
          </cell>
          <cell r="Q1070">
            <v>327.52999999999997</v>
          </cell>
          <cell r="R1070">
            <v>122</v>
          </cell>
          <cell r="S1070">
            <v>935</v>
          </cell>
          <cell r="T1070" t="str">
            <v>Амортизация (водопровод)</v>
          </cell>
          <cell r="U1070">
            <v>261000</v>
          </cell>
          <cell r="V1070">
            <v>104.2</v>
          </cell>
          <cell r="W1070">
            <v>29</v>
          </cell>
          <cell r="X1070">
            <v>75.2</v>
          </cell>
          <cell r="Y1070">
            <v>27.831094049904031</v>
          </cell>
          <cell r="Z1070">
            <v>72639.15547024952</v>
          </cell>
          <cell r="AA1070">
            <v>188360.84452975047</v>
          </cell>
          <cell r="AB1070">
            <v>5.9014190640343225</v>
          </cell>
          <cell r="AC1070">
            <v>160535.83550498169</v>
          </cell>
          <cell r="AD1070">
            <v>4092.8809752312209</v>
          </cell>
          <cell r="AE1070">
            <v>193288.76550498168</v>
          </cell>
          <cell r="AF1070">
            <v>4927.9209752312208</v>
          </cell>
          <cell r="AG1070">
            <v>338.25533963371794</v>
          </cell>
          <cell r="AH1070">
            <v>208.73320537428023</v>
          </cell>
        </row>
        <row r="1071">
          <cell r="A1071">
            <v>1257</v>
          </cell>
          <cell r="B1071" t="str">
            <v>Насосная станция 2 зоны</v>
          </cell>
          <cell r="C1071">
            <v>2.1</v>
          </cell>
          <cell r="D1071" t="str">
            <v>48</v>
          </cell>
          <cell r="E1071" t="str">
            <v>11.05.05</v>
          </cell>
          <cell r="F1071" t="str">
            <v/>
          </cell>
          <cell r="G1071" t="str">
            <v xml:space="preserve">  .  .</v>
          </cell>
          <cell r="H1071">
            <v>888881.99</v>
          </cell>
          <cell r="I1071">
            <v>0</v>
          </cell>
          <cell r="J1071">
            <v>0</v>
          </cell>
          <cell r="K1071">
            <v>888881.99</v>
          </cell>
          <cell r="L1071">
            <v>0</v>
          </cell>
          <cell r="M1071">
            <v>1555.54</v>
          </cell>
          <cell r="N1071">
            <v>1555.54</v>
          </cell>
          <cell r="O1071">
            <v>45079.56</v>
          </cell>
          <cell r="P1071">
            <v>843802.43</v>
          </cell>
          <cell r="Q1071">
            <v>8888.82</v>
          </cell>
          <cell r="R1071">
            <v>122</v>
          </cell>
          <cell r="S1071">
            <v>935</v>
          </cell>
          <cell r="T1071" t="str">
            <v>Амортизация Подъем воды</v>
          </cell>
          <cell r="U1071">
            <v>10423500</v>
          </cell>
          <cell r="V1071">
            <v>103.2</v>
          </cell>
          <cell r="W1071">
            <v>28</v>
          </cell>
          <cell r="X1071">
            <v>75.2</v>
          </cell>
          <cell r="Y1071">
            <v>27.131782945736433</v>
          </cell>
          <cell r="Z1071">
            <v>2828081.3953488371</v>
          </cell>
          <cell r="AA1071">
            <v>7595418.6046511624</v>
          </cell>
          <cell r="AB1071">
            <v>9.0014182640492777</v>
          </cell>
          <cell r="AC1071">
            <v>7112316.5893704668</v>
          </cell>
          <cell r="AD1071">
            <v>360700.41471930523</v>
          </cell>
          <cell r="AE1071">
            <v>8001198.579370467</v>
          </cell>
          <cell r="AF1071">
            <v>405779.97471930523</v>
          </cell>
          <cell r="AG1071">
            <v>14002.097513898319</v>
          </cell>
          <cell r="AH1071">
            <v>8416.9089147286813</v>
          </cell>
        </row>
        <row r="1072">
          <cell r="A1072">
            <v>1258</v>
          </cell>
          <cell r="B1072" t="str">
            <v>Насосная станция к дом 20-21-35 М-на 11а</v>
          </cell>
          <cell r="C1072">
            <v>2.1</v>
          </cell>
          <cell r="D1072" t="str">
            <v>48</v>
          </cell>
          <cell r="E1072" t="str">
            <v>11.05.05</v>
          </cell>
          <cell r="F1072" t="str">
            <v/>
          </cell>
          <cell r="G1072" t="str">
            <v xml:space="preserve">  .  .</v>
          </cell>
          <cell r="H1072">
            <v>32711.13</v>
          </cell>
          <cell r="I1072">
            <v>0</v>
          </cell>
          <cell r="J1072">
            <v>0</v>
          </cell>
          <cell r="K1072">
            <v>32711.13</v>
          </cell>
          <cell r="L1072">
            <v>0</v>
          </cell>
          <cell r="M1072">
            <v>57.24</v>
          </cell>
          <cell r="N1072">
            <v>57.24</v>
          </cell>
          <cell r="O1072">
            <v>1658.82</v>
          </cell>
          <cell r="P1072">
            <v>31052.31</v>
          </cell>
          <cell r="Q1072">
            <v>327.11</v>
          </cell>
          <cell r="R1072">
            <v>122</v>
          </cell>
          <cell r="S1072">
            <v>935</v>
          </cell>
          <cell r="T1072" t="str">
            <v>Амортизация (водопровод)</v>
          </cell>
          <cell r="U1072">
            <v>594000</v>
          </cell>
          <cell r="V1072">
            <v>102.2</v>
          </cell>
          <cell r="W1072">
            <v>27</v>
          </cell>
          <cell r="X1072">
            <v>75.2</v>
          </cell>
          <cell r="Y1072">
            <v>26.418786692759294</v>
          </cell>
          <cell r="Z1072">
            <v>156927.59295499019</v>
          </cell>
          <cell r="AA1072">
            <v>437072.40704500978</v>
          </cell>
          <cell r="AB1072">
            <v>14.075358871691341</v>
          </cell>
          <cell r="AC1072">
            <v>427709.76384854876</v>
          </cell>
          <cell r="AD1072">
            <v>21689.666803539028</v>
          </cell>
          <cell r="AE1072">
            <v>460420.89384854876</v>
          </cell>
          <cell r="AF1072">
            <v>23348.486803539028</v>
          </cell>
          <cell r="AG1072">
            <v>805.73656423496038</v>
          </cell>
          <cell r="AH1072">
            <v>484.34442270058707</v>
          </cell>
        </row>
        <row r="1073">
          <cell r="A1073">
            <v>1259</v>
          </cell>
          <cell r="B1073" t="str">
            <v>Насосная станция к дом 22-25 М-на 11а</v>
          </cell>
          <cell r="C1073">
            <v>2.1</v>
          </cell>
          <cell r="D1073" t="str">
            <v>48</v>
          </cell>
          <cell r="E1073" t="str">
            <v>11.05.05</v>
          </cell>
          <cell r="F1073" t="str">
            <v/>
          </cell>
          <cell r="G1073" t="str">
            <v xml:space="preserve">  .  .</v>
          </cell>
          <cell r="H1073">
            <v>27508.13</v>
          </cell>
          <cell r="I1073">
            <v>0</v>
          </cell>
          <cell r="J1073">
            <v>0</v>
          </cell>
          <cell r="K1073">
            <v>27508.13</v>
          </cell>
          <cell r="L1073">
            <v>0</v>
          </cell>
          <cell r="M1073">
            <v>48.14</v>
          </cell>
          <cell r="N1073">
            <v>48.14</v>
          </cell>
          <cell r="O1073">
            <v>1174.8599999999999</v>
          </cell>
          <cell r="P1073">
            <v>26333.27</v>
          </cell>
          <cell r="Q1073">
            <v>275.08</v>
          </cell>
          <cell r="R1073">
            <v>122</v>
          </cell>
          <cell r="S1073">
            <v>935</v>
          </cell>
          <cell r="T1073" t="str">
            <v>Амортизация (водопровод)</v>
          </cell>
          <cell r="U1073">
            <v>582000</v>
          </cell>
          <cell r="V1073">
            <v>102.2</v>
          </cell>
          <cell r="W1073">
            <v>27</v>
          </cell>
          <cell r="X1073">
            <v>75.2</v>
          </cell>
          <cell r="Y1073">
            <v>26.418786692759294</v>
          </cell>
          <cell r="Z1073">
            <v>153757.33855185908</v>
          </cell>
          <cell r="AA1073">
            <v>428242.66144814092</v>
          </cell>
          <cell r="AB1073">
            <v>16.262418660809725</v>
          </cell>
          <cell r="AC1073">
            <v>419840.59663597983</v>
          </cell>
          <cell r="AD1073">
            <v>17931.20518783891</v>
          </cell>
          <cell r="AE1073">
            <v>447348.72663597984</v>
          </cell>
          <cell r="AF1073">
            <v>19106.065187838911</v>
          </cell>
          <cell r="AG1073">
            <v>782.86027161296477</v>
          </cell>
          <cell r="AH1073">
            <v>474.559686888454</v>
          </cell>
        </row>
        <row r="1074">
          <cell r="A1074">
            <v>1260</v>
          </cell>
          <cell r="B1074" t="str">
            <v>Насосная станция жилкомплекса 3</v>
          </cell>
          <cell r="C1074">
            <v>2.1</v>
          </cell>
          <cell r="D1074" t="str">
            <v>48</v>
          </cell>
          <cell r="E1074" t="str">
            <v>11.05.05</v>
          </cell>
          <cell r="F1074" t="str">
            <v/>
          </cell>
          <cell r="G1074" t="str">
            <v xml:space="preserve">  .  .</v>
          </cell>
          <cell r="H1074">
            <v>118106.14</v>
          </cell>
          <cell r="I1074">
            <v>0</v>
          </cell>
          <cell r="J1074">
            <v>0</v>
          </cell>
          <cell r="K1074">
            <v>118106.14</v>
          </cell>
          <cell r="L1074">
            <v>0</v>
          </cell>
          <cell r="M1074">
            <v>206.69</v>
          </cell>
          <cell r="N1074">
            <v>206.69</v>
          </cell>
          <cell r="O1074">
            <v>5989.87</v>
          </cell>
          <cell r="P1074">
            <v>112116.27</v>
          </cell>
          <cell r="Q1074">
            <v>1181.06</v>
          </cell>
          <cell r="R1074">
            <v>122</v>
          </cell>
          <cell r="S1074">
            <v>935</v>
          </cell>
          <cell r="T1074" t="str">
            <v>Амортизация (водопровод)</v>
          </cell>
          <cell r="U1074">
            <v>252000</v>
          </cell>
          <cell r="V1074">
            <v>102.2</v>
          </cell>
          <cell r="W1074">
            <v>27</v>
          </cell>
          <cell r="X1074">
            <v>75.2</v>
          </cell>
          <cell r="Y1074">
            <v>26.418786692759294</v>
          </cell>
          <cell r="Z1074">
            <v>66575.34246575342</v>
          </cell>
          <cell r="AA1074">
            <v>185424.65753424657</v>
          </cell>
          <cell r="AB1074">
            <v>1.6538603856001146</v>
          </cell>
          <cell r="AC1074">
            <v>77224.926242141126</v>
          </cell>
          <cell r="AD1074">
            <v>3916.5387078945578</v>
          </cell>
          <cell r="AE1074">
            <v>195331.06624214113</v>
          </cell>
          <cell r="AF1074">
            <v>9906.4087078945577</v>
          </cell>
          <cell r="AG1074">
            <v>341.82936592374699</v>
          </cell>
          <cell r="AH1074">
            <v>205.47945205479451</v>
          </cell>
        </row>
        <row r="1075">
          <cell r="A1075">
            <v>1261</v>
          </cell>
          <cell r="B1075" t="str">
            <v>Насосная станция к дом 4 5 6 7 по ул Маг</v>
          </cell>
          <cell r="C1075">
            <v>2.1</v>
          </cell>
          <cell r="D1075" t="str">
            <v>48</v>
          </cell>
          <cell r="E1075" t="str">
            <v>11.05.05</v>
          </cell>
          <cell r="F1075" t="str">
            <v/>
          </cell>
          <cell r="G1075" t="str">
            <v xml:space="preserve">  .  .</v>
          </cell>
          <cell r="H1075">
            <v>20216.18</v>
          </cell>
          <cell r="I1075">
            <v>0</v>
          </cell>
          <cell r="J1075">
            <v>0</v>
          </cell>
          <cell r="K1075">
            <v>20216.18</v>
          </cell>
          <cell r="L1075">
            <v>0</v>
          </cell>
          <cell r="M1075">
            <v>35.380000000000003</v>
          </cell>
          <cell r="N1075">
            <v>35.380000000000003</v>
          </cell>
          <cell r="O1075">
            <v>990.69</v>
          </cell>
          <cell r="P1075">
            <v>19225.490000000002</v>
          </cell>
          <cell r="Q1075">
            <v>202.16</v>
          </cell>
          <cell r="R1075">
            <v>122</v>
          </cell>
          <cell r="S1075">
            <v>935</v>
          </cell>
          <cell r="T1075" t="str">
            <v>Амортизация (водопровод)</v>
          </cell>
          <cell r="U1075">
            <v>250500</v>
          </cell>
          <cell r="V1075">
            <v>102.2</v>
          </cell>
          <cell r="W1075">
            <v>27</v>
          </cell>
          <cell r="X1075">
            <v>75.2</v>
          </cell>
          <cell r="Y1075">
            <v>26.418786692759294</v>
          </cell>
          <cell r="Z1075">
            <v>66179.060665362034</v>
          </cell>
          <cell r="AA1075">
            <v>184320.93933463795</v>
          </cell>
          <cell r="AB1075">
            <v>9.5873207566953003</v>
          </cell>
          <cell r="AC1075">
            <v>173602.82213508841</v>
          </cell>
          <cell r="AD1075">
            <v>8507.3728004504665</v>
          </cell>
          <cell r="AE1075">
            <v>193819.00213508841</v>
          </cell>
          <cell r="AF1075">
            <v>9498.062800450467</v>
          </cell>
          <cell r="AG1075">
            <v>339.18325373640477</v>
          </cell>
          <cell r="AH1075">
            <v>204.25636007827788</v>
          </cell>
        </row>
        <row r="1076">
          <cell r="A1076">
            <v>1262</v>
          </cell>
          <cell r="B1076" t="str">
            <v>Насосная станция д 33 кв 53-54</v>
          </cell>
          <cell r="C1076">
            <v>2.1</v>
          </cell>
          <cell r="D1076" t="str">
            <v>48</v>
          </cell>
          <cell r="E1076" t="str">
            <v>11.05.05</v>
          </cell>
          <cell r="F1076" t="str">
            <v/>
          </cell>
          <cell r="G1076" t="str">
            <v xml:space="preserve">  .  .</v>
          </cell>
          <cell r="H1076">
            <v>23539.05</v>
          </cell>
          <cell r="I1076">
            <v>0</v>
          </cell>
          <cell r="J1076">
            <v>0</v>
          </cell>
          <cell r="K1076">
            <v>23539.05</v>
          </cell>
          <cell r="L1076">
            <v>0</v>
          </cell>
          <cell r="M1076">
            <v>41.19</v>
          </cell>
          <cell r="N1076">
            <v>41.19</v>
          </cell>
          <cell r="O1076">
            <v>1052.71</v>
          </cell>
          <cell r="P1076">
            <v>22486.34</v>
          </cell>
          <cell r="Q1076">
            <v>235.39</v>
          </cell>
          <cell r="R1076">
            <v>122</v>
          </cell>
          <cell r="S1076">
            <v>935</v>
          </cell>
          <cell r="T1076" t="str">
            <v>Амортизация (водопровод)</v>
          </cell>
          <cell r="U1076">
            <v>247500</v>
          </cell>
          <cell r="V1076">
            <v>102.2</v>
          </cell>
          <cell r="W1076">
            <v>27</v>
          </cell>
          <cell r="X1076">
            <v>75.2</v>
          </cell>
          <cell r="Y1076">
            <v>26.418786692759294</v>
          </cell>
          <cell r="Z1076">
            <v>65386.497064579249</v>
          </cell>
          <cell r="AA1076">
            <v>182113.50293542075</v>
          </cell>
          <cell r="AB1076">
            <v>8.0988503658408053</v>
          </cell>
          <cell r="AC1076">
            <v>167100.19370404503</v>
          </cell>
          <cell r="AD1076">
            <v>7473.030768624275</v>
          </cell>
          <cell r="AE1076">
            <v>190639.24370404502</v>
          </cell>
          <cell r="AF1076">
            <v>8525.740768624275</v>
          </cell>
          <cell r="AG1076">
            <v>333.6186764820788</v>
          </cell>
          <cell r="AH1076">
            <v>201.81017612524462</v>
          </cell>
        </row>
        <row r="1077">
          <cell r="A1077">
            <v>1263</v>
          </cell>
          <cell r="B1077" t="str">
            <v>Насосная станция к дом 12 13 1 Восток 1</v>
          </cell>
          <cell r="C1077">
            <v>2.1</v>
          </cell>
          <cell r="D1077" t="str">
            <v>48</v>
          </cell>
          <cell r="E1077" t="str">
            <v>11.05.05</v>
          </cell>
          <cell r="F1077" t="str">
            <v/>
          </cell>
          <cell r="G1077" t="str">
            <v xml:space="preserve">  .  .</v>
          </cell>
          <cell r="H1077">
            <v>23012.48</v>
          </cell>
          <cell r="I1077">
            <v>0</v>
          </cell>
          <cell r="J1077">
            <v>0</v>
          </cell>
          <cell r="K1077">
            <v>23012.48</v>
          </cell>
          <cell r="L1077">
            <v>0</v>
          </cell>
          <cell r="M1077">
            <v>40.270000000000003</v>
          </cell>
          <cell r="N1077">
            <v>40.270000000000003</v>
          </cell>
          <cell r="O1077">
            <v>1167.03</v>
          </cell>
          <cell r="P1077">
            <v>21845.45</v>
          </cell>
          <cell r="Q1077">
            <v>230.12</v>
          </cell>
          <cell r="R1077">
            <v>122</v>
          </cell>
          <cell r="S1077">
            <v>935</v>
          </cell>
          <cell r="T1077" t="str">
            <v>Амортизация (водопровод)</v>
          </cell>
          <cell r="U1077">
            <v>283500</v>
          </cell>
          <cell r="V1077">
            <v>102.2</v>
          </cell>
          <cell r="W1077">
            <v>27</v>
          </cell>
          <cell r="X1077">
            <v>75.2</v>
          </cell>
          <cell r="Y1077">
            <v>26.418786692759294</v>
          </cell>
          <cell r="Z1077">
            <v>74897.260273972599</v>
          </cell>
          <cell r="AA1077">
            <v>208602.73972602742</v>
          </cell>
          <cell r="AB1077">
            <v>9.5490246127238123</v>
          </cell>
          <cell r="AC1077">
            <v>196734.25791981447</v>
          </cell>
          <cell r="AD1077">
            <v>9976.96819378707</v>
          </cell>
          <cell r="AE1077">
            <v>219746.73791981448</v>
          </cell>
          <cell r="AF1077">
            <v>11143.998193787071</v>
          </cell>
          <cell r="AG1077">
            <v>384.55679135967534</v>
          </cell>
          <cell r="AH1077">
            <v>231.16438356164383</v>
          </cell>
        </row>
        <row r="1078">
          <cell r="A1078">
            <v>1264</v>
          </cell>
          <cell r="B1078" t="str">
            <v>Насосная станция к дом 1 2 3 М-29</v>
          </cell>
          <cell r="C1078">
            <v>2.1</v>
          </cell>
          <cell r="D1078" t="str">
            <v>48</v>
          </cell>
          <cell r="E1078" t="str">
            <v>11.05.05</v>
          </cell>
          <cell r="F1078" t="str">
            <v/>
          </cell>
          <cell r="G1078" t="str">
            <v xml:space="preserve">  .  .</v>
          </cell>
          <cell r="H1078">
            <v>27358.400000000001</v>
          </cell>
          <cell r="I1078">
            <v>0</v>
          </cell>
          <cell r="J1078">
            <v>0</v>
          </cell>
          <cell r="K1078">
            <v>27358.400000000001</v>
          </cell>
          <cell r="L1078">
            <v>0</v>
          </cell>
          <cell r="M1078">
            <v>47.88</v>
          </cell>
          <cell r="N1078">
            <v>47.88</v>
          </cell>
          <cell r="O1078">
            <v>1387.56</v>
          </cell>
          <cell r="P1078">
            <v>25970.84</v>
          </cell>
          <cell r="Q1078">
            <v>273.58</v>
          </cell>
          <cell r="R1078">
            <v>122</v>
          </cell>
          <cell r="S1078">
            <v>935</v>
          </cell>
          <cell r="T1078" t="str">
            <v>Амортизация (водопровод)</v>
          </cell>
          <cell r="U1078">
            <v>555000</v>
          </cell>
          <cell r="V1078">
            <v>102.2</v>
          </cell>
          <cell r="W1078">
            <v>27</v>
          </cell>
          <cell r="X1078">
            <v>75.2</v>
          </cell>
          <cell r="Y1078">
            <v>26.418786692759294</v>
          </cell>
          <cell r="Z1078">
            <v>146624.26614481409</v>
          </cell>
          <cell r="AA1078">
            <v>408375.73385518591</v>
          </cell>
          <cell r="AB1078">
            <v>15.724394507654967</v>
          </cell>
          <cell r="AC1078">
            <v>402835.87469822768</v>
          </cell>
          <cell r="AD1078">
            <v>20430.980843041725</v>
          </cell>
          <cell r="AE1078">
            <v>430194.2746982277</v>
          </cell>
          <cell r="AF1078">
            <v>21818.540843041726</v>
          </cell>
          <cell r="AG1078">
            <v>752.83998072189854</v>
          </cell>
          <cell r="AH1078">
            <v>452.54403131115458</v>
          </cell>
        </row>
        <row r="1079">
          <cell r="A1079">
            <v>1265</v>
          </cell>
          <cell r="B1079" t="str">
            <v>Насосная станция к дому 25 М-на 27</v>
          </cell>
          <cell r="C1079">
            <v>2.1</v>
          </cell>
          <cell r="D1079" t="str">
            <v>48</v>
          </cell>
          <cell r="E1079" t="str">
            <v>11.05.05</v>
          </cell>
          <cell r="F1079" t="str">
            <v/>
          </cell>
          <cell r="G1079" t="str">
            <v xml:space="preserve">  .  .</v>
          </cell>
          <cell r="H1079">
            <v>19509.77</v>
          </cell>
          <cell r="I1079">
            <v>0</v>
          </cell>
          <cell r="J1079">
            <v>0</v>
          </cell>
          <cell r="K1079">
            <v>19509.77</v>
          </cell>
          <cell r="L1079">
            <v>0</v>
          </cell>
          <cell r="M1079">
            <v>34.14</v>
          </cell>
          <cell r="N1079">
            <v>34.14</v>
          </cell>
          <cell r="O1079">
            <v>989.38</v>
          </cell>
          <cell r="P1079">
            <v>18520.39</v>
          </cell>
          <cell r="Q1079">
            <v>195.1</v>
          </cell>
          <cell r="R1079">
            <v>122</v>
          </cell>
          <cell r="S1079">
            <v>935</v>
          </cell>
          <cell r="T1079" t="str">
            <v>Амортизация (водопровод)</v>
          </cell>
          <cell r="U1079">
            <v>463500</v>
          </cell>
          <cell r="V1079">
            <v>101.2</v>
          </cell>
          <cell r="W1079">
            <v>26</v>
          </cell>
          <cell r="X1079">
            <v>75.2</v>
          </cell>
          <cell r="Y1079">
            <v>25.691699604743086</v>
          </cell>
          <cell r="Z1079">
            <v>119081.02766798419</v>
          </cell>
          <cell r="AA1079">
            <v>344418.97233201581</v>
          </cell>
          <cell r="AB1079">
            <v>18.59674511886714</v>
          </cell>
          <cell r="AC1079">
            <v>343308.45001772058</v>
          </cell>
          <cell r="AD1079">
            <v>17409.867685704769</v>
          </cell>
          <cell r="AE1079">
            <v>362818.2200177206</v>
          </cell>
          <cell r="AF1079">
            <v>18399.24768570477</v>
          </cell>
          <cell r="AG1079">
            <v>634.93188503101112</v>
          </cell>
          <cell r="AH1079">
            <v>381.66996047430825</v>
          </cell>
        </row>
        <row r="1080">
          <cell r="A1080">
            <v>1266</v>
          </cell>
          <cell r="B1080" t="str">
            <v>Насосная станция д 42 Восток1</v>
          </cell>
          <cell r="C1080">
            <v>2.1</v>
          </cell>
          <cell r="D1080" t="str">
            <v>48</v>
          </cell>
          <cell r="E1080" t="str">
            <v>11.05.05</v>
          </cell>
          <cell r="F1080" t="str">
            <v/>
          </cell>
          <cell r="G1080" t="str">
            <v xml:space="preserve">  .  .</v>
          </cell>
          <cell r="H1080">
            <v>140957.01</v>
          </cell>
          <cell r="I1080">
            <v>0</v>
          </cell>
          <cell r="J1080">
            <v>0</v>
          </cell>
          <cell r="K1080">
            <v>140957.01</v>
          </cell>
          <cell r="L1080">
            <v>0</v>
          </cell>
          <cell r="M1080">
            <v>246.67</v>
          </cell>
          <cell r="N1080">
            <v>246.67</v>
          </cell>
          <cell r="O1080">
            <v>7148.51</v>
          </cell>
          <cell r="P1080">
            <v>133808.5</v>
          </cell>
          <cell r="Q1080">
            <v>1409.57</v>
          </cell>
          <cell r="R1080">
            <v>122</v>
          </cell>
          <cell r="S1080">
            <v>935</v>
          </cell>
          <cell r="T1080" t="str">
            <v>Амортизация (водопровод)</v>
          </cell>
          <cell r="U1080">
            <v>691500</v>
          </cell>
          <cell r="V1080">
            <v>100.2</v>
          </cell>
          <cell r="W1080">
            <v>25</v>
          </cell>
          <cell r="X1080">
            <v>75.2</v>
          </cell>
          <cell r="Y1080">
            <v>24.950099800399201</v>
          </cell>
          <cell r="Z1080">
            <v>172529.94011976046</v>
          </cell>
          <cell r="AA1080">
            <v>518970.05988023954</v>
          </cell>
          <cell r="AB1080">
            <v>3.8784536100489846</v>
          </cell>
          <cell r="AC1080">
            <v>405738.21429621079</v>
          </cell>
          <cell r="AD1080">
            <v>20576.654415971265</v>
          </cell>
          <cell r="AE1080">
            <v>546695.2242962108</v>
          </cell>
          <cell r="AF1080">
            <v>27725.164415971267</v>
          </cell>
          <cell r="AG1080">
            <v>956.71664251836899</v>
          </cell>
          <cell r="AH1080">
            <v>575.09980039920163</v>
          </cell>
        </row>
        <row r="1081">
          <cell r="A1081">
            <v>1267</v>
          </cell>
          <cell r="B1081" t="str">
            <v>Насосная станция д 33 33а пр Строител</v>
          </cell>
          <cell r="C1081">
            <v>2.1</v>
          </cell>
          <cell r="D1081" t="str">
            <v>48</v>
          </cell>
          <cell r="E1081" t="str">
            <v>11.05.05</v>
          </cell>
          <cell r="F1081" t="str">
            <v/>
          </cell>
          <cell r="G1081" t="str">
            <v xml:space="preserve">  .  .</v>
          </cell>
          <cell r="H1081">
            <v>62075.71</v>
          </cell>
          <cell r="I1081">
            <v>0</v>
          </cell>
          <cell r="J1081">
            <v>0</v>
          </cell>
          <cell r="K1081">
            <v>62075.71</v>
          </cell>
          <cell r="L1081">
            <v>0</v>
          </cell>
          <cell r="M1081">
            <v>108.63</v>
          </cell>
          <cell r="N1081">
            <v>108.63</v>
          </cell>
          <cell r="O1081">
            <v>3148.11</v>
          </cell>
          <cell r="P1081">
            <v>58927.6</v>
          </cell>
          <cell r="Q1081">
            <v>620.76</v>
          </cell>
          <cell r="R1081">
            <v>122</v>
          </cell>
          <cell r="S1081">
            <v>935</v>
          </cell>
          <cell r="T1081" t="str">
            <v>Амортизация (водопровод)</v>
          </cell>
          <cell r="U1081">
            <v>702000</v>
          </cell>
          <cell r="V1081">
            <v>100.2</v>
          </cell>
          <cell r="W1081">
            <v>25</v>
          </cell>
          <cell r="X1081">
            <v>75.2</v>
          </cell>
          <cell r="Y1081">
            <v>24.950099800399201</v>
          </cell>
          <cell r="Z1081">
            <v>175149.70059880239</v>
          </cell>
          <cell r="AA1081">
            <v>526850.29940119758</v>
          </cell>
          <cell r="AB1081">
            <v>8.9406373142839275</v>
          </cell>
          <cell r="AC1081">
            <v>492920.69913666794</v>
          </cell>
          <cell r="AD1081">
            <v>24997.999735470377</v>
          </cell>
          <cell r="AE1081">
            <v>554996.40913666796</v>
          </cell>
          <cell r="AF1081">
            <v>28146.109735470378</v>
          </cell>
          <cell r="AG1081">
            <v>971.24371598916912</v>
          </cell>
          <cell r="AH1081">
            <v>583.83233532934128</v>
          </cell>
        </row>
        <row r="1082">
          <cell r="A1082">
            <v>1268</v>
          </cell>
          <cell r="B1082" t="str">
            <v>Насосная станция к дому 36 М-на 30</v>
          </cell>
          <cell r="C1082">
            <v>2.1</v>
          </cell>
          <cell r="D1082" t="str">
            <v>48</v>
          </cell>
          <cell r="E1082" t="str">
            <v>11.05.05</v>
          </cell>
          <cell r="F1082" t="str">
            <v/>
          </cell>
          <cell r="G1082" t="str">
            <v xml:space="preserve">  .  .</v>
          </cell>
          <cell r="H1082">
            <v>28286.16</v>
          </cell>
          <cell r="I1082">
            <v>0</v>
          </cell>
          <cell r="J1082">
            <v>0</v>
          </cell>
          <cell r="K1082">
            <v>28286.16</v>
          </cell>
          <cell r="L1082">
            <v>0</v>
          </cell>
          <cell r="M1082">
            <v>49.5</v>
          </cell>
          <cell r="N1082">
            <v>49.5</v>
          </cell>
          <cell r="O1082">
            <v>1434.52</v>
          </cell>
          <cell r="P1082">
            <v>26851.64</v>
          </cell>
          <cell r="Q1082">
            <v>282.86</v>
          </cell>
          <cell r="R1082">
            <v>122</v>
          </cell>
          <cell r="S1082">
            <v>935</v>
          </cell>
          <cell r="T1082" t="str">
            <v>Амортизация (водопровод)</v>
          </cell>
          <cell r="U1082">
            <v>243000</v>
          </cell>
          <cell r="V1082">
            <v>99.2</v>
          </cell>
          <cell r="W1082">
            <v>24</v>
          </cell>
          <cell r="X1082">
            <v>75.2</v>
          </cell>
          <cell r="Y1082">
            <v>24.193548387096772</v>
          </cell>
          <cell r="Z1082">
            <v>58790.322580645159</v>
          </cell>
          <cell r="AA1082">
            <v>184209.67741935485</v>
          </cell>
          <cell r="AB1082">
            <v>6.8602765946271758</v>
          </cell>
          <cell r="AC1082">
            <v>165764.72139987943</v>
          </cell>
          <cell r="AD1082">
            <v>8406.6839805245763</v>
          </cell>
          <cell r="AE1082">
            <v>194050.88139987944</v>
          </cell>
          <cell r="AF1082">
            <v>9841.2039805245768</v>
          </cell>
          <cell r="AG1082">
            <v>339.58904244978902</v>
          </cell>
          <cell r="AH1082">
            <v>204.13306451612902</v>
          </cell>
        </row>
        <row r="1083">
          <cell r="A1083">
            <v>1269</v>
          </cell>
          <cell r="B1083" t="str">
            <v>Насосная станция к дом 30 по ул Бабушкин</v>
          </cell>
          <cell r="C1083">
            <v>2.1</v>
          </cell>
          <cell r="D1083" t="str">
            <v>48</v>
          </cell>
          <cell r="E1083" t="str">
            <v>11.05.05</v>
          </cell>
          <cell r="F1083" t="str">
            <v/>
          </cell>
          <cell r="G1083" t="str">
            <v xml:space="preserve">  .  .</v>
          </cell>
          <cell r="H1083">
            <v>37331.39</v>
          </cell>
          <cell r="I1083">
            <v>0</v>
          </cell>
          <cell r="J1083">
            <v>0</v>
          </cell>
          <cell r="K1083">
            <v>37331.39</v>
          </cell>
          <cell r="L1083">
            <v>0</v>
          </cell>
          <cell r="M1083">
            <v>65.33</v>
          </cell>
          <cell r="N1083">
            <v>65.33</v>
          </cell>
          <cell r="O1083">
            <v>1893.27</v>
          </cell>
          <cell r="P1083">
            <v>35438.120000000003</v>
          </cell>
          <cell r="Q1083">
            <v>373.31</v>
          </cell>
          <cell r="R1083">
            <v>122</v>
          </cell>
          <cell r="S1083">
            <v>935</v>
          </cell>
          <cell r="T1083" t="str">
            <v>Амортизация (водопровод)</v>
          </cell>
          <cell r="U1083">
            <v>462000</v>
          </cell>
          <cell r="V1083">
            <v>99.2</v>
          </cell>
          <cell r="W1083">
            <v>24</v>
          </cell>
          <cell r="X1083">
            <v>75.2</v>
          </cell>
          <cell r="Y1083">
            <v>24.193548387096772</v>
          </cell>
          <cell r="Z1083">
            <v>111774.19354838709</v>
          </cell>
          <cell r="AA1083">
            <v>350225.80645161291</v>
          </cell>
          <cell r="AB1083">
            <v>9.8827422688227511</v>
          </cell>
          <cell r="AC1083">
            <v>331605.11590690695</v>
          </cell>
          <cell r="AD1083">
            <v>16817.429455294048</v>
          </cell>
          <cell r="AE1083">
            <v>368936.50590690697</v>
          </cell>
          <cell r="AF1083">
            <v>18710.699455294049</v>
          </cell>
          <cell r="AG1083">
            <v>645.63888533708723</v>
          </cell>
          <cell r="AH1083">
            <v>388.10483870967738</v>
          </cell>
        </row>
        <row r="1084">
          <cell r="A1084">
            <v>1270</v>
          </cell>
          <cell r="B1084" t="str">
            <v>Насосная станция к дом 1-8 М-на 30</v>
          </cell>
          <cell r="C1084">
            <v>2.1</v>
          </cell>
          <cell r="D1084" t="str">
            <v>48</v>
          </cell>
          <cell r="E1084" t="str">
            <v>11.05.05</v>
          </cell>
          <cell r="F1084" t="str">
            <v/>
          </cell>
          <cell r="G1084" t="str">
            <v xml:space="preserve">  .  .</v>
          </cell>
          <cell r="H1084">
            <v>28336.48</v>
          </cell>
          <cell r="I1084">
            <v>0</v>
          </cell>
          <cell r="J1084">
            <v>0</v>
          </cell>
          <cell r="K1084">
            <v>28336.48</v>
          </cell>
          <cell r="L1084">
            <v>0</v>
          </cell>
          <cell r="M1084">
            <v>49.59</v>
          </cell>
          <cell r="N1084">
            <v>49.59</v>
          </cell>
          <cell r="O1084">
            <v>1437.11</v>
          </cell>
          <cell r="P1084">
            <v>26899.37</v>
          </cell>
          <cell r="Q1084">
            <v>283.36</v>
          </cell>
          <cell r="R1084">
            <v>122</v>
          </cell>
          <cell r="S1084">
            <v>935</v>
          </cell>
          <cell r="T1084" t="str">
            <v>Амортизация (водопровод)</v>
          </cell>
          <cell r="U1084">
            <v>393000</v>
          </cell>
          <cell r="V1084">
            <v>99.2</v>
          </cell>
          <cell r="W1084">
            <v>24</v>
          </cell>
          <cell r="X1084">
            <v>75.2</v>
          </cell>
          <cell r="Y1084">
            <v>24.193548387096772</v>
          </cell>
          <cell r="Z1084">
            <v>95080.645161290318</v>
          </cell>
          <cell r="AA1084">
            <v>297919.3548387097</v>
          </cell>
          <cell r="AB1084">
            <v>11.075328338125008</v>
          </cell>
          <cell r="AC1084">
            <v>285499.33994671254</v>
          </cell>
          <cell r="AD1084">
            <v>14479.355108002828</v>
          </cell>
          <cell r="AE1084">
            <v>313835.81994671252</v>
          </cell>
          <cell r="AF1084">
            <v>15916.465108002829</v>
          </cell>
          <cell r="AG1084">
            <v>549.21268490674686</v>
          </cell>
          <cell r="AH1084">
            <v>330.14112903225805</v>
          </cell>
        </row>
        <row r="1085">
          <cell r="A1085">
            <v>1271</v>
          </cell>
          <cell r="B1085" t="str">
            <v>Насосная станция к дом 9 М-на 30</v>
          </cell>
          <cell r="C1085">
            <v>2.1</v>
          </cell>
          <cell r="D1085" t="str">
            <v>48</v>
          </cell>
          <cell r="E1085" t="str">
            <v>11.05.05</v>
          </cell>
          <cell r="F1085" t="str">
            <v/>
          </cell>
          <cell r="G1085" t="str">
            <v xml:space="preserve">  .  .</v>
          </cell>
          <cell r="H1085">
            <v>29243.46</v>
          </cell>
          <cell r="I1085">
            <v>0</v>
          </cell>
          <cell r="J1085">
            <v>0</v>
          </cell>
          <cell r="K1085">
            <v>29243.46</v>
          </cell>
          <cell r="L1085">
            <v>0</v>
          </cell>
          <cell r="M1085">
            <v>51.18</v>
          </cell>
          <cell r="N1085">
            <v>51.18</v>
          </cell>
          <cell r="O1085">
            <v>1483.18</v>
          </cell>
          <cell r="P1085">
            <v>27760.28</v>
          </cell>
          <cell r="Q1085">
            <v>292.43</v>
          </cell>
          <cell r="R1085">
            <v>122</v>
          </cell>
          <cell r="S1085">
            <v>935</v>
          </cell>
          <cell r="T1085" t="str">
            <v>Амортизация (водопровод)</v>
          </cell>
          <cell r="U1085">
            <v>301500</v>
          </cell>
          <cell r="V1085">
            <v>99.2</v>
          </cell>
          <cell r="W1085">
            <v>24</v>
          </cell>
          <cell r="X1085">
            <v>75.2</v>
          </cell>
          <cell r="Y1085">
            <v>24.193548387096772</v>
          </cell>
          <cell r="Z1085">
            <v>72943.548387096773</v>
          </cell>
          <cell r="AA1085">
            <v>228556.45161290321</v>
          </cell>
          <cell r="AB1085">
            <v>8.2332185270790941</v>
          </cell>
          <cell r="AC1085">
            <v>211524.33666789639</v>
          </cell>
          <cell r="AD1085">
            <v>10728.165054993171</v>
          </cell>
          <cell r="AE1085">
            <v>240767.79666789639</v>
          </cell>
          <cell r="AF1085">
            <v>12211.345054993171</v>
          </cell>
          <cell r="AG1085">
            <v>421.34364416881868</v>
          </cell>
          <cell r="AH1085">
            <v>253.27620967741936</v>
          </cell>
        </row>
        <row r="1086">
          <cell r="A1086">
            <v>1272</v>
          </cell>
          <cell r="B1086" t="str">
            <v>Насосная станция к дом 26 28 29 М-на 30</v>
          </cell>
          <cell r="C1086">
            <v>2.1</v>
          </cell>
          <cell r="D1086" t="str">
            <v>48</v>
          </cell>
          <cell r="E1086" t="str">
            <v>11.05.05</v>
          </cell>
          <cell r="F1086" t="str">
            <v/>
          </cell>
          <cell r="G1086" t="str">
            <v xml:space="preserve">  .  .</v>
          </cell>
          <cell r="H1086">
            <v>29244.43</v>
          </cell>
          <cell r="I1086">
            <v>0</v>
          </cell>
          <cell r="J1086">
            <v>0</v>
          </cell>
          <cell r="K1086">
            <v>29244.43</v>
          </cell>
          <cell r="L1086">
            <v>0</v>
          </cell>
          <cell r="M1086">
            <v>51.18</v>
          </cell>
          <cell r="N1086">
            <v>51.18</v>
          </cell>
          <cell r="O1086">
            <v>1483.2</v>
          </cell>
          <cell r="P1086">
            <v>27761.23</v>
          </cell>
          <cell r="Q1086">
            <v>292.44</v>
          </cell>
          <cell r="R1086">
            <v>122</v>
          </cell>
          <cell r="S1086">
            <v>935</v>
          </cell>
          <cell r="T1086" t="str">
            <v>Амортизация (водопровод)</v>
          </cell>
          <cell r="U1086">
            <v>238500</v>
          </cell>
          <cell r="V1086">
            <v>99.2</v>
          </cell>
          <cell r="W1086">
            <v>24</v>
          </cell>
          <cell r="X1086">
            <v>75.2</v>
          </cell>
          <cell r="Y1086">
            <v>24.193548387096772</v>
          </cell>
          <cell r="Z1086">
            <v>57701.612903225803</v>
          </cell>
          <cell r="AA1086">
            <v>180798.38709677418</v>
          </cell>
          <cell r="AB1086">
            <v>6.512621634443942</v>
          </cell>
          <cell r="AC1086">
            <v>161213.47750498145</v>
          </cell>
          <cell r="AD1086">
            <v>8176.3204082072562</v>
          </cell>
          <cell r="AE1086">
            <v>190457.90750498144</v>
          </cell>
          <cell r="AF1086">
            <v>9659.520408207256</v>
          </cell>
          <cell r="AG1086">
            <v>333.30133813371759</v>
          </cell>
          <cell r="AH1086">
            <v>200.35282258064515</v>
          </cell>
        </row>
        <row r="1087">
          <cell r="A1087">
            <v>1273</v>
          </cell>
          <cell r="B1087" t="str">
            <v>Насосная станция к д 4 по ул Бабушкина</v>
          </cell>
          <cell r="C1087">
            <v>2.1</v>
          </cell>
          <cell r="D1087" t="str">
            <v>48</v>
          </cell>
          <cell r="E1087" t="str">
            <v>11.05.05</v>
          </cell>
          <cell r="F1087" t="str">
            <v/>
          </cell>
          <cell r="G1087" t="str">
            <v xml:space="preserve">  .  .</v>
          </cell>
          <cell r="H1087">
            <v>36509.47</v>
          </cell>
          <cell r="I1087">
            <v>0</v>
          </cell>
          <cell r="J1087">
            <v>0</v>
          </cell>
          <cell r="K1087">
            <v>36509.47</v>
          </cell>
          <cell r="L1087">
            <v>0</v>
          </cell>
          <cell r="M1087">
            <v>63.89</v>
          </cell>
          <cell r="N1087">
            <v>63.89</v>
          </cell>
          <cell r="O1087">
            <v>1851.53</v>
          </cell>
          <cell r="P1087">
            <v>34657.94</v>
          </cell>
          <cell r="Q1087">
            <v>365.09</v>
          </cell>
          <cell r="R1087">
            <v>122</v>
          </cell>
          <cell r="S1087">
            <v>935</v>
          </cell>
          <cell r="T1087" t="str">
            <v>Амортизация (водопровод)</v>
          </cell>
          <cell r="U1087">
            <v>450000</v>
          </cell>
          <cell r="V1087">
            <v>99.2</v>
          </cell>
          <cell r="W1087">
            <v>24</v>
          </cell>
          <cell r="X1087">
            <v>75.2</v>
          </cell>
          <cell r="Y1087">
            <v>24.193548387096772</v>
          </cell>
          <cell r="Z1087">
            <v>108870.96774193547</v>
          </cell>
          <cell r="AA1087">
            <v>341129.03225806454</v>
          </cell>
          <cell r="AB1087">
            <v>9.8427382659807403</v>
          </cell>
          <cell r="AC1087">
            <v>322843.68743967591</v>
          </cell>
          <cell r="AD1087">
            <v>16372.595181611317</v>
          </cell>
          <cell r="AE1087">
            <v>359353.15743967588</v>
          </cell>
          <cell r="AF1087">
            <v>18224.125181611318</v>
          </cell>
          <cell r="AG1087">
            <v>628.86802551943288</v>
          </cell>
          <cell r="AH1087">
            <v>378.02419354838707</v>
          </cell>
        </row>
        <row r="1088">
          <cell r="A1088">
            <v>1274</v>
          </cell>
          <cell r="B1088" t="str">
            <v>Насосная станция к дом 1 19 20 Восток2</v>
          </cell>
          <cell r="C1088">
            <v>2.1</v>
          </cell>
          <cell r="D1088" t="str">
            <v>48</v>
          </cell>
          <cell r="E1088" t="str">
            <v>11.05.05</v>
          </cell>
          <cell r="F1088" t="str">
            <v/>
          </cell>
          <cell r="G1088" t="str">
            <v xml:space="preserve">  .  .</v>
          </cell>
          <cell r="H1088">
            <v>34495.480000000003</v>
          </cell>
          <cell r="I1088">
            <v>0</v>
          </cell>
          <cell r="J1088">
            <v>0</v>
          </cell>
          <cell r="K1088">
            <v>34495.480000000003</v>
          </cell>
          <cell r="L1088">
            <v>0</v>
          </cell>
          <cell r="M1088">
            <v>60.37</v>
          </cell>
          <cell r="N1088">
            <v>60.37</v>
          </cell>
          <cell r="O1088">
            <v>1572.81</v>
          </cell>
          <cell r="P1088">
            <v>32922.67</v>
          </cell>
          <cell r="Q1088">
            <v>344.95</v>
          </cell>
          <cell r="R1088">
            <v>122</v>
          </cell>
          <cell r="S1088">
            <v>935</v>
          </cell>
          <cell r="T1088" t="str">
            <v>Амортизация (водопровод)</v>
          </cell>
          <cell r="U1088">
            <v>240000</v>
          </cell>
          <cell r="V1088">
            <v>98.2</v>
          </cell>
          <cell r="W1088">
            <v>23</v>
          </cell>
          <cell r="X1088">
            <v>75.2</v>
          </cell>
          <cell r="Y1088">
            <v>23.421588594704684</v>
          </cell>
          <cell r="Z1088">
            <v>56211.812627291241</v>
          </cell>
          <cell r="AA1088">
            <v>183788.18737270875</v>
          </cell>
          <cell r="AB1088">
            <v>5.5824204832933892</v>
          </cell>
          <cell r="AC1088">
            <v>158072.79413303745</v>
          </cell>
          <cell r="AD1088">
            <v>7207.2767603286757</v>
          </cell>
          <cell r="AE1088">
            <v>192568.27413303746</v>
          </cell>
          <cell r="AF1088">
            <v>8780.0867603286752</v>
          </cell>
          <cell r="AG1088">
            <v>336.99447973281559</v>
          </cell>
          <cell r="AH1088">
            <v>203.66598778004072</v>
          </cell>
        </row>
        <row r="1089">
          <cell r="A1089">
            <v>1275</v>
          </cell>
          <cell r="B1089" t="str">
            <v>Насосная станция к дом 16-17 Орбита</v>
          </cell>
          <cell r="C1089">
            <v>2.1</v>
          </cell>
          <cell r="D1089" t="str">
            <v>48</v>
          </cell>
          <cell r="E1089" t="str">
            <v>11.05.05</v>
          </cell>
          <cell r="F1089" t="str">
            <v/>
          </cell>
          <cell r="G1089" t="str">
            <v xml:space="preserve">  .  .</v>
          </cell>
          <cell r="H1089">
            <v>74743.759999999995</v>
          </cell>
          <cell r="I1089">
            <v>0</v>
          </cell>
          <cell r="J1089">
            <v>0</v>
          </cell>
          <cell r="K1089">
            <v>74743.759999999995</v>
          </cell>
          <cell r="L1089">
            <v>0</v>
          </cell>
          <cell r="M1089">
            <v>130.80000000000001</v>
          </cell>
          <cell r="N1089">
            <v>130.80000000000001</v>
          </cell>
          <cell r="O1089">
            <v>2994.14</v>
          </cell>
          <cell r="P1089">
            <v>71749.62</v>
          </cell>
          <cell r="Q1089">
            <v>747.44</v>
          </cell>
          <cell r="R1089">
            <v>122</v>
          </cell>
          <cell r="S1089">
            <v>935</v>
          </cell>
          <cell r="T1089" t="str">
            <v>Амортизация (водопровод)</v>
          </cell>
          <cell r="U1089">
            <v>237000</v>
          </cell>
          <cell r="V1089">
            <v>98.2</v>
          </cell>
          <cell r="W1089">
            <v>23</v>
          </cell>
          <cell r="X1089">
            <v>75.2</v>
          </cell>
          <cell r="Y1089">
            <v>23.421588594704684</v>
          </cell>
          <cell r="Z1089">
            <v>55509.164969450103</v>
          </cell>
          <cell r="AA1089">
            <v>181490.8350305499</v>
          </cell>
          <cell r="AB1089">
            <v>2.5295023866405133</v>
          </cell>
          <cell r="AC1089">
            <v>114320.75930648572</v>
          </cell>
          <cell r="AD1089">
            <v>4579.5442759358266</v>
          </cell>
          <cell r="AE1089">
            <v>189064.51930648572</v>
          </cell>
          <cell r="AF1089">
            <v>7573.684275935826</v>
          </cell>
          <cell r="AG1089">
            <v>330.86290878635003</v>
          </cell>
          <cell r="AH1089">
            <v>201.12016293279021</v>
          </cell>
        </row>
        <row r="1090">
          <cell r="A1090">
            <v>1276</v>
          </cell>
          <cell r="B1090" t="str">
            <v>Насосная станция к д 1а 1б 2а 2б по Марк</v>
          </cell>
          <cell r="C1090">
            <v>2.1</v>
          </cell>
          <cell r="D1090" t="str">
            <v>48</v>
          </cell>
          <cell r="E1090" t="str">
            <v>11.05.05</v>
          </cell>
          <cell r="F1090" t="str">
            <v/>
          </cell>
          <cell r="G1090" t="str">
            <v xml:space="preserve">  .  .</v>
          </cell>
          <cell r="H1090">
            <v>37526.720000000001</v>
          </cell>
          <cell r="I1090">
            <v>0</v>
          </cell>
          <cell r="J1090">
            <v>0</v>
          </cell>
          <cell r="K1090">
            <v>37526.720000000001</v>
          </cell>
          <cell r="L1090">
            <v>0</v>
          </cell>
          <cell r="M1090">
            <v>65.67</v>
          </cell>
          <cell r="N1090">
            <v>65.67</v>
          </cell>
          <cell r="O1090">
            <v>1903.13</v>
          </cell>
          <cell r="P1090">
            <v>35623.589999999997</v>
          </cell>
          <cell r="Q1090">
            <v>375.27</v>
          </cell>
          <cell r="R1090">
            <v>122</v>
          </cell>
          <cell r="S1090">
            <v>935</v>
          </cell>
          <cell r="T1090" t="str">
            <v>Амортизация (водопровод)</v>
          </cell>
          <cell r="U1090">
            <v>241500</v>
          </cell>
          <cell r="V1090">
            <v>98.2</v>
          </cell>
          <cell r="W1090">
            <v>23</v>
          </cell>
          <cell r="X1090">
            <v>75.2</v>
          </cell>
          <cell r="Y1090">
            <v>23.421588594704684</v>
          </cell>
          <cell r="Z1090">
            <v>56563.136456211818</v>
          </cell>
          <cell r="AA1090">
            <v>184936.8635437882</v>
          </cell>
          <cell r="AB1090">
            <v>5.191415675505703</v>
          </cell>
          <cell r="AC1090">
            <v>157290.08245831338</v>
          </cell>
          <cell r="AD1090">
            <v>7976.8089145251697</v>
          </cell>
          <cell r="AE1090">
            <v>194816.80245831338</v>
          </cell>
          <cell r="AF1090">
            <v>9879.9389145251698</v>
          </cell>
          <cell r="AG1090">
            <v>340.92940430204845</v>
          </cell>
          <cell r="AH1090">
            <v>204.93890020366598</v>
          </cell>
        </row>
        <row r="1091">
          <cell r="A1091">
            <v>1277</v>
          </cell>
          <cell r="B1091" t="str">
            <v>Насосная станция к дом 13 17 М-на 30</v>
          </cell>
          <cell r="C1091">
            <v>2.1</v>
          </cell>
          <cell r="D1091" t="str">
            <v>48</v>
          </cell>
          <cell r="E1091" t="str">
            <v>11.05.05</v>
          </cell>
          <cell r="F1091" t="str">
            <v/>
          </cell>
          <cell r="G1091" t="str">
            <v xml:space="preserve">  .  .</v>
          </cell>
          <cell r="H1091">
            <v>37357.54</v>
          </cell>
          <cell r="I1091">
            <v>0</v>
          </cell>
          <cell r="J1091">
            <v>0</v>
          </cell>
          <cell r="K1091">
            <v>37357.54</v>
          </cell>
          <cell r="L1091">
            <v>0</v>
          </cell>
          <cell r="M1091">
            <v>65.38</v>
          </cell>
          <cell r="N1091">
            <v>65.38</v>
          </cell>
          <cell r="O1091">
            <v>1894.7</v>
          </cell>
          <cell r="P1091">
            <v>35462.839999999997</v>
          </cell>
          <cell r="Q1091">
            <v>373.58</v>
          </cell>
          <cell r="R1091">
            <v>122</v>
          </cell>
          <cell r="S1091">
            <v>935</v>
          </cell>
          <cell r="T1091" t="str">
            <v>Амортизация (водопровод)</v>
          </cell>
          <cell r="U1091">
            <v>247500</v>
          </cell>
          <cell r="V1091">
            <v>98.2</v>
          </cell>
          <cell r="W1091">
            <v>23</v>
          </cell>
          <cell r="X1091">
            <v>75.2</v>
          </cell>
          <cell r="Y1091">
            <v>23.421588594704684</v>
          </cell>
          <cell r="Z1091">
            <v>57968.431771894095</v>
          </cell>
          <cell r="AA1091">
            <v>189531.5682281059</v>
          </cell>
          <cell r="AB1091">
            <v>5.344511839099912</v>
          </cell>
          <cell r="AC1091">
            <v>162300.27480964852</v>
          </cell>
          <cell r="AD1091">
            <v>8231.5465815426032</v>
          </cell>
          <cell r="AE1091">
            <v>199657.81480964852</v>
          </cell>
          <cell r="AF1091">
            <v>10126.246581542604</v>
          </cell>
          <cell r="AG1091">
            <v>349.40117591688494</v>
          </cell>
          <cell r="AH1091">
            <v>210.03054989816701</v>
          </cell>
        </row>
        <row r="1092">
          <cell r="A1092">
            <v>1278</v>
          </cell>
          <cell r="B1092" t="str">
            <v>Насосная станция к дом 46-52 М-на 30</v>
          </cell>
          <cell r="C1092">
            <v>2.1</v>
          </cell>
          <cell r="D1092" t="str">
            <v>48</v>
          </cell>
          <cell r="E1092" t="str">
            <v>11.05.05</v>
          </cell>
          <cell r="F1092" t="str">
            <v/>
          </cell>
          <cell r="G1092" t="str">
            <v xml:space="preserve">  .  .</v>
          </cell>
          <cell r="H1092">
            <v>70384.02</v>
          </cell>
          <cell r="I1092">
            <v>0</v>
          </cell>
          <cell r="J1092">
            <v>0</v>
          </cell>
          <cell r="K1092">
            <v>70384.02</v>
          </cell>
          <cell r="L1092">
            <v>0</v>
          </cell>
          <cell r="M1092">
            <v>123.17</v>
          </cell>
          <cell r="N1092">
            <v>123.17</v>
          </cell>
          <cell r="O1092">
            <v>3569.47</v>
          </cell>
          <cell r="P1092">
            <v>66814.55</v>
          </cell>
          <cell r="Q1092">
            <v>703.84</v>
          </cell>
          <cell r="R1092">
            <v>122</v>
          </cell>
          <cell r="S1092">
            <v>935</v>
          </cell>
          <cell r="T1092" t="str">
            <v>Амортизация (водопровод)</v>
          </cell>
          <cell r="U1092">
            <v>222000</v>
          </cell>
          <cell r="V1092">
            <v>98.2</v>
          </cell>
          <cell r="W1092">
            <v>23</v>
          </cell>
          <cell r="X1092">
            <v>75.2</v>
          </cell>
          <cell r="Y1092">
            <v>23.421588594704684</v>
          </cell>
          <cell r="Z1092">
            <v>51995.926680244396</v>
          </cell>
          <cell r="AA1092">
            <v>170004.07331975561</v>
          </cell>
          <cell r="AB1092">
            <v>2.5444169469038647</v>
          </cell>
          <cell r="AC1092">
            <v>108702.27327922055</v>
          </cell>
          <cell r="AD1092">
            <v>5512.749959464938</v>
          </cell>
          <cell r="AE1092">
            <v>179086.29327922055</v>
          </cell>
          <cell r="AF1092">
            <v>9082.2199594649373</v>
          </cell>
          <cell r="AG1092">
            <v>313.40101323863598</v>
          </cell>
          <cell r="AH1092">
            <v>188.39103869653766</v>
          </cell>
        </row>
        <row r="1093">
          <cell r="A1093">
            <v>1279</v>
          </cell>
          <cell r="B1093" t="str">
            <v>Насосная станция к дом 1-9 кв 5</v>
          </cell>
          <cell r="C1093">
            <v>2.1</v>
          </cell>
          <cell r="D1093" t="str">
            <v>48</v>
          </cell>
          <cell r="E1093" t="str">
            <v>11.05.05</v>
          </cell>
          <cell r="F1093" t="str">
            <v/>
          </cell>
          <cell r="G1093" t="str">
            <v xml:space="preserve">  .  .</v>
          </cell>
          <cell r="H1093">
            <v>153285.54999999999</v>
          </cell>
          <cell r="I1093">
            <v>0</v>
          </cell>
          <cell r="J1093">
            <v>0</v>
          </cell>
          <cell r="K1093">
            <v>153285.54999999999</v>
          </cell>
          <cell r="L1093">
            <v>0</v>
          </cell>
          <cell r="M1093">
            <v>268.25</v>
          </cell>
          <cell r="N1093">
            <v>268.25</v>
          </cell>
          <cell r="O1093">
            <v>6935.55</v>
          </cell>
          <cell r="P1093">
            <v>146350</v>
          </cell>
          <cell r="Q1093">
            <v>1532.86</v>
          </cell>
          <cell r="R1093">
            <v>122</v>
          </cell>
          <cell r="S1093">
            <v>935</v>
          </cell>
          <cell r="T1093" t="str">
            <v>Амортизация (водопровод)</v>
          </cell>
          <cell r="U1093">
            <v>736500</v>
          </cell>
          <cell r="V1093">
            <v>97.2</v>
          </cell>
          <cell r="W1093">
            <v>22</v>
          </cell>
          <cell r="X1093">
            <v>75.2</v>
          </cell>
          <cell r="Y1093">
            <v>22.633744855967077</v>
          </cell>
          <cell r="Z1093">
            <v>166697.53086419753</v>
          </cell>
          <cell r="AA1093">
            <v>569802.46913580247</v>
          </cell>
          <cell r="AB1093">
            <v>3.8934230894144344</v>
          </cell>
          <cell r="AC1093">
            <v>443519.94964359066</v>
          </cell>
          <cell r="AD1093">
            <v>20067.480507788281</v>
          </cell>
          <cell r="AE1093">
            <v>596805.49964359065</v>
          </cell>
          <cell r="AF1093">
            <v>27003.03050778828</v>
          </cell>
          <cell r="AG1093">
            <v>1044.4096243762835</v>
          </cell>
          <cell r="AH1093">
            <v>631.43004115226336</v>
          </cell>
        </row>
        <row r="1094">
          <cell r="A1094">
            <v>1280</v>
          </cell>
          <cell r="B1094" t="str">
            <v>Насосная станция к дом 1 1а 2 2а з 3аСтл</v>
          </cell>
          <cell r="C1094">
            <v>2.1</v>
          </cell>
          <cell r="D1094" t="str">
            <v>48</v>
          </cell>
          <cell r="E1094" t="str">
            <v>11.05.05</v>
          </cell>
          <cell r="F1094" t="str">
            <v/>
          </cell>
          <cell r="G1094" t="str">
            <v xml:space="preserve">  .  .</v>
          </cell>
          <cell r="H1094">
            <v>50898.23</v>
          </cell>
          <cell r="I1094">
            <v>0</v>
          </cell>
          <cell r="J1094">
            <v>0</v>
          </cell>
          <cell r="K1094">
            <v>50898.23</v>
          </cell>
          <cell r="L1094">
            <v>0</v>
          </cell>
          <cell r="M1094">
            <v>89.07</v>
          </cell>
          <cell r="N1094">
            <v>89.07</v>
          </cell>
          <cell r="O1094">
            <v>2581.25</v>
          </cell>
          <cell r="P1094">
            <v>48316.98</v>
          </cell>
          <cell r="Q1094">
            <v>508.98</v>
          </cell>
          <cell r="R1094">
            <v>122</v>
          </cell>
          <cell r="S1094">
            <v>935</v>
          </cell>
          <cell r="T1094" t="str">
            <v>Амортизация (водопровод)</v>
          </cell>
          <cell r="U1094">
            <v>258000</v>
          </cell>
          <cell r="V1094">
            <v>97.2</v>
          </cell>
          <cell r="W1094">
            <v>22</v>
          </cell>
          <cell r="X1094">
            <v>75.2</v>
          </cell>
          <cell r="Y1094">
            <v>22.633744855967077</v>
          </cell>
          <cell r="Z1094">
            <v>58395.061728395063</v>
          </cell>
          <cell r="AA1094">
            <v>199604.93827160494</v>
          </cell>
          <cell r="AB1094">
            <v>4.1311550985099839</v>
          </cell>
          <cell r="AC1094">
            <v>159370.25236963382</v>
          </cell>
          <cell r="AD1094">
            <v>8082.294098028895</v>
          </cell>
          <cell r="AE1094">
            <v>210268.48236963383</v>
          </cell>
          <cell r="AF1094">
            <v>10663.544098028895</v>
          </cell>
          <cell r="AG1094">
            <v>367.9698441468592</v>
          </cell>
          <cell r="AH1094">
            <v>221.19341563786008</v>
          </cell>
        </row>
        <row r="1095">
          <cell r="A1095">
            <v>1281</v>
          </cell>
          <cell r="B1095" t="str">
            <v>Насосная станция к д ул Дзержинского77/3</v>
          </cell>
          <cell r="C1095">
            <v>2.1</v>
          </cell>
          <cell r="D1095" t="str">
            <v>48</v>
          </cell>
          <cell r="E1095" t="str">
            <v>11.05.05</v>
          </cell>
          <cell r="F1095" t="str">
            <v/>
          </cell>
          <cell r="G1095" t="str">
            <v xml:space="preserve">  .  .</v>
          </cell>
          <cell r="H1095">
            <v>64404.480000000003</v>
          </cell>
          <cell r="I1095">
            <v>0</v>
          </cell>
          <cell r="J1095">
            <v>0</v>
          </cell>
          <cell r="K1095">
            <v>64404.480000000003</v>
          </cell>
          <cell r="L1095">
            <v>0</v>
          </cell>
          <cell r="M1095">
            <v>112.71</v>
          </cell>
          <cell r="N1095">
            <v>112.71</v>
          </cell>
          <cell r="O1095">
            <v>3266.33</v>
          </cell>
          <cell r="P1095">
            <v>61138.15</v>
          </cell>
          <cell r="Q1095">
            <v>644.04</v>
          </cell>
          <cell r="R1095">
            <v>122</v>
          </cell>
          <cell r="S1095">
            <v>935</v>
          </cell>
          <cell r="T1095" t="str">
            <v>Амортизация (водопровод)</v>
          </cell>
          <cell r="U1095">
            <v>202500</v>
          </cell>
          <cell r="V1095">
            <v>97.2</v>
          </cell>
          <cell r="W1095">
            <v>22</v>
          </cell>
          <cell r="X1095">
            <v>75.2</v>
          </cell>
          <cell r="Y1095">
            <v>22.633744855967077</v>
          </cell>
          <cell r="Z1095">
            <v>45833.333333333336</v>
          </cell>
          <cell r="AA1095">
            <v>156666.66666666666</v>
          </cell>
          <cell r="AB1095">
            <v>2.5625025727253221</v>
          </cell>
          <cell r="AC1095">
            <v>100632.16569503656</v>
          </cell>
          <cell r="AD1095">
            <v>5103.6490283699004</v>
          </cell>
          <cell r="AE1095">
            <v>165036.64569503657</v>
          </cell>
          <cell r="AF1095">
            <v>8369.9790283699003</v>
          </cell>
          <cell r="AG1095">
            <v>288.81412996631406</v>
          </cell>
          <cell r="AH1095">
            <v>173.61111111111111</v>
          </cell>
        </row>
        <row r="1096">
          <cell r="A1096">
            <v>1282</v>
          </cell>
          <cell r="B1096" t="str">
            <v>Насосная станция д 54 Восток-2</v>
          </cell>
          <cell r="C1096">
            <v>2.1</v>
          </cell>
          <cell r="D1096" t="str">
            <v>48</v>
          </cell>
          <cell r="E1096" t="str">
            <v>11.05.05</v>
          </cell>
          <cell r="F1096" t="str">
            <v/>
          </cell>
          <cell r="G1096" t="str">
            <v xml:space="preserve">  .  .</v>
          </cell>
          <cell r="H1096">
            <v>187859.36</v>
          </cell>
          <cell r="I1096">
            <v>0</v>
          </cell>
          <cell r="J1096">
            <v>0</v>
          </cell>
          <cell r="K1096">
            <v>187859.36</v>
          </cell>
          <cell r="L1096">
            <v>0</v>
          </cell>
          <cell r="M1096">
            <v>328.75</v>
          </cell>
          <cell r="N1096">
            <v>328.75</v>
          </cell>
          <cell r="O1096">
            <v>8452.6299999999992</v>
          </cell>
          <cell r="P1096">
            <v>179406.73</v>
          </cell>
          <cell r="Q1096">
            <v>1878.59</v>
          </cell>
          <cell r="R1096">
            <v>122</v>
          </cell>
          <cell r="S1096">
            <v>935</v>
          </cell>
          <cell r="T1096" t="str">
            <v>Амортизация (водопровод)</v>
          </cell>
          <cell r="U1096">
            <v>684000</v>
          </cell>
          <cell r="V1096">
            <v>97.2</v>
          </cell>
          <cell r="W1096">
            <v>22</v>
          </cell>
          <cell r="X1096">
            <v>75.2</v>
          </cell>
          <cell r="Y1096">
            <v>22.633744855967077</v>
          </cell>
          <cell r="Z1096">
            <v>154814.8148148148</v>
          </cell>
          <cell r="AA1096">
            <v>529185.18518518517</v>
          </cell>
          <cell r="AB1096">
            <v>2.9496395435398948</v>
          </cell>
          <cell r="AC1096">
            <v>366258.03688009677</v>
          </cell>
          <cell r="AD1096">
            <v>16479.58169491162</v>
          </cell>
          <cell r="AE1096">
            <v>554117.39688009676</v>
          </cell>
          <cell r="AF1096">
            <v>24932.211694911617</v>
          </cell>
          <cell r="AG1096">
            <v>969.70544454016942</v>
          </cell>
          <cell r="AH1096">
            <v>586.41975308641975</v>
          </cell>
        </row>
        <row r="1097">
          <cell r="A1097">
            <v>1283</v>
          </cell>
          <cell r="B1097" t="str">
            <v>Насосная станция к дом 22-24</v>
          </cell>
          <cell r="C1097">
            <v>2.1</v>
          </cell>
          <cell r="D1097" t="str">
            <v>48</v>
          </cell>
          <cell r="E1097" t="str">
            <v>11.05.05</v>
          </cell>
          <cell r="F1097" t="str">
            <v/>
          </cell>
          <cell r="G1097" t="str">
            <v xml:space="preserve">  .  .</v>
          </cell>
          <cell r="H1097">
            <v>76013.179999999993</v>
          </cell>
          <cell r="I1097">
            <v>0</v>
          </cell>
          <cell r="J1097">
            <v>0</v>
          </cell>
          <cell r="K1097">
            <v>76013.179999999993</v>
          </cell>
          <cell r="L1097">
            <v>0</v>
          </cell>
          <cell r="M1097">
            <v>133.02000000000001</v>
          </cell>
          <cell r="N1097">
            <v>133.02000000000001</v>
          </cell>
          <cell r="O1097">
            <v>3854.92</v>
          </cell>
          <cell r="P1097">
            <v>72158.259999999995</v>
          </cell>
          <cell r="Q1097">
            <v>760.13</v>
          </cell>
          <cell r="R1097">
            <v>122</v>
          </cell>
          <cell r="S1097">
            <v>935</v>
          </cell>
          <cell r="T1097" t="str">
            <v>Амортизация (водопровод)</v>
          </cell>
          <cell r="U1097">
            <v>247500</v>
          </cell>
          <cell r="V1097">
            <v>97.2</v>
          </cell>
          <cell r="W1097">
            <v>22</v>
          </cell>
          <cell r="X1097">
            <v>75.2</v>
          </cell>
          <cell r="Y1097">
            <v>22.633744855967077</v>
          </cell>
          <cell r="Z1097">
            <v>56018.518518518518</v>
          </cell>
          <cell r="AA1097">
            <v>191481.48148148149</v>
          </cell>
          <cell r="AB1097">
            <v>2.653632189599382</v>
          </cell>
          <cell r="AC1097">
            <v>125697.84128181194</v>
          </cell>
          <cell r="AD1097">
            <v>6374.6198003304489</v>
          </cell>
          <cell r="AE1097">
            <v>201711.02128181193</v>
          </cell>
          <cell r="AF1097">
            <v>10229.539800330449</v>
          </cell>
          <cell r="AG1097">
            <v>352.9942872431709</v>
          </cell>
          <cell r="AH1097">
            <v>212.19135802469134</v>
          </cell>
        </row>
        <row r="1098">
          <cell r="A1098">
            <v>1284</v>
          </cell>
          <cell r="B1098" t="str">
            <v>Насосная станция по ул Совхозная</v>
          </cell>
          <cell r="C1098">
            <v>2.1</v>
          </cell>
          <cell r="D1098" t="str">
            <v>48</v>
          </cell>
          <cell r="E1098" t="str">
            <v>11.05.05</v>
          </cell>
          <cell r="F1098" t="str">
            <v/>
          </cell>
          <cell r="G1098" t="str">
            <v xml:space="preserve">  .  .</v>
          </cell>
          <cell r="H1098">
            <v>82959.850000000006</v>
          </cell>
          <cell r="I1098">
            <v>0</v>
          </cell>
          <cell r="J1098">
            <v>0</v>
          </cell>
          <cell r="K1098">
            <v>82959.850000000006</v>
          </cell>
          <cell r="L1098">
            <v>0</v>
          </cell>
          <cell r="M1098">
            <v>145.18</v>
          </cell>
          <cell r="N1098">
            <v>145.18</v>
          </cell>
          <cell r="O1098">
            <v>3592.99</v>
          </cell>
          <cell r="P1098">
            <v>79366.86</v>
          </cell>
          <cell r="Q1098">
            <v>829.6</v>
          </cell>
          <cell r="R1098">
            <v>122</v>
          </cell>
          <cell r="S1098">
            <v>935</v>
          </cell>
          <cell r="T1098" t="str">
            <v>Амортизация (водопровод)</v>
          </cell>
          <cell r="U1098">
            <v>241500</v>
          </cell>
          <cell r="V1098">
            <v>97.2</v>
          </cell>
          <cell r="W1098">
            <v>22</v>
          </cell>
          <cell r="X1098">
            <v>75.2</v>
          </cell>
          <cell r="Y1098">
            <v>22.633744855967077</v>
          </cell>
          <cell r="Z1098">
            <v>54660.493827160499</v>
          </cell>
          <cell r="AA1098">
            <v>186839.50617283952</v>
          </cell>
          <cell r="AB1098">
            <v>2.3541249606301613</v>
          </cell>
          <cell r="AC1098">
            <v>112338.0036151341</v>
          </cell>
          <cell r="AD1098">
            <v>4865.3574422945621</v>
          </cell>
          <cell r="AE1098">
            <v>195297.85361513411</v>
          </cell>
          <cell r="AF1098">
            <v>8458.3474422945619</v>
          </cell>
          <cell r="AG1098">
            <v>341.77124382648475</v>
          </cell>
          <cell r="AH1098">
            <v>207.04732510288065</v>
          </cell>
        </row>
        <row r="1099">
          <cell r="A1099">
            <v>1285</v>
          </cell>
          <cell r="B1099" t="str">
            <v>Насосная станция Степной 1</v>
          </cell>
          <cell r="C1099">
            <v>2.1</v>
          </cell>
          <cell r="D1099" t="str">
            <v>48</v>
          </cell>
          <cell r="E1099" t="str">
            <v>11.05.05</v>
          </cell>
          <cell r="F1099" t="str">
            <v/>
          </cell>
          <cell r="G1099" t="str">
            <v xml:space="preserve">  .  .</v>
          </cell>
          <cell r="H1099">
            <v>116079.37</v>
          </cell>
          <cell r="I1099">
            <v>0</v>
          </cell>
          <cell r="J1099">
            <v>0</v>
          </cell>
          <cell r="K1099">
            <v>116079.37</v>
          </cell>
          <cell r="L1099">
            <v>0</v>
          </cell>
          <cell r="M1099">
            <v>203.14</v>
          </cell>
          <cell r="N1099">
            <v>203.14</v>
          </cell>
          <cell r="O1099">
            <v>5887</v>
          </cell>
          <cell r="P1099">
            <v>110192.37</v>
          </cell>
          <cell r="Q1099">
            <v>1160.79</v>
          </cell>
          <cell r="R1099">
            <v>122</v>
          </cell>
          <cell r="S1099">
            <v>935</v>
          </cell>
          <cell r="T1099" t="str">
            <v>Амортизация (водопровод)</v>
          </cell>
          <cell r="U1099">
            <v>742500</v>
          </cell>
          <cell r="V1099">
            <v>96.2</v>
          </cell>
          <cell r="W1099">
            <v>21</v>
          </cell>
          <cell r="X1099">
            <v>75.2</v>
          </cell>
          <cell r="Y1099">
            <v>21.829521829521827</v>
          </cell>
          <cell r="Z1099">
            <v>162084.19958419958</v>
          </cell>
          <cell r="AA1099">
            <v>580415.80041580042</v>
          </cell>
          <cell r="AB1099">
            <v>5.2672957339587168</v>
          </cell>
          <cell r="AC1099">
            <v>495345.0004016154</v>
          </cell>
          <cell r="AD1099">
            <v>25121.569985814964</v>
          </cell>
          <cell r="AE1099">
            <v>611424.37040161539</v>
          </cell>
          <cell r="AF1099">
            <v>31008.569985814964</v>
          </cell>
          <cell r="AG1099">
            <v>1069.992648202827</v>
          </cell>
          <cell r="AH1099">
            <v>643.19126819126814</v>
          </cell>
        </row>
        <row r="1100">
          <cell r="A1100">
            <v>1286</v>
          </cell>
          <cell r="B1100" t="str">
            <v>Насосная станция к дом33-41 Орбита</v>
          </cell>
          <cell r="C1100">
            <v>2.1</v>
          </cell>
          <cell r="D1100" t="str">
            <v>48</v>
          </cell>
          <cell r="E1100" t="str">
            <v>11.05.05</v>
          </cell>
          <cell r="F1100" t="str">
            <v/>
          </cell>
          <cell r="G1100" t="str">
            <v xml:space="preserve">  .  .</v>
          </cell>
          <cell r="H1100">
            <v>36422.22</v>
          </cell>
          <cell r="I1100">
            <v>0</v>
          </cell>
          <cell r="J1100">
            <v>0</v>
          </cell>
          <cell r="K1100">
            <v>36422.22</v>
          </cell>
          <cell r="L1100">
            <v>0</v>
          </cell>
          <cell r="M1100">
            <v>63.74</v>
          </cell>
          <cell r="N1100">
            <v>63.74</v>
          </cell>
          <cell r="O1100">
            <v>1847.18</v>
          </cell>
          <cell r="P1100">
            <v>34575.040000000001</v>
          </cell>
          <cell r="Q1100">
            <v>364.22</v>
          </cell>
          <cell r="R1100">
            <v>122</v>
          </cell>
          <cell r="S1100">
            <v>935</v>
          </cell>
          <cell r="T1100" t="str">
            <v>Амортизация (водопровод)</v>
          </cell>
          <cell r="U1100">
            <v>240000</v>
          </cell>
          <cell r="V1100">
            <v>98.2</v>
          </cell>
          <cell r="W1100">
            <v>23</v>
          </cell>
          <cell r="X1100">
            <v>75.2</v>
          </cell>
          <cell r="Y1100">
            <v>23.421588594704684</v>
          </cell>
          <cell r="Z1100">
            <v>56211.812627291241</v>
          </cell>
          <cell r="AA1100">
            <v>183788.18737270875</v>
          </cell>
          <cell r="AB1100">
            <v>5.3156319522033453</v>
          </cell>
          <cell r="AC1100">
            <v>157184.89640217973</v>
          </cell>
          <cell r="AD1100">
            <v>7971.7490294709751</v>
          </cell>
          <cell r="AE1100">
            <v>193607.11640217973</v>
          </cell>
          <cell r="AF1100">
            <v>9818.9290294709754</v>
          </cell>
          <cell r="AG1100">
            <v>338.81245370381453</v>
          </cell>
          <cell r="AH1100">
            <v>203.66598778004072</v>
          </cell>
        </row>
        <row r="1101">
          <cell r="A1101">
            <v>1287</v>
          </cell>
          <cell r="B1101" t="str">
            <v>Насосная станция к дом 53 сатыбалдина</v>
          </cell>
          <cell r="C1101">
            <v>2.1</v>
          </cell>
          <cell r="D1101" t="str">
            <v>48</v>
          </cell>
          <cell r="E1101" t="str">
            <v>11.05.05</v>
          </cell>
          <cell r="F1101" t="str">
            <v/>
          </cell>
          <cell r="G1101" t="str">
            <v xml:space="preserve">  .  .</v>
          </cell>
          <cell r="H1101">
            <v>48307.88</v>
          </cell>
          <cell r="I1101">
            <v>0</v>
          </cell>
          <cell r="J1101">
            <v>0</v>
          </cell>
          <cell r="K1101">
            <v>48307.88</v>
          </cell>
          <cell r="L1101">
            <v>0</v>
          </cell>
          <cell r="M1101">
            <v>84.54</v>
          </cell>
          <cell r="N1101">
            <v>84.54</v>
          </cell>
          <cell r="O1101">
            <v>1210.96</v>
          </cell>
          <cell r="P1101">
            <v>47096.92</v>
          </cell>
          <cell r="Q1101">
            <v>483.08</v>
          </cell>
          <cell r="R1101">
            <v>122</v>
          </cell>
          <cell r="S1101">
            <v>935</v>
          </cell>
          <cell r="T1101" t="str">
            <v>Амортизация (водопровод)</v>
          </cell>
          <cell r="U1101">
            <v>270000</v>
          </cell>
          <cell r="V1101">
            <v>97.2</v>
          </cell>
          <cell r="W1101">
            <v>22</v>
          </cell>
          <cell r="X1101">
            <v>75.2</v>
          </cell>
          <cell r="Y1101">
            <v>22.633744855967077</v>
          </cell>
          <cell r="Z1101">
            <v>61111.111111111109</v>
          </cell>
          <cell r="AA1101">
            <v>208888.88888888888</v>
          </cell>
          <cell r="AB1101">
            <v>4.4352982931556646</v>
          </cell>
          <cell r="AC1101">
            <v>165951.97770996866</v>
          </cell>
          <cell r="AD1101">
            <v>4160.008821079784</v>
          </cell>
          <cell r="AE1101">
            <v>214259.85770996867</v>
          </cell>
          <cell r="AF1101">
            <v>5370.968821079784</v>
          </cell>
          <cell r="AG1101">
            <v>374.95475099244521</v>
          </cell>
          <cell r="AH1101">
            <v>231.4814814814815</v>
          </cell>
        </row>
        <row r="1102">
          <cell r="A1102">
            <v>1290</v>
          </cell>
          <cell r="B1102" t="str">
            <v>Насосная станция Восток-3</v>
          </cell>
          <cell r="C1102">
            <v>2.1</v>
          </cell>
          <cell r="D1102" t="str">
            <v>48</v>
          </cell>
          <cell r="E1102" t="str">
            <v>11.05.05</v>
          </cell>
          <cell r="F1102" t="str">
            <v/>
          </cell>
          <cell r="G1102" t="str">
            <v xml:space="preserve">  .  .</v>
          </cell>
          <cell r="H1102">
            <v>112253.16</v>
          </cell>
          <cell r="I1102">
            <v>0</v>
          </cell>
          <cell r="J1102">
            <v>0</v>
          </cell>
          <cell r="K1102">
            <v>112253.16</v>
          </cell>
          <cell r="L1102">
            <v>0</v>
          </cell>
          <cell r="M1102">
            <v>196.44</v>
          </cell>
          <cell r="N1102">
            <v>196.44</v>
          </cell>
          <cell r="O1102">
            <v>5046.59</v>
          </cell>
          <cell r="P1102">
            <v>107206.57</v>
          </cell>
          <cell r="Q1102">
            <v>1122.53</v>
          </cell>
          <cell r="R1102">
            <v>122</v>
          </cell>
          <cell r="S1102">
            <v>935</v>
          </cell>
          <cell r="T1102" t="str">
            <v>Амортизация (водопровод)</v>
          </cell>
          <cell r="U1102">
            <v>499500</v>
          </cell>
          <cell r="V1102">
            <v>96.2</v>
          </cell>
          <cell r="W1102">
            <v>21</v>
          </cell>
          <cell r="X1102">
            <v>75.2</v>
          </cell>
          <cell r="Y1102">
            <v>21.829521829521827</v>
          </cell>
          <cell r="Z1102">
            <v>109038.46153846152</v>
          </cell>
          <cell r="AA1102">
            <v>390461.53846153844</v>
          </cell>
          <cell r="AB1102">
            <v>3.6421418804979808</v>
          </cell>
          <cell r="AC1102">
            <v>296588.77525424073</v>
          </cell>
          <cell r="AD1102">
            <v>13333.806792702304</v>
          </cell>
          <cell r="AE1102">
            <v>408841.93525424076</v>
          </cell>
          <cell r="AF1102">
            <v>18380.396792702304</v>
          </cell>
          <cell r="AG1102">
            <v>715.47338669492137</v>
          </cell>
          <cell r="AH1102">
            <v>432.69230769230768</v>
          </cell>
        </row>
        <row r="1103">
          <cell r="A1103">
            <v>1291</v>
          </cell>
          <cell r="B1103" t="str">
            <v>Насосная станция к дом 20-26 пр Шахтеров</v>
          </cell>
          <cell r="C1103">
            <v>2.1</v>
          </cell>
          <cell r="D1103" t="str">
            <v>48</v>
          </cell>
          <cell r="E1103" t="str">
            <v>11.05.05</v>
          </cell>
          <cell r="F1103" t="str">
            <v/>
          </cell>
          <cell r="G1103" t="str">
            <v xml:space="preserve">  .  .</v>
          </cell>
          <cell r="H1103">
            <v>63044.43</v>
          </cell>
          <cell r="I1103">
            <v>0</v>
          </cell>
          <cell r="J1103">
            <v>0</v>
          </cell>
          <cell r="K1103">
            <v>63044.43</v>
          </cell>
          <cell r="L1103">
            <v>0</v>
          </cell>
          <cell r="M1103">
            <v>110.33</v>
          </cell>
          <cell r="N1103">
            <v>110.33</v>
          </cell>
          <cell r="O1103">
            <v>2956.59</v>
          </cell>
          <cell r="P1103">
            <v>60087.839999999997</v>
          </cell>
          <cell r="Q1103">
            <v>630.44000000000005</v>
          </cell>
          <cell r="R1103">
            <v>122</v>
          </cell>
          <cell r="S1103">
            <v>935</v>
          </cell>
          <cell r="T1103" t="str">
            <v>Амортизация (водопровод)</v>
          </cell>
          <cell r="U1103">
            <v>237000</v>
          </cell>
          <cell r="V1103">
            <v>96.2</v>
          </cell>
          <cell r="W1103">
            <v>21</v>
          </cell>
          <cell r="X1103">
            <v>75.2</v>
          </cell>
          <cell r="Y1103">
            <v>21.829521829521827</v>
          </cell>
          <cell r="Z1103">
            <v>51735.966735966729</v>
          </cell>
          <cell r="AA1103">
            <v>185264.03326403326</v>
          </cell>
          <cell r="AB1103">
            <v>3.0832200535754533</v>
          </cell>
          <cell r="AC1103">
            <v>131335.42084223393</v>
          </cell>
          <cell r="AD1103">
            <v>6159.2275782006491</v>
          </cell>
          <cell r="AE1103">
            <v>194379.85084223392</v>
          </cell>
          <cell r="AF1103">
            <v>9115.8175782006492</v>
          </cell>
          <cell r="AG1103">
            <v>340.16473897390932</v>
          </cell>
          <cell r="AH1103">
            <v>205.30145530145532</v>
          </cell>
        </row>
        <row r="1104">
          <cell r="A1104">
            <v>1292</v>
          </cell>
          <cell r="B1104" t="str">
            <v>Насосная станция Степной 2</v>
          </cell>
          <cell r="C1104">
            <v>2.1</v>
          </cell>
          <cell r="D1104" t="str">
            <v>48</v>
          </cell>
          <cell r="E1104" t="str">
            <v>11.05.05</v>
          </cell>
          <cell r="F1104" t="str">
            <v/>
          </cell>
          <cell r="G1104" t="str">
            <v xml:space="preserve">  .  .</v>
          </cell>
          <cell r="H1104">
            <v>130687.15</v>
          </cell>
          <cell r="I1104">
            <v>0</v>
          </cell>
          <cell r="J1104">
            <v>0</v>
          </cell>
          <cell r="K1104">
            <v>130687.15</v>
          </cell>
          <cell r="L1104">
            <v>0</v>
          </cell>
          <cell r="M1104">
            <v>228.7</v>
          </cell>
          <cell r="N1104">
            <v>228.7</v>
          </cell>
          <cell r="O1104">
            <v>6011.47</v>
          </cell>
          <cell r="P1104">
            <v>124675.68</v>
          </cell>
          <cell r="Q1104">
            <v>1306.8699999999999</v>
          </cell>
          <cell r="R1104">
            <v>122</v>
          </cell>
          <cell r="S1104">
            <v>935</v>
          </cell>
          <cell r="T1104" t="str">
            <v>Амортизация (водопровод)</v>
          </cell>
          <cell r="U1104">
            <v>727500</v>
          </cell>
          <cell r="V1104">
            <v>96.2</v>
          </cell>
          <cell r="W1104">
            <v>21</v>
          </cell>
          <cell r="X1104">
            <v>75.2</v>
          </cell>
          <cell r="Y1104">
            <v>21.829521829521827</v>
          </cell>
          <cell r="Z1104">
            <v>158809.77130977128</v>
          </cell>
          <cell r="AA1104">
            <v>568690.22869022866</v>
          </cell>
          <cell r="AB1104">
            <v>4.561356542753396</v>
          </cell>
          <cell r="AC1104">
            <v>465423.5367062944</v>
          </cell>
          <cell r="AD1104">
            <v>21408.988016065756</v>
          </cell>
          <cell r="AE1104">
            <v>596110.68670629442</v>
          </cell>
          <cell r="AF1104">
            <v>27420.458016065757</v>
          </cell>
          <cell r="AG1104">
            <v>1043.1937017360153</v>
          </cell>
          <cell r="AH1104">
            <v>630.19750519750517</v>
          </cell>
        </row>
        <row r="1105">
          <cell r="A1105">
            <v>1293</v>
          </cell>
          <cell r="B1105" t="str">
            <v>Насосная станция к д 9а М-6</v>
          </cell>
          <cell r="C1105">
            <v>2.1</v>
          </cell>
          <cell r="D1105" t="str">
            <v>48</v>
          </cell>
          <cell r="E1105" t="str">
            <v>11.05.05</v>
          </cell>
          <cell r="F1105" t="str">
            <v/>
          </cell>
          <cell r="G1105" t="str">
            <v xml:space="preserve">  .  .</v>
          </cell>
          <cell r="H1105">
            <v>129852.51</v>
          </cell>
          <cell r="I1105">
            <v>0</v>
          </cell>
          <cell r="J1105">
            <v>0</v>
          </cell>
          <cell r="K1105">
            <v>129852.51</v>
          </cell>
          <cell r="L1105">
            <v>0</v>
          </cell>
          <cell r="M1105">
            <v>227.24</v>
          </cell>
          <cell r="N1105">
            <v>227.24</v>
          </cell>
          <cell r="O1105">
            <v>5649.43</v>
          </cell>
          <cell r="P1105">
            <v>124203.08</v>
          </cell>
          <cell r="Q1105">
            <v>1298.53</v>
          </cell>
          <cell r="R1105">
            <v>122</v>
          </cell>
          <cell r="S1105">
            <v>935</v>
          </cell>
          <cell r="T1105" t="str">
            <v>Амортизация (водопровод)</v>
          </cell>
          <cell r="U1105">
            <v>598500</v>
          </cell>
          <cell r="V1105">
            <v>101.2</v>
          </cell>
          <cell r="W1105">
            <v>26</v>
          </cell>
          <cell r="X1105">
            <v>75.2</v>
          </cell>
          <cell r="Y1105">
            <v>25.691699604743086</v>
          </cell>
          <cell r="Z1105">
            <v>153764.82213438736</v>
          </cell>
          <cell r="AA1105">
            <v>444735.17786561267</v>
          </cell>
          <cell r="AB1105">
            <v>3.5807097365509186</v>
          </cell>
          <cell r="AC1105">
            <v>335111.6368725755</v>
          </cell>
          <cell r="AD1105">
            <v>14579.539006962856</v>
          </cell>
          <cell r="AE1105">
            <v>464964.14687257551</v>
          </cell>
          <cell r="AF1105">
            <v>20228.969006962856</v>
          </cell>
          <cell r="AG1105">
            <v>813.68725702700715</v>
          </cell>
          <cell r="AH1105">
            <v>492.83596837944668</v>
          </cell>
        </row>
        <row r="1106">
          <cell r="A1106">
            <v>1294</v>
          </cell>
          <cell r="B1106" t="str">
            <v>Насосная станция к дом 1 ул Гапеева</v>
          </cell>
          <cell r="C1106">
            <v>2.1</v>
          </cell>
          <cell r="D1106" t="str">
            <v>48</v>
          </cell>
          <cell r="E1106" t="str">
            <v>11.05.05</v>
          </cell>
          <cell r="F1106" t="str">
            <v/>
          </cell>
          <cell r="G1106" t="str">
            <v xml:space="preserve">  .  .</v>
          </cell>
          <cell r="H1106">
            <v>199474.11</v>
          </cell>
          <cell r="I1106">
            <v>0</v>
          </cell>
          <cell r="J1106">
            <v>0</v>
          </cell>
          <cell r="K1106">
            <v>199474.11</v>
          </cell>
          <cell r="L1106">
            <v>0</v>
          </cell>
          <cell r="M1106">
            <v>349.08</v>
          </cell>
          <cell r="N1106">
            <v>349.08</v>
          </cell>
          <cell r="O1106">
            <v>10116.34</v>
          </cell>
          <cell r="P1106">
            <v>189357.77</v>
          </cell>
          <cell r="Q1106">
            <v>1994.74</v>
          </cell>
          <cell r="R1106">
            <v>122</v>
          </cell>
          <cell r="S1106">
            <v>935</v>
          </cell>
          <cell r="T1106" t="str">
            <v>Амортизация (водопровод)</v>
          </cell>
          <cell r="U1106">
            <v>963000</v>
          </cell>
          <cell r="V1106">
            <v>95.2</v>
          </cell>
          <cell r="W1106">
            <v>20</v>
          </cell>
          <cell r="X1106">
            <v>75.2</v>
          </cell>
          <cell r="Y1106">
            <v>21.008403361344538</v>
          </cell>
          <cell r="Z1106">
            <v>202310.9243697479</v>
          </cell>
          <cell r="AA1106">
            <v>760689.07563025213</v>
          </cell>
          <cell r="AB1106">
            <v>4.0172055027382934</v>
          </cell>
          <cell r="AC1106">
            <v>601854.38234582357</v>
          </cell>
          <cell r="AD1106">
            <v>30523.076715571504</v>
          </cell>
          <cell r="AE1106">
            <v>801328.49234582356</v>
          </cell>
          <cell r="AF1106">
            <v>40639.416715571504</v>
          </cell>
          <cell r="AG1106">
            <v>1402.3248616051912</v>
          </cell>
          <cell r="AH1106">
            <v>842.96218487394947</v>
          </cell>
        </row>
        <row r="1107">
          <cell r="A1107">
            <v>1295</v>
          </cell>
          <cell r="B1107" t="str">
            <v>Насосная станция к дому 1-3 Букпинская</v>
          </cell>
          <cell r="C1107">
            <v>2.1</v>
          </cell>
          <cell r="D1107" t="str">
            <v>48</v>
          </cell>
          <cell r="E1107" t="str">
            <v>11.05.05</v>
          </cell>
          <cell r="F1107" t="str">
            <v/>
          </cell>
          <cell r="G1107" t="str">
            <v xml:space="preserve">  .  .</v>
          </cell>
          <cell r="H1107">
            <v>118218.9</v>
          </cell>
          <cell r="I1107">
            <v>0</v>
          </cell>
          <cell r="J1107">
            <v>0</v>
          </cell>
          <cell r="K1107">
            <v>118218.9</v>
          </cell>
          <cell r="L1107">
            <v>0</v>
          </cell>
          <cell r="M1107">
            <v>206.88</v>
          </cell>
          <cell r="N1107">
            <v>206.88</v>
          </cell>
          <cell r="O1107">
            <v>5995.38</v>
          </cell>
          <cell r="P1107">
            <v>112223.52</v>
          </cell>
          <cell r="Q1107">
            <v>1182.19</v>
          </cell>
          <cell r="R1107">
            <v>122</v>
          </cell>
          <cell r="S1107">
            <v>935</v>
          </cell>
          <cell r="T1107" t="str">
            <v>Амортизация (водопровод)</v>
          </cell>
          <cell r="U1107">
            <v>696000</v>
          </cell>
          <cell r="V1107">
            <v>94.2</v>
          </cell>
          <cell r="W1107">
            <v>19</v>
          </cell>
          <cell r="X1107">
            <v>75.2</v>
          </cell>
          <cell r="Y1107">
            <v>20.169851380042463</v>
          </cell>
          <cell r="Z1107">
            <v>140382.16560509554</v>
          </cell>
          <cell r="AA1107">
            <v>555617.83439490444</v>
          </cell>
          <cell r="AB1107">
            <v>4.9509927544146217</v>
          </cell>
          <cell r="AC1107">
            <v>467082.01733486669</v>
          </cell>
          <cell r="AD1107">
            <v>23687.702939962335</v>
          </cell>
          <cell r="AE1107">
            <v>585300.91733486671</v>
          </cell>
          <cell r="AF1107">
            <v>29683.082939962336</v>
          </cell>
          <cell r="AG1107">
            <v>1024.2766053360167</v>
          </cell>
          <cell r="AH1107">
            <v>615.71125265392777</v>
          </cell>
        </row>
        <row r="1108">
          <cell r="A1108">
            <v>1296</v>
          </cell>
          <cell r="B1108" t="str">
            <v>Насосная станция 67/2 Степной 3</v>
          </cell>
          <cell r="C1108">
            <v>2.1</v>
          </cell>
          <cell r="D1108" t="str">
            <v>48</v>
          </cell>
          <cell r="E1108" t="str">
            <v>11.05.05</v>
          </cell>
          <cell r="F1108" t="str">
            <v/>
          </cell>
          <cell r="G1108" t="str">
            <v xml:space="preserve">  .  .</v>
          </cell>
          <cell r="H1108">
            <v>163406.37</v>
          </cell>
          <cell r="I1108">
            <v>0</v>
          </cell>
          <cell r="J1108">
            <v>0</v>
          </cell>
          <cell r="K1108">
            <v>163406.37</v>
          </cell>
          <cell r="L1108">
            <v>0</v>
          </cell>
          <cell r="M1108">
            <v>285.95999999999998</v>
          </cell>
          <cell r="N1108">
            <v>285.95999999999998</v>
          </cell>
          <cell r="O1108">
            <v>8135.24</v>
          </cell>
          <cell r="P1108">
            <v>155271.13</v>
          </cell>
          <cell r="Q1108">
            <v>1634.06</v>
          </cell>
          <cell r="R1108">
            <v>122</v>
          </cell>
          <cell r="S1108">
            <v>935</v>
          </cell>
          <cell r="T1108" t="str">
            <v>Амортизация (водопровод)</v>
          </cell>
          <cell r="U1108">
            <v>726000</v>
          </cell>
          <cell r="V1108">
            <v>94.2</v>
          </cell>
          <cell r="W1108">
            <v>19</v>
          </cell>
          <cell r="X1108">
            <v>75.2</v>
          </cell>
          <cell r="Y1108">
            <v>20.169851380042463</v>
          </cell>
          <cell r="Z1108">
            <v>146433.12101910828</v>
          </cell>
          <cell r="AA1108">
            <v>579566.87898089178</v>
          </cell>
          <cell r="AB1108">
            <v>3.7326119735258692</v>
          </cell>
          <cell r="AC1108">
            <v>446526.20321239834</v>
          </cell>
          <cell r="AD1108">
            <v>22230.454231506592</v>
          </cell>
          <cell r="AE1108">
            <v>609932.57321239833</v>
          </cell>
          <cell r="AF1108">
            <v>30365.69423150659</v>
          </cell>
          <cell r="AG1108">
            <v>1067.3820031216972</v>
          </cell>
          <cell r="AH1108">
            <v>642.25053078556255</v>
          </cell>
        </row>
        <row r="1109">
          <cell r="A1109">
            <v>1297</v>
          </cell>
          <cell r="B1109" t="str">
            <v>Узел насосных станций 2 зоны</v>
          </cell>
          <cell r="C1109">
            <v>2.1</v>
          </cell>
          <cell r="D1109" t="str">
            <v>48</v>
          </cell>
          <cell r="E1109" t="str">
            <v>11.05.05</v>
          </cell>
          <cell r="F1109" t="str">
            <v/>
          </cell>
          <cell r="G1109" t="str">
            <v xml:space="preserve">  .  .</v>
          </cell>
          <cell r="H1109">
            <v>4469852.54</v>
          </cell>
          <cell r="I1109">
            <v>0</v>
          </cell>
          <cell r="J1109">
            <v>0</v>
          </cell>
          <cell r="K1109">
            <v>4469852.54</v>
          </cell>
          <cell r="L1109">
            <v>0</v>
          </cell>
          <cell r="M1109">
            <v>7822.24</v>
          </cell>
          <cell r="N1109">
            <v>7822.24</v>
          </cell>
          <cell r="O1109">
            <v>180293.23</v>
          </cell>
          <cell r="P1109">
            <v>4289559.3099999996</v>
          </cell>
          <cell r="Q1109">
            <v>44698.53</v>
          </cell>
          <cell r="R1109">
            <v>122</v>
          </cell>
          <cell r="S1109">
            <v>935</v>
          </cell>
          <cell r="T1109" t="str">
            <v>Амортизация Подъем воды</v>
          </cell>
          <cell r="U1109">
            <v>12340500</v>
          </cell>
          <cell r="V1109">
            <v>94.2</v>
          </cell>
          <cell r="W1109">
            <v>19</v>
          </cell>
          <cell r="X1109">
            <v>75.2</v>
          </cell>
          <cell r="Y1109">
            <v>20.169851380042463</v>
          </cell>
          <cell r="Z1109">
            <v>2489060.5095541403</v>
          </cell>
          <cell r="AA1109">
            <v>9851439.4904458597</v>
          </cell>
          <cell r="AB1109">
            <v>2.296608760596869</v>
          </cell>
          <cell r="AC1109">
            <v>5795649.9619401665</v>
          </cell>
          <cell r="AD1109">
            <v>233769.78149430625</v>
          </cell>
          <cell r="AE1109">
            <v>10265502.501940167</v>
          </cell>
          <cell r="AF1109">
            <v>414063.01149430627</v>
          </cell>
          <cell r="AG1109">
            <v>17964.62937839529</v>
          </cell>
          <cell r="AH1109">
            <v>10916.932059447983</v>
          </cell>
        </row>
        <row r="1110">
          <cell r="A1110">
            <v>1298</v>
          </cell>
          <cell r="B1110" t="str">
            <v>Насосная станция 67/1 Степной 3</v>
          </cell>
          <cell r="C1110">
            <v>2.1</v>
          </cell>
          <cell r="D1110" t="str">
            <v>48</v>
          </cell>
          <cell r="E1110" t="str">
            <v>11.05.05</v>
          </cell>
          <cell r="F1110" t="str">
            <v/>
          </cell>
          <cell r="G1110" t="str">
            <v xml:space="preserve">  .  .</v>
          </cell>
          <cell r="H1110">
            <v>156163.12</v>
          </cell>
          <cell r="I1110">
            <v>0</v>
          </cell>
          <cell r="J1110">
            <v>0</v>
          </cell>
          <cell r="K1110">
            <v>156163.12</v>
          </cell>
          <cell r="L1110">
            <v>0</v>
          </cell>
          <cell r="M1110">
            <v>273.29000000000002</v>
          </cell>
          <cell r="N1110">
            <v>273.29000000000002</v>
          </cell>
          <cell r="O1110">
            <v>7919.93</v>
          </cell>
          <cell r="P1110">
            <v>148243.19</v>
          </cell>
          <cell r="Q1110">
            <v>1561.63</v>
          </cell>
          <cell r="R1110">
            <v>122</v>
          </cell>
          <cell r="S1110">
            <v>935</v>
          </cell>
          <cell r="T1110" t="str">
            <v>Амортизация (водопровод)</v>
          </cell>
          <cell r="U1110">
            <v>729000</v>
          </cell>
          <cell r="V1110">
            <v>93.2</v>
          </cell>
          <cell r="W1110">
            <v>18</v>
          </cell>
          <cell r="X1110">
            <v>75.2</v>
          </cell>
          <cell r="Y1110">
            <v>19.313304721030043</v>
          </cell>
          <cell r="Z1110">
            <v>140793.99141630903</v>
          </cell>
          <cell r="AA1110">
            <v>588206.00858369097</v>
          </cell>
          <cell r="AB1110">
            <v>3.967845056381281</v>
          </cell>
          <cell r="AC1110">
            <v>463467.94368107675</v>
          </cell>
          <cell r="AD1110">
            <v>23505.1250973858</v>
          </cell>
          <cell r="AE1110">
            <v>619631.06368107675</v>
          </cell>
          <cell r="AF1110">
            <v>31425.055097385801</v>
          </cell>
          <cell r="AG1110">
            <v>1084.3543614418843</v>
          </cell>
          <cell r="AH1110">
            <v>651.82403433476395</v>
          </cell>
        </row>
        <row r="1111">
          <cell r="A1111">
            <v>1299</v>
          </cell>
          <cell r="B1111" t="str">
            <v>Насосная станция Восток-5</v>
          </cell>
          <cell r="C1111">
            <v>2.1</v>
          </cell>
          <cell r="D1111" t="str">
            <v>48</v>
          </cell>
          <cell r="E1111" t="str">
            <v>11.05.05</v>
          </cell>
          <cell r="F1111" t="str">
            <v/>
          </cell>
          <cell r="G1111" t="str">
            <v xml:space="preserve">  .  .</v>
          </cell>
          <cell r="H1111">
            <v>271956.52</v>
          </cell>
          <cell r="I1111">
            <v>0</v>
          </cell>
          <cell r="J1111">
            <v>0</v>
          </cell>
          <cell r="K1111">
            <v>271956.52</v>
          </cell>
          <cell r="L1111">
            <v>0</v>
          </cell>
          <cell r="M1111">
            <v>475.92</v>
          </cell>
          <cell r="N1111">
            <v>475.92</v>
          </cell>
          <cell r="O1111">
            <v>12693.91</v>
          </cell>
          <cell r="P1111">
            <v>259262.61</v>
          </cell>
          <cell r="Q1111">
            <v>2719.57</v>
          </cell>
          <cell r="R1111">
            <v>122</v>
          </cell>
          <cell r="S1111">
            <v>935</v>
          </cell>
          <cell r="T1111" t="str">
            <v>Амортизация (водопровод)</v>
          </cell>
          <cell r="U1111">
            <v>1000500</v>
          </cell>
          <cell r="V1111">
            <v>93.2</v>
          </cell>
          <cell r="W1111">
            <v>18</v>
          </cell>
          <cell r="X1111">
            <v>75.2</v>
          </cell>
          <cell r="Y1111">
            <v>19.313304721030043</v>
          </cell>
          <cell r="Z1111">
            <v>193229.6137339056</v>
          </cell>
          <cell r="AA1111">
            <v>807270.3862660944</v>
          </cell>
          <cell r="AB1111">
            <v>3.1137169616015763</v>
          </cell>
          <cell r="AC1111">
            <v>574839.10914213839</v>
          </cell>
          <cell r="AD1111">
            <v>26831.332876043864</v>
          </cell>
          <cell r="AE1111">
            <v>846795.62914213841</v>
          </cell>
          <cell r="AF1111">
            <v>39525.242876043863</v>
          </cell>
          <cell r="AG1111">
            <v>1481.8923509987424</v>
          </cell>
          <cell r="AH1111">
            <v>894.58154506437768</v>
          </cell>
        </row>
        <row r="1112">
          <cell r="A1112">
            <v>1300</v>
          </cell>
          <cell r="B1112" t="str">
            <v>Насосная станция 6 М-н дом 9</v>
          </cell>
          <cell r="C1112">
            <v>2.1</v>
          </cell>
          <cell r="D1112" t="str">
            <v>48</v>
          </cell>
          <cell r="E1112" t="str">
            <v>11.05.05</v>
          </cell>
          <cell r="F1112" t="str">
            <v/>
          </cell>
          <cell r="G1112" t="str">
            <v xml:space="preserve">  .  .</v>
          </cell>
          <cell r="H1112">
            <v>0</v>
          </cell>
          <cell r="I1112">
            <v>0</v>
          </cell>
          <cell r="J1112">
            <v>6292.47</v>
          </cell>
          <cell r="K1112">
            <v>0</v>
          </cell>
          <cell r="L1112">
            <v>319.07</v>
          </cell>
          <cell r="M1112">
            <v>11.01</v>
          </cell>
          <cell r="N1112">
            <v>-308.06</v>
          </cell>
          <cell r="O1112">
            <v>0</v>
          </cell>
          <cell r="P1112">
            <v>0</v>
          </cell>
          <cell r="Q1112">
            <v>0</v>
          </cell>
          <cell r="R1112">
            <v>122</v>
          </cell>
          <cell r="S1112">
            <v>935</v>
          </cell>
          <cell r="T1112" t="str">
            <v>Амортизация (водопровод)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</row>
        <row r="1113">
          <cell r="A1113">
            <v>1301</v>
          </cell>
          <cell r="B1113" t="str">
            <v>Насосная станция Ержанова 2а</v>
          </cell>
          <cell r="C1113">
            <v>2.1</v>
          </cell>
          <cell r="D1113" t="str">
            <v>48</v>
          </cell>
          <cell r="E1113" t="str">
            <v>11.05.05</v>
          </cell>
          <cell r="F1113" t="str">
            <v/>
          </cell>
          <cell r="G1113" t="str">
            <v xml:space="preserve">  .  .</v>
          </cell>
          <cell r="H1113">
            <v>22260.34</v>
          </cell>
          <cell r="I1113">
            <v>0</v>
          </cell>
          <cell r="J1113">
            <v>0</v>
          </cell>
          <cell r="K1113">
            <v>22260.34</v>
          </cell>
          <cell r="L1113">
            <v>0</v>
          </cell>
          <cell r="M1113">
            <v>38.96</v>
          </cell>
          <cell r="N1113">
            <v>38.96</v>
          </cell>
          <cell r="O1113">
            <v>1129.06</v>
          </cell>
          <cell r="P1113">
            <v>21131.279999999999</v>
          </cell>
          <cell r="Q1113">
            <v>222.6</v>
          </cell>
          <cell r="R1113">
            <v>122</v>
          </cell>
          <cell r="S1113">
            <v>935</v>
          </cell>
          <cell r="T1113" t="str">
            <v>Амортизация (водопровод)</v>
          </cell>
          <cell r="U1113">
            <v>1299000</v>
          </cell>
          <cell r="V1113">
            <v>109.2</v>
          </cell>
          <cell r="W1113">
            <v>34</v>
          </cell>
          <cell r="X1113">
            <v>75.2</v>
          </cell>
          <cell r="Y1113">
            <v>31.135531135531135</v>
          </cell>
          <cell r="Z1113">
            <v>404450.54945054947</v>
          </cell>
          <cell r="AA1113">
            <v>894549.45054945047</v>
          </cell>
          <cell r="AB1113">
            <v>42.332951461030781</v>
          </cell>
          <cell r="AC1113">
            <v>920085.55272604199</v>
          </cell>
          <cell r="AD1113">
            <v>46667.382176591411</v>
          </cell>
          <cell r="AE1113">
            <v>942345.89272604196</v>
          </cell>
          <cell r="AF1113">
            <v>47796.442176591408</v>
          </cell>
          <cell r="AG1113">
            <v>1649.1053122705734</v>
          </cell>
          <cell r="AH1113">
            <v>991.30036630036636</v>
          </cell>
        </row>
        <row r="1114">
          <cell r="A1114">
            <v>1302</v>
          </cell>
          <cell r="B1114" t="str">
            <v>Насосная станция Степной 4</v>
          </cell>
          <cell r="C1114">
            <v>2.1</v>
          </cell>
          <cell r="D1114" t="str">
            <v>48</v>
          </cell>
          <cell r="E1114" t="str">
            <v>11.05.05</v>
          </cell>
          <cell r="F1114" t="str">
            <v/>
          </cell>
          <cell r="G1114" t="str">
            <v xml:space="preserve">  .  .</v>
          </cell>
          <cell r="H1114">
            <v>285775.38</v>
          </cell>
          <cell r="I1114">
            <v>0</v>
          </cell>
          <cell r="J1114">
            <v>0</v>
          </cell>
          <cell r="K1114">
            <v>285775.38</v>
          </cell>
          <cell r="L1114">
            <v>0</v>
          </cell>
          <cell r="M1114">
            <v>500.11</v>
          </cell>
          <cell r="N1114">
            <v>500.11</v>
          </cell>
          <cell r="O1114">
            <v>13753.14</v>
          </cell>
          <cell r="P1114">
            <v>272022.24</v>
          </cell>
          <cell r="Q1114">
            <v>2857.75</v>
          </cell>
          <cell r="R1114">
            <v>122</v>
          </cell>
          <cell r="S1114">
            <v>935</v>
          </cell>
          <cell r="T1114" t="str">
            <v>Амортизация (водопровод)</v>
          </cell>
          <cell r="U1114">
            <v>982500</v>
          </cell>
          <cell r="V1114">
            <v>93.2</v>
          </cell>
          <cell r="W1114">
            <v>18</v>
          </cell>
          <cell r="X1114">
            <v>75.2</v>
          </cell>
          <cell r="Y1114">
            <v>19.313304721030043</v>
          </cell>
          <cell r="Z1114">
            <v>189753.2188841202</v>
          </cell>
          <cell r="AA1114">
            <v>792746.78111587977</v>
          </cell>
          <cell r="AB1114">
            <v>2.9142719401026906</v>
          </cell>
          <cell r="AC1114">
            <v>547051.79110618366</v>
          </cell>
          <cell r="AD1114">
            <v>26327.249990303921</v>
          </cell>
          <cell r="AE1114">
            <v>832827.17110618367</v>
          </cell>
          <cell r="AF1114">
            <v>40080.38999030392</v>
          </cell>
          <cell r="AG1114">
            <v>1457.4475494358214</v>
          </cell>
          <cell r="AH1114">
            <v>878.48712446351931</v>
          </cell>
        </row>
        <row r="1115">
          <cell r="A1115">
            <v>1303</v>
          </cell>
          <cell r="B1115" t="str">
            <v>Насосная станция к д престарел в Тихон</v>
          </cell>
          <cell r="C1115">
            <v>2.1</v>
          </cell>
          <cell r="D1115" t="str">
            <v>48</v>
          </cell>
          <cell r="E1115" t="str">
            <v>11.05.05</v>
          </cell>
          <cell r="F1115" t="str">
            <v/>
          </cell>
          <cell r="G1115" t="str">
            <v xml:space="preserve">  .  .</v>
          </cell>
          <cell r="H1115">
            <v>118853.19</v>
          </cell>
          <cell r="I1115">
            <v>0</v>
          </cell>
          <cell r="J1115">
            <v>0</v>
          </cell>
          <cell r="K1115">
            <v>118853.19</v>
          </cell>
          <cell r="L1115">
            <v>0</v>
          </cell>
          <cell r="M1115">
            <v>207.99</v>
          </cell>
          <cell r="N1115">
            <v>207.99</v>
          </cell>
          <cell r="O1115">
            <v>6027.55</v>
          </cell>
          <cell r="P1115">
            <v>112825.64</v>
          </cell>
          <cell r="Q1115">
            <v>1188.53</v>
          </cell>
          <cell r="R1115">
            <v>122</v>
          </cell>
          <cell r="S1115">
            <v>935</v>
          </cell>
          <cell r="T1115" t="str">
            <v>Амортизация (водопровод)</v>
          </cell>
          <cell r="U1115">
            <v>466500</v>
          </cell>
          <cell r="V1115">
            <v>93.2</v>
          </cell>
          <cell r="W1115">
            <v>18</v>
          </cell>
          <cell r="X1115">
            <v>75.2</v>
          </cell>
          <cell r="Y1115">
            <v>19.313304721030043</v>
          </cell>
          <cell r="Z1115">
            <v>90096.566523605157</v>
          </cell>
          <cell r="AA1115">
            <v>376403.43347639486</v>
          </cell>
          <cell r="AB1115">
            <v>3.3361515474354486</v>
          </cell>
          <cell r="AC1115">
            <v>277659.06373613939</v>
          </cell>
          <cell r="AD1115">
            <v>14081.270259744539</v>
          </cell>
          <cell r="AE1115">
            <v>396512.25373613939</v>
          </cell>
          <cell r="AF1115">
            <v>20108.820259744538</v>
          </cell>
          <cell r="AG1115">
            <v>693.89644403824389</v>
          </cell>
          <cell r="AH1115">
            <v>417.11373390557941</v>
          </cell>
        </row>
        <row r="1116">
          <cell r="A1116">
            <v>1304</v>
          </cell>
          <cell r="B1116" t="str">
            <v>Насосная станция к дому 55 ул К Маркса</v>
          </cell>
          <cell r="C1116">
            <v>2.1</v>
          </cell>
          <cell r="D1116" t="str">
            <v>48</v>
          </cell>
          <cell r="E1116" t="str">
            <v>11.05.05</v>
          </cell>
          <cell r="F1116" t="str">
            <v/>
          </cell>
          <cell r="G1116" t="str">
            <v xml:space="preserve">  .  .</v>
          </cell>
          <cell r="H1116">
            <v>65038.93</v>
          </cell>
          <cell r="I1116">
            <v>0</v>
          </cell>
          <cell r="J1116">
            <v>0</v>
          </cell>
          <cell r="K1116">
            <v>65038.93</v>
          </cell>
          <cell r="L1116">
            <v>0</v>
          </cell>
          <cell r="M1116">
            <v>113.82</v>
          </cell>
          <cell r="N1116">
            <v>113.82</v>
          </cell>
          <cell r="O1116">
            <v>3298.5</v>
          </cell>
          <cell r="P1116">
            <v>61740.43</v>
          </cell>
          <cell r="Q1116">
            <v>650.39</v>
          </cell>
          <cell r="R1116">
            <v>122</v>
          </cell>
          <cell r="S1116">
            <v>935</v>
          </cell>
          <cell r="T1116" t="str">
            <v>Амортизация (водопровод)</v>
          </cell>
          <cell r="U1116">
            <v>243000</v>
          </cell>
          <cell r="V1116">
            <v>93.2</v>
          </cell>
          <cell r="W1116">
            <v>18</v>
          </cell>
          <cell r="X1116">
            <v>75.2</v>
          </cell>
          <cell r="Y1116">
            <v>19.313304721030043</v>
          </cell>
          <cell r="Z1116">
            <v>46931.330472103007</v>
          </cell>
          <cell r="AA1116">
            <v>196068.669527897</v>
          </cell>
          <cell r="AB1116">
            <v>3.1756932941331475</v>
          </cell>
          <cell r="AC1116">
            <v>141504.76385859519</v>
          </cell>
          <cell r="AD1116">
            <v>7176.5243306981865</v>
          </cell>
          <cell r="AE1116">
            <v>206543.69385859519</v>
          </cell>
          <cell r="AF1116">
            <v>10475.024330698187</v>
          </cell>
          <cell r="AG1116">
            <v>361.4514642525416</v>
          </cell>
          <cell r="AH1116">
            <v>217.27467811158797</v>
          </cell>
        </row>
        <row r="1117">
          <cell r="A1117">
            <v>1305</v>
          </cell>
          <cell r="B1117" t="str">
            <v>Насосная станция 67б Гульдер 1</v>
          </cell>
          <cell r="C1117">
            <v>2.1</v>
          </cell>
          <cell r="D1117" t="str">
            <v>48</v>
          </cell>
          <cell r="E1117" t="str">
            <v>11.05.05</v>
          </cell>
          <cell r="F1117" t="str">
            <v/>
          </cell>
          <cell r="G1117" t="str">
            <v xml:space="preserve">  .  .</v>
          </cell>
          <cell r="H1117">
            <v>662435.65</v>
          </cell>
          <cell r="I1117">
            <v>0</v>
          </cell>
          <cell r="J1117">
            <v>0</v>
          </cell>
          <cell r="K1117">
            <v>662435.65</v>
          </cell>
          <cell r="L1117">
            <v>0</v>
          </cell>
          <cell r="M1117">
            <v>1159.26</v>
          </cell>
          <cell r="N1117">
            <v>1159.26</v>
          </cell>
          <cell r="O1117">
            <v>33614.46</v>
          </cell>
          <cell r="P1117">
            <v>628821.18999999994</v>
          </cell>
          <cell r="Q1117">
            <v>6624.36</v>
          </cell>
          <cell r="R1117">
            <v>122</v>
          </cell>
          <cell r="S1117">
            <v>935</v>
          </cell>
          <cell r="T1117" t="str">
            <v>Амортизация (водопровод)</v>
          </cell>
          <cell r="U1117">
            <v>1402500</v>
          </cell>
          <cell r="V1117">
            <v>92.2</v>
          </cell>
          <cell r="W1117">
            <v>17</v>
          </cell>
          <cell r="X1117">
            <v>75.2</v>
          </cell>
          <cell r="Y1117">
            <v>18.43817787418655</v>
          </cell>
          <cell r="Z1117">
            <v>258595.44468546638</v>
          </cell>
          <cell r="AA1117">
            <v>1143904.5553145336</v>
          </cell>
          <cell r="AB1117">
            <v>1.8191253308663689</v>
          </cell>
          <cell r="AC1117">
            <v>542617.82098392805</v>
          </cell>
          <cell r="AD1117">
            <v>27534.455669394323</v>
          </cell>
          <cell r="AE1117">
            <v>1205053.4709839281</v>
          </cell>
          <cell r="AF1117">
            <v>61148.915669394322</v>
          </cell>
          <cell r="AG1117">
            <v>2108.843574221874</v>
          </cell>
          <cell r="AH1117">
            <v>1267.6247288503253</v>
          </cell>
        </row>
        <row r="1118">
          <cell r="A1118">
            <v>1306</v>
          </cell>
          <cell r="B1118" t="str">
            <v>Насосная станция к дому 27-29 пр Шахтер</v>
          </cell>
          <cell r="C1118">
            <v>2.1</v>
          </cell>
          <cell r="D1118" t="str">
            <v>48</v>
          </cell>
          <cell r="E1118" t="str">
            <v>11.05.05</v>
          </cell>
          <cell r="F1118" t="str">
            <v/>
          </cell>
          <cell r="G1118" t="str">
            <v xml:space="preserve">  .  .</v>
          </cell>
          <cell r="H1118">
            <v>87096.78</v>
          </cell>
          <cell r="I1118">
            <v>0</v>
          </cell>
          <cell r="J1118">
            <v>0</v>
          </cell>
          <cell r="K1118">
            <v>87096.78</v>
          </cell>
          <cell r="L1118">
            <v>0</v>
          </cell>
          <cell r="M1118">
            <v>152.41999999999999</v>
          </cell>
          <cell r="N1118">
            <v>152.41999999999999</v>
          </cell>
          <cell r="O1118">
            <v>3630.9</v>
          </cell>
          <cell r="P1118">
            <v>83465.88</v>
          </cell>
          <cell r="Q1118">
            <v>870.97</v>
          </cell>
          <cell r="R1118">
            <v>122</v>
          </cell>
          <cell r="S1118">
            <v>935</v>
          </cell>
          <cell r="T1118" t="str">
            <v>Амортизация (водопровод)</v>
          </cell>
          <cell r="U1118">
            <v>735000</v>
          </cell>
          <cell r="V1118">
            <v>91.2</v>
          </cell>
          <cell r="W1118">
            <v>16</v>
          </cell>
          <cell r="X1118">
            <v>75.2</v>
          </cell>
          <cell r="Y1118">
            <v>17.543859649122805</v>
          </cell>
          <cell r="Z1118">
            <v>128947.36842105263</v>
          </cell>
          <cell r="AA1118">
            <v>606052.63157894742</v>
          </cell>
          <cell r="AB1118">
            <v>7.2610823917383653</v>
          </cell>
          <cell r="AC1118">
            <v>545320.11563511018</v>
          </cell>
          <cell r="AD1118">
            <v>22733.364056162831</v>
          </cell>
          <cell r="AE1118">
            <v>632416.89563511021</v>
          </cell>
          <cell r="AF1118">
            <v>26364.264056162832</v>
          </cell>
          <cell r="AG1118">
            <v>1106.7295673614431</v>
          </cell>
          <cell r="AH1118">
            <v>671.60087719298247</v>
          </cell>
        </row>
        <row r="1119">
          <cell r="A1119">
            <v>1307</v>
          </cell>
          <cell r="B1119" t="str">
            <v>Насосная станция по ул Волочаевской</v>
          </cell>
          <cell r="C1119">
            <v>2.1</v>
          </cell>
          <cell r="D1119" t="str">
            <v>48</v>
          </cell>
          <cell r="E1119" t="str">
            <v>11.05.05</v>
          </cell>
          <cell r="F1119" t="str">
            <v/>
          </cell>
          <cell r="G1119" t="str">
            <v xml:space="preserve">  .  .</v>
          </cell>
          <cell r="H1119">
            <v>106159.88</v>
          </cell>
          <cell r="I1119">
            <v>0</v>
          </cell>
          <cell r="J1119">
            <v>0</v>
          </cell>
          <cell r="K1119">
            <v>106159.88</v>
          </cell>
          <cell r="L1119">
            <v>0</v>
          </cell>
          <cell r="M1119">
            <v>185.78</v>
          </cell>
          <cell r="N1119">
            <v>185.78</v>
          </cell>
          <cell r="O1119">
            <v>4548.33</v>
          </cell>
          <cell r="P1119">
            <v>101611.55</v>
          </cell>
          <cell r="Q1119">
            <v>1061.5999999999999</v>
          </cell>
          <cell r="R1119">
            <v>122</v>
          </cell>
          <cell r="S1119">
            <v>935</v>
          </cell>
          <cell r="T1119" t="str">
            <v>Амортизация (водопровод)</v>
          </cell>
          <cell r="U1119">
            <v>894000</v>
          </cell>
          <cell r="V1119">
            <v>91.2</v>
          </cell>
          <cell r="W1119">
            <v>16</v>
          </cell>
          <cell r="X1119">
            <v>75.2</v>
          </cell>
          <cell r="Y1119">
            <v>17.543859649122805</v>
          </cell>
          <cell r="Z1119">
            <v>156842.10526315789</v>
          </cell>
          <cell r="AA1119">
            <v>737157.89473684214</v>
          </cell>
          <cell r="AB1119">
            <v>7.2546663714591713</v>
          </cell>
          <cell r="AC1119">
            <v>663994.63143414108</v>
          </cell>
          <cell r="AD1119">
            <v>28448.286697298892</v>
          </cell>
          <cell r="AE1119">
            <v>770154.51143414108</v>
          </cell>
          <cell r="AF1119">
            <v>32996.616697298894</v>
          </cell>
          <cell r="AG1119">
            <v>1347.7703950097471</v>
          </cell>
          <cell r="AH1119">
            <v>816.88596491228066</v>
          </cell>
        </row>
        <row r="1120">
          <cell r="A1120">
            <v>1309</v>
          </cell>
          <cell r="B1120" t="str">
            <v>Насосная станция к дому 11/1 по ул Сатыб</v>
          </cell>
          <cell r="C1120">
            <v>2.1</v>
          </cell>
          <cell r="D1120" t="str">
            <v>48</v>
          </cell>
          <cell r="E1120" t="str">
            <v>11.05.05</v>
          </cell>
          <cell r="F1120" t="str">
            <v/>
          </cell>
          <cell r="G1120" t="str">
            <v xml:space="preserve">  .  .</v>
          </cell>
          <cell r="H1120">
            <v>107449.53</v>
          </cell>
          <cell r="I1120">
            <v>0</v>
          </cell>
          <cell r="J1120">
            <v>0</v>
          </cell>
          <cell r="K1120">
            <v>107449.53</v>
          </cell>
          <cell r="L1120">
            <v>0</v>
          </cell>
          <cell r="M1120">
            <v>188.04</v>
          </cell>
          <cell r="N1120">
            <v>188.04</v>
          </cell>
          <cell r="O1120">
            <v>4965</v>
          </cell>
          <cell r="P1120">
            <v>102484.53</v>
          </cell>
          <cell r="Q1120">
            <v>1074.5</v>
          </cell>
          <cell r="R1120">
            <v>122</v>
          </cell>
          <cell r="S1120">
            <v>935</v>
          </cell>
          <cell r="T1120" t="str">
            <v>Амортизация (водопровод)</v>
          </cell>
          <cell r="U1120">
            <v>729000</v>
          </cell>
          <cell r="V1120">
            <v>91.2</v>
          </cell>
          <cell r="W1120">
            <v>16</v>
          </cell>
          <cell r="X1120">
            <v>75.2</v>
          </cell>
          <cell r="Y1120">
            <v>17.543859649122805</v>
          </cell>
          <cell r="Z1120">
            <v>127894.73684210525</v>
          </cell>
          <cell r="AA1120">
            <v>601105.26315789472</v>
          </cell>
          <cell r="AB1120">
            <v>5.8653268269649548</v>
          </cell>
          <cell r="AC1120">
            <v>522777.08085377573</v>
          </cell>
          <cell r="AD1120">
            <v>24156.347695880999</v>
          </cell>
          <cell r="AE1120">
            <v>630226.61085377575</v>
          </cell>
          <cell r="AF1120">
            <v>29121.347695880999</v>
          </cell>
          <cell r="AG1120">
            <v>1102.8965689941076</v>
          </cell>
          <cell r="AH1120">
            <v>666.11842105263156</v>
          </cell>
        </row>
        <row r="1121">
          <cell r="A1121">
            <v>1310</v>
          </cell>
          <cell r="B1121" t="str">
            <v>Насосная станция от а/парка 3</v>
          </cell>
          <cell r="C1121">
            <v>2.1</v>
          </cell>
          <cell r="D1121" t="str">
            <v>48</v>
          </cell>
          <cell r="E1121" t="str">
            <v>11.05.05</v>
          </cell>
          <cell r="F1121" t="str">
            <v/>
          </cell>
          <cell r="G1121" t="str">
            <v xml:space="preserve">  .  .</v>
          </cell>
          <cell r="H1121">
            <v>78877.41</v>
          </cell>
          <cell r="I1121">
            <v>0</v>
          </cell>
          <cell r="J1121">
            <v>0</v>
          </cell>
          <cell r="K1121">
            <v>78877.41</v>
          </cell>
          <cell r="L1121">
            <v>0</v>
          </cell>
          <cell r="M1121">
            <v>138.04</v>
          </cell>
          <cell r="N1121">
            <v>138.04</v>
          </cell>
          <cell r="O1121">
            <v>3375.4</v>
          </cell>
          <cell r="P1121">
            <v>75502.009999999995</v>
          </cell>
          <cell r="Q1121">
            <v>788.77</v>
          </cell>
          <cell r="R1121">
            <v>122</v>
          </cell>
          <cell r="S1121">
            <v>935</v>
          </cell>
          <cell r="T1121" t="str">
            <v>Амортизация (водопровод)</v>
          </cell>
          <cell r="U1121">
            <v>238500</v>
          </cell>
          <cell r="V1121">
            <v>92.2</v>
          </cell>
          <cell r="W1121">
            <v>17</v>
          </cell>
          <cell r="X1121">
            <v>75.2</v>
          </cell>
          <cell r="Y1121">
            <v>18.43817787418655</v>
          </cell>
          <cell r="Z1121">
            <v>43975.054229934925</v>
          </cell>
          <cell r="AA1121">
            <v>194524.94577006507</v>
          </cell>
          <cell r="AB1121">
            <v>2.5764207571436186</v>
          </cell>
          <cell r="AC1121">
            <v>124343.98639372765</v>
          </cell>
          <cell r="AD1121">
            <v>5321.0506236625715</v>
          </cell>
          <cell r="AE1121">
            <v>203221.39639372766</v>
          </cell>
          <cell r="AF1121">
            <v>8696.4506236625712</v>
          </cell>
          <cell r="AG1121">
            <v>355.63744368902343</v>
          </cell>
          <cell r="AH1121">
            <v>215.56399132321042</v>
          </cell>
        </row>
        <row r="1122">
          <cell r="A1122">
            <v>1313</v>
          </cell>
          <cell r="B1122" t="str">
            <v>Трактор Т-40 Т 332 МАF</v>
          </cell>
          <cell r="C1122">
            <v>10</v>
          </cell>
          <cell r="D1122" t="str">
            <v>10</v>
          </cell>
          <cell r="E1122" t="str">
            <v>11.05.05</v>
          </cell>
          <cell r="F1122" t="str">
            <v>зав № 147471, № дв 2918420</v>
          </cell>
          <cell r="G1122" t="str">
            <v>01.01.79</v>
          </cell>
          <cell r="H1122">
            <v>0.01</v>
          </cell>
          <cell r="I1122">
            <v>0</v>
          </cell>
          <cell r="J1122">
            <v>0</v>
          </cell>
          <cell r="K1122">
            <v>0.01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0.01</v>
          </cell>
          <cell r="Q1122">
            <v>0</v>
          </cell>
          <cell r="R1122">
            <v>123</v>
          </cell>
          <cell r="S1122">
            <v>935</v>
          </cell>
          <cell r="T1122" t="str">
            <v>Амортизация Перекачка сточной жидкости</v>
          </cell>
          <cell r="U1122">
            <v>305000</v>
          </cell>
          <cell r="V1122">
            <v>36</v>
          </cell>
          <cell r="W1122">
            <v>28</v>
          </cell>
          <cell r="X1122">
            <v>8</v>
          </cell>
          <cell r="Y1122">
            <v>77.777777777777786</v>
          </cell>
          <cell r="Z1122">
            <v>237222.22222222225</v>
          </cell>
          <cell r="AA1122">
            <v>67777.777777777752</v>
          </cell>
          <cell r="AB1122">
            <v>6777777.7777777752</v>
          </cell>
          <cell r="AC1122">
            <v>67777.767777777757</v>
          </cell>
          <cell r="AD1122">
            <v>0</v>
          </cell>
          <cell r="AE1122">
            <v>67777.777777777752</v>
          </cell>
          <cell r="AF1122">
            <v>0</v>
          </cell>
          <cell r="AG1122">
            <v>564.81481481481467</v>
          </cell>
          <cell r="AH1122">
            <v>706.01851851851859</v>
          </cell>
        </row>
        <row r="1123">
          <cell r="A1123">
            <v>1322</v>
          </cell>
          <cell r="B1123" t="str">
            <v>А/машина ГАЗ-53 М 267 ВЕ КО-503  ас маш</v>
          </cell>
          <cell r="C1123">
            <v>10</v>
          </cell>
          <cell r="D1123" t="str">
            <v>10</v>
          </cell>
          <cell r="E1123" t="str">
            <v>11.05.05</v>
          </cell>
          <cell r="F1123" t="str">
            <v>ас машина, № двиг 14478, шасси 1153221</v>
          </cell>
          <cell r="G1123" t="str">
            <v>01.01.88</v>
          </cell>
          <cell r="H1123">
            <v>0.01</v>
          </cell>
          <cell r="I1123">
            <v>0</v>
          </cell>
          <cell r="J1123">
            <v>0</v>
          </cell>
          <cell r="K1123">
            <v>0.01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0.01</v>
          </cell>
          <cell r="Q1123">
            <v>0</v>
          </cell>
          <cell r="R1123">
            <v>124</v>
          </cell>
          <cell r="S1123">
            <v>935</v>
          </cell>
          <cell r="T1123" t="str">
            <v>Амортизация (водопровод)</v>
          </cell>
          <cell r="U1123">
            <v>380000</v>
          </cell>
          <cell r="V1123">
            <v>27</v>
          </cell>
          <cell r="W1123">
            <v>19</v>
          </cell>
          <cell r="X1123">
            <v>8</v>
          </cell>
          <cell r="Y1123">
            <v>70.370370370370367</v>
          </cell>
          <cell r="Z1123">
            <v>267407.40740740742</v>
          </cell>
          <cell r="AA1123">
            <v>112592.59259259258</v>
          </cell>
          <cell r="AB1123">
            <v>11259259.259259257</v>
          </cell>
          <cell r="AC1123">
            <v>112592.58259259259</v>
          </cell>
          <cell r="AD1123">
            <v>0</v>
          </cell>
          <cell r="AE1123">
            <v>112592.59259259258</v>
          </cell>
          <cell r="AF1123">
            <v>0</v>
          </cell>
          <cell r="AG1123">
            <v>938.27160493827159</v>
          </cell>
          <cell r="AH1123">
            <v>1172.8395061728395</v>
          </cell>
        </row>
        <row r="1124">
          <cell r="A1124">
            <v>1323</v>
          </cell>
          <cell r="B1124" t="str">
            <v>А/машина ГАЗ-52 М 096 ВЕ фургон</v>
          </cell>
          <cell r="C1124">
            <v>10</v>
          </cell>
          <cell r="D1124" t="str">
            <v>10</v>
          </cell>
          <cell r="E1124" t="str">
            <v>11.05.05</v>
          </cell>
          <cell r="F1124" t="str">
            <v>фургон, 3 тн, № двиг 117991, шасси 0551935</v>
          </cell>
          <cell r="G1124" t="str">
            <v>01.01.82</v>
          </cell>
          <cell r="H1124">
            <v>0.01</v>
          </cell>
          <cell r="I1124">
            <v>0</v>
          </cell>
          <cell r="J1124">
            <v>0</v>
          </cell>
          <cell r="K1124">
            <v>0.01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0.01</v>
          </cell>
          <cell r="Q1124">
            <v>0</v>
          </cell>
          <cell r="R1124">
            <v>124</v>
          </cell>
          <cell r="S1124">
            <v>935</v>
          </cell>
          <cell r="T1124" t="str">
            <v>Амортизация (водопровод)</v>
          </cell>
          <cell r="U1124">
            <v>320000</v>
          </cell>
          <cell r="V1124">
            <v>33</v>
          </cell>
          <cell r="W1124">
            <v>25</v>
          </cell>
          <cell r="X1124">
            <v>8</v>
          </cell>
          <cell r="Y1124">
            <v>75.757575757575751</v>
          </cell>
          <cell r="Z1124">
            <v>242424.24242424237</v>
          </cell>
          <cell r="AA1124">
            <v>77575.757575757627</v>
          </cell>
          <cell r="AB1124">
            <v>7757575.7575757625</v>
          </cell>
          <cell r="AC1124">
            <v>77575.747575757632</v>
          </cell>
          <cell r="AD1124">
            <v>0</v>
          </cell>
          <cell r="AE1124">
            <v>77575.757575757627</v>
          </cell>
          <cell r="AF1124">
            <v>0</v>
          </cell>
          <cell r="AG1124">
            <v>646.46464646464688</v>
          </cell>
          <cell r="AH1124">
            <v>808.08080808080797</v>
          </cell>
        </row>
        <row r="1125">
          <cell r="A1125">
            <v>1336</v>
          </cell>
          <cell r="B1125" t="str">
            <v>Станок комбирированный</v>
          </cell>
          <cell r="C1125">
            <v>15</v>
          </cell>
          <cell r="D1125" t="str">
            <v>7</v>
          </cell>
          <cell r="E1125" t="str">
            <v>11.05.05</v>
          </cell>
          <cell r="F1125" t="str">
            <v/>
          </cell>
          <cell r="G1125" t="str">
            <v xml:space="preserve">  .  .</v>
          </cell>
          <cell r="H1125">
            <v>0.01</v>
          </cell>
          <cell r="I1125">
            <v>0</v>
          </cell>
          <cell r="J1125">
            <v>0</v>
          </cell>
          <cell r="K1125">
            <v>0.01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0.01</v>
          </cell>
          <cell r="Q1125">
            <v>0</v>
          </cell>
          <cell r="R1125">
            <v>123</v>
          </cell>
          <cell r="S1125">
            <v>935</v>
          </cell>
          <cell r="T1125" t="str">
            <v>Амортизация (водопровод)</v>
          </cell>
          <cell r="U1125">
            <v>132000</v>
          </cell>
          <cell r="V1125">
            <v>13</v>
          </cell>
          <cell r="W1125">
            <v>8</v>
          </cell>
          <cell r="X1125">
            <v>5</v>
          </cell>
          <cell r="Y1125">
            <v>61.53846153846154</v>
          </cell>
          <cell r="Z1125">
            <v>81230.769230769234</v>
          </cell>
          <cell r="AA1125">
            <v>50769.230769230766</v>
          </cell>
          <cell r="AB1125">
            <v>5076923.0769230761</v>
          </cell>
          <cell r="AC1125">
            <v>50769.220769230757</v>
          </cell>
          <cell r="AD1125">
            <v>0</v>
          </cell>
          <cell r="AE1125">
            <v>50769.230769230759</v>
          </cell>
          <cell r="AF1125">
            <v>0</v>
          </cell>
          <cell r="AG1125">
            <v>634.61538461538441</v>
          </cell>
          <cell r="AH1125">
            <v>846.15384615384619</v>
          </cell>
        </row>
        <row r="1126">
          <cell r="A1126">
            <v>1337</v>
          </cell>
          <cell r="B1126" t="str">
            <v>Станок обдирочно-шлифов</v>
          </cell>
          <cell r="C1126">
            <v>15</v>
          </cell>
          <cell r="D1126" t="str">
            <v>7</v>
          </cell>
          <cell r="E1126" t="str">
            <v>11.05.05</v>
          </cell>
          <cell r="F1126" t="str">
            <v/>
          </cell>
          <cell r="G1126" t="str">
            <v xml:space="preserve">  .  .</v>
          </cell>
          <cell r="H1126">
            <v>0.01</v>
          </cell>
          <cell r="I1126">
            <v>0</v>
          </cell>
          <cell r="J1126">
            <v>0</v>
          </cell>
          <cell r="K1126">
            <v>0.01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0.01</v>
          </cell>
          <cell r="Q1126">
            <v>0</v>
          </cell>
          <cell r="R1126">
            <v>123</v>
          </cell>
          <cell r="S1126">
            <v>935</v>
          </cell>
          <cell r="T1126" t="str">
            <v>Амортизация (водопровод)</v>
          </cell>
          <cell r="U1126">
            <v>40000</v>
          </cell>
          <cell r="V1126">
            <v>13</v>
          </cell>
          <cell r="W1126">
            <v>8</v>
          </cell>
          <cell r="X1126">
            <v>5</v>
          </cell>
          <cell r="Y1126">
            <v>61.53846153846154</v>
          </cell>
          <cell r="Z1126">
            <v>24615.384615384617</v>
          </cell>
          <cell r="AA1126">
            <v>15384.615384615383</v>
          </cell>
          <cell r="AB1126">
            <v>1538461.5384615383</v>
          </cell>
          <cell r="AC1126">
            <v>15384.605384615383</v>
          </cell>
          <cell r="AD1126">
            <v>0</v>
          </cell>
          <cell r="AE1126">
            <v>15384.615384615383</v>
          </cell>
          <cell r="AF1126">
            <v>0</v>
          </cell>
          <cell r="AG1126">
            <v>192.30769230769229</v>
          </cell>
          <cell r="AH1126">
            <v>256.41025641025641</v>
          </cell>
        </row>
        <row r="1127">
          <cell r="A1127">
            <v>1341</v>
          </cell>
          <cell r="B1127" t="str">
            <v>Радиостанция</v>
          </cell>
          <cell r="C1127">
            <v>25</v>
          </cell>
          <cell r="D1127" t="str">
            <v>4</v>
          </cell>
          <cell r="E1127" t="str">
            <v>11.05.05</v>
          </cell>
          <cell r="F1127" t="str">
            <v/>
          </cell>
          <cell r="G1127" t="str">
            <v xml:space="preserve">  .  .</v>
          </cell>
          <cell r="H1127">
            <v>0.01</v>
          </cell>
          <cell r="I1127">
            <v>0</v>
          </cell>
          <cell r="J1127">
            <v>0</v>
          </cell>
          <cell r="K1127">
            <v>0.01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0.01</v>
          </cell>
          <cell r="Q1127">
            <v>0</v>
          </cell>
          <cell r="R1127">
            <v>123</v>
          </cell>
          <cell r="S1127">
            <v>935</v>
          </cell>
          <cell r="T1127" t="str">
            <v/>
          </cell>
          <cell r="U1127">
            <v>12000</v>
          </cell>
          <cell r="V1127">
            <v>7</v>
          </cell>
          <cell r="W1127">
            <v>5</v>
          </cell>
          <cell r="X1127">
            <v>2</v>
          </cell>
          <cell r="Y1127">
            <v>71.428571428571431</v>
          </cell>
          <cell r="Z1127">
            <v>8571.4285714285725</v>
          </cell>
          <cell r="AA1127">
            <v>3428.5714285714275</v>
          </cell>
          <cell r="AB1127">
            <v>342857.14285714272</v>
          </cell>
          <cell r="AC1127">
            <v>3428.5614285714273</v>
          </cell>
          <cell r="AD1127">
            <v>0</v>
          </cell>
          <cell r="AE1127">
            <v>3428.5714285714275</v>
          </cell>
          <cell r="AF1127">
            <v>0</v>
          </cell>
          <cell r="AG1127">
            <v>71.428571428571402</v>
          </cell>
          <cell r="AH1127">
            <v>142.85714285714286</v>
          </cell>
        </row>
        <row r="1128">
          <cell r="A1128">
            <v>1342</v>
          </cell>
          <cell r="B1128" t="str">
            <v>Радиостанция Лен</v>
          </cell>
          <cell r="C1128">
            <v>25</v>
          </cell>
          <cell r="D1128" t="str">
            <v>4</v>
          </cell>
          <cell r="E1128" t="str">
            <v>11.05.05</v>
          </cell>
          <cell r="F1128" t="str">
            <v/>
          </cell>
          <cell r="G1128" t="str">
            <v xml:space="preserve">  .  .</v>
          </cell>
          <cell r="H1128">
            <v>0.01</v>
          </cell>
          <cell r="I1128">
            <v>0</v>
          </cell>
          <cell r="J1128">
            <v>0</v>
          </cell>
          <cell r="K1128">
            <v>0.01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0.01</v>
          </cell>
          <cell r="Q1128">
            <v>0</v>
          </cell>
          <cell r="R1128">
            <v>123</v>
          </cell>
          <cell r="S1128">
            <v>935</v>
          </cell>
          <cell r="T1128" t="str">
            <v>Амортизация (водопровод)</v>
          </cell>
          <cell r="U1128">
            <v>12000</v>
          </cell>
          <cell r="V1128">
            <v>7</v>
          </cell>
          <cell r="W1128">
            <v>5</v>
          </cell>
          <cell r="X1128">
            <v>2</v>
          </cell>
          <cell r="Y1128">
            <v>71.428571428571431</v>
          </cell>
          <cell r="Z1128">
            <v>8571.4285714285725</v>
          </cell>
          <cell r="AA1128">
            <v>3428.5714285714275</v>
          </cell>
          <cell r="AB1128">
            <v>342857.14285714272</v>
          </cell>
          <cell r="AC1128">
            <v>3428.5614285714273</v>
          </cell>
          <cell r="AD1128">
            <v>0</v>
          </cell>
          <cell r="AE1128">
            <v>3428.5714285714275</v>
          </cell>
          <cell r="AF1128">
            <v>0</v>
          </cell>
          <cell r="AG1128">
            <v>71.428571428571402</v>
          </cell>
          <cell r="AH1128">
            <v>142.85714285714286</v>
          </cell>
        </row>
        <row r="1129">
          <cell r="A1129">
            <v>1343</v>
          </cell>
          <cell r="B1129" t="str">
            <v>Радиостанция Лен</v>
          </cell>
          <cell r="C1129">
            <v>25</v>
          </cell>
          <cell r="D1129" t="str">
            <v>4</v>
          </cell>
          <cell r="E1129" t="str">
            <v>11.05.05</v>
          </cell>
          <cell r="F1129" t="str">
            <v/>
          </cell>
          <cell r="G1129" t="str">
            <v xml:space="preserve">  .  .</v>
          </cell>
          <cell r="H1129">
            <v>0.01</v>
          </cell>
          <cell r="I1129">
            <v>0</v>
          </cell>
          <cell r="J1129">
            <v>0</v>
          </cell>
          <cell r="K1129">
            <v>0.01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0.01</v>
          </cell>
          <cell r="Q1129">
            <v>0</v>
          </cell>
          <cell r="R1129">
            <v>123</v>
          </cell>
          <cell r="S1129">
            <v>935</v>
          </cell>
          <cell r="T1129" t="str">
            <v>Амортизация (водопровод)</v>
          </cell>
          <cell r="U1129">
            <v>12000</v>
          </cell>
          <cell r="V1129">
            <v>7</v>
          </cell>
          <cell r="W1129">
            <v>5</v>
          </cell>
          <cell r="X1129">
            <v>2</v>
          </cell>
          <cell r="Y1129">
            <v>71.428571428571431</v>
          </cell>
          <cell r="Z1129">
            <v>8571.4285714285725</v>
          </cell>
          <cell r="AA1129">
            <v>3428.5714285714275</v>
          </cell>
          <cell r="AB1129">
            <v>342857.14285714272</v>
          </cell>
          <cell r="AC1129">
            <v>3428.5614285714273</v>
          </cell>
          <cell r="AD1129">
            <v>0</v>
          </cell>
          <cell r="AE1129">
            <v>3428.5714285714275</v>
          </cell>
          <cell r="AF1129">
            <v>0</v>
          </cell>
          <cell r="AG1129">
            <v>71.428571428571402</v>
          </cell>
          <cell r="AH1129">
            <v>142.85714285714286</v>
          </cell>
        </row>
        <row r="1130">
          <cell r="A1130">
            <v>1356</v>
          </cell>
          <cell r="B1130" t="str">
            <v>Станция катодной зищиты 1</v>
          </cell>
          <cell r="C1130">
            <v>10</v>
          </cell>
          <cell r="D1130" t="str">
            <v>10</v>
          </cell>
          <cell r="E1130" t="str">
            <v>11.05.05</v>
          </cell>
          <cell r="F1130" t="str">
            <v/>
          </cell>
          <cell r="G1130" t="str">
            <v xml:space="preserve">  .  .</v>
          </cell>
          <cell r="H1130">
            <v>0.01</v>
          </cell>
          <cell r="I1130">
            <v>0</v>
          </cell>
          <cell r="J1130">
            <v>0</v>
          </cell>
          <cell r="K1130">
            <v>0.01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0.01</v>
          </cell>
          <cell r="Q1130">
            <v>0</v>
          </cell>
          <cell r="R1130">
            <v>123</v>
          </cell>
          <cell r="S1130">
            <v>935</v>
          </cell>
          <cell r="T1130" t="str">
            <v>Амортизация (водопровод)</v>
          </cell>
          <cell r="U1130">
            <v>136000</v>
          </cell>
          <cell r="V1130">
            <v>19</v>
          </cell>
          <cell r="W1130">
            <v>11</v>
          </cell>
          <cell r="X1130">
            <v>8</v>
          </cell>
          <cell r="Y1130">
            <v>57.894736842105267</v>
          </cell>
          <cell r="Z1130">
            <v>78736.84210526316</v>
          </cell>
          <cell r="AA1130">
            <v>57263.15789473684</v>
          </cell>
          <cell r="AB1130">
            <v>5726315.7894736836</v>
          </cell>
          <cell r="AC1130">
            <v>57263.147894736838</v>
          </cell>
          <cell r="AD1130">
            <v>0</v>
          </cell>
          <cell r="AE1130">
            <v>57263.15789473684</v>
          </cell>
          <cell r="AF1130">
            <v>0</v>
          </cell>
          <cell r="AG1130">
            <v>477.19298245614033</v>
          </cell>
          <cell r="AH1130">
            <v>596.49122807017545</v>
          </cell>
        </row>
        <row r="1131">
          <cell r="A1131">
            <v>1357</v>
          </cell>
          <cell r="B1131" t="str">
            <v>Станция катодной защиты 2</v>
          </cell>
          <cell r="C1131">
            <v>10</v>
          </cell>
          <cell r="D1131" t="str">
            <v>10</v>
          </cell>
          <cell r="E1131" t="str">
            <v>11.05.05</v>
          </cell>
          <cell r="F1131" t="str">
            <v/>
          </cell>
          <cell r="G1131" t="str">
            <v xml:space="preserve">  .  .</v>
          </cell>
          <cell r="H1131">
            <v>0.01</v>
          </cell>
          <cell r="I1131">
            <v>0</v>
          </cell>
          <cell r="J1131">
            <v>0</v>
          </cell>
          <cell r="K1131">
            <v>0.01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0.01</v>
          </cell>
          <cell r="Q1131">
            <v>0</v>
          </cell>
          <cell r="R1131">
            <v>123</v>
          </cell>
          <cell r="S1131">
            <v>935</v>
          </cell>
          <cell r="T1131" t="str">
            <v/>
          </cell>
          <cell r="U1131">
            <v>136000</v>
          </cell>
          <cell r="V1131">
            <v>19</v>
          </cell>
          <cell r="W1131">
            <v>11</v>
          </cell>
          <cell r="X1131">
            <v>8</v>
          </cell>
          <cell r="Y1131">
            <v>57.894736842105267</v>
          </cell>
          <cell r="Z1131">
            <v>78736.84210526316</v>
          </cell>
          <cell r="AA1131">
            <v>57263.15789473684</v>
          </cell>
          <cell r="AB1131">
            <v>5726315.7894736836</v>
          </cell>
          <cell r="AC1131">
            <v>57263.147894736838</v>
          </cell>
          <cell r="AD1131">
            <v>0</v>
          </cell>
          <cell r="AE1131">
            <v>57263.15789473684</v>
          </cell>
          <cell r="AF1131">
            <v>0</v>
          </cell>
          <cell r="AG1131">
            <v>477.19298245614033</v>
          </cell>
          <cell r="AH1131">
            <v>596.49122807017545</v>
          </cell>
        </row>
        <row r="1132">
          <cell r="A1132">
            <v>1358</v>
          </cell>
          <cell r="B1132" t="str">
            <v>Станция катодной защиты 3</v>
          </cell>
          <cell r="C1132">
            <v>10</v>
          </cell>
          <cell r="D1132" t="str">
            <v>10</v>
          </cell>
          <cell r="E1132" t="str">
            <v>11.05.05</v>
          </cell>
          <cell r="F1132" t="str">
            <v/>
          </cell>
          <cell r="G1132" t="str">
            <v xml:space="preserve">  .  .</v>
          </cell>
          <cell r="H1132">
            <v>0.01</v>
          </cell>
          <cell r="I1132">
            <v>0</v>
          </cell>
          <cell r="J1132">
            <v>0</v>
          </cell>
          <cell r="K1132">
            <v>0.01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0.01</v>
          </cell>
          <cell r="Q1132">
            <v>0</v>
          </cell>
          <cell r="R1132">
            <v>123</v>
          </cell>
          <cell r="S1132">
            <v>935</v>
          </cell>
          <cell r="T1132" t="str">
            <v>Амортизация (водопровод)</v>
          </cell>
          <cell r="U1132">
            <v>136000</v>
          </cell>
          <cell r="V1132">
            <v>19</v>
          </cell>
          <cell r="W1132">
            <v>11</v>
          </cell>
          <cell r="X1132">
            <v>8</v>
          </cell>
          <cell r="Y1132">
            <v>57.894736842105267</v>
          </cell>
          <cell r="Z1132">
            <v>78736.84210526316</v>
          </cell>
          <cell r="AA1132">
            <v>57263.15789473684</v>
          </cell>
          <cell r="AB1132">
            <v>5726315.7894736836</v>
          </cell>
          <cell r="AC1132">
            <v>57263.147894736838</v>
          </cell>
          <cell r="AD1132">
            <v>0</v>
          </cell>
          <cell r="AE1132">
            <v>57263.15789473684</v>
          </cell>
          <cell r="AF1132">
            <v>0</v>
          </cell>
          <cell r="AG1132">
            <v>477.19298245614033</v>
          </cell>
          <cell r="AH1132">
            <v>596.49122807017545</v>
          </cell>
        </row>
        <row r="1133">
          <cell r="A1133">
            <v>1359</v>
          </cell>
          <cell r="B1133" t="str">
            <v>Трактор ЮМЗ-6 Т 331 МАF</v>
          </cell>
          <cell r="C1133">
            <v>10</v>
          </cell>
          <cell r="D1133" t="str">
            <v>10</v>
          </cell>
          <cell r="E1133" t="str">
            <v>11.05.05</v>
          </cell>
          <cell r="F1133" t="str">
            <v>зав № 615772, № дв 1750</v>
          </cell>
          <cell r="G1133" t="str">
            <v>01.01.88</v>
          </cell>
          <cell r="H1133">
            <v>0.01</v>
          </cell>
          <cell r="I1133">
            <v>0</v>
          </cell>
          <cell r="J1133">
            <v>0</v>
          </cell>
          <cell r="K1133">
            <v>0.01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0.01</v>
          </cell>
          <cell r="Q1133">
            <v>0</v>
          </cell>
          <cell r="R1133">
            <v>123</v>
          </cell>
          <cell r="S1133">
            <v>935</v>
          </cell>
          <cell r="T1133" t="str">
            <v>Амортизация (водопровод)</v>
          </cell>
          <cell r="U1133">
            <v>380000</v>
          </cell>
          <cell r="V1133">
            <v>27</v>
          </cell>
          <cell r="W1133">
            <v>19</v>
          </cell>
          <cell r="X1133">
            <v>8</v>
          </cell>
          <cell r="Y1133">
            <v>70.370370370370367</v>
          </cell>
          <cell r="Z1133">
            <v>267407.40740740742</v>
          </cell>
          <cell r="AA1133">
            <v>112592.59259259258</v>
          </cell>
          <cell r="AB1133">
            <v>11259259.259259257</v>
          </cell>
          <cell r="AC1133">
            <v>112592.58259259259</v>
          </cell>
          <cell r="AD1133">
            <v>0</v>
          </cell>
          <cell r="AE1133">
            <v>112592.59259259258</v>
          </cell>
          <cell r="AF1133">
            <v>0</v>
          </cell>
          <cell r="AG1133">
            <v>938.27160493827159</v>
          </cell>
          <cell r="AH1133">
            <v>1172.8395061728395</v>
          </cell>
        </row>
        <row r="1134">
          <cell r="A1134">
            <v>1361</v>
          </cell>
          <cell r="B1134" t="str">
            <v>Автодорога к очистным сооружениям</v>
          </cell>
          <cell r="C1134">
            <v>4.5</v>
          </cell>
          <cell r="D1134" t="str">
            <v>22</v>
          </cell>
          <cell r="E1134" t="str">
            <v>11.05.05</v>
          </cell>
          <cell r="F1134" t="str">
            <v>500м</v>
          </cell>
          <cell r="G1134" t="str">
            <v xml:space="preserve">  .  .</v>
          </cell>
          <cell r="H1134">
            <v>0.01</v>
          </cell>
          <cell r="I1134">
            <v>0</v>
          </cell>
          <cell r="J1134">
            <v>0</v>
          </cell>
          <cell r="K1134">
            <v>0.01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0.01</v>
          </cell>
          <cell r="Q1134">
            <v>0</v>
          </cell>
          <cell r="R1134">
            <v>122</v>
          </cell>
          <cell r="S1134">
            <v>935</v>
          </cell>
          <cell r="T1134" t="str">
            <v>Амортизация Очистка сточной жидкости</v>
          </cell>
          <cell r="U1134">
            <v>1000000</v>
          </cell>
          <cell r="V1134">
            <v>56.6</v>
          </cell>
          <cell r="W1134">
            <v>23</v>
          </cell>
          <cell r="X1134">
            <v>33.6</v>
          </cell>
          <cell r="Y1134">
            <v>40.636042402826853</v>
          </cell>
          <cell r="Z1134">
            <v>406360.42402826855</v>
          </cell>
          <cell r="AA1134">
            <v>593639.57597173145</v>
          </cell>
          <cell r="AB1134">
            <v>59363957.597173147</v>
          </cell>
          <cell r="AC1134">
            <v>593639.56597173144</v>
          </cell>
          <cell r="AD1134">
            <v>0</v>
          </cell>
          <cell r="AE1134">
            <v>593639.57597173145</v>
          </cell>
          <cell r="AF1134">
            <v>0</v>
          </cell>
          <cell r="AG1134">
            <v>2226.1484098939932</v>
          </cell>
          <cell r="AH1134">
            <v>1472.3203769140164</v>
          </cell>
        </row>
        <row r="1135">
          <cell r="A1135">
            <v>1362</v>
          </cell>
          <cell r="B1135" t="str">
            <v>Крепление откос биолог прудов Ленин р-на</v>
          </cell>
          <cell r="C1135">
            <v>4.5</v>
          </cell>
          <cell r="D1135" t="str">
            <v>22</v>
          </cell>
          <cell r="E1135" t="str">
            <v>11.05.05</v>
          </cell>
          <cell r="F1135" t="str">
            <v/>
          </cell>
          <cell r="G1135" t="str">
            <v xml:space="preserve">  .  .</v>
          </cell>
          <cell r="H1135">
            <v>708601.3</v>
          </cell>
          <cell r="I1135">
            <v>0</v>
          </cell>
          <cell r="J1135">
            <v>0</v>
          </cell>
          <cell r="K1135">
            <v>708601.3</v>
          </cell>
          <cell r="L1135">
            <v>0</v>
          </cell>
          <cell r="M1135">
            <v>2657.25</v>
          </cell>
          <cell r="N1135">
            <v>2657.25</v>
          </cell>
          <cell r="O1135">
            <v>77007.11</v>
          </cell>
          <cell r="P1135">
            <v>631594.18999999994</v>
          </cell>
          <cell r="Q1135">
            <v>7086.01</v>
          </cell>
          <cell r="R1135">
            <v>122</v>
          </cell>
          <cell r="S1135">
            <v>935</v>
          </cell>
          <cell r="T1135" t="str">
            <v>Амортизация Очистка сточной жидкости</v>
          </cell>
          <cell r="U1135">
            <v>1500000</v>
          </cell>
          <cell r="V1135">
            <v>56.6</v>
          </cell>
          <cell r="W1135">
            <v>23</v>
          </cell>
          <cell r="X1135">
            <v>33.6</v>
          </cell>
          <cell r="Y1135">
            <v>40.636042402826853</v>
          </cell>
          <cell r="Z1135">
            <v>609540.63604240282</v>
          </cell>
          <cell r="AA1135">
            <v>890459.36395759718</v>
          </cell>
          <cell r="AB1135">
            <v>1.4098599671374388</v>
          </cell>
          <cell r="AC1135">
            <v>290427.30553154636</v>
          </cell>
          <cell r="AD1135">
            <v>31562.13157394914</v>
          </cell>
          <cell r="AE1135">
            <v>999028.6055315464</v>
          </cell>
          <cell r="AF1135">
            <v>108569.24157394914</v>
          </cell>
          <cell r="AG1135">
            <v>3746.3572707432991</v>
          </cell>
          <cell r="AH1135">
            <v>2208.4805653710246</v>
          </cell>
        </row>
        <row r="1136">
          <cell r="A1136">
            <v>1363</v>
          </cell>
          <cell r="B1136" t="str">
            <v>Защита коллектора 10</v>
          </cell>
          <cell r="C1136">
            <v>4.5</v>
          </cell>
          <cell r="D1136" t="str">
            <v>22</v>
          </cell>
          <cell r="E1136" t="str">
            <v>11.05.05</v>
          </cell>
          <cell r="F1136" t="str">
            <v/>
          </cell>
          <cell r="G1136" t="str">
            <v xml:space="preserve">  .  .</v>
          </cell>
          <cell r="H1136">
            <v>2155818.21</v>
          </cell>
          <cell r="I1136">
            <v>0</v>
          </cell>
          <cell r="J1136">
            <v>0</v>
          </cell>
          <cell r="K1136">
            <v>2155818.21</v>
          </cell>
          <cell r="L1136">
            <v>0</v>
          </cell>
          <cell r="M1136">
            <v>8084.32</v>
          </cell>
          <cell r="N1136">
            <v>8084.32</v>
          </cell>
          <cell r="O1136">
            <v>234283.6</v>
          </cell>
          <cell r="P1136">
            <v>1921534.61</v>
          </cell>
          <cell r="Q1136">
            <v>21558.18</v>
          </cell>
          <cell r="R1136">
            <v>122</v>
          </cell>
          <cell r="S1136">
            <v>935</v>
          </cell>
          <cell r="T1136" t="str">
            <v>Амортизация (канализация)</v>
          </cell>
          <cell r="U1136">
            <v>315000</v>
          </cell>
          <cell r="V1136">
            <v>56.6</v>
          </cell>
          <cell r="W1136">
            <v>23</v>
          </cell>
          <cell r="X1136">
            <v>33.6</v>
          </cell>
          <cell r="Y1136">
            <v>40.636042402826853</v>
          </cell>
          <cell r="Z1136">
            <v>128003.53356890459</v>
          </cell>
          <cell r="AA1136">
            <v>186996.46643109541</v>
          </cell>
          <cell r="AB1136">
            <v>9.731621041740976E-2</v>
          </cell>
          <cell r="AC1136">
            <v>-1946022.1514539563</v>
          </cell>
          <cell r="AD1136">
            <v>-211484.00788505175</v>
          </cell>
          <cell r="AE1136">
            <v>209796.0585460437</v>
          </cell>
          <cell r="AF1136">
            <v>22799.59211494826</v>
          </cell>
          <cell r="AG1136">
            <v>786.73521954766386</v>
          </cell>
          <cell r="AH1136">
            <v>463.78091872791515</v>
          </cell>
        </row>
        <row r="1137">
          <cell r="A1137">
            <v>1364</v>
          </cell>
          <cell r="B1137" t="str">
            <v>Иловые площадки кан очистных</v>
          </cell>
          <cell r="C1137">
            <v>4.5</v>
          </cell>
          <cell r="D1137" t="str">
            <v>22</v>
          </cell>
          <cell r="E1137" t="str">
            <v>11.05.05</v>
          </cell>
          <cell r="F1137" t="str">
            <v/>
          </cell>
          <cell r="G1137" t="str">
            <v xml:space="preserve">  .  .</v>
          </cell>
          <cell r="H1137">
            <v>0.01</v>
          </cell>
          <cell r="I1137">
            <v>0</v>
          </cell>
          <cell r="J1137">
            <v>0</v>
          </cell>
          <cell r="K1137">
            <v>0.01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0.01</v>
          </cell>
          <cell r="Q1137">
            <v>0</v>
          </cell>
          <cell r="R1137">
            <v>122</v>
          </cell>
          <cell r="S1137">
            <v>935</v>
          </cell>
          <cell r="T1137" t="str">
            <v>Амортизация Очистка сточной жидкости</v>
          </cell>
          <cell r="U1137">
            <v>8580000</v>
          </cell>
          <cell r="V1137">
            <v>56.6</v>
          </cell>
          <cell r="W1137">
            <v>23</v>
          </cell>
          <cell r="X1137">
            <v>33.6</v>
          </cell>
          <cell r="Y1137">
            <v>40.636042402826853</v>
          </cell>
          <cell r="Z1137">
            <v>3486572.4381625443</v>
          </cell>
          <cell r="AA1137">
            <v>5093427.5618374553</v>
          </cell>
          <cell r="AB1137">
            <v>509342756.1837455</v>
          </cell>
          <cell r="AC1137">
            <v>5093427.5518374555</v>
          </cell>
          <cell r="AD1137">
            <v>0</v>
          </cell>
          <cell r="AE1137">
            <v>5093427.5618374553</v>
          </cell>
          <cell r="AF1137">
            <v>0</v>
          </cell>
          <cell r="AG1137">
            <v>19100.353356890457</v>
          </cell>
          <cell r="AH1137">
            <v>12632.508833922262</v>
          </cell>
        </row>
        <row r="1138">
          <cell r="A1138">
            <v>1365</v>
          </cell>
          <cell r="B1138" t="str">
            <v>Песковые площадки на очистных сооруж</v>
          </cell>
          <cell r="C1138">
            <v>4.5</v>
          </cell>
          <cell r="D1138" t="str">
            <v>22</v>
          </cell>
          <cell r="E1138" t="str">
            <v>11.05.05</v>
          </cell>
          <cell r="F1138" t="str">
            <v>S=600м2</v>
          </cell>
          <cell r="G1138" t="str">
            <v xml:space="preserve">  .  .</v>
          </cell>
          <cell r="H1138">
            <v>0.01</v>
          </cell>
          <cell r="I1138">
            <v>0</v>
          </cell>
          <cell r="J1138">
            <v>0</v>
          </cell>
          <cell r="K1138">
            <v>0.01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0.01</v>
          </cell>
          <cell r="Q1138">
            <v>0</v>
          </cell>
          <cell r="R1138">
            <v>122</v>
          </cell>
          <cell r="S1138">
            <v>935</v>
          </cell>
          <cell r="T1138" t="str">
            <v>Амортизация Очистка сточной жидкости</v>
          </cell>
          <cell r="U1138">
            <v>720000</v>
          </cell>
          <cell r="V1138">
            <v>56.6</v>
          </cell>
          <cell r="W1138">
            <v>23</v>
          </cell>
          <cell r="X1138">
            <v>33.6</v>
          </cell>
          <cell r="Y1138">
            <v>40.636042402826853</v>
          </cell>
          <cell r="Z1138">
            <v>292579.50530035334</v>
          </cell>
          <cell r="AA1138">
            <v>427420.49469964666</v>
          </cell>
          <cell r="AB1138">
            <v>42742049.469964668</v>
          </cell>
          <cell r="AC1138">
            <v>427420.48469964671</v>
          </cell>
          <cell r="AD1138">
            <v>0</v>
          </cell>
          <cell r="AE1138">
            <v>427420.49469964672</v>
          </cell>
          <cell r="AF1138">
            <v>0</v>
          </cell>
          <cell r="AG1138">
            <v>1602.8268551236752</v>
          </cell>
          <cell r="AH1138">
            <v>1060.0706713780919</v>
          </cell>
        </row>
        <row r="1139">
          <cell r="A1139">
            <v>1366</v>
          </cell>
          <cell r="B1139" t="str">
            <v>Гор песколовки на площ очист сооруж</v>
          </cell>
          <cell r="C1139">
            <v>4.5</v>
          </cell>
          <cell r="D1139" t="str">
            <v>22</v>
          </cell>
          <cell r="E1139" t="str">
            <v>11.05.05</v>
          </cell>
          <cell r="F1139" t="str">
            <v/>
          </cell>
          <cell r="G1139" t="str">
            <v xml:space="preserve">  .  .</v>
          </cell>
          <cell r="H1139">
            <v>158722.09</v>
          </cell>
          <cell r="I1139">
            <v>0</v>
          </cell>
          <cell r="J1139">
            <v>0</v>
          </cell>
          <cell r="K1139">
            <v>158722.09</v>
          </cell>
          <cell r="L1139">
            <v>0</v>
          </cell>
          <cell r="M1139">
            <v>595.21</v>
          </cell>
          <cell r="N1139">
            <v>595.21</v>
          </cell>
          <cell r="O1139">
            <v>17249.189999999999</v>
          </cell>
          <cell r="P1139">
            <v>141472.9</v>
          </cell>
          <cell r="Q1139">
            <v>1587.22</v>
          </cell>
          <cell r="R1139">
            <v>122</v>
          </cell>
          <cell r="S1139">
            <v>935</v>
          </cell>
          <cell r="T1139" t="str">
            <v>Амортизация Очистка сточной жидкости</v>
          </cell>
          <cell r="U1139">
            <v>15000</v>
          </cell>
          <cell r="V1139">
            <v>67.599999999999994</v>
          </cell>
          <cell r="W1139">
            <v>34</v>
          </cell>
          <cell r="X1139">
            <v>33.6</v>
          </cell>
          <cell r="Y1139">
            <v>50.295857988165679</v>
          </cell>
          <cell r="Z1139">
            <v>7544.3786982248521</v>
          </cell>
          <cell r="AA1139">
            <v>7455.6213017751479</v>
          </cell>
          <cell r="AB1139">
            <v>5.2699996266247093E-2</v>
          </cell>
          <cell r="AC1139">
            <v>-150357.43644962905</v>
          </cell>
          <cell r="AD1139">
            <v>-16340.157751404213</v>
          </cell>
          <cell r="AE1139">
            <v>8364.6535503709456</v>
          </cell>
          <cell r="AF1139">
            <v>909.03224859578586</v>
          </cell>
          <cell r="AG1139">
            <v>31.367450813891043</v>
          </cell>
          <cell r="AH1139">
            <v>18.491124260355033</v>
          </cell>
        </row>
        <row r="1140">
          <cell r="A1140">
            <v>1367</v>
          </cell>
          <cell r="B1140" t="str">
            <v>Двухрадиальн перв отстойник  на очистных</v>
          </cell>
          <cell r="C1140">
            <v>4.5</v>
          </cell>
          <cell r="D1140" t="str">
            <v>22</v>
          </cell>
          <cell r="E1140" t="str">
            <v>11.05.05</v>
          </cell>
          <cell r="F1140" t="str">
            <v/>
          </cell>
          <cell r="G1140" t="str">
            <v xml:space="preserve">  .  .</v>
          </cell>
          <cell r="H1140">
            <v>506103.53</v>
          </cell>
          <cell r="I1140">
            <v>0</v>
          </cell>
          <cell r="J1140">
            <v>0</v>
          </cell>
          <cell r="K1140">
            <v>506103.53</v>
          </cell>
          <cell r="L1140">
            <v>0</v>
          </cell>
          <cell r="M1140">
            <v>1897.89</v>
          </cell>
          <cell r="N1140">
            <v>1897.89</v>
          </cell>
          <cell r="O1140">
            <v>55000.85</v>
          </cell>
          <cell r="P1140">
            <v>451102.68</v>
          </cell>
          <cell r="Q1140">
            <v>5061.04</v>
          </cell>
          <cell r="R1140">
            <v>122</v>
          </cell>
          <cell r="S1140">
            <v>935</v>
          </cell>
          <cell r="T1140" t="str">
            <v>Амортизация Очистка сточной жидкости</v>
          </cell>
          <cell r="U1140">
            <v>7536000</v>
          </cell>
          <cell r="V1140">
            <v>67.599999999999994</v>
          </cell>
          <cell r="W1140">
            <v>34</v>
          </cell>
          <cell r="X1140">
            <v>33.6</v>
          </cell>
          <cell r="Y1140">
            <v>50.295857988165679</v>
          </cell>
          <cell r="Z1140">
            <v>3790295.8579881657</v>
          </cell>
          <cell r="AA1140">
            <v>3745704.1420118343</v>
          </cell>
          <cell r="AB1140">
            <v>8.3034402323032843</v>
          </cell>
          <cell r="AC1140">
            <v>3696296.8827127125</v>
          </cell>
          <cell r="AD1140">
            <v>401695.42070087808</v>
          </cell>
          <cell r="AE1140">
            <v>4202400.4127127128</v>
          </cell>
          <cell r="AF1140">
            <v>456696.27070087806</v>
          </cell>
          <cell r="AG1140">
            <v>15759.001547672675</v>
          </cell>
          <cell r="AH1140">
            <v>9289.9408284023684</v>
          </cell>
        </row>
        <row r="1141">
          <cell r="A1141">
            <v>1368</v>
          </cell>
          <cell r="B1141" t="str">
            <v>Двухрад перв отстойн на очистных</v>
          </cell>
          <cell r="C1141">
            <v>4.5</v>
          </cell>
          <cell r="D1141" t="str">
            <v>22</v>
          </cell>
          <cell r="E1141" t="str">
            <v>11.05.05</v>
          </cell>
          <cell r="F1141" t="str">
            <v/>
          </cell>
          <cell r="G1141" t="str">
            <v xml:space="preserve">  .  .</v>
          </cell>
          <cell r="H1141">
            <v>404713.64</v>
          </cell>
          <cell r="I1141">
            <v>0</v>
          </cell>
          <cell r="J1141">
            <v>0</v>
          </cell>
          <cell r="K1141">
            <v>404713.64</v>
          </cell>
          <cell r="L1141">
            <v>0</v>
          </cell>
          <cell r="M1141">
            <v>1517.68</v>
          </cell>
          <cell r="N1141">
            <v>1517.68</v>
          </cell>
          <cell r="O1141">
            <v>43982.36</v>
          </cell>
          <cell r="P1141">
            <v>360731.28</v>
          </cell>
          <cell r="Q1141">
            <v>4047.14</v>
          </cell>
          <cell r="R1141">
            <v>122</v>
          </cell>
          <cell r="S1141">
            <v>935</v>
          </cell>
          <cell r="T1141" t="str">
            <v>Амортизация Очистка сточной жидкости</v>
          </cell>
          <cell r="U1141">
            <v>7536000</v>
          </cell>
          <cell r="V1141">
            <v>67.599999999999994</v>
          </cell>
          <cell r="W1141">
            <v>34</v>
          </cell>
          <cell r="X1141">
            <v>33.6</v>
          </cell>
          <cell r="Y1141">
            <v>50.295857988165679</v>
          </cell>
          <cell r="Z1141">
            <v>3790295.8579881657</v>
          </cell>
          <cell r="AA1141">
            <v>3745704.1420118343</v>
          </cell>
          <cell r="AB1141">
            <v>10.383641091540035</v>
          </cell>
          <cell r="AC1141">
            <v>3797687.5426107408</v>
          </cell>
          <cell r="AD1141">
            <v>412714.68059890677</v>
          </cell>
          <cell r="AE1141">
            <v>4202401.1826107409</v>
          </cell>
          <cell r="AF1141">
            <v>456697.04059890675</v>
          </cell>
          <cell r="AG1141">
            <v>15759.004434790279</v>
          </cell>
          <cell r="AH1141">
            <v>9289.9408284023684</v>
          </cell>
        </row>
        <row r="1142">
          <cell r="A1142">
            <v>1369</v>
          </cell>
          <cell r="B1142" t="str">
            <v>Подъездная дорога к н/ст 7 Ст.Михайловка</v>
          </cell>
          <cell r="C1142">
            <v>4.5</v>
          </cell>
          <cell r="D1142" t="str">
            <v>22</v>
          </cell>
          <cell r="E1142" t="str">
            <v>11.05.05</v>
          </cell>
          <cell r="F1142" t="str">
            <v/>
          </cell>
          <cell r="G1142" t="str">
            <v xml:space="preserve">  .  .</v>
          </cell>
          <cell r="H1142">
            <v>0.01</v>
          </cell>
          <cell r="I1142">
            <v>0</v>
          </cell>
          <cell r="J1142">
            <v>0</v>
          </cell>
          <cell r="K1142">
            <v>0.01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0.01</v>
          </cell>
          <cell r="Q1142">
            <v>0</v>
          </cell>
          <cell r="R1142">
            <v>122</v>
          </cell>
          <cell r="S1142">
            <v>935</v>
          </cell>
          <cell r="T1142" t="str">
            <v>Амортизация Перекачка сточной жидкости</v>
          </cell>
          <cell r="U1142">
            <v>300000</v>
          </cell>
          <cell r="V1142">
            <v>56.6</v>
          </cell>
          <cell r="W1142">
            <v>23</v>
          </cell>
          <cell r="X1142">
            <v>33.6</v>
          </cell>
          <cell r="Y1142">
            <v>40.636042402826853</v>
          </cell>
          <cell r="Z1142">
            <v>121908.12720848057</v>
          </cell>
          <cell r="AA1142">
            <v>178091.87279151945</v>
          </cell>
          <cell r="AB1142">
            <v>17809187.279151943</v>
          </cell>
          <cell r="AC1142">
            <v>178091.86279151941</v>
          </cell>
          <cell r="AD1142">
            <v>0</v>
          </cell>
          <cell r="AE1142">
            <v>178091.87279151942</v>
          </cell>
          <cell r="AF1142">
            <v>0</v>
          </cell>
          <cell r="AG1142">
            <v>667.84452296819779</v>
          </cell>
          <cell r="AH1142">
            <v>441.69611307420496</v>
          </cell>
        </row>
        <row r="1143">
          <cell r="A1143">
            <v>1370</v>
          </cell>
          <cell r="B1143" t="str">
            <v>КНС 13 ул.Архитектурная</v>
          </cell>
          <cell r="C1143">
            <v>4.5</v>
          </cell>
          <cell r="D1143" t="str">
            <v>22</v>
          </cell>
          <cell r="E1143" t="str">
            <v>11.05.05</v>
          </cell>
          <cell r="F1143" t="str">
            <v/>
          </cell>
          <cell r="G1143" t="str">
            <v xml:space="preserve">  .  .</v>
          </cell>
          <cell r="H1143">
            <v>21302.74</v>
          </cell>
          <cell r="I1143">
            <v>0</v>
          </cell>
          <cell r="J1143">
            <v>0</v>
          </cell>
          <cell r="K1143">
            <v>21302.74</v>
          </cell>
          <cell r="L1143">
            <v>0</v>
          </cell>
          <cell r="M1143">
            <v>79.89</v>
          </cell>
          <cell r="N1143">
            <v>79.89</v>
          </cell>
          <cell r="O1143">
            <v>399.45</v>
          </cell>
          <cell r="P1143">
            <v>20903.29</v>
          </cell>
          <cell r="Q1143">
            <v>213.03</v>
          </cell>
          <cell r="R1143">
            <v>122</v>
          </cell>
          <cell r="S1143">
            <v>935</v>
          </cell>
          <cell r="T1143" t="str">
            <v>Амортизация Перекачка сточной жидкости</v>
          </cell>
          <cell r="U1143">
            <v>14623500</v>
          </cell>
          <cell r="V1143">
            <v>67.599999999999994</v>
          </cell>
          <cell r="W1143">
            <v>34</v>
          </cell>
          <cell r="X1143">
            <v>33.6</v>
          </cell>
          <cell r="Y1143">
            <v>50.295857988165679</v>
          </cell>
          <cell r="Z1143">
            <v>7355014.7928994084</v>
          </cell>
          <cell r="AA1143">
            <v>7268485.2071005916</v>
          </cell>
          <cell r="AB1143">
            <v>347.71967508945198</v>
          </cell>
          <cell r="AC1143">
            <v>7386079.091315073</v>
          </cell>
          <cell r="AD1143">
            <v>138497.17421448158</v>
          </cell>
          <cell r="AE1143">
            <v>7407381.8313150732</v>
          </cell>
          <cell r="AF1143">
            <v>138896.62421448159</v>
          </cell>
          <cell r="AG1143">
            <v>27777.681867431525</v>
          </cell>
          <cell r="AH1143">
            <v>18026.99704142012</v>
          </cell>
        </row>
        <row r="1144">
          <cell r="A1144">
            <v>1371</v>
          </cell>
          <cell r="B1144" t="str">
            <v>КНС 7 Ст.Михайловка</v>
          </cell>
          <cell r="C1144">
            <v>4.5</v>
          </cell>
          <cell r="D1144" t="str">
            <v>22</v>
          </cell>
          <cell r="E1144" t="str">
            <v>11.05.05</v>
          </cell>
          <cell r="F1144" t="str">
            <v/>
          </cell>
          <cell r="G1144" t="str">
            <v xml:space="preserve">  .  .</v>
          </cell>
          <cell r="H1144">
            <v>0.01</v>
          </cell>
          <cell r="I1144">
            <v>0</v>
          </cell>
          <cell r="J1144">
            <v>0</v>
          </cell>
          <cell r="K1144">
            <v>0.01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0.01</v>
          </cell>
          <cell r="Q1144">
            <v>0</v>
          </cell>
          <cell r="R1144">
            <v>122</v>
          </cell>
          <cell r="S1144">
            <v>935</v>
          </cell>
          <cell r="T1144" t="str">
            <v>Амортизация Перекачка сточной жидкости</v>
          </cell>
          <cell r="U1144">
            <v>18465000</v>
          </cell>
          <cell r="V1144">
            <v>69.599999999999994</v>
          </cell>
          <cell r="W1144">
            <v>36</v>
          </cell>
          <cell r="X1144">
            <v>33.6</v>
          </cell>
          <cell r="Y1144">
            <v>51.724137931034484</v>
          </cell>
          <cell r="Z1144">
            <v>9550862.068965517</v>
          </cell>
          <cell r="AA1144">
            <v>8914137.931034483</v>
          </cell>
          <cell r="AB1144">
            <v>891413793.10344827</v>
          </cell>
          <cell r="AC1144">
            <v>8914137.9210344832</v>
          </cell>
          <cell r="AD1144">
            <v>0</v>
          </cell>
          <cell r="AE1144">
            <v>8914137.931034483</v>
          </cell>
          <cell r="AF1144">
            <v>0</v>
          </cell>
          <cell r="AG1144">
            <v>33428.017241379312</v>
          </cell>
          <cell r="AH1144">
            <v>22108.477011494255</v>
          </cell>
        </row>
        <row r="1145">
          <cell r="A1145">
            <v>1374</v>
          </cell>
          <cell r="B1145" t="str">
            <v>КНС н-майкудук ул.Кузембаев</v>
          </cell>
          <cell r="C1145">
            <v>4.5</v>
          </cell>
          <cell r="D1145" t="str">
            <v>22</v>
          </cell>
          <cell r="E1145" t="str">
            <v>11.05.05</v>
          </cell>
          <cell r="F1145" t="str">
            <v/>
          </cell>
          <cell r="G1145" t="str">
            <v xml:space="preserve">  .  .</v>
          </cell>
          <cell r="H1145">
            <v>0.01</v>
          </cell>
          <cell r="I1145">
            <v>0</v>
          </cell>
          <cell r="J1145">
            <v>0</v>
          </cell>
          <cell r="K1145">
            <v>0.01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0.01</v>
          </cell>
          <cell r="Q1145">
            <v>0</v>
          </cell>
          <cell r="R1145">
            <v>122</v>
          </cell>
          <cell r="S1145">
            <v>935</v>
          </cell>
          <cell r="T1145" t="str">
            <v>Амортизация Перекачка сточной жидкости</v>
          </cell>
          <cell r="U1145">
            <v>642000</v>
          </cell>
          <cell r="V1145">
            <v>43.6</v>
          </cell>
          <cell r="W1145">
            <v>10</v>
          </cell>
          <cell r="X1145">
            <v>33.6</v>
          </cell>
          <cell r="Y1145">
            <v>22.935779816513762</v>
          </cell>
          <cell r="Z1145">
            <v>147247.70642201835</v>
          </cell>
          <cell r="AA1145">
            <v>494752.29357798165</v>
          </cell>
          <cell r="AB1145">
            <v>49475229.357798167</v>
          </cell>
          <cell r="AC1145">
            <v>494752.28357798164</v>
          </cell>
          <cell r="AD1145">
            <v>0</v>
          </cell>
          <cell r="AE1145">
            <v>494752.29357798165</v>
          </cell>
          <cell r="AF1145">
            <v>0</v>
          </cell>
          <cell r="AG1145">
            <v>1855.3211009174313</v>
          </cell>
          <cell r="AH1145">
            <v>1227.0642201834862</v>
          </cell>
        </row>
        <row r="1146">
          <cell r="A1146">
            <v>1375</v>
          </cell>
          <cell r="B1146" t="str">
            <v>Глав н/ст на площадке очистных сооруж</v>
          </cell>
          <cell r="C1146">
            <v>4.5</v>
          </cell>
          <cell r="D1146" t="str">
            <v>22</v>
          </cell>
          <cell r="E1146" t="str">
            <v>11.05.05</v>
          </cell>
          <cell r="F1146" t="str">
            <v/>
          </cell>
          <cell r="G1146" t="str">
            <v xml:space="preserve">  .  .</v>
          </cell>
          <cell r="H1146">
            <v>69215.98</v>
          </cell>
          <cell r="I1146">
            <v>0</v>
          </cell>
          <cell r="J1146">
            <v>0</v>
          </cell>
          <cell r="K1146">
            <v>69215.98</v>
          </cell>
          <cell r="L1146">
            <v>0</v>
          </cell>
          <cell r="M1146">
            <v>259.56</v>
          </cell>
          <cell r="N1146">
            <v>259.56</v>
          </cell>
          <cell r="O1146">
            <v>1816.92</v>
          </cell>
          <cell r="P1146">
            <v>67399.06</v>
          </cell>
          <cell r="Q1146">
            <v>692.16</v>
          </cell>
          <cell r="R1146">
            <v>122</v>
          </cell>
          <cell r="S1146">
            <v>935</v>
          </cell>
          <cell r="T1146" t="str">
            <v>Амортизация Очистка сточной жидкости</v>
          </cell>
          <cell r="U1146">
            <v>12145500</v>
          </cell>
          <cell r="V1146">
            <v>67.599999999999994</v>
          </cell>
          <cell r="W1146">
            <v>34</v>
          </cell>
          <cell r="X1146">
            <v>33.6</v>
          </cell>
          <cell r="Y1146">
            <v>50.295857988165679</v>
          </cell>
          <cell r="Z1146">
            <v>6108683.4319526628</v>
          </cell>
          <cell r="AA1146">
            <v>6036816.5680473372</v>
          </cell>
          <cell r="AB1146">
            <v>89.568260566947629</v>
          </cell>
          <cell r="AC1146">
            <v>6130338.952036635</v>
          </cell>
          <cell r="AD1146">
            <v>160921.44398929848</v>
          </cell>
          <cell r="AE1146">
            <v>6199554.9320366355</v>
          </cell>
          <cell r="AF1146">
            <v>162738.36398929849</v>
          </cell>
          <cell r="AG1146">
            <v>23248.330995137385</v>
          </cell>
          <cell r="AH1146">
            <v>14972.263313609468</v>
          </cell>
        </row>
        <row r="1147">
          <cell r="A1147">
            <v>1376</v>
          </cell>
          <cell r="B1147" t="str">
            <v>КНС 1 З-д Стройпластмасс</v>
          </cell>
          <cell r="C1147">
            <v>4.5</v>
          </cell>
          <cell r="D1147" t="str">
            <v>22</v>
          </cell>
          <cell r="E1147" t="str">
            <v>11.05.05</v>
          </cell>
          <cell r="F1147" t="str">
            <v/>
          </cell>
          <cell r="G1147" t="str">
            <v xml:space="preserve">  .  .</v>
          </cell>
          <cell r="H1147">
            <v>524150.48</v>
          </cell>
          <cell r="I1147">
            <v>0</v>
          </cell>
          <cell r="J1147">
            <v>0</v>
          </cell>
          <cell r="K1147">
            <v>524150.48</v>
          </cell>
          <cell r="L1147">
            <v>0</v>
          </cell>
          <cell r="M1147">
            <v>1965.56</v>
          </cell>
          <cell r="N1147">
            <v>1965.56</v>
          </cell>
          <cell r="O1147">
            <v>46755.35</v>
          </cell>
          <cell r="P1147">
            <v>477395.13</v>
          </cell>
          <cell r="Q1147">
            <v>5241.5</v>
          </cell>
          <cell r="R1147">
            <v>122</v>
          </cell>
          <cell r="S1147">
            <v>935</v>
          </cell>
          <cell r="T1147" t="str">
            <v>Амортизация Перекачка сточной жидкости</v>
          </cell>
          <cell r="U1147">
            <v>22102500</v>
          </cell>
          <cell r="V1147">
            <v>63.6</v>
          </cell>
          <cell r="W1147">
            <v>30</v>
          </cell>
          <cell r="X1147">
            <v>33.6</v>
          </cell>
          <cell r="Y1147">
            <v>47.169811320754718</v>
          </cell>
          <cell r="Z1147">
            <v>10425707.547169812</v>
          </cell>
          <cell r="AA1147">
            <v>11676792.452830188</v>
          </cell>
          <cell r="AB1147">
            <v>24.459387452968336</v>
          </cell>
          <cell r="AC1147">
            <v>12296249.19397933</v>
          </cell>
          <cell r="AD1147">
            <v>1096851.871149143</v>
          </cell>
          <cell r="AE1147">
            <v>12820399.673979331</v>
          </cell>
          <cell r="AF1147">
            <v>1143607.2211491431</v>
          </cell>
          <cell r="AG1147">
            <v>48076.498777422494</v>
          </cell>
          <cell r="AH1147">
            <v>28960.298742138362</v>
          </cell>
        </row>
        <row r="1148">
          <cell r="A1148">
            <v>1379</v>
          </cell>
          <cell r="B1148" t="str">
            <v>Иловые площадки очистных</v>
          </cell>
          <cell r="C1148">
            <v>4.5</v>
          </cell>
          <cell r="D1148" t="str">
            <v>22</v>
          </cell>
          <cell r="E1148" t="str">
            <v>11.05.05</v>
          </cell>
          <cell r="F1148" t="str">
            <v/>
          </cell>
          <cell r="G1148" t="str">
            <v xml:space="preserve">  .  .</v>
          </cell>
          <cell r="H1148">
            <v>0.01</v>
          </cell>
          <cell r="I1148">
            <v>0</v>
          </cell>
          <cell r="J1148">
            <v>0</v>
          </cell>
          <cell r="K1148">
            <v>0.01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0.01</v>
          </cell>
          <cell r="Q1148">
            <v>0</v>
          </cell>
          <cell r="R1148">
            <v>122</v>
          </cell>
          <cell r="S1148">
            <v>935</v>
          </cell>
          <cell r="T1148" t="str">
            <v>Амортизация Очистка сточной жидкости</v>
          </cell>
          <cell r="U1148">
            <v>8580000</v>
          </cell>
          <cell r="V1148">
            <v>56.6</v>
          </cell>
          <cell r="W1148">
            <v>23</v>
          </cell>
          <cell r="X1148">
            <v>33.6</v>
          </cell>
          <cell r="Y1148">
            <v>40.636042402826853</v>
          </cell>
          <cell r="Z1148">
            <v>3486572.4381625443</v>
          </cell>
          <cell r="AA1148">
            <v>5093427.5618374553</v>
          </cell>
          <cell r="AB1148">
            <v>509342756.1837455</v>
          </cell>
          <cell r="AC1148">
            <v>5093427.5518374555</v>
          </cell>
          <cell r="AD1148">
            <v>0</v>
          </cell>
          <cell r="AE1148">
            <v>5093427.5618374553</v>
          </cell>
          <cell r="AF1148">
            <v>0</v>
          </cell>
          <cell r="AG1148">
            <v>19100.353356890457</v>
          </cell>
          <cell r="AH1148">
            <v>12632.508833922262</v>
          </cell>
        </row>
        <row r="1149">
          <cell r="A1149">
            <v>1380</v>
          </cell>
          <cell r="B1149" t="str">
            <v>Аэротенки четырехкорпусные</v>
          </cell>
          <cell r="C1149">
            <v>4.5</v>
          </cell>
          <cell r="D1149" t="str">
            <v>22</v>
          </cell>
          <cell r="E1149" t="str">
            <v>11.05.05</v>
          </cell>
          <cell r="F1149" t="str">
            <v/>
          </cell>
          <cell r="G1149" t="str">
            <v xml:space="preserve">  .  .</v>
          </cell>
          <cell r="H1149">
            <v>3182642.53</v>
          </cell>
          <cell r="I1149">
            <v>0</v>
          </cell>
          <cell r="J1149">
            <v>0</v>
          </cell>
          <cell r="K1149">
            <v>3182642.53</v>
          </cell>
          <cell r="L1149">
            <v>0</v>
          </cell>
          <cell r="M1149">
            <v>11934.91</v>
          </cell>
          <cell r="N1149">
            <v>11934.91</v>
          </cell>
          <cell r="O1149">
            <v>345873.69</v>
          </cell>
          <cell r="P1149">
            <v>2836768.84</v>
          </cell>
          <cell r="Q1149">
            <v>31826.43</v>
          </cell>
          <cell r="R1149">
            <v>122</v>
          </cell>
          <cell r="S1149">
            <v>935</v>
          </cell>
          <cell r="T1149" t="str">
            <v>Амортизация Очистка сточной жидкости</v>
          </cell>
          <cell r="U1149">
            <v>246923999.99999997</v>
          </cell>
          <cell r="V1149">
            <v>67.599999999999994</v>
          </cell>
          <cell r="W1149">
            <v>34</v>
          </cell>
          <cell r="X1149">
            <v>33.6</v>
          </cell>
          <cell r="Y1149">
            <v>50.295857988165679</v>
          </cell>
          <cell r="Z1149">
            <v>124192544.37869821</v>
          </cell>
          <cell r="AA1149">
            <v>122731455.62130176</v>
          </cell>
          <cell r="AB1149">
            <v>43.264524726414351</v>
          </cell>
          <cell r="AC1149">
            <v>134512873.90452293</v>
          </cell>
          <cell r="AD1149">
            <v>14618187.123221172</v>
          </cell>
          <cell r="AE1149">
            <v>137695516.43452293</v>
          </cell>
          <cell r="AF1149">
            <v>14964060.813221171</v>
          </cell>
          <cell r="AG1149">
            <v>516358.18662946095</v>
          </cell>
          <cell r="AH1149">
            <v>304393.49112426036</v>
          </cell>
        </row>
        <row r="1150">
          <cell r="A1150">
            <v>1381</v>
          </cell>
          <cell r="B1150" t="str">
            <v>КНС Орбита-Юго-Восток</v>
          </cell>
          <cell r="C1150">
            <v>4.5</v>
          </cell>
          <cell r="D1150" t="str">
            <v>22</v>
          </cell>
          <cell r="E1150" t="str">
            <v>11.05.05</v>
          </cell>
          <cell r="F1150" t="str">
            <v/>
          </cell>
          <cell r="G1150" t="str">
            <v xml:space="preserve">  .  .</v>
          </cell>
          <cell r="H1150">
            <v>355514.7</v>
          </cell>
          <cell r="I1150">
            <v>0</v>
          </cell>
          <cell r="J1150">
            <v>0</v>
          </cell>
          <cell r="K1150">
            <v>355514.7</v>
          </cell>
          <cell r="L1150">
            <v>0</v>
          </cell>
          <cell r="M1150">
            <v>1333.18</v>
          </cell>
          <cell r="N1150">
            <v>1333.18</v>
          </cell>
          <cell r="O1150">
            <v>38635.56</v>
          </cell>
          <cell r="P1150">
            <v>316879.14</v>
          </cell>
          <cell r="Q1150">
            <v>3555.15</v>
          </cell>
          <cell r="R1150">
            <v>122</v>
          </cell>
          <cell r="S1150">
            <v>935</v>
          </cell>
          <cell r="T1150" t="str">
            <v>Амортизация Очистка сточной жидкости</v>
          </cell>
          <cell r="U1150">
            <v>1777500</v>
          </cell>
          <cell r="V1150">
            <v>57.6</v>
          </cell>
          <cell r="W1150">
            <v>24</v>
          </cell>
          <cell r="X1150">
            <v>33.6</v>
          </cell>
          <cell r="Y1150">
            <v>41.666666666666664</v>
          </cell>
          <cell r="Z1150">
            <v>740625</v>
          </cell>
          <cell r="AA1150">
            <v>1036875</v>
          </cell>
          <cell r="AB1150">
            <v>3.2721465982266928</v>
          </cell>
          <cell r="AC1150">
            <v>807781.51622458338</v>
          </cell>
          <cell r="AD1150">
            <v>87785.656224583276</v>
          </cell>
          <cell r="AE1150">
            <v>1163296.2162245833</v>
          </cell>
          <cell r="AF1150">
            <v>126421.21622458327</v>
          </cell>
          <cell r="AG1150">
            <v>4362.3608108421877</v>
          </cell>
          <cell r="AH1150">
            <v>2571.6145833333335</v>
          </cell>
        </row>
        <row r="1151">
          <cell r="A1151">
            <v>1382</v>
          </cell>
          <cell r="B1151" t="str">
            <v>КНС 10 Сортировка</v>
          </cell>
          <cell r="C1151">
            <v>4.5</v>
          </cell>
          <cell r="D1151" t="str">
            <v>22</v>
          </cell>
          <cell r="E1151" t="str">
            <v>11.05.05</v>
          </cell>
          <cell r="F1151" t="str">
            <v/>
          </cell>
          <cell r="G1151" t="str">
            <v xml:space="preserve">  .  .</v>
          </cell>
          <cell r="H1151">
            <v>1908056.96</v>
          </cell>
          <cell r="I1151">
            <v>0</v>
          </cell>
          <cell r="J1151">
            <v>0</v>
          </cell>
          <cell r="K1151">
            <v>1908056.96</v>
          </cell>
          <cell r="L1151">
            <v>0</v>
          </cell>
          <cell r="M1151">
            <v>7155.21</v>
          </cell>
          <cell r="N1151">
            <v>7155.21</v>
          </cell>
          <cell r="O1151">
            <v>204827.26</v>
          </cell>
          <cell r="P1151">
            <v>1703229.7</v>
          </cell>
          <cell r="Q1151">
            <v>19080.57</v>
          </cell>
          <cell r="R1151">
            <v>122</v>
          </cell>
          <cell r="S1151">
            <v>935</v>
          </cell>
          <cell r="T1151" t="str">
            <v>Амортизация Перекачка сточной жидкости</v>
          </cell>
          <cell r="U1151">
            <v>6274500</v>
          </cell>
          <cell r="V1151">
            <v>56.6</v>
          </cell>
          <cell r="W1151">
            <v>23</v>
          </cell>
          <cell r="X1151">
            <v>33.6</v>
          </cell>
          <cell r="Y1151">
            <v>40.636042402826853</v>
          </cell>
          <cell r="Z1151">
            <v>2549708.480565371</v>
          </cell>
          <cell r="AA1151">
            <v>3724791.519434629</v>
          </cell>
          <cell r="AB1151">
            <v>2.1868991125710342</v>
          </cell>
          <cell r="AC1151">
            <v>2264671.1125589851</v>
          </cell>
          <cell r="AD1151">
            <v>243109.29312435648</v>
          </cell>
          <cell r="AE1151">
            <v>4172728.0725589851</v>
          </cell>
          <cell r="AF1151">
            <v>447936.55312435649</v>
          </cell>
          <cell r="AG1151">
            <v>15647.730272096194</v>
          </cell>
          <cell r="AH1151">
            <v>9238.0742049469973</v>
          </cell>
        </row>
        <row r="1152">
          <cell r="A1152">
            <v>1383</v>
          </cell>
          <cell r="B1152" t="str">
            <v>Дрен насосная на площ очистных</v>
          </cell>
          <cell r="C1152">
            <v>4.5</v>
          </cell>
          <cell r="D1152" t="str">
            <v>22</v>
          </cell>
          <cell r="E1152" t="str">
            <v>11.05.05</v>
          </cell>
          <cell r="F1152" t="str">
            <v/>
          </cell>
          <cell r="G1152" t="str">
            <v xml:space="preserve">  .  .</v>
          </cell>
          <cell r="H1152">
            <v>62955.3</v>
          </cell>
          <cell r="I1152">
            <v>0</v>
          </cell>
          <cell r="J1152">
            <v>0</v>
          </cell>
          <cell r="K1152">
            <v>62955.3</v>
          </cell>
          <cell r="L1152">
            <v>0</v>
          </cell>
          <cell r="M1152">
            <v>236.08</v>
          </cell>
          <cell r="N1152">
            <v>236.08</v>
          </cell>
          <cell r="O1152">
            <v>6841.6</v>
          </cell>
          <cell r="P1152">
            <v>56113.7</v>
          </cell>
          <cell r="Q1152">
            <v>629.54999999999995</v>
          </cell>
          <cell r="R1152">
            <v>122</v>
          </cell>
          <cell r="S1152">
            <v>935</v>
          </cell>
          <cell r="T1152" t="str">
            <v>Амортизация Очистка сточной жидкости</v>
          </cell>
          <cell r="U1152">
            <v>1293000</v>
          </cell>
          <cell r="V1152">
            <v>67.599999999999994</v>
          </cell>
          <cell r="W1152">
            <v>34</v>
          </cell>
          <cell r="X1152">
            <v>33.6</v>
          </cell>
          <cell r="Y1152">
            <v>50.295857988165679</v>
          </cell>
          <cell r="Z1152">
            <v>650325.44378698221</v>
          </cell>
          <cell r="AA1152">
            <v>642674.55621301779</v>
          </cell>
          <cell r="AB1152">
            <v>11.453077523189842</v>
          </cell>
          <cell r="AC1152">
            <v>658076.6313956735</v>
          </cell>
          <cell r="AD1152">
            <v>71515.77518265562</v>
          </cell>
          <cell r="AE1152">
            <v>721031.93139567354</v>
          </cell>
          <cell r="AF1152">
            <v>78357.375182655625</v>
          </cell>
          <cell r="AG1152">
            <v>2703.8697427337756</v>
          </cell>
          <cell r="AH1152">
            <v>1593.9349112426037</v>
          </cell>
        </row>
        <row r="1153">
          <cell r="A1153">
            <v>1385</v>
          </cell>
          <cell r="B1153" t="str">
            <v>Резервуар воды на новых очистных</v>
          </cell>
          <cell r="C1153">
            <v>4.5</v>
          </cell>
          <cell r="D1153" t="str">
            <v>22</v>
          </cell>
          <cell r="E1153" t="str">
            <v>11.05.05</v>
          </cell>
          <cell r="F1153" t="str">
            <v>V=1000 м3</v>
          </cell>
          <cell r="G1153" t="str">
            <v xml:space="preserve">  .  .</v>
          </cell>
          <cell r="H1153">
            <v>10091.39</v>
          </cell>
          <cell r="I1153">
            <v>0</v>
          </cell>
          <cell r="J1153">
            <v>0</v>
          </cell>
          <cell r="K1153">
            <v>10091.39</v>
          </cell>
          <cell r="L1153">
            <v>0</v>
          </cell>
          <cell r="M1153">
            <v>37.840000000000003</v>
          </cell>
          <cell r="N1153">
            <v>37.840000000000003</v>
          </cell>
          <cell r="O1153">
            <v>1096.5999999999999</v>
          </cell>
          <cell r="P1153">
            <v>8994.7900000000009</v>
          </cell>
          <cell r="Q1153">
            <v>100.91</v>
          </cell>
          <cell r="R1153">
            <v>122</v>
          </cell>
          <cell r="S1153">
            <v>935</v>
          </cell>
          <cell r="T1153" t="str">
            <v>Амортизация Очистка сточной жидкости</v>
          </cell>
          <cell r="U1153">
            <v>17000000</v>
          </cell>
          <cell r="V1153">
            <v>56.6</v>
          </cell>
          <cell r="W1153">
            <v>23</v>
          </cell>
          <cell r="X1153">
            <v>33.6</v>
          </cell>
          <cell r="Y1153">
            <v>40.636042402826853</v>
          </cell>
          <cell r="Z1153">
            <v>6908127.2084805658</v>
          </cell>
          <cell r="AA1153">
            <v>10091872.791519433</v>
          </cell>
          <cell r="AB1153">
            <v>1121.968694268508</v>
          </cell>
          <cell r="AC1153">
            <v>11312132.271654278</v>
          </cell>
          <cell r="AD1153">
            <v>1229254.2701348457</v>
          </cell>
          <cell r="AE1153">
            <v>11322223.661654279</v>
          </cell>
          <cell r="AF1153">
            <v>1230350.8701348458</v>
          </cell>
          <cell r="AG1153">
            <v>42458.338731203541</v>
          </cell>
          <cell r="AH1153">
            <v>25029.446407538282</v>
          </cell>
        </row>
        <row r="1154">
          <cell r="A1154">
            <v>1386</v>
          </cell>
          <cell r="B1154" t="str">
            <v>Газгольдеры с газов вводом на очистных</v>
          </cell>
          <cell r="C1154">
            <v>4.5</v>
          </cell>
          <cell r="D1154" t="str">
            <v>22</v>
          </cell>
          <cell r="E1154" t="str">
            <v>11.05.05</v>
          </cell>
          <cell r="F1154" t="str">
            <v/>
          </cell>
          <cell r="G1154" t="str">
            <v xml:space="preserve">  .  .</v>
          </cell>
          <cell r="H1154">
            <v>541052.68999999994</v>
          </cell>
          <cell r="I1154">
            <v>0</v>
          </cell>
          <cell r="J1154">
            <v>0</v>
          </cell>
          <cell r="K1154">
            <v>541052.68999999994</v>
          </cell>
          <cell r="L1154">
            <v>0</v>
          </cell>
          <cell r="M1154">
            <v>2028.95</v>
          </cell>
          <cell r="N1154">
            <v>2028.95</v>
          </cell>
          <cell r="O1154">
            <v>58798.97</v>
          </cell>
          <cell r="P1154">
            <v>482253.72</v>
          </cell>
          <cell r="Q1154">
            <v>5410.53</v>
          </cell>
          <cell r="R1154">
            <v>122</v>
          </cell>
          <cell r="S1154">
            <v>935</v>
          </cell>
          <cell r="T1154" t="str">
            <v>Амортизация Очистка сточной жидкости</v>
          </cell>
          <cell r="U1154">
            <v>5148000</v>
          </cell>
          <cell r="V1154">
            <v>67.599999999999994</v>
          </cell>
          <cell r="W1154">
            <v>34</v>
          </cell>
          <cell r="X1154">
            <v>33.6</v>
          </cell>
          <cell r="Y1154">
            <v>50.295857988165679</v>
          </cell>
          <cell r="Z1154">
            <v>2589230.7692307695</v>
          </cell>
          <cell r="AA1154">
            <v>2558769.2307692305</v>
          </cell>
          <cell r="AB1154">
            <v>5.3058569061307201</v>
          </cell>
          <cell r="AC1154">
            <v>2329695.4618171034</v>
          </cell>
          <cell r="AD1154">
            <v>253179.95104787304</v>
          </cell>
          <cell r="AE1154">
            <v>2870748.1518171034</v>
          </cell>
          <cell r="AF1154">
            <v>311978.92104787304</v>
          </cell>
          <cell r="AG1154">
            <v>10765.305569314138</v>
          </cell>
          <cell r="AH1154">
            <v>6346.1538461538466</v>
          </cell>
        </row>
        <row r="1155">
          <cell r="A1155">
            <v>1387</v>
          </cell>
          <cell r="B1155" t="str">
            <v>Метантенки на очистных</v>
          </cell>
          <cell r="C1155">
            <v>4.5</v>
          </cell>
          <cell r="D1155" t="str">
            <v>22</v>
          </cell>
          <cell r="E1155" t="str">
            <v>11.05.05</v>
          </cell>
          <cell r="F1155" t="str">
            <v/>
          </cell>
          <cell r="G1155" t="str">
            <v xml:space="preserve">  .  .</v>
          </cell>
          <cell r="H1155">
            <v>810840.32</v>
          </cell>
          <cell r="I1155">
            <v>0</v>
          </cell>
          <cell r="J1155">
            <v>0</v>
          </cell>
          <cell r="K1155">
            <v>810840.32</v>
          </cell>
          <cell r="L1155">
            <v>0</v>
          </cell>
          <cell r="M1155">
            <v>3040.65</v>
          </cell>
          <cell r="N1155">
            <v>3040.65</v>
          </cell>
          <cell r="O1155">
            <v>88118.03</v>
          </cell>
          <cell r="P1155">
            <v>722722.29</v>
          </cell>
          <cell r="Q1155">
            <v>8108.4</v>
          </cell>
          <cell r="R1155">
            <v>122</v>
          </cell>
          <cell r="S1155">
            <v>935</v>
          </cell>
          <cell r="T1155" t="str">
            <v>Амортизация Очистка сточной жидкости</v>
          </cell>
          <cell r="U1155">
            <v>8596500</v>
          </cell>
          <cell r="V1155">
            <v>67.599999999999994</v>
          </cell>
          <cell r="W1155">
            <v>34</v>
          </cell>
          <cell r="X1155">
            <v>33.6</v>
          </cell>
          <cell r="Y1155">
            <v>50.295857988165679</v>
          </cell>
          <cell r="Z1155">
            <v>4323683.4319526628</v>
          </cell>
          <cell r="AA1155">
            <v>4272816.5680473372</v>
          </cell>
          <cell r="AB1155">
            <v>5.9121139989294322</v>
          </cell>
          <cell r="AC1155">
            <v>3982940.0867684199</v>
          </cell>
          <cell r="AD1155">
            <v>432845.80872108368</v>
          </cell>
          <cell r="AE1155">
            <v>4793780.4067684198</v>
          </cell>
          <cell r="AF1155">
            <v>520963.83872108371</v>
          </cell>
          <cell r="AG1155">
            <v>17976.676525381572</v>
          </cell>
          <cell r="AH1155">
            <v>10597.263313609468</v>
          </cell>
        </row>
        <row r="1156">
          <cell r="A1156">
            <v>1388</v>
          </cell>
          <cell r="B1156" t="str">
            <v>Илоуплотнители очистные</v>
          </cell>
          <cell r="C1156">
            <v>4.5</v>
          </cell>
          <cell r="D1156" t="str">
            <v>22</v>
          </cell>
          <cell r="E1156" t="str">
            <v>11.05.05</v>
          </cell>
          <cell r="F1156" t="str">
            <v/>
          </cell>
          <cell r="G1156" t="str">
            <v xml:space="preserve">  .  .</v>
          </cell>
          <cell r="H1156">
            <v>0.01</v>
          </cell>
          <cell r="I1156">
            <v>0</v>
          </cell>
          <cell r="J1156">
            <v>0</v>
          </cell>
          <cell r="K1156">
            <v>0.01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0.01</v>
          </cell>
          <cell r="Q1156">
            <v>0</v>
          </cell>
          <cell r="R1156">
            <v>122</v>
          </cell>
          <cell r="S1156">
            <v>935</v>
          </cell>
          <cell r="T1156" t="str">
            <v>Амортизация Очистка сточной жидкости</v>
          </cell>
          <cell r="U1156">
            <v>1356000</v>
          </cell>
          <cell r="V1156">
            <v>56.6</v>
          </cell>
          <cell r="W1156">
            <v>23</v>
          </cell>
          <cell r="X1156">
            <v>33.6</v>
          </cell>
          <cell r="Y1156">
            <v>40.636042402826853</v>
          </cell>
          <cell r="Z1156">
            <v>551024.73498233221</v>
          </cell>
          <cell r="AA1156">
            <v>804975.26501766779</v>
          </cell>
          <cell r="AB1156">
            <v>80497526.501766771</v>
          </cell>
          <cell r="AC1156">
            <v>804975.25501766778</v>
          </cell>
          <cell r="AD1156">
            <v>0</v>
          </cell>
          <cell r="AE1156">
            <v>804975.26501766779</v>
          </cell>
          <cell r="AF1156">
            <v>0</v>
          </cell>
          <cell r="AG1156">
            <v>3018.6572438162543</v>
          </cell>
          <cell r="AH1156">
            <v>1996.4664310954065</v>
          </cell>
        </row>
        <row r="1157">
          <cell r="A1157">
            <v>1389</v>
          </cell>
          <cell r="B1157" t="str">
            <v>Благоустройство очистных сооружений</v>
          </cell>
          <cell r="C1157">
            <v>4.5</v>
          </cell>
          <cell r="D1157" t="str">
            <v>22</v>
          </cell>
          <cell r="E1157" t="str">
            <v>11.05.05</v>
          </cell>
          <cell r="F1157" t="str">
            <v>S=30м2</v>
          </cell>
          <cell r="G1157" t="str">
            <v xml:space="preserve">  .  .</v>
          </cell>
          <cell r="H1157">
            <v>0.01</v>
          </cell>
          <cell r="I1157">
            <v>0</v>
          </cell>
          <cell r="J1157">
            <v>0</v>
          </cell>
          <cell r="K1157">
            <v>0.01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0.01</v>
          </cell>
          <cell r="Q1157">
            <v>0</v>
          </cell>
          <cell r="R1157">
            <v>122</v>
          </cell>
          <cell r="S1157">
            <v>935</v>
          </cell>
          <cell r="T1157" t="str">
            <v>Амортизация Очистка сточной жидкости</v>
          </cell>
          <cell r="U1157">
            <v>45000</v>
          </cell>
          <cell r="V1157">
            <v>56.6</v>
          </cell>
          <cell r="W1157">
            <v>23</v>
          </cell>
          <cell r="X1157">
            <v>33.6</v>
          </cell>
          <cell r="Y1157">
            <v>40.636042402826853</v>
          </cell>
          <cell r="Z1157">
            <v>18286.219081272084</v>
          </cell>
          <cell r="AA1157">
            <v>26713.780918727916</v>
          </cell>
          <cell r="AB1157">
            <v>2671378.0918727918</v>
          </cell>
          <cell r="AC1157">
            <v>26713.770918727922</v>
          </cell>
          <cell r="AD1157">
            <v>0</v>
          </cell>
          <cell r="AE1157">
            <v>26713.78091872792</v>
          </cell>
          <cell r="AF1157">
            <v>0</v>
          </cell>
          <cell r="AG1157">
            <v>100.1766784452297</v>
          </cell>
          <cell r="AH1157">
            <v>66.254416961130744</v>
          </cell>
        </row>
        <row r="1158">
          <cell r="A1158">
            <v>1390</v>
          </cell>
          <cell r="B1158" t="str">
            <v>Радиальные вторичные отстойники</v>
          </cell>
          <cell r="C1158">
            <v>4.5</v>
          </cell>
          <cell r="D1158" t="str">
            <v>22</v>
          </cell>
          <cell r="E1158" t="str">
            <v>11.05.05</v>
          </cell>
          <cell r="F1158" t="str">
            <v/>
          </cell>
          <cell r="G1158" t="str">
            <v xml:space="preserve">  .  .</v>
          </cell>
          <cell r="H1158">
            <v>33398517.039999999</v>
          </cell>
          <cell r="I1158">
            <v>0</v>
          </cell>
          <cell r="J1158">
            <v>0</v>
          </cell>
          <cell r="K1158">
            <v>33398517.039999999</v>
          </cell>
          <cell r="L1158">
            <v>0</v>
          </cell>
          <cell r="M1158">
            <v>125244.44</v>
          </cell>
          <cell r="N1158">
            <v>125244.44</v>
          </cell>
          <cell r="O1158">
            <v>1700322.94</v>
          </cell>
          <cell r="P1158">
            <v>31698194.100000001</v>
          </cell>
          <cell r="Q1158">
            <v>333985.17</v>
          </cell>
          <cell r="R1158">
            <v>122</v>
          </cell>
          <cell r="S1158">
            <v>935</v>
          </cell>
          <cell r="T1158" t="str">
            <v>Амортизация Очистка сточной жидкости</v>
          </cell>
          <cell r="U1158">
            <v>75330000</v>
          </cell>
          <cell r="V1158">
            <v>67.599999999999994</v>
          </cell>
          <cell r="W1158">
            <v>34</v>
          </cell>
          <cell r="X1158">
            <v>33.6</v>
          </cell>
          <cell r="Y1158">
            <v>50.295857988165679</v>
          </cell>
          <cell r="Z1158">
            <v>37887869.822485209</v>
          </cell>
          <cell r="AA1158">
            <v>37442130.177514791</v>
          </cell>
          <cell r="AB1158">
            <v>1.1812070447734053</v>
          </cell>
          <cell r="AC1158">
            <v>6052046.5726326182</v>
          </cell>
          <cell r="AD1158">
            <v>308110.49511782825</v>
          </cell>
          <cell r="AE1158">
            <v>39450563.612632617</v>
          </cell>
          <cell r="AF1158">
            <v>2008433.4351178282</v>
          </cell>
          <cell r="AG1158">
            <v>147939.61354737231</v>
          </cell>
          <cell r="AH1158">
            <v>92862.426035502969</v>
          </cell>
        </row>
        <row r="1159">
          <cell r="A1159">
            <v>1391</v>
          </cell>
          <cell r="B1159" t="str">
            <v>Подъездная дорога к биопрудам</v>
          </cell>
          <cell r="C1159">
            <v>4.5</v>
          </cell>
          <cell r="D1159" t="str">
            <v>22</v>
          </cell>
          <cell r="E1159" t="str">
            <v>11.05.05</v>
          </cell>
          <cell r="F1159" t="str">
            <v>200м</v>
          </cell>
          <cell r="G1159" t="str">
            <v xml:space="preserve">  .  .</v>
          </cell>
          <cell r="H1159">
            <v>0.01</v>
          </cell>
          <cell r="I1159">
            <v>0</v>
          </cell>
          <cell r="J1159">
            <v>0</v>
          </cell>
          <cell r="K1159">
            <v>0.01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0.01</v>
          </cell>
          <cell r="Q1159">
            <v>0</v>
          </cell>
          <cell r="R1159">
            <v>122</v>
          </cell>
          <cell r="S1159">
            <v>935</v>
          </cell>
          <cell r="T1159" t="str">
            <v>Амортизация Очистка сточной жидкости</v>
          </cell>
          <cell r="U1159">
            <v>400000</v>
          </cell>
          <cell r="V1159">
            <v>56.6</v>
          </cell>
          <cell r="W1159">
            <v>23</v>
          </cell>
          <cell r="X1159">
            <v>33.6</v>
          </cell>
          <cell r="Y1159">
            <v>40.636042402826853</v>
          </cell>
          <cell r="Z1159">
            <v>162544.16961130741</v>
          </cell>
          <cell r="AA1159">
            <v>237455.83038869259</v>
          </cell>
          <cell r="AB1159">
            <v>23745583.038869258</v>
          </cell>
          <cell r="AC1159">
            <v>237455.82038869258</v>
          </cell>
          <cell r="AD1159">
            <v>0</v>
          </cell>
          <cell r="AE1159">
            <v>237455.83038869259</v>
          </cell>
          <cell r="AF1159">
            <v>0</v>
          </cell>
          <cell r="AG1159">
            <v>890.45936395759725</v>
          </cell>
          <cell r="AH1159">
            <v>588.92815076560657</v>
          </cell>
        </row>
        <row r="1160">
          <cell r="A1160">
            <v>1402</v>
          </cell>
          <cell r="B1160" t="str">
            <v>Столовая Привокз альная 5</v>
          </cell>
          <cell r="C1160">
            <v>2.1</v>
          </cell>
          <cell r="D1160" t="str">
            <v>48</v>
          </cell>
          <cell r="E1160" t="str">
            <v>11.05.05</v>
          </cell>
          <cell r="F1160" t="str">
            <v/>
          </cell>
          <cell r="G1160" t="str">
            <v xml:space="preserve">  .  .</v>
          </cell>
          <cell r="H1160">
            <v>20570.05</v>
          </cell>
          <cell r="I1160">
            <v>0</v>
          </cell>
          <cell r="J1160">
            <v>0</v>
          </cell>
          <cell r="K1160">
            <v>20570.05</v>
          </cell>
          <cell r="L1160">
            <v>0</v>
          </cell>
          <cell r="M1160">
            <v>36</v>
          </cell>
          <cell r="N1160">
            <v>36</v>
          </cell>
          <cell r="O1160">
            <v>1043.28</v>
          </cell>
          <cell r="P1160">
            <v>19526.77</v>
          </cell>
          <cell r="Q1160">
            <v>205.7</v>
          </cell>
          <cell r="R1160">
            <v>122</v>
          </cell>
          <cell r="S1160">
            <v>821.3</v>
          </cell>
          <cell r="T1160" t="str">
            <v>За счет прибыли</v>
          </cell>
          <cell r="U1160">
            <v>1285500</v>
          </cell>
          <cell r="V1160">
            <v>120.2</v>
          </cell>
          <cell r="W1160">
            <v>45</v>
          </cell>
          <cell r="X1160">
            <v>75.2</v>
          </cell>
          <cell r="Y1160">
            <v>37.437603993344425</v>
          </cell>
          <cell r="Z1160">
            <v>481260.39933444257</v>
          </cell>
          <cell r="AA1160">
            <v>804239.60066555743</v>
          </cell>
          <cell r="AB1160">
            <v>41.186514752084314</v>
          </cell>
          <cell r="AC1160">
            <v>826638.61777611182</v>
          </cell>
          <cell r="AD1160">
            <v>41925.78711055452</v>
          </cell>
          <cell r="AE1160">
            <v>847208.66777611186</v>
          </cell>
          <cell r="AF1160">
            <v>42969.067110554519</v>
          </cell>
          <cell r="AG1160">
            <v>1482.6151686081957</v>
          </cell>
          <cell r="AH1160">
            <v>891.22296173044924</v>
          </cell>
        </row>
        <row r="1161">
          <cell r="A1161">
            <v>1409</v>
          </cell>
          <cell r="B1161" t="str">
            <v>Производственная база Ленинс.р-на ул.При</v>
          </cell>
          <cell r="C1161">
            <v>2.1</v>
          </cell>
          <cell r="D1161" t="str">
            <v>48</v>
          </cell>
          <cell r="E1161" t="str">
            <v>11.05.05</v>
          </cell>
          <cell r="F1161" t="str">
            <v/>
          </cell>
          <cell r="G1161" t="str">
            <v xml:space="preserve">  .  .</v>
          </cell>
          <cell r="H1161">
            <v>3291910.69</v>
          </cell>
          <cell r="I1161">
            <v>0</v>
          </cell>
          <cell r="J1161">
            <v>0</v>
          </cell>
          <cell r="K1161">
            <v>3291910.69</v>
          </cell>
          <cell r="L1161">
            <v>0</v>
          </cell>
          <cell r="M1161">
            <v>5760.84</v>
          </cell>
          <cell r="N1161">
            <v>5760.84</v>
          </cell>
          <cell r="O1161">
            <v>109989.4</v>
          </cell>
          <cell r="P1161">
            <v>3181921.29</v>
          </cell>
          <cell r="Q1161">
            <v>32919.11</v>
          </cell>
          <cell r="R1161">
            <v>122</v>
          </cell>
          <cell r="S1161">
            <v>935</v>
          </cell>
          <cell r="T1161" t="str">
            <v>Амортизация (водопровод)</v>
          </cell>
          <cell r="U1161">
            <v>64539000.000000007</v>
          </cell>
          <cell r="V1161">
            <v>117.2</v>
          </cell>
          <cell r="W1161">
            <v>42</v>
          </cell>
          <cell r="X1161">
            <v>75.2</v>
          </cell>
          <cell r="Y1161">
            <v>35.836177474402731</v>
          </cell>
          <cell r="Z1161">
            <v>23128310.580204781</v>
          </cell>
          <cell r="AA1161">
            <v>41410689.41979523</v>
          </cell>
          <cell r="AB1161">
            <v>13.014366367244499</v>
          </cell>
          <cell r="AC1161">
            <v>39550221.077908635</v>
          </cell>
          <cell r="AD1161">
            <v>1321452.9481134021</v>
          </cell>
          <cell r="AE1161">
            <v>42842131.767908633</v>
          </cell>
          <cell r="AF1161">
            <v>1431442.348113402</v>
          </cell>
          <cell r="AG1161">
            <v>74973.730593840111</v>
          </cell>
          <cell r="AH1161">
            <v>45889.505119453934</v>
          </cell>
        </row>
        <row r="1162">
          <cell r="A1162">
            <v>1410</v>
          </cell>
          <cell r="B1162" t="str">
            <v>Контора -лаборатория на площадке очистн</v>
          </cell>
          <cell r="C1162">
            <v>2.1</v>
          </cell>
          <cell r="D1162" t="str">
            <v>48</v>
          </cell>
          <cell r="E1162" t="str">
            <v>11.05.05</v>
          </cell>
          <cell r="F1162" t="str">
            <v/>
          </cell>
          <cell r="G1162" t="str">
            <v xml:space="preserve">  .  .</v>
          </cell>
          <cell r="H1162">
            <v>259645.81</v>
          </cell>
          <cell r="I1162">
            <v>0</v>
          </cell>
          <cell r="J1162">
            <v>0</v>
          </cell>
          <cell r="K1162">
            <v>259645.81</v>
          </cell>
          <cell r="L1162">
            <v>0</v>
          </cell>
          <cell r="M1162">
            <v>454.38</v>
          </cell>
          <cell r="N1162">
            <v>454.38</v>
          </cell>
          <cell r="O1162">
            <v>13167.94</v>
          </cell>
          <cell r="P1162">
            <v>246477.87</v>
          </cell>
          <cell r="Q1162">
            <v>2596.46</v>
          </cell>
          <cell r="R1162">
            <v>122</v>
          </cell>
          <cell r="S1162">
            <v>935</v>
          </cell>
          <cell r="T1162" t="str">
            <v>Амортизация Очистка сточной жидкости</v>
          </cell>
          <cell r="U1162">
            <v>9349500</v>
          </cell>
          <cell r="V1162">
            <v>109.2</v>
          </cell>
          <cell r="W1162">
            <v>34</v>
          </cell>
          <cell r="X1162">
            <v>75.2</v>
          </cell>
          <cell r="Y1162">
            <v>31.135531135531135</v>
          </cell>
          <cell r="Z1162">
            <v>2911016.4835164836</v>
          </cell>
          <cell r="AA1162">
            <v>6438483.5164835164</v>
          </cell>
          <cell r="AB1162">
            <v>26.121953733548235</v>
          </cell>
          <cell r="AC1162">
            <v>6522810.0259296559</v>
          </cell>
          <cell r="AD1162">
            <v>330804.37944613915</v>
          </cell>
          <cell r="AE1162">
            <v>6782455.8359296555</v>
          </cell>
          <cell r="AF1162">
            <v>343972.31944613915</v>
          </cell>
          <cell r="AG1162">
            <v>11869.297712876898</v>
          </cell>
          <cell r="AH1162">
            <v>7134.8443223443219</v>
          </cell>
        </row>
        <row r="1163">
          <cell r="A1163">
            <v>1411</v>
          </cell>
          <cell r="B1163" t="str">
            <v>Хлораторная на площ очистных</v>
          </cell>
          <cell r="C1163">
            <v>2.1</v>
          </cell>
          <cell r="D1163" t="str">
            <v>48</v>
          </cell>
          <cell r="E1163" t="str">
            <v>11.05.05</v>
          </cell>
          <cell r="F1163" t="str">
            <v/>
          </cell>
          <cell r="G1163" t="str">
            <v xml:space="preserve">  .  .</v>
          </cell>
          <cell r="H1163">
            <v>310509.68</v>
          </cell>
          <cell r="I1163">
            <v>0</v>
          </cell>
          <cell r="J1163">
            <v>0</v>
          </cell>
          <cell r="K1163">
            <v>310509.68</v>
          </cell>
          <cell r="L1163">
            <v>0</v>
          </cell>
          <cell r="M1163">
            <v>543.39</v>
          </cell>
          <cell r="N1163">
            <v>543.39</v>
          </cell>
          <cell r="O1163">
            <v>15747.45</v>
          </cell>
          <cell r="P1163">
            <v>294762.23</v>
          </cell>
          <cell r="Q1163">
            <v>3105.1</v>
          </cell>
          <cell r="R1163">
            <v>122</v>
          </cell>
          <cell r="S1163">
            <v>935</v>
          </cell>
          <cell r="T1163" t="str">
            <v>Амортизация Очистка сточной жидкости</v>
          </cell>
          <cell r="U1163">
            <v>6711000</v>
          </cell>
          <cell r="V1163">
            <v>109.2</v>
          </cell>
          <cell r="W1163">
            <v>34</v>
          </cell>
          <cell r="X1163">
            <v>75.2</v>
          </cell>
          <cell r="Y1163">
            <v>31.135531135531135</v>
          </cell>
          <cell r="Z1163">
            <v>2089505.4945054946</v>
          </cell>
          <cell r="AA1163">
            <v>4621494.5054945052</v>
          </cell>
          <cell r="AB1163">
            <v>15.678720117887918</v>
          </cell>
          <cell r="AC1163">
            <v>4557884.6866149399</v>
          </cell>
          <cell r="AD1163">
            <v>231152.41112043409</v>
          </cell>
          <cell r="AE1163">
            <v>4868394.3666149396</v>
          </cell>
          <cell r="AF1163">
            <v>246899.8611204341</v>
          </cell>
          <cell r="AG1163">
            <v>8519.690141576144</v>
          </cell>
          <cell r="AH1163">
            <v>5121.336996336996</v>
          </cell>
        </row>
        <row r="1164">
          <cell r="A1164">
            <v>1412</v>
          </cell>
          <cell r="B1164" t="str">
            <v>Блок воздуходув н/стан очистных</v>
          </cell>
          <cell r="C1164">
            <v>2.1</v>
          </cell>
          <cell r="D1164" t="str">
            <v>48</v>
          </cell>
          <cell r="E1164" t="str">
            <v>11.05.05</v>
          </cell>
          <cell r="F1164" t="str">
            <v/>
          </cell>
          <cell r="G1164" t="str">
            <v xml:space="preserve">  .  .</v>
          </cell>
          <cell r="H1164">
            <v>1876080.91</v>
          </cell>
          <cell r="I1164">
            <v>0</v>
          </cell>
          <cell r="J1164">
            <v>0</v>
          </cell>
          <cell r="K1164">
            <v>1876080.91</v>
          </cell>
          <cell r="L1164">
            <v>0</v>
          </cell>
          <cell r="M1164">
            <v>3283.14</v>
          </cell>
          <cell r="N1164">
            <v>3283.14</v>
          </cell>
          <cell r="O1164">
            <v>90778.94</v>
          </cell>
          <cell r="P1164">
            <v>1785301.97</v>
          </cell>
          <cell r="Q1164">
            <v>18760.810000000001</v>
          </cell>
          <cell r="R1164">
            <v>122</v>
          </cell>
          <cell r="S1164">
            <v>935</v>
          </cell>
          <cell r="T1164" t="str">
            <v>Амортизация Очистка сточной жидкости</v>
          </cell>
          <cell r="U1164">
            <v>19561500</v>
          </cell>
          <cell r="V1164">
            <v>109.2</v>
          </cell>
          <cell r="W1164">
            <v>34</v>
          </cell>
          <cell r="X1164">
            <v>75.2</v>
          </cell>
          <cell r="Y1164">
            <v>31.135531135531135</v>
          </cell>
          <cell r="Z1164">
            <v>6090576.923076923</v>
          </cell>
          <cell r="AA1164">
            <v>13470923.076923076</v>
          </cell>
          <cell r="AB1164">
            <v>7.5454591454481372</v>
          </cell>
          <cell r="AC1164">
            <v>12279810.949960163</v>
          </cell>
          <cell r="AD1164">
            <v>594189.8430370877</v>
          </cell>
          <cell r="AE1164">
            <v>14155891.859960163</v>
          </cell>
          <cell r="AF1164">
            <v>684968.78303708765</v>
          </cell>
          <cell r="AG1164">
            <v>24772.810754930284</v>
          </cell>
          <cell r="AH1164">
            <v>14927.884615384615</v>
          </cell>
        </row>
        <row r="1165">
          <cell r="A1165">
            <v>1414</v>
          </cell>
          <cell r="B1165" t="str">
            <v>Дом-контора Актас</v>
          </cell>
          <cell r="C1165">
            <v>2.1</v>
          </cell>
          <cell r="D1165" t="str">
            <v>48</v>
          </cell>
          <cell r="E1165" t="str">
            <v>11.05.05</v>
          </cell>
          <cell r="F1165" t="str">
            <v/>
          </cell>
          <cell r="G1165" t="str">
            <v xml:space="preserve">  .  .</v>
          </cell>
          <cell r="H1165">
            <v>31058.43</v>
          </cell>
          <cell r="I1165">
            <v>0</v>
          </cell>
          <cell r="J1165">
            <v>0</v>
          </cell>
          <cell r="K1165">
            <v>31058.43</v>
          </cell>
          <cell r="L1165">
            <v>0</v>
          </cell>
          <cell r="M1165">
            <v>54.35</v>
          </cell>
          <cell r="N1165">
            <v>54.35</v>
          </cell>
          <cell r="O1165">
            <v>271.75</v>
          </cell>
          <cell r="P1165">
            <v>30786.68</v>
          </cell>
          <cell r="Q1165">
            <v>310.58</v>
          </cell>
          <cell r="R1165">
            <v>122</v>
          </cell>
          <cell r="S1165">
            <v>935</v>
          </cell>
          <cell r="T1165" t="str">
            <v>Амортизация (канализация)</v>
          </cell>
          <cell r="U1165">
            <v>0</v>
          </cell>
          <cell r="V1165">
            <v>124.2</v>
          </cell>
          <cell r="W1165">
            <v>49</v>
          </cell>
          <cell r="X1165">
            <v>75.2</v>
          </cell>
          <cell r="Y1165">
            <v>39.452495974235106</v>
          </cell>
          <cell r="Z1165">
            <v>0</v>
          </cell>
          <cell r="AA1165">
            <v>30786.68</v>
          </cell>
          <cell r="AB1165">
            <v>1</v>
          </cell>
          <cell r="AC1165">
            <v>0</v>
          </cell>
          <cell r="AD1165">
            <v>0</v>
          </cell>
          <cell r="AE1165">
            <v>31058.43</v>
          </cell>
          <cell r="AF1165">
            <v>271.75</v>
          </cell>
          <cell r="AG1165">
            <v>54.352252499999999</v>
          </cell>
          <cell r="AH1165">
            <v>20.65665593129361</v>
          </cell>
        </row>
        <row r="1166">
          <cell r="A1166">
            <v>1415</v>
          </cell>
          <cell r="B1166" t="str">
            <v>Помещение мастерских Актас</v>
          </cell>
          <cell r="C1166">
            <v>2.1</v>
          </cell>
          <cell r="D1166" t="str">
            <v>48</v>
          </cell>
          <cell r="E1166" t="str">
            <v>11.05.05</v>
          </cell>
          <cell r="F1166" t="str">
            <v/>
          </cell>
          <cell r="G1166" t="str">
            <v xml:space="preserve">  .  .</v>
          </cell>
          <cell r="H1166">
            <v>0.01</v>
          </cell>
          <cell r="I1166">
            <v>0</v>
          </cell>
          <cell r="J1166">
            <v>0</v>
          </cell>
          <cell r="K1166">
            <v>0.01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0.01</v>
          </cell>
          <cell r="Q1166">
            <v>0</v>
          </cell>
          <cell r="R1166">
            <v>122</v>
          </cell>
          <cell r="S1166">
            <v>935</v>
          </cell>
          <cell r="T1166" t="str">
            <v>Амортизация (канализация)</v>
          </cell>
          <cell r="U1166">
            <v>0</v>
          </cell>
          <cell r="V1166">
            <v>124.2</v>
          </cell>
          <cell r="W1166">
            <v>49</v>
          </cell>
          <cell r="X1166">
            <v>75.2</v>
          </cell>
          <cell r="Y1166">
            <v>39.452495974235106</v>
          </cell>
          <cell r="Z1166">
            <v>0</v>
          </cell>
          <cell r="AA1166">
            <v>0.01</v>
          </cell>
          <cell r="AB1166">
            <v>1</v>
          </cell>
          <cell r="AC1166">
            <v>0</v>
          </cell>
          <cell r="AD1166">
            <v>0</v>
          </cell>
          <cell r="AE1166">
            <v>0.01</v>
          </cell>
          <cell r="AF1166">
            <v>0</v>
          </cell>
          <cell r="AG1166">
            <v>1.7500000000000002E-5</v>
          </cell>
          <cell r="AH1166">
            <v>6.7096081588835217E-6</v>
          </cell>
        </row>
        <row r="1167">
          <cell r="A1167">
            <v>1416</v>
          </cell>
          <cell r="B1167" t="str">
            <v>Помещение гаража Актас</v>
          </cell>
          <cell r="C1167">
            <v>2.1</v>
          </cell>
          <cell r="D1167" t="str">
            <v>48</v>
          </cell>
          <cell r="E1167" t="str">
            <v>11.05.05</v>
          </cell>
          <cell r="F1167" t="str">
            <v/>
          </cell>
          <cell r="G1167" t="str">
            <v xml:space="preserve">  .  .</v>
          </cell>
          <cell r="H1167">
            <v>0.01</v>
          </cell>
          <cell r="I1167">
            <v>0</v>
          </cell>
          <cell r="J1167">
            <v>0</v>
          </cell>
          <cell r="K1167">
            <v>0.01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0.01</v>
          </cell>
          <cell r="Q1167">
            <v>0</v>
          </cell>
          <cell r="R1167">
            <v>122</v>
          </cell>
          <cell r="S1167">
            <v>935</v>
          </cell>
          <cell r="T1167" t="str">
            <v>Амортизация (канализация)</v>
          </cell>
          <cell r="U1167">
            <v>0</v>
          </cell>
          <cell r="V1167">
            <v>124.2</v>
          </cell>
          <cell r="W1167">
            <v>49</v>
          </cell>
          <cell r="X1167">
            <v>75.2</v>
          </cell>
          <cell r="Y1167">
            <v>39.452495974235106</v>
          </cell>
          <cell r="Z1167">
            <v>0</v>
          </cell>
          <cell r="AA1167">
            <v>0.01</v>
          </cell>
          <cell r="AB1167">
            <v>1</v>
          </cell>
          <cell r="AC1167">
            <v>0</v>
          </cell>
          <cell r="AD1167">
            <v>0</v>
          </cell>
          <cell r="AE1167">
            <v>0.01</v>
          </cell>
          <cell r="AF1167">
            <v>0</v>
          </cell>
          <cell r="AG1167">
            <v>1.7500000000000002E-5</v>
          </cell>
          <cell r="AH1167">
            <v>6.7096081588835217E-6</v>
          </cell>
        </row>
        <row r="1168">
          <cell r="A1168">
            <v>1417</v>
          </cell>
          <cell r="B1168" t="str">
            <v>Кузница Актас</v>
          </cell>
          <cell r="C1168">
            <v>2.1</v>
          </cell>
          <cell r="D1168" t="str">
            <v>48</v>
          </cell>
          <cell r="E1168" t="str">
            <v>11.05.05</v>
          </cell>
          <cell r="F1168" t="str">
            <v/>
          </cell>
          <cell r="G1168" t="str">
            <v xml:space="preserve">  .  .</v>
          </cell>
          <cell r="H1168">
            <v>0.01</v>
          </cell>
          <cell r="I1168">
            <v>0</v>
          </cell>
          <cell r="J1168">
            <v>0</v>
          </cell>
          <cell r="K1168">
            <v>0.01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0.01</v>
          </cell>
          <cell r="Q1168">
            <v>0</v>
          </cell>
          <cell r="R1168">
            <v>122</v>
          </cell>
          <cell r="S1168">
            <v>935</v>
          </cell>
          <cell r="T1168" t="str">
            <v>Амортизация (канализация)</v>
          </cell>
          <cell r="U1168">
            <v>0</v>
          </cell>
          <cell r="V1168">
            <v>124.2</v>
          </cell>
          <cell r="W1168">
            <v>49</v>
          </cell>
          <cell r="X1168">
            <v>75.2</v>
          </cell>
          <cell r="Y1168">
            <v>39.452495974235106</v>
          </cell>
          <cell r="Z1168">
            <v>0</v>
          </cell>
          <cell r="AA1168">
            <v>0.01</v>
          </cell>
          <cell r="AB1168">
            <v>1</v>
          </cell>
          <cell r="AC1168">
            <v>0</v>
          </cell>
          <cell r="AD1168">
            <v>0</v>
          </cell>
          <cell r="AE1168">
            <v>0.01</v>
          </cell>
          <cell r="AF1168">
            <v>0</v>
          </cell>
          <cell r="AG1168">
            <v>1.7500000000000002E-5</v>
          </cell>
          <cell r="AH1168">
            <v>6.7096081588835217E-6</v>
          </cell>
        </row>
        <row r="1169">
          <cell r="A1169">
            <v>1419</v>
          </cell>
          <cell r="B1169" t="str">
            <v>Гараж на очистных сооружениях</v>
          </cell>
          <cell r="C1169">
            <v>2.1</v>
          </cell>
          <cell r="D1169" t="str">
            <v>48</v>
          </cell>
          <cell r="E1169" t="str">
            <v>11.05.05</v>
          </cell>
          <cell r="F1169" t="str">
            <v/>
          </cell>
          <cell r="G1169" t="str">
            <v xml:space="preserve">  .  .</v>
          </cell>
          <cell r="H1169">
            <v>528880.54</v>
          </cell>
          <cell r="I1169">
            <v>0</v>
          </cell>
          <cell r="J1169">
            <v>0</v>
          </cell>
          <cell r="K1169">
            <v>528880.54</v>
          </cell>
          <cell r="L1169">
            <v>0</v>
          </cell>
          <cell r="M1169">
            <v>925.54</v>
          </cell>
          <cell r="N1169">
            <v>925.54</v>
          </cell>
          <cell r="O1169">
            <v>26822.16</v>
          </cell>
          <cell r="P1169">
            <v>502058.38</v>
          </cell>
          <cell r="Q1169">
            <v>5288.81</v>
          </cell>
          <cell r="R1169">
            <v>122</v>
          </cell>
          <cell r="S1169">
            <v>935</v>
          </cell>
          <cell r="T1169" t="str">
            <v>Амортизация Очистка сточной жидкости</v>
          </cell>
          <cell r="U1169">
            <v>4282500</v>
          </cell>
          <cell r="V1169">
            <v>109.2</v>
          </cell>
          <cell r="W1169">
            <v>34</v>
          </cell>
          <cell r="X1169">
            <v>75.2</v>
          </cell>
          <cell r="Y1169">
            <v>31.135531135531135</v>
          </cell>
          <cell r="Z1169">
            <v>1333379.1208791209</v>
          </cell>
          <cell r="AA1169">
            <v>2949120.8791208789</v>
          </cell>
          <cell r="AB1169">
            <v>5.8740596643778336</v>
          </cell>
          <cell r="AC1169">
            <v>2577795.3072883678</v>
          </cell>
          <cell r="AD1169">
            <v>130732.80816748855</v>
          </cell>
          <cell r="AE1169">
            <v>3106675.8472883678</v>
          </cell>
          <cell r="AF1169">
            <v>157554.96816748855</v>
          </cell>
          <cell r="AG1169">
            <v>5436.6827327546443</v>
          </cell>
          <cell r="AH1169">
            <v>3268.0860805860807</v>
          </cell>
        </row>
        <row r="1170">
          <cell r="A1170">
            <v>1422</v>
          </cell>
          <cell r="B1170" t="str">
            <v>Котельная ДКВР-4-13 на площ очистных</v>
          </cell>
          <cell r="C1170">
            <v>2.1</v>
          </cell>
          <cell r="D1170" t="str">
            <v>48</v>
          </cell>
          <cell r="E1170" t="str">
            <v>11.05.05</v>
          </cell>
          <cell r="F1170" t="str">
            <v/>
          </cell>
          <cell r="G1170" t="str">
            <v xml:space="preserve">  .  .</v>
          </cell>
          <cell r="H1170">
            <v>984730.08</v>
          </cell>
          <cell r="I1170">
            <v>0</v>
          </cell>
          <cell r="J1170">
            <v>0</v>
          </cell>
          <cell r="K1170">
            <v>984730.08</v>
          </cell>
          <cell r="L1170">
            <v>0</v>
          </cell>
          <cell r="M1170">
            <v>1723.28</v>
          </cell>
          <cell r="N1170">
            <v>1723.28</v>
          </cell>
          <cell r="O1170">
            <v>49940.639999999999</v>
          </cell>
          <cell r="P1170">
            <v>934789.44</v>
          </cell>
          <cell r="Q1170">
            <v>9847.2999999999993</v>
          </cell>
          <cell r="R1170">
            <v>122</v>
          </cell>
          <cell r="S1170">
            <v>935</v>
          </cell>
          <cell r="T1170" t="str">
            <v>Амортизация Очистка сточной жидкости</v>
          </cell>
          <cell r="U1170">
            <v>21010500</v>
          </cell>
          <cell r="V1170">
            <v>109.2</v>
          </cell>
          <cell r="W1170">
            <v>34</v>
          </cell>
          <cell r="X1170">
            <v>75.2</v>
          </cell>
          <cell r="Y1170">
            <v>31.135531135531135</v>
          </cell>
          <cell r="Z1170">
            <v>6541730.769230769</v>
          </cell>
          <cell r="AA1170">
            <v>14468769.230769232</v>
          </cell>
          <cell r="AB1170">
            <v>15.478105134316914</v>
          </cell>
          <cell r="AC1170">
            <v>14257025.627164304</v>
          </cell>
          <cell r="AD1170">
            <v>723045.83639507263</v>
          </cell>
          <cell r="AE1170">
            <v>15241755.707164304</v>
          </cell>
          <cell r="AF1170">
            <v>772986.47639507265</v>
          </cell>
          <cell r="AG1170">
            <v>26673.072487537534</v>
          </cell>
          <cell r="AH1170">
            <v>16033.653846153846</v>
          </cell>
        </row>
        <row r="1171">
          <cell r="A1171">
            <v>1423</v>
          </cell>
          <cell r="B1171" t="str">
            <v>Камеры авар задвижки на очистных</v>
          </cell>
          <cell r="C1171">
            <v>2.1</v>
          </cell>
          <cell r="D1171" t="str">
            <v>48</v>
          </cell>
          <cell r="E1171" t="str">
            <v>11.05.05</v>
          </cell>
          <cell r="F1171" t="str">
            <v/>
          </cell>
          <cell r="G1171" t="str">
            <v xml:space="preserve">  .  .</v>
          </cell>
          <cell r="H1171">
            <v>108075.33</v>
          </cell>
          <cell r="I1171">
            <v>0</v>
          </cell>
          <cell r="J1171">
            <v>0</v>
          </cell>
          <cell r="K1171">
            <v>108075.33</v>
          </cell>
          <cell r="L1171">
            <v>0</v>
          </cell>
          <cell r="M1171">
            <v>189.13</v>
          </cell>
          <cell r="N1171">
            <v>189.13</v>
          </cell>
          <cell r="O1171">
            <v>5480.99</v>
          </cell>
          <cell r="P1171">
            <v>102594.34</v>
          </cell>
          <cell r="Q1171">
            <v>1080.75</v>
          </cell>
          <cell r="R1171">
            <v>122</v>
          </cell>
          <cell r="S1171">
            <v>935</v>
          </cell>
          <cell r="T1171" t="str">
            <v>Амортизация Очистка сточной жидкости</v>
          </cell>
          <cell r="U1171">
            <v>195000</v>
          </cell>
          <cell r="V1171">
            <v>109.2</v>
          </cell>
          <cell r="W1171">
            <v>34</v>
          </cell>
          <cell r="X1171">
            <v>75.2</v>
          </cell>
          <cell r="Y1171">
            <v>31.135531135531135</v>
          </cell>
          <cell r="Z1171">
            <v>60714.285714285717</v>
          </cell>
          <cell r="AA1171">
            <v>134285.71428571429</v>
          </cell>
          <cell r="AB1171">
            <v>1.3088998309820434</v>
          </cell>
          <cell r="AC1171">
            <v>33384.451170328583</v>
          </cell>
          <cell r="AD1171">
            <v>1693.0768846142701</v>
          </cell>
          <cell r="AE1171">
            <v>141459.78117032858</v>
          </cell>
          <cell r="AF1171">
            <v>7174.0668846142698</v>
          </cell>
          <cell r="AG1171">
            <v>247.55461704807502</v>
          </cell>
          <cell r="AH1171">
            <v>148.80952380952382</v>
          </cell>
        </row>
        <row r="1172">
          <cell r="A1172">
            <v>1427</v>
          </cell>
          <cell r="B1172" t="str">
            <v>Экскаватор ЭТЦ-165 на базе трактор ЮМЗ 6 Т 342</v>
          </cell>
          <cell r="C1172">
            <v>10</v>
          </cell>
          <cell r="D1172" t="str">
            <v>10</v>
          </cell>
          <cell r="E1172" t="str">
            <v>11.05.05</v>
          </cell>
          <cell r="F1172" t="str">
            <v>зав № 637406, № дв 609702</v>
          </cell>
          <cell r="G1172" t="str">
            <v>01.01.93</v>
          </cell>
          <cell r="H1172">
            <v>0.01</v>
          </cell>
          <cell r="I1172">
            <v>0</v>
          </cell>
          <cell r="J1172">
            <v>0</v>
          </cell>
          <cell r="K1172">
            <v>0.01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0.01</v>
          </cell>
          <cell r="Q1172">
            <v>0</v>
          </cell>
          <cell r="R1172">
            <v>123</v>
          </cell>
          <cell r="S1172">
            <v>935</v>
          </cell>
          <cell r="T1172" t="str">
            <v>Амортизация (водопровод)</v>
          </cell>
          <cell r="U1172">
            <v>1200000</v>
          </cell>
          <cell r="V1172">
            <v>22</v>
          </cell>
          <cell r="W1172">
            <v>14</v>
          </cell>
          <cell r="X1172">
            <v>8</v>
          </cell>
          <cell r="Y1172">
            <v>63.636363636363633</v>
          </cell>
          <cell r="Z1172">
            <v>763636.36363636365</v>
          </cell>
          <cell r="AA1172">
            <v>436363.63636363635</v>
          </cell>
          <cell r="AB1172">
            <v>43636363.636363633</v>
          </cell>
          <cell r="AC1172">
            <v>436363.62636363634</v>
          </cell>
          <cell r="AD1172">
            <v>0</v>
          </cell>
          <cell r="AE1172">
            <v>436363.63636363635</v>
          </cell>
          <cell r="AF1172">
            <v>0</v>
          </cell>
          <cell r="AG1172">
            <v>3636.363636363636</v>
          </cell>
          <cell r="AH1172">
            <v>4545.454545454545</v>
          </cell>
        </row>
        <row r="1173">
          <cell r="A1173">
            <v>1439</v>
          </cell>
          <cell r="B1173" t="str">
            <v>Станция катодной защиты 4</v>
          </cell>
          <cell r="C1173">
            <v>7</v>
          </cell>
          <cell r="D1173" t="str">
            <v>14</v>
          </cell>
          <cell r="E1173" t="str">
            <v>11.05.05</v>
          </cell>
          <cell r="F1173" t="str">
            <v/>
          </cell>
          <cell r="G1173" t="str">
            <v xml:space="preserve">  .  .</v>
          </cell>
          <cell r="H1173">
            <v>0.01</v>
          </cell>
          <cell r="I1173">
            <v>0</v>
          </cell>
          <cell r="J1173">
            <v>0</v>
          </cell>
          <cell r="K1173">
            <v>0.01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0.01</v>
          </cell>
          <cell r="Q1173">
            <v>0</v>
          </cell>
          <cell r="R1173">
            <v>123</v>
          </cell>
          <cell r="S1173">
            <v>935</v>
          </cell>
          <cell r="T1173" t="str">
            <v>Амортизация (водопровод)</v>
          </cell>
          <cell r="U1173">
            <v>136000</v>
          </cell>
          <cell r="V1173">
            <v>27</v>
          </cell>
          <cell r="W1173">
            <v>15</v>
          </cell>
          <cell r="X1173">
            <v>12</v>
          </cell>
          <cell r="Y1173">
            <v>55.555555555555557</v>
          </cell>
          <cell r="Z1173">
            <v>75555.555555555562</v>
          </cell>
          <cell r="AA1173">
            <v>60444.444444444438</v>
          </cell>
          <cell r="AB1173">
            <v>6044444.444444444</v>
          </cell>
          <cell r="AC1173">
            <v>60444.434444444436</v>
          </cell>
          <cell r="AD1173">
            <v>0</v>
          </cell>
          <cell r="AE1173">
            <v>60444.444444444438</v>
          </cell>
          <cell r="AF1173">
            <v>0</v>
          </cell>
          <cell r="AG1173">
            <v>352.59259259259255</v>
          </cell>
          <cell r="AH1173">
            <v>419.75308641975312</v>
          </cell>
        </row>
        <row r="1174">
          <cell r="A1174">
            <v>1445</v>
          </cell>
          <cell r="B1174" t="str">
            <v>Радиостанция Лен</v>
          </cell>
          <cell r="C1174">
            <v>25</v>
          </cell>
          <cell r="D1174" t="str">
            <v>4</v>
          </cell>
          <cell r="E1174" t="str">
            <v>11.05.05</v>
          </cell>
          <cell r="F1174" t="str">
            <v/>
          </cell>
          <cell r="G1174" t="str">
            <v xml:space="preserve">  .  .</v>
          </cell>
          <cell r="H1174">
            <v>0.01</v>
          </cell>
          <cell r="I1174">
            <v>0</v>
          </cell>
          <cell r="J1174">
            <v>0</v>
          </cell>
          <cell r="K1174">
            <v>0.01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0.01</v>
          </cell>
          <cell r="Q1174">
            <v>0</v>
          </cell>
          <cell r="R1174">
            <v>123</v>
          </cell>
          <cell r="S1174">
            <v>935</v>
          </cell>
          <cell r="T1174" t="str">
            <v>Амортизация (водопровод)</v>
          </cell>
          <cell r="U1174">
            <v>12000</v>
          </cell>
          <cell r="V1174">
            <v>7</v>
          </cell>
          <cell r="W1174">
            <v>5</v>
          </cell>
          <cell r="X1174">
            <v>2</v>
          </cell>
          <cell r="Y1174">
            <v>71.428571428571431</v>
          </cell>
          <cell r="Z1174">
            <v>8571.4285714285725</v>
          </cell>
          <cell r="AA1174">
            <v>3428.5714285714275</v>
          </cell>
          <cell r="AB1174">
            <v>342857.14285714272</v>
          </cell>
          <cell r="AC1174">
            <v>3428.5614285714273</v>
          </cell>
          <cell r="AD1174">
            <v>0</v>
          </cell>
          <cell r="AE1174">
            <v>3428.5714285714275</v>
          </cell>
          <cell r="AF1174">
            <v>0</v>
          </cell>
          <cell r="AG1174">
            <v>71.428571428571402</v>
          </cell>
          <cell r="AH1174">
            <v>142.85714285714286</v>
          </cell>
        </row>
        <row r="1175">
          <cell r="A1175">
            <v>1451</v>
          </cell>
          <cell r="B1175" t="str">
            <v>А/машина ГАЗ-52 М 597 АО</v>
          </cell>
          <cell r="C1175">
            <v>10</v>
          </cell>
          <cell r="D1175" t="str">
            <v>10</v>
          </cell>
          <cell r="E1175" t="str">
            <v>11.05.05</v>
          </cell>
          <cell r="F1175" t="str">
            <v>фургон, 3 тн, № двиг б/н, шасси б/н</v>
          </cell>
          <cell r="G1175" t="str">
            <v>01.01.79</v>
          </cell>
          <cell r="H1175">
            <v>0.01</v>
          </cell>
          <cell r="I1175">
            <v>0</v>
          </cell>
          <cell r="J1175">
            <v>0</v>
          </cell>
          <cell r="K1175">
            <v>0.01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0.01</v>
          </cell>
          <cell r="Q1175">
            <v>0</v>
          </cell>
          <cell r="R1175">
            <v>124</v>
          </cell>
          <cell r="S1175">
            <v>935</v>
          </cell>
          <cell r="T1175" t="str">
            <v>Амортизация (водопровод)</v>
          </cell>
          <cell r="U1175">
            <v>320000</v>
          </cell>
          <cell r="V1175">
            <v>36</v>
          </cell>
          <cell r="W1175">
            <v>28</v>
          </cell>
          <cell r="X1175">
            <v>8</v>
          </cell>
          <cell r="Y1175">
            <v>77.777777777777786</v>
          </cell>
          <cell r="Z1175">
            <v>248888.88888888893</v>
          </cell>
          <cell r="AA1175">
            <v>71111.111111111066</v>
          </cell>
          <cell r="AB1175">
            <v>7111111.1111111064</v>
          </cell>
          <cell r="AC1175">
            <v>71111.101111111071</v>
          </cell>
          <cell r="AD1175">
            <v>0</v>
          </cell>
          <cell r="AE1175">
            <v>71111.111111111066</v>
          </cell>
          <cell r="AF1175">
            <v>0</v>
          </cell>
          <cell r="AG1175">
            <v>592.59259259259227</v>
          </cell>
          <cell r="AH1175">
            <v>740.74074074074076</v>
          </cell>
        </row>
        <row r="1176">
          <cell r="A1176">
            <v>1452</v>
          </cell>
          <cell r="B1176" t="str">
            <v>А/машина ЗИЛ-431 412 М 254 ВЕ КО-713</v>
          </cell>
          <cell r="C1176">
            <v>10</v>
          </cell>
          <cell r="D1176" t="str">
            <v>10</v>
          </cell>
          <cell r="E1176" t="str">
            <v>11.05.05</v>
          </cell>
          <cell r="F1176" t="str">
            <v>п/моечная, 6,5 тн, № двиг 560354, шасси 2989884</v>
          </cell>
          <cell r="G1176" t="str">
            <v>01.01.90</v>
          </cell>
          <cell r="H1176">
            <v>0.01</v>
          </cell>
          <cell r="I1176">
            <v>0</v>
          </cell>
          <cell r="J1176">
            <v>0</v>
          </cell>
          <cell r="K1176">
            <v>0.01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0.01</v>
          </cell>
          <cell r="Q1176">
            <v>0</v>
          </cell>
          <cell r="R1176">
            <v>124</v>
          </cell>
          <cell r="S1176">
            <v>821.1</v>
          </cell>
          <cell r="T1176" t="str">
            <v>Амортизация (водопровод)</v>
          </cell>
          <cell r="U1176">
            <v>1016000</v>
          </cell>
          <cell r="V1176">
            <v>25</v>
          </cell>
          <cell r="W1176">
            <v>17</v>
          </cell>
          <cell r="X1176">
            <v>8</v>
          </cell>
          <cell r="Y1176">
            <v>68</v>
          </cell>
          <cell r="Z1176">
            <v>690880</v>
          </cell>
          <cell r="AA1176">
            <v>325120</v>
          </cell>
          <cell r="AB1176">
            <v>32512000</v>
          </cell>
          <cell r="AC1176">
            <v>325119.99</v>
          </cell>
          <cell r="AD1176">
            <v>0</v>
          </cell>
          <cell r="AE1176">
            <v>325120</v>
          </cell>
          <cell r="AF1176">
            <v>0</v>
          </cell>
          <cell r="AG1176">
            <v>2709.3333333333335</v>
          </cell>
          <cell r="AH1176">
            <v>3386.6666666666665</v>
          </cell>
        </row>
        <row r="1177">
          <cell r="A1177">
            <v>1453</v>
          </cell>
          <cell r="B1177" t="str">
            <v>А/машина КАМАЗ 5511 М 124 ВЕ</v>
          </cell>
          <cell r="C1177">
            <v>10</v>
          </cell>
          <cell r="D1177" t="str">
            <v>10</v>
          </cell>
          <cell r="E1177" t="str">
            <v>11.05.05</v>
          </cell>
          <cell r="F1177" t="str">
            <v>с/свал, 10 тн, № двиг 580681, куз 810537, шасси 1607879</v>
          </cell>
          <cell r="G1177" t="str">
            <v>01.01.84</v>
          </cell>
          <cell r="H1177">
            <v>0.01</v>
          </cell>
          <cell r="I1177">
            <v>0</v>
          </cell>
          <cell r="J1177">
            <v>0</v>
          </cell>
          <cell r="K1177">
            <v>0.01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0.01</v>
          </cell>
          <cell r="Q1177">
            <v>0</v>
          </cell>
          <cell r="R1177">
            <v>124</v>
          </cell>
          <cell r="S1177">
            <v>935</v>
          </cell>
          <cell r="T1177" t="str">
            <v>Амортизация Перекачка сточной жидкости</v>
          </cell>
          <cell r="U1177">
            <v>2500000</v>
          </cell>
          <cell r="V1177">
            <v>31</v>
          </cell>
          <cell r="W1177">
            <v>23</v>
          </cell>
          <cell r="X1177">
            <v>8</v>
          </cell>
          <cell r="Y1177">
            <v>74.193548387096769</v>
          </cell>
          <cell r="Z1177">
            <v>1854838.7096774192</v>
          </cell>
          <cell r="AA1177">
            <v>645161.29032258084</v>
          </cell>
          <cell r="AB1177">
            <v>64516129.032258086</v>
          </cell>
          <cell r="AC1177">
            <v>645161.28032258083</v>
          </cell>
          <cell r="AD1177">
            <v>0</v>
          </cell>
          <cell r="AE1177">
            <v>645161.29032258084</v>
          </cell>
          <cell r="AF1177">
            <v>0</v>
          </cell>
          <cell r="AG1177">
            <v>5376.3440860215069</v>
          </cell>
          <cell r="AH1177">
            <v>6720.4301075268813</v>
          </cell>
        </row>
        <row r="1178">
          <cell r="A1178">
            <v>1456</v>
          </cell>
          <cell r="B1178" t="str">
            <v>А/машина ГАЗ-53 16-68</v>
          </cell>
          <cell r="C1178">
            <v>10</v>
          </cell>
          <cell r="D1178" t="str">
            <v>10</v>
          </cell>
          <cell r="E1178" t="str">
            <v>11.05.05</v>
          </cell>
          <cell r="F1178" t="str">
            <v>ас цистерна, 4 тн, № дв 232889, шасси 1278425</v>
          </cell>
          <cell r="G1178" t="str">
            <v>01.01.90</v>
          </cell>
          <cell r="H1178">
            <v>0.01</v>
          </cell>
          <cell r="I1178">
            <v>0</v>
          </cell>
          <cell r="J1178">
            <v>0</v>
          </cell>
          <cell r="K1178">
            <v>0.01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0.01</v>
          </cell>
          <cell r="Q1178">
            <v>0</v>
          </cell>
          <cell r="R1178">
            <v>124</v>
          </cell>
          <cell r="S1178">
            <v>935</v>
          </cell>
          <cell r="T1178" t="str">
            <v>Амортизация (водопровод)</v>
          </cell>
          <cell r="U1178">
            <v>0</v>
          </cell>
          <cell r="V1178">
            <v>25</v>
          </cell>
          <cell r="W1178">
            <v>17</v>
          </cell>
          <cell r="X1178">
            <v>8</v>
          </cell>
          <cell r="Y1178">
            <v>68</v>
          </cell>
          <cell r="Z1178">
            <v>0</v>
          </cell>
          <cell r="AA1178">
            <v>0.01</v>
          </cell>
          <cell r="AB1178">
            <v>1</v>
          </cell>
          <cell r="AC1178">
            <v>0</v>
          </cell>
          <cell r="AD1178">
            <v>0</v>
          </cell>
          <cell r="AE1178">
            <v>0.01</v>
          </cell>
          <cell r="AF1178">
            <v>0</v>
          </cell>
          <cell r="AG1178">
            <v>8.3333333333333331E-5</v>
          </cell>
          <cell r="AH1178">
            <v>3.3333333333333335E-5</v>
          </cell>
        </row>
        <row r="1179">
          <cell r="A1179">
            <v>1467</v>
          </cell>
          <cell r="B1179" t="str">
            <v>А/машина ГАЗ-53 М 530 ВЕ</v>
          </cell>
          <cell r="C1179">
            <v>10</v>
          </cell>
          <cell r="D1179" t="str">
            <v>10</v>
          </cell>
          <cell r="E1179" t="str">
            <v>11.05.05</v>
          </cell>
          <cell r="F1179" t="str">
            <v>фургон, 4 тн, № двиг 411307, шасси 0870615</v>
          </cell>
          <cell r="G1179" t="str">
            <v>01.01.84</v>
          </cell>
          <cell r="H1179">
            <v>0.01</v>
          </cell>
          <cell r="I1179">
            <v>0</v>
          </cell>
          <cell r="J1179">
            <v>0</v>
          </cell>
          <cell r="K1179">
            <v>0.01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0.01</v>
          </cell>
          <cell r="Q1179">
            <v>0</v>
          </cell>
          <cell r="R1179">
            <v>124</v>
          </cell>
          <cell r="S1179">
            <v>935</v>
          </cell>
          <cell r="T1179" t="str">
            <v>Амортизация (водопровод)</v>
          </cell>
          <cell r="U1179">
            <v>380000</v>
          </cell>
          <cell r="V1179">
            <v>31</v>
          </cell>
          <cell r="W1179">
            <v>23</v>
          </cell>
          <cell r="X1179">
            <v>8</v>
          </cell>
          <cell r="Y1179">
            <v>74.193548387096769</v>
          </cell>
          <cell r="Z1179">
            <v>281935.4838709677</v>
          </cell>
          <cell r="AA1179">
            <v>98064.516129032301</v>
          </cell>
          <cell r="AB1179">
            <v>9806451.6129032299</v>
          </cell>
          <cell r="AC1179">
            <v>98064.506129032306</v>
          </cell>
          <cell r="AD1179">
            <v>0</v>
          </cell>
          <cell r="AE1179">
            <v>98064.516129032301</v>
          </cell>
          <cell r="AF1179">
            <v>0</v>
          </cell>
          <cell r="AG1179">
            <v>817.2043010752692</v>
          </cell>
          <cell r="AH1179">
            <v>1021.505376344086</v>
          </cell>
        </row>
        <row r="1180">
          <cell r="A1180">
            <v>1470</v>
          </cell>
          <cell r="B1180" t="str">
            <v>А/машина ГАЗ-53 М 034 ВЕ</v>
          </cell>
          <cell r="C1180">
            <v>10</v>
          </cell>
          <cell r="D1180" t="str">
            <v>10</v>
          </cell>
          <cell r="E1180" t="str">
            <v>11.05.05</v>
          </cell>
          <cell r="F1180" t="str">
            <v>ас машина, 4 тн, № двиг 65801, шасси 1090004</v>
          </cell>
          <cell r="G1180" t="str">
            <v>01.01.87</v>
          </cell>
          <cell r="H1180">
            <v>0.01</v>
          </cell>
          <cell r="I1180">
            <v>0</v>
          </cell>
          <cell r="J1180">
            <v>0</v>
          </cell>
          <cell r="K1180">
            <v>0.01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0.01</v>
          </cell>
          <cell r="Q1180">
            <v>0</v>
          </cell>
          <cell r="R1180">
            <v>124</v>
          </cell>
          <cell r="S1180">
            <v>935</v>
          </cell>
          <cell r="T1180" t="str">
            <v>Амортизация (канализация)</v>
          </cell>
          <cell r="U1180">
            <v>380000</v>
          </cell>
          <cell r="V1180">
            <v>28</v>
          </cell>
          <cell r="W1180">
            <v>20</v>
          </cell>
          <cell r="X1180">
            <v>8</v>
          </cell>
          <cell r="Y1180">
            <v>71.428571428571431</v>
          </cell>
          <cell r="Z1180">
            <v>271428.57142857142</v>
          </cell>
          <cell r="AA1180">
            <v>108571.42857142858</v>
          </cell>
          <cell r="AB1180">
            <v>10857142.857142858</v>
          </cell>
          <cell r="AC1180">
            <v>108571.41857142858</v>
          </cell>
          <cell r="AD1180">
            <v>0</v>
          </cell>
          <cell r="AE1180">
            <v>108571.42857142858</v>
          </cell>
          <cell r="AF1180">
            <v>0</v>
          </cell>
          <cell r="AG1180">
            <v>904.76190476190493</v>
          </cell>
          <cell r="AH1180">
            <v>1130.952380952381</v>
          </cell>
        </row>
        <row r="1181">
          <cell r="A1181">
            <v>1471</v>
          </cell>
          <cell r="B1181" t="str">
            <v>А/машина ГАЗ-53 М 879 ВЕ</v>
          </cell>
          <cell r="C1181">
            <v>10</v>
          </cell>
          <cell r="D1181" t="str">
            <v>10</v>
          </cell>
          <cell r="E1181" t="str">
            <v>11.05.05</v>
          </cell>
          <cell r="F1181" t="str">
            <v>фургон, 4 тн, № двиг 1200133, шасси 1200133</v>
          </cell>
          <cell r="G1181" t="str">
            <v>01.01.88</v>
          </cell>
          <cell r="H1181">
            <v>0.01</v>
          </cell>
          <cell r="I1181">
            <v>0</v>
          </cell>
          <cell r="J1181">
            <v>0</v>
          </cell>
          <cell r="K1181">
            <v>0.01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0.01</v>
          </cell>
          <cell r="Q1181">
            <v>0</v>
          </cell>
          <cell r="R1181">
            <v>124</v>
          </cell>
          <cell r="S1181">
            <v>935</v>
          </cell>
          <cell r="T1181" t="str">
            <v>Амортизация (водопровод)</v>
          </cell>
          <cell r="U1181">
            <v>380000</v>
          </cell>
          <cell r="V1181">
            <v>27</v>
          </cell>
          <cell r="W1181">
            <v>19</v>
          </cell>
          <cell r="X1181">
            <v>8</v>
          </cell>
          <cell r="Y1181">
            <v>70.370370370370367</v>
          </cell>
          <cell r="Z1181">
            <v>267407.40740740742</v>
          </cell>
          <cell r="AA1181">
            <v>112592.59259259258</v>
          </cell>
          <cell r="AB1181">
            <v>11259259.259259257</v>
          </cell>
          <cell r="AC1181">
            <v>112592.58259259259</v>
          </cell>
          <cell r="AD1181">
            <v>0</v>
          </cell>
          <cell r="AE1181">
            <v>112592.59259259258</v>
          </cell>
          <cell r="AF1181">
            <v>0</v>
          </cell>
          <cell r="AG1181">
            <v>938.27160493827159</v>
          </cell>
          <cell r="AH1181">
            <v>1172.8395061728395</v>
          </cell>
        </row>
        <row r="1182">
          <cell r="A1182">
            <v>1481</v>
          </cell>
          <cell r="B1182" t="str">
            <v>Радиостанция Лен</v>
          </cell>
          <cell r="C1182">
            <v>25</v>
          </cell>
          <cell r="D1182" t="str">
            <v>4</v>
          </cell>
          <cell r="E1182" t="str">
            <v>11.05.05</v>
          </cell>
          <cell r="F1182" t="str">
            <v/>
          </cell>
          <cell r="G1182" t="str">
            <v xml:space="preserve">  .  .</v>
          </cell>
          <cell r="H1182">
            <v>0.01</v>
          </cell>
          <cell r="I1182">
            <v>0</v>
          </cell>
          <cell r="J1182">
            <v>0</v>
          </cell>
          <cell r="K1182">
            <v>0.01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0.01</v>
          </cell>
          <cell r="Q1182">
            <v>0</v>
          </cell>
          <cell r="R1182">
            <v>123</v>
          </cell>
          <cell r="S1182">
            <v>935</v>
          </cell>
          <cell r="T1182" t="str">
            <v>Амортизация (водопровод)</v>
          </cell>
          <cell r="U1182">
            <v>12000</v>
          </cell>
          <cell r="V1182">
            <v>7</v>
          </cell>
          <cell r="W1182">
            <v>5</v>
          </cell>
          <cell r="X1182">
            <v>2</v>
          </cell>
          <cell r="Y1182">
            <v>71.428571428571431</v>
          </cell>
          <cell r="Z1182">
            <v>8571.4285714285725</v>
          </cell>
          <cell r="AA1182">
            <v>3428.5714285714275</v>
          </cell>
          <cell r="AB1182">
            <v>342857.14285714272</v>
          </cell>
          <cell r="AC1182">
            <v>3428.5614285714273</v>
          </cell>
          <cell r="AD1182">
            <v>0</v>
          </cell>
          <cell r="AE1182">
            <v>3428.5714285714275</v>
          </cell>
          <cell r="AF1182">
            <v>0</v>
          </cell>
          <cell r="AG1182">
            <v>71.428571428571402</v>
          </cell>
          <cell r="AH1182">
            <v>142.85714285714286</v>
          </cell>
        </row>
        <row r="1183">
          <cell r="A1183">
            <v>1482</v>
          </cell>
          <cell r="B1183" t="str">
            <v>Радиостанция Лен</v>
          </cell>
          <cell r="C1183">
            <v>25</v>
          </cell>
          <cell r="D1183" t="str">
            <v>4</v>
          </cell>
          <cell r="E1183" t="str">
            <v>11.05.05</v>
          </cell>
          <cell r="F1183" t="str">
            <v/>
          </cell>
          <cell r="G1183" t="str">
            <v xml:space="preserve">  .  .</v>
          </cell>
          <cell r="H1183">
            <v>0.01</v>
          </cell>
          <cell r="I1183">
            <v>0</v>
          </cell>
          <cell r="J1183">
            <v>0</v>
          </cell>
          <cell r="K1183">
            <v>0.01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0.01</v>
          </cell>
          <cell r="Q1183">
            <v>0</v>
          </cell>
          <cell r="R1183">
            <v>123</v>
          </cell>
          <cell r="S1183">
            <v>935</v>
          </cell>
          <cell r="T1183" t="str">
            <v>Амортизация (водопровод)</v>
          </cell>
          <cell r="U1183">
            <v>12000</v>
          </cell>
          <cell r="V1183">
            <v>7</v>
          </cell>
          <cell r="W1183">
            <v>5</v>
          </cell>
          <cell r="X1183">
            <v>2</v>
          </cell>
          <cell r="Y1183">
            <v>71.428571428571431</v>
          </cell>
          <cell r="Z1183">
            <v>8571.4285714285725</v>
          </cell>
          <cell r="AA1183">
            <v>3428.5714285714275</v>
          </cell>
          <cell r="AB1183">
            <v>342857.14285714272</v>
          </cell>
          <cell r="AC1183">
            <v>3428.5614285714273</v>
          </cell>
          <cell r="AD1183">
            <v>0</v>
          </cell>
          <cell r="AE1183">
            <v>3428.5714285714275</v>
          </cell>
          <cell r="AF1183">
            <v>0</v>
          </cell>
          <cell r="AG1183">
            <v>71.428571428571402</v>
          </cell>
          <cell r="AH1183">
            <v>142.85714285714286</v>
          </cell>
        </row>
        <row r="1184">
          <cell r="A1184">
            <v>1483</v>
          </cell>
          <cell r="B1184" t="str">
            <v>Рация 1-р-21-в-3-1</v>
          </cell>
          <cell r="C1184">
            <v>25</v>
          </cell>
          <cell r="D1184" t="str">
            <v>4</v>
          </cell>
          <cell r="E1184" t="str">
            <v>11.05.05</v>
          </cell>
          <cell r="F1184" t="str">
            <v/>
          </cell>
          <cell r="G1184" t="str">
            <v xml:space="preserve">  .  .</v>
          </cell>
          <cell r="H1184">
            <v>0.01</v>
          </cell>
          <cell r="I1184">
            <v>0</v>
          </cell>
          <cell r="J1184">
            <v>0</v>
          </cell>
          <cell r="K1184">
            <v>0.01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0.01</v>
          </cell>
          <cell r="Q1184">
            <v>0</v>
          </cell>
          <cell r="R1184">
            <v>123</v>
          </cell>
          <cell r="S1184">
            <v>935</v>
          </cell>
          <cell r="T1184" t="str">
            <v/>
          </cell>
          <cell r="U1184">
            <v>15000</v>
          </cell>
          <cell r="V1184">
            <v>7</v>
          </cell>
          <cell r="W1184">
            <v>5</v>
          </cell>
          <cell r="X1184">
            <v>2</v>
          </cell>
          <cell r="Y1184">
            <v>71.428571428571431</v>
          </cell>
          <cell r="Z1184">
            <v>10714.285714285714</v>
          </cell>
          <cell r="AA1184">
            <v>4285.7142857142862</v>
          </cell>
          <cell r="AB1184">
            <v>428571.42857142864</v>
          </cell>
          <cell r="AC1184">
            <v>4285.704285714286</v>
          </cell>
          <cell r="AD1184">
            <v>0</v>
          </cell>
          <cell r="AE1184">
            <v>4285.7142857142862</v>
          </cell>
          <cell r="AF1184">
            <v>0</v>
          </cell>
          <cell r="AG1184">
            <v>89.285714285714292</v>
          </cell>
          <cell r="AH1184">
            <v>178.57142857142856</v>
          </cell>
        </row>
        <row r="1185">
          <cell r="A1185">
            <v>1488</v>
          </cell>
          <cell r="B1185" t="str">
            <v>Токарный станок Дн 11-250</v>
          </cell>
          <cell r="C1185">
            <v>15</v>
          </cell>
          <cell r="D1185" t="str">
            <v>7</v>
          </cell>
          <cell r="E1185" t="str">
            <v>11.05.05</v>
          </cell>
          <cell r="F1185" t="str">
            <v/>
          </cell>
          <cell r="G1185" t="str">
            <v xml:space="preserve">  .  .</v>
          </cell>
          <cell r="H1185">
            <v>0.01</v>
          </cell>
          <cell r="I1185">
            <v>0</v>
          </cell>
          <cell r="J1185">
            <v>0</v>
          </cell>
          <cell r="K1185">
            <v>0.01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0.01</v>
          </cell>
          <cell r="Q1185">
            <v>0</v>
          </cell>
          <cell r="R1185">
            <v>123</v>
          </cell>
          <cell r="S1185">
            <v>935</v>
          </cell>
          <cell r="T1185" t="str">
            <v>Амортизация (водопровод)</v>
          </cell>
          <cell r="U1185">
            <v>380000</v>
          </cell>
          <cell r="V1185">
            <v>13</v>
          </cell>
          <cell r="W1185">
            <v>8</v>
          </cell>
          <cell r="X1185">
            <v>5</v>
          </cell>
          <cell r="Y1185">
            <v>61.53846153846154</v>
          </cell>
          <cell r="Z1185">
            <v>233846.15384615387</v>
          </cell>
          <cell r="AA1185">
            <v>146153.84615384613</v>
          </cell>
          <cell r="AB1185">
            <v>14615384.615384612</v>
          </cell>
          <cell r="AC1185">
            <v>146153.83615384612</v>
          </cell>
          <cell r="AD1185">
            <v>0</v>
          </cell>
          <cell r="AE1185">
            <v>146153.84615384613</v>
          </cell>
          <cell r="AF1185">
            <v>0</v>
          </cell>
          <cell r="AG1185">
            <v>1826.9230769230769</v>
          </cell>
          <cell r="AH1185">
            <v>2435.897435897436</v>
          </cell>
        </row>
        <row r="1186">
          <cell r="A1186">
            <v>1490</v>
          </cell>
          <cell r="B1186" t="str">
            <v>Станок наждачный</v>
          </cell>
          <cell r="C1186">
            <v>15</v>
          </cell>
          <cell r="D1186" t="str">
            <v>7</v>
          </cell>
          <cell r="E1186" t="str">
            <v>11.05.05</v>
          </cell>
          <cell r="F1186" t="str">
            <v/>
          </cell>
          <cell r="G1186" t="str">
            <v xml:space="preserve">  .  .</v>
          </cell>
          <cell r="H1186">
            <v>0.01</v>
          </cell>
          <cell r="I1186">
            <v>0</v>
          </cell>
          <cell r="J1186">
            <v>0</v>
          </cell>
          <cell r="K1186">
            <v>0.01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0.01</v>
          </cell>
          <cell r="Q1186">
            <v>0</v>
          </cell>
          <cell r="R1186">
            <v>123</v>
          </cell>
          <cell r="S1186">
            <v>935</v>
          </cell>
          <cell r="T1186" t="str">
            <v>Амортизация (водопровод)</v>
          </cell>
          <cell r="U1186">
            <v>20000</v>
          </cell>
          <cell r="V1186">
            <v>13</v>
          </cell>
          <cell r="W1186">
            <v>8</v>
          </cell>
          <cell r="X1186">
            <v>5</v>
          </cell>
          <cell r="Y1186">
            <v>61.53846153846154</v>
          </cell>
          <cell r="Z1186">
            <v>12307.692307692309</v>
          </cell>
          <cell r="AA1186">
            <v>7692.3076923076915</v>
          </cell>
          <cell r="AB1186">
            <v>769230.76923076913</v>
          </cell>
          <cell r="AC1186">
            <v>7692.2976923076912</v>
          </cell>
          <cell r="AD1186">
            <v>0</v>
          </cell>
          <cell r="AE1186">
            <v>7692.3076923076915</v>
          </cell>
          <cell r="AF1186">
            <v>0</v>
          </cell>
          <cell r="AG1186">
            <v>96.153846153846146</v>
          </cell>
          <cell r="AH1186">
            <v>128.2051282051282</v>
          </cell>
        </row>
        <row r="1187">
          <cell r="A1187">
            <v>1509</v>
          </cell>
          <cell r="B1187" t="str">
            <v>Трактор Т-40 МС-1 Т 067 МАF</v>
          </cell>
          <cell r="C1187">
            <v>10</v>
          </cell>
          <cell r="D1187" t="str">
            <v>10</v>
          </cell>
          <cell r="E1187" t="str">
            <v>11.05.05</v>
          </cell>
          <cell r="F1187" t="str">
            <v>зав № 329980, № дв 296685</v>
          </cell>
          <cell r="G1187" t="str">
            <v>01.01.89</v>
          </cell>
          <cell r="H1187">
            <v>0.01</v>
          </cell>
          <cell r="I1187">
            <v>0</v>
          </cell>
          <cell r="J1187">
            <v>0</v>
          </cell>
          <cell r="K1187">
            <v>0.01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0.01</v>
          </cell>
          <cell r="Q1187">
            <v>0</v>
          </cell>
          <cell r="R1187">
            <v>123</v>
          </cell>
          <cell r="S1187">
            <v>935</v>
          </cell>
          <cell r="T1187" t="str">
            <v>Амортизация (водопровод)</v>
          </cell>
          <cell r="U1187">
            <v>305000</v>
          </cell>
          <cell r="V1187">
            <v>26</v>
          </cell>
          <cell r="W1187">
            <v>18</v>
          </cell>
          <cell r="X1187">
            <v>8</v>
          </cell>
          <cell r="Y1187">
            <v>69.230769230769226</v>
          </cell>
          <cell r="Z1187">
            <v>211153.84615384616</v>
          </cell>
          <cell r="AA1187">
            <v>93846.153846153844</v>
          </cell>
          <cell r="AB1187">
            <v>9384615.384615384</v>
          </cell>
          <cell r="AC1187">
            <v>93846.143846153849</v>
          </cell>
          <cell r="AD1187">
            <v>0</v>
          </cell>
          <cell r="AE1187">
            <v>93846.153846153844</v>
          </cell>
          <cell r="AF1187">
            <v>0</v>
          </cell>
          <cell r="AG1187">
            <v>782.0512820512821</v>
          </cell>
          <cell r="AH1187">
            <v>977.56410256410254</v>
          </cell>
        </row>
        <row r="1188">
          <cell r="A1188">
            <v>1513</v>
          </cell>
          <cell r="B1188" t="str">
            <v>А/машина ГАЗ-53 М 539 ВЕ</v>
          </cell>
          <cell r="C1188">
            <v>10</v>
          </cell>
          <cell r="D1188" t="str">
            <v>10</v>
          </cell>
          <cell r="E1188" t="str">
            <v>11.05.05</v>
          </cell>
          <cell r="F1188" t="str">
            <v>ас цистерна, 4 тн, № двиг 178515, шасси 1255890</v>
          </cell>
          <cell r="G1188" t="str">
            <v>01.01.90</v>
          </cell>
          <cell r="H1188">
            <v>0.01</v>
          </cell>
          <cell r="I1188">
            <v>0</v>
          </cell>
          <cell r="J1188">
            <v>0</v>
          </cell>
          <cell r="K1188">
            <v>0.01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0.01</v>
          </cell>
          <cell r="Q1188">
            <v>0</v>
          </cell>
          <cell r="R1188">
            <v>124</v>
          </cell>
          <cell r="S1188">
            <v>935</v>
          </cell>
          <cell r="T1188" t="str">
            <v>Амортизация (водопровод)</v>
          </cell>
          <cell r="U1188">
            <v>380000</v>
          </cell>
          <cell r="V1188">
            <v>25</v>
          </cell>
          <cell r="W1188">
            <v>17</v>
          </cell>
          <cell r="X1188">
            <v>8</v>
          </cell>
          <cell r="Y1188">
            <v>68</v>
          </cell>
          <cell r="Z1188">
            <v>258400</v>
          </cell>
          <cell r="AA1188">
            <v>121600</v>
          </cell>
          <cell r="AB1188">
            <v>12160000</v>
          </cell>
          <cell r="AC1188">
            <v>121599.99</v>
          </cell>
          <cell r="AD1188">
            <v>0</v>
          </cell>
          <cell r="AE1188">
            <v>121600</v>
          </cell>
          <cell r="AF1188">
            <v>0</v>
          </cell>
          <cell r="AG1188">
            <v>1013.3333333333334</v>
          </cell>
          <cell r="AH1188">
            <v>1266.6666666666667</v>
          </cell>
        </row>
        <row r="1189">
          <cell r="A1189">
            <v>1514</v>
          </cell>
          <cell r="B1189" t="str">
            <v>А/машина ГАЗ-53 М 727 ВЕ</v>
          </cell>
          <cell r="C1189">
            <v>10</v>
          </cell>
          <cell r="D1189" t="str">
            <v>10</v>
          </cell>
          <cell r="E1189" t="str">
            <v>11.05.05</v>
          </cell>
          <cell r="F1189" t="str">
            <v>фургон, 4 тн, № двиг 19025, 1259443</v>
          </cell>
          <cell r="G1189" t="str">
            <v>01.01.90</v>
          </cell>
          <cell r="H1189">
            <v>0.01</v>
          </cell>
          <cell r="I1189">
            <v>0</v>
          </cell>
          <cell r="J1189">
            <v>0</v>
          </cell>
          <cell r="K1189">
            <v>0.01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0.01</v>
          </cell>
          <cell r="Q1189">
            <v>0</v>
          </cell>
          <cell r="R1189">
            <v>124</v>
          </cell>
          <cell r="S1189">
            <v>935</v>
          </cell>
          <cell r="T1189" t="str">
            <v>Амортизация (водопровод)</v>
          </cell>
          <cell r="U1189">
            <v>380000</v>
          </cell>
          <cell r="V1189">
            <v>25</v>
          </cell>
          <cell r="W1189">
            <v>17</v>
          </cell>
          <cell r="X1189">
            <v>8</v>
          </cell>
          <cell r="Y1189">
            <v>68</v>
          </cell>
          <cell r="Z1189">
            <v>258400</v>
          </cell>
          <cell r="AA1189">
            <v>121600</v>
          </cell>
          <cell r="AB1189">
            <v>12160000</v>
          </cell>
          <cell r="AC1189">
            <v>121599.99</v>
          </cell>
          <cell r="AD1189">
            <v>0</v>
          </cell>
          <cell r="AE1189">
            <v>121600</v>
          </cell>
          <cell r="AF1189">
            <v>0</v>
          </cell>
          <cell r="AG1189">
            <v>1013.3333333333334</v>
          </cell>
          <cell r="AH1189">
            <v>1266.6666666666667</v>
          </cell>
        </row>
        <row r="1190">
          <cell r="A1190">
            <v>1518</v>
          </cell>
          <cell r="B1190" t="str">
            <v>Станок токарно-винторезный</v>
          </cell>
          <cell r="C1190">
            <v>15</v>
          </cell>
          <cell r="D1190" t="str">
            <v>7</v>
          </cell>
          <cell r="E1190" t="str">
            <v>11.05.05</v>
          </cell>
          <cell r="F1190" t="str">
            <v/>
          </cell>
          <cell r="G1190" t="str">
            <v xml:space="preserve">  .  .</v>
          </cell>
          <cell r="H1190">
            <v>0.01</v>
          </cell>
          <cell r="I1190">
            <v>0</v>
          </cell>
          <cell r="J1190">
            <v>0</v>
          </cell>
          <cell r="K1190">
            <v>0.01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0.01</v>
          </cell>
          <cell r="Q1190">
            <v>0</v>
          </cell>
          <cell r="R1190">
            <v>123</v>
          </cell>
          <cell r="S1190">
            <v>935</v>
          </cell>
          <cell r="T1190" t="str">
            <v>Амортизация (водопровод)</v>
          </cell>
          <cell r="U1190">
            <v>600000</v>
          </cell>
          <cell r="V1190">
            <v>13</v>
          </cell>
          <cell r="W1190">
            <v>8</v>
          </cell>
          <cell r="X1190">
            <v>5</v>
          </cell>
          <cell r="Y1190">
            <v>61.53846153846154</v>
          </cell>
          <cell r="Z1190">
            <v>369230.76923076925</v>
          </cell>
          <cell r="AA1190">
            <v>230769.23076923075</v>
          </cell>
          <cell r="AB1190">
            <v>23076923.076923076</v>
          </cell>
          <cell r="AC1190">
            <v>230769.22076923074</v>
          </cell>
          <cell r="AD1190">
            <v>0</v>
          </cell>
          <cell r="AE1190">
            <v>230769.23076923075</v>
          </cell>
          <cell r="AF1190">
            <v>0</v>
          </cell>
          <cell r="AG1190">
            <v>2884.6153846153843</v>
          </cell>
          <cell r="AH1190">
            <v>3846.1538461538462</v>
          </cell>
        </row>
        <row r="1191">
          <cell r="A1191">
            <v>1527</v>
          </cell>
          <cell r="B1191" t="str">
            <v>Радиостанция Лен</v>
          </cell>
          <cell r="C1191">
            <v>25</v>
          </cell>
          <cell r="D1191" t="str">
            <v>4</v>
          </cell>
          <cell r="E1191" t="str">
            <v>11.05.05</v>
          </cell>
          <cell r="F1191" t="str">
            <v/>
          </cell>
          <cell r="G1191" t="str">
            <v xml:space="preserve">  .  .</v>
          </cell>
          <cell r="H1191">
            <v>0.01</v>
          </cell>
          <cell r="I1191">
            <v>0</v>
          </cell>
          <cell r="J1191">
            <v>0</v>
          </cell>
          <cell r="K1191">
            <v>0.01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0.01</v>
          </cell>
          <cell r="Q1191">
            <v>0</v>
          </cell>
          <cell r="R1191">
            <v>123</v>
          </cell>
          <cell r="S1191">
            <v>935</v>
          </cell>
          <cell r="T1191" t="str">
            <v>Амортизация (водопровод)</v>
          </cell>
          <cell r="U1191">
            <v>12000</v>
          </cell>
          <cell r="V1191">
            <v>7</v>
          </cell>
          <cell r="W1191">
            <v>5</v>
          </cell>
          <cell r="X1191">
            <v>2</v>
          </cell>
          <cell r="Y1191">
            <v>71.428571428571431</v>
          </cell>
          <cell r="Z1191">
            <v>8571.4285714285725</v>
          </cell>
          <cell r="AA1191">
            <v>3428.5714285714275</v>
          </cell>
          <cell r="AB1191">
            <v>342857.14285714272</v>
          </cell>
          <cell r="AC1191">
            <v>3428.5614285714273</v>
          </cell>
          <cell r="AD1191">
            <v>0</v>
          </cell>
          <cell r="AE1191">
            <v>3428.5714285714275</v>
          </cell>
          <cell r="AF1191">
            <v>0</v>
          </cell>
          <cell r="AG1191">
            <v>71.428571428571402</v>
          </cell>
          <cell r="AH1191">
            <v>142.85714285714286</v>
          </cell>
        </row>
        <row r="1192">
          <cell r="A1192">
            <v>1528</v>
          </cell>
          <cell r="B1192" t="str">
            <v>Пресс гидравлический</v>
          </cell>
          <cell r="C1192">
            <v>15</v>
          </cell>
          <cell r="D1192" t="str">
            <v>7</v>
          </cell>
          <cell r="E1192" t="str">
            <v>11.05.05</v>
          </cell>
          <cell r="F1192" t="str">
            <v/>
          </cell>
          <cell r="G1192" t="str">
            <v xml:space="preserve">  .  .</v>
          </cell>
          <cell r="H1192">
            <v>0.01</v>
          </cell>
          <cell r="I1192">
            <v>0</v>
          </cell>
          <cell r="J1192">
            <v>0</v>
          </cell>
          <cell r="K1192">
            <v>0.01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0.01</v>
          </cell>
          <cell r="Q1192">
            <v>0</v>
          </cell>
          <cell r="R1192">
            <v>123</v>
          </cell>
          <cell r="S1192">
            <v>935</v>
          </cell>
          <cell r="T1192" t="str">
            <v>Амортизация (водопровод)</v>
          </cell>
          <cell r="U1192">
            <v>600000</v>
          </cell>
          <cell r="V1192">
            <v>13</v>
          </cell>
          <cell r="W1192">
            <v>8</v>
          </cell>
          <cell r="X1192">
            <v>5</v>
          </cell>
          <cell r="Y1192">
            <v>61.53846153846154</v>
          </cell>
          <cell r="Z1192">
            <v>369230.76923076925</v>
          </cell>
          <cell r="AA1192">
            <v>230769.23076923075</v>
          </cell>
          <cell r="AB1192">
            <v>23076923.076923076</v>
          </cell>
          <cell r="AC1192">
            <v>230769.22076923074</v>
          </cell>
          <cell r="AD1192">
            <v>0</v>
          </cell>
          <cell r="AE1192">
            <v>230769.23076923075</v>
          </cell>
          <cell r="AF1192">
            <v>0</v>
          </cell>
          <cell r="AG1192">
            <v>2884.6153846153843</v>
          </cell>
          <cell r="AH1192">
            <v>3846.1538461538462</v>
          </cell>
        </row>
        <row r="1193">
          <cell r="A1193">
            <v>1550</v>
          </cell>
          <cell r="B1193" t="str">
            <v>А/машина ЗИЛ-130 М 011 ВН</v>
          </cell>
          <cell r="C1193">
            <v>10</v>
          </cell>
          <cell r="D1193" t="str">
            <v>10</v>
          </cell>
          <cell r="E1193" t="str">
            <v>11.05.05</v>
          </cell>
          <cell r="F1193" t="str">
            <v>ас машина, 6,5 тн, № двиг 442056, шасси 1891789</v>
          </cell>
          <cell r="G1193" t="str">
            <v>01.01.81</v>
          </cell>
          <cell r="H1193">
            <v>0.01</v>
          </cell>
          <cell r="I1193">
            <v>0</v>
          </cell>
          <cell r="J1193">
            <v>0</v>
          </cell>
          <cell r="K1193">
            <v>0.01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0.01</v>
          </cell>
          <cell r="Q1193">
            <v>0</v>
          </cell>
          <cell r="R1193">
            <v>124</v>
          </cell>
          <cell r="S1193">
            <v>935</v>
          </cell>
          <cell r="T1193" t="str">
            <v>Амортизация (водопровод)</v>
          </cell>
          <cell r="U1193">
            <v>130000</v>
          </cell>
          <cell r="V1193">
            <v>34</v>
          </cell>
          <cell r="W1193">
            <v>26</v>
          </cell>
          <cell r="X1193">
            <v>8</v>
          </cell>
          <cell r="Y1193">
            <v>76.470588235294116</v>
          </cell>
          <cell r="Z1193">
            <v>99411.76470588235</v>
          </cell>
          <cell r="AA1193">
            <v>30588.23529411765</v>
          </cell>
          <cell r="AB1193">
            <v>3058823.5294117648</v>
          </cell>
          <cell r="AC1193">
            <v>30588.225294117652</v>
          </cell>
          <cell r="AD1193">
            <v>0</v>
          </cell>
          <cell r="AE1193">
            <v>30588.23529411765</v>
          </cell>
          <cell r="AF1193">
            <v>0</v>
          </cell>
          <cell r="AG1193">
            <v>254.90196078431373</v>
          </cell>
          <cell r="AH1193">
            <v>318.62745098039215</v>
          </cell>
        </row>
        <row r="1194">
          <cell r="A1194">
            <v>1552</v>
          </cell>
          <cell r="B1194" t="str">
            <v>А/машина ГАЗ-52 М 735 ВЕ</v>
          </cell>
          <cell r="C1194">
            <v>10</v>
          </cell>
          <cell r="D1194" t="str">
            <v>10</v>
          </cell>
          <cell r="E1194" t="str">
            <v>11.05.05</v>
          </cell>
          <cell r="F1194" t="str">
            <v>бортовая, 3 тн, № двиг б/н, шасси 0559999</v>
          </cell>
          <cell r="G1194" t="str">
            <v>01.01.82</v>
          </cell>
          <cell r="H1194">
            <v>0.01</v>
          </cell>
          <cell r="I1194">
            <v>0</v>
          </cell>
          <cell r="J1194">
            <v>0</v>
          </cell>
          <cell r="K1194">
            <v>0.01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0.01</v>
          </cell>
          <cell r="Q1194">
            <v>0</v>
          </cell>
          <cell r="R1194">
            <v>124</v>
          </cell>
          <cell r="S1194">
            <v>935</v>
          </cell>
          <cell r="T1194" t="str">
            <v>Амортизация (водопровод)</v>
          </cell>
          <cell r="U1194">
            <v>320000</v>
          </cell>
          <cell r="V1194">
            <v>33</v>
          </cell>
          <cell r="W1194">
            <v>25</v>
          </cell>
          <cell r="X1194">
            <v>8</v>
          </cell>
          <cell r="Y1194">
            <v>75.757575757575751</v>
          </cell>
          <cell r="Z1194">
            <v>242424.24242424237</v>
          </cell>
          <cell r="AA1194">
            <v>77575.757575757627</v>
          </cell>
          <cell r="AB1194">
            <v>7757575.7575757625</v>
          </cell>
          <cell r="AC1194">
            <v>77575.747575757632</v>
          </cell>
          <cell r="AD1194">
            <v>0</v>
          </cell>
          <cell r="AE1194">
            <v>77575.757575757627</v>
          </cell>
          <cell r="AF1194">
            <v>0</v>
          </cell>
          <cell r="AG1194">
            <v>646.46464646464688</v>
          </cell>
          <cell r="AH1194">
            <v>808.08080808080797</v>
          </cell>
        </row>
        <row r="1195">
          <cell r="A1195">
            <v>1557</v>
          </cell>
          <cell r="B1195" t="str">
            <v>А/машина ГАЗ-52 М 100 ВF фургон</v>
          </cell>
          <cell r="C1195">
            <v>10</v>
          </cell>
          <cell r="D1195" t="str">
            <v>10</v>
          </cell>
          <cell r="E1195" t="str">
            <v>11.05.05</v>
          </cell>
          <cell r="F1195" t="str">
            <v>фургон, 3 тн, № двиг 021705, шасси 430412</v>
          </cell>
          <cell r="G1195" t="str">
            <v>01.01.80</v>
          </cell>
          <cell r="H1195">
            <v>0.01</v>
          </cell>
          <cell r="I1195">
            <v>0</v>
          </cell>
          <cell r="J1195">
            <v>0</v>
          </cell>
          <cell r="K1195">
            <v>0.01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0.01</v>
          </cell>
          <cell r="Q1195">
            <v>0</v>
          </cell>
          <cell r="R1195">
            <v>124</v>
          </cell>
          <cell r="S1195">
            <v>935</v>
          </cell>
          <cell r="T1195" t="str">
            <v>Амортизация (водопровод)</v>
          </cell>
          <cell r="U1195">
            <v>320000</v>
          </cell>
          <cell r="V1195">
            <v>35</v>
          </cell>
          <cell r="W1195">
            <v>27</v>
          </cell>
          <cell r="X1195">
            <v>8</v>
          </cell>
          <cell r="Y1195">
            <v>77.142857142857153</v>
          </cell>
          <cell r="Z1195">
            <v>246857.1428571429</v>
          </cell>
          <cell r="AA1195">
            <v>73142.857142857101</v>
          </cell>
          <cell r="AB1195">
            <v>7314285.7142857099</v>
          </cell>
          <cell r="AC1195">
            <v>73142.847142857107</v>
          </cell>
          <cell r="AD1195">
            <v>0</v>
          </cell>
          <cell r="AE1195">
            <v>73142.857142857101</v>
          </cell>
          <cell r="AF1195">
            <v>0</v>
          </cell>
          <cell r="AG1195">
            <v>609.52380952380918</v>
          </cell>
          <cell r="AH1195">
            <v>761.90476190476193</v>
          </cell>
        </row>
        <row r="1196">
          <cell r="A1196">
            <v>1560</v>
          </cell>
          <cell r="B1196" t="str">
            <v>А/машина ГАЗ-52 M 026 BF авар фургон</v>
          </cell>
          <cell r="C1196">
            <v>10</v>
          </cell>
          <cell r="D1196" t="str">
            <v>10</v>
          </cell>
          <cell r="E1196" t="str">
            <v>11.05.05</v>
          </cell>
          <cell r="F1196" t="str">
            <v>фургон, 3 тн, № двиг б/н, шасси б/н</v>
          </cell>
          <cell r="G1196" t="str">
            <v>01.01.79</v>
          </cell>
          <cell r="H1196">
            <v>0.01</v>
          </cell>
          <cell r="I1196">
            <v>0</v>
          </cell>
          <cell r="J1196">
            <v>0</v>
          </cell>
          <cell r="K1196">
            <v>0.01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0.01</v>
          </cell>
          <cell r="Q1196">
            <v>0</v>
          </cell>
          <cell r="R1196">
            <v>124</v>
          </cell>
          <cell r="S1196">
            <v>935</v>
          </cell>
          <cell r="T1196" t="str">
            <v>Амортизация (канализация)</v>
          </cell>
          <cell r="U1196">
            <v>320000</v>
          </cell>
          <cell r="V1196">
            <v>36</v>
          </cell>
          <cell r="W1196">
            <v>28</v>
          </cell>
          <cell r="X1196">
            <v>8</v>
          </cell>
          <cell r="Y1196">
            <v>77.777777777777786</v>
          </cell>
          <cell r="Z1196">
            <v>248888.88888888893</v>
          </cell>
          <cell r="AA1196">
            <v>71111.111111111066</v>
          </cell>
          <cell r="AB1196">
            <v>7111111.1111111064</v>
          </cell>
          <cell r="AC1196">
            <v>71111.101111111071</v>
          </cell>
          <cell r="AD1196">
            <v>0</v>
          </cell>
          <cell r="AE1196">
            <v>71111.111111111066</v>
          </cell>
          <cell r="AF1196">
            <v>0</v>
          </cell>
          <cell r="AG1196">
            <v>592.59259259259227</v>
          </cell>
          <cell r="AH1196">
            <v>740.74074074074076</v>
          </cell>
        </row>
        <row r="1197">
          <cell r="A1197">
            <v>1596</v>
          </cell>
          <cell r="B1197" t="str">
            <v>Шкаф управ нас  н/ст 67/1 Степ3</v>
          </cell>
          <cell r="C1197">
            <v>7</v>
          </cell>
          <cell r="D1197" t="str">
            <v>14</v>
          </cell>
          <cell r="E1197" t="str">
            <v>11.05.05</v>
          </cell>
          <cell r="F1197" t="str">
            <v/>
          </cell>
          <cell r="G1197" t="str">
            <v xml:space="preserve">  .  .</v>
          </cell>
          <cell r="H1197">
            <v>0.01</v>
          </cell>
          <cell r="I1197">
            <v>0</v>
          </cell>
          <cell r="J1197">
            <v>0</v>
          </cell>
          <cell r="K1197">
            <v>0.01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0.01</v>
          </cell>
          <cell r="Q1197">
            <v>0</v>
          </cell>
          <cell r="R1197">
            <v>123</v>
          </cell>
          <cell r="S1197">
            <v>935</v>
          </cell>
          <cell r="T1197" t="str">
            <v>Амортизация (водопровод)</v>
          </cell>
          <cell r="U1197">
            <v>142800</v>
          </cell>
          <cell r="V1197">
            <v>27</v>
          </cell>
          <cell r="W1197">
            <v>15</v>
          </cell>
          <cell r="X1197">
            <v>12</v>
          </cell>
          <cell r="Y1197">
            <v>55.555555555555557</v>
          </cell>
          <cell r="Z1197">
            <v>79333.333333333343</v>
          </cell>
          <cell r="AA1197">
            <v>63466.666666666657</v>
          </cell>
          <cell r="AB1197">
            <v>6346666.6666666651</v>
          </cell>
          <cell r="AC1197">
            <v>63466.656666666648</v>
          </cell>
          <cell r="AD1197">
            <v>0</v>
          </cell>
          <cell r="AE1197">
            <v>63466.66666666665</v>
          </cell>
          <cell r="AF1197">
            <v>0</v>
          </cell>
          <cell r="AG1197">
            <v>370.22222222222217</v>
          </cell>
          <cell r="AH1197">
            <v>440.7407407407407</v>
          </cell>
        </row>
        <row r="1198">
          <cell r="A1198">
            <v>1599</v>
          </cell>
          <cell r="B1198" t="str">
            <v>Щит СФАО  6 узел</v>
          </cell>
          <cell r="C1198">
            <v>7</v>
          </cell>
          <cell r="D1198" t="str">
            <v>14</v>
          </cell>
          <cell r="E1198" t="str">
            <v>11.05.05</v>
          </cell>
          <cell r="F1198" t="str">
            <v/>
          </cell>
          <cell r="G1198" t="str">
            <v xml:space="preserve">  .  .</v>
          </cell>
          <cell r="H1198">
            <v>0.01</v>
          </cell>
          <cell r="I1198">
            <v>0</v>
          </cell>
          <cell r="J1198">
            <v>0</v>
          </cell>
          <cell r="K1198">
            <v>0.01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0.01</v>
          </cell>
          <cell r="Q1198">
            <v>0</v>
          </cell>
          <cell r="R1198">
            <v>123</v>
          </cell>
          <cell r="S1198">
            <v>935</v>
          </cell>
          <cell r="T1198" t="str">
            <v>Амортизация Подъем воды</v>
          </cell>
          <cell r="U1198">
            <v>112504</v>
          </cell>
          <cell r="V1198">
            <v>27</v>
          </cell>
          <cell r="W1198">
            <v>15</v>
          </cell>
          <cell r="X1198">
            <v>12</v>
          </cell>
          <cell r="Y1198">
            <v>55.555555555555557</v>
          </cell>
          <cell r="Z1198">
            <v>62502.222222222226</v>
          </cell>
          <cell r="AA1198">
            <v>50001.777777777774</v>
          </cell>
          <cell r="AB1198">
            <v>5000177.7777777771</v>
          </cell>
          <cell r="AC1198">
            <v>50001.767777777772</v>
          </cell>
          <cell r="AD1198">
            <v>0</v>
          </cell>
          <cell r="AE1198">
            <v>50001.777777777774</v>
          </cell>
          <cell r="AF1198">
            <v>0</v>
          </cell>
          <cell r="AG1198">
            <v>291.677037037037</v>
          </cell>
          <cell r="AH1198">
            <v>347.23456790123458</v>
          </cell>
        </row>
        <row r="1199">
          <cell r="A1199">
            <v>1600</v>
          </cell>
          <cell r="B1199" t="str">
            <v>Шкаф 309-132 3Д н/ст  67/2 Степной 3</v>
          </cell>
          <cell r="C1199">
            <v>7</v>
          </cell>
          <cell r="D1199" t="str">
            <v>14</v>
          </cell>
          <cell r="E1199" t="str">
            <v>11.05.05</v>
          </cell>
          <cell r="F1199" t="str">
            <v/>
          </cell>
          <cell r="G1199" t="str">
            <v xml:space="preserve">  .  .</v>
          </cell>
          <cell r="H1199">
            <v>0.01</v>
          </cell>
          <cell r="I1199">
            <v>0</v>
          </cell>
          <cell r="J1199">
            <v>0</v>
          </cell>
          <cell r="K1199">
            <v>0.01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0.01</v>
          </cell>
          <cell r="Q1199">
            <v>0</v>
          </cell>
          <cell r="R1199">
            <v>123</v>
          </cell>
          <cell r="S1199">
            <v>935</v>
          </cell>
          <cell r="T1199" t="str">
            <v>Амортизация (водопровод)</v>
          </cell>
          <cell r="U1199">
            <v>13325</v>
          </cell>
          <cell r="V1199">
            <v>27</v>
          </cell>
          <cell r="W1199">
            <v>15</v>
          </cell>
          <cell r="X1199">
            <v>12</v>
          </cell>
          <cell r="Y1199">
            <v>55.555555555555557</v>
          </cell>
          <cell r="Z1199">
            <v>7402.7777777777783</v>
          </cell>
          <cell r="AA1199">
            <v>5922.2222222222217</v>
          </cell>
          <cell r="AB1199">
            <v>592222.22222222213</v>
          </cell>
          <cell r="AC1199">
            <v>5922.2122222222215</v>
          </cell>
          <cell r="AD1199">
            <v>0</v>
          </cell>
          <cell r="AE1199">
            <v>5922.2222222222217</v>
          </cell>
          <cell r="AF1199">
            <v>0</v>
          </cell>
          <cell r="AG1199">
            <v>34.546296296296298</v>
          </cell>
          <cell r="AH1199">
            <v>41.126543209876544</v>
          </cell>
        </row>
        <row r="1200">
          <cell r="A1200">
            <v>1601</v>
          </cell>
          <cell r="B1200" t="str">
            <v>Шкаф авт нас 3Д-2 к н/ст 67/1 Степной 3</v>
          </cell>
          <cell r="C1200">
            <v>7</v>
          </cell>
          <cell r="D1200" t="str">
            <v>14</v>
          </cell>
          <cell r="E1200" t="str">
            <v>11.05.05</v>
          </cell>
          <cell r="F1200" t="str">
            <v/>
          </cell>
          <cell r="G1200" t="str">
            <v xml:space="preserve">  .  .</v>
          </cell>
          <cell r="H1200">
            <v>0.01</v>
          </cell>
          <cell r="I1200">
            <v>0</v>
          </cell>
          <cell r="J1200">
            <v>0</v>
          </cell>
          <cell r="K1200">
            <v>0.01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0.01</v>
          </cell>
          <cell r="Q1200">
            <v>0</v>
          </cell>
          <cell r="R1200">
            <v>123</v>
          </cell>
          <cell r="S1200">
            <v>935</v>
          </cell>
          <cell r="T1200" t="str">
            <v>Амортизация (водопровод)</v>
          </cell>
          <cell r="U1200">
            <v>13325</v>
          </cell>
          <cell r="V1200">
            <v>27</v>
          </cell>
          <cell r="W1200">
            <v>15</v>
          </cell>
          <cell r="X1200">
            <v>12</v>
          </cell>
          <cell r="Y1200">
            <v>55.555555555555557</v>
          </cell>
          <cell r="Z1200">
            <v>7402.7777777777783</v>
          </cell>
          <cell r="AA1200">
            <v>5922.2222222222217</v>
          </cell>
          <cell r="AB1200">
            <v>592222.22222222213</v>
          </cell>
          <cell r="AC1200">
            <v>5922.2122222222215</v>
          </cell>
          <cell r="AD1200">
            <v>0</v>
          </cell>
          <cell r="AE1200">
            <v>5922.2222222222217</v>
          </cell>
          <cell r="AF1200">
            <v>0</v>
          </cell>
          <cell r="AG1200">
            <v>34.546296296296298</v>
          </cell>
          <cell r="AH1200">
            <v>41.126543209876544</v>
          </cell>
        </row>
        <row r="1201">
          <cell r="A1201">
            <v>1638</v>
          </cell>
          <cell r="B1201" t="str">
            <v>Эл двигатель 4А 31/50</v>
          </cell>
          <cell r="C1201">
            <v>10</v>
          </cell>
          <cell r="D1201" t="str">
            <v>10</v>
          </cell>
          <cell r="E1201" t="str">
            <v>11.05.05</v>
          </cell>
          <cell r="F1201" t="str">
            <v/>
          </cell>
          <cell r="G1201" t="str">
            <v xml:space="preserve">  .  .</v>
          </cell>
          <cell r="H1201">
            <v>0.01</v>
          </cell>
          <cell r="I1201">
            <v>0</v>
          </cell>
          <cell r="J1201">
            <v>0</v>
          </cell>
          <cell r="K1201">
            <v>0.01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0.01</v>
          </cell>
          <cell r="Q1201">
            <v>0</v>
          </cell>
          <cell r="R1201">
            <v>123</v>
          </cell>
          <cell r="S1201">
            <v>935</v>
          </cell>
          <cell r="T1201" t="str">
            <v>Амортизация (водопровод)</v>
          </cell>
          <cell r="U1201">
            <v>192000</v>
          </cell>
          <cell r="V1201">
            <v>19</v>
          </cell>
          <cell r="W1201">
            <v>11</v>
          </cell>
          <cell r="X1201">
            <v>8</v>
          </cell>
          <cell r="Y1201">
            <v>57.894736842105267</v>
          </cell>
          <cell r="Z1201">
            <v>111157.89473684211</v>
          </cell>
          <cell r="AA1201">
            <v>80842.105263157893</v>
          </cell>
          <cell r="AB1201">
            <v>8084210.5263157887</v>
          </cell>
          <cell r="AC1201">
            <v>80842.095263157898</v>
          </cell>
          <cell r="AD1201">
            <v>0</v>
          </cell>
          <cell r="AE1201">
            <v>80842.105263157893</v>
          </cell>
          <cell r="AF1201">
            <v>0</v>
          </cell>
          <cell r="AG1201">
            <v>673.68421052631572</v>
          </cell>
          <cell r="AH1201">
            <v>842.10526315789468</v>
          </cell>
        </row>
        <row r="1202">
          <cell r="A1202">
            <v>1643</v>
          </cell>
          <cell r="B1202" t="str">
            <v>Эл двигатель СД-13-34-6 2 зона</v>
          </cell>
          <cell r="C1202">
            <v>10</v>
          </cell>
          <cell r="D1202" t="str">
            <v>10</v>
          </cell>
          <cell r="E1202" t="str">
            <v>11.05.05</v>
          </cell>
          <cell r="F1202" t="str">
            <v/>
          </cell>
          <cell r="G1202" t="str">
            <v xml:space="preserve">  .  .</v>
          </cell>
          <cell r="H1202">
            <v>99210.01</v>
          </cell>
          <cell r="I1202">
            <v>0</v>
          </cell>
          <cell r="J1202">
            <v>0</v>
          </cell>
          <cell r="K1202">
            <v>99210.01</v>
          </cell>
          <cell r="L1202">
            <v>0</v>
          </cell>
          <cell r="M1202">
            <v>826.75</v>
          </cell>
          <cell r="N1202">
            <v>826.75</v>
          </cell>
          <cell r="O1202">
            <v>10747.75</v>
          </cell>
          <cell r="P1202">
            <v>88462.26</v>
          </cell>
          <cell r="Q1202">
            <v>496.05</v>
          </cell>
          <cell r="R1202">
            <v>123</v>
          </cell>
          <cell r="S1202">
            <v>935</v>
          </cell>
          <cell r="T1202" t="str">
            <v>Амортизация Подъем воды</v>
          </cell>
          <cell r="U1202">
            <v>636000</v>
          </cell>
          <cell r="V1202">
            <v>19</v>
          </cell>
          <cell r="W1202">
            <v>11</v>
          </cell>
          <cell r="X1202">
            <v>8</v>
          </cell>
          <cell r="Y1202">
            <v>57.894736842105267</v>
          </cell>
          <cell r="Z1202">
            <v>368210.5263157895</v>
          </cell>
          <cell r="AA1202">
            <v>267789.4736842105</v>
          </cell>
          <cell r="AB1202">
            <v>3.0271606635893149</v>
          </cell>
          <cell r="AC1202">
            <v>201114.62970630254</v>
          </cell>
          <cell r="AD1202">
            <v>21787.41602209206</v>
          </cell>
          <cell r="AE1202">
            <v>300324.63970630255</v>
          </cell>
          <cell r="AF1202">
            <v>32535.16602209206</v>
          </cell>
          <cell r="AG1202">
            <v>2502.7053308858544</v>
          </cell>
          <cell r="AH1202">
            <v>2789.4736842105262</v>
          </cell>
        </row>
        <row r="1203">
          <cell r="A1203">
            <v>1644</v>
          </cell>
          <cell r="B1203" t="str">
            <v>Эл двигатель СД-500 2 зона</v>
          </cell>
          <cell r="C1203">
            <v>10</v>
          </cell>
          <cell r="D1203" t="str">
            <v>10</v>
          </cell>
          <cell r="E1203" t="str">
            <v>11.05.05</v>
          </cell>
          <cell r="F1203" t="str">
            <v/>
          </cell>
          <cell r="G1203" t="str">
            <v xml:space="preserve">  .  .</v>
          </cell>
          <cell r="H1203">
            <v>0.01</v>
          </cell>
          <cell r="I1203">
            <v>0</v>
          </cell>
          <cell r="J1203">
            <v>0</v>
          </cell>
          <cell r="K1203">
            <v>0.01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0.01</v>
          </cell>
          <cell r="Q1203">
            <v>0</v>
          </cell>
          <cell r="R1203">
            <v>123</v>
          </cell>
          <cell r="S1203">
            <v>935</v>
          </cell>
          <cell r="T1203" t="str">
            <v>Амортизация Подъем воды</v>
          </cell>
          <cell r="U1203">
            <v>611000</v>
          </cell>
          <cell r="V1203">
            <v>19</v>
          </cell>
          <cell r="W1203">
            <v>11</v>
          </cell>
          <cell r="X1203">
            <v>8</v>
          </cell>
          <cell r="Y1203">
            <v>57.894736842105267</v>
          </cell>
          <cell r="Z1203">
            <v>353736.84210526315</v>
          </cell>
          <cell r="AA1203">
            <v>257263.15789473685</v>
          </cell>
          <cell r="AB1203">
            <v>25726315.789473686</v>
          </cell>
          <cell r="AC1203">
            <v>257263.14789473687</v>
          </cell>
          <cell r="AD1203">
            <v>0</v>
          </cell>
          <cell r="AE1203">
            <v>257263.15789473688</v>
          </cell>
          <cell r="AF1203">
            <v>0</v>
          </cell>
          <cell r="AG1203">
            <v>2143.8596491228077</v>
          </cell>
          <cell r="AH1203">
            <v>2679.8245614035091</v>
          </cell>
        </row>
        <row r="1204">
          <cell r="A1204">
            <v>1652</v>
          </cell>
          <cell r="B1204" t="str">
            <v>Трансформатор ТМ-63/10 6 узел</v>
          </cell>
          <cell r="C1204">
            <v>7</v>
          </cell>
          <cell r="D1204" t="str">
            <v>14</v>
          </cell>
          <cell r="E1204" t="str">
            <v>11.05.05</v>
          </cell>
          <cell r="F1204" t="str">
            <v/>
          </cell>
          <cell r="G1204" t="str">
            <v xml:space="preserve">  .  .</v>
          </cell>
          <cell r="H1204">
            <v>0.01</v>
          </cell>
          <cell r="I1204">
            <v>0</v>
          </cell>
          <cell r="J1204">
            <v>0</v>
          </cell>
          <cell r="K1204">
            <v>0.01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0.01</v>
          </cell>
          <cell r="Q1204">
            <v>0</v>
          </cell>
          <cell r="R1204">
            <v>123</v>
          </cell>
          <cell r="S1204">
            <v>935</v>
          </cell>
          <cell r="T1204" t="str">
            <v>Амортизация Подъем воды</v>
          </cell>
          <cell r="U1204">
            <v>1018000</v>
          </cell>
          <cell r="V1204">
            <v>27</v>
          </cell>
          <cell r="W1204">
            <v>15</v>
          </cell>
          <cell r="X1204">
            <v>12</v>
          </cell>
          <cell r="Y1204">
            <v>55.555555555555557</v>
          </cell>
          <cell r="Z1204">
            <v>565555.55555555562</v>
          </cell>
          <cell r="AA1204">
            <v>452444.44444444438</v>
          </cell>
          <cell r="AB1204">
            <v>45244444.44444444</v>
          </cell>
          <cell r="AC1204">
            <v>452444.43444444443</v>
          </cell>
          <cell r="AD1204">
            <v>0</v>
          </cell>
          <cell r="AE1204">
            <v>452444.44444444444</v>
          </cell>
          <cell r="AF1204">
            <v>0</v>
          </cell>
          <cell r="AG1204">
            <v>2639.2592592592591</v>
          </cell>
          <cell r="AH1204">
            <v>3141.9753086419751</v>
          </cell>
        </row>
        <row r="1205">
          <cell r="A1205">
            <v>1655</v>
          </cell>
          <cell r="B1205" t="str">
            <v>Эл двигатель СД-85/376 2 зона</v>
          </cell>
          <cell r="C1205">
            <v>10</v>
          </cell>
          <cell r="D1205" t="str">
            <v>10</v>
          </cell>
          <cell r="E1205" t="str">
            <v>11.05.05</v>
          </cell>
          <cell r="F1205" t="str">
            <v/>
          </cell>
          <cell r="G1205" t="str">
            <v xml:space="preserve">  .  .</v>
          </cell>
          <cell r="H1205">
            <v>0.01</v>
          </cell>
          <cell r="I1205">
            <v>0</v>
          </cell>
          <cell r="J1205">
            <v>0</v>
          </cell>
          <cell r="K1205">
            <v>0.01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0.01</v>
          </cell>
          <cell r="Q1205">
            <v>0</v>
          </cell>
          <cell r="R1205">
            <v>123</v>
          </cell>
          <cell r="S1205">
            <v>935</v>
          </cell>
          <cell r="T1205" t="str">
            <v>Амортизация Подъем воды</v>
          </cell>
          <cell r="U1205">
            <v>356000</v>
          </cell>
          <cell r="V1205">
            <v>19</v>
          </cell>
          <cell r="W1205">
            <v>11</v>
          </cell>
          <cell r="X1205">
            <v>8</v>
          </cell>
          <cell r="Y1205">
            <v>57.894736842105267</v>
          </cell>
          <cell r="Z1205">
            <v>206105.26315789475</v>
          </cell>
          <cell r="AA1205">
            <v>149894.73684210525</v>
          </cell>
          <cell r="AB1205">
            <v>14989473.684210526</v>
          </cell>
          <cell r="AC1205">
            <v>149894.72684210524</v>
          </cell>
          <cell r="AD1205">
            <v>0</v>
          </cell>
          <cell r="AE1205">
            <v>149894.73684210525</v>
          </cell>
          <cell r="AF1205">
            <v>0</v>
          </cell>
          <cell r="AG1205">
            <v>1249.1228070175439</v>
          </cell>
          <cell r="AH1205">
            <v>1561.4035087719296</v>
          </cell>
        </row>
        <row r="1206">
          <cell r="A1206">
            <v>1656</v>
          </cell>
          <cell r="B1206" t="str">
            <v>Эл двигатель СД-85-37-6 2 зона</v>
          </cell>
          <cell r="C1206">
            <v>10</v>
          </cell>
          <cell r="D1206" t="str">
            <v>10</v>
          </cell>
          <cell r="E1206" t="str">
            <v>11.05.05</v>
          </cell>
          <cell r="F1206" t="str">
            <v/>
          </cell>
          <cell r="G1206" t="str">
            <v xml:space="preserve">  .  .</v>
          </cell>
          <cell r="H1206">
            <v>0.01</v>
          </cell>
          <cell r="I1206">
            <v>0</v>
          </cell>
          <cell r="J1206">
            <v>0</v>
          </cell>
          <cell r="K1206">
            <v>0.01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0.01</v>
          </cell>
          <cell r="Q1206">
            <v>0</v>
          </cell>
          <cell r="R1206">
            <v>123</v>
          </cell>
          <cell r="S1206">
            <v>935</v>
          </cell>
          <cell r="T1206" t="str">
            <v>Амортизация Подъем воды</v>
          </cell>
          <cell r="U1206">
            <v>356000</v>
          </cell>
          <cell r="V1206">
            <v>19</v>
          </cell>
          <cell r="W1206">
            <v>11</v>
          </cell>
          <cell r="X1206">
            <v>8</v>
          </cell>
          <cell r="Y1206">
            <v>57.894736842105267</v>
          </cell>
          <cell r="Z1206">
            <v>206105.26315789475</v>
          </cell>
          <cell r="AA1206">
            <v>149894.73684210525</v>
          </cell>
          <cell r="AB1206">
            <v>14989473.684210526</v>
          </cell>
          <cell r="AC1206">
            <v>149894.72684210524</v>
          </cell>
          <cell r="AD1206">
            <v>0</v>
          </cell>
          <cell r="AE1206">
            <v>149894.73684210525</v>
          </cell>
          <cell r="AF1206">
            <v>0</v>
          </cell>
          <cell r="AG1206">
            <v>1249.1228070175439</v>
          </cell>
          <cell r="AH1206">
            <v>1561.4035087719296</v>
          </cell>
        </row>
        <row r="1207">
          <cell r="A1207">
            <v>1665</v>
          </cell>
          <cell r="B1207" t="str">
            <v>Кран-балка г/п 5 т с ьталью  2 зона</v>
          </cell>
          <cell r="C1207">
            <v>15</v>
          </cell>
          <cell r="D1207" t="str">
            <v>7</v>
          </cell>
          <cell r="E1207" t="str">
            <v>11.05.05</v>
          </cell>
          <cell r="F1207" t="str">
            <v/>
          </cell>
          <cell r="G1207" t="str">
            <v xml:space="preserve">  .  .</v>
          </cell>
          <cell r="H1207">
            <v>0.01</v>
          </cell>
          <cell r="I1207">
            <v>0</v>
          </cell>
          <cell r="J1207">
            <v>0</v>
          </cell>
          <cell r="K1207">
            <v>0.01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0.01</v>
          </cell>
          <cell r="Q1207">
            <v>0</v>
          </cell>
          <cell r="R1207">
            <v>123</v>
          </cell>
          <cell r="S1207">
            <v>935</v>
          </cell>
          <cell r="T1207" t="str">
            <v>Амортизация Подъем воды</v>
          </cell>
          <cell r="U1207">
            <v>306000</v>
          </cell>
          <cell r="V1207">
            <v>13</v>
          </cell>
          <cell r="W1207">
            <v>8</v>
          </cell>
          <cell r="X1207">
            <v>5</v>
          </cell>
          <cell r="Y1207">
            <v>61.53846153846154</v>
          </cell>
          <cell r="Z1207">
            <v>188307.69230769231</v>
          </cell>
          <cell r="AA1207">
            <v>117692.30769230769</v>
          </cell>
          <cell r="AB1207">
            <v>11769230.769230768</v>
          </cell>
          <cell r="AC1207">
            <v>117692.29769230769</v>
          </cell>
          <cell r="AD1207">
            <v>0</v>
          </cell>
          <cell r="AE1207">
            <v>117692.30769230769</v>
          </cell>
          <cell r="AF1207">
            <v>0</v>
          </cell>
          <cell r="AG1207">
            <v>1471.153846153846</v>
          </cell>
          <cell r="AH1207">
            <v>1961.5384615384617</v>
          </cell>
        </row>
        <row r="1208">
          <cell r="A1208">
            <v>1667</v>
          </cell>
          <cell r="B1208" t="str">
            <v>Камера КСО-272  10 шт 2 зона</v>
          </cell>
          <cell r="C1208">
            <v>7</v>
          </cell>
          <cell r="D1208" t="str">
            <v>14</v>
          </cell>
          <cell r="E1208" t="str">
            <v>11.05.05</v>
          </cell>
          <cell r="F1208" t="str">
            <v/>
          </cell>
          <cell r="G1208" t="str">
            <v xml:space="preserve">  .  .</v>
          </cell>
          <cell r="H1208">
            <v>0.01</v>
          </cell>
          <cell r="I1208">
            <v>0</v>
          </cell>
          <cell r="J1208">
            <v>0</v>
          </cell>
          <cell r="K1208">
            <v>0.01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0.01</v>
          </cell>
          <cell r="Q1208">
            <v>0</v>
          </cell>
          <cell r="R1208">
            <v>123</v>
          </cell>
          <cell r="S1208">
            <v>935</v>
          </cell>
          <cell r="T1208" t="str">
            <v>Амортизация Подъем воды</v>
          </cell>
          <cell r="U1208">
            <v>6300000</v>
          </cell>
          <cell r="V1208">
            <v>27</v>
          </cell>
          <cell r="W1208">
            <v>15</v>
          </cell>
          <cell r="X1208">
            <v>12</v>
          </cell>
          <cell r="Y1208">
            <v>55.555555555555557</v>
          </cell>
          <cell r="Z1208">
            <v>3500000</v>
          </cell>
          <cell r="AA1208">
            <v>2800000</v>
          </cell>
          <cell r="AB1208">
            <v>280000000</v>
          </cell>
          <cell r="AC1208">
            <v>2799999.99</v>
          </cell>
          <cell r="AD1208">
            <v>0</v>
          </cell>
          <cell r="AE1208">
            <v>2800000</v>
          </cell>
          <cell r="AF1208">
            <v>0</v>
          </cell>
          <cell r="AG1208">
            <v>16333.333333333334</v>
          </cell>
          <cell r="AH1208">
            <v>19444.444444444445</v>
          </cell>
        </row>
        <row r="1209">
          <cell r="A1209">
            <v>1669</v>
          </cell>
          <cell r="B1209" t="str">
            <v>Трансформатор ТМ-250/6  2 шт 2и зона</v>
          </cell>
          <cell r="C1209">
            <v>7</v>
          </cell>
          <cell r="D1209" t="str">
            <v>14</v>
          </cell>
          <cell r="E1209" t="str">
            <v>11.05.05</v>
          </cell>
          <cell r="F1209" t="str">
            <v/>
          </cell>
          <cell r="G1209" t="str">
            <v xml:space="preserve">  .  .</v>
          </cell>
          <cell r="H1209">
            <v>0.01</v>
          </cell>
          <cell r="I1209">
            <v>0</v>
          </cell>
          <cell r="J1209">
            <v>0</v>
          </cell>
          <cell r="K1209">
            <v>0.01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0.01</v>
          </cell>
          <cell r="Q1209">
            <v>0</v>
          </cell>
          <cell r="R1209">
            <v>123</v>
          </cell>
          <cell r="S1209">
            <v>935</v>
          </cell>
          <cell r="T1209" t="str">
            <v>Амортизация Подъем воды</v>
          </cell>
          <cell r="U1209">
            <v>1300000</v>
          </cell>
          <cell r="V1209">
            <v>27</v>
          </cell>
          <cell r="W1209">
            <v>15</v>
          </cell>
          <cell r="X1209">
            <v>12</v>
          </cell>
          <cell r="Y1209">
            <v>55.555555555555557</v>
          </cell>
          <cell r="Z1209">
            <v>722222.22222222225</v>
          </cell>
          <cell r="AA1209">
            <v>577777.77777777775</v>
          </cell>
          <cell r="AB1209">
            <v>57777777.777777776</v>
          </cell>
          <cell r="AC1209">
            <v>577777.76777777774</v>
          </cell>
          <cell r="AD1209">
            <v>0</v>
          </cell>
          <cell r="AE1209">
            <v>577777.77777777775</v>
          </cell>
          <cell r="AF1209">
            <v>0</v>
          </cell>
          <cell r="AG1209">
            <v>3370.37037037037</v>
          </cell>
          <cell r="AH1209">
            <v>4012.3456790123455</v>
          </cell>
        </row>
        <row r="1210">
          <cell r="A1210">
            <v>1671</v>
          </cell>
          <cell r="B1210" t="str">
            <v>Трансформатор ТМ-4000/10-6 2шт  2 зона</v>
          </cell>
          <cell r="C1210">
            <v>7</v>
          </cell>
          <cell r="D1210" t="str">
            <v>14</v>
          </cell>
          <cell r="E1210" t="str">
            <v>11.05.05</v>
          </cell>
          <cell r="F1210" t="str">
            <v/>
          </cell>
          <cell r="G1210" t="str">
            <v xml:space="preserve">  .  .</v>
          </cell>
          <cell r="H1210">
            <v>0.01</v>
          </cell>
          <cell r="I1210">
            <v>0</v>
          </cell>
          <cell r="J1210">
            <v>0</v>
          </cell>
          <cell r="K1210">
            <v>0.01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0.01</v>
          </cell>
          <cell r="Q1210">
            <v>0</v>
          </cell>
          <cell r="R1210">
            <v>123</v>
          </cell>
          <cell r="S1210">
            <v>935</v>
          </cell>
          <cell r="T1210" t="str">
            <v>Амортизация Подъем воды</v>
          </cell>
          <cell r="U1210">
            <v>1386000</v>
          </cell>
          <cell r="V1210">
            <v>27</v>
          </cell>
          <cell r="W1210">
            <v>15</v>
          </cell>
          <cell r="X1210">
            <v>12</v>
          </cell>
          <cell r="Y1210">
            <v>55.555555555555557</v>
          </cell>
          <cell r="Z1210">
            <v>770000</v>
          </cell>
          <cell r="AA1210">
            <v>616000</v>
          </cell>
          <cell r="AB1210">
            <v>61600000</v>
          </cell>
          <cell r="AC1210">
            <v>615999.99</v>
          </cell>
          <cell r="AD1210">
            <v>0</v>
          </cell>
          <cell r="AE1210">
            <v>616000</v>
          </cell>
          <cell r="AF1210">
            <v>0</v>
          </cell>
          <cell r="AG1210">
            <v>3593.3333333333335</v>
          </cell>
          <cell r="AH1210">
            <v>4277.7777777777783</v>
          </cell>
        </row>
        <row r="1211">
          <cell r="A1211">
            <v>1687</v>
          </cell>
          <cell r="B1211" t="str">
            <v>Трансформатор ТМ-25/6 Западная нас</v>
          </cell>
          <cell r="C1211">
            <v>7</v>
          </cell>
          <cell r="D1211" t="str">
            <v>14</v>
          </cell>
          <cell r="E1211" t="str">
            <v>11.05.05</v>
          </cell>
          <cell r="F1211" t="str">
            <v/>
          </cell>
          <cell r="G1211" t="str">
            <v xml:space="preserve">  .  .</v>
          </cell>
          <cell r="H1211">
            <v>0.01</v>
          </cell>
          <cell r="I1211">
            <v>0</v>
          </cell>
          <cell r="J1211">
            <v>0</v>
          </cell>
          <cell r="K1211">
            <v>0.01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0.01</v>
          </cell>
          <cell r="Q1211">
            <v>0</v>
          </cell>
          <cell r="R1211">
            <v>123</v>
          </cell>
          <cell r="S1211">
            <v>935</v>
          </cell>
          <cell r="T1211" t="str">
            <v>Амортизация Подъем воды</v>
          </cell>
          <cell r="U1211">
            <v>650000</v>
          </cell>
          <cell r="V1211">
            <v>27</v>
          </cell>
          <cell r="W1211">
            <v>15</v>
          </cell>
          <cell r="X1211">
            <v>12</v>
          </cell>
          <cell r="Y1211">
            <v>55.555555555555557</v>
          </cell>
          <cell r="Z1211">
            <v>361111.11111111112</v>
          </cell>
          <cell r="AA1211">
            <v>288888.88888888888</v>
          </cell>
          <cell r="AB1211">
            <v>28888888.888888888</v>
          </cell>
          <cell r="AC1211">
            <v>288888.87888888887</v>
          </cell>
          <cell r="AD1211">
            <v>0</v>
          </cell>
          <cell r="AE1211">
            <v>288888.88888888888</v>
          </cell>
          <cell r="AF1211">
            <v>0</v>
          </cell>
          <cell r="AG1211">
            <v>1685.185185185185</v>
          </cell>
          <cell r="AH1211">
            <v>2006.1728395061727</v>
          </cell>
        </row>
        <row r="1212">
          <cell r="A1212">
            <v>1688</v>
          </cell>
          <cell r="B1212" t="str">
            <v>Распредпункт УБ22 Западная</v>
          </cell>
          <cell r="C1212">
            <v>7</v>
          </cell>
          <cell r="D1212" t="str">
            <v>14</v>
          </cell>
          <cell r="E1212" t="str">
            <v>11.05.05</v>
          </cell>
          <cell r="F1212" t="str">
            <v/>
          </cell>
          <cell r="G1212" t="str">
            <v xml:space="preserve">  .  .</v>
          </cell>
          <cell r="H1212">
            <v>0.01</v>
          </cell>
          <cell r="I1212">
            <v>0</v>
          </cell>
          <cell r="J1212">
            <v>0</v>
          </cell>
          <cell r="K1212">
            <v>0.01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0.01</v>
          </cell>
          <cell r="Q1212">
            <v>0</v>
          </cell>
          <cell r="R1212">
            <v>123</v>
          </cell>
          <cell r="S1212">
            <v>935</v>
          </cell>
          <cell r="T1212" t="str">
            <v>Амортизация Подъем воды</v>
          </cell>
          <cell r="U1212">
            <v>26520</v>
          </cell>
          <cell r="V1212">
            <v>27</v>
          </cell>
          <cell r="W1212">
            <v>15</v>
          </cell>
          <cell r="X1212">
            <v>12</v>
          </cell>
          <cell r="Y1212">
            <v>55.555555555555557</v>
          </cell>
          <cell r="Z1212">
            <v>14733.333333333334</v>
          </cell>
          <cell r="AA1212">
            <v>11786.666666666666</v>
          </cell>
          <cell r="AB1212">
            <v>1178666.6666666665</v>
          </cell>
          <cell r="AC1212">
            <v>11786.656666666666</v>
          </cell>
          <cell r="AD1212">
            <v>0</v>
          </cell>
          <cell r="AE1212">
            <v>11786.666666666666</v>
          </cell>
          <cell r="AF1212">
            <v>0</v>
          </cell>
          <cell r="AG1212">
            <v>68.755555555555546</v>
          </cell>
          <cell r="AH1212">
            <v>81.851851851851848</v>
          </cell>
        </row>
        <row r="1213">
          <cell r="A1213">
            <v>1695</v>
          </cell>
          <cell r="B1213" t="str">
            <v>Устройство ШСУ-14</v>
          </cell>
          <cell r="C1213">
            <v>7</v>
          </cell>
          <cell r="D1213" t="str">
            <v>14</v>
          </cell>
          <cell r="E1213" t="str">
            <v>11.05.05</v>
          </cell>
          <cell r="F1213" t="str">
            <v/>
          </cell>
          <cell r="G1213" t="str">
            <v xml:space="preserve">  .  .</v>
          </cell>
          <cell r="H1213">
            <v>0.01</v>
          </cell>
          <cell r="I1213">
            <v>0</v>
          </cell>
          <cell r="J1213">
            <v>0</v>
          </cell>
          <cell r="K1213">
            <v>0.01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0.01</v>
          </cell>
          <cell r="Q1213">
            <v>0</v>
          </cell>
          <cell r="R1213">
            <v>123</v>
          </cell>
          <cell r="S1213">
            <v>935</v>
          </cell>
          <cell r="T1213" t="str">
            <v>Амортизация Подъем воды</v>
          </cell>
          <cell r="U1213">
            <v>19600</v>
          </cell>
          <cell r="V1213">
            <v>27</v>
          </cell>
          <cell r="W1213">
            <v>15</v>
          </cell>
          <cell r="X1213">
            <v>12</v>
          </cell>
          <cell r="Y1213">
            <v>55.555555555555557</v>
          </cell>
          <cell r="Z1213">
            <v>10888.888888888889</v>
          </cell>
          <cell r="AA1213">
            <v>8711.1111111111113</v>
          </cell>
          <cell r="AB1213">
            <v>871111.11111111112</v>
          </cell>
          <cell r="AC1213">
            <v>8711.1011111111111</v>
          </cell>
          <cell r="AD1213">
            <v>0</v>
          </cell>
          <cell r="AE1213">
            <v>8711.1111111111113</v>
          </cell>
          <cell r="AF1213">
            <v>0</v>
          </cell>
          <cell r="AG1213">
            <v>50.814814814814817</v>
          </cell>
          <cell r="AH1213">
            <v>60.493827160493829</v>
          </cell>
        </row>
        <row r="1214">
          <cell r="A1214">
            <v>1702</v>
          </cell>
          <cell r="B1214" t="str">
            <v>Радиостанция Лен</v>
          </cell>
          <cell r="C1214">
            <v>25</v>
          </cell>
          <cell r="D1214" t="str">
            <v>4</v>
          </cell>
          <cell r="E1214" t="str">
            <v>11.05.05</v>
          </cell>
          <cell r="F1214" t="str">
            <v/>
          </cell>
          <cell r="G1214" t="str">
            <v xml:space="preserve">  .  .</v>
          </cell>
          <cell r="H1214">
            <v>0.01</v>
          </cell>
          <cell r="I1214">
            <v>0</v>
          </cell>
          <cell r="J1214">
            <v>0</v>
          </cell>
          <cell r="K1214">
            <v>0.01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0.01</v>
          </cell>
          <cell r="Q1214">
            <v>0</v>
          </cell>
          <cell r="R1214">
            <v>123</v>
          </cell>
          <cell r="S1214">
            <v>935</v>
          </cell>
          <cell r="T1214" t="str">
            <v>Амортизация (водопровод)</v>
          </cell>
          <cell r="U1214">
            <v>12000</v>
          </cell>
          <cell r="V1214">
            <v>7</v>
          </cell>
          <cell r="W1214">
            <v>5</v>
          </cell>
          <cell r="X1214">
            <v>2</v>
          </cell>
          <cell r="Y1214">
            <v>71.428571428571431</v>
          </cell>
          <cell r="Z1214">
            <v>8571.4285714285725</v>
          </cell>
          <cell r="AA1214">
            <v>3428.5714285714275</v>
          </cell>
          <cell r="AB1214">
            <v>342857.14285714272</v>
          </cell>
          <cell r="AC1214">
            <v>3428.5614285714273</v>
          </cell>
          <cell r="AD1214">
            <v>0</v>
          </cell>
          <cell r="AE1214">
            <v>3428.5714285714275</v>
          </cell>
          <cell r="AF1214">
            <v>0</v>
          </cell>
          <cell r="AG1214">
            <v>71.428571428571402</v>
          </cell>
          <cell r="AH1214">
            <v>142.85714285714286</v>
          </cell>
        </row>
        <row r="1215">
          <cell r="A1215">
            <v>1713</v>
          </cell>
          <cell r="B1215" t="str">
            <v>Радиостанция Лен</v>
          </cell>
          <cell r="C1215">
            <v>25</v>
          </cell>
          <cell r="D1215" t="str">
            <v>4</v>
          </cell>
          <cell r="E1215" t="str">
            <v>11.05.05</v>
          </cell>
          <cell r="F1215" t="str">
            <v/>
          </cell>
          <cell r="G1215" t="str">
            <v xml:space="preserve">  .  .</v>
          </cell>
          <cell r="H1215">
            <v>0.01</v>
          </cell>
          <cell r="I1215">
            <v>0</v>
          </cell>
          <cell r="J1215">
            <v>0</v>
          </cell>
          <cell r="K1215">
            <v>0.01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0.01</v>
          </cell>
          <cell r="Q1215">
            <v>0</v>
          </cell>
          <cell r="R1215">
            <v>123</v>
          </cell>
          <cell r="S1215">
            <v>935</v>
          </cell>
          <cell r="T1215" t="str">
            <v>Амортизация (водопровод)</v>
          </cell>
          <cell r="U1215">
            <v>12000</v>
          </cell>
          <cell r="V1215">
            <v>7</v>
          </cell>
          <cell r="W1215">
            <v>5</v>
          </cell>
          <cell r="X1215">
            <v>2</v>
          </cell>
          <cell r="Y1215">
            <v>71.428571428571431</v>
          </cell>
          <cell r="Z1215">
            <v>8571.4285714285725</v>
          </cell>
          <cell r="AA1215">
            <v>3428.5714285714275</v>
          </cell>
          <cell r="AB1215">
            <v>342857.14285714272</v>
          </cell>
          <cell r="AC1215">
            <v>3428.5614285714273</v>
          </cell>
          <cell r="AD1215">
            <v>0</v>
          </cell>
          <cell r="AE1215">
            <v>3428.5714285714275</v>
          </cell>
          <cell r="AF1215">
            <v>0</v>
          </cell>
          <cell r="AG1215">
            <v>71.428571428571402</v>
          </cell>
          <cell r="AH1215">
            <v>142.85714285714286</v>
          </cell>
        </row>
        <row r="1216">
          <cell r="A1216">
            <v>1716</v>
          </cell>
          <cell r="B1216" t="str">
            <v>Сварочный трансформатор</v>
          </cell>
          <cell r="C1216">
            <v>20</v>
          </cell>
          <cell r="D1216" t="str">
            <v>5</v>
          </cell>
          <cell r="E1216" t="str">
            <v>11.05.05</v>
          </cell>
          <cell r="F1216" t="str">
            <v/>
          </cell>
          <cell r="G1216" t="str">
            <v xml:space="preserve">  .  .</v>
          </cell>
          <cell r="H1216">
            <v>0.01</v>
          </cell>
          <cell r="I1216">
            <v>0</v>
          </cell>
          <cell r="J1216">
            <v>0</v>
          </cell>
          <cell r="K1216">
            <v>0.01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0.01</v>
          </cell>
          <cell r="Q1216">
            <v>0</v>
          </cell>
          <cell r="R1216">
            <v>123</v>
          </cell>
          <cell r="S1216">
            <v>935</v>
          </cell>
          <cell r="T1216" t="str">
            <v>Амортизация (водопровод)</v>
          </cell>
          <cell r="U1216">
            <v>63500</v>
          </cell>
          <cell r="V1216">
            <v>9</v>
          </cell>
          <cell r="W1216">
            <v>6</v>
          </cell>
          <cell r="X1216">
            <v>3</v>
          </cell>
          <cell r="Y1216">
            <v>66.666666666666657</v>
          </cell>
          <cell r="Z1216">
            <v>42333.333333333321</v>
          </cell>
          <cell r="AA1216">
            <v>21166.666666666679</v>
          </cell>
          <cell r="AB1216">
            <v>2116666.6666666679</v>
          </cell>
          <cell r="AC1216">
            <v>21166.65666666668</v>
          </cell>
          <cell r="AD1216">
            <v>0</v>
          </cell>
          <cell r="AE1216">
            <v>21166.666666666679</v>
          </cell>
          <cell r="AF1216">
            <v>0</v>
          </cell>
          <cell r="AG1216">
            <v>352.777777777778</v>
          </cell>
          <cell r="AH1216">
            <v>587.96296296296293</v>
          </cell>
        </row>
        <row r="1217">
          <cell r="A1217">
            <v>1722</v>
          </cell>
          <cell r="B1217" t="str">
            <v>Эл печь Жанат</v>
          </cell>
          <cell r="C1217">
            <v>7</v>
          </cell>
          <cell r="D1217" t="str">
            <v>14</v>
          </cell>
          <cell r="E1217" t="str">
            <v>11.05.05</v>
          </cell>
          <cell r="F1217" t="str">
            <v/>
          </cell>
          <cell r="G1217" t="str">
            <v xml:space="preserve">  .  .</v>
          </cell>
          <cell r="H1217">
            <v>0.01</v>
          </cell>
          <cell r="I1217">
            <v>0</v>
          </cell>
          <cell r="J1217">
            <v>0</v>
          </cell>
          <cell r="K1217">
            <v>0.01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0.01</v>
          </cell>
          <cell r="Q1217">
            <v>0</v>
          </cell>
          <cell r="R1217">
            <v>123</v>
          </cell>
          <cell r="S1217">
            <v>935</v>
          </cell>
          <cell r="T1217" t="str">
            <v>Амортизация (водопровод)</v>
          </cell>
          <cell r="U1217">
            <v>42000</v>
          </cell>
          <cell r="V1217">
            <v>27</v>
          </cell>
          <cell r="W1217">
            <v>15</v>
          </cell>
          <cell r="X1217">
            <v>12</v>
          </cell>
          <cell r="Y1217">
            <v>55.555555555555557</v>
          </cell>
          <cell r="Z1217">
            <v>23333.333333333336</v>
          </cell>
          <cell r="AA1217">
            <v>18666.666666666664</v>
          </cell>
          <cell r="AB1217">
            <v>1866666.6666666663</v>
          </cell>
          <cell r="AC1217">
            <v>18666.656666666666</v>
          </cell>
          <cell r="AD1217">
            <v>0</v>
          </cell>
          <cell r="AE1217">
            <v>18666.666666666664</v>
          </cell>
          <cell r="AF1217">
            <v>0</v>
          </cell>
          <cell r="AG1217">
            <v>108.88888888888887</v>
          </cell>
          <cell r="AH1217">
            <v>129.62962962962965</v>
          </cell>
        </row>
        <row r="1218">
          <cell r="A1218">
            <v>1728</v>
          </cell>
          <cell r="B1218" t="str">
            <v>Зарядное устройство вм-125</v>
          </cell>
          <cell r="C1218">
            <v>7</v>
          </cell>
          <cell r="D1218" t="str">
            <v>14</v>
          </cell>
          <cell r="E1218" t="str">
            <v>11.05.05</v>
          </cell>
          <cell r="F1218" t="str">
            <v/>
          </cell>
          <cell r="G1218" t="str">
            <v xml:space="preserve">  .  .</v>
          </cell>
          <cell r="H1218">
            <v>0.01</v>
          </cell>
          <cell r="I1218">
            <v>0</v>
          </cell>
          <cell r="J1218">
            <v>0</v>
          </cell>
          <cell r="K1218">
            <v>0.01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0.01</v>
          </cell>
          <cell r="Q1218">
            <v>0</v>
          </cell>
          <cell r="R1218">
            <v>123</v>
          </cell>
          <cell r="S1218">
            <v>821.1</v>
          </cell>
          <cell r="T1218" t="str">
            <v/>
          </cell>
          <cell r="U1218">
            <v>14000</v>
          </cell>
          <cell r="V1218">
            <v>27</v>
          </cell>
          <cell r="W1218">
            <v>15</v>
          </cell>
          <cell r="X1218">
            <v>12</v>
          </cell>
          <cell r="Y1218">
            <v>55.555555555555557</v>
          </cell>
          <cell r="Z1218">
            <v>7777.7777777777783</v>
          </cell>
          <cell r="AA1218">
            <v>6222.2222222222217</v>
          </cell>
          <cell r="AB1218">
            <v>622222.22222222213</v>
          </cell>
          <cell r="AC1218">
            <v>6222.2122222222215</v>
          </cell>
          <cell r="AD1218">
            <v>0</v>
          </cell>
          <cell r="AE1218">
            <v>6222.2222222222217</v>
          </cell>
          <cell r="AF1218">
            <v>0</v>
          </cell>
          <cell r="AG1218">
            <v>36.296296296296298</v>
          </cell>
          <cell r="AH1218">
            <v>43.209876543209873</v>
          </cell>
        </row>
        <row r="1219">
          <cell r="A1219">
            <v>1729</v>
          </cell>
          <cell r="B1219" t="str">
            <v>Газоанализатор</v>
          </cell>
          <cell r="C1219">
            <v>10</v>
          </cell>
          <cell r="D1219" t="str">
            <v>10</v>
          </cell>
          <cell r="E1219" t="str">
            <v>11.05.05</v>
          </cell>
          <cell r="F1219" t="str">
            <v/>
          </cell>
          <cell r="G1219" t="str">
            <v xml:space="preserve">  .  .</v>
          </cell>
          <cell r="H1219">
            <v>0.01</v>
          </cell>
          <cell r="I1219">
            <v>0</v>
          </cell>
          <cell r="J1219">
            <v>0</v>
          </cell>
          <cell r="K1219">
            <v>0.01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0.01</v>
          </cell>
          <cell r="Q1219">
            <v>0</v>
          </cell>
          <cell r="R1219">
            <v>123</v>
          </cell>
          <cell r="S1219">
            <v>821.1</v>
          </cell>
          <cell r="T1219" t="str">
            <v/>
          </cell>
          <cell r="U1219">
            <v>103000</v>
          </cell>
          <cell r="V1219">
            <v>19</v>
          </cell>
          <cell r="W1219">
            <v>11</v>
          </cell>
          <cell r="X1219">
            <v>8</v>
          </cell>
          <cell r="Y1219">
            <v>57.894736842105267</v>
          </cell>
          <cell r="Z1219">
            <v>59631.57894736842</v>
          </cell>
          <cell r="AA1219">
            <v>43368.42105263158</v>
          </cell>
          <cell r="AB1219">
            <v>4336842.1052631577</v>
          </cell>
          <cell r="AC1219">
            <v>43368.411052631578</v>
          </cell>
          <cell r="AD1219">
            <v>0</v>
          </cell>
          <cell r="AE1219">
            <v>43368.42105263158</v>
          </cell>
          <cell r="AF1219">
            <v>0</v>
          </cell>
          <cell r="AG1219">
            <v>361.40350877192981</v>
          </cell>
          <cell r="AH1219">
            <v>451.75438596491227</v>
          </cell>
        </row>
        <row r="1220">
          <cell r="A1220">
            <v>1731</v>
          </cell>
          <cell r="B1220" t="str">
            <v>Кан-ция коллектор 1</v>
          </cell>
          <cell r="C1220">
            <v>3.6</v>
          </cell>
          <cell r="D1220" t="str">
            <v>28</v>
          </cell>
          <cell r="E1220" t="str">
            <v>11.05.05</v>
          </cell>
          <cell r="F1220" t="str">
            <v/>
          </cell>
          <cell r="G1220" t="str">
            <v xml:space="preserve">  .  .</v>
          </cell>
          <cell r="H1220">
            <v>0.01</v>
          </cell>
          <cell r="I1220">
            <v>0</v>
          </cell>
          <cell r="J1220">
            <v>0</v>
          </cell>
          <cell r="K1220">
            <v>0.01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0.01</v>
          </cell>
          <cell r="Q1220">
            <v>0</v>
          </cell>
          <cell r="R1220">
            <v>123</v>
          </cell>
          <cell r="S1220">
            <v>935</v>
          </cell>
          <cell r="T1220" t="str">
            <v>Амортизация (канализация)</v>
          </cell>
          <cell r="U1220">
            <v>392000</v>
          </cell>
          <cell r="V1220">
            <v>143</v>
          </cell>
          <cell r="W1220">
            <v>55</v>
          </cell>
          <cell r="X1220">
            <v>88</v>
          </cell>
          <cell r="Y1220">
            <v>38.461538461538467</v>
          </cell>
          <cell r="Z1220">
            <v>150769.23076923081</v>
          </cell>
          <cell r="AA1220">
            <v>241230.76923076919</v>
          </cell>
          <cell r="AB1220">
            <v>24123076.92307692</v>
          </cell>
          <cell r="AC1220">
            <v>241230.75923076921</v>
          </cell>
          <cell r="AD1220">
            <v>0</v>
          </cell>
          <cell r="AE1220">
            <v>241230.76923076922</v>
          </cell>
          <cell r="AF1220">
            <v>0</v>
          </cell>
          <cell r="AG1220">
            <v>723.69230769230774</v>
          </cell>
          <cell r="AH1220">
            <v>228.43822843822844</v>
          </cell>
        </row>
        <row r="1221">
          <cell r="A1221">
            <v>1732</v>
          </cell>
          <cell r="B1221" t="str">
            <v>Коллектор 1 по ул К Цеткин</v>
          </cell>
          <cell r="C1221">
            <v>3.6</v>
          </cell>
          <cell r="D1221" t="str">
            <v>28</v>
          </cell>
          <cell r="E1221" t="str">
            <v>11.05.05</v>
          </cell>
          <cell r="F1221" t="str">
            <v/>
          </cell>
          <cell r="G1221" t="str">
            <v xml:space="preserve">  .  .</v>
          </cell>
          <cell r="H1221">
            <v>0.01</v>
          </cell>
          <cell r="I1221">
            <v>0</v>
          </cell>
          <cell r="J1221">
            <v>0</v>
          </cell>
          <cell r="K1221">
            <v>0.01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0.01</v>
          </cell>
          <cell r="Q1221">
            <v>0</v>
          </cell>
          <cell r="R1221">
            <v>123</v>
          </cell>
          <cell r="S1221">
            <v>935</v>
          </cell>
          <cell r="T1221" t="str">
            <v>Амортизация (канализация)</v>
          </cell>
          <cell r="U1221">
            <v>367750</v>
          </cell>
          <cell r="V1221">
            <v>135.19999999999999</v>
          </cell>
          <cell r="W1221">
            <v>52</v>
          </cell>
          <cell r="X1221">
            <v>83.2</v>
          </cell>
          <cell r="Y1221">
            <v>38.461538461538467</v>
          </cell>
          <cell r="Z1221">
            <v>141442.30769230772</v>
          </cell>
          <cell r="AA1221">
            <v>226307.69230769228</v>
          </cell>
          <cell r="AB1221">
            <v>22630769.230769228</v>
          </cell>
          <cell r="AC1221">
            <v>226307.68230769227</v>
          </cell>
          <cell r="AD1221">
            <v>0</v>
          </cell>
          <cell r="AE1221">
            <v>226307.69230769228</v>
          </cell>
          <cell r="AF1221">
            <v>0</v>
          </cell>
          <cell r="AG1221">
            <v>678.92307692307691</v>
          </cell>
          <cell r="AH1221">
            <v>226.67036489151874</v>
          </cell>
        </row>
        <row r="1222">
          <cell r="A1222">
            <v>1733</v>
          </cell>
          <cell r="B1222" t="str">
            <v>Коллектор 2 по ул Щорса</v>
          </cell>
          <cell r="C1222">
            <v>3.6</v>
          </cell>
          <cell r="D1222" t="str">
            <v>28</v>
          </cell>
          <cell r="E1222" t="str">
            <v>11.05.05</v>
          </cell>
          <cell r="F1222" t="str">
            <v/>
          </cell>
          <cell r="G1222" t="str">
            <v xml:space="preserve">  .  .</v>
          </cell>
          <cell r="H1222">
            <v>31567.84</v>
          </cell>
          <cell r="I1222">
            <v>0</v>
          </cell>
          <cell r="J1222">
            <v>0</v>
          </cell>
          <cell r="K1222">
            <v>31567.84</v>
          </cell>
          <cell r="L1222">
            <v>0</v>
          </cell>
          <cell r="M1222">
            <v>94.7</v>
          </cell>
          <cell r="N1222">
            <v>94.7</v>
          </cell>
          <cell r="O1222">
            <v>189.4</v>
          </cell>
          <cell r="P1222">
            <v>31378.44</v>
          </cell>
          <cell r="Q1222">
            <v>157.84</v>
          </cell>
          <cell r="R1222">
            <v>123</v>
          </cell>
          <cell r="S1222">
            <v>935</v>
          </cell>
          <cell r="T1222" t="str">
            <v>Амортизация (канализация)</v>
          </cell>
          <cell r="U1222">
            <v>173500</v>
          </cell>
          <cell r="V1222">
            <v>135.19999999999999</v>
          </cell>
          <cell r="W1222">
            <v>52</v>
          </cell>
          <cell r="X1222">
            <v>83.2</v>
          </cell>
          <cell r="Y1222">
            <v>38.461538461538467</v>
          </cell>
          <cell r="Z1222">
            <v>66730.769230769249</v>
          </cell>
          <cell r="AA1222">
            <v>106769.23076923075</v>
          </cell>
          <cell r="AB1222">
            <v>3.4026303018642978</v>
          </cell>
          <cell r="AC1222">
            <v>75845.848948403858</v>
          </cell>
          <cell r="AD1222">
            <v>455.0581791730981</v>
          </cell>
          <cell r="AE1222">
            <v>107413.68894840385</v>
          </cell>
          <cell r="AF1222">
            <v>644.45817917309807</v>
          </cell>
          <cell r="AG1222">
            <v>322.24106684521155</v>
          </cell>
          <cell r="AH1222">
            <v>106.94033530571993</v>
          </cell>
        </row>
        <row r="1223">
          <cell r="A1223">
            <v>1734</v>
          </cell>
          <cell r="B1223" t="str">
            <v>Главный коллектор по ул Магнитогорской</v>
          </cell>
          <cell r="C1223">
            <v>7</v>
          </cell>
          <cell r="D1223" t="str">
            <v>14</v>
          </cell>
          <cell r="E1223" t="str">
            <v>11.05.05</v>
          </cell>
          <cell r="F1223" t="str">
            <v/>
          </cell>
          <cell r="G1223" t="str">
            <v xml:space="preserve">  .  .</v>
          </cell>
          <cell r="H1223">
            <v>23656.58</v>
          </cell>
          <cell r="I1223">
            <v>0</v>
          </cell>
          <cell r="J1223">
            <v>0</v>
          </cell>
          <cell r="K1223">
            <v>23656.58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23656.58</v>
          </cell>
          <cell r="Q1223">
            <v>118.28</v>
          </cell>
          <cell r="R1223">
            <v>123</v>
          </cell>
          <cell r="S1223">
            <v>935</v>
          </cell>
          <cell r="T1223" t="str">
            <v>Амортизация (канализация)</v>
          </cell>
          <cell r="U1223">
            <v>1100696.8</v>
          </cell>
          <cell r="V1223">
            <v>55</v>
          </cell>
          <cell r="W1223">
            <v>52</v>
          </cell>
          <cell r="X1223">
            <v>3</v>
          </cell>
          <cell r="Y1223">
            <v>94.545454545454547</v>
          </cell>
          <cell r="Z1223">
            <v>1040658.7927272727</v>
          </cell>
          <cell r="AA1223">
            <v>60038.007272727322</v>
          </cell>
          <cell r="AB1223">
            <v>2.5378988540493732</v>
          </cell>
          <cell r="AC1223">
            <v>36381.427272727327</v>
          </cell>
          <cell r="AD1223">
            <v>0</v>
          </cell>
          <cell r="AE1223">
            <v>60038.007272727329</v>
          </cell>
          <cell r="AF1223">
            <v>0</v>
          </cell>
          <cell r="AG1223">
            <v>350.22170909090943</v>
          </cell>
          <cell r="AH1223">
            <v>1667.7224242424243</v>
          </cell>
        </row>
        <row r="1224">
          <cell r="A1224">
            <v>1735</v>
          </cell>
          <cell r="B1224" t="str">
            <v>Промколлектор Федоровки</v>
          </cell>
          <cell r="C1224">
            <v>3.6</v>
          </cell>
          <cell r="D1224" t="str">
            <v>28</v>
          </cell>
          <cell r="E1224" t="str">
            <v>11.05.05</v>
          </cell>
          <cell r="F1224" t="str">
            <v/>
          </cell>
          <cell r="G1224" t="str">
            <v xml:space="preserve">  .  .</v>
          </cell>
          <cell r="H1224">
            <v>36176.19</v>
          </cell>
          <cell r="I1224">
            <v>0</v>
          </cell>
          <cell r="J1224">
            <v>0</v>
          </cell>
          <cell r="K1224">
            <v>36176.19</v>
          </cell>
          <cell r="L1224">
            <v>0</v>
          </cell>
          <cell r="M1224">
            <v>108.53</v>
          </cell>
          <cell r="N1224">
            <v>108.53</v>
          </cell>
          <cell r="O1224">
            <v>434.12</v>
          </cell>
          <cell r="P1224">
            <v>35742.07</v>
          </cell>
          <cell r="Q1224">
            <v>180.88</v>
          </cell>
          <cell r="R1224">
            <v>123</v>
          </cell>
          <cell r="S1224">
            <v>935</v>
          </cell>
          <cell r="T1224" t="str">
            <v>Амортизация (канализация)</v>
          </cell>
          <cell r="U1224">
            <v>14938200</v>
          </cell>
          <cell r="V1224">
            <v>130</v>
          </cell>
          <cell r="W1224">
            <v>50</v>
          </cell>
          <cell r="X1224">
            <v>80</v>
          </cell>
          <cell r="Y1224">
            <v>38.461538461538467</v>
          </cell>
          <cell r="Z1224">
            <v>5745461.5384615399</v>
          </cell>
          <cell r="AA1224">
            <v>9192738.4615384601</v>
          </cell>
          <cell r="AB1224">
            <v>257.19658826527001</v>
          </cell>
          <cell r="AC1224">
            <v>9268216.4544361793</v>
          </cell>
          <cell r="AD1224">
            <v>111220.06289771902</v>
          </cell>
          <cell r="AE1224">
            <v>9304392.6444361787</v>
          </cell>
          <cell r="AF1224">
            <v>111654.18289771902</v>
          </cell>
          <cell r="AG1224">
            <v>27913.17793330854</v>
          </cell>
          <cell r="AH1224">
            <v>9575.7692307692305</v>
          </cell>
        </row>
        <row r="1225">
          <cell r="A1225">
            <v>1736</v>
          </cell>
          <cell r="B1225" t="str">
            <v>Самотечный коллектор кв 244</v>
          </cell>
          <cell r="C1225">
            <v>3.6</v>
          </cell>
          <cell r="D1225" t="str">
            <v>28</v>
          </cell>
          <cell r="E1225" t="str">
            <v>11.05.05</v>
          </cell>
          <cell r="F1225" t="str">
            <v/>
          </cell>
          <cell r="G1225" t="str">
            <v xml:space="preserve">  .  .</v>
          </cell>
          <cell r="H1225">
            <v>0.01</v>
          </cell>
          <cell r="I1225">
            <v>0</v>
          </cell>
          <cell r="J1225">
            <v>0</v>
          </cell>
          <cell r="K1225">
            <v>0.01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0.01</v>
          </cell>
          <cell r="Q1225">
            <v>0</v>
          </cell>
          <cell r="R1225">
            <v>123</v>
          </cell>
          <cell r="S1225">
            <v>935</v>
          </cell>
          <cell r="T1225" t="str">
            <v>Амортизация (канализация)</v>
          </cell>
          <cell r="U1225">
            <v>2323575</v>
          </cell>
          <cell r="V1225">
            <v>135.19999999999999</v>
          </cell>
          <cell r="W1225">
            <v>52</v>
          </cell>
          <cell r="X1225">
            <v>83.2</v>
          </cell>
          <cell r="Y1225">
            <v>38.461538461538467</v>
          </cell>
          <cell r="Z1225">
            <v>893682.69230769249</v>
          </cell>
          <cell r="AA1225">
            <v>1429892.3076923075</v>
          </cell>
          <cell r="AB1225">
            <v>142989230.76923075</v>
          </cell>
          <cell r="AC1225">
            <v>1429892.2976923075</v>
          </cell>
          <cell r="AD1225">
            <v>0</v>
          </cell>
          <cell r="AE1225">
            <v>1429892.3076923075</v>
          </cell>
          <cell r="AF1225">
            <v>0</v>
          </cell>
          <cell r="AG1225">
            <v>4289.6769230769223</v>
          </cell>
          <cell r="AH1225">
            <v>1432.1838017751479</v>
          </cell>
        </row>
        <row r="1226">
          <cell r="A1226">
            <v>1737</v>
          </cell>
          <cell r="B1226" t="str">
            <v>Кан-ция по ул Б-Мира до Летнего театра</v>
          </cell>
          <cell r="C1226">
            <v>3.6</v>
          </cell>
          <cell r="D1226" t="str">
            <v>28</v>
          </cell>
          <cell r="E1226" t="str">
            <v>11.05.05</v>
          </cell>
          <cell r="F1226" t="str">
            <v/>
          </cell>
          <cell r="G1226" t="str">
            <v xml:space="preserve">  .  .</v>
          </cell>
          <cell r="H1226">
            <v>0.01</v>
          </cell>
          <cell r="I1226">
            <v>0</v>
          </cell>
          <cell r="J1226">
            <v>0</v>
          </cell>
          <cell r="K1226">
            <v>0.01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0.01</v>
          </cell>
          <cell r="Q1226">
            <v>0</v>
          </cell>
          <cell r="R1226">
            <v>123</v>
          </cell>
          <cell r="S1226">
            <v>935</v>
          </cell>
          <cell r="T1226" t="str">
            <v>Амортизация (канализация)</v>
          </cell>
          <cell r="U1226">
            <v>3264800</v>
          </cell>
          <cell r="V1226">
            <v>127.4</v>
          </cell>
          <cell r="W1226">
            <v>49</v>
          </cell>
          <cell r="X1226">
            <v>78.400000000000006</v>
          </cell>
          <cell r="Y1226">
            <v>38.46153846153846</v>
          </cell>
          <cell r="Z1226">
            <v>1255692.3076923075</v>
          </cell>
          <cell r="AA1226">
            <v>2009107.6923076925</v>
          </cell>
          <cell r="AB1226">
            <v>200910769.23076925</v>
          </cell>
          <cell r="AC1226">
            <v>2009107.6823076925</v>
          </cell>
          <cell r="AD1226">
            <v>0</v>
          </cell>
          <cell r="AE1226">
            <v>2009107.6923076925</v>
          </cell>
          <cell r="AF1226">
            <v>0</v>
          </cell>
          <cell r="AG1226">
            <v>6027.3230769230768</v>
          </cell>
          <cell r="AH1226">
            <v>2135.5311355311355</v>
          </cell>
        </row>
        <row r="1227">
          <cell r="A1227">
            <v>1738</v>
          </cell>
          <cell r="B1227" t="str">
            <v>Кан-ция Hoвого города ув 70</v>
          </cell>
          <cell r="C1227">
            <v>3.6</v>
          </cell>
          <cell r="D1227" t="str">
            <v>28</v>
          </cell>
          <cell r="E1227" t="str">
            <v>11.05.05</v>
          </cell>
          <cell r="F1227" t="str">
            <v/>
          </cell>
          <cell r="G1227" t="str">
            <v xml:space="preserve">  .  .</v>
          </cell>
          <cell r="H1227">
            <v>34471.449999999997</v>
          </cell>
          <cell r="I1227">
            <v>0</v>
          </cell>
          <cell r="J1227">
            <v>0</v>
          </cell>
          <cell r="K1227">
            <v>34471.449999999997</v>
          </cell>
          <cell r="L1227">
            <v>0</v>
          </cell>
          <cell r="M1227">
            <v>103.41</v>
          </cell>
          <cell r="N1227">
            <v>103.41</v>
          </cell>
          <cell r="O1227">
            <v>441.83</v>
          </cell>
          <cell r="P1227">
            <v>34029.620000000003</v>
          </cell>
          <cell r="Q1227">
            <v>172.36</v>
          </cell>
          <cell r="R1227">
            <v>123</v>
          </cell>
          <cell r="S1227">
            <v>935</v>
          </cell>
          <cell r="T1227" t="str">
            <v>Амортизация (канализация)</v>
          </cell>
          <cell r="U1227">
            <v>4429000</v>
          </cell>
          <cell r="V1227">
            <v>127.4</v>
          </cell>
          <cell r="W1227">
            <v>49</v>
          </cell>
          <cell r="X1227">
            <v>78.400000000000006</v>
          </cell>
          <cell r="Y1227">
            <v>38.46153846153846</v>
          </cell>
          <cell r="Z1227">
            <v>1703461.5384615383</v>
          </cell>
          <cell r="AA1227">
            <v>2725538.461538462</v>
          </cell>
          <cell r="AB1227">
            <v>80.093120685404713</v>
          </cell>
          <cell r="AC1227">
            <v>2726454.5550508937</v>
          </cell>
          <cell r="AD1227">
            <v>34945.713512432361</v>
          </cell>
          <cell r="AE1227">
            <v>2760926.0050508939</v>
          </cell>
          <cell r="AF1227">
            <v>35387.543512432363</v>
          </cell>
          <cell r="AG1227">
            <v>8282.7780151526822</v>
          </cell>
          <cell r="AH1227">
            <v>2897.0434327577186</v>
          </cell>
        </row>
        <row r="1228">
          <cell r="A1228">
            <v>1739</v>
          </cell>
          <cell r="B1228" t="str">
            <v>Кан коллектор Б-Михайловки</v>
          </cell>
          <cell r="C1228">
            <v>3.6</v>
          </cell>
          <cell r="D1228" t="str">
            <v>28</v>
          </cell>
          <cell r="E1228" t="str">
            <v>11.05.05</v>
          </cell>
          <cell r="F1228" t="str">
            <v/>
          </cell>
          <cell r="G1228" t="str">
            <v xml:space="preserve">  .  .</v>
          </cell>
          <cell r="H1228">
            <v>0.01</v>
          </cell>
          <cell r="I1228">
            <v>0</v>
          </cell>
          <cell r="J1228">
            <v>0</v>
          </cell>
          <cell r="K1228">
            <v>0.01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0.01</v>
          </cell>
          <cell r="Q1228">
            <v>0</v>
          </cell>
          <cell r="R1228">
            <v>123</v>
          </cell>
          <cell r="S1228">
            <v>935</v>
          </cell>
          <cell r="T1228" t="str">
            <v>Амортизация (канализация)</v>
          </cell>
          <cell r="U1228">
            <v>410000</v>
          </cell>
          <cell r="V1228">
            <v>127.4</v>
          </cell>
          <cell r="W1228">
            <v>49</v>
          </cell>
          <cell r="X1228">
            <v>78.400000000000006</v>
          </cell>
          <cell r="Y1228">
            <v>38.46153846153846</v>
          </cell>
          <cell r="Z1228">
            <v>157692.30769230769</v>
          </cell>
          <cell r="AA1228">
            <v>252307.69230769231</v>
          </cell>
          <cell r="AB1228">
            <v>25230769.230769232</v>
          </cell>
          <cell r="AC1228">
            <v>252307.6823076923</v>
          </cell>
          <cell r="AD1228">
            <v>0</v>
          </cell>
          <cell r="AE1228">
            <v>252307.69230769231</v>
          </cell>
          <cell r="AF1228">
            <v>0</v>
          </cell>
          <cell r="AG1228">
            <v>756.92307692307702</v>
          </cell>
          <cell r="AH1228">
            <v>268.18419675562535</v>
          </cell>
        </row>
        <row r="1229">
          <cell r="A1229">
            <v>1740</v>
          </cell>
          <cell r="B1229" t="str">
            <v>Кан-ция от 60 кв до СК-5</v>
          </cell>
          <cell r="C1229">
            <v>3.6</v>
          </cell>
          <cell r="D1229" t="str">
            <v>28</v>
          </cell>
          <cell r="E1229" t="str">
            <v>11.05.05</v>
          </cell>
          <cell r="F1229" t="str">
            <v/>
          </cell>
          <cell r="G1229" t="str">
            <v xml:space="preserve">  .  .</v>
          </cell>
          <cell r="H1229">
            <v>0.01</v>
          </cell>
          <cell r="I1229">
            <v>0</v>
          </cell>
          <cell r="J1229">
            <v>0</v>
          </cell>
          <cell r="K1229">
            <v>0.01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0.01</v>
          </cell>
          <cell r="Q1229">
            <v>0</v>
          </cell>
          <cell r="R1229">
            <v>123</v>
          </cell>
          <cell r="S1229">
            <v>935</v>
          </cell>
          <cell r="T1229" t="str">
            <v>Амортизация (канализация)</v>
          </cell>
          <cell r="U1229">
            <v>37575</v>
          </cell>
          <cell r="V1229">
            <v>124.8</v>
          </cell>
          <cell r="W1229">
            <v>48</v>
          </cell>
          <cell r="X1229">
            <v>76.8</v>
          </cell>
          <cell r="Y1229">
            <v>38.46153846153846</v>
          </cell>
          <cell r="Z1229">
            <v>14451.923076923076</v>
          </cell>
          <cell r="AA1229">
            <v>23123.076923076922</v>
          </cell>
          <cell r="AB1229">
            <v>2312307.692307692</v>
          </cell>
          <cell r="AC1229">
            <v>23123.066923076924</v>
          </cell>
          <cell r="AD1229">
            <v>0</v>
          </cell>
          <cell r="AE1229">
            <v>23123.076923076922</v>
          </cell>
          <cell r="AF1229">
            <v>0</v>
          </cell>
          <cell r="AG1229">
            <v>69.369230769230768</v>
          </cell>
          <cell r="AH1229">
            <v>25.09014423076923</v>
          </cell>
        </row>
        <row r="1230">
          <cell r="A1230">
            <v>1741</v>
          </cell>
          <cell r="B1230" t="str">
            <v>Коллектор Южной части Б-Мира</v>
          </cell>
          <cell r="C1230">
            <v>3.6</v>
          </cell>
          <cell r="D1230" t="str">
            <v>28</v>
          </cell>
          <cell r="E1230" t="str">
            <v>11.05.05</v>
          </cell>
          <cell r="F1230" t="str">
            <v/>
          </cell>
          <cell r="G1230" t="str">
            <v xml:space="preserve">  .  .</v>
          </cell>
          <cell r="H1230">
            <v>0.01</v>
          </cell>
          <cell r="I1230">
            <v>0</v>
          </cell>
          <cell r="J1230">
            <v>0</v>
          </cell>
          <cell r="K1230">
            <v>0.01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0.01</v>
          </cell>
          <cell r="Q1230">
            <v>0</v>
          </cell>
          <cell r="R1230">
            <v>123</v>
          </cell>
          <cell r="S1230">
            <v>935</v>
          </cell>
          <cell r="T1230" t="str">
            <v>Амортизация (канализация)</v>
          </cell>
          <cell r="U1230">
            <v>4309707.5</v>
          </cell>
          <cell r="V1230">
            <v>124.8</v>
          </cell>
          <cell r="W1230">
            <v>48</v>
          </cell>
          <cell r="X1230">
            <v>76.8</v>
          </cell>
          <cell r="Y1230">
            <v>38.46153846153846</v>
          </cell>
          <cell r="Z1230">
            <v>1657579.8076923075</v>
          </cell>
          <cell r="AA1230">
            <v>2652127.6923076925</v>
          </cell>
          <cell r="AB1230">
            <v>265212769.23076925</v>
          </cell>
          <cell r="AC1230">
            <v>2652127.6823076927</v>
          </cell>
          <cell r="AD1230">
            <v>0</v>
          </cell>
          <cell r="AE1230">
            <v>2652127.6923076925</v>
          </cell>
          <cell r="AF1230">
            <v>0</v>
          </cell>
          <cell r="AG1230">
            <v>7956.3830769230781</v>
          </cell>
          <cell r="AH1230">
            <v>2877.7427216880346</v>
          </cell>
        </row>
        <row r="1231">
          <cell r="A1231">
            <v>1742</v>
          </cell>
          <cell r="B1231" t="str">
            <v>Коллектор от 50 кв н-города до гл коллек</v>
          </cell>
          <cell r="C1231">
            <v>3.6</v>
          </cell>
          <cell r="D1231" t="str">
            <v>28</v>
          </cell>
          <cell r="E1231" t="str">
            <v>11.05.05</v>
          </cell>
          <cell r="F1231" t="str">
            <v/>
          </cell>
          <cell r="G1231" t="str">
            <v xml:space="preserve">  .  .</v>
          </cell>
          <cell r="H1231">
            <v>0.01</v>
          </cell>
          <cell r="I1231">
            <v>0</v>
          </cell>
          <cell r="J1231">
            <v>0</v>
          </cell>
          <cell r="K1231">
            <v>0.01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0.01</v>
          </cell>
          <cell r="Q1231">
            <v>0</v>
          </cell>
          <cell r="R1231">
            <v>123</v>
          </cell>
          <cell r="S1231">
            <v>935</v>
          </cell>
          <cell r="T1231" t="str">
            <v>Амортизация (канализация)</v>
          </cell>
          <cell r="U1231">
            <v>775175</v>
          </cell>
          <cell r="V1231">
            <v>124.8</v>
          </cell>
          <cell r="W1231">
            <v>48</v>
          </cell>
          <cell r="X1231">
            <v>76.8</v>
          </cell>
          <cell r="Y1231">
            <v>38.46153846153846</v>
          </cell>
          <cell r="Z1231">
            <v>298144.23076923075</v>
          </cell>
          <cell r="AA1231">
            <v>477030.76923076925</v>
          </cell>
          <cell r="AB1231">
            <v>47703076.92307692</v>
          </cell>
          <cell r="AC1231">
            <v>477030.75923076918</v>
          </cell>
          <cell r="AD1231">
            <v>0</v>
          </cell>
          <cell r="AE1231">
            <v>477030.76923076919</v>
          </cell>
          <cell r="AF1231">
            <v>0</v>
          </cell>
          <cell r="AG1231">
            <v>1431.0923076923075</v>
          </cell>
          <cell r="AH1231">
            <v>517.61151175213683</v>
          </cell>
        </row>
        <row r="1232">
          <cell r="A1232">
            <v>1743</v>
          </cell>
          <cell r="B1232" t="str">
            <v>Коллектор Дворца спорта</v>
          </cell>
          <cell r="C1232">
            <v>3.6</v>
          </cell>
          <cell r="D1232" t="str">
            <v>28</v>
          </cell>
          <cell r="E1232" t="str">
            <v>11.05.05</v>
          </cell>
          <cell r="F1232" t="str">
            <v/>
          </cell>
          <cell r="G1232" t="str">
            <v xml:space="preserve">  .  .</v>
          </cell>
          <cell r="H1232">
            <v>0.01</v>
          </cell>
          <cell r="I1232">
            <v>0</v>
          </cell>
          <cell r="J1232">
            <v>0</v>
          </cell>
          <cell r="K1232">
            <v>0.01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0.01</v>
          </cell>
          <cell r="Q1232">
            <v>0</v>
          </cell>
          <cell r="R1232">
            <v>123</v>
          </cell>
          <cell r="S1232">
            <v>935</v>
          </cell>
          <cell r="T1232" t="str">
            <v>Амортизация (канализация)</v>
          </cell>
          <cell r="U1232">
            <v>1870537</v>
          </cell>
          <cell r="V1232">
            <v>124.8</v>
          </cell>
          <cell r="W1232">
            <v>48</v>
          </cell>
          <cell r="X1232">
            <v>76.8</v>
          </cell>
          <cell r="Y1232">
            <v>38.46153846153846</v>
          </cell>
          <cell r="Z1232">
            <v>719437.30769230763</v>
          </cell>
          <cell r="AA1232">
            <v>1151099.6923076925</v>
          </cell>
          <cell r="AB1232">
            <v>115109969.23076925</v>
          </cell>
          <cell r="AC1232">
            <v>1151099.6823076925</v>
          </cell>
          <cell r="AD1232">
            <v>0</v>
          </cell>
          <cell r="AE1232">
            <v>1151099.6923076925</v>
          </cell>
          <cell r="AF1232">
            <v>0</v>
          </cell>
          <cell r="AG1232">
            <v>3453.2990769230778</v>
          </cell>
          <cell r="AH1232">
            <v>1249.0231036324788</v>
          </cell>
        </row>
        <row r="1233">
          <cell r="A1233">
            <v>1744</v>
          </cell>
          <cell r="B1233" t="str">
            <v>Кан-ция на 32 квартале к дому 24</v>
          </cell>
          <cell r="C1233">
            <v>3.6</v>
          </cell>
          <cell r="D1233" t="str">
            <v>28</v>
          </cell>
          <cell r="E1233" t="str">
            <v>11.05.05</v>
          </cell>
          <cell r="F1233" t="str">
            <v/>
          </cell>
          <cell r="G1233" t="str">
            <v xml:space="preserve">  .  .</v>
          </cell>
          <cell r="H1233">
            <v>0.01</v>
          </cell>
          <cell r="I1233">
            <v>0</v>
          </cell>
          <cell r="J1233">
            <v>0</v>
          </cell>
          <cell r="K1233">
            <v>0.01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0.01</v>
          </cell>
          <cell r="Q1233">
            <v>0</v>
          </cell>
          <cell r="R1233">
            <v>123</v>
          </cell>
          <cell r="S1233">
            <v>935</v>
          </cell>
          <cell r="T1233" t="str">
            <v>Амортизация (канализация)</v>
          </cell>
          <cell r="U1233">
            <v>96250</v>
          </cell>
          <cell r="V1233">
            <v>124.8</v>
          </cell>
          <cell r="W1233">
            <v>48</v>
          </cell>
          <cell r="X1233">
            <v>76.8</v>
          </cell>
          <cell r="Y1233">
            <v>38.46153846153846</v>
          </cell>
          <cell r="Z1233">
            <v>37019.230769230766</v>
          </cell>
          <cell r="AA1233">
            <v>59230.769230769234</v>
          </cell>
          <cell r="AB1233">
            <v>5923076.923076923</v>
          </cell>
          <cell r="AC1233">
            <v>59230.759230769232</v>
          </cell>
          <cell r="AD1233">
            <v>0</v>
          </cell>
          <cell r="AE1233">
            <v>59230.769230769234</v>
          </cell>
          <cell r="AF1233">
            <v>0</v>
          </cell>
          <cell r="AG1233">
            <v>177.69230769230771</v>
          </cell>
          <cell r="AH1233">
            <v>64.269497863247864</v>
          </cell>
        </row>
        <row r="1234">
          <cell r="A1234">
            <v>1745</v>
          </cell>
          <cell r="B1234" t="str">
            <v>Кан-ция к-театра Мир</v>
          </cell>
          <cell r="C1234">
            <v>3.6</v>
          </cell>
          <cell r="D1234" t="str">
            <v>28</v>
          </cell>
          <cell r="E1234" t="str">
            <v>11.05.05</v>
          </cell>
          <cell r="F1234" t="str">
            <v/>
          </cell>
          <cell r="G1234" t="str">
            <v xml:space="preserve">  .  .</v>
          </cell>
          <cell r="H1234">
            <v>0.01</v>
          </cell>
          <cell r="I1234">
            <v>0</v>
          </cell>
          <cell r="J1234">
            <v>0</v>
          </cell>
          <cell r="K1234">
            <v>0.01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0.01</v>
          </cell>
          <cell r="Q1234">
            <v>0</v>
          </cell>
          <cell r="R1234">
            <v>123</v>
          </cell>
          <cell r="S1234">
            <v>935</v>
          </cell>
          <cell r="T1234" t="str">
            <v>Амортизация (канализация)</v>
          </cell>
          <cell r="U1234">
            <v>77500</v>
          </cell>
          <cell r="V1234">
            <v>122.2</v>
          </cell>
          <cell r="W1234">
            <v>47</v>
          </cell>
          <cell r="X1234">
            <v>75.2</v>
          </cell>
          <cell r="Y1234">
            <v>38.46153846153846</v>
          </cell>
          <cell r="Z1234">
            <v>29807.692307692305</v>
          </cell>
          <cell r="AA1234">
            <v>47692.307692307695</v>
          </cell>
          <cell r="AB1234">
            <v>4769230.769230769</v>
          </cell>
          <cell r="AC1234">
            <v>47692.297692307686</v>
          </cell>
          <cell r="AD1234">
            <v>0</v>
          </cell>
          <cell r="AE1234">
            <v>47692.307692307688</v>
          </cell>
          <cell r="AF1234">
            <v>0</v>
          </cell>
          <cell r="AG1234">
            <v>143.07692307692307</v>
          </cell>
          <cell r="AH1234">
            <v>52.850518276050188</v>
          </cell>
        </row>
        <row r="1235">
          <cell r="A1235">
            <v>1746</v>
          </cell>
          <cell r="B1235" t="str">
            <v>Коллектор от шк-интерната 130 кв</v>
          </cell>
          <cell r="C1235">
            <v>3.6</v>
          </cell>
          <cell r="D1235" t="str">
            <v>28</v>
          </cell>
          <cell r="E1235" t="str">
            <v>11.05.05</v>
          </cell>
          <cell r="F1235" t="str">
            <v/>
          </cell>
          <cell r="G1235" t="str">
            <v xml:space="preserve">  .  .</v>
          </cell>
          <cell r="H1235">
            <v>0.01</v>
          </cell>
          <cell r="I1235">
            <v>0</v>
          </cell>
          <cell r="J1235">
            <v>0</v>
          </cell>
          <cell r="K1235">
            <v>0.01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0.01</v>
          </cell>
          <cell r="Q1235">
            <v>0</v>
          </cell>
          <cell r="R1235">
            <v>123</v>
          </cell>
          <cell r="S1235">
            <v>935</v>
          </cell>
          <cell r="T1235" t="str">
            <v>Амортизация (канализация)</v>
          </cell>
          <cell r="U1235">
            <v>2435295</v>
          </cell>
          <cell r="V1235">
            <v>122.2</v>
          </cell>
          <cell r="W1235">
            <v>47</v>
          </cell>
          <cell r="X1235">
            <v>75.2</v>
          </cell>
          <cell r="Y1235">
            <v>38.46153846153846</v>
          </cell>
          <cell r="Z1235">
            <v>936651.92307692301</v>
          </cell>
          <cell r="AA1235">
            <v>1498643.076923077</v>
          </cell>
          <cell r="AB1235">
            <v>149864307.69230771</v>
          </cell>
          <cell r="AC1235">
            <v>1498643.0669230772</v>
          </cell>
          <cell r="AD1235">
            <v>0</v>
          </cell>
          <cell r="AE1235">
            <v>1498643.0769230772</v>
          </cell>
          <cell r="AF1235">
            <v>0</v>
          </cell>
          <cell r="AG1235">
            <v>4495.9292307692313</v>
          </cell>
          <cell r="AH1235">
            <v>1660.7303600654666</v>
          </cell>
        </row>
        <row r="1236">
          <cell r="A1236">
            <v>1747</v>
          </cell>
          <cell r="B1236" t="str">
            <v>Коллектор Ремзавода</v>
          </cell>
          <cell r="C1236">
            <v>3.6</v>
          </cell>
          <cell r="D1236" t="str">
            <v>28</v>
          </cell>
          <cell r="E1236" t="str">
            <v>11.05.05</v>
          </cell>
          <cell r="F1236" t="str">
            <v/>
          </cell>
          <cell r="G1236" t="str">
            <v xml:space="preserve">  .  .</v>
          </cell>
          <cell r="H1236">
            <v>0.01</v>
          </cell>
          <cell r="I1236">
            <v>0</v>
          </cell>
          <cell r="J1236">
            <v>0</v>
          </cell>
          <cell r="K1236">
            <v>0.01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0.01</v>
          </cell>
          <cell r="Q1236">
            <v>0</v>
          </cell>
          <cell r="R1236">
            <v>123</v>
          </cell>
          <cell r="S1236">
            <v>935</v>
          </cell>
          <cell r="T1236" t="str">
            <v>Амортизация (канализация)</v>
          </cell>
          <cell r="U1236">
            <v>6381708</v>
          </cell>
          <cell r="V1236">
            <v>122.2</v>
          </cell>
          <cell r="W1236">
            <v>47</v>
          </cell>
          <cell r="X1236">
            <v>75.2</v>
          </cell>
          <cell r="Y1236">
            <v>38.46153846153846</v>
          </cell>
          <cell r="Z1236">
            <v>2454503.0769230765</v>
          </cell>
          <cell r="AA1236">
            <v>3927204.9230769235</v>
          </cell>
          <cell r="AB1236">
            <v>392720492.30769235</v>
          </cell>
          <cell r="AC1236">
            <v>3927204.9130769237</v>
          </cell>
          <cell r="AD1236">
            <v>0</v>
          </cell>
          <cell r="AE1236">
            <v>3927204.9230769235</v>
          </cell>
          <cell r="AF1236">
            <v>0</v>
          </cell>
          <cell r="AG1236">
            <v>11781.614769230771</v>
          </cell>
          <cell r="AH1236">
            <v>4351.9558101472994</v>
          </cell>
        </row>
        <row r="1237">
          <cell r="A1237">
            <v>1748</v>
          </cell>
          <cell r="B1237" t="str">
            <v>Кан-ция к д/саду Б-Михайловка</v>
          </cell>
          <cell r="C1237">
            <v>3.6</v>
          </cell>
          <cell r="D1237" t="str">
            <v>28</v>
          </cell>
          <cell r="E1237" t="str">
            <v>11.05.05</v>
          </cell>
          <cell r="F1237" t="str">
            <v/>
          </cell>
          <cell r="G1237" t="str">
            <v xml:space="preserve">  .  .</v>
          </cell>
          <cell r="H1237">
            <v>0.01</v>
          </cell>
          <cell r="I1237">
            <v>0</v>
          </cell>
          <cell r="J1237">
            <v>0</v>
          </cell>
          <cell r="K1237">
            <v>0.01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0.01</v>
          </cell>
          <cell r="Q1237">
            <v>0</v>
          </cell>
          <cell r="R1237">
            <v>123</v>
          </cell>
          <cell r="S1237">
            <v>935</v>
          </cell>
          <cell r="T1237" t="str">
            <v>Амортизация (канализация)</v>
          </cell>
          <cell r="U1237">
            <v>42000</v>
          </cell>
          <cell r="V1237">
            <v>119.6</v>
          </cell>
          <cell r="W1237">
            <v>46</v>
          </cell>
          <cell r="X1237">
            <v>73.599999999999994</v>
          </cell>
          <cell r="Y1237">
            <v>38.46153846153846</v>
          </cell>
          <cell r="Z1237">
            <v>16153.846153846152</v>
          </cell>
          <cell r="AA1237">
            <v>25846.153846153848</v>
          </cell>
          <cell r="AB1237">
            <v>2584615.3846153845</v>
          </cell>
          <cell r="AC1237">
            <v>25846.143846153846</v>
          </cell>
          <cell r="AD1237">
            <v>0</v>
          </cell>
          <cell r="AE1237">
            <v>25846.153846153844</v>
          </cell>
          <cell r="AF1237">
            <v>0</v>
          </cell>
          <cell r="AG1237">
            <v>77.538461538461533</v>
          </cell>
          <cell r="AH1237">
            <v>29.264214046822744</v>
          </cell>
        </row>
        <row r="1238">
          <cell r="A1238">
            <v>1749</v>
          </cell>
          <cell r="B1238" t="str">
            <v>Кан-ция к школе в кв 244 н-города</v>
          </cell>
          <cell r="C1238">
            <v>3.6</v>
          </cell>
          <cell r="D1238" t="str">
            <v>28</v>
          </cell>
          <cell r="E1238" t="str">
            <v>11.05.05</v>
          </cell>
          <cell r="F1238" t="str">
            <v/>
          </cell>
          <cell r="G1238" t="str">
            <v xml:space="preserve">  .  .</v>
          </cell>
          <cell r="H1238">
            <v>0.01</v>
          </cell>
          <cell r="I1238">
            <v>0</v>
          </cell>
          <cell r="J1238">
            <v>0</v>
          </cell>
          <cell r="K1238">
            <v>0.01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0.01</v>
          </cell>
          <cell r="Q1238">
            <v>0</v>
          </cell>
          <cell r="R1238">
            <v>123</v>
          </cell>
          <cell r="S1238">
            <v>935</v>
          </cell>
          <cell r="T1238" t="str">
            <v>Амортизация (канализация)</v>
          </cell>
          <cell r="U1238">
            <v>53500</v>
          </cell>
          <cell r="V1238">
            <v>119.6</v>
          </cell>
          <cell r="W1238">
            <v>46</v>
          </cell>
          <cell r="X1238">
            <v>73.599999999999994</v>
          </cell>
          <cell r="Y1238">
            <v>38.46153846153846</v>
          </cell>
          <cell r="Z1238">
            <v>20576.923076923074</v>
          </cell>
          <cell r="AA1238">
            <v>32923.076923076922</v>
          </cell>
          <cell r="AB1238">
            <v>3292307.692307692</v>
          </cell>
          <cell r="AC1238">
            <v>32923.06692307692</v>
          </cell>
          <cell r="AD1238">
            <v>0</v>
          </cell>
          <cell r="AE1238">
            <v>32923.076923076922</v>
          </cell>
          <cell r="AF1238">
            <v>0</v>
          </cell>
          <cell r="AG1238">
            <v>98.769230769230774</v>
          </cell>
          <cell r="AH1238">
            <v>37.277034559643255</v>
          </cell>
        </row>
        <row r="1239">
          <cell r="A1239">
            <v>1750</v>
          </cell>
          <cell r="B1239" t="str">
            <v>Кан-ция кв 243-245 н -города</v>
          </cell>
          <cell r="C1239">
            <v>3.6</v>
          </cell>
          <cell r="D1239" t="str">
            <v>28</v>
          </cell>
          <cell r="E1239" t="str">
            <v>11.05.05</v>
          </cell>
          <cell r="F1239" t="str">
            <v/>
          </cell>
          <cell r="G1239" t="str">
            <v xml:space="preserve">  .  .</v>
          </cell>
          <cell r="H1239">
            <v>5775.26</v>
          </cell>
          <cell r="I1239">
            <v>0</v>
          </cell>
          <cell r="J1239">
            <v>0</v>
          </cell>
          <cell r="K1239">
            <v>5775.26</v>
          </cell>
          <cell r="L1239">
            <v>0</v>
          </cell>
          <cell r="M1239">
            <v>17.329999999999998</v>
          </cell>
          <cell r="N1239">
            <v>17.329999999999998</v>
          </cell>
          <cell r="O1239">
            <v>86.65</v>
          </cell>
          <cell r="P1239">
            <v>5688.61</v>
          </cell>
          <cell r="Q1239">
            <v>28.88</v>
          </cell>
          <cell r="R1239">
            <v>123</v>
          </cell>
          <cell r="S1239">
            <v>935</v>
          </cell>
          <cell r="T1239" t="str">
            <v>Амортизация (канализация)</v>
          </cell>
          <cell r="U1239">
            <v>301600</v>
          </cell>
          <cell r="V1239">
            <v>119.6</v>
          </cell>
          <cell r="W1239">
            <v>46</v>
          </cell>
          <cell r="X1239">
            <v>73.599999999999994</v>
          </cell>
          <cell r="Y1239">
            <v>38.46153846153846</v>
          </cell>
          <cell r="Z1239">
            <v>116000</v>
          </cell>
          <cell r="AA1239">
            <v>185600</v>
          </cell>
          <cell r="AB1239">
            <v>32.626599468059865</v>
          </cell>
          <cell r="AC1239">
            <v>182651.83484390742</v>
          </cell>
          <cell r="AD1239">
            <v>2740.4448439073876</v>
          </cell>
          <cell r="AE1239">
            <v>188427.09484390743</v>
          </cell>
          <cell r="AF1239">
            <v>2827.0948439073877</v>
          </cell>
          <cell r="AG1239">
            <v>565.28128453172224</v>
          </cell>
          <cell r="AH1239">
            <v>210.14492753623188</v>
          </cell>
        </row>
        <row r="1240">
          <cell r="A1240">
            <v>1751</v>
          </cell>
          <cell r="B1240" t="str">
            <v>Коллектор от шк 83 до Рудоремзавода</v>
          </cell>
          <cell r="C1240">
            <v>3.6</v>
          </cell>
          <cell r="D1240" t="str">
            <v>28</v>
          </cell>
          <cell r="E1240" t="str">
            <v>11.05.05</v>
          </cell>
          <cell r="F1240" t="str">
            <v/>
          </cell>
          <cell r="G1240" t="str">
            <v xml:space="preserve">  .  .</v>
          </cell>
          <cell r="H1240">
            <v>6686.06</v>
          </cell>
          <cell r="I1240">
            <v>0</v>
          </cell>
          <cell r="J1240">
            <v>0</v>
          </cell>
          <cell r="K1240">
            <v>6686.06</v>
          </cell>
          <cell r="L1240">
            <v>0</v>
          </cell>
          <cell r="M1240">
            <v>20.059999999999999</v>
          </cell>
          <cell r="N1240">
            <v>20.059999999999999</v>
          </cell>
          <cell r="O1240">
            <v>140.41999999999999</v>
          </cell>
          <cell r="P1240">
            <v>6545.64</v>
          </cell>
          <cell r="Q1240">
            <v>33.43</v>
          </cell>
          <cell r="R1240">
            <v>123</v>
          </cell>
          <cell r="S1240">
            <v>935</v>
          </cell>
          <cell r="T1240" t="str">
            <v>Амортизация (канализация)</v>
          </cell>
          <cell r="U1240">
            <v>2097285</v>
          </cell>
          <cell r="V1240">
            <v>49</v>
          </cell>
          <cell r="W1240">
            <v>46</v>
          </cell>
          <cell r="X1240">
            <v>3</v>
          </cell>
          <cell r="Y1240">
            <v>93.877551020408163</v>
          </cell>
          <cell r="Z1240">
            <v>1968879.7959183673</v>
          </cell>
          <cell r="AA1240">
            <v>128405.20408163266</v>
          </cell>
          <cell r="AB1240">
            <v>19.616905922359411</v>
          </cell>
          <cell r="AC1240">
            <v>124473.75001125038</v>
          </cell>
          <cell r="AD1240">
            <v>2614.1859296177081</v>
          </cell>
          <cell r="AE1240">
            <v>131159.81001125037</v>
          </cell>
          <cell r="AF1240">
            <v>2754.6059296177082</v>
          </cell>
          <cell r="AG1240">
            <v>393.47943003375116</v>
          </cell>
          <cell r="AH1240">
            <v>3566.8112244897961</v>
          </cell>
        </row>
        <row r="1241">
          <cell r="A1241">
            <v>1752</v>
          </cell>
          <cell r="B1241" t="str">
            <v>Коллектор кв 52</v>
          </cell>
          <cell r="C1241">
            <v>3.6</v>
          </cell>
          <cell r="D1241" t="str">
            <v>28</v>
          </cell>
          <cell r="E1241" t="str">
            <v>11.05.05</v>
          </cell>
          <cell r="F1241" t="str">
            <v/>
          </cell>
          <cell r="G1241" t="str">
            <v xml:space="preserve">  .  .</v>
          </cell>
          <cell r="H1241">
            <v>0.01</v>
          </cell>
          <cell r="I1241">
            <v>0</v>
          </cell>
          <cell r="J1241">
            <v>0</v>
          </cell>
          <cell r="K1241">
            <v>0.01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0.01</v>
          </cell>
          <cell r="Q1241">
            <v>0</v>
          </cell>
          <cell r="R1241">
            <v>123</v>
          </cell>
          <cell r="S1241">
            <v>935</v>
          </cell>
          <cell r="T1241" t="str">
            <v>Амортизация (канализация)</v>
          </cell>
          <cell r="U1241">
            <v>2848200</v>
          </cell>
          <cell r="V1241">
            <v>117</v>
          </cell>
          <cell r="W1241">
            <v>45</v>
          </cell>
          <cell r="X1241">
            <v>72</v>
          </cell>
          <cell r="Y1241">
            <v>38.461538461538467</v>
          </cell>
          <cell r="Z1241">
            <v>1095461.5384615387</v>
          </cell>
          <cell r="AA1241">
            <v>1752738.4615384613</v>
          </cell>
          <cell r="AB1241">
            <v>175273846.15384611</v>
          </cell>
          <cell r="AC1241">
            <v>1752738.4515384613</v>
          </cell>
          <cell r="AD1241">
            <v>0</v>
          </cell>
          <cell r="AE1241">
            <v>1752738.4615384613</v>
          </cell>
          <cell r="AF1241">
            <v>0</v>
          </cell>
          <cell r="AG1241">
            <v>5258.2153846153842</v>
          </cell>
          <cell r="AH1241">
            <v>2028.6324786324785</v>
          </cell>
        </row>
        <row r="1242">
          <cell r="A1242">
            <v>1753</v>
          </cell>
          <cell r="B1242" t="str">
            <v>Коллектор на ст Караганда-Пассажирская</v>
          </cell>
          <cell r="C1242">
            <v>3.6</v>
          </cell>
          <cell r="D1242" t="str">
            <v>28</v>
          </cell>
          <cell r="E1242" t="str">
            <v>11.05.05</v>
          </cell>
          <cell r="F1242" t="str">
            <v/>
          </cell>
          <cell r="G1242" t="str">
            <v xml:space="preserve">  .  .</v>
          </cell>
          <cell r="H1242">
            <v>0.01</v>
          </cell>
          <cell r="I1242">
            <v>0</v>
          </cell>
          <cell r="J1242">
            <v>0</v>
          </cell>
          <cell r="K1242">
            <v>0.01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0.01</v>
          </cell>
          <cell r="Q1242">
            <v>0</v>
          </cell>
          <cell r="R1242">
            <v>123</v>
          </cell>
          <cell r="S1242">
            <v>935</v>
          </cell>
          <cell r="T1242" t="str">
            <v>Амортизация (канализация)</v>
          </cell>
          <cell r="U1242">
            <v>3823500</v>
          </cell>
          <cell r="V1242">
            <v>117</v>
          </cell>
          <cell r="W1242">
            <v>45</v>
          </cell>
          <cell r="X1242">
            <v>72</v>
          </cell>
          <cell r="Y1242">
            <v>38.461538461538467</v>
          </cell>
          <cell r="Z1242">
            <v>1470576.9230769235</v>
          </cell>
          <cell r="AA1242">
            <v>2352923.0769230765</v>
          </cell>
          <cell r="AB1242">
            <v>235292307.69230765</v>
          </cell>
          <cell r="AC1242">
            <v>2352923.0669230768</v>
          </cell>
          <cell r="AD1242">
            <v>0</v>
          </cell>
          <cell r="AE1242">
            <v>2352923.0769230765</v>
          </cell>
          <cell r="AF1242">
            <v>0</v>
          </cell>
          <cell r="AG1242">
            <v>7058.7692307692305</v>
          </cell>
          <cell r="AH1242">
            <v>2723.2905982905982</v>
          </cell>
        </row>
        <row r="1243">
          <cell r="A1243">
            <v>1754</v>
          </cell>
          <cell r="B1243" t="str">
            <v>Коллектор пос ГШО</v>
          </cell>
          <cell r="C1243">
            <v>3.6</v>
          </cell>
          <cell r="D1243" t="str">
            <v>28</v>
          </cell>
          <cell r="E1243" t="str">
            <v>11.05.05</v>
          </cell>
          <cell r="F1243" t="str">
            <v/>
          </cell>
          <cell r="G1243" t="str">
            <v xml:space="preserve">  .  .</v>
          </cell>
          <cell r="H1243">
            <v>0.01</v>
          </cell>
          <cell r="I1243">
            <v>0</v>
          </cell>
          <cell r="J1243">
            <v>0</v>
          </cell>
          <cell r="K1243">
            <v>0.01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0.01</v>
          </cell>
          <cell r="Q1243">
            <v>0</v>
          </cell>
          <cell r="R1243">
            <v>123</v>
          </cell>
          <cell r="S1243">
            <v>935</v>
          </cell>
          <cell r="T1243" t="str">
            <v>Амортизация (канализация)</v>
          </cell>
          <cell r="U1243">
            <v>5140980</v>
          </cell>
          <cell r="V1243">
            <v>117</v>
          </cell>
          <cell r="W1243">
            <v>45</v>
          </cell>
          <cell r="X1243">
            <v>72</v>
          </cell>
          <cell r="Y1243">
            <v>38.461538461538467</v>
          </cell>
          <cell r="Z1243">
            <v>1977300</v>
          </cell>
          <cell r="AA1243">
            <v>3163680</v>
          </cell>
          <cell r="AB1243">
            <v>316368000</v>
          </cell>
          <cell r="AC1243">
            <v>3163679.99</v>
          </cell>
          <cell r="AD1243">
            <v>0</v>
          </cell>
          <cell r="AE1243">
            <v>3163680</v>
          </cell>
          <cell r="AF1243">
            <v>0</v>
          </cell>
          <cell r="AG1243">
            <v>9491.0399999999991</v>
          </cell>
          <cell r="AH1243">
            <v>3661.6666666666665</v>
          </cell>
        </row>
        <row r="1244">
          <cell r="A1244">
            <v>1755</v>
          </cell>
          <cell r="B1244" t="str">
            <v>Коллектор по Южной части гор от кв36 до т 10</v>
          </cell>
          <cell r="C1244">
            <v>3.6</v>
          </cell>
          <cell r="D1244" t="str">
            <v>28</v>
          </cell>
          <cell r="E1244" t="str">
            <v>11.05.05</v>
          </cell>
          <cell r="F1244" t="str">
            <v/>
          </cell>
          <cell r="G1244" t="str">
            <v xml:space="preserve">  .  .</v>
          </cell>
          <cell r="H1244">
            <v>14393.12</v>
          </cell>
          <cell r="I1244">
            <v>0</v>
          </cell>
          <cell r="J1244">
            <v>0</v>
          </cell>
          <cell r="K1244">
            <v>14393.12</v>
          </cell>
          <cell r="L1244">
            <v>0</v>
          </cell>
          <cell r="M1244">
            <v>43.18</v>
          </cell>
          <cell r="N1244">
            <v>43.18</v>
          </cell>
          <cell r="O1244">
            <v>172.72</v>
          </cell>
          <cell r="P1244">
            <v>14220.4</v>
          </cell>
          <cell r="Q1244">
            <v>71.97</v>
          </cell>
          <cell r="R1244">
            <v>123</v>
          </cell>
          <cell r="S1244">
            <v>935</v>
          </cell>
          <cell r="T1244" t="str">
            <v>Амортизация (канализация)</v>
          </cell>
          <cell r="U1244">
            <v>16922820</v>
          </cell>
          <cell r="V1244">
            <v>48</v>
          </cell>
          <cell r="W1244">
            <v>45</v>
          </cell>
          <cell r="X1244">
            <v>3</v>
          </cell>
          <cell r="Y1244">
            <v>93.75</v>
          </cell>
          <cell r="Z1244">
            <v>15865143.75</v>
          </cell>
          <cell r="AA1244">
            <v>1057676.25</v>
          </cell>
          <cell r="AB1244">
            <v>74.377390931338084</v>
          </cell>
          <cell r="AC1244">
            <v>1056129.5929616608</v>
          </cell>
          <cell r="AD1244">
            <v>12673.742961660715</v>
          </cell>
          <cell r="AE1244">
            <v>1070522.7129616609</v>
          </cell>
          <cell r="AF1244">
            <v>12846.462961660714</v>
          </cell>
          <cell r="AG1244">
            <v>3211.5681388849825</v>
          </cell>
          <cell r="AH1244">
            <v>29379.895833333332</v>
          </cell>
        </row>
        <row r="1245">
          <cell r="A1245">
            <v>1756</v>
          </cell>
          <cell r="B1245" t="str">
            <v>Коллектор от точ 3 до т 8</v>
          </cell>
          <cell r="C1245">
            <v>3.6</v>
          </cell>
          <cell r="D1245" t="str">
            <v>28</v>
          </cell>
          <cell r="E1245" t="str">
            <v>11.05.05</v>
          </cell>
          <cell r="F1245" t="str">
            <v/>
          </cell>
          <cell r="G1245" t="str">
            <v xml:space="preserve">  .  .</v>
          </cell>
          <cell r="H1245">
            <v>58544.89</v>
          </cell>
          <cell r="I1245">
            <v>0</v>
          </cell>
          <cell r="J1245">
            <v>0</v>
          </cell>
          <cell r="K1245">
            <v>58544.89</v>
          </cell>
          <cell r="L1245">
            <v>0</v>
          </cell>
          <cell r="M1245">
            <v>175.63</v>
          </cell>
          <cell r="N1245">
            <v>175.63</v>
          </cell>
          <cell r="O1245">
            <v>175.63</v>
          </cell>
          <cell r="P1245">
            <v>58369.26</v>
          </cell>
          <cell r="Q1245">
            <v>292.72000000000003</v>
          </cell>
          <cell r="R1245">
            <v>123</v>
          </cell>
          <cell r="S1245">
            <v>935</v>
          </cell>
          <cell r="T1245" t="str">
            <v>Амортизация (канализация)</v>
          </cell>
          <cell r="U1245">
            <v>20652160</v>
          </cell>
          <cell r="V1245">
            <v>48</v>
          </cell>
          <cell r="W1245">
            <v>45</v>
          </cell>
          <cell r="X1245">
            <v>3</v>
          </cell>
          <cell r="Y1245">
            <v>93.75</v>
          </cell>
          <cell r="Z1245">
            <v>19361400</v>
          </cell>
          <cell r="AA1245">
            <v>1290760</v>
          </cell>
          <cell r="AB1245">
            <v>22.113694777011048</v>
          </cell>
          <cell r="AC1245">
            <v>1236098.9382136865</v>
          </cell>
          <cell r="AD1245">
            <v>3708.1982136864503</v>
          </cell>
          <cell r="AE1245">
            <v>1294643.8282136864</v>
          </cell>
          <cell r="AF1245">
            <v>3883.8282136864505</v>
          </cell>
          <cell r="AG1245">
            <v>3883.9314846410593</v>
          </cell>
          <cell r="AH1245">
            <v>35854.444444444445</v>
          </cell>
        </row>
        <row r="1246">
          <cell r="A1246">
            <v>1757</v>
          </cell>
          <cell r="B1246" t="str">
            <v>Кан-ция ДКГ н-города</v>
          </cell>
          <cell r="C1246">
            <v>3.6</v>
          </cell>
          <cell r="D1246" t="str">
            <v>28</v>
          </cell>
          <cell r="E1246" t="str">
            <v>11.05.05</v>
          </cell>
          <cell r="F1246" t="str">
            <v/>
          </cell>
          <cell r="G1246" t="str">
            <v xml:space="preserve">  .  .</v>
          </cell>
          <cell r="H1246">
            <v>0.01</v>
          </cell>
          <cell r="I1246">
            <v>0</v>
          </cell>
          <cell r="J1246">
            <v>0</v>
          </cell>
          <cell r="K1246">
            <v>0.01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0.01</v>
          </cell>
          <cell r="Q1246">
            <v>0</v>
          </cell>
          <cell r="R1246">
            <v>123</v>
          </cell>
          <cell r="S1246">
            <v>935</v>
          </cell>
          <cell r="T1246" t="str">
            <v>Амортизация (канализация)</v>
          </cell>
          <cell r="U1246">
            <v>837000</v>
          </cell>
          <cell r="V1246">
            <v>117</v>
          </cell>
          <cell r="W1246">
            <v>45</v>
          </cell>
          <cell r="X1246">
            <v>72</v>
          </cell>
          <cell r="Y1246">
            <v>38.461538461538467</v>
          </cell>
          <cell r="Z1246">
            <v>321923.07692307699</v>
          </cell>
          <cell r="AA1246">
            <v>515076.92307692301</v>
          </cell>
          <cell r="AB1246">
            <v>51507692.307692297</v>
          </cell>
          <cell r="AC1246">
            <v>515076.913076923</v>
          </cell>
          <cell r="AD1246">
            <v>0</v>
          </cell>
          <cell r="AE1246">
            <v>515076.92307692301</v>
          </cell>
          <cell r="AF1246">
            <v>0</v>
          </cell>
          <cell r="AG1246">
            <v>1545.2307692307688</v>
          </cell>
          <cell r="AH1246">
            <v>596.15384615384619</v>
          </cell>
        </row>
        <row r="1247">
          <cell r="A1247">
            <v>1758</v>
          </cell>
          <cell r="B1247" t="str">
            <v>Коллектор Актаса и очист соор по ул Городско</v>
          </cell>
          <cell r="C1247">
            <v>3.6</v>
          </cell>
          <cell r="D1247" t="str">
            <v>28</v>
          </cell>
          <cell r="E1247" t="str">
            <v>11.05.05</v>
          </cell>
          <cell r="F1247" t="str">
            <v/>
          </cell>
          <cell r="G1247" t="str">
            <v xml:space="preserve">  .  .</v>
          </cell>
          <cell r="H1247">
            <v>0.01</v>
          </cell>
          <cell r="I1247">
            <v>0</v>
          </cell>
          <cell r="J1247">
            <v>0</v>
          </cell>
          <cell r="K1247">
            <v>0.01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0.01</v>
          </cell>
          <cell r="Q1247">
            <v>0</v>
          </cell>
          <cell r="R1247">
            <v>123</v>
          </cell>
          <cell r="S1247">
            <v>935</v>
          </cell>
          <cell r="T1247" t="str">
            <v>Амортизация (канализация)</v>
          </cell>
          <cell r="U1247">
            <v>0</v>
          </cell>
          <cell r="V1247">
            <v>75.400000000000006</v>
          </cell>
          <cell r="W1247">
            <v>29</v>
          </cell>
          <cell r="X1247">
            <v>46.4</v>
          </cell>
          <cell r="Y1247">
            <v>38.46153846153846</v>
          </cell>
          <cell r="Z1247">
            <v>0</v>
          </cell>
          <cell r="AA1247">
            <v>0.01</v>
          </cell>
          <cell r="AB1247">
            <v>1</v>
          </cell>
          <cell r="AC1247">
            <v>0</v>
          </cell>
          <cell r="AD1247">
            <v>0</v>
          </cell>
          <cell r="AE1247">
            <v>0.01</v>
          </cell>
          <cell r="AF1247">
            <v>0</v>
          </cell>
          <cell r="AG1247">
            <v>3.0000000000000001E-5</v>
          </cell>
          <cell r="AH1247">
            <v>1.1052166224580016E-5</v>
          </cell>
        </row>
        <row r="1248">
          <cell r="A1248">
            <v>1759</v>
          </cell>
          <cell r="B1248" t="str">
            <v>Разводящий коллектор пос Пришахтинск</v>
          </cell>
          <cell r="C1248">
            <v>3.6</v>
          </cell>
          <cell r="D1248" t="str">
            <v>28</v>
          </cell>
          <cell r="E1248" t="str">
            <v>11.05.05</v>
          </cell>
          <cell r="F1248" t="str">
            <v/>
          </cell>
          <cell r="G1248" t="str">
            <v xml:space="preserve">  .  .</v>
          </cell>
          <cell r="H1248">
            <v>16182.69</v>
          </cell>
          <cell r="I1248">
            <v>0</v>
          </cell>
          <cell r="J1248">
            <v>0</v>
          </cell>
          <cell r="K1248">
            <v>16182.69</v>
          </cell>
          <cell r="L1248">
            <v>0</v>
          </cell>
          <cell r="M1248">
            <v>48.55</v>
          </cell>
          <cell r="N1248">
            <v>48.55</v>
          </cell>
          <cell r="O1248">
            <v>48.55</v>
          </cell>
          <cell r="P1248">
            <v>16134.14</v>
          </cell>
          <cell r="Q1248">
            <v>80.91</v>
          </cell>
          <cell r="R1248">
            <v>123</v>
          </cell>
          <cell r="S1248">
            <v>935</v>
          </cell>
          <cell r="T1248" t="str">
            <v>Амортизация (канализация)</v>
          </cell>
          <cell r="U1248">
            <v>297920</v>
          </cell>
          <cell r="V1248">
            <v>117</v>
          </cell>
          <cell r="W1248">
            <v>45</v>
          </cell>
          <cell r="X1248">
            <v>72</v>
          </cell>
          <cell r="Y1248">
            <v>38.461538461538467</v>
          </cell>
          <cell r="Z1248">
            <v>114584.6153846154</v>
          </cell>
          <cell r="AA1248">
            <v>183335.3846153846</v>
          </cell>
          <cell r="AB1248">
            <v>11.363195349450582</v>
          </cell>
          <cell r="AC1248">
            <v>167704.37774960045</v>
          </cell>
          <cell r="AD1248">
            <v>503.13313421582569</v>
          </cell>
          <cell r="AE1248">
            <v>183887.06774960045</v>
          </cell>
          <cell r="AF1248">
            <v>551.6831342158257</v>
          </cell>
          <cell r="AG1248">
            <v>551.66120324880137</v>
          </cell>
          <cell r="AH1248">
            <v>212.19373219373219</v>
          </cell>
        </row>
        <row r="1249">
          <cell r="A1249">
            <v>1760</v>
          </cell>
          <cell r="B1249" t="str">
            <v>Коллектор пос шх 60</v>
          </cell>
          <cell r="C1249">
            <v>3.6</v>
          </cell>
          <cell r="D1249" t="str">
            <v>28</v>
          </cell>
          <cell r="E1249" t="str">
            <v>11.05.05</v>
          </cell>
          <cell r="F1249" t="str">
            <v/>
          </cell>
          <cell r="G1249" t="str">
            <v xml:space="preserve">  .  .</v>
          </cell>
          <cell r="H1249">
            <v>0.01</v>
          </cell>
          <cell r="I1249">
            <v>0</v>
          </cell>
          <cell r="J1249">
            <v>0</v>
          </cell>
          <cell r="K1249">
            <v>0.01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0.01</v>
          </cell>
          <cell r="Q1249">
            <v>0</v>
          </cell>
          <cell r="R1249">
            <v>123</v>
          </cell>
          <cell r="S1249">
            <v>935</v>
          </cell>
          <cell r="T1249" t="str">
            <v>Амортизация (канализация)</v>
          </cell>
          <cell r="U1249">
            <v>444920</v>
          </cell>
          <cell r="V1249">
            <v>117</v>
          </cell>
          <cell r="W1249">
            <v>45</v>
          </cell>
          <cell r="X1249">
            <v>72</v>
          </cell>
          <cell r="Y1249">
            <v>38.461538461538467</v>
          </cell>
          <cell r="Z1249">
            <v>171123.07692307697</v>
          </cell>
          <cell r="AA1249">
            <v>273796.92307692301</v>
          </cell>
          <cell r="AB1249">
            <v>27379692.307692301</v>
          </cell>
          <cell r="AC1249">
            <v>273796.913076923</v>
          </cell>
          <cell r="AD1249">
            <v>0</v>
          </cell>
          <cell r="AE1249">
            <v>273796.92307692301</v>
          </cell>
          <cell r="AF1249">
            <v>0</v>
          </cell>
          <cell r="AG1249">
            <v>821.39076923076902</v>
          </cell>
          <cell r="AH1249">
            <v>316.89458689458689</v>
          </cell>
        </row>
        <row r="1250">
          <cell r="A1250">
            <v>1761</v>
          </cell>
          <cell r="B1250" t="str">
            <v>Коллектор от кв 46 через 50-66</v>
          </cell>
          <cell r="C1250">
            <v>3.6</v>
          </cell>
          <cell r="D1250" t="str">
            <v>28</v>
          </cell>
          <cell r="E1250" t="str">
            <v>11.05.05</v>
          </cell>
          <cell r="F1250" t="str">
            <v/>
          </cell>
          <cell r="G1250" t="str">
            <v xml:space="preserve">  .  .</v>
          </cell>
          <cell r="H1250">
            <v>0.01</v>
          </cell>
          <cell r="I1250">
            <v>0</v>
          </cell>
          <cell r="J1250">
            <v>0</v>
          </cell>
          <cell r="K1250">
            <v>0.01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0.01</v>
          </cell>
          <cell r="Q1250">
            <v>0</v>
          </cell>
          <cell r="R1250">
            <v>123</v>
          </cell>
          <cell r="S1250">
            <v>935</v>
          </cell>
          <cell r="T1250" t="str">
            <v>Амортизация (канализация)</v>
          </cell>
          <cell r="U1250">
            <v>634049</v>
          </cell>
          <cell r="V1250">
            <v>114.4</v>
          </cell>
          <cell r="W1250">
            <v>44</v>
          </cell>
          <cell r="X1250">
            <v>70.400000000000006</v>
          </cell>
          <cell r="Y1250">
            <v>38.46153846153846</v>
          </cell>
          <cell r="Z1250">
            <v>243865</v>
          </cell>
          <cell r="AA1250">
            <v>390184</v>
          </cell>
          <cell r="AB1250">
            <v>39018400</v>
          </cell>
          <cell r="AC1250">
            <v>390183.99</v>
          </cell>
          <cell r="AD1250">
            <v>0</v>
          </cell>
          <cell r="AE1250">
            <v>390184</v>
          </cell>
          <cell r="AF1250">
            <v>0</v>
          </cell>
          <cell r="AG1250">
            <v>1170.5520000000001</v>
          </cell>
          <cell r="AH1250">
            <v>461.86553030303025</v>
          </cell>
        </row>
        <row r="1251">
          <cell r="A1251">
            <v>1762</v>
          </cell>
          <cell r="B1251" t="str">
            <v>Коллектор от гостиницы Караганда</v>
          </cell>
          <cell r="C1251">
            <v>3.6</v>
          </cell>
          <cell r="D1251" t="str">
            <v>28</v>
          </cell>
          <cell r="E1251" t="str">
            <v>11.05.05</v>
          </cell>
          <cell r="F1251" t="str">
            <v/>
          </cell>
          <cell r="G1251" t="str">
            <v xml:space="preserve">  .  .</v>
          </cell>
          <cell r="H1251">
            <v>0.01</v>
          </cell>
          <cell r="I1251">
            <v>0</v>
          </cell>
          <cell r="J1251">
            <v>0</v>
          </cell>
          <cell r="K1251">
            <v>0.01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0.01</v>
          </cell>
          <cell r="Q1251">
            <v>0</v>
          </cell>
          <cell r="R1251">
            <v>123</v>
          </cell>
          <cell r="S1251">
            <v>935</v>
          </cell>
          <cell r="T1251" t="str">
            <v>Амортизация (канализация)</v>
          </cell>
          <cell r="U1251">
            <v>810660</v>
          </cell>
          <cell r="V1251">
            <v>114.4</v>
          </cell>
          <cell r="W1251">
            <v>44</v>
          </cell>
          <cell r="X1251">
            <v>70.400000000000006</v>
          </cell>
          <cell r="Y1251">
            <v>38.46153846153846</v>
          </cell>
          <cell r="Z1251">
            <v>311792.30769230769</v>
          </cell>
          <cell r="AA1251">
            <v>498867.69230769231</v>
          </cell>
          <cell r="AB1251">
            <v>49886769.230769232</v>
          </cell>
          <cell r="AC1251">
            <v>498867.6823076923</v>
          </cell>
          <cell r="AD1251">
            <v>0</v>
          </cell>
          <cell r="AE1251">
            <v>498867.69230769231</v>
          </cell>
          <cell r="AF1251">
            <v>0</v>
          </cell>
          <cell r="AG1251">
            <v>1496.6030769230767</v>
          </cell>
          <cell r="AH1251">
            <v>590.5157342657343</v>
          </cell>
        </row>
        <row r="1252">
          <cell r="A1252">
            <v>1763</v>
          </cell>
          <cell r="B1252" t="str">
            <v>Кан-ция по ул Связи</v>
          </cell>
          <cell r="C1252">
            <v>3.6</v>
          </cell>
          <cell r="D1252" t="str">
            <v>28</v>
          </cell>
          <cell r="E1252" t="str">
            <v>11.05.05</v>
          </cell>
          <cell r="F1252" t="str">
            <v/>
          </cell>
          <cell r="G1252" t="str">
            <v xml:space="preserve">  .  .</v>
          </cell>
          <cell r="H1252">
            <v>0.01</v>
          </cell>
          <cell r="I1252">
            <v>0</v>
          </cell>
          <cell r="J1252">
            <v>0</v>
          </cell>
          <cell r="K1252">
            <v>0.01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0.01</v>
          </cell>
          <cell r="Q1252">
            <v>0</v>
          </cell>
          <cell r="R1252">
            <v>123</v>
          </cell>
          <cell r="S1252">
            <v>935</v>
          </cell>
          <cell r="T1252" t="str">
            <v>Амортизация (канализация)</v>
          </cell>
          <cell r="U1252">
            <v>22720</v>
          </cell>
          <cell r="V1252">
            <v>114.4</v>
          </cell>
          <cell r="W1252">
            <v>44</v>
          </cell>
          <cell r="X1252">
            <v>70.400000000000006</v>
          </cell>
          <cell r="Y1252">
            <v>38.46153846153846</v>
          </cell>
          <cell r="Z1252">
            <v>8738.4615384615372</v>
          </cell>
          <cell r="AA1252">
            <v>13981.538461538463</v>
          </cell>
          <cell r="AB1252">
            <v>1398153.8461538462</v>
          </cell>
          <cell r="AC1252">
            <v>13981.528461538463</v>
          </cell>
          <cell r="AD1252">
            <v>0</v>
          </cell>
          <cell r="AE1252">
            <v>13981.538461538463</v>
          </cell>
          <cell r="AF1252">
            <v>0</v>
          </cell>
          <cell r="AG1252">
            <v>41.944615384615389</v>
          </cell>
          <cell r="AH1252">
            <v>16.550116550116549</v>
          </cell>
        </row>
        <row r="1253">
          <cell r="A1253">
            <v>1764</v>
          </cell>
          <cell r="B1253" t="str">
            <v>Кан-ция кв 62</v>
          </cell>
          <cell r="C1253">
            <v>3.6</v>
          </cell>
          <cell r="D1253" t="str">
            <v>28</v>
          </cell>
          <cell r="E1253" t="str">
            <v>11.05.05</v>
          </cell>
          <cell r="F1253" t="str">
            <v/>
          </cell>
          <cell r="G1253" t="str">
            <v xml:space="preserve">  .  .</v>
          </cell>
          <cell r="H1253">
            <v>0.01</v>
          </cell>
          <cell r="I1253">
            <v>0</v>
          </cell>
          <cell r="J1253">
            <v>0</v>
          </cell>
          <cell r="K1253">
            <v>0.01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0.01</v>
          </cell>
          <cell r="Q1253">
            <v>0</v>
          </cell>
          <cell r="R1253">
            <v>123</v>
          </cell>
          <cell r="S1253">
            <v>935</v>
          </cell>
          <cell r="T1253" t="str">
            <v>Амортизация (канализация)</v>
          </cell>
          <cell r="U1253">
            <v>756900</v>
          </cell>
          <cell r="V1253">
            <v>114.4</v>
          </cell>
          <cell r="W1253">
            <v>44</v>
          </cell>
          <cell r="X1253">
            <v>70.400000000000006</v>
          </cell>
          <cell r="Y1253">
            <v>38.46153846153846</v>
          </cell>
          <cell r="Z1253">
            <v>291115.38461538457</v>
          </cell>
          <cell r="AA1253">
            <v>465784.61538461543</v>
          </cell>
          <cell r="AB1253">
            <v>46578461.538461544</v>
          </cell>
          <cell r="AC1253">
            <v>465784.60538461542</v>
          </cell>
          <cell r="AD1253">
            <v>0</v>
          </cell>
          <cell r="AE1253">
            <v>465784.61538461543</v>
          </cell>
          <cell r="AF1253">
            <v>0</v>
          </cell>
          <cell r="AG1253">
            <v>1397.3538461538462</v>
          </cell>
          <cell r="AH1253">
            <v>551.35489510489504</v>
          </cell>
        </row>
        <row r="1254">
          <cell r="A1254">
            <v>1765</v>
          </cell>
          <cell r="B1254" t="str">
            <v>Коллектор пос Актас</v>
          </cell>
          <cell r="C1254">
            <v>3.6</v>
          </cell>
          <cell r="D1254" t="str">
            <v>28</v>
          </cell>
          <cell r="E1254" t="str">
            <v>11.05.05</v>
          </cell>
          <cell r="F1254" t="str">
            <v/>
          </cell>
          <cell r="G1254" t="str">
            <v xml:space="preserve">  .  .</v>
          </cell>
          <cell r="H1254">
            <v>0.01</v>
          </cell>
          <cell r="I1254">
            <v>0</v>
          </cell>
          <cell r="J1254">
            <v>0</v>
          </cell>
          <cell r="K1254">
            <v>0.01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0.01</v>
          </cell>
          <cell r="Q1254">
            <v>0</v>
          </cell>
          <cell r="R1254">
            <v>123</v>
          </cell>
          <cell r="S1254">
            <v>935</v>
          </cell>
          <cell r="T1254" t="str">
            <v>Амортизация (канализация)</v>
          </cell>
          <cell r="U1254">
            <v>0</v>
          </cell>
          <cell r="V1254">
            <v>75.400000000000006</v>
          </cell>
          <cell r="W1254">
            <v>29</v>
          </cell>
          <cell r="X1254">
            <v>46.4</v>
          </cell>
          <cell r="Y1254">
            <v>38.46153846153846</v>
          </cell>
          <cell r="Z1254">
            <v>0</v>
          </cell>
          <cell r="AA1254">
            <v>0.01</v>
          </cell>
          <cell r="AB1254">
            <v>1</v>
          </cell>
          <cell r="AC1254">
            <v>0</v>
          </cell>
          <cell r="AD1254">
            <v>0</v>
          </cell>
          <cell r="AE1254">
            <v>0.01</v>
          </cell>
          <cell r="AF1254">
            <v>0</v>
          </cell>
          <cell r="AG1254">
            <v>3.0000000000000001E-5</v>
          </cell>
          <cell r="AH1254">
            <v>1.1052166224580016E-5</v>
          </cell>
        </row>
        <row r="1255">
          <cell r="A1255">
            <v>1766</v>
          </cell>
          <cell r="B1255" t="str">
            <v>Коллектор по ул Кривогуза</v>
          </cell>
          <cell r="C1255">
            <v>3.6</v>
          </cell>
          <cell r="D1255" t="str">
            <v>28</v>
          </cell>
          <cell r="E1255" t="str">
            <v>11.05.05</v>
          </cell>
          <cell r="F1255" t="str">
            <v/>
          </cell>
          <cell r="G1255" t="str">
            <v xml:space="preserve">  .  .</v>
          </cell>
          <cell r="H1255">
            <v>0.01</v>
          </cell>
          <cell r="I1255">
            <v>0</v>
          </cell>
          <cell r="J1255">
            <v>0</v>
          </cell>
          <cell r="K1255">
            <v>0.01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0.01</v>
          </cell>
          <cell r="Q1255">
            <v>0</v>
          </cell>
          <cell r="R1255">
            <v>123</v>
          </cell>
          <cell r="S1255">
            <v>935</v>
          </cell>
          <cell r="T1255" t="str">
            <v>Амортизация (канализация)</v>
          </cell>
          <cell r="U1255">
            <v>262980</v>
          </cell>
          <cell r="V1255">
            <v>114.4</v>
          </cell>
          <cell r="W1255">
            <v>44</v>
          </cell>
          <cell r="X1255">
            <v>70.400000000000006</v>
          </cell>
          <cell r="Y1255">
            <v>38.46153846153846</v>
          </cell>
          <cell r="Z1255">
            <v>101146.15384615384</v>
          </cell>
          <cell r="AA1255">
            <v>161833.84615384616</v>
          </cell>
          <cell r="AB1255">
            <v>16183384.615384616</v>
          </cell>
          <cell r="AC1255">
            <v>161833.83615384615</v>
          </cell>
          <cell r="AD1255">
            <v>0</v>
          </cell>
          <cell r="AE1255">
            <v>161833.84615384616</v>
          </cell>
          <cell r="AF1255">
            <v>0</v>
          </cell>
          <cell r="AG1255">
            <v>485.50153846153847</v>
          </cell>
          <cell r="AH1255">
            <v>191.56468531468531</v>
          </cell>
        </row>
        <row r="1256">
          <cell r="A1256">
            <v>1767</v>
          </cell>
          <cell r="B1256" t="str">
            <v>Коллектор кв 40-41-55-56</v>
          </cell>
          <cell r="C1256">
            <v>3.6</v>
          </cell>
          <cell r="D1256" t="str">
            <v>28</v>
          </cell>
          <cell r="E1256" t="str">
            <v>11.05.05</v>
          </cell>
          <cell r="F1256" t="str">
            <v/>
          </cell>
          <cell r="G1256" t="str">
            <v xml:space="preserve">  .  .</v>
          </cell>
          <cell r="H1256">
            <v>19184.53</v>
          </cell>
          <cell r="I1256">
            <v>0</v>
          </cell>
          <cell r="J1256">
            <v>0</v>
          </cell>
          <cell r="K1256">
            <v>19184.53</v>
          </cell>
          <cell r="L1256">
            <v>0</v>
          </cell>
          <cell r="M1256">
            <v>57.55</v>
          </cell>
          <cell r="N1256">
            <v>57.55</v>
          </cell>
          <cell r="O1256">
            <v>172.65</v>
          </cell>
          <cell r="P1256">
            <v>19011.88</v>
          </cell>
          <cell r="Q1256">
            <v>95.92</v>
          </cell>
          <cell r="R1256">
            <v>123</v>
          </cell>
          <cell r="S1256">
            <v>935</v>
          </cell>
          <cell r="T1256" t="str">
            <v>Амортизация (канализация)</v>
          </cell>
          <cell r="U1256">
            <v>1222550</v>
          </cell>
          <cell r="V1256">
            <v>111.8</v>
          </cell>
          <cell r="W1256">
            <v>43</v>
          </cell>
          <cell r="X1256">
            <v>68.8</v>
          </cell>
          <cell r="Y1256">
            <v>38.461538461538467</v>
          </cell>
          <cell r="Z1256">
            <v>470211.53846153856</v>
          </cell>
          <cell r="AA1256">
            <v>752338.4615384615</v>
          </cell>
          <cell r="AB1256">
            <v>39.572018208533898</v>
          </cell>
          <cell r="AC1256">
            <v>739986.04048216471</v>
          </cell>
          <cell r="AD1256">
            <v>6659.4589437033783</v>
          </cell>
          <cell r="AE1256">
            <v>759170.57048216474</v>
          </cell>
          <cell r="AF1256">
            <v>6832.1089437033779</v>
          </cell>
          <cell r="AG1256">
            <v>2277.5117114464942</v>
          </cell>
          <cell r="AH1256">
            <v>911.26267143709003</v>
          </cell>
        </row>
        <row r="1257">
          <cell r="A1257">
            <v>1768</v>
          </cell>
          <cell r="B1257" t="str">
            <v>Коллектор в кв 95</v>
          </cell>
          <cell r="C1257">
            <v>7</v>
          </cell>
          <cell r="D1257" t="str">
            <v>14</v>
          </cell>
          <cell r="E1257" t="str">
            <v>11.05.05</v>
          </cell>
          <cell r="F1257" t="str">
            <v/>
          </cell>
          <cell r="G1257" t="str">
            <v xml:space="preserve">  .  .</v>
          </cell>
          <cell r="H1257">
            <v>0.01</v>
          </cell>
          <cell r="I1257">
            <v>0</v>
          </cell>
          <cell r="J1257">
            <v>0</v>
          </cell>
          <cell r="K1257">
            <v>0.01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0.01</v>
          </cell>
          <cell r="Q1257">
            <v>0</v>
          </cell>
          <cell r="R1257">
            <v>123</v>
          </cell>
          <cell r="S1257">
            <v>935</v>
          </cell>
          <cell r="T1257" t="str">
            <v>Амортизация (канализация)</v>
          </cell>
          <cell r="U1257">
            <v>2526122</v>
          </cell>
          <cell r="V1257">
            <v>111.8</v>
          </cell>
          <cell r="W1257">
            <v>43</v>
          </cell>
          <cell r="X1257">
            <v>68.8</v>
          </cell>
          <cell r="Y1257">
            <v>38.461538461538467</v>
          </cell>
          <cell r="Z1257">
            <v>971585.38461538486</v>
          </cell>
          <cell r="AA1257">
            <v>1554536.615384615</v>
          </cell>
          <cell r="AB1257">
            <v>155453661.53846151</v>
          </cell>
          <cell r="AC1257">
            <v>1554536.605384615</v>
          </cell>
          <cell r="AD1257">
            <v>0</v>
          </cell>
          <cell r="AE1257">
            <v>1554536.615384615</v>
          </cell>
          <cell r="AF1257">
            <v>0</v>
          </cell>
          <cell r="AG1257">
            <v>9068.1302564102534</v>
          </cell>
          <cell r="AH1257">
            <v>1882.917412045319</v>
          </cell>
        </row>
        <row r="1258">
          <cell r="A1258">
            <v>1769</v>
          </cell>
          <cell r="B1258" t="str">
            <v>Кан-ция онкологического диспансера</v>
          </cell>
          <cell r="C1258">
            <v>3.6</v>
          </cell>
          <cell r="D1258" t="str">
            <v>28</v>
          </cell>
          <cell r="E1258" t="str">
            <v>11.05.05</v>
          </cell>
          <cell r="F1258" t="str">
            <v/>
          </cell>
          <cell r="G1258" t="str">
            <v xml:space="preserve">  .  .</v>
          </cell>
          <cell r="H1258">
            <v>0.01</v>
          </cell>
          <cell r="I1258">
            <v>0</v>
          </cell>
          <cell r="J1258">
            <v>0</v>
          </cell>
          <cell r="K1258">
            <v>0.01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0.01</v>
          </cell>
          <cell r="Q1258">
            <v>0</v>
          </cell>
          <cell r="R1258">
            <v>123</v>
          </cell>
          <cell r="S1258">
            <v>935</v>
          </cell>
          <cell r="T1258" t="str">
            <v>Амортизация (канализация)</v>
          </cell>
          <cell r="U1258">
            <v>441392</v>
          </cell>
          <cell r="V1258">
            <v>111.8</v>
          </cell>
          <cell r="W1258">
            <v>43</v>
          </cell>
          <cell r="X1258">
            <v>68.8</v>
          </cell>
          <cell r="Y1258">
            <v>38.461538461538467</v>
          </cell>
          <cell r="Z1258">
            <v>169766.15384615387</v>
          </cell>
          <cell r="AA1258">
            <v>271625.84615384613</v>
          </cell>
          <cell r="AB1258">
            <v>27162584.615384612</v>
          </cell>
          <cell r="AC1258">
            <v>271625.83615384612</v>
          </cell>
          <cell r="AD1258">
            <v>0</v>
          </cell>
          <cell r="AE1258">
            <v>271625.84615384613</v>
          </cell>
          <cell r="AF1258">
            <v>0</v>
          </cell>
          <cell r="AG1258">
            <v>814.87753846153839</v>
          </cell>
          <cell r="AH1258">
            <v>329.00417412045323</v>
          </cell>
        </row>
        <row r="1259">
          <cell r="A1259">
            <v>1770</v>
          </cell>
          <cell r="B1259" t="str">
            <v>Кан-ция по ул Гастелло от дё16 до кол</v>
          </cell>
          <cell r="C1259">
            <v>3.6</v>
          </cell>
          <cell r="D1259" t="str">
            <v>28</v>
          </cell>
          <cell r="E1259" t="str">
            <v>11.05.05</v>
          </cell>
          <cell r="F1259" t="str">
            <v/>
          </cell>
          <cell r="G1259" t="str">
            <v xml:space="preserve">  .  .</v>
          </cell>
          <cell r="H1259">
            <v>0.01</v>
          </cell>
          <cell r="I1259">
            <v>0</v>
          </cell>
          <cell r="J1259">
            <v>0</v>
          </cell>
          <cell r="K1259">
            <v>0.01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0.01</v>
          </cell>
          <cell r="Q1259">
            <v>0</v>
          </cell>
          <cell r="R1259">
            <v>123</v>
          </cell>
          <cell r="S1259">
            <v>935</v>
          </cell>
          <cell r="T1259" t="str">
            <v>Амортизация (канализация)</v>
          </cell>
          <cell r="U1259">
            <v>110000</v>
          </cell>
          <cell r="V1259">
            <v>111.8</v>
          </cell>
          <cell r="W1259">
            <v>43</v>
          </cell>
          <cell r="X1259">
            <v>68.8</v>
          </cell>
          <cell r="Y1259">
            <v>38.461538461538467</v>
          </cell>
          <cell r="Z1259">
            <v>42307.692307692319</v>
          </cell>
          <cell r="AA1259">
            <v>67692.307692307688</v>
          </cell>
          <cell r="AB1259">
            <v>6769230.769230769</v>
          </cell>
          <cell r="AC1259">
            <v>67692.297692307693</v>
          </cell>
          <cell r="AD1259">
            <v>0</v>
          </cell>
          <cell r="AE1259">
            <v>67692.307692307688</v>
          </cell>
          <cell r="AF1259">
            <v>0</v>
          </cell>
          <cell r="AG1259">
            <v>203.07692307692307</v>
          </cell>
          <cell r="AH1259">
            <v>81.991651759093614</v>
          </cell>
        </row>
        <row r="1260">
          <cell r="A1260">
            <v>1771</v>
          </cell>
          <cell r="B1260" t="str">
            <v>Коллектор кв 121-126 от ул Жанибекова</v>
          </cell>
          <cell r="C1260">
            <v>3.6</v>
          </cell>
          <cell r="D1260" t="str">
            <v>28</v>
          </cell>
          <cell r="E1260" t="str">
            <v>11.05.05</v>
          </cell>
          <cell r="F1260" t="str">
            <v/>
          </cell>
          <cell r="G1260" t="str">
            <v xml:space="preserve">  .  .</v>
          </cell>
          <cell r="H1260">
            <v>0.01</v>
          </cell>
          <cell r="I1260">
            <v>0</v>
          </cell>
          <cell r="J1260">
            <v>0</v>
          </cell>
          <cell r="K1260">
            <v>0.01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0.01</v>
          </cell>
          <cell r="Q1260">
            <v>0</v>
          </cell>
          <cell r="R1260">
            <v>123</v>
          </cell>
          <cell r="S1260">
            <v>935</v>
          </cell>
          <cell r="T1260" t="str">
            <v>Амортизация (канализация)</v>
          </cell>
          <cell r="U1260">
            <v>1430800</v>
          </cell>
          <cell r="V1260">
            <v>111.8</v>
          </cell>
          <cell r="W1260">
            <v>43</v>
          </cell>
          <cell r="X1260">
            <v>68.8</v>
          </cell>
          <cell r="Y1260">
            <v>38.461538461538467</v>
          </cell>
          <cell r="Z1260">
            <v>550307.69230769237</v>
          </cell>
          <cell r="AA1260">
            <v>880492.30769230763</v>
          </cell>
          <cell r="AB1260">
            <v>88049230.769230768</v>
          </cell>
          <cell r="AC1260">
            <v>880492.29769230774</v>
          </cell>
          <cell r="AD1260">
            <v>0</v>
          </cell>
          <cell r="AE1260">
            <v>880492.30769230775</v>
          </cell>
          <cell r="AF1260">
            <v>0</v>
          </cell>
          <cell r="AG1260">
            <v>2641.4769230769234</v>
          </cell>
          <cell r="AH1260">
            <v>1066.4877757901015</v>
          </cell>
        </row>
        <row r="1261">
          <cell r="A1261">
            <v>1772</v>
          </cell>
          <cell r="B1261" t="str">
            <v>Кан-ция к д/саду по ул Мичурина</v>
          </cell>
          <cell r="C1261">
            <v>3.6</v>
          </cell>
          <cell r="D1261" t="str">
            <v>28</v>
          </cell>
          <cell r="E1261" t="str">
            <v>11.05.05</v>
          </cell>
          <cell r="F1261" t="str">
            <v/>
          </cell>
          <cell r="G1261" t="str">
            <v xml:space="preserve">  .  .</v>
          </cell>
          <cell r="H1261">
            <v>0.01</v>
          </cell>
          <cell r="I1261">
            <v>0</v>
          </cell>
          <cell r="J1261">
            <v>0</v>
          </cell>
          <cell r="K1261">
            <v>0.01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0.01</v>
          </cell>
          <cell r="Q1261">
            <v>0</v>
          </cell>
          <cell r="R1261">
            <v>123</v>
          </cell>
          <cell r="S1261">
            <v>935</v>
          </cell>
          <cell r="T1261" t="str">
            <v>Амортизация (канализация)</v>
          </cell>
          <cell r="U1261">
            <v>156600</v>
          </cell>
          <cell r="V1261">
            <v>111.8</v>
          </cell>
          <cell r="W1261">
            <v>43</v>
          </cell>
          <cell r="X1261">
            <v>68.8</v>
          </cell>
          <cell r="Y1261">
            <v>38.461538461538467</v>
          </cell>
          <cell r="Z1261">
            <v>60230.769230769241</v>
          </cell>
          <cell r="AA1261">
            <v>96369.230769230751</v>
          </cell>
          <cell r="AB1261">
            <v>9636923.0769230742</v>
          </cell>
          <cell r="AC1261">
            <v>96369.220769230742</v>
          </cell>
          <cell r="AD1261">
            <v>0</v>
          </cell>
          <cell r="AE1261">
            <v>96369.230769230737</v>
          </cell>
          <cell r="AF1261">
            <v>0</v>
          </cell>
          <cell r="AG1261">
            <v>289.10769230769216</v>
          </cell>
          <cell r="AH1261">
            <v>116.72629695885509</v>
          </cell>
        </row>
        <row r="1262">
          <cell r="A1262">
            <v>1773</v>
          </cell>
          <cell r="B1262" t="str">
            <v>Коллектор 1-ой очер к д 56-57 М-1 Н Майкудук</v>
          </cell>
          <cell r="C1262">
            <v>3.6</v>
          </cell>
          <cell r="D1262" t="str">
            <v>28</v>
          </cell>
          <cell r="E1262" t="str">
            <v>11.05.05</v>
          </cell>
          <cell r="F1262" t="str">
            <v/>
          </cell>
          <cell r="G1262" t="str">
            <v xml:space="preserve">  .  .</v>
          </cell>
          <cell r="H1262">
            <v>0.01</v>
          </cell>
          <cell r="I1262">
            <v>0</v>
          </cell>
          <cell r="J1262">
            <v>0</v>
          </cell>
          <cell r="K1262">
            <v>0.01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0.01</v>
          </cell>
          <cell r="Q1262">
            <v>0</v>
          </cell>
          <cell r="R1262">
            <v>123</v>
          </cell>
          <cell r="S1262">
            <v>935</v>
          </cell>
          <cell r="T1262" t="str">
            <v>Амортизация (канализация)</v>
          </cell>
          <cell r="U1262">
            <v>49250</v>
          </cell>
          <cell r="V1262">
            <v>135.19999999999999</v>
          </cell>
          <cell r="W1262">
            <v>52</v>
          </cell>
          <cell r="X1262">
            <v>83.2</v>
          </cell>
          <cell r="Y1262">
            <v>38.461538461538467</v>
          </cell>
          <cell r="Z1262">
            <v>18942.307692307695</v>
          </cell>
          <cell r="AA1262">
            <v>30307.692307692305</v>
          </cell>
          <cell r="AB1262">
            <v>3030769.2307692305</v>
          </cell>
          <cell r="AC1262">
            <v>30307.682307692306</v>
          </cell>
          <cell r="AD1262">
            <v>0</v>
          </cell>
          <cell r="AE1262">
            <v>30307.692307692305</v>
          </cell>
          <cell r="AF1262">
            <v>0</v>
          </cell>
          <cell r="AG1262">
            <v>90.923076923076906</v>
          </cell>
          <cell r="AH1262">
            <v>30.356262327416175</v>
          </cell>
        </row>
        <row r="1263">
          <cell r="A1263">
            <v>1774</v>
          </cell>
          <cell r="B1263" t="str">
            <v>Кан-ция от 5-го х/завода по ул Гоголя</v>
          </cell>
          <cell r="C1263">
            <v>3.6</v>
          </cell>
          <cell r="D1263" t="str">
            <v>28</v>
          </cell>
          <cell r="E1263" t="str">
            <v>11.05.05</v>
          </cell>
          <cell r="F1263" t="str">
            <v/>
          </cell>
          <cell r="G1263" t="str">
            <v xml:space="preserve">  .  .</v>
          </cell>
          <cell r="H1263">
            <v>0.01</v>
          </cell>
          <cell r="I1263">
            <v>0</v>
          </cell>
          <cell r="J1263">
            <v>0</v>
          </cell>
          <cell r="K1263">
            <v>0.01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0.01</v>
          </cell>
          <cell r="Q1263">
            <v>0</v>
          </cell>
          <cell r="R1263">
            <v>123</v>
          </cell>
          <cell r="S1263">
            <v>935</v>
          </cell>
          <cell r="T1263" t="str">
            <v>Амортизация (канализация)</v>
          </cell>
          <cell r="U1263">
            <v>110000</v>
          </cell>
          <cell r="V1263">
            <v>46</v>
          </cell>
          <cell r="W1263">
            <v>43</v>
          </cell>
          <cell r="X1263">
            <v>3</v>
          </cell>
          <cell r="Y1263">
            <v>93.478260869565219</v>
          </cell>
          <cell r="Z1263">
            <v>102826.08695652174</v>
          </cell>
          <cell r="AA1263">
            <v>7173.9130434782564</v>
          </cell>
          <cell r="AB1263">
            <v>717391.30434782559</v>
          </cell>
          <cell r="AC1263">
            <v>7173.9030434782562</v>
          </cell>
          <cell r="AD1263">
            <v>0</v>
          </cell>
          <cell r="AE1263">
            <v>7173.9130434782564</v>
          </cell>
          <cell r="AF1263">
            <v>0</v>
          </cell>
          <cell r="AG1263">
            <v>21.521739130434771</v>
          </cell>
          <cell r="AH1263">
            <v>199.27536231884059</v>
          </cell>
        </row>
        <row r="1264">
          <cell r="A1264">
            <v>1775</v>
          </cell>
          <cell r="B1264" t="str">
            <v>Кан-ция на 28 кв н-города</v>
          </cell>
          <cell r="C1264">
            <v>3.6</v>
          </cell>
          <cell r="D1264" t="str">
            <v>28</v>
          </cell>
          <cell r="E1264" t="str">
            <v>11.05.05</v>
          </cell>
          <cell r="F1264" t="str">
            <v/>
          </cell>
          <cell r="G1264" t="str">
            <v xml:space="preserve">  .  .</v>
          </cell>
          <cell r="H1264">
            <v>0.01</v>
          </cell>
          <cell r="I1264">
            <v>0</v>
          </cell>
          <cell r="J1264">
            <v>0</v>
          </cell>
          <cell r="K1264">
            <v>0.01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0.01</v>
          </cell>
          <cell r="Q1264">
            <v>0</v>
          </cell>
          <cell r="R1264">
            <v>123</v>
          </cell>
          <cell r="S1264">
            <v>935</v>
          </cell>
          <cell r="T1264" t="str">
            <v>Амортизация (канализация)</v>
          </cell>
          <cell r="U1264">
            <v>52332</v>
          </cell>
          <cell r="V1264">
            <v>111.8</v>
          </cell>
          <cell r="W1264">
            <v>43</v>
          </cell>
          <cell r="X1264">
            <v>68.8</v>
          </cell>
          <cell r="Y1264">
            <v>38.461538461538467</v>
          </cell>
          <cell r="Z1264">
            <v>20127.692307692312</v>
          </cell>
          <cell r="AA1264">
            <v>32204.307692307688</v>
          </cell>
          <cell r="AB1264">
            <v>3220430.7692307686</v>
          </cell>
          <cell r="AC1264">
            <v>32204.297692307689</v>
          </cell>
          <cell r="AD1264">
            <v>0</v>
          </cell>
          <cell r="AE1264">
            <v>32204.307692307688</v>
          </cell>
          <cell r="AF1264">
            <v>0</v>
          </cell>
          <cell r="AG1264">
            <v>96.612923076923082</v>
          </cell>
          <cell r="AH1264">
            <v>39.00715563506261</v>
          </cell>
        </row>
        <row r="1265">
          <cell r="A1265">
            <v>1776</v>
          </cell>
          <cell r="B1265" t="str">
            <v>Коллектор к шк  в кв 171 Б-Михайловка</v>
          </cell>
          <cell r="C1265">
            <v>3.6</v>
          </cell>
          <cell r="D1265" t="str">
            <v>28</v>
          </cell>
          <cell r="E1265" t="str">
            <v>11.05.05</v>
          </cell>
          <cell r="F1265" t="str">
            <v/>
          </cell>
          <cell r="G1265" t="str">
            <v xml:space="preserve">  .  .</v>
          </cell>
          <cell r="H1265">
            <v>0.01</v>
          </cell>
          <cell r="I1265">
            <v>0</v>
          </cell>
          <cell r="J1265">
            <v>0</v>
          </cell>
          <cell r="K1265">
            <v>0.01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0.01</v>
          </cell>
          <cell r="Q1265">
            <v>0</v>
          </cell>
          <cell r="R1265">
            <v>123</v>
          </cell>
          <cell r="S1265">
            <v>935</v>
          </cell>
          <cell r="T1265" t="str">
            <v>Амортизация (канализация)</v>
          </cell>
          <cell r="U1265">
            <v>1916390</v>
          </cell>
          <cell r="V1265">
            <v>46</v>
          </cell>
          <cell r="W1265">
            <v>43</v>
          </cell>
          <cell r="X1265">
            <v>3</v>
          </cell>
          <cell r="Y1265">
            <v>93.478260869565219</v>
          </cell>
          <cell r="Z1265">
            <v>1791408.043478261</v>
          </cell>
          <cell r="AA1265">
            <v>124981.95652173902</v>
          </cell>
          <cell r="AB1265">
            <v>12498195.652173901</v>
          </cell>
          <cell r="AC1265">
            <v>124981.94652173902</v>
          </cell>
          <cell r="AD1265">
            <v>0</v>
          </cell>
          <cell r="AE1265">
            <v>124981.95652173902</v>
          </cell>
          <cell r="AF1265">
            <v>0</v>
          </cell>
          <cell r="AG1265">
            <v>374.94586956521704</v>
          </cell>
          <cell r="AH1265">
            <v>3471.7210144927535</v>
          </cell>
        </row>
        <row r="1266">
          <cell r="A1266">
            <v>1777</v>
          </cell>
          <cell r="B1266" t="str">
            <v>Коллектор от школы в кв 15 п Западный</v>
          </cell>
          <cell r="C1266">
            <v>3.6</v>
          </cell>
          <cell r="D1266" t="str">
            <v>28</v>
          </cell>
          <cell r="E1266" t="str">
            <v>11.05.05</v>
          </cell>
          <cell r="F1266" t="str">
            <v/>
          </cell>
          <cell r="G1266" t="str">
            <v xml:space="preserve">  .  .</v>
          </cell>
          <cell r="H1266">
            <v>1544.64</v>
          </cell>
          <cell r="I1266">
            <v>0</v>
          </cell>
          <cell r="J1266">
            <v>0</v>
          </cell>
          <cell r="K1266">
            <v>1544.64</v>
          </cell>
          <cell r="L1266">
            <v>0</v>
          </cell>
          <cell r="M1266">
            <v>4.63</v>
          </cell>
          <cell r="N1266">
            <v>4.63</v>
          </cell>
          <cell r="O1266">
            <v>134.22999999999999</v>
          </cell>
          <cell r="P1266">
            <v>1410.41</v>
          </cell>
          <cell r="Q1266">
            <v>7.72</v>
          </cell>
          <cell r="R1266">
            <v>123</v>
          </cell>
          <cell r="S1266">
            <v>935</v>
          </cell>
          <cell r="T1266" t="str">
            <v>Амортизация (канализация)</v>
          </cell>
          <cell r="U1266">
            <v>2575425.2999999998</v>
          </cell>
          <cell r="V1266">
            <v>111.8</v>
          </cell>
          <cell r="W1266">
            <v>43</v>
          </cell>
          <cell r="X1266">
            <v>68.8</v>
          </cell>
          <cell r="Y1266">
            <v>38.461538461538467</v>
          </cell>
          <cell r="Z1266">
            <v>990548.1923076926</v>
          </cell>
          <cell r="AA1266">
            <v>1584877.1076923078</v>
          </cell>
          <cell r="AB1266">
            <v>1123.6995679925042</v>
          </cell>
          <cell r="AC1266">
            <v>1734166.6607039419</v>
          </cell>
          <cell r="AD1266">
            <v>150699.96301163381</v>
          </cell>
          <cell r="AE1266">
            <v>1735711.3007039418</v>
          </cell>
          <cell r="AF1266">
            <v>150834.19301163382</v>
          </cell>
          <cell r="AG1266">
            <v>5207.1339021118256</v>
          </cell>
          <cell r="AH1266">
            <v>1919.6670393559928</v>
          </cell>
        </row>
        <row r="1267">
          <cell r="A1267">
            <v>1778</v>
          </cell>
          <cell r="B1267" t="str">
            <v>Коллектор по ул  Магнитогорской</v>
          </cell>
          <cell r="C1267">
            <v>3.6</v>
          </cell>
          <cell r="D1267" t="str">
            <v>28</v>
          </cell>
          <cell r="E1267" t="str">
            <v>11.05.05</v>
          </cell>
          <cell r="F1267" t="str">
            <v/>
          </cell>
          <cell r="G1267" t="str">
            <v xml:space="preserve">  .  .</v>
          </cell>
          <cell r="H1267">
            <v>0.01</v>
          </cell>
          <cell r="I1267">
            <v>0</v>
          </cell>
          <cell r="J1267">
            <v>0</v>
          </cell>
          <cell r="K1267">
            <v>0.01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0.01</v>
          </cell>
          <cell r="Q1267">
            <v>0</v>
          </cell>
          <cell r="R1267">
            <v>123</v>
          </cell>
          <cell r="S1267">
            <v>935</v>
          </cell>
          <cell r="T1267" t="str">
            <v>Амортизация (канализация)</v>
          </cell>
          <cell r="U1267">
            <v>29168865</v>
          </cell>
          <cell r="V1267">
            <v>46</v>
          </cell>
          <cell r="W1267">
            <v>43</v>
          </cell>
          <cell r="X1267">
            <v>3</v>
          </cell>
          <cell r="Y1267">
            <v>93.478260869565219</v>
          </cell>
          <cell r="Z1267">
            <v>27266547.717391305</v>
          </cell>
          <cell r="AA1267">
            <v>1902317.2826086953</v>
          </cell>
          <cell r="AB1267">
            <v>190231728.26086953</v>
          </cell>
          <cell r="AC1267">
            <v>1902317.2726086953</v>
          </cell>
          <cell r="AD1267">
            <v>0</v>
          </cell>
          <cell r="AE1267">
            <v>1902317.2826086953</v>
          </cell>
          <cell r="AF1267">
            <v>0</v>
          </cell>
          <cell r="AG1267">
            <v>5706.951847826087</v>
          </cell>
          <cell r="AH1267">
            <v>52842.146739130432</v>
          </cell>
        </row>
        <row r="1268">
          <cell r="A1268">
            <v>1779</v>
          </cell>
          <cell r="B1268" t="str">
            <v>Коллектор пос Компанейск</v>
          </cell>
          <cell r="C1268">
            <v>3.6</v>
          </cell>
          <cell r="D1268" t="str">
            <v>28</v>
          </cell>
          <cell r="E1268" t="str">
            <v>11.05.05</v>
          </cell>
          <cell r="F1268" t="str">
            <v/>
          </cell>
          <cell r="G1268" t="str">
            <v xml:space="preserve">  .  .</v>
          </cell>
          <cell r="H1268">
            <v>0.01</v>
          </cell>
          <cell r="I1268">
            <v>0</v>
          </cell>
          <cell r="J1268">
            <v>0</v>
          </cell>
          <cell r="K1268">
            <v>0.01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0.01</v>
          </cell>
          <cell r="Q1268">
            <v>0</v>
          </cell>
          <cell r="R1268">
            <v>123</v>
          </cell>
          <cell r="S1268">
            <v>935</v>
          </cell>
          <cell r="T1268" t="str">
            <v>Амортизация (канализация)</v>
          </cell>
          <cell r="U1268">
            <v>307500</v>
          </cell>
          <cell r="V1268">
            <v>111.8</v>
          </cell>
          <cell r="W1268">
            <v>43</v>
          </cell>
          <cell r="X1268">
            <v>68.8</v>
          </cell>
          <cell r="Y1268">
            <v>38.461538461538467</v>
          </cell>
          <cell r="Z1268">
            <v>118269.23076923079</v>
          </cell>
          <cell r="AA1268">
            <v>189230.76923076919</v>
          </cell>
          <cell r="AB1268">
            <v>18923076.92307692</v>
          </cell>
          <cell r="AC1268">
            <v>189230.75923076921</v>
          </cell>
          <cell r="AD1268">
            <v>0</v>
          </cell>
          <cell r="AE1268">
            <v>189230.76923076922</v>
          </cell>
          <cell r="AF1268">
            <v>0</v>
          </cell>
          <cell r="AG1268">
            <v>567.69230769230774</v>
          </cell>
          <cell r="AH1268">
            <v>229.20393559928445</v>
          </cell>
        </row>
        <row r="1269">
          <cell r="A1269">
            <v>1780</v>
          </cell>
          <cell r="B1269" t="str">
            <v>Напорный коллектор железнодорож р-на</v>
          </cell>
          <cell r="C1269">
            <v>3.6</v>
          </cell>
          <cell r="D1269" t="str">
            <v>28</v>
          </cell>
          <cell r="E1269" t="str">
            <v>11.05.05</v>
          </cell>
          <cell r="F1269" t="str">
            <v/>
          </cell>
          <cell r="G1269" t="str">
            <v xml:space="preserve">  .  .</v>
          </cell>
          <cell r="H1269">
            <v>0.01</v>
          </cell>
          <cell r="I1269">
            <v>0</v>
          </cell>
          <cell r="J1269">
            <v>0</v>
          </cell>
          <cell r="K1269">
            <v>0.01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0.01</v>
          </cell>
          <cell r="Q1269">
            <v>0</v>
          </cell>
          <cell r="R1269">
            <v>123</v>
          </cell>
          <cell r="S1269">
            <v>935</v>
          </cell>
          <cell r="T1269" t="str">
            <v>Амортизация (канализация)</v>
          </cell>
          <cell r="U1269">
            <v>5217300</v>
          </cell>
          <cell r="V1269">
            <v>46</v>
          </cell>
          <cell r="W1269">
            <v>43</v>
          </cell>
          <cell r="X1269">
            <v>3</v>
          </cell>
          <cell r="Y1269">
            <v>93.478260869565219</v>
          </cell>
          <cell r="Z1269">
            <v>4877041.3043478262</v>
          </cell>
          <cell r="AA1269">
            <v>340258.69565217383</v>
          </cell>
          <cell r="AB1269">
            <v>34025869.565217383</v>
          </cell>
          <cell r="AC1269">
            <v>340258.68565217382</v>
          </cell>
          <cell r="AD1269">
            <v>0</v>
          </cell>
          <cell r="AE1269">
            <v>340258.69565217383</v>
          </cell>
          <cell r="AF1269">
            <v>0</v>
          </cell>
          <cell r="AG1269">
            <v>1020.7760869565217</v>
          </cell>
          <cell r="AH1269">
            <v>9451.6304347826099</v>
          </cell>
        </row>
        <row r="1270">
          <cell r="A1270">
            <v>1781</v>
          </cell>
          <cell r="B1270" t="str">
            <v>Коллектор с очис сооруж к шк Сортировка</v>
          </cell>
          <cell r="C1270">
            <v>3.6</v>
          </cell>
          <cell r="D1270" t="str">
            <v>28</v>
          </cell>
          <cell r="E1270" t="str">
            <v>11.05.05</v>
          </cell>
          <cell r="F1270" t="str">
            <v/>
          </cell>
          <cell r="G1270" t="str">
            <v xml:space="preserve">  .  .</v>
          </cell>
          <cell r="H1270">
            <v>0.01</v>
          </cell>
          <cell r="I1270">
            <v>0</v>
          </cell>
          <cell r="J1270">
            <v>0</v>
          </cell>
          <cell r="K1270">
            <v>0.01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0.01</v>
          </cell>
          <cell r="Q1270">
            <v>0</v>
          </cell>
          <cell r="R1270">
            <v>123</v>
          </cell>
          <cell r="S1270">
            <v>935</v>
          </cell>
          <cell r="T1270" t="str">
            <v>Амортизация (канализация)</v>
          </cell>
          <cell r="U1270">
            <v>131637.5</v>
          </cell>
          <cell r="V1270">
            <v>67.599999999999994</v>
          </cell>
          <cell r="W1270">
            <v>26</v>
          </cell>
          <cell r="X1270">
            <v>41.6</v>
          </cell>
          <cell r="Y1270">
            <v>38.461538461538467</v>
          </cell>
          <cell r="Z1270">
            <v>50629.807692307702</v>
          </cell>
          <cell r="AA1270">
            <v>81007.692307692298</v>
          </cell>
          <cell r="AB1270">
            <v>8100769.2307692301</v>
          </cell>
          <cell r="AC1270">
            <v>81007.682307692303</v>
          </cell>
          <cell r="AD1270">
            <v>0</v>
          </cell>
          <cell r="AE1270">
            <v>81007.692307692298</v>
          </cell>
          <cell r="AF1270">
            <v>0</v>
          </cell>
          <cell r="AG1270">
            <v>243.0230769230769</v>
          </cell>
          <cell r="AH1270">
            <v>162.27502465483238</v>
          </cell>
        </row>
        <row r="1271">
          <cell r="A1271">
            <v>1782</v>
          </cell>
          <cell r="B1271" t="str">
            <v>Коллектор 2 очереди в М-не 1</v>
          </cell>
          <cell r="C1271">
            <v>3.6</v>
          </cell>
          <cell r="D1271" t="str">
            <v>28</v>
          </cell>
          <cell r="E1271" t="str">
            <v>11.05.05</v>
          </cell>
          <cell r="F1271" t="str">
            <v/>
          </cell>
          <cell r="G1271" t="str">
            <v xml:space="preserve">  .  .</v>
          </cell>
          <cell r="H1271">
            <v>0.01</v>
          </cell>
          <cell r="I1271">
            <v>0</v>
          </cell>
          <cell r="J1271">
            <v>0</v>
          </cell>
          <cell r="K1271">
            <v>0.01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0.01</v>
          </cell>
          <cell r="Q1271">
            <v>0</v>
          </cell>
          <cell r="R1271">
            <v>123</v>
          </cell>
          <cell r="S1271">
            <v>935</v>
          </cell>
          <cell r="T1271" t="str">
            <v>Амортизация (канализация)</v>
          </cell>
          <cell r="U1271">
            <v>223600</v>
          </cell>
          <cell r="V1271">
            <v>111.8</v>
          </cell>
          <cell r="W1271">
            <v>43</v>
          </cell>
          <cell r="X1271">
            <v>68.8</v>
          </cell>
          <cell r="Y1271">
            <v>38.461538461538467</v>
          </cell>
          <cell r="Z1271">
            <v>86000</v>
          </cell>
          <cell r="AA1271">
            <v>137600</v>
          </cell>
          <cell r="AB1271">
            <v>13760000</v>
          </cell>
          <cell r="AC1271">
            <v>137599.99</v>
          </cell>
          <cell r="AD1271">
            <v>0</v>
          </cell>
          <cell r="AE1271">
            <v>137600</v>
          </cell>
          <cell r="AF1271">
            <v>0</v>
          </cell>
          <cell r="AG1271">
            <v>412.8</v>
          </cell>
          <cell r="AH1271">
            <v>166.66666666666666</v>
          </cell>
        </row>
        <row r="1272">
          <cell r="A1272">
            <v>1783</v>
          </cell>
          <cell r="B1272" t="str">
            <v>Коллектор от скв288 до ул Социалистичес</v>
          </cell>
          <cell r="C1272">
            <v>3.6</v>
          </cell>
          <cell r="D1272" t="str">
            <v>28</v>
          </cell>
          <cell r="E1272" t="str">
            <v>11.05.05</v>
          </cell>
          <cell r="F1272" t="str">
            <v/>
          </cell>
          <cell r="G1272" t="str">
            <v xml:space="preserve">  .  .</v>
          </cell>
          <cell r="H1272">
            <v>0.01</v>
          </cell>
          <cell r="I1272">
            <v>0</v>
          </cell>
          <cell r="J1272">
            <v>0</v>
          </cell>
          <cell r="K1272">
            <v>0.01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0.01</v>
          </cell>
          <cell r="Q1272">
            <v>0</v>
          </cell>
          <cell r="R1272">
            <v>123</v>
          </cell>
          <cell r="S1272">
            <v>935</v>
          </cell>
          <cell r="T1272" t="str">
            <v>Амортизация (канализация)</v>
          </cell>
          <cell r="U1272">
            <v>874720</v>
          </cell>
          <cell r="V1272">
            <v>45</v>
          </cell>
          <cell r="W1272">
            <v>42</v>
          </cell>
          <cell r="X1272">
            <v>3</v>
          </cell>
          <cell r="Y1272">
            <v>93.333333333333329</v>
          </cell>
          <cell r="Z1272">
            <v>816405.33333333326</v>
          </cell>
          <cell r="AA1272">
            <v>58314.666666666744</v>
          </cell>
          <cell r="AB1272">
            <v>5831466.6666666744</v>
          </cell>
          <cell r="AC1272">
            <v>58314.656666666742</v>
          </cell>
          <cell r="AD1272">
            <v>0</v>
          </cell>
          <cell r="AE1272">
            <v>58314.666666666744</v>
          </cell>
          <cell r="AF1272">
            <v>0</v>
          </cell>
          <cell r="AG1272">
            <v>174.94400000000022</v>
          </cell>
          <cell r="AH1272">
            <v>1619.851851851852</v>
          </cell>
        </row>
        <row r="1273">
          <cell r="A1273">
            <v>1784</v>
          </cell>
          <cell r="B1273" t="str">
            <v>Коллектор вокруг М-на 1 Пришахтинска</v>
          </cell>
          <cell r="C1273">
            <v>3.6</v>
          </cell>
          <cell r="D1273" t="str">
            <v>28</v>
          </cell>
          <cell r="E1273" t="str">
            <v>11.05.05</v>
          </cell>
          <cell r="F1273" t="str">
            <v/>
          </cell>
          <cell r="G1273" t="str">
            <v xml:space="preserve">  .  .</v>
          </cell>
          <cell r="H1273">
            <v>126904.73</v>
          </cell>
          <cell r="I1273">
            <v>0</v>
          </cell>
          <cell r="J1273">
            <v>0</v>
          </cell>
          <cell r="K1273">
            <v>126904.73</v>
          </cell>
          <cell r="L1273">
            <v>0</v>
          </cell>
          <cell r="M1273">
            <v>380.71</v>
          </cell>
          <cell r="N1273">
            <v>380.71</v>
          </cell>
          <cell r="O1273">
            <v>1522.84</v>
          </cell>
          <cell r="P1273">
            <v>125381.89</v>
          </cell>
          <cell r="Q1273">
            <v>634.52</v>
          </cell>
          <cell r="R1273">
            <v>123</v>
          </cell>
          <cell r="S1273">
            <v>935</v>
          </cell>
          <cell r="T1273" t="str">
            <v>Амортизация (канализация)</v>
          </cell>
          <cell r="U1273">
            <v>4939896</v>
          </cell>
          <cell r="V1273">
            <v>45</v>
          </cell>
          <cell r="W1273">
            <v>42</v>
          </cell>
          <cell r="X1273">
            <v>3</v>
          </cell>
          <cell r="Y1273">
            <v>93.333333333333329</v>
          </cell>
          <cell r="Z1273">
            <v>4610569.5999999996</v>
          </cell>
          <cell r="AA1273">
            <v>329326.40000000002</v>
          </cell>
          <cell r="AB1273">
            <v>2.6265866625554937</v>
          </cell>
          <cell r="AC1273">
            <v>206421.54123320605</v>
          </cell>
          <cell r="AD1273">
            <v>2477.0312332060075</v>
          </cell>
          <cell r="AE1273">
            <v>333326.27123320603</v>
          </cell>
          <cell r="AF1273">
            <v>3999.8712332060077</v>
          </cell>
          <cell r="AG1273">
            <v>999.97881369961817</v>
          </cell>
          <cell r="AH1273">
            <v>9147.9555555555544</v>
          </cell>
        </row>
        <row r="1274">
          <cell r="A1274">
            <v>1785</v>
          </cell>
          <cell r="B1274" t="str">
            <v>Коллектор от кк 67 до кк17 Пришахтинска</v>
          </cell>
          <cell r="C1274">
            <v>3.6</v>
          </cell>
          <cell r="D1274" t="str">
            <v>28</v>
          </cell>
          <cell r="E1274" t="str">
            <v>11.05.05</v>
          </cell>
          <cell r="F1274" t="str">
            <v/>
          </cell>
          <cell r="G1274" t="str">
            <v xml:space="preserve">  .  .</v>
          </cell>
          <cell r="H1274">
            <v>102522.33</v>
          </cell>
          <cell r="I1274">
            <v>0</v>
          </cell>
          <cell r="J1274">
            <v>0</v>
          </cell>
          <cell r="K1274">
            <v>102522.33</v>
          </cell>
          <cell r="L1274">
            <v>0</v>
          </cell>
          <cell r="M1274">
            <v>307.57</v>
          </cell>
          <cell r="N1274">
            <v>307.57</v>
          </cell>
          <cell r="O1274">
            <v>1537.85</v>
          </cell>
          <cell r="P1274">
            <v>100984.48</v>
          </cell>
          <cell r="Q1274">
            <v>512.61</v>
          </cell>
          <cell r="R1274">
            <v>123</v>
          </cell>
          <cell r="S1274">
            <v>935</v>
          </cell>
          <cell r="T1274" t="str">
            <v>Амортизация (канализация)</v>
          </cell>
          <cell r="U1274">
            <v>9699061</v>
          </cell>
          <cell r="V1274">
            <v>45</v>
          </cell>
          <cell r="W1274">
            <v>42</v>
          </cell>
          <cell r="X1274">
            <v>3</v>
          </cell>
          <cell r="Y1274">
            <v>93.333333333333329</v>
          </cell>
          <cell r="Z1274">
            <v>9052456.9333333317</v>
          </cell>
          <cell r="AA1274">
            <v>646604.06666666828</v>
          </cell>
          <cell r="AB1274">
            <v>6.403004369252268</v>
          </cell>
          <cell r="AC1274">
            <v>553928.59693592298</v>
          </cell>
          <cell r="AD1274">
            <v>8309.0102692545988</v>
          </cell>
          <cell r="AE1274">
            <v>656450.92693592294</v>
          </cell>
          <cell r="AF1274">
            <v>9846.8602692545992</v>
          </cell>
          <cell r="AG1274">
            <v>1969.3527808077688</v>
          </cell>
          <cell r="AH1274">
            <v>17961.224074074074</v>
          </cell>
        </row>
        <row r="1275">
          <cell r="A1275">
            <v>1786</v>
          </cell>
          <cell r="B1275" t="str">
            <v>Коллектор от кв93 существ левобережья</v>
          </cell>
          <cell r="C1275">
            <v>3.6</v>
          </cell>
          <cell r="D1275" t="str">
            <v>28</v>
          </cell>
          <cell r="E1275" t="str">
            <v>11.05.05</v>
          </cell>
          <cell r="F1275" t="str">
            <v/>
          </cell>
          <cell r="G1275" t="str">
            <v xml:space="preserve">  .  .</v>
          </cell>
          <cell r="H1275">
            <v>0.01</v>
          </cell>
          <cell r="I1275">
            <v>0</v>
          </cell>
          <cell r="J1275">
            <v>0</v>
          </cell>
          <cell r="K1275">
            <v>0.01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0.01</v>
          </cell>
          <cell r="Q1275">
            <v>0</v>
          </cell>
          <cell r="R1275">
            <v>123</v>
          </cell>
          <cell r="S1275">
            <v>935</v>
          </cell>
          <cell r="T1275" t="str">
            <v>Амортизация (канализация)</v>
          </cell>
          <cell r="U1275">
            <v>1118240</v>
          </cell>
          <cell r="V1275">
            <v>109.2</v>
          </cell>
          <cell r="W1275">
            <v>42</v>
          </cell>
          <cell r="X1275">
            <v>67.2</v>
          </cell>
          <cell r="Y1275">
            <v>38.46153846153846</v>
          </cell>
          <cell r="Z1275">
            <v>430092.30769230763</v>
          </cell>
          <cell r="AA1275">
            <v>688147.69230769237</v>
          </cell>
          <cell r="AB1275">
            <v>68814769.230769232</v>
          </cell>
          <cell r="AC1275">
            <v>688147.68230769236</v>
          </cell>
          <cell r="AD1275">
            <v>0</v>
          </cell>
          <cell r="AE1275">
            <v>688147.69230769237</v>
          </cell>
          <cell r="AF1275">
            <v>0</v>
          </cell>
          <cell r="AG1275">
            <v>2064.4430769230771</v>
          </cell>
          <cell r="AH1275">
            <v>853.35775335775327</v>
          </cell>
        </row>
        <row r="1276">
          <cell r="A1276">
            <v>1787</v>
          </cell>
          <cell r="B1276" t="str">
            <v>Кан-ция от контр кол-ец до коллек М-1-3</v>
          </cell>
          <cell r="C1276">
            <v>3.6</v>
          </cell>
          <cell r="D1276" t="str">
            <v>28</v>
          </cell>
          <cell r="E1276" t="str">
            <v>11.05.05</v>
          </cell>
          <cell r="F1276" t="str">
            <v/>
          </cell>
          <cell r="G1276" t="str">
            <v xml:space="preserve">  .  .</v>
          </cell>
          <cell r="H1276">
            <v>0.01</v>
          </cell>
          <cell r="I1276">
            <v>0</v>
          </cell>
          <cell r="J1276">
            <v>0</v>
          </cell>
          <cell r="K1276">
            <v>0.01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0.01</v>
          </cell>
          <cell r="Q1276">
            <v>0</v>
          </cell>
          <cell r="R1276">
            <v>123</v>
          </cell>
          <cell r="S1276">
            <v>935</v>
          </cell>
          <cell r="T1276" t="str">
            <v>Амортизация (канализация)</v>
          </cell>
          <cell r="U1276">
            <v>146921.60000000001</v>
          </cell>
          <cell r="V1276">
            <v>109.2</v>
          </cell>
          <cell r="W1276">
            <v>42</v>
          </cell>
          <cell r="X1276">
            <v>67.2</v>
          </cell>
          <cell r="Y1276">
            <v>38.46153846153846</v>
          </cell>
          <cell r="Z1276">
            <v>56508.307692307688</v>
          </cell>
          <cell r="AA1276">
            <v>90413.292307692318</v>
          </cell>
          <cell r="AB1276">
            <v>9041329.2307692319</v>
          </cell>
          <cell r="AC1276">
            <v>90413.282307692323</v>
          </cell>
          <cell r="AD1276">
            <v>0</v>
          </cell>
          <cell r="AE1276">
            <v>90413.292307692318</v>
          </cell>
          <cell r="AF1276">
            <v>0</v>
          </cell>
          <cell r="AG1276">
            <v>271.23987692307696</v>
          </cell>
          <cell r="AH1276">
            <v>112.11965811965813</v>
          </cell>
        </row>
        <row r="1277">
          <cell r="A1277">
            <v>1788</v>
          </cell>
          <cell r="B1277" t="str">
            <v>Кан-ция от контр кол-ев кв18 17 15 Актас</v>
          </cell>
          <cell r="C1277">
            <v>3.6</v>
          </cell>
          <cell r="D1277" t="str">
            <v>28</v>
          </cell>
          <cell r="E1277" t="str">
            <v>11.05.05</v>
          </cell>
          <cell r="F1277" t="str">
            <v/>
          </cell>
          <cell r="G1277" t="str">
            <v xml:space="preserve">  .  .</v>
          </cell>
          <cell r="H1277">
            <v>0.01</v>
          </cell>
          <cell r="I1277">
            <v>0</v>
          </cell>
          <cell r="J1277">
            <v>0</v>
          </cell>
          <cell r="K1277">
            <v>0.01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0.01</v>
          </cell>
          <cell r="Q1277">
            <v>0</v>
          </cell>
          <cell r="R1277">
            <v>123</v>
          </cell>
          <cell r="S1277">
            <v>935</v>
          </cell>
          <cell r="T1277" t="str">
            <v>Амортизация (канализация)</v>
          </cell>
          <cell r="U1277">
            <v>0</v>
          </cell>
          <cell r="V1277">
            <v>75.400000000000006</v>
          </cell>
          <cell r="W1277">
            <v>29</v>
          </cell>
          <cell r="X1277">
            <v>46.4</v>
          </cell>
          <cell r="Y1277">
            <v>38.46153846153846</v>
          </cell>
          <cell r="Z1277">
            <v>0</v>
          </cell>
          <cell r="AA1277">
            <v>0.01</v>
          </cell>
          <cell r="AB1277">
            <v>1</v>
          </cell>
          <cell r="AC1277">
            <v>0</v>
          </cell>
          <cell r="AD1277">
            <v>0</v>
          </cell>
          <cell r="AE1277">
            <v>0.01</v>
          </cell>
          <cell r="AF1277">
            <v>0</v>
          </cell>
          <cell r="AG1277">
            <v>3.0000000000000001E-5</v>
          </cell>
          <cell r="AH1277">
            <v>1.1052166224580016E-5</v>
          </cell>
        </row>
        <row r="1278">
          <cell r="A1278">
            <v>1789</v>
          </cell>
          <cell r="B1278" t="str">
            <v>Коллектор М-1-3 по ул Ерубаева</v>
          </cell>
          <cell r="C1278">
            <v>3.6</v>
          </cell>
          <cell r="D1278" t="str">
            <v>28</v>
          </cell>
          <cell r="E1278" t="str">
            <v>11.05.05</v>
          </cell>
          <cell r="F1278" t="str">
            <v/>
          </cell>
          <cell r="G1278" t="str">
            <v xml:space="preserve">  .  .</v>
          </cell>
          <cell r="H1278">
            <v>0.01</v>
          </cell>
          <cell r="I1278">
            <v>0</v>
          </cell>
          <cell r="J1278">
            <v>0</v>
          </cell>
          <cell r="K1278">
            <v>0.01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0.01</v>
          </cell>
          <cell r="Q1278">
            <v>0</v>
          </cell>
          <cell r="R1278">
            <v>123</v>
          </cell>
          <cell r="S1278">
            <v>935</v>
          </cell>
          <cell r="T1278" t="str">
            <v>Амортизация (канализация)</v>
          </cell>
          <cell r="U1278">
            <v>2455180</v>
          </cell>
          <cell r="V1278">
            <v>109.2</v>
          </cell>
          <cell r="W1278">
            <v>42</v>
          </cell>
          <cell r="X1278">
            <v>67.2</v>
          </cell>
          <cell r="Y1278">
            <v>38.46153846153846</v>
          </cell>
          <cell r="Z1278">
            <v>944300</v>
          </cell>
          <cell r="AA1278">
            <v>1510880</v>
          </cell>
          <cell r="AB1278">
            <v>151088000</v>
          </cell>
          <cell r="AC1278">
            <v>1510879.99</v>
          </cell>
          <cell r="AD1278">
            <v>0</v>
          </cell>
          <cell r="AE1278">
            <v>1510880</v>
          </cell>
          <cell r="AF1278">
            <v>0</v>
          </cell>
          <cell r="AG1278">
            <v>4532.6400000000003</v>
          </cell>
          <cell r="AH1278">
            <v>1873.6111111111111</v>
          </cell>
        </row>
        <row r="1279">
          <cell r="A1279">
            <v>1790</v>
          </cell>
          <cell r="B1279" t="str">
            <v>Кан-ция к произ базе вод-ов Лен р-на</v>
          </cell>
          <cell r="C1279">
            <v>3.6</v>
          </cell>
          <cell r="D1279" t="str">
            <v>28</v>
          </cell>
          <cell r="E1279" t="str">
            <v>11.05.05</v>
          </cell>
          <cell r="F1279" t="str">
            <v/>
          </cell>
          <cell r="G1279" t="str">
            <v xml:space="preserve">  .  .</v>
          </cell>
          <cell r="H1279">
            <v>0.01</v>
          </cell>
          <cell r="I1279">
            <v>0</v>
          </cell>
          <cell r="J1279">
            <v>0</v>
          </cell>
          <cell r="K1279">
            <v>0.01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0.01</v>
          </cell>
          <cell r="Q1279">
            <v>0</v>
          </cell>
          <cell r="R1279">
            <v>123</v>
          </cell>
          <cell r="S1279">
            <v>935</v>
          </cell>
          <cell r="T1279" t="str">
            <v>Амортизация (канализация)</v>
          </cell>
          <cell r="U1279">
            <v>55000</v>
          </cell>
          <cell r="V1279">
            <v>109.2</v>
          </cell>
          <cell r="W1279">
            <v>42</v>
          </cell>
          <cell r="X1279">
            <v>67.2</v>
          </cell>
          <cell r="Y1279">
            <v>38.46153846153846</v>
          </cell>
          <cell r="Z1279">
            <v>21153.846153846152</v>
          </cell>
          <cell r="AA1279">
            <v>33846.153846153844</v>
          </cell>
          <cell r="AB1279">
            <v>3384615.3846153845</v>
          </cell>
          <cell r="AC1279">
            <v>33846.143846153842</v>
          </cell>
          <cell r="AD1279">
            <v>0</v>
          </cell>
          <cell r="AE1279">
            <v>33846.153846153844</v>
          </cell>
          <cell r="AF1279">
            <v>0</v>
          </cell>
          <cell r="AG1279">
            <v>101.53846153846153</v>
          </cell>
          <cell r="AH1279">
            <v>41.971916971916968</v>
          </cell>
        </row>
        <row r="1280">
          <cell r="A1280">
            <v>1791</v>
          </cell>
          <cell r="B1280" t="str">
            <v>Кан-ция вокруг М-на 4 нового города</v>
          </cell>
          <cell r="C1280">
            <v>3.6</v>
          </cell>
          <cell r="D1280" t="str">
            <v>28</v>
          </cell>
          <cell r="E1280" t="str">
            <v>11.05.05</v>
          </cell>
          <cell r="F1280" t="str">
            <v/>
          </cell>
          <cell r="G1280" t="str">
            <v xml:space="preserve">  .  .</v>
          </cell>
          <cell r="H1280">
            <v>0.01</v>
          </cell>
          <cell r="I1280">
            <v>0</v>
          </cell>
          <cell r="J1280">
            <v>0</v>
          </cell>
          <cell r="K1280">
            <v>0.01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0.01</v>
          </cell>
          <cell r="Q1280">
            <v>0</v>
          </cell>
          <cell r="R1280">
            <v>123</v>
          </cell>
          <cell r="S1280">
            <v>935</v>
          </cell>
          <cell r="T1280" t="str">
            <v>Амортизация (канализация)</v>
          </cell>
          <cell r="U1280">
            <v>273066</v>
          </cell>
          <cell r="V1280">
            <v>109.2</v>
          </cell>
          <cell r="W1280">
            <v>42</v>
          </cell>
          <cell r="X1280">
            <v>67.2</v>
          </cell>
          <cell r="Y1280">
            <v>38.46153846153846</v>
          </cell>
          <cell r="Z1280">
            <v>105025.38461538461</v>
          </cell>
          <cell r="AA1280">
            <v>168040.61538461538</v>
          </cell>
          <cell r="AB1280">
            <v>16804061.538461536</v>
          </cell>
          <cell r="AC1280">
            <v>168040.60538461537</v>
          </cell>
          <cell r="AD1280">
            <v>0</v>
          </cell>
          <cell r="AE1280">
            <v>168040.61538461538</v>
          </cell>
          <cell r="AF1280">
            <v>0</v>
          </cell>
          <cell r="AG1280">
            <v>504.12184615384609</v>
          </cell>
          <cell r="AH1280">
            <v>208.38369963369962</v>
          </cell>
        </row>
        <row r="1281">
          <cell r="A1281">
            <v>1792</v>
          </cell>
          <cell r="B1281" t="str">
            <v>Коллектор 4</v>
          </cell>
          <cell r="C1281">
            <v>3.6</v>
          </cell>
          <cell r="D1281" t="str">
            <v>28</v>
          </cell>
          <cell r="E1281" t="str">
            <v>11.05.05</v>
          </cell>
          <cell r="F1281" t="str">
            <v/>
          </cell>
          <cell r="G1281" t="str">
            <v xml:space="preserve">  .  .</v>
          </cell>
          <cell r="H1281">
            <v>0.01</v>
          </cell>
          <cell r="I1281">
            <v>0</v>
          </cell>
          <cell r="J1281">
            <v>0</v>
          </cell>
          <cell r="K1281">
            <v>0.01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0.01</v>
          </cell>
          <cell r="Q1281">
            <v>0</v>
          </cell>
          <cell r="R1281">
            <v>123</v>
          </cell>
          <cell r="S1281">
            <v>935</v>
          </cell>
          <cell r="T1281" t="str">
            <v>Амортизация (канализация)</v>
          </cell>
          <cell r="U1281">
            <v>5632782</v>
          </cell>
          <cell r="V1281">
            <v>106.6</v>
          </cell>
          <cell r="W1281">
            <v>41</v>
          </cell>
          <cell r="X1281">
            <v>65.599999999999994</v>
          </cell>
          <cell r="Y1281">
            <v>38.46153846153846</v>
          </cell>
          <cell r="Z1281">
            <v>2166454.615384615</v>
          </cell>
          <cell r="AA1281">
            <v>3466327.384615385</v>
          </cell>
          <cell r="AB1281">
            <v>346632738.46153849</v>
          </cell>
          <cell r="AC1281">
            <v>3466327.3746153852</v>
          </cell>
          <cell r="AD1281">
            <v>0</v>
          </cell>
          <cell r="AE1281">
            <v>3466327.384615385</v>
          </cell>
          <cell r="AF1281">
            <v>0</v>
          </cell>
          <cell r="AG1281">
            <v>10398.982153846157</v>
          </cell>
          <cell r="AH1281">
            <v>4403.3630393996254</v>
          </cell>
        </row>
        <row r="1282">
          <cell r="A1282">
            <v>1793</v>
          </cell>
          <cell r="B1282" t="str">
            <v>Разгрузочный коллектор от Б-Мира до4 кол</v>
          </cell>
          <cell r="C1282">
            <v>3.6</v>
          </cell>
          <cell r="D1282" t="str">
            <v>28</v>
          </cell>
          <cell r="E1282" t="str">
            <v>11.05.05</v>
          </cell>
          <cell r="F1282" t="str">
            <v/>
          </cell>
          <cell r="G1282" t="str">
            <v xml:space="preserve">  .  .</v>
          </cell>
          <cell r="H1282">
            <v>0.01</v>
          </cell>
          <cell r="I1282">
            <v>0</v>
          </cell>
          <cell r="J1282">
            <v>0</v>
          </cell>
          <cell r="K1282">
            <v>0.01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0.01</v>
          </cell>
          <cell r="Q1282">
            <v>0</v>
          </cell>
          <cell r="R1282">
            <v>123</v>
          </cell>
          <cell r="S1282">
            <v>935</v>
          </cell>
          <cell r="T1282" t="str">
            <v>Амортизация (канализация)</v>
          </cell>
          <cell r="U1282">
            <v>1810296</v>
          </cell>
          <cell r="V1282">
            <v>106.6</v>
          </cell>
          <cell r="W1282">
            <v>41</v>
          </cell>
          <cell r="X1282">
            <v>65.599999999999994</v>
          </cell>
          <cell r="Y1282">
            <v>38.46153846153846</v>
          </cell>
          <cell r="Z1282">
            <v>696267.69230769225</v>
          </cell>
          <cell r="AA1282">
            <v>1114028.3076923077</v>
          </cell>
          <cell r="AB1282">
            <v>111402830.76923077</v>
          </cell>
          <cell r="AC1282">
            <v>1114028.2976923077</v>
          </cell>
          <cell r="AD1282">
            <v>0</v>
          </cell>
          <cell r="AE1282">
            <v>1114028.3076923077</v>
          </cell>
          <cell r="AF1282">
            <v>0</v>
          </cell>
          <cell r="AG1282">
            <v>3342.0849230769236</v>
          </cell>
          <cell r="AH1282">
            <v>1415.1782363977488</v>
          </cell>
        </row>
        <row r="1283">
          <cell r="A1283">
            <v>1794</v>
          </cell>
          <cell r="B1283" t="str">
            <v>Кан-ция кварт 27 н-гоорода</v>
          </cell>
          <cell r="C1283">
            <v>3.6</v>
          </cell>
          <cell r="D1283" t="str">
            <v>28</v>
          </cell>
          <cell r="E1283" t="str">
            <v>11.05.05</v>
          </cell>
          <cell r="F1283" t="str">
            <v/>
          </cell>
          <cell r="G1283" t="str">
            <v xml:space="preserve">  .  .</v>
          </cell>
          <cell r="H1283">
            <v>45044.19</v>
          </cell>
          <cell r="I1283">
            <v>0</v>
          </cell>
          <cell r="J1283">
            <v>0</v>
          </cell>
          <cell r="K1283">
            <v>45044.19</v>
          </cell>
          <cell r="L1283">
            <v>0</v>
          </cell>
          <cell r="M1283">
            <v>135.13</v>
          </cell>
          <cell r="N1283">
            <v>135.13</v>
          </cell>
          <cell r="O1283">
            <v>440.05</v>
          </cell>
          <cell r="P1283">
            <v>44604.14</v>
          </cell>
          <cell r="Q1283">
            <v>225.22</v>
          </cell>
          <cell r="R1283">
            <v>123</v>
          </cell>
          <cell r="S1283">
            <v>935</v>
          </cell>
          <cell r="T1283" t="str">
            <v>Амортизация (канализация)</v>
          </cell>
          <cell r="U1283">
            <v>497250</v>
          </cell>
          <cell r="V1283">
            <v>106.6</v>
          </cell>
          <cell r="W1283">
            <v>41</v>
          </cell>
          <cell r="X1283">
            <v>65.599999999999994</v>
          </cell>
          <cell r="Y1283">
            <v>38.46153846153846</v>
          </cell>
          <cell r="Z1283">
            <v>191250</v>
          </cell>
          <cell r="AA1283">
            <v>306000</v>
          </cell>
          <cell r="AB1283">
            <v>6.8603497343520132</v>
          </cell>
          <cell r="AC1283">
            <v>263974.70690060162</v>
          </cell>
          <cell r="AD1283">
            <v>2578.8469006016035</v>
          </cell>
          <cell r="AE1283">
            <v>309018.89690060163</v>
          </cell>
          <cell r="AF1283">
            <v>3018.8969006016036</v>
          </cell>
          <cell r="AG1283">
            <v>927.05669070180477</v>
          </cell>
          <cell r="AH1283">
            <v>388.71951219512198</v>
          </cell>
        </row>
        <row r="1284">
          <cell r="A1284">
            <v>1795</v>
          </cell>
          <cell r="B1284" t="str">
            <v>Коллектор по ул Связи</v>
          </cell>
          <cell r="C1284">
            <v>3.6</v>
          </cell>
          <cell r="D1284" t="str">
            <v>28</v>
          </cell>
          <cell r="E1284" t="str">
            <v>11.05.05</v>
          </cell>
          <cell r="F1284" t="str">
            <v/>
          </cell>
          <cell r="G1284" t="str">
            <v xml:space="preserve">  .  .</v>
          </cell>
          <cell r="H1284">
            <v>0.01</v>
          </cell>
          <cell r="I1284">
            <v>0</v>
          </cell>
          <cell r="J1284">
            <v>0</v>
          </cell>
          <cell r="K1284">
            <v>0.01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0.01</v>
          </cell>
          <cell r="Q1284">
            <v>0</v>
          </cell>
          <cell r="R1284">
            <v>123</v>
          </cell>
          <cell r="S1284">
            <v>935</v>
          </cell>
          <cell r="T1284" t="str">
            <v>Амортизация (канализация)</v>
          </cell>
          <cell r="U1284">
            <v>407330</v>
          </cell>
          <cell r="V1284">
            <v>44</v>
          </cell>
          <cell r="W1284">
            <v>41</v>
          </cell>
          <cell r="X1284">
            <v>3</v>
          </cell>
          <cell r="Y1284">
            <v>93.181818181818173</v>
          </cell>
          <cell r="Z1284">
            <v>379557.5</v>
          </cell>
          <cell r="AA1284">
            <v>27772.5</v>
          </cell>
          <cell r="AB1284">
            <v>2777250</v>
          </cell>
          <cell r="AC1284">
            <v>27772.49</v>
          </cell>
          <cell r="AD1284">
            <v>0</v>
          </cell>
          <cell r="AE1284">
            <v>27772.5</v>
          </cell>
          <cell r="AF1284">
            <v>0</v>
          </cell>
          <cell r="AG1284">
            <v>83.317499999999995</v>
          </cell>
          <cell r="AH1284">
            <v>771.45833333333337</v>
          </cell>
        </row>
        <row r="1285">
          <cell r="A1285">
            <v>1796</v>
          </cell>
          <cell r="B1285" t="str">
            <v>Коллектор по ул З Космодемьянской</v>
          </cell>
          <cell r="C1285">
            <v>3.6</v>
          </cell>
          <cell r="D1285" t="str">
            <v>28</v>
          </cell>
          <cell r="E1285" t="str">
            <v>11.05.05</v>
          </cell>
          <cell r="F1285" t="str">
            <v/>
          </cell>
          <cell r="G1285" t="str">
            <v xml:space="preserve">  .  .</v>
          </cell>
          <cell r="H1285">
            <v>0.01</v>
          </cell>
          <cell r="I1285">
            <v>0</v>
          </cell>
          <cell r="J1285">
            <v>0</v>
          </cell>
          <cell r="K1285">
            <v>0.01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0.01</v>
          </cell>
          <cell r="Q1285">
            <v>0</v>
          </cell>
          <cell r="R1285">
            <v>123</v>
          </cell>
          <cell r="S1285">
            <v>935</v>
          </cell>
          <cell r="T1285" t="str">
            <v>Амортизация (канализация)</v>
          </cell>
          <cell r="U1285">
            <v>2938320</v>
          </cell>
          <cell r="V1285">
            <v>106.6</v>
          </cell>
          <cell r="W1285">
            <v>41</v>
          </cell>
          <cell r="X1285">
            <v>65.599999999999994</v>
          </cell>
          <cell r="Y1285">
            <v>38.46153846153846</v>
          </cell>
          <cell r="Z1285">
            <v>1130123.0769230768</v>
          </cell>
          <cell r="AA1285">
            <v>1808196.9230769232</v>
          </cell>
          <cell r="AB1285">
            <v>180819692.30769232</v>
          </cell>
          <cell r="AC1285">
            <v>1808196.9130769232</v>
          </cell>
          <cell r="AD1285">
            <v>0</v>
          </cell>
          <cell r="AE1285">
            <v>1808196.9230769232</v>
          </cell>
          <cell r="AF1285">
            <v>0</v>
          </cell>
          <cell r="AG1285">
            <v>5424.5907692307701</v>
          </cell>
          <cell r="AH1285">
            <v>2296.9981238273922</v>
          </cell>
        </row>
        <row r="1286">
          <cell r="A1286">
            <v>1797</v>
          </cell>
          <cell r="B1286" t="str">
            <v>Коллектор 3 нового города</v>
          </cell>
          <cell r="C1286">
            <v>3.6</v>
          </cell>
          <cell r="D1286" t="str">
            <v>28</v>
          </cell>
          <cell r="E1286" t="str">
            <v>11.05.05</v>
          </cell>
          <cell r="F1286" t="str">
            <v/>
          </cell>
          <cell r="G1286" t="str">
            <v xml:space="preserve">  .  .</v>
          </cell>
          <cell r="H1286">
            <v>24369.03</v>
          </cell>
          <cell r="I1286">
            <v>0</v>
          </cell>
          <cell r="J1286">
            <v>0</v>
          </cell>
          <cell r="K1286">
            <v>24369.03</v>
          </cell>
          <cell r="L1286">
            <v>0</v>
          </cell>
          <cell r="M1286">
            <v>73.11</v>
          </cell>
          <cell r="N1286">
            <v>73.11</v>
          </cell>
          <cell r="O1286">
            <v>309.77</v>
          </cell>
          <cell r="P1286">
            <v>24059.26</v>
          </cell>
          <cell r="Q1286">
            <v>121.85</v>
          </cell>
          <cell r="R1286">
            <v>123</v>
          </cell>
          <cell r="S1286">
            <v>935</v>
          </cell>
          <cell r="T1286" t="str">
            <v>Амортизация (канализация)</v>
          </cell>
          <cell r="U1286">
            <v>3728208</v>
          </cell>
          <cell r="V1286">
            <v>44</v>
          </cell>
          <cell r="W1286">
            <v>41</v>
          </cell>
          <cell r="X1286">
            <v>3</v>
          </cell>
          <cell r="Y1286">
            <v>93.181818181818173</v>
          </cell>
          <cell r="Z1286">
            <v>3474012</v>
          </cell>
          <cell r="AA1286">
            <v>254196</v>
          </cell>
          <cell r="AB1286">
            <v>10.565412236286569</v>
          </cell>
          <cell r="AC1286">
            <v>233099.81774843449</v>
          </cell>
          <cell r="AD1286">
            <v>2963.0777484344903</v>
          </cell>
          <cell r="AE1286">
            <v>257468.84774843449</v>
          </cell>
          <cell r="AF1286">
            <v>3272.8477484344903</v>
          </cell>
          <cell r="AG1286">
            <v>772.40654324530351</v>
          </cell>
          <cell r="AH1286">
            <v>7061</v>
          </cell>
        </row>
        <row r="1287">
          <cell r="A1287">
            <v>1798</v>
          </cell>
          <cell r="B1287" t="str">
            <v>Коллектор 9 н-города</v>
          </cell>
          <cell r="C1287">
            <v>3.6</v>
          </cell>
          <cell r="D1287" t="str">
            <v>28</v>
          </cell>
          <cell r="E1287" t="str">
            <v>11.05.05</v>
          </cell>
          <cell r="F1287" t="str">
            <v/>
          </cell>
          <cell r="G1287" t="str">
            <v xml:space="preserve">  .  .</v>
          </cell>
          <cell r="H1287">
            <v>0.01</v>
          </cell>
          <cell r="I1287">
            <v>0</v>
          </cell>
          <cell r="J1287">
            <v>0</v>
          </cell>
          <cell r="K1287">
            <v>0.01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0.01</v>
          </cell>
          <cell r="Q1287">
            <v>0</v>
          </cell>
          <cell r="R1287">
            <v>123</v>
          </cell>
          <cell r="S1287">
            <v>935</v>
          </cell>
          <cell r="T1287" t="str">
            <v>Амортизация (канализация)</v>
          </cell>
          <cell r="U1287">
            <v>8041640</v>
          </cell>
          <cell r="V1287">
            <v>44</v>
          </cell>
          <cell r="W1287">
            <v>41</v>
          </cell>
          <cell r="X1287">
            <v>3</v>
          </cell>
          <cell r="Y1287">
            <v>93.181818181818173</v>
          </cell>
          <cell r="Z1287">
            <v>7493346.3636363633</v>
          </cell>
          <cell r="AA1287">
            <v>548293.6363636367</v>
          </cell>
          <cell r="AB1287">
            <v>54829363.63636367</v>
          </cell>
          <cell r="AC1287">
            <v>548293.62636363669</v>
          </cell>
          <cell r="AD1287">
            <v>0</v>
          </cell>
          <cell r="AE1287">
            <v>548293.6363636367</v>
          </cell>
          <cell r="AF1287">
            <v>0</v>
          </cell>
          <cell r="AG1287">
            <v>1644.8809090909101</v>
          </cell>
          <cell r="AH1287">
            <v>15230.378787878786</v>
          </cell>
        </row>
        <row r="1288">
          <cell r="A1288">
            <v>1799</v>
          </cell>
          <cell r="B1288" t="str">
            <v>Коллектор 5</v>
          </cell>
          <cell r="C1288">
            <v>3.6</v>
          </cell>
          <cell r="D1288" t="str">
            <v>28</v>
          </cell>
          <cell r="E1288" t="str">
            <v>11.05.05</v>
          </cell>
          <cell r="F1288" t="str">
            <v/>
          </cell>
          <cell r="G1288" t="str">
            <v xml:space="preserve">  .  .</v>
          </cell>
          <cell r="H1288">
            <v>5394.25</v>
          </cell>
          <cell r="I1288">
            <v>0</v>
          </cell>
          <cell r="J1288">
            <v>0</v>
          </cell>
          <cell r="K1288">
            <v>5394.25</v>
          </cell>
          <cell r="L1288">
            <v>0</v>
          </cell>
          <cell r="M1288">
            <v>16.18</v>
          </cell>
          <cell r="N1288">
            <v>16.18</v>
          </cell>
          <cell r="O1288">
            <v>80.900000000000006</v>
          </cell>
          <cell r="P1288">
            <v>5313.35</v>
          </cell>
          <cell r="Q1288">
            <v>26.97</v>
          </cell>
          <cell r="R1288">
            <v>123</v>
          </cell>
          <cell r="S1288">
            <v>935</v>
          </cell>
          <cell r="T1288" t="str">
            <v>Амортизация (канализация)</v>
          </cell>
          <cell r="U1288">
            <v>18031000</v>
          </cell>
          <cell r="V1288">
            <v>44</v>
          </cell>
          <cell r="W1288">
            <v>41</v>
          </cell>
          <cell r="X1288">
            <v>3</v>
          </cell>
          <cell r="Y1288">
            <v>93.181818181818173</v>
          </cell>
          <cell r="Z1288">
            <v>16801613.636363637</v>
          </cell>
          <cell r="AA1288">
            <v>1229386.3636363633</v>
          </cell>
          <cell r="AB1288">
            <v>231.37688344196471</v>
          </cell>
          <cell r="AC1288">
            <v>1242710.5035068181</v>
          </cell>
          <cell r="AD1288">
            <v>18637.489870454945</v>
          </cell>
          <cell r="AE1288">
            <v>1248104.7535068181</v>
          </cell>
          <cell r="AF1288">
            <v>18718.389870454947</v>
          </cell>
          <cell r="AG1288">
            <v>3744.3142605204544</v>
          </cell>
          <cell r="AH1288">
            <v>34149.621212121208</v>
          </cell>
        </row>
        <row r="1289">
          <cell r="A1289">
            <v>1800</v>
          </cell>
          <cell r="B1289" t="str">
            <v>Михайловский коллектор</v>
          </cell>
          <cell r="C1289">
            <v>3.6</v>
          </cell>
          <cell r="D1289" t="str">
            <v>28</v>
          </cell>
          <cell r="E1289" t="str">
            <v>11.05.05</v>
          </cell>
          <cell r="F1289" t="str">
            <v/>
          </cell>
          <cell r="G1289" t="str">
            <v xml:space="preserve">  .  .</v>
          </cell>
          <cell r="H1289">
            <v>0.01</v>
          </cell>
          <cell r="I1289">
            <v>0</v>
          </cell>
          <cell r="J1289">
            <v>0</v>
          </cell>
          <cell r="K1289">
            <v>0.01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0.01</v>
          </cell>
          <cell r="Q1289">
            <v>0</v>
          </cell>
          <cell r="R1289">
            <v>123</v>
          </cell>
          <cell r="S1289">
            <v>935</v>
          </cell>
          <cell r="T1289" t="str">
            <v/>
          </cell>
          <cell r="U1289">
            <v>12376629</v>
          </cell>
          <cell r="V1289">
            <v>106.6</v>
          </cell>
          <cell r="W1289">
            <v>41</v>
          </cell>
          <cell r="X1289">
            <v>65.599999999999994</v>
          </cell>
          <cell r="Y1289">
            <v>38.46153846153846</v>
          </cell>
          <cell r="Z1289">
            <v>4760241.923076923</v>
          </cell>
          <cell r="AA1289">
            <v>7616387.076923077</v>
          </cell>
          <cell r="AB1289">
            <v>761638707.69230771</v>
          </cell>
          <cell r="AC1289">
            <v>7616387.0669230772</v>
          </cell>
          <cell r="AD1289">
            <v>0</v>
          </cell>
          <cell r="AE1289">
            <v>7616387.076923077</v>
          </cell>
          <cell r="AF1289">
            <v>0</v>
          </cell>
          <cell r="AG1289">
            <v>22849.16123076923</v>
          </cell>
          <cell r="AH1289">
            <v>9675.2884615384628</v>
          </cell>
        </row>
        <row r="1290">
          <cell r="A1290">
            <v>1801</v>
          </cell>
          <cell r="B1290" t="str">
            <v>Коллектор 3 Северо-Запад р-на</v>
          </cell>
          <cell r="C1290">
            <v>3.6</v>
          </cell>
          <cell r="D1290" t="str">
            <v>28</v>
          </cell>
          <cell r="E1290" t="str">
            <v>11.05.05</v>
          </cell>
          <cell r="F1290" t="str">
            <v/>
          </cell>
          <cell r="G1290" t="str">
            <v xml:space="preserve">  .  .</v>
          </cell>
          <cell r="H1290">
            <v>5797.85</v>
          </cell>
          <cell r="I1290">
            <v>0</v>
          </cell>
          <cell r="J1290">
            <v>0</v>
          </cell>
          <cell r="K1290">
            <v>5797.85</v>
          </cell>
          <cell r="L1290">
            <v>0</v>
          </cell>
          <cell r="M1290">
            <v>17.39</v>
          </cell>
          <cell r="N1290">
            <v>17.39</v>
          </cell>
          <cell r="O1290">
            <v>52.17</v>
          </cell>
          <cell r="P1290">
            <v>5745.68</v>
          </cell>
          <cell r="Q1290">
            <v>28.99</v>
          </cell>
          <cell r="R1290">
            <v>123</v>
          </cell>
          <cell r="S1290">
            <v>935</v>
          </cell>
          <cell r="T1290" t="str">
            <v>Амортизация (канализация)</v>
          </cell>
          <cell r="U1290">
            <v>5883480</v>
          </cell>
          <cell r="V1290">
            <v>44</v>
          </cell>
          <cell r="W1290">
            <v>41</v>
          </cell>
          <cell r="X1290">
            <v>3</v>
          </cell>
          <cell r="Y1290">
            <v>93.181818181818173</v>
          </cell>
          <cell r="Z1290">
            <v>5482333.6363636358</v>
          </cell>
          <cell r="AA1290">
            <v>401146.36363636423</v>
          </cell>
          <cell r="AB1290">
            <v>69.817038825058859</v>
          </cell>
          <cell r="AC1290">
            <v>398990.86855186755</v>
          </cell>
          <cell r="AD1290">
            <v>3590.1849155033206</v>
          </cell>
          <cell r="AE1290">
            <v>404788.71855186753</v>
          </cell>
          <cell r="AF1290">
            <v>3642.3549155033206</v>
          </cell>
          <cell r="AG1290">
            <v>1214.3661556556026</v>
          </cell>
          <cell r="AH1290">
            <v>11142.954545454546</v>
          </cell>
        </row>
        <row r="1291">
          <cell r="A1291">
            <v>1802</v>
          </cell>
          <cell r="B1291" t="str">
            <v>Пришахтинский коллектор</v>
          </cell>
          <cell r="C1291">
            <v>3.6</v>
          </cell>
          <cell r="D1291" t="str">
            <v>28</v>
          </cell>
          <cell r="E1291" t="str">
            <v>11.05.05</v>
          </cell>
          <cell r="F1291" t="str">
            <v/>
          </cell>
          <cell r="G1291" t="str">
            <v xml:space="preserve">  .  .</v>
          </cell>
          <cell r="H1291">
            <v>244471.69</v>
          </cell>
          <cell r="I1291">
            <v>0</v>
          </cell>
          <cell r="J1291">
            <v>0</v>
          </cell>
          <cell r="K1291">
            <v>244471.69</v>
          </cell>
          <cell r="L1291">
            <v>0</v>
          </cell>
          <cell r="M1291">
            <v>733.42</v>
          </cell>
          <cell r="N1291">
            <v>733.42</v>
          </cell>
          <cell r="O1291">
            <v>1282.32</v>
          </cell>
          <cell r="P1291">
            <v>243189.37</v>
          </cell>
          <cell r="Q1291">
            <v>1222.3599999999999</v>
          </cell>
          <cell r="R1291">
            <v>123</v>
          </cell>
          <cell r="S1291">
            <v>935</v>
          </cell>
          <cell r="T1291" t="str">
            <v>Амортизация (канализация)</v>
          </cell>
          <cell r="U1291">
            <v>59020596</v>
          </cell>
          <cell r="V1291">
            <v>44</v>
          </cell>
          <cell r="W1291">
            <v>41</v>
          </cell>
          <cell r="X1291">
            <v>3</v>
          </cell>
          <cell r="Y1291">
            <v>93.181818181818173</v>
          </cell>
          <cell r="Z1291">
            <v>54996464.454545453</v>
          </cell>
          <cell r="AA1291">
            <v>4024131.5454545468</v>
          </cell>
          <cell r="AB1291">
            <v>16.54731679042775</v>
          </cell>
          <cell r="AC1291">
            <v>3800878.8107212479</v>
          </cell>
          <cell r="AD1291">
            <v>19936.635266701313</v>
          </cell>
          <cell r="AE1291">
            <v>4045350.5007212479</v>
          </cell>
          <cell r="AF1291">
            <v>21218.955266701312</v>
          </cell>
          <cell r="AG1291">
            <v>12136.051502163746</v>
          </cell>
          <cell r="AH1291">
            <v>111781.43181818182</v>
          </cell>
        </row>
        <row r="1292">
          <cell r="A1292">
            <v>1803</v>
          </cell>
          <cell r="B1292" t="str">
            <v>Пришахтин коллек от кк99 до кк 118</v>
          </cell>
          <cell r="C1292">
            <v>3.6</v>
          </cell>
          <cell r="D1292" t="str">
            <v>28</v>
          </cell>
          <cell r="E1292" t="str">
            <v>11.05.05</v>
          </cell>
          <cell r="F1292" t="str">
            <v/>
          </cell>
          <cell r="G1292" t="str">
            <v xml:space="preserve">  .  .</v>
          </cell>
          <cell r="H1292">
            <v>0.01</v>
          </cell>
          <cell r="I1292">
            <v>0</v>
          </cell>
          <cell r="J1292">
            <v>0</v>
          </cell>
          <cell r="K1292">
            <v>0.01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0.01</v>
          </cell>
          <cell r="Q1292">
            <v>0</v>
          </cell>
          <cell r="R1292">
            <v>123</v>
          </cell>
          <cell r="S1292">
            <v>935</v>
          </cell>
          <cell r="T1292" t="str">
            <v>Амортизация (канализация)</v>
          </cell>
          <cell r="U1292">
            <v>12796914</v>
          </cell>
          <cell r="V1292">
            <v>44</v>
          </cell>
          <cell r="W1292">
            <v>41</v>
          </cell>
          <cell r="X1292">
            <v>3</v>
          </cell>
          <cell r="Y1292">
            <v>93.181818181818173</v>
          </cell>
          <cell r="Z1292">
            <v>11924397.136363635</v>
          </cell>
          <cell r="AA1292">
            <v>872516.86363636516</v>
          </cell>
          <cell r="AB1292">
            <v>87251686.363636509</v>
          </cell>
          <cell r="AC1292">
            <v>872516.85363636515</v>
          </cell>
          <cell r="AD1292">
            <v>0</v>
          </cell>
          <cell r="AE1292">
            <v>872516.86363636516</v>
          </cell>
          <cell r="AF1292">
            <v>0</v>
          </cell>
          <cell r="AG1292">
            <v>2617.5505909090957</v>
          </cell>
          <cell r="AH1292">
            <v>24236.579545454544</v>
          </cell>
        </row>
        <row r="1293">
          <cell r="A1293">
            <v>1804</v>
          </cell>
          <cell r="B1293" t="str">
            <v>Коллектор 3 н-майкудук</v>
          </cell>
          <cell r="C1293">
            <v>3.6</v>
          </cell>
          <cell r="D1293" t="str">
            <v>28</v>
          </cell>
          <cell r="E1293" t="str">
            <v>11.05.05</v>
          </cell>
          <cell r="F1293" t="str">
            <v/>
          </cell>
          <cell r="G1293" t="str">
            <v xml:space="preserve">  .  .</v>
          </cell>
          <cell r="H1293">
            <v>0.01</v>
          </cell>
          <cell r="I1293">
            <v>0</v>
          </cell>
          <cell r="J1293">
            <v>0</v>
          </cell>
          <cell r="K1293">
            <v>0.01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0.01</v>
          </cell>
          <cell r="Q1293">
            <v>0</v>
          </cell>
          <cell r="R1293">
            <v>123</v>
          </cell>
          <cell r="S1293">
            <v>935</v>
          </cell>
          <cell r="T1293" t="str">
            <v>Амортизация (канализация)</v>
          </cell>
          <cell r="U1293">
            <v>2137120</v>
          </cell>
          <cell r="V1293">
            <v>106.6</v>
          </cell>
          <cell r="W1293">
            <v>41</v>
          </cell>
          <cell r="X1293">
            <v>65.599999999999994</v>
          </cell>
          <cell r="Y1293">
            <v>38.46153846153846</v>
          </cell>
          <cell r="Z1293">
            <v>821969.23076923075</v>
          </cell>
          <cell r="AA1293">
            <v>1315150.7692307692</v>
          </cell>
          <cell r="AB1293">
            <v>131515076.92307693</v>
          </cell>
          <cell r="AC1293">
            <v>1315150.7592307692</v>
          </cell>
          <cell r="AD1293">
            <v>0</v>
          </cell>
          <cell r="AE1293">
            <v>1315150.7692307692</v>
          </cell>
          <cell r="AF1293">
            <v>0</v>
          </cell>
          <cell r="AG1293">
            <v>3945.4523076923074</v>
          </cell>
          <cell r="AH1293">
            <v>1670.6691682301441</v>
          </cell>
        </row>
        <row r="1294">
          <cell r="A1294">
            <v>1805</v>
          </cell>
          <cell r="B1294" t="str">
            <v>Коллектор от М-2</v>
          </cell>
          <cell r="C1294">
            <v>3.6</v>
          </cell>
          <cell r="D1294" t="str">
            <v>28</v>
          </cell>
          <cell r="E1294" t="str">
            <v>11.05.05</v>
          </cell>
          <cell r="F1294" t="str">
            <v/>
          </cell>
          <cell r="G1294" t="str">
            <v xml:space="preserve">  .  .</v>
          </cell>
          <cell r="H1294">
            <v>0.01</v>
          </cell>
          <cell r="I1294">
            <v>0</v>
          </cell>
          <cell r="J1294">
            <v>0</v>
          </cell>
          <cell r="K1294">
            <v>0.01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0.01</v>
          </cell>
          <cell r="Q1294">
            <v>0</v>
          </cell>
          <cell r="R1294">
            <v>123</v>
          </cell>
          <cell r="S1294">
            <v>935</v>
          </cell>
          <cell r="T1294" t="str">
            <v>Амортизация (канализация)</v>
          </cell>
          <cell r="U1294">
            <v>192192</v>
          </cell>
          <cell r="V1294">
            <v>106.6</v>
          </cell>
          <cell r="W1294">
            <v>41</v>
          </cell>
          <cell r="X1294">
            <v>65.599999999999994</v>
          </cell>
          <cell r="Y1294">
            <v>38.46153846153846</v>
          </cell>
          <cell r="Z1294">
            <v>73920</v>
          </cell>
          <cell r="AA1294">
            <v>118272</v>
          </cell>
          <cell r="AB1294">
            <v>11827200</v>
          </cell>
          <cell r="AC1294">
            <v>118271.99</v>
          </cell>
          <cell r="AD1294">
            <v>0</v>
          </cell>
          <cell r="AE1294">
            <v>118272</v>
          </cell>
          <cell r="AF1294">
            <v>0</v>
          </cell>
          <cell r="AG1294">
            <v>354.81600000000003</v>
          </cell>
          <cell r="AH1294">
            <v>150.2439024390244</v>
          </cell>
        </row>
        <row r="1295">
          <cell r="A1295">
            <v>1806</v>
          </cell>
          <cell r="B1295" t="str">
            <v>Кан-ция в М-2 н-майкудук</v>
          </cell>
          <cell r="C1295">
            <v>3.6</v>
          </cell>
          <cell r="D1295" t="str">
            <v>28</v>
          </cell>
          <cell r="E1295" t="str">
            <v>11.05.05</v>
          </cell>
          <cell r="F1295" t="str">
            <v/>
          </cell>
          <cell r="G1295" t="str">
            <v xml:space="preserve">  .  .</v>
          </cell>
          <cell r="H1295">
            <v>0.01</v>
          </cell>
          <cell r="I1295">
            <v>0</v>
          </cell>
          <cell r="J1295">
            <v>0</v>
          </cell>
          <cell r="K1295">
            <v>0.01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0.01</v>
          </cell>
          <cell r="Q1295">
            <v>0</v>
          </cell>
          <cell r="R1295">
            <v>123</v>
          </cell>
          <cell r="S1295">
            <v>935</v>
          </cell>
          <cell r="T1295" t="str">
            <v>Амортизация (канализация)</v>
          </cell>
          <cell r="U1295">
            <v>654500</v>
          </cell>
          <cell r="V1295">
            <v>106.6</v>
          </cell>
          <cell r="W1295">
            <v>41</v>
          </cell>
          <cell r="X1295">
            <v>65.599999999999994</v>
          </cell>
          <cell r="Y1295">
            <v>38.46153846153846</v>
          </cell>
          <cell r="Z1295">
            <v>251730.76923076922</v>
          </cell>
          <cell r="AA1295">
            <v>402769.23076923075</v>
          </cell>
          <cell r="AB1295">
            <v>40276923.076923072</v>
          </cell>
          <cell r="AC1295">
            <v>402769.22076923074</v>
          </cell>
          <cell r="AD1295">
            <v>0</v>
          </cell>
          <cell r="AE1295">
            <v>402769.23076923075</v>
          </cell>
          <cell r="AF1295">
            <v>0</v>
          </cell>
          <cell r="AG1295">
            <v>1208.3076923076922</v>
          </cell>
          <cell r="AH1295">
            <v>511.64790494058792</v>
          </cell>
        </row>
        <row r="1296">
          <cell r="A1296">
            <v>1807</v>
          </cell>
          <cell r="B1296" t="str">
            <v>Коллектор от н/ст по ул Полигонной до Магнит</v>
          </cell>
          <cell r="C1296">
            <v>3.6</v>
          </cell>
          <cell r="D1296" t="str">
            <v>28</v>
          </cell>
          <cell r="E1296" t="str">
            <v>11.05.05</v>
          </cell>
          <cell r="F1296" t="str">
            <v/>
          </cell>
          <cell r="G1296" t="str">
            <v xml:space="preserve">  .  .</v>
          </cell>
          <cell r="H1296">
            <v>0.01</v>
          </cell>
          <cell r="I1296">
            <v>0</v>
          </cell>
          <cell r="J1296">
            <v>0</v>
          </cell>
          <cell r="K1296">
            <v>0.01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0.01</v>
          </cell>
          <cell r="Q1296">
            <v>0</v>
          </cell>
          <cell r="R1296">
            <v>123</v>
          </cell>
          <cell r="S1296">
            <v>935</v>
          </cell>
          <cell r="T1296" t="str">
            <v>Амортизация (канализация)</v>
          </cell>
          <cell r="U1296">
            <v>6304320</v>
          </cell>
          <cell r="V1296">
            <v>43</v>
          </cell>
          <cell r="W1296">
            <v>40</v>
          </cell>
          <cell r="X1296">
            <v>3</v>
          </cell>
          <cell r="Y1296">
            <v>93.023255813953483</v>
          </cell>
          <cell r="Z1296">
            <v>5864483.7209302327</v>
          </cell>
          <cell r="AA1296">
            <v>439836.27906976733</v>
          </cell>
          <cell r="AB1296">
            <v>43983627.90697673</v>
          </cell>
          <cell r="AC1296">
            <v>439836.26906976732</v>
          </cell>
          <cell r="AD1296">
            <v>0</v>
          </cell>
          <cell r="AE1296">
            <v>439836.27906976733</v>
          </cell>
          <cell r="AF1296">
            <v>0</v>
          </cell>
          <cell r="AG1296">
            <v>1319.5088372093021</v>
          </cell>
          <cell r="AH1296">
            <v>12217.674418604651</v>
          </cell>
        </row>
        <row r="1297">
          <cell r="A1297">
            <v>1808</v>
          </cell>
          <cell r="B1297" t="str">
            <v>Коллектор М-4</v>
          </cell>
          <cell r="C1297">
            <v>3.6</v>
          </cell>
          <cell r="D1297" t="str">
            <v>28</v>
          </cell>
          <cell r="E1297" t="str">
            <v>11.05.05</v>
          </cell>
          <cell r="F1297" t="str">
            <v/>
          </cell>
          <cell r="G1297" t="str">
            <v xml:space="preserve">  .  .</v>
          </cell>
          <cell r="H1297">
            <v>0.01</v>
          </cell>
          <cell r="I1297">
            <v>0</v>
          </cell>
          <cell r="J1297">
            <v>0</v>
          </cell>
          <cell r="K1297">
            <v>0.01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0.01</v>
          </cell>
          <cell r="Q1297">
            <v>0</v>
          </cell>
          <cell r="R1297">
            <v>123</v>
          </cell>
          <cell r="S1297">
            <v>935</v>
          </cell>
          <cell r="T1297" t="str">
            <v>Амортизация (канализация)</v>
          </cell>
          <cell r="U1297">
            <v>10933560</v>
          </cell>
          <cell r="V1297">
            <v>104</v>
          </cell>
          <cell r="W1297">
            <v>40</v>
          </cell>
          <cell r="X1297">
            <v>64</v>
          </cell>
          <cell r="Y1297">
            <v>38.461538461538467</v>
          </cell>
          <cell r="Z1297">
            <v>4205215.3846153859</v>
          </cell>
          <cell r="AA1297">
            <v>6728344.6153846141</v>
          </cell>
          <cell r="AB1297">
            <v>672834461.53846145</v>
          </cell>
          <cell r="AC1297">
            <v>6728344.6053846152</v>
          </cell>
          <cell r="AD1297">
            <v>0</v>
          </cell>
          <cell r="AE1297">
            <v>6728344.615384615</v>
          </cell>
          <cell r="AF1297">
            <v>0</v>
          </cell>
          <cell r="AG1297">
            <v>20185.033846153845</v>
          </cell>
          <cell r="AH1297">
            <v>8760.8653846153848</v>
          </cell>
        </row>
        <row r="1298">
          <cell r="A1298">
            <v>1809</v>
          </cell>
          <cell r="B1298" t="str">
            <v>Коллектор от М-5 6 7 8 9 майкудук</v>
          </cell>
          <cell r="C1298">
            <v>3.6</v>
          </cell>
          <cell r="D1298" t="str">
            <v>28</v>
          </cell>
          <cell r="E1298" t="str">
            <v>11.05.05</v>
          </cell>
          <cell r="F1298" t="str">
            <v/>
          </cell>
          <cell r="G1298" t="str">
            <v xml:space="preserve">  .  .</v>
          </cell>
          <cell r="H1298">
            <v>0.01</v>
          </cell>
          <cell r="I1298">
            <v>0</v>
          </cell>
          <cell r="J1298">
            <v>0</v>
          </cell>
          <cell r="K1298">
            <v>0.01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0.01</v>
          </cell>
          <cell r="Q1298">
            <v>0</v>
          </cell>
          <cell r="R1298">
            <v>123</v>
          </cell>
          <cell r="S1298">
            <v>935</v>
          </cell>
          <cell r="T1298" t="str">
            <v>Амортизация (канализация)</v>
          </cell>
          <cell r="U1298">
            <v>5732420</v>
          </cell>
          <cell r="V1298">
            <v>43</v>
          </cell>
          <cell r="W1298">
            <v>40</v>
          </cell>
          <cell r="X1298">
            <v>3</v>
          </cell>
          <cell r="Y1298">
            <v>93.023255813953483</v>
          </cell>
          <cell r="Z1298">
            <v>5332483.7209302327</v>
          </cell>
          <cell r="AA1298">
            <v>399936.27906976733</v>
          </cell>
          <cell r="AB1298">
            <v>39993627.90697673</v>
          </cell>
          <cell r="AC1298">
            <v>399936.26906976732</v>
          </cell>
          <cell r="AD1298">
            <v>0</v>
          </cell>
          <cell r="AE1298">
            <v>399936.27906976733</v>
          </cell>
          <cell r="AF1298">
            <v>0</v>
          </cell>
          <cell r="AG1298">
            <v>1199.8088372093021</v>
          </cell>
          <cell r="AH1298">
            <v>11109.341085271319</v>
          </cell>
        </row>
        <row r="1299">
          <cell r="A1299">
            <v>1810</v>
          </cell>
          <cell r="B1299" t="str">
            <v>Коллектор М-2 Пришахтинска</v>
          </cell>
          <cell r="C1299">
            <v>3.6</v>
          </cell>
          <cell r="D1299" t="str">
            <v>28</v>
          </cell>
          <cell r="E1299" t="str">
            <v>11.05.05</v>
          </cell>
          <cell r="F1299" t="str">
            <v/>
          </cell>
          <cell r="G1299" t="str">
            <v xml:space="preserve">  .  .</v>
          </cell>
          <cell r="H1299">
            <v>94371.6</v>
          </cell>
          <cell r="I1299">
            <v>0</v>
          </cell>
          <cell r="J1299">
            <v>0</v>
          </cell>
          <cell r="K1299">
            <v>94371.6</v>
          </cell>
          <cell r="L1299">
            <v>0</v>
          </cell>
          <cell r="M1299">
            <v>283.11</v>
          </cell>
          <cell r="N1299">
            <v>283.11</v>
          </cell>
          <cell r="O1299">
            <v>566.22</v>
          </cell>
          <cell r="P1299">
            <v>93805.38</v>
          </cell>
          <cell r="Q1299">
            <v>471.86</v>
          </cell>
          <cell r="R1299">
            <v>123</v>
          </cell>
          <cell r="S1299">
            <v>935</v>
          </cell>
          <cell r="T1299" t="str">
            <v>Амортизация (канализация)</v>
          </cell>
          <cell r="U1299">
            <v>1252216</v>
          </cell>
          <cell r="V1299">
            <v>104</v>
          </cell>
          <cell r="W1299">
            <v>40</v>
          </cell>
          <cell r="X1299">
            <v>64</v>
          </cell>
          <cell r="Y1299">
            <v>38.461538461538467</v>
          </cell>
          <cell r="Z1299">
            <v>481621.53846153856</v>
          </cell>
          <cell r="AA1299">
            <v>770594.4615384615</v>
          </cell>
          <cell r="AB1299">
            <v>8.2148215969964777</v>
          </cell>
          <cell r="AC1299">
            <v>680874.25782311289</v>
          </cell>
          <cell r="AD1299">
            <v>4085.1762846513457</v>
          </cell>
          <cell r="AE1299">
            <v>775245.85782311286</v>
          </cell>
          <cell r="AF1299">
            <v>4651.3962846513459</v>
          </cell>
          <cell r="AG1299">
            <v>2325.7375734693387</v>
          </cell>
          <cell r="AH1299">
            <v>1003.3782051282051</v>
          </cell>
        </row>
        <row r="1300">
          <cell r="A1300">
            <v>1811</v>
          </cell>
          <cell r="B1300" t="str">
            <v>Коллектор 3 Северо-Западного р-на</v>
          </cell>
          <cell r="C1300">
            <v>3.6</v>
          </cell>
          <cell r="D1300" t="str">
            <v>28</v>
          </cell>
          <cell r="E1300" t="str">
            <v>11.05.05</v>
          </cell>
          <cell r="F1300" t="str">
            <v/>
          </cell>
          <cell r="G1300" t="str">
            <v xml:space="preserve">  .  .</v>
          </cell>
          <cell r="H1300">
            <v>29888.49</v>
          </cell>
          <cell r="I1300">
            <v>0</v>
          </cell>
          <cell r="J1300">
            <v>0</v>
          </cell>
          <cell r="K1300">
            <v>29888.49</v>
          </cell>
          <cell r="L1300">
            <v>0</v>
          </cell>
          <cell r="M1300">
            <v>89.67</v>
          </cell>
          <cell r="N1300">
            <v>89.67</v>
          </cell>
          <cell r="O1300">
            <v>448.35</v>
          </cell>
          <cell r="P1300">
            <v>29440.14</v>
          </cell>
          <cell r="Q1300">
            <v>149.44</v>
          </cell>
          <cell r="R1300">
            <v>123</v>
          </cell>
          <cell r="S1300">
            <v>935</v>
          </cell>
          <cell r="T1300" t="str">
            <v>Амортизация (канализация)</v>
          </cell>
          <cell r="U1300">
            <v>1785600</v>
          </cell>
          <cell r="V1300">
            <v>104</v>
          </cell>
          <cell r="W1300">
            <v>40</v>
          </cell>
          <cell r="X1300">
            <v>64</v>
          </cell>
          <cell r="Y1300">
            <v>38.461538461538467</v>
          </cell>
          <cell r="Z1300">
            <v>686769.23076923087</v>
          </cell>
          <cell r="AA1300">
            <v>1098830.769230769</v>
          </cell>
          <cell r="AB1300">
            <v>37.324237222743136</v>
          </cell>
          <cell r="AC1300">
            <v>1085676.600989586</v>
          </cell>
          <cell r="AD1300">
            <v>16285.971758816884</v>
          </cell>
          <cell r="AE1300">
            <v>1115565.090989586</v>
          </cell>
          <cell r="AF1300">
            <v>16734.321758816885</v>
          </cell>
          <cell r="AG1300">
            <v>3346.6952729687582</v>
          </cell>
          <cell r="AH1300">
            <v>1430.7692307692307</v>
          </cell>
        </row>
        <row r="1301">
          <cell r="A1301">
            <v>1812</v>
          </cell>
          <cell r="B1301" t="str">
            <v>Коллектор 9 от КК 71 до 53</v>
          </cell>
          <cell r="C1301">
            <v>3.6</v>
          </cell>
          <cell r="D1301" t="str">
            <v>28</v>
          </cell>
          <cell r="E1301" t="str">
            <v>11.05.05</v>
          </cell>
          <cell r="F1301" t="str">
            <v/>
          </cell>
          <cell r="G1301" t="str">
            <v xml:space="preserve">  .  .</v>
          </cell>
          <cell r="H1301">
            <v>37313.56</v>
          </cell>
          <cell r="I1301">
            <v>0</v>
          </cell>
          <cell r="J1301">
            <v>0</v>
          </cell>
          <cell r="K1301">
            <v>37313.56</v>
          </cell>
          <cell r="L1301">
            <v>0</v>
          </cell>
          <cell r="M1301">
            <v>111.94</v>
          </cell>
          <cell r="N1301">
            <v>111.94</v>
          </cell>
          <cell r="O1301">
            <v>111.94</v>
          </cell>
          <cell r="P1301">
            <v>37201.620000000003</v>
          </cell>
          <cell r="Q1301">
            <v>186.57</v>
          </cell>
          <cell r="R1301">
            <v>123</v>
          </cell>
          <cell r="S1301">
            <v>935</v>
          </cell>
          <cell r="T1301" t="str">
            <v>Амортизация (канализация)</v>
          </cell>
          <cell r="U1301">
            <v>4728850</v>
          </cell>
          <cell r="V1301">
            <v>43</v>
          </cell>
          <cell r="W1301">
            <v>40</v>
          </cell>
          <cell r="X1301">
            <v>3</v>
          </cell>
          <cell r="Y1301">
            <v>93.023255813953483</v>
          </cell>
          <cell r="Z1301">
            <v>4398930.2325581396</v>
          </cell>
          <cell r="AA1301">
            <v>329919.7674418604</v>
          </cell>
          <cell r="AB1301">
            <v>8.8684247471443545</v>
          </cell>
          <cell r="AC1301">
            <v>293598.93890805566</v>
          </cell>
          <cell r="AD1301">
            <v>880.79146619533913</v>
          </cell>
          <cell r="AE1301">
            <v>330912.49890805566</v>
          </cell>
          <cell r="AF1301">
            <v>992.73146619533918</v>
          </cell>
          <cell r="AG1301">
            <v>992.73749672416704</v>
          </cell>
          <cell r="AH1301">
            <v>9164.437984496124</v>
          </cell>
        </row>
        <row r="1302">
          <cell r="A1302">
            <v>1813</v>
          </cell>
          <cell r="B1302" t="str">
            <v>Коллектор больничного городка</v>
          </cell>
          <cell r="C1302">
            <v>3.6</v>
          </cell>
          <cell r="D1302" t="str">
            <v>28</v>
          </cell>
          <cell r="E1302" t="str">
            <v>11.05.05</v>
          </cell>
          <cell r="F1302" t="str">
            <v/>
          </cell>
          <cell r="G1302" t="str">
            <v xml:space="preserve">  .  .</v>
          </cell>
          <cell r="H1302">
            <v>0.01</v>
          </cell>
          <cell r="I1302">
            <v>0</v>
          </cell>
          <cell r="J1302">
            <v>0</v>
          </cell>
          <cell r="K1302">
            <v>0.01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0.01</v>
          </cell>
          <cell r="Q1302">
            <v>0</v>
          </cell>
          <cell r="R1302">
            <v>123</v>
          </cell>
          <cell r="S1302">
            <v>935</v>
          </cell>
          <cell r="T1302" t="str">
            <v>Амортизация (канализация)</v>
          </cell>
          <cell r="U1302">
            <v>2418400</v>
          </cell>
          <cell r="V1302">
            <v>43</v>
          </cell>
          <cell r="W1302">
            <v>40</v>
          </cell>
          <cell r="X1302">
            <v>3</v>
          </cell>
          <cell r="Y1302">
            <v>93.023255813953483</v>
          </cell>
          <cell r="Z1302">
            <v>2249674.418604651</v>
          </cell>
          <cell r="AA1302">
            <v>168725.581395349</v>
          </cell>
          <cell r="AB1302">
            <v>16872558.139534898</v>
          </cell>
          <cell r="AC1302">
            <v>168725.57139534896</v>
          </cell>
          <cell r="AD1302">
            <v>0</v>
          </cell>
          <cell r="AE1302">
            <v>168725.58139534897</v>
          </cell>
          <cell r="AF1302">
            <v>0</v>
          </cell>
          <cell r="AG1302">
            <v>506.17674418604685</v>
          </cell>
          <cell r="AH1302">
            <v>4686.8217054263569</v>
          </cell>
        </row>
        <row r="1303">
          <cell r="A1303">
            <v>1814</v>
          </cell>
          <cell r="B1303" t="str">
            <v>Михайловский коллектор от КК-88 до КК-54</v>
          </cell>
          <cell r="C1303">
            <v>3.6</v>
          </cell>
          <cell r="D1303" t="str">
            <v>28</v>
          </cell>
          <cell r="E1303" t="str">
            <v>11.05.05</v>
          </cell>
          <cell r="F1303" t="str">
            <v/>
          </cell>
          <cell r="G1303" t="str">
            <v xml:space="preserve">  .  .</v>
          </cell>
          <cell r="H1303">
            <v>150227.85</v>
          </cell>
          <cell r="I1303">
            <v>0</v>
          </cell>
          <cell r="J1303">
            <v>0</v>
          </cell>
          <cell r="K1303">
            <v>150227.85</v>
          </cell>
          <cell r="L1303">
            <v>0</v>
          </cell>
          <cell r="M1303">
            <v>450.68</v>
          </cell>
          <cell r="N1303">
            <v>450.68</v>
          </cell>
          <cell r="O1303">
            <v>2253.4</v>
          </cell>
          <cell r="P1303">
            <v>147974.45000000001</v>
          </cell>
          <cell r="Q1303">
            <v>751.14</v>
          </cell>
          <cell r="R1303">
            <v>123</v>
          </cell>
          <cell r="S1303">
            <v>935</v>
          </cell>
          <cell r="T1303" t="str">
            <v>Амортизация (канализация)</v>
          </cell>
          <cell r="U1303">
            <v>23992012</v>
          </cell>
          <cell r="V1303">
            <v>104</v>
          </cell>
          <cell r="W1303">
            <v>40</v>
          </cell>
          <cell r="X1303">
            <v>64</v>
          </cell>
          <cell r="Y1303">
            <v>38.461538461538467</v>
          </cell>
          <cell r="Z1303">
            <v>9227696.9230769258</v>
          </cell>
          <cell r="AA1303">
            <v>14764315.076923074</v>
          </cell>
          <cell r="AB1303">
            <v>99.776110517208025</v>
          </cell>
          <cell r="AC1303">
            <v>14838922.714362551</v>
          </cell>
          <cell r="AD1303">
            <v>222582.08743947657</v>
          </cell>
          <cell r="AE1303">
            <v>14989150.56436255</v>
          </cell>
          <cell r="AF1303">
            <v>224835.48743947656</v>
          </cell>
          <cell r="AG1303">
            <v>44967.451693087649</v>
          </cell>
          <cell r="AH1303">
            <v>19224.36858974359</v>
          </cell>
        </row>
        <row r="1304">
          <cell r="A1304">
            <v>1815</v>
          </cell>
          <cell r="B1304" t="str">
            <v>Коллектор от М-4 блок3 по ул Горношахтнй</v>
          </cell>
          <cell r="C1304">
            <v>3.6</v>
          </cell>
          <cell r="D1304" t="str">
            <v>28</v>
          </cell>
          <cell r="E1304" t="str">
            <v>11.05.05</v>
          </cell>
          <cell r="F1304" t="str">
            <v/>
          </cell>
          <cell r="G1304" t="str">
            <v xml:space="preserve">  .  .</v>
          </cell>
          <cell r="H1304">
            <v>0.01</v>
          </cell>
          <cell r="I1304">
            <v>0</v>
          </cell>
          <cell r="J1304">
            <v>0</v>
          </cell>
          <cell r="K1304">
            <v>0.01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0.01</v>
          </cell>
          <cell r="Q1304">
            <v>0</v>
          </cell>
          <cell r="R1304">
            <v>123</v>
          </cell>
          <cell r="S1304">
            <v>935</v>
          </cell>
          <cell r="T1304" t="str">
            <v>Амортизация (канализация)</v>
          </cell>
          <cell r="U1304">
            <v>1082198</v>
          </cell>
          <cell r="V1304">
            <v>104</v>
          </cell>
          <cell r="W1304">
            <v>40</v>
          </cell>
          <cell r="X1304">
            <v>64</v>
          </cell>
          <cell r="Y1304">
            <v>38.461538461538467</v>
          </cell>
          <cell r="Z1304">
            <v>416230</v>
          </cell>
          <cell r="AA1304">
            <v>665968</v>
          </cell>
          <cell r="AB1304">
            <v>66596800</v>
          </cell>
          <cell r="AC1304">
            <v>665967.99</v>
          </cell>
          <cell r="AD1304">
            <v>0</v>
          </cell>
          <cell r="AE1304">
            <v>665968</v>
          </cell>
          <cell r="AF1304">
            <v>0</v>
          </cell>
          <cell r="AG1304">
            <v>1997.9040000000002</v>
          </cell>
          <cell r="AH1304">
            <v>867.14583333333337</v>
          </cell>
        </row>
        <row r="1305">
          <cell r="A1305">
            <v>1816</v>
          </cell>
          <cell r="B1305" t="str">
            <v>Коллектор к психбольнице</v>
          </cell>
          <cell r="C1305">
            <v>3.6</v>
          </cell>
          <cell r="D1305" t="str">
            <v>28</v>
          </cell>
          <cell r="E1305" t="str">
            <v>11.05.05</v>
          </cell>
          <cell r="F1305" t="str">
            <v/>
          </cell>
          <cell r="G1305" t="str">
            <v xml:space="preserve">  .  .</v>
          </cell>
          <cell r="H1305">
            <v>0.01</v>
          </cell>
          <cell r="I1305">
            <v>0</v>
          </cell>
          <cell r="J1305">
            <v>0</v>
          </cell>
          <cell r="K1305">
            <v>0.01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0.01</v>
          </cell>
          <cell r="Q1305">
            <v>0</v>
          </cell>
          <cell r="R1305">
            <v>123</v>
          </cell>
          <cell r="S1305">
            <v>935</v>
          </cell>
          <cell r="T1305" t="str">
            <v>Амортизация (канализация)</v>
          </cell>
          <cell r="U1305">
            <v>2323280</v>
          </cell>
          <cell r="V1305">
            <v>104</v>
          </cell>
          <cell r="W1305">
            <v>40</v>
          </cell>
          <cell r="X1305">
            <v>64</v>
          </cell>
          <cell r="Y1305">
            <v>38.461538461538467</v>
          </cell>
          <cell r="Z1305">
            <v>893569.23076923098</v>
          </cell>
          <cell r="AA1305">
            <v>1429710.769230769</v>
          </cell>
          <cell r="AB1305">
            <v>142971076.9230769</v>
          </cell>
          <cell r="AC1305">
            <v>1429710.759230769</v>
          </cell>
          <cell r="AD1305">
            <v>0</v>
          </cell>
          <cell r="AE1305">
            <v>1429710.769230769</v>
          </cell>
          <cell r="AF1305">
            <v>0</v>
          </cell>
          <cell r="AG1305">
            <v>4289.1323076923072</v>
          </cell>
          <cell r="AH1305">
            <v>1861.6025641025642</v>
          </cell>
        </row>
        <row r="1306">
          <cell r="A1306">
            <v>1817</v>
          </cell>
          <cell r="B1306" t="str">
            <v>Кан-ция в М-не 5 н-майк от д 8 6 5</v>
          </cell>
          <cell r="C1306">
            <v>3.6</v>
          </cell>
          <cell r="D1306" t="str">
            <v>28</v>
          </cell>
          <cell r="E1306" t="str">
            <v>11.05.05</v>
          </cell>
          <cell r="F1306" t="str">
            <v/>
          </cell>
          <cell r="G1306" t="str">
            <v xml:space="preserve">  .  .</v>
          </cell>
          <cell r="H1306">
            <v>0.01</v>
          </cell>
          <cell r="I1306">
            <v>0</v>
          </cell>
          <cell r="J1306">
            <v>0</v>
          </cell>
          <cell r="K1306">
            <v>0.01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0.01</v>
          </cell>
          <cell r="Q1306">
            <v>0</v>
          </cell>
          <cell r="R1306">
            <v>123</v>
          </cell>
          <cell r="S1306">
            <v>935</v>
          </cell>
          <cell r="T1306" t="str">
            <v>Амортизация (канализация)</v>
          </cell>
          <cell r="U1306">
            <v>1049868</v>
          </cell>
          <cell r="V1306">
            <v>101.4</v>
          </cell>
          <cell r="W1306">
            <v>39</v>
          </cell>
          <cell r="X1306">
            <v>62.4</v>
          </cell>
          <cell r="Y1306">
            <v>38.46153846153846</v>
          </cell>
          <cell r="Z1306">
            <v>403795.38461538457</v>
          </cell>
          <cell r="AA1306">
            <v>646072.61538461549</v>
          </cell>
          <cell r="AB1306">
            <v>64607261.538461551</v>
          </cell>
          <cell r="AC1306">
            <v>646072.60538461548</v>
          </cell>
          <cell r="AD1306">
            <v>0</v>
          </cell>
          <cell r="AE1306">
            <v>646072.61538461549</v>
          </cell>
          <cell r="AF1306">
            <v>0</v>
          </cell>
          <cell r="AG1306">
            <v>1938.2178461538463</v>
          </cell>
          <cell r="AH1306">
            <v>862.81065088757396</v>
          </cell>
        </row>
        <row r="1307">
          <cell r="A1307">
            <v>1818</v>
          </cell>
          <cell r="B1307" t="str">
            <v>Кан-ция внутри М-на 5</v>
          </cell>
          <cell r="C1307">
            <v>3.6</v>
          </cell>
          <cell r="D1307" t="str">
            <v>28</v>
          </cell>
          <cell r="E1307" t="str">
            <v>11.05.05</v>
          </cell>
          <cell r="F1307" t="str">
            <v/>
          </cell>
          <cell r="G1307" t="str">
            <v xml:space="preserve">  .  .</v>
          </cell>
          <cell r="H1307">
            <v>0.01</v>
          </cell>
          <cell r="I1307">
            <v>0</v>
          </cell>
          <cell r="J1307">
            <v>0</v>
          </cell>
          <cell r="K1307">
            <v>0.01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0.01</v>
          </cell>
          <cell r="Q1307">
            <v>0</v>
          </cell>
          <cell r="R1307">
            <v>123</v>
          </cell>
          <cell r="S1307">
            <v>935</v>
          </cell>
          <cell r="T1307" t="str">
            <v>Амортизация (канализация)</v>
          </cell>
          <cell r="U1307">
            <v>2951100</v>
          </cell>
          <cell r="V1307">
            <v>101.4</v>
          </cell>
          <cell r="W1307">
            <v>39</v>
          </cell>
          <cell r="X1307">
            <v>62.4</v>
          </cell>
          <cell r="Y1307">
            <v>38.46153846153846</v>
          </cell>
          <cell r="Z1307">
            <v>1135038.4615384615</v>
          </cell>
          <cell r="AA1307">
            <v>1816061.5384615385</v>
          </cell>
          <cell r="AB1307">
            <v>181606153.84615386</v>
          </cell>
          <cell r="AC1307">
            <v>1816061.5284615385</v>
          </cell>
          <cell r="AD1307">
            <v>0</v>
          </cell>
          <cell r="AE1307">
            <v>1816061.5384615385</v>
          </cell>
          <cell r="AF1307">
            <v>0</v>
          </cell>
          <cell r="AG1307">
            <v>5448.1846153846154</v>
          </cell>
          <cell r="AH1307">
            <v>2425.2958579881656</v>
          </cell>
        </row>
        <row r="1308">
          <cell r="A1308">
            <v>1819</v>
          </cell>
          <cell r="B1308" t="str">
            <v>Коллектор от больн городка п Пришахтинск</v>
          </cell>
          <cell r="C1308">
            <v>3.6</v>
          </cell>
          <cell r="D1308" t="str">
            <v>28</v>
          </cell>
          <cell r="E1308" t="str">
            <v>11.05.05</v>
          </cell>
          <cell r="F1308" t="str">
            <v/>
          </cell>
          <cell r="G1308" t="str">
            <v xml:space="preserve">  .  .</v>
          </cell>
          <cell r="H1308">
            <v>20784</v>
          </cell>
          <cell r="I1308">
            <v>0</v>
          </cell>
          <cell r="J1308">
            <v>0</v>
          </cell>
          <cell r="K1308">
            <v>20784</v>
          </cell>
          <cell r="L1308">
            <v>0</v>
          </cell>
          <cell r="M1308">
            <v>62.35</v>
          </cell>
          <cell r="N1308">
            <v>62.35</v>
          </cell>
          <cell r="O1308">
            <v>62.35</v>
          </cell>
          <cell r="P1308">
            <v>20721.650000000001</v>
          </cell>
          <cell r="Q1308">
            <v>103.92</v>
          </cell>
          <cell r="R1308">
            <v>123</v>
          </cell>
          <cell r="S1308">
            <v>935</v>
          </cell>
          <cell r="T1308" t="str">
            <v>Амортизация (канализация)</v>
          </cell>
          <cell r="U1308">
            <v>3986040</v>
          </cell>
          <cell r="V1308">
            <v>42</v>
          </cell>
          <cell r="W1308">
            <v>39</v>
          </cell>
          <cell r="X1308">
            <v>3</v>
          </cell>
          <cell r="Y1308">
            <v>92.857142857142861</v>
          </cell>
          <cell r="Z1308">
            <v>3701322.8571428573</v>
          </cell>
          <cell r="AA1308">
            <v>284717.14285714272</v>
          </cell>
          <cell r="AB1308">
            <v>13.740080681661098</v>
          </cell>
          <cell r="AC1308">
            <v>264789.83688764425</v>
          </cell>
          <cell r="AD1308">
            <v>794.34403050156948</v>
          </cell>
          <cell r="AE1308">
            <v>285573.83688764425</v>
          </cell>
          <cell r="AF1308">
            <v>856.6940305015695</v>
          </cell>
          <cell r="AG1308">
            <v>856.72151066293281</v>
          </cell>
          <cell r="AH1308">
            <v>7908.8095238095239</v>
          </cell>
        </row>
        <row r="1309">
          <cell r="A1309">
            <v>1820</v>
          </cell>
          <cell r="B1309" t="str">
            <v>Коллектор 5 от кк-121 до КК 143</v>
          </cell>
          <cell r="C1309">
            <v>3.6</v>
          </cell>
          <cell r="D1309" t="str">
            <v>28</v>
          </cell>
          <cell r="E1309" t="str">
            <v>11.05.05</v>
          </cell>
          <cell r="F1309" t="str">
            <v/>
          </cell>
          <cell r="G1309" t="str">
            <v xml:space="preserve">  .  .</v>
          </cell>
          <cell r="H1309">
            <v>0.01</v>
          </cell>
          <cell r="I1309">
            <v>0</v>
          </cell>
          <cell r="J1309">
            <v>0</v>
          </cell>
          <cell r="K1309">
            <v>0.01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0.01</v>
          </cell>
          <cell r="Q1309">
            <v>0</v>
          </cell>
          <cell r="R1309">
            <v>123</v>
          </cell>
          <cell r="S1309">
            <v>935</v>
          </cell>
          <cell r="T1309" t="str">
            <v>Амортизация (канализация)</v>
          </cell>
          <cell r="U1309">
            <v>18398988</v>
          </cell>
          <cell r="V1309">
            <v>101.4</v>
          </cell>
          <cell r="W1309">
            <v>39</v>
          </cell>
          <cell r="X1309">
            <v>62.4</v>
          </cell>
          <cell r="Y1309">
            <v>38.46153846153846</v>
          </cell>
          <cell r="Z1309">
            <v>7076533.8461538451</v>
          </cell>
          <cell r="AA1309">
            <v>11322454.153846156</v>
          </cell>
          <cell r="AB1309">
            <v>1132245415.3846157</v>
          </cell>
          <cell r="AC1309">
            <v>11322454.143846158</v>
          </cell>
          <cell r="AD1309">
            <v>0</v>
          </cell>
          <cell r="AE1309">
            <v>11322454.153846158</v>
          </cell>
          <cell r="AF1309">
            <v>0</v>
          </cell>
          <cell r="AG1309">
            <v>33967.362461538476</v>
          </cell>
          <cell r="AH1309">
            <v>15120.798816568045</v>
          </cell>
        </row>
        <row r="1310">
          <cell r="A1310">
            <v>1821</v>
          </cell>
          <cell r="B1310" t="str">
            <v>Михайловский коллектор от КК-54 до КК-38</v>
          </cell>
          <cell r="C1310">
            <v>3.6</v>
          </cell>
          <cell r="D1310" t="str">
            <v>28</v>
          </cell>
          <cell r="E1310" t="str">
            <v>11.05.05</v>
          </cell>
          <cell r="F1310" t="str">
            <v/>
          </cell>
          <cell r="G1310" t="str">
            <v xml:space="preserve">  .  .</v>
          </cell>
          <cell r="H1310">
            <v>0.01</v>
          </cell>
          <cell r="I1310">
            <v>0</v>
          </cell>
          <cell r="J1310">
            <v>0</v>
          </cell>
          <cell r="K1310">
            <v>0.01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0.01</v>
          </cell>
          <cell r="Q1310">
            <v>0</v>
          </cell>
          <cell r="R1310">
            <v>123</v>
          </cell>
          <cell r="S1310">
            <v>935</v>
          </cell>
          <cell r="T1310" t="str">
            <v>Амортизация (канализация)</v>
          </cell>
          <cell r="U1310">
            <v>16094900</v>
          </cell>
          <cell r="V1310">
            <v>101.4</v>
          </cell>
          <cell r="W1310">
            <v>39</v>
          </cell>
          <cell r="X1310">
            <v>62.4</v>
          </cell>
          <cell r="Y1310">
            <v>38.46153846153846</v>
          </cell>
          <cell r="Z1310">
            <v>6190346.1538461531</v>
          </cell>
          <cell r="AA1310">
            <v>9904553.8461538479</v>
          </cell>
          <cell r="AB1310">
            <v>990455384.61538482</v>
          </cell>
          <cell r="AC1310">
            <v>9904553.8361538481</v>
          </cell>
          <cell r="AD1310">
            <v>0</v>
          </cell>
          <cell r="AE1310">
            <v>9904553.8461538479</v>
          </cell>
          <cell r="AF1310">
            <v>0</v>
          </cell>
          <cell r="AG1310">
            <v>29713.661538461547</v>
          </cell>
          <cell r="AH1310">
            <v>13227.235371466139</v>
          </cell>
        </row>
        <row r="1311">
          <cell r="A1311">
            <v>1822</v>
          </cell>
          <cell r="B1311" t="str">
            <v>Коллектор 3 нового города</v>
          </cell>
          <cell r="C1311">
            <v>3.6</v>
          </cell>
          <cell r="D1311" t="str">
            <v>28</v>
          </cell>
          <cell r="E1311" t="str">
            <v>11.05.05</v>
          </cell>
          <cell r="F1311" t="str">
            <v/>
          </cell>
          <cell r="G1311" t="str">
            <v xml:space="preserve">  .  .</v>
          </cell>
          <cell r="H1311">
            <v>0.01</v>
          </cell>
          <cell r="I1311">
            <v>0</v>
          </cell>
          <cell r="J1311">
            <v>0</v>
          </cell>
          <cell r="K1311">
            <v>0.01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0.01</v>
          </cell>
          <cell r="Q1311">
            <v>0</v>
          </cell>
          <cell r="R1311">
            <v>123</v>
          </cell>
          <cell r="S1311">
            <v>935</v>
          </cell>
          <cell r="T1311" t="str">
            <v>Амортизация (канализация)</v>
          </cell>
          <cell r="U1311">
            <v>4020000</v>
          </cell>
          <cell r="V1311">
            <v>41</v>
          </cell>
          <cell r="W1311">
            <v>38</v>
          </cell>
          <cell r="X1311">
            <v>3</v>
          </cell>
          <cell r="Y1311">
            <v>92.682926829268297</v>
          </cell>
          <cell r="Z1311">
            <v>3725853.6585365855</v>
          </cell>
          <cell r="AA1311">
            <v>294146.34146341449</v>
          </cell>
          <cell r="AB1311">
            <v>29414634.146341447</v>
          </cell>
          <cell r="AC1311">
            <v>294146.33146341448</v>
          </cell>
          <cell r="AD1311">
            <v>0</v>
          </cell>
          <cell r="AE1311">
            <v>294146.34146341449</v>
          </cell>
          <cell r="AF1311">
            <v>0</v>
          </cell>
          <cell r="AG1311">
            <v>882.4390243902435</v>
          </cell>
          <cell r="AH1311">
            <v>8170.7317073170734</v>
          </cell>
        </row>
        <row r="1312">
          <cell r="A1312">
            <v>1823</v>
          </cell>
          <cell r="B1312" t="str">
            <v>Коллектор по ул Кривогуза-Крылова</v>
          </cell>
          <cell r="C1312">
            <v>3.6</v>
          </cell>
          <cell r="D1312" t="str">
            <v>28</v>
          </cell>
          <cell r="E1312" t="str">
            <v>11.05.05</v>
          </cell>
          <cell r="F1312" t="str">
            <v/>
          </cell>
          <cell r="G1312" t="str">
            <v xml:space="preserve">  .  .</v>
          </cell>
          <cell r="H1312">
            <v>0.01</v>
          </cell>
          <cell r="I1312">
            <v>0</v>
          </cell>
          <cell r="J1312">
            <v>0</v>
          </cell>
          <cell r="K1312">
            <v>0.01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0.01</v>
          </cell>
          <cell r="Q1312">
            <v>0</v>
          </cell>
          <cell r="R1312">
            <v>123</v>
          </cell>
          <cell r="S1312">
            <v>935</v>
          </cell>
          <cell r="T1312" t="str">
            <v>Амортизация (канализация)</v>
          </cell>
          <cell r="U1312">
            <v>3183840</v>
          </cell>
          <cell r="V1312">
            <v>41</v>
          </cell>
          <cell r="W1312">
            <v>38</v>
          </cell>
          <cell r="X1312">
            <v>3</v>
          </cell>
          <cell r="Y1312">
            <v>92.682926829268297</v>
          </cell>
          <cell r="Z1312">
            <v>2950876.0975609757</v>
          </cell>
          <cell r="AA1312">
            <v>232963.9024390243</v>
          </cell>
          <cell r="AB1312">
            <v>23296390.24390243</v>
          </cell>
          <cell r="AC1312">
            <v>232963.89243902429</v>
          </cell>
          <cell r="AD1312">
            <v>0</v>
          </cell>
          <cell r="AE1312">
            <v>232963.9024390243</v>
          </cell>
          <cell r="AF1312">
            <v>0</v>
          </cell>
          <cell r="AG1312">
            <v>698.89170731707293</v>
          </cell>
          <cell r="AH1312">
            <v>6471.2195121951218</v>
          </cell>
        </row>
        <row r="1313">
          <cell r="A1313">
            <v>1824</v>
          </cell>
          <cell r="B1313" t="str">
            <v>Кан-ция от дом 54 кв  М-на 1-3</v>
          </cell>
          <cell r="C1313">
            <v>3.6</v>
          </cell>
          <cell r="D1313" t="str">
            <v>28</v>
          </cell>
          <cell r="E1313" t="str">
            <v>11.05.05</v>
          </cell>
          <cell r="F1313" t="str">
            <v/>
          </cell>
          <cell r="G1313" t="str">
            <v xml:space="preserve">  .  .</v>
          </cell>
          <cell r="H1313">
            <v>0.01</v>
          </cell>
          <cell r="I1313">
            <v>0</v>
          </cell>
          <cell r="J1313">
            <v>0</v>
          </cell>
          <cell r="K1313">
            <v>0.01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0.01</v>
          </cell>
          <cell r="Q1313">
            <v>0</v>
          </cell>
          <cell r="R1313">
            <v>123</v>
          </cell>
          <cell r="S1313">
            <v>935</v>
          </cell>
          <cell r="T1313" t="str">
            <v>Амортизация (канализация)</v>
          </cell>
          <cell r="U1313">
            <v>17500</v>
          </cell>
          <cell r="V1313">
            <v>98.8</v>
          </cell>
          <cell r="W1313">
            <v>38</v>
          </cell>
          <cell r="X1313">
            <v>60.8</v>
          </cell>
          <cell r="Y1313">
            <v>38.46153846153846</v>
          </cell>
          <cell r="Z1313">
            <v>6730.7692307692305</v>
          </cell>
          <cell r="AA1313">
            <v>10769.23076923077</v>
          </cell>
          <cell r="AB1313">
            <v>1076923.076923077</v>
          </cell>
          <cell r="AC1313">
            <v>10769.220769230769</v>
          </cell>
          <cell r="AD1313">
            <v>0</v>
          </cell>
          <cell r="AE1313">
            <v>10769.23076923077</v>
          </cell>
          <cell r="AF1313">
            <v>0</v>
          </cell>
          <cell r="AG1313">
            <v>32.307692307692314</v>
          </cell>
          <cell r="AH1313">
            <v>14.760458839406207</v>
          </cell>
        </row>
        <row r="1314">
          <cell r="A1314">
            <v>1825</v>
          </cell>
          <cell r="B1314" t="str">
            <v>Кан-ция от штаба ГО Д/У 2</v>
          </cell>
          <cell r="C1314">
            <v>3.6</v>
          </cell>
          <cell r="D1314" t="str">
            <v>28</v>
          </cell>
          <cell r="E1314" t="str">
            <v>11.05.05</v>
          </cell>
          <cell r="F1314" t="str">
            <v/>
          </cell>
          <cell r="G1314" t="str">
            <v xml:space="preserve">  .  .</v>
          </cell>
          <cell r="H1314">
            <v>0.01</v>
          </cell>
          <cell r="I1314">
            <v>0</v>
          </cell>
          <cell r="J1314">
            <v>0</v>
          </cell>
          <cell r="K1314">
            <v>0.01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0.01</v>
          </cell>
          <cell r="Q1314">
            <v>0</v>
          </cell>
          <cell r="R1314">
            <v>123</v>
          </cell>
          <cell r="S1314">
            <v>935</v>
          </cell>
          <cell r="T1314" t="str">
            <v>Амортизация (канализация)</v>
          </cell>
          <cell r="U1314">
            <v>17000</v>
          </cell>
          <cell r="V1314">
            <v>98.8</v>
          </cell>
          <cell r="W1314">
            <v>38</v>
          </cell>
          <cell r="X1314">
            <v>60.8</v>
          </cell>
          <cell r="Y1314">
            <v>38.46153846153846</v>
          </cell>
          <cell r="Z1314">
            <v>6538.4615384615381</v>
          </cell>
          <cell r="AA1314">
            <v>10461.538461538461</v>
          </cell>
          <cell r="AB1314">
            <v>1046153.8461538461</v>
          </cell>
          <cell r="AC1314">
            <v>10461.528461538461</v>
          </cell>
          <cell r="AD1314">
            <v>0</v>
          </cell>
          <cell r="AE1314">
            <v>10461.538461538461</v>
          </cell>
          <cell r="AF1314">
            <v>0</v>
          </cell>
          <cell r="AG1314">
            <v>31.384615384615383</v>
          </cell>
          <cell r="AH1314">
            <v>14.338731443994602</v>
          </cell>
        </row>
        <row r="1315">
          <cell r="A1315">
            <v>1826</v>
          </cell>
          <cell r="B1315" t="str">
            <v>Кан-ция по ул Ержан 21-24-63 пр Сов77 79 47,2</v>
          </cell>
          <cell r="C1315">
            <v>3.6</v>
          </cell>
          <cell r="D1315" t="str">
            <v>28</v>
          </cell>
          <cell r="E1315" t="str">
            <v>11.05.05</v>
          </cell>
          <cell r="F1315" t="str">
            <v/>
          </cell>
          <cell r="G1315" t="str">
            <v xml:space="preserve">  .  .</v>
          </cell>
          <cell r="H1315">
            <v>5433.67</v>
          </cell>
          <cell r="I1315">
            <v>0</v>
          </cell>
          <cell r="J1315">
            <v>0</v>
          </cell>
          <cell r="K1315">
            <v>5433.67</v>
          </cell>
          <cell r="L1315">
            <v>0</v>
          </cell>
          <cell r="M1315">
            <v>16.3</v>
          </cell>
          <cell r="N1315">
            <v>16.3</v>
          </cell>
          <cell r="O1315">
            <v>86.58</v>
          </cell>
          <cell r="P1315">
            <v>5347.09</v>
          </cell>
          <cell r="Q1315">
            <v>27.17</v>
          </cell>
          <cell r="R1315">
            <v>123</v>
          </cell>
          <cell r="S1315">
            <v>935</v>
          </cell>
          <cell r="T1315" t="str">
            <v>Амортизация (канализация)</v>
          </cell>
          <cell r="U1315">
            <v>2369801.2000000002</v>
          </cell>
          <cell r="V1315">
            <v>98.8</v>
          </cell>
          <cell r="W1315">
            <v>38</v>
          </cell>
          <cell r="X1315">
            <v>60.8</v>
          </cell>
          <cell r="Y1315">
            <v>38.46153846153846</v>
          </cell>
          <cell r="Z1315">
            <v>911462</v>
          </cell>
          <cell r="AA1315">
            <v>1458339.2</v>
          </cell>
          <cell r="AB1315">
            <v>272.7351138656727</v>
          </cell>
          <cell r="AC1315">
            <v>1476518.9361584899</v>
          </cell>
          <cell r="AD1315">
            <v>23526.826158489941</v>
          </cell>
          <cell r="AE1315">
            <v>1481952.6061584898</v>
          </cell>
          <cell r="AF1315">
            <v>23613.406158489943</v>
          </cell>
          <cell r="AG1315">
            <v>4445.8578184754697</v>
          </cell>
          <cell r="AH1315">
            <v>1998.8201754385966</v>
          </cell>
        </row>
        <row r="1316">
          <cell r="A1316">
            <v>1827</v>
          </cell>
          <cell r="B1316" t="str">
            <v>Кан-ция в кв 26 39 41-56 Ленина Б-Мира Гогол</v>
          </cell>
          <cell r="C1316">
            <v>3.6</v>
          </cell>
          <cell r="D1316" t="str">
            <v>28</v>
          </cell>
          <cell r="E1316" t="str">
            <v>11.05.05</v>
          </cell>
          <cell r="F1316" t="str">
            <v/>
          </cell>
          <cell r="G1316" t="str">
            <v xml:space="preserve">  .  .</v>
          </cell>
          <cell r="H1316">
            <v>0.01</v>
          </cell>
          <cell r="I1316">
            <v>0</v>
          </cell>
          <cell r="J1316">
            <v>0</v>
          </cell>
          <cell r="K1316">
            <v>0.01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0.01</v>
          </cell>
          <cell r="Q1316">
            <v>0</v>
          </cell>
          <cell r="R1316">
            <v>123</v>
          </cell>
          <cell r="S1316">
            <v>935</v>
          </cell>
          <cell r="T1316" t="str">
            <v>Амортизация (канализация)</v>
          </cell>
          <cell r="U1316">
            <v>1320648</v>
          </cell>
          <cell r="V1316">
            <v>98.8</v>
          </cell>
          <cell r="W1316">
            <v>38</v>
          </cell>
          <cell r="X1316">
            <v>60.8</v>
          </cell>
          <cell r="Y1316">
            <v>38.46153846153846</v>
          </cell>
          <cell r="Z1316">
            <v>507941.53846153844</v>
          </cell>
          <cell r="AA1316">
            <v>812706.4615384615</v>
          </cell>
          <cell r="AB1316">
            <v>81270646.153846145</v>
          </cell>
          <cell r="AC1316">
            <v>812706.45153846149</v>
          </cell>
          <cell r="AD1316">
            <v>0</v>
          </cell>
          <cell r="AE1316">
            <v>812706.4615384615</v>
          </cell>
          <cell r="AF1316">
            <v>0</v>
          </cell>
          <cell r="AG1316">
            <v>2438.1193846153842</v>
          </cell>
          <cell r="AH1316">
            <v>1113.9068825910931</v>
          </cell>
        </row>
        <row r="1317">
          <cell r="A1317">
            <v>1828</v>
          </cell>
          <cell r="B1317" t="str">
            <v>Кан-ция ул Н-Абд 36 Гог58 Ерубаева 54 Алиханова</v>
          </cell>
          <cell r="C1317">
            <v>3.6</v>
          </cell>
          <cell r="D1317" t="str">
            <v>28</v>
          </cell>
          <cell r="E1317" t="str">
            <v>11.05.05</v>
          </cell>
          <cell r="F1317" t="str">
            <v/>
          </cell>
          <cell r="G1317" t="str">
            <v xml:space="preserve">  .  .</v>
          </cell>
          <cell r="H1317">
            <v>479067.65</v>
          </cell>
          <cell r="I1317">
            <v>0</v>
          </cell>
          <cell r="J1317">
            <v>0</v>
          </cell>
          <cell r="K1317">
            <v>479067.65</v>
          </cell>
          <cell r="L1317">
            <v>0</v>
          </cell>
          <cell r="M1317">
            <v>1437.2</v>
          </cell>
          <cell r="N1317">
            <v>1437.2</v>
          </cell>
          <cell r="O1317">
            <v>14010.82</v>
          </cell>
          <cell r="P1317">
            <v>465056.83</v>
          </cell>
          <cell r="Q1317">
            <v>2395.34</v>
          </cell>
          <cell r="R1317">
            <v>123</v>
          </cell>
          <cell r="S1317">
            <v>935</v>
          </cell>
          <cell r="T1317" t="str">
            <v>Амортизация (канализация)</v>
          </cell>
          <cell r="U1317">
            <v>898675</v>
          </cell>
          <cell r="V1317">
            <v>98.8</v>
          </cell>
          <cell r="W1317">
            <v>38</v>
          </cell>
          <cell r="X1317">
            <v>60.8</v>
          </cell>
          <cell r="Y1317">
            <v>38.46153846153846</v>
          </cell>
          <cell r="Z1317">
            <v>345644.23076923075</v>
          </cell>
          <cell r="AA1317">
            <v>553030.76923076925</v>
          </cell>
          <cell r="AB1317">
            <v>1.1891681479675704</v>
          </cell>
          <cell r="AC1317">
            <v>90624.340101676295</v>
          </cell>
          <cell r="AD1317">
            <v>2650.4008709069967</v>
          </cell>
          <cell r="AE1317">
            <v>569691.99010167632</v>
          </cell>
          <cell r="AF1317">
            <v>16661.220870906996</v>
          </cell>
          <cell r="AG1317">
            <v>1709.0759703050289</v>
          </cell>
          <cell r="AH1317">
            <v>757.99173414304994</v>
          </cell>
        </row>
        <row r="1318">
          <cell r="A1318">
            <v>1829</v>
          </cell>
          <cell r="B1318" t="str">
            <v>Кан-ция Д/управления 6</v>
          </cell>
          <cell r="C1318">
            <v>3.6</v>
          </cell>
          <cell r="D1318" t="str">
            <v>28</v>
          </cell>
          <cell r="E1318" t="str">
            <v>11.05.05</v>
          </cell>
          <cell r="F1318" t="str">
            <v/>
          </cell>
          <cell r="G1318" t="str">
            <v xml:space="preserve">  .  .</v>
          </cell>
          <cell r="H1318">
            <v>14563.98</v>
          </cell>
          <cell r="I1318">
            <v>0</v>
          </cell>
          <cell r="J1318">
            <v>0</v>
          </cell>
          <cell r="K1318">
            <v>14563.98</v>
          </cell>
          <cell r="L1318">
            <v>0</v>
          </cell>
          <cell r="M1318">
            <v>43.69</v>
          </cell>
          <cell r="N1318">
            <v>43.69</v>
          </cell>
          <cell r="O1318">
            <v>131.07</v>
          </cell>
          <cell r="P1318">
            <v>14432.91</v>
          </cell>
          <cell r="Q1318">
            <v>72.819999999999993</v>
          </cell>
          <cell r="R1318">
            <v>123</v>
          </cell>
          <cell r="S1318">
            <v>935</v>
          </cell>
          <cell r="T1318" t="str">
            <v>Амортизация (канализация)</v>
          </cell>
          <cell r="U1318">
            <v>715000</v>
          </cell>
          <cell r="V1318">
            <v>98.8</v>
          </cell>
          <cell r="W1318">
            <v>38</v>
          </cell>
          <cell r="X1318">
            <v>60.8</v>
          </cell>
          <cell r="Y1318">
            <v>38.46153846153846</v>
          </cell>
          <cell r="Z1318">
            <v>275000</v>
          </cell>
          <cell r="AA1318">
            <v>440000</v>
          </cell>
          <cell r="AB1318">
            <v>30.485882611337562</v>
          </cell>
          <cell r="AC1318">
            <v>429431.80463386804</v>
          </cell>
          <cell r="AD1318">
            <v>3864.7146338680141</v>
          </cell>
          <cell r="AE1318">
            <v>443995.78463386802</v>
          </cell>
          <cell r="AF1318">
            <v>3995.7846338680142</v>
          </cell>
          <cell r="AG1318">
            <v>1331.9873539016041</v>
          </cell>
          <cell r="AH1318">
            <v>603.07017543859649</v>
          </cell>
        </row>
        <row r="1319">
          <cell r="A1319">
            <v>1830</v>
          </cell>
          <cell r="B1319" t="str">
            <v>Кан-ция Д/У 1</v>
          </cell>
          <cell r="C1319">
            <v>3.6</v>
          </cell>
          <cell r="D1319" t="str">
            <v>28</v>
          </cell>
          <cell r="E1319" t="str">
            <v>11.05.05</v>
          </cell>
          <cell r="F1319" t="str">
            <v/>
          </cell>
          <cell r="G1319" t="str">
            <v xml:space="preserve">  .  .</v>
          </cell>
          <cell r="H1319">
            <v>0.01</v>
          </cell>
          <cell r="I1319">
            <v>0</v>
          </cell>
          <cell r="J1319">
            <v>0</v>
          </cell>
          <cell r="K1319">
            <v>0.01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0.01</v>
          </cell>
          <cell r="Q1319">
            <v>0</v>
          </cell>
          <cell r="R1319">
            <v>123</v>
          </cell>
          <cell r="S1319">
            <v>935</v>
          </cell>
          <cell r="T1319" t="str">
            <v>Амортизация (канализация)</v>
          </cell>
          <cell r="U1319">
            <v>782250</v>
          </cell>
          <cell r="V1319">
            <v>98.8</v>
          </cell>
          <cell r="W1319">
            <v>38</v>
          </cell>
          <cell r="X1319">
            <v>60.8</v>
          </cell>
          <cell r="Y1319">
            <v>38.46153846153846</v>
          </cell>
          <cell r="Z1319">
            <v>300865.38461538457</v>
          </cell>
          <cell r="AA1319">
            <v>481384.61538461543</v>
          </cell>
          <cell r="AB1319">
            <v>48138461.538461544</v>
          </cell>
          <cell r="AC1319">
            <v>481384.60538461542</v>
          </cell>
          <cell r="AD1319">
            <v>0</v>
          </cell>
          <cell r="AE1319">
            <v>481384.61538461543</v>
          </cell>
          <cell r="AF1319">
            <v>0</v>
          </cell>
          <cell r="AG1319">
            <v>1444.1538461538464</v>
          </cell>
          <cell r="AH1319">
            <v>659.79251012145744</v>
          </cell>
        </row>
        <row r="1320">
          <cell r="A1320">
            <v>1831</v>
          </cell>
          <cell r="B1320" t="str">
            <v>Кан-ция внутри кварт 52-62-64</v>
          </cell>
          <cell r="C1320">
            <v>3.6</v>
          </cell>
          <cell r="D1320" t="str">
            <v>28</v>
          </cell>
          <cell r="E1320" t="str">
            <v>11.05.05</v>
          </cell>
          <cell r="F1320" t="str">
            <v/>
          </cell>
          <cell r="G1320" t="str">
            <v xml:space="preserve">  .  .</v>
          </cell>
          <cell r="H1320">
            <v>0.01</v>
          </cell>
          <cell r="I1320">
            <v>0</v>
          </cell>
          <cell r="J1320">
            <v>0</v>
          </cell>
          <cell r="K1320">
            <v>0.01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0.01</v>
          </cell>
          <cell r="Q1320">
            <v>0</v>
          </cell>
          <cell r="R1320">
            <v>123</v>
          </cell>
          <cell r="S1320">
            <v>935</v>
          </cell>
          <cell r="T1320" t="str">
            <v>Амортизация (канализация)</v>
          </cell>
          <cell r="U1320">
            <v>1142200</v>
          </cell>
          <cell r="V1320">
            <v>98.8</v>
          </cell>
          <cell r="W1320">
            <v>38</v>
          </cell>
          <cell r="X1320">
            <v>60.8</v>
          </cell>
          <cell r="Y1320">
            <v>38.46153846153846</v>
          </cell>
          <cell r="Z1320">
            <v>439307.69230769225</v>
          </cell>
          <cell r="AA1320">
            <v>702892.30769230775</v>
          </cell>
          <cell r="AB1320">
            <v>70289230.769230768</v>
          </cell>
          <cell r="AC1320">
            <v>702892.29769230774</v>
          </cell>
          <cell r="AD1320">
            <v>0</v>
          </cell>
          <cell r="AE1320">
            <v>702892.30769230775</v>
          </cell>
          <cell r="AF1320">
            <v>0</v>
          </cell>
          <cell r="AG1320">
            <v>2108.6769230769232</v>
          </cell>
          <cell r="AH1320">
            <v>963.39406207827267</v>
          </cell>
        </row>
        <row r="1321">
          <cell r="A1321">
            <v>1832</v>
          </cell>
          <cell r="B1321" t="str">
            <v>Кан-ция к дом 29-30 в М-2</v>
          </cell>
          <cell r="C1321">
            <v>3.6</v>
          </cell>
          <cell r="D1321" t="str">
            <v>28</v>
          </cell>
          <cell r="E1321" t="str">
            <v>11.05.05</v>
          </cell>
          <cell r="F1321" t="str">
            <v/>
          </cell>
          <cell r="G1321" t="str">
            <v xml:space="preserve">  .  .</v>
          </cell>
          <cell r="H1321">
            <v>3297.75</v>
          </cell>
          <cell r="I1321">
            <v>0</v>
          </cell>
          <cell r="J1321">
            <v>0</v>
          </cell>
          <cell r="K1321">
            <v>3297.75</v>
          </cell>
          <cell r="L1321">
            <v>0</v>
          </cell>
          <cell r="M1321">
            <v>9.89</v>
          </cell>
          <cell r="N1321">
            <v>9.89</v>
          </cell>
          <cell r="O1321">
            <v>49.45</v>
          </cell>
          <cell r="P1321">
            <v>3248.3</v>
          </cell>
          <cell r="Q1321">
            <v>16.489999999999998</v>
          </cell>
          <cell r="R1321">
            <v>123</v>
          </cell>
          <cell r="S1321">
            <v>935</v>
          </cell>
          <cell r="T1321" t="str">
            <v>Амортизация (канализация)</v>
          </cell>
          <cell r="U1321">
            <v>80250</v>
          </cell>
          <cell r="V1321">
            <v>98.8</v>
          </cell>
          <cell r="W1321">
            <v>38</v>
          </cell>
          <cell r="X1321">
            <v>60.8</v>
          </cell>
          <cell r="Y1321">
            <v>38.46153846153846</v>
          </cell>
          <cell r="Z1321">
            <v>30865.384615384613</v>
          </cell>
          <cell r="AA1321">
            <v>49384.61538461539</v>
          </cell>
          <cell r="AB1321">
            <v>15.203218725060919</v>
          </cell>
          <cell r="AC1321">
            <v>46838.664550569651</v>
          </cell>
          <cell r="AD1321">
            <v>702.3491659542625</v>
          </cell>
          <cell r="AE1321">
            <v>50136.414550569651</v>
          </cell>
          <cell r="AF1321">
            <v>751.79916595426255</v>
          </cell>
          <cell r="AG1321">
            <v>150.40924365170898</v>
          </cell>
          <cell r="AH1321">
            <v>67.687246963562757</v>
          </cell>
        </row>
        <row r="1322">
          <cell r="A1322">
            <v>1833</v>
          </cell>
          <cell r="B1322" t="str">
            <v>Кан-ция к дом 1-4  27-28 М-2 Пришахтинск</v>
          </cell>
          <cell r="C1322">
            <v>3.6</v>
          </cell>
          <cell r="D1322" t="str">
            <v>28</v>
          </cell>
          <cell r="E1322" t="str">
            <v>11.05.05</v>
          </cell>
          <cell r="F1322" t="str">
            <v/>
          </cell>
          <cell r="G1322" t="str">
            <v xml:space="preserve">  .  .</v>
          </cell>
          <cell r="H1322">
            <v>0.01</v>
          </cell>
          <cell r="I1322">
            <v>0</v>
          </cell>
          <cell r="J1322">
            <v>0</v>
          </cell>
          <cell r="K1322">
            <v>0.01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0.01</v>
          </cell>
          <cell r="Q1322">
            <v>0</v>
          </cell>
          <cell r="R1322">
            <v>123</v>
          </cell>
          <cell r="S1322">
            <v>935</v>
          </cell>
          <cell r="T1322" t="str">
            <v>Амортизация (канализация)</v>
          </cell>
          <cell r="U1322">
            <v>162250</v>
          </cell>
          <cell r="V1322">
            <v>98.8</v>
          </cell>
          <cell r="W1322">
            <v>38</v>
          </cell>
          <cell r="X1322">
            <v>60.8</v>
          </cell>
          <cell r="Y1322">
            <v>38.46153846153846</v>
          </cell>
          <cell r="Z1322">
            <v>62403.846153846149</v>
          </cell>
          <cell r="AA1322">
            <v>99846.153846153844</v>
          </cell>
          <cell r="AB1322">
            <v>9984615.384615384</v>
          </cell>
          <cell r="AC1322">
            <v>99846.143846153849</v>
          </cell>
          <cell r="AD1322">
            <v>0</v>
          </cell>
          <cell r="AE1322">
            <v>99846.153846153844</v>
          </cell>
          <cell r="AF1322">
            <v>0</v>
          </cell>
          <cell r="AG1322">
            <v>299.53846153846155</v>
          </cell>
          <cell r="AH1322">
            <v>136.85053981106611</v>
          </cell>
        </row>
        <row r="1323">
          <cell r="A1323">
            <v>1834</v>
          </cell>
          <cell r="B1323" t="str">
            <v>Кан-ция Д/управ 3 Пришахтинск</v>
          </cell>
          <cell r="C1323">
            <v>3.6</v>
          </cell>
          <cell r="D1323" t="str">
            <v>28</v>
          </cell>
          <cell r="E1323" t="str">
            <v>11.05.05</v>
          </cell>
          <cell r="F1323" t="str">
            <v/>
          </cell>
          <cell r="G1323" t="str">
            <v xml:space="preserve">  .  .</v>
          </cell>
          <cell r="H1323">
            <v>36997.01</v>
          </cell>
          <cell r="I1323">
            <v>0</v>
          </cell>
          <cell r="J1323">
            <v>0</v>
          </cell>
          <cell r="K1323">
            <v>36997.01</v>
          </cell>
          <cell r="L1323">
            <v>0</v>
          </cell>
          <cell r="M1323">
            <v>110.99</v>
          </cell>
          <cell r="N1323">
            <v>110.99</v>
          </cell>
          <cell r="O1323">
            <v>361.81</v>
          </cell>
          <cell r="P1323">
            <v>36635.199999999997</v>
          </cell>
          <cell r="Q1323">
            <v>184.99</v>
          </cell>
          <cell r="R1323">
            <v>123</v>
          </cell>
          <cell r="S1323">
            <v>935</v>
          </cell>
          <cell r="T1323" t="str">
            <v>Амортизация (канализация)</v>
          </cell>
          <cell r="U1323">
            <v>1071750</v>
          </cell>
          <cell r="V1323">
            <v>98.8</v>
          </cell>
          <cell r="W1323">
            <v>38</v>
          </cell>
          <cell r="X1323">
            <v>60.8</v>
          </cell>
          <cell r="Y1323">
            <v>38.46153846153846</v>
          </cell>
          <cell r="Z1323">
            <v>412211.53846153844</v>
          </cell>
          <cell r="AA1323">
            <v>659538.4615384615</v>
          </cell>
          <cell r="AB1323">
            <v>18.002862316527864</v>
          </cell>
          <cell r="AC1323">
            <v>629055.06715320458</v>
          </cell>
          <cell r="AD1323">
            <v>6151.8056147429461</v>
          </cell>
          <cell r="AE1323">
            <v>666052.07715320459</v>
          </cell>
          <cell r="AF1323">
            <v>6513.6156147429465</v>
          </cell>
          <cell r="AG1323">
            <v>1998.156231459614</v>
          </cell>
          <cell r="AH1323">
            <v>903.97267206477738</v>
          </cell>
        </row>
        <row r="1324">
          <cell r="A1324">
            <v>1835</v>
          </cell>
          <cell r="B1324" t="str">
            <v>Кан-ция пос Сортировка д/у 7</v>
          </cell>
          <cell r="C1324">
            <v>3.6</v>
          </cell>
          <cell r="D1324" t="str">
            <v>28</v>
          </cell>
          <cell r="E1324" t="str">
            <v>11.05.05</v>
          </cell>
          <cell r="F1324" t="str">
            <v/>
          </cell>
          <cell r="G1324" t="str">
            <v xml:space="preserve">  .  .</v>
          </cell>
          <cell r="H1324">
            <v>0.01</v>
          </cell>
          <cell r="I1324">
            <v>0</v>
          </cell>
          <cell r="J1324">
            <v>0</v>
          </cell>
          <cell r="K1324">
            <v>0.01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0.01</v>
          </cell>
          <cell r="Q1324">
            <v>0</v>
          </cell>
          <cell r="R1324">
            <v>123</v>
          </cell>
          <cell r="S1324">
            <v>935</v>
          </cell>
          <cell r="T1324" t="str">
            <v>Амортизация (канализация)</v>
          </cell>
          <cell r="U1324">
            <v>309250</v>
          </cell>
          <cell r="V1324">
            <v>75.400000000000006</v>
          </cell>
          <cell r="W1324">
            <v>29</v>
          </cell>
          <cell r="X1324">
            <v>46.4</v>
          </cell>
          <cell r="Y1324">
            <v>38.46153846153846</v>
          </cell>
          <cell r="Z1324">
            <v>118942.30769230769</v>
          </cell>
          <cell r="AA1324">
            <v>190307.69230769231</v>
          </cell>
          <cell r="AB1324">
            <v>19030769.230769232</v>
          </cell>
          <cell r="AC1324">
            <v>190307.6823076923</v>
          </cell>
          <cell r="AD1324">
            <v>0</v>
          </cell>
          <cell r="AE1324">
            <v>190307.69230769231</v>
          </cell>
          <cell r="AF1324">
            <v>0</v>
          </cell>
          <cell r="AG1324">
            <v>570.92307692307702</v>
          </cell>
          <cell r="AH1324">
            <v>341.78824049513702</v>
          </cell>
        </row>
        <row r="1325">
          <cell r="A1325">
            <v>1836</v>
          </cell>
          <cell r="B1325" t="str">
            <v>Кан-ция в М-2 пос н-майкудук домоупр 9</v>
          </cell>
          <cell r="C1325">
            <v>3.6</v>
          </cell>
          <cell r="D1325" t="str">
            <v>28</v>
          </cell>
          <cell r="E1325" t="str">
            <v>11.05.05</v>
          </cell>
          <cell r="F1325" t="str">
            <v/>
          </cell>
          <cell r="G1325" t="str">
            <v xml:space="preserve">  .  .</v>
          </cell>
          <cell r="H1325">
            <v>28835.51</v>
          </cell>
          <cell r="I1325">
            <v>0</v>
          </cell>
          <cell r="J1325">
            <v>0</v>
          </cell>
          <cell r="K1325">
            <v>28835.51</v>
          </cell>
          <cell r="L1325">
            <v>0</v>
          </cell>
          <cell r="M1325">
            <v>86.51</v>
          </cell>
          <cell r="N1325">
            <v>86.51</v>
          </cell>
          <cell r="O1325">
            <v>264.17</v>
          </cell>
          <cell r="P1325">
            <v>28571.34</v>
          </cell>
          <cell r="Q1325">
            <v>144.18</v>
          </cell>
          <cell r="R1325">
            <v>123</v>
          </cell>
          <cell r="S1325">
            <v>935</v>
          </cell>
          <cell r="T1325" t="str">
            <v>Амортизация (канализация)</v>
          </cell>
          <cell r="U1325">
            <v>758500</v>
          </cell>
          <cell r="V1325">
            <v>98.8</v>
          </cell>
          <cell r="W1325">
            <v>38</v>
          </cell>
          <cell r="X1325">
            <v>60.8</v>
          </cell>
          <cell r="Y1325">
            <v>38.46153846153846</v>
          </cell>
          <cell r="Z1325">
            <v>291730.76923076919</v>
          </cell>
          <cell r="AA1325">
            <v>466769.23076923081</v>
          </cell>
          <cell r="AB1325">
            <v>16.336973721541614</v>
          </cell>
          <cell r="AC1325">
            <v>442249.4591172504</v>
          </cell>
          <cell r="AD1325">
            <v>4051.5683480196485</v>
          </cell>
          <cell r="AE1325">
            <v>471084.96911725041</v>
          </cell>
          <cell r="AF1325">
            <v>4315.7383480196486</v>
          </cell>
          <cell r="AG1325">
            <v>1413.2549073517512</v>
          </cell>
          <cell r="AH1325">
            <v>639.76045883940617</v>
          </cell>
        </row>
        <row r="1326">
          <cell r="A1326">
            <v>1837</v>
          </cell>
          <cell r="B1326" t="str">
            <v>Кан-ция от д/у 5 н-майкудук</v>
          </cell>
          <cell r="C1326">
            <v>3.6</v>
          </cell>
          <cell r="D1326" t="str">
            <v>28</v>
          </cell>
          <cell r="E1326" t="str">
            <v>11.05.05</v>
          </cell>
          <cell r="F1326" t="str">
            <v/>
          </cell>
          <cell r="G1326" t="str">
            <v xml:space="preserve">  .  .</v>
          </cell>
          <cell r="H1326">
            <v>0.01</v>
          </cell>
          <cell r="I1326">
            <v>0</v>
          </cell>
          <cell r="J1326">
            <v>0</v>
          </cell>
          <cell r="K1326">
            <v>0.01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0.01</v>
          </cell>
          <cell r="Q1326">
            <v>0</v>
          </cell>
          <cell r="R1326">
            <v>123</v>
          </cell>
          <cell r="S1326">
            <v>935</v>
          </cell>
          <cell r="T1326" t="str">
            <v>Амортизация (канализация)</v>
          </cell>
          <cell r="U1326">
            <v>1751500</v>
          </cell>
          <cell r="V1326">
            <v>98.8</v>
          </cell>
          <cell r="W1326">
            <v>38</v>
          </cell>
          <cell r="X1326">
            <v>60.8</v>
          </cell>
          <cell r="Y1326">
            <v>38.46153846153846</v>
          </cell>
          <cell r="Z1326">
            <v>673653.84615384613</v>
          </cell>
          <cell r="AA1326">
            <v>1077846.153846154</v>
          </cell>
          <cell r="AB1326">
            <v>107784615.38461539</v>
          </cell>
          <cell r="AC1326">
            <v>1077846.143846154</v>
          </cell>
          <cell r="AD1326">
            <v>0</v>
          </cell>
          <cell r="AE1326">
            <v>1077846.153846154</v>
          </cell>
          <cell r="AF1326">
            <v>0</v>
          </cell>
          <cell r="AG1326">
            <v>3233.5384615384623</v>
          </cell>
          <cell r="AH1326">
            <v>1477.3110661268556</v>
          </cell>
        </row>
        <row r="1327">
          <cell r="A1327">
            <v>1838</v>
          </cell>
          <cell r="B1327" t="str">
            <v>Кан-ция от д/у 12 н-майкудук</v>
          </cell>
          <cell r="C1327">
            <v>3.6</v>
          </cell>
          <cell r="D1327" t="str">
            <v>28</v>
          </cell>
          <cell r="E1327" t="str">
            <v>11.05.05</v>
          </cell>
          <cell r="F1327" t="str">
            <v/>
          </cell>
          <cell r="G1327" t="str">
            <v xml:space="preserve">  .  .</v>
          </cell>
          <cell r="H1327">
            <v>4652.38</v>
          </cell>
          <cell r="I1327">
            <v>0</v>
          </cell>
          <cell r="J1327">
            <v>0</v>
          </cell>
          <cell r="K1327">
            <v>4652.38</v>
          </cell>
          <cell r="L1327">
            <v>0</v>
          </cell>
          <cell r="M1327">
            <v>13.96</v>
          </cell>
          <cell r="N1327">
            <v>13.96</v>
          </cell>
          <cell r="O1327">
            <v>75.959999999999994</v>
          </cell>
          <cell r="P1327">
            <v>4576.42</v>
          </cell>
          <cell r="Q1327">
            <v>23.26</v>
          </cell>
          <cell r="R1327">
            <v>123</v>
          </cell>
          <cell r="S1327">
            <v>935</v>
          </cell>
          <cell r="T1327" t="str">
            <v>Амортизация (канализация)</v>
          </cell>
          <cell r="U1327">
            <v>1187120</v>
          </cell>
          <cell r="V1327">
            <v>98.8</v>
          </cell>
          <cell r="W1327">
            <v>38</v>
          </cell>
          <cell r="X1327">
            <v>60.8</v>
          </cell>
          <cell r="Y1327">
            <v>38.46153846153846</v>
          </cell>
          <cell r="Z1327">
            <v>456584.61538461532</v>
          </cell>
          <cell r="AA1327">
            <v>730535.38461538474</v>
          </cell>
          <cell r="AB1327">
            <v>159.63031903002451</v>
          </cell>
          <cell r="AC1327">
            <v>738008.52364890545</v>
          </cell>
          <cell r="AD1327">
            <v>12049.559033520662</v>
          </cell>
          <cell r="AE1327">
            <v>742660.90364890546</v>
          </cell>
          <cell r="AF1327">
            <v>12125.519033520661</v>
          </cell>
          <cell r="AG1327">
            <v>2227.9827109467165</v>
          </cell>
          <cell r="AH1327">
            <v>1001.2820512820513</v>
          </cell>
        </row>
        <row r="1328">
          <cell r="A1328">
            <v>1839</v>
          </cell>
          <cell r="B1328" t="str">
            <v>Кан-ция 3 от д/у 11</v>
          </cell>
          <cell r="C1328">
            <v>3.6</v>
          </cell>
          <cell r="D1328" t="str">
            <v>28</v>
          </cell>
          <cell r="E1328" t="str">
            <v>11.05.05</v>
          </cell>
          <cell r="F1328" t="str">
            <v/>
          </cell>
          <cell r="G1328" t="str">
            <v xml:space="preserve">  .  .</v>
          </cell>
          <cell r="H1328">
            <v>0.01</v>
          </cell>
          <cell r="I1328">
            <v>0</v>
          </cell>
          <cell r="J1328">
            <v>0</v>
          </cell>
          <cell r="K1328">
            <v>0.01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0.01</v>
          </cell>
          <cell r="Q1328">
            <v>0</v>
          </cell>
          <cell r="R1328">
            <v>123</v>
          </cell>
          <cell r="S1328">
            <v>935</v>
          </cell>
          <cell r="T1328" t="str">
            <v>Амортизация (канализация)</v>
          </cell>
          <cell r="U1328">
            <v>710500</v>
          </cell>
          <cell r="V1328">
            <v>98.8</v>
          </cell>
          <cell r="W1328">
            <v>38</v>
          </cell>
          <cell r="X1328">
            <v>60.8</v>
          </cell>
          <cell r="Y1328">
            <v>38.46153846153846</v>
          </cell>
          <cell r="Z1328">
            <v>273269.23076923075</v>
          </cell>
          <cell r="AA1328">
            <v>437230.76923076925</v>
          </cell>
          <cell r="AB1328">
            <v>43723076.923076928</v>
          </cell>
          <cell r="AC1328">
            <v>437230.7592307693</v>
          </cell>
          <cell r="AD1328">
            <v>0</v>
          </cell>
          <cell r="AE1328">
            <v>437230.76923076931</v>
          </cell>
          <cell r="AF1328">
            <v>0</v>
          </cell>
          <cell r="AG1328">
            <v>1311.6923076923078</v>
          </cell>
          <cell r="AH1328">
            <v>599.27462887989202</v>
          </cell>
        </row>
        <row r="1329">
          <cell r="A1329">
            <v>1840</v>
          </cell>
          <cell r="B1329" t="str">
            <v>Кан-ция М-7 к дом 51-56-57</v>
          </cell>
          <cell r="C1329">
            <v>3.6</v>
          </cell>
          <cell r="D1329" t="str">
            <v>28</v>
          </cell>
          <cell r="E1329" t="str">
            <v>11.05.05</v>
          </cell>
          <cell r="F1329" t="str">
            <v/>
          </cell>
          <cell r="G1329" t="str">
            <v xml:space="preserve">  .  .</v>
          </cell>
          <cell r="H1329">
            <v>0.01</v>
          </cell>
          <cell r="I1329">
            <v>0</v>
          </cell>
          <cell r="J1329">
            <v>0</v>
          </cell>
          <cell r="K1329">
            <v>0.01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0.01</v>
          </cell>
          <cell r="Q1329">
            <v>0</v>
          </cell>
          <cell r="R1329">
            <v>123</v>
          </cell>
          <cell r="S1329">
            <v>935</v>
          </cell>
          <cell r="T1329" t="str">
            <v>Амортизация (канализация)</v>
          </cell>
          <cell r="U1329">
            <v>188944</v>
          </cell>
          <cell r="V1329">
            <v>98.8</v>
          </cell>
          <cell r="W1329">
            <v>38</v>
          </cell>
          <cell r="X1329">
            <v>60.8</v>
          </cell>
          <cell r="Y1329">
            <v>38.46153846153846</v>
          </cell>
          <cell r="Z1329">
            <v>72670.76923076922</v>
          </cell>
          <cell r="AA1329">
            <v>116273.23076923078</v>
          </cell>
          <cell r="AB1329">
            <v>11627323.076923078</v>
          </cell>
          <cell r="AC1329">
            <v>116273.22076923079</v>
          </cell>
          <cell r="AD1329">
            <v>0</v>
          </cell>
          <cell r="AE1329">
            <v>116273.23076923078</v>
          </cell>
          <cell r="AF1329">
            <v>0</v>
          </cell>
          <cell r="AG1329">
            <v>348.81969230769238</v>
          </cell>
          <cell r="AH1329">
            <v>159.36572199730094</v>
          </cell>
        </row>
        <row r="1330">
          <cell r="A1330">
            <v>1841</v>
          </cell>
          <cell r="B1330" t="str">
            <v>Кан-ция к школе в пос Кирзавод 1-2</v>
          </cell>
          <cell r="C1330">
            <v>3.6</v>
          </cell>
          <cell r="D1330" t="str">
            <v>28</v>
          </cell>
          <cell r="E1330" t="str">
            <v>11.05.05</v>
          </cell>
          <cell r="F1330" t="str">
            <v/>
          </cell>
          <cell r="G1330" t="str">
            <v xml:space="preserve">  .  .</v>
          </cell>
          <cell r="H1330">
            <v>0.01</v>
          </cell>
          <cell r="I1330">
            <v>0</v>
          </cell>
          <cell r="J1330">
            <v>0</v>
          </cell>
          <cell r="K1330">
            <v>0.01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0.01</v>
          </cell>
          <cell r="Q1330">
            <v>0</v>
          </cell>
          <cell r="R1330">
            <v>123</v>
          </cell>
          <cell r="S1330">
            <v>935</v>
          </cell>
          <cell r="T1330" t="str">
            <v>Амортизация (канализация)</v>
          </cell>
          <cell r="U1330">
            <v>49000</v>
          </cell>
          <cell r="V1330">
            <v>96.2</v>
          </cell>
          <cell r="W1330">
            <v>37</v>
          </cell>
          <cell r="X1330">
            <v>59.2</v>
          </cell>
          <cell r="Y1330">
            <v>38.46153846153846</v>
          </cell>
          <cell r="Z1330">
            <v>18846.153846153844</v>
          </cell>
          <cell r="AA1330">
            <v>30153.846153846156</v>
          </cell>
          <cell r="AB1330">
            <v>3015384.6153846155</v>
          </cell>
          <cell r="AC1330">
            <v>30153.836153846158</v>
          </cell>
          <cell r="AD1330">
            <v>0</v>
          </cell>
          <cell r="AE1330">
            <v>30153.846153846156</v>
          </cell>
          <cell r="AF1330">
            <v>0</v>
          </cell>
          <cell r="AG1330">
            <v>90.461538461538467</v>
          </cell>
          <cell r="AH1330">
            <v>42.446292446292446</v>
          </cell>
        </row>
        <row r="1331">
          <cell r="A1331">
            <v>1842</v>
          </cell>
          <cell r="B1331" t="str">
            <v>Кан-ция к д 25 в М-не 5 Н города</v>
          </cell>
          <cell r="C1331">
            <v>3.6</v>
          </cell>
          <cell r="D1331" t="str">
            <v>28</v>
          </cell>
          <cell r="E1331" t="str">
            <v>11.05.05</v>
          </cell>
          <cell r="F1331" t="str">
            <v/>
          </cell>
          <cell r="G1331" t="str">
            <v xml:space="preserve">  .  .</v>
          </cell>
          <cell r="H1331">
            <v>0.01</v>
          </cell>
          <cell r="I1331">
            <v>0</v>
          </cell>
          <cell r="J1331">
            <v>0</v>
          </cell>
          <cell r="K1331">
            <v>0.01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0.01</v>
          </cell>
          <cell r="Q1331">
            <v>0</v>
          </cell>
          <cell r="R1331">
            <v>123</v>
          </cell>
          <cell r="S1331">
            <v>935</v>
          </cell>
          <cell r="T1331" t="str">
            <v>Амортизация (канализация)</v>
          </cell>
          <cell r="U1331">
            <v>28750</v>
          </cell>
          <cell r="V1331">
            <v>96.2</v>
          </cell>
          <cell r="W1331">
            <v>37</v>
          </cell>
          <cell r="X1331">
            <v>59.2</v>
          </cell>
          <cell r="Y1331">
            <v>38.46153846153846</v>
          </cell>
          <cell r="Z1331">
            <v>11057.692307692307</v>
          </cell>
          <cell r="AA1331">
            <v>17692.307692307695</v>
          </cell>
          <cell r="AB1331">
            <v>1769230.7692307695</v>
          </cell>
          <cell r="AC1331">
            <v>17692.297692307697</v>
          </cell>
          <cell r="AD1331">
            <v>0</v>
          </cell>
          <cell r="AE1331">
            <v>17692.307692307695</v>
          </cell>
          <cell r="AF1331">
            <v>0</v>
          </cell>
          <cell r="AG1331">
            <v>53.076923076923087</v>
          </cell>
          <cell r="AH1331">
            <v>24.904712404712402</v>
          </cell>
        </row>
        <row r="1332">
          <cell r="A1332">
            <v>1843</v>
          </cell>
          <cell r="B1332" t="str">
            <v>Кан-ция от д/сада по ул Кривогуза</v>
          </cell>
          <cell r="C1332">
            <v>3.6</v>
          </cell>
          <cell r="D1332" t="str">
            <v>28</v>
          </cell>
          <cell r="E1332" t="str">
            <v>11.05.05</v>
          </cell>
          <cell r="F1332" t="str">
            <v/>
          </cell>
          <cell r="G1332" t="str">
            <v xml:space="preserve">  .  .</v>
          </cell>
          <cell r="H1332">
            <v>0.01</v>
          </cell>
          <cell r="I1332">
            <v>0</v>
          </cell>
          <cell r="J1332">
            <v>0</v>
          </cell>
          <cell r="K1332">
            <v>0.01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0.01</v>
          </cell>
          <cell r="Q1332">
            <v>0</v>
          </cell>
          <cell r="R1332">
            <v>123</v>
          </cell>
          <cell r="S1332">
            <v>935</v>
          </cell>
          <cell r="T1332" t="str">
            <v>Амортизация (канализация)</v>
          </cell>
          <cell r="U1332">
            <v>51500</v>
          </cell>
          <cell r="V1332">
            <v>96.2</v>
          </cell>
          <cell r="W1332">
            <v>37</v>
          </cell>
          <cell r="X1332">
            <v>59.2</v>
          </cell>
          <cell r="Y1332">
            <v>38.46153846153846</v>
          </cell>
          <cell r="Z1332">
            <v>19807.692307692305</v>
          </cell>
          <cell r="AA1332">
            <v>31692.307692307695</v>
          </cell>
          <cell r="AB1332">
            <v>3169230.7692307695</v>
          </cell>
          <cell r="AC1332">
            <v>31692.297692307697</v>
          </cell>
          <cell r="AD1332">
            <v>0</v>
          </cell>
          <cell r="AE1332">
            <v>31692.307692307695</v>
          </cell>
          <cell r="AF1332">
            <v>0</v>
          </cell>
          <cell r="AG1332">
            <v>95.076923076923094</v>
          </cell>
          <cell r="AH1332">
            <v>44.61191961191961</v>
          </cell>
        </row>
        <row r="1333">
          <cell r="A1333">
            <v>1844</v>
          </cell>
          <cell r="B1333" t="str">
            <v>Кан-ция к дом 1-2 со стомат поликл М-4</v>
          </cell>
          <cell r="C1333">
            <v>3.6</v>
          </cell>
          <cell r="D1333" t="str">
            <v>28</v>
          </cell>
          <cell r="E1333" t="str">
            <v>11.05.05</v>
          </cell>
          <cell r="F1333" t="str">
            <v/>
          </cell>
          <cell r="G1333" t="str">
            <v xml:space="preserve">  .  .</v>
          </cell>
          <cell r="H1333">
            <v>0.01</v>
          </cell>
          <cell r="I1333">
            <v>0</v>
          </cell>
          <cell r="J1333">
            <v>0</v>
          </cell>
          <cell r="K1333">
            <v>0.01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0.01</v>
          </cell>
          <cell r="Q1333">
            <v>0</v>
          </cell>
          <cell r="R1333">
            <v>123</v>
          </cell>
          <cell r="S1333">
            <v>935</v>
          </cell>
          <cell r="T1333" t="str">
            <v>Амортизация (канализация)</v>
          </cell>
          <cell r="U1333">
            <v>42500</v>
          </cell>
          <cell r="V1333">
            <v>96.2</v>
          </cell>
          <cell r="W1333">
            <v>37</v>
          </cell>
          <cell r="X1333">
            <v>59.2</v>
          </cell>
          <cell r="Y1333">
            <v>38.46153846153846</v>
          </cell>
          <cell r="Z1333">
            <v>16346.153846153844</v>
          </cell>
          <cell r="AA1333">
            <v>26153.846153846156</v>
          </cell>
          <cell r="AB1333">
            <v>2615384.6153846155</v>
          </cell>
          <cell r="AC1333">
            <v>26153.836153846158</v>
          </cell>
          <cell r="AD1333">
            <v>0</v>
          </cell>
          <cell r="AE1333">
            <v>26153.846153846156</v>
          </cell>
          <cell r="AF1333">
            <v>0</v>
          </cell>
          <cell r="AG1333">
            <v>78.461538461538467</v>
          </cell>
          <cell r="AH1333">
            <v>36.815661815661812</v>
          </cell>
        </row>
        <row r="1334">
          <cell r="A1334">
            <v>1845</v>
          </cell>
          <cell r="B1334" t="str">
            <v>Кан-ция М-22 Пришах д 3 10-15 19 21 25</v>
          </cell>
          <cell r="C1334">
            <v>3.6</v>
          </cell>
          <cell r="D1334" t="str">
            <v>28</v>
          </cell>
          <cell r="E1334" t="str">
            <v>11.05.05</v>
          </cell>
          <cell r="F1334" t="str">
            <v/>
          </cell>
          <cell r="G1334" t="str">
            <v xml:space="preserve">  .  .</v>
          </cell>
          <cell r="H1334">
            <v>13534.68</v>
          </cell>
          <cell r="I1334">
            <v>0</v>
          </cell>
          <cell r="J1334">
            <v>0</v>
          </cell>
          <cell r="K1334">
            <v>13534.68</v>
          </cell>
          <cell r="L1334">
            <v>0</v>
          </cell>
          <cell r="M1334">
            <v>40.6</v>
          </cell>
          <cell r="N1334">
            <v>40.6</v>
          </cell>
          <cell r="O1334">
            <v>203</v>
          </cell>
          <cell r="P1334">
            <v>13331.68</v>
          </cell>
          <cell r="Q1334">
            <v>67.67</v>
          </cell>
          <cell r="R1334">
            <v>123</v>
          </cell>
          <cell r="S1334">
            <v>935</v>
          </cell>
          <cell r="T1334" t="str">
            <v>Амортизация (канализация)</v>
          </cell>
          <cell r="U1334">
            <v>452368</v>
          </cell>
          <cell r="V1334">
            <v>96.2</v>
          </cell>
          <cell r="W1334">
            <v>37</v>
          </cell>
          <cell r="X1334">
            <v>59.2</v>
          </cell>
          <cell r="Y1334">
            <v>38.46153846153846</v>
          </cell>
          <cell r="Z1334">
            <v>173987.69230769228</v>
          </cell>
          <cell r="AA1334">
            <v>278380.30769230775</v>
          </cell>
          <cell r="AB1334">
            <v>20.881112334852602</v>
          </cell>
          <cell r="AC1334">
            <v>269084.49349628284</v>
          </cell>
          <cell r="AD1334">
            <v>4035.8658039750781</v>
          </cell>
          <cell r="AE1334">
            <v>282619.17349628283</v>
          </cell>
          <cell r="AF1334">
            <v>4238.8658039750781</v>
          </cell>
          <cell r="AG1334">
            <v>847.85752048884842</v>
          </cell>
          <cell r="AH1334">
            <v>391.86417186417185</v>
          </cell>
        </row>
        <row r="1335">
          <cell r="A1335">
            <v>1846</v>
          </cell>
          <cell r="B1335" t="str">
            <v>Кан-ция по ул 3-я Кочегарка Пришахтинсск</v>
          </cell>
          <cell r="C1335">
            <v>3.6</v>
          </cell>
          <cell r="D1335" t="str">
            <v>28</v>
          </cell>
          <cell r="E1335" t="str">
            <v>11.05.05</v>
          </cell>
          <cell r="F1335" t="str">
            <v/>
          </cell>
          <cell r="G1335" t="str">
            <v xml:space="preserve">  .  .</v>
          </cell>
          <cell r="H1335">
            <v>0.01</v>
          </cell>
          <cell r="I1335">
            <v>0</v>
          </cell>
          <cell r="J1335">
            <v>0</v>
          </cell>
          <cell r="K1335">
            <v>0.01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0.01</v>
          </cell>
          <cell r="Q1335">
            <v>0</v>
          </cell>
          <cell r="R1335">
            <v>123</v>
          </cell>
          <cell r="S1335">
            <v>935</v>
          </cell>
          <cell r="T1335" t="str">
            <v>Амортизация (канализация)</v>
          </cell>
          <cell r="U1335">
            <v>42750</v>
          </cell>
          <cell r="V1335">
            <v>96.2</v>
          </cell>
          <cell r="W1335">
            <v>37</v>
          </cell>
          <cell r="X1335">
            <v>59.2</v>
          </cell>
          <cell r="Y1335">
            <v>38.46153846153846</v>
          </cell>
          <cell r="Z1335">
            <v>16442.307692307691</v>
          </cell>
          <cell r="AA1335">
            <v>26307.692307692309</v>
          </cell>
          <cell r="AB1335">
            <v>2630769.230769231</v>
          </cell>
          <cell r="AC1335">
            <v>26307.682307692314</v>
          </cell>
          <cell r="AD1335">
            <v>0</v>
          </cell>
          <cell r="AE1335">
            <v>26307.692307692312</v>
          </cell>
          <cell r="AF1335">
            <v>0</v>
          </cell>
          <cell r="AG1335">
            <v>78.923076923076948</v>
          </cell>
          <cell r="AH1335">
            <v>37.032224532224532</v>
          </cell>
        </row>
        <row r="1336">
          <cell r="A1336">
            <v>1847</v>
          </cell>
          <cell r="B1336" t="str">
            <v>Кан-ция в М-не 21 Пришах д 5 8 9 10</v>
          </cell>
          <cell r="C1336">
            <v>3.6</v>
          </cell>
          <cell r="D1336" t="str">
            <v>28</v>
          </cell>
          <cell r="E1336" t="str">
            <v>11.05.05</v>
          </cell>
          <cell r="F1336" t="str">
            <v/>
          </cell>
          <cell r="G1336" t="str">
            <v xml:space="preserve">  .  .</v>
          </cell>
          <cell r="H1336">
            <v>0.01</v>
          </cell>
          <cell r="I1336">
            <v>0</v>
          </cell>
          <cell r="J1336">
            <v>0</v>
          </cell>
          <cell r="K1336">
            <v>0.01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0.01</v>
          </cell>
          <cell r="Q1336">
            <v>0</v>
          </cell>
          <cell r="R1336">
            <v>123</v>
          </cell>
          <cell r="S1336">
            <v>935</v>
          </cell>
          <cell r="T1336" t="str">
            <v>Амортизация (канализация)</v>
          </cell>
          <cell r="U1336">
            <v>138376</v>
          </cell>
          <cell r="V1336">
            <v>96.2</v>
          </cell>
          <cell r="W1336">
            <v>37</v>
          </cell>
          <cell r="X1336">
            <v>59.2</v>
          </cell>
          <cell r="Y1336">
            <v>38.46153846153846</v>
          </cell>
          <cell r="Z1336">
            <v>53221.538461538454</v>
          </cell>
          <cell r="AA1336">
            <v>85154.461538461546</v>
          </cell>
          <cell r="AB1336">
            <v>8515446.153846154</v>
          </cell>
          <cell r="AC1336">
            <v>85154.451538461552</v>
          </cell>
          <cell r="AD1336">
            <v>0</v>
          </cell>
          <cell r="AE1336">
            <v>85154.461538461546</v>
          </cell>
          <cell r="AF1336">
            <v>0</v>
          </cell>
          <cell r="AG1336">
            <v>255.46338461538468</v>
          </cell>
          <cell r="AH1336">
            <v>119.86832986832987</v>
          </cell>
        </row>
        <row r="1337">
          <cell r="A1337">
            <v>1848</v>
          </cell>
          <cell r="B1337" t="str">
            <v>Кан-ция к д 6-7 М-на 21 Пришахтинск</v>
          </cell>
          <cell r="C1337">
            <v>3.6</v>
          </cell>
          <cell r="D1337" t="str">
            <v>28</v>
          </cell>
          <cell r="E1337" t="str">
            <v>11.05.05</v>
          </cell>
          <cell r="F1337" t="str">
            <v/>
          </cell>
          <cell r="G1337" t="str">
            <v xml:space="preserve">  .  .</v>
          </cell>
          <cell r="H1337">
            <v>0.01</v>
          </cell>
          <cell r="I1337">
            <v>0</v>
          </cell>
          <cell r="J1337">
            <v>0</v>
          </cell>
          <cell r="K1337">
            <v>0.01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0.01</v>
          </cell>
          <cell r="Q1337">
            <v>0</v>
          </cell>
          <cell r="R1337">
            <v>123</v>
          </cell>
          <cell r="S1337">
            <v>935</v>
          </cell>
          <cell r="T1337" t="str">
            <v>Амортизация (канализация)</v>
          </cell>
          <cell r="U1337">
            <v>343750</v>
          </cell>
          <cell r="V1337">
            <v>96.2</v>
          </cell>
          <cell r="W1337">
            <v>37</v>
          </cell>
          <cell r="X1337">
            <v>59.2</v>
          </cell>
          <cell r="Y1337">
            <v>38.46153846153846</v>
          </cell>
          <cell r="Z1337">
            <v>132211.53846153844</v>
          </cell>
          <cell r="AA1337">
            <v>211538.46153846156</v>
          </cell>
          <cell r="AB1337">
            <v>21153846.153846156</v>
          </cell>
          <cell r="AC1337">
            <v>211538.45153846155</v>
          </cell>
          <cell r="AD1337">
            <v>0</v>
          </cell>
          <cell r="AE1337">
            <v>211538.46153846156</v>
          </cell>
          <cell r="AF1337">
            <v>0</v>
          </cell>
          <cell r="AG1337">
            <v>634.61538461538464</v>
          </cell>
          <cell r="AH1337">
            <v>297.77373527373527</v>
          </cell>
        </row>
        <row r="1338">
          <cell r="A1338">
            <v>1849</v>
          </cell>
          <cell r="B1338" t="str">
            <v>Коллектор 27 Сталелетейного завода</v>
          </cell>
          <cell r="C1338">
            <v>3.6</v>
          </cell>
          <cell r="D1338" t="str">
            <v>28</v>
          </cell>
          <cell r="E1338" t="str">
            <v>11.05.05</v>
          </cell>
          <cell r="F1338" t="str">
            <v/>
          </cell>
          <cell r="G1338" t="str">
            <v xml:space="preserve">  .  .</v>
          </cell>
          <cell r="H1338">
            <v>0.01</v>
          </cell>
          <cell r="I1338">
            <v>0</v>
          </cell>
          <cell r="J1338">
            <v>0</v>
          </cell>
          <cell r="K1338">
            <v>0.01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0.01</v>
          </cell>
          <cell r="Q1338">
            <v>0</v>
          </cell>
          <cell r="R1338">
            <v>123</v>
          </cell>
          <cell r="S1338">
            <v>935</v>
          </cell>
          <cell r="T1338" t="str">
            <v>Амортизация (канализация)</v>
          </cell>
          <cell r="U1338">
            <v>23360570</v>
          </cell>
          <cell r="V1338">
            <v>70.2</v>
          </cell>
          <cell r="W1338">
            <v>27</v>
          </cell>
          <cell r="X1338">
            <v>43.2</v>
          </cell>
          <cell r="Y1338">
            <v>38.46153846153846</v>
          </cell>
          <cell r="Z1338">
            <v>8984834.6153846141</v>
          </cell>
          <cell r="AA1338">
            <v>14375735.384615386</v>
          </cell>
          <cell r="AB1338">
            <v>1437573538.4615386</v>
          </cell>
          <cell r="AC1338">
            <v>14375735.374615386</v>
          </cell>
          <cell r="AD1338">
            <v>0</v>
          </cell>
          <cell r="AE1338">
            <v>14375735.384615386</v>
          </cell>
          <cell r="AF1338">
            <v>0</v>
          </cell>
          <cell r="AG1338">
            <v>43127.206153846164</v>
          </cell>
          <cell r="AH1338">
            <v>27730.9710351377</v>
          </cell>
        </row>
        <row r="1339">
          <cell r="A1339">
            <v>1850</v>
          </cell>
          <cell r="B1339" t="str">
            <v>Коллектор 29 в М-16 майк от д 29</v>
          </cell>
          <cell r="C1339">
            <v>3.6</v>
          </cell>
          <cell r="D1339" t="str">
            <v>28</v>
          </cell>
          <cell r="E1339" t="str">
            <v>11.05.05</v>
          </cell>
          <cell r="F1339" t="str">
            <v/>
          </cell>
          <cell r="G1339" t="str">
            <v xml:space="preserve">  .  .</v>
          </cell>
          <cell r="H1339">
            <v>27105.35</v>
          </cell>
          <cell r="I1339">
            <v>0</v>
          </cell>
          <cell r="J1339">
            <v>0</v>
          </cell>
          <cell r="K1339">
            <v>27105.35</v>
          </cell>
          <cell r="L1339">
            <v>0</v>
          </cell>
          <cell r="M1339">
            <v>81.319999999999993</v>
          </cell>
          <cell r="N1339">
            <v>81.319999999999993</v>
          </cell>
          <cell r="O1339">
            <v>162.63999999999999</v>
          </cell>
          <cell r="P1339">
            <v>26942.71</v>
          </cell>
          <cell r="Q1339">
            <v>135.53</v>
          </cell>
          <cell r="R1339">
            <v>123</v>
          </cell>
          <cell r="S1339">
            <v>935</v>
          </cell>
          <cell r="T1339" t="str">
            <v>Амортизация (канализация)</v>
          </cell>
          <cell r="U1339">
            <v>3136032</v>
          </cell>
          <cell r="V1339">
            <v>96.2</v>
          </cell>
          <cell r="W1339">
            <v>37</v>
          </cell>
          <cell r="X1339">
            <v>59.2</v>
          </cell>
          <cell r="Y1339">
            <v>38.46153846153846</v>
          </cell>
          <cell r="Z1339">
            <v>1206166.1538461538</v>
          </cell>
          <cell r="AA1339">
            <v>1929865.8461538462</v>
          </cell>
          <cell r="AB1339">
            <v>71.628497881387815</v>
          </cell>
          <cell r="AC1339">
            <v>1914410.1550492751</v>
          </cell>
          <cell r="AD1339">
            <v>11487.018895428913</v>
          </cell>
          <cell r="AE1339">
            <v>1941515.5050492752</v>
          </cell>
          <cell r="AF1339">
            <v>11649.658895428913</v>
          </cell>
          <cell r="AG1339">
            <v>5824.5465151478265</v>
          </cell>
          <cell r="AH1339">
            <v>2716.5904365904366</v>
          </cell>
        </row>
        <row r="1340">
          <cell r="A1340">
            <v>1851</v>
          </cell>
          <cell r="B1340" t="str">
            <v>Кан-ция в М-не 5 Майкуд к д 24 7 30</v>
          </cell>
          <cell r="C1340">
            <v>3.6</v>
          </cell>
          <cell r="D1340" t="str">
            <v>28</v>
          </cell>
          <cell r="E1340" t="str">
            <v>11.05.05</v>
          </cell>
          <cell r="F1340" t="str">
            <v/>
          </cell>
          <cell r="G1340" t="str">
            <v xml:space="preserve">  .  .</v>
          </cell>
          <cell r="H1340">
            <v>0.01</v>
          </cell>
          <cell r="I1340">
            <v>0</v>
          </cell>
          <cell r="J1340">
            <v>0</v>
          </cell>
          <cell r="K1340">
            <v>0.01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0.01</v>
          </cell>
          <cell r="Q1340">
            <v>0</v>
          </cell>
          <cell r="R1340">
            <v>123</v>
          </cell>
          <cell r="S1340">
            <v>935</v>
          </cell>
          <cell r="T1340" t="str">
            <v>Амортизация (канализация)</v>
          </cell>
          <cell r="U1340">
            <v>82500</v>
          </cell>
          <cell r="V1340">
            <v>96.2</v>
          </cell>
          <cell r="W1340">
            <v>37</v>
          </cell>
          <cell r="X1340">
            <v>59.2</v>
          </cell>
          <cell r="Y1340">
            <v>38.46153846153846</v>
          </cell>
          <cell r="Z1340">
            <v>31730.769230769227</v>
          </cell>
          <cell r="AA1340">
            <v>50769.230769230773</v>
          </cell>
          <cell r="AB1340">
            <v>5076923.076923077</v>
          </cell>
          <cell r="AC1340">
            <v>50769.220769230771</v>
          </cell>
          <cell r="AD1340">
            <v>0</v>
          </cell>
          <cell r="AE1340">
            <v>50769.230769230773</v>
          </cell>
          <cell r="AF1340">
            <v>0</v>
          </cell>
          <cell r="AG1340">
            <v>152.30769230769232</v>
          </cell>
          <cell r="AH1340">
            <v>71.465696465696467</v>
          </cell>
        </row>
        <row r="1341">
          <cell r="A1341">
            <v>1852</v>
          </cell>
          <cell r="B1341" t="str">
            <v>Кан-ция к жилым домам М-6 майкудук</v>
          </cell>
          <cell r="C1341">
            <v>3.6</v>
          </cell>
          <cell r="D1341" t="str">
            <v>28</v>
          </cell>
          <cell r="E1341" t="str">
            <v>11.05.05</v>
          </cell>
          <cell r="F1341" t="str">
            <v/>
          </cell>
          <cell r="G1341" t="str">
            <v xml:space="preserve">  .  .</v>
          </cell>
          <cell r="H1341">
            <v>0.01</v>
          </cell>
          <cell r="I1341">
            <v>0</v>
          </cell>
          <cell r="J1341">
            <v>0</v>
          </cell>
          <cell r="K1341">
            <v>0.01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0.01</v>
          </cell>
          <cell r="Q1341">
            <v>0</v>
          </cell>
          <cell r="R1341">
            <v>123</v>
          </cell>
          <cell r="S1341">
            <v>935</v>
          </cell>
          <cell r="T1341" t="str">
            <v>Амортизация (канализация)</v>
          </cell>
          <cell r="U1341">
            <v>12740000</v>
          </cell>
          <cell r="V1341">
            <v>96.2</v>
          </cell>
          <cell r="W1341">
            <v>37</v>
          </cell>
          <cell r="X1341">
            <v>59.2</v>
          </cell>
          <cell r="Y1341">
            <v>38.46153846153846</v>
          </cell>
          <cell r="Z1341">
            <v>4900000</v>
          </cell>
          <cell r="AA1341">
            <v>7840000</v>
          </cell>
          <cell r="AB1341">
            <v>784000000</v>
          </cell>
          <cell r="AC1341">
            <v>7839999.9900000002</v>
          </cell>
          <cell r="AD1341">
            <v>0</v>
          </cell>
          <cell r="AE1341">
            <v>7840000</v>
          </cell>
          <cell r="AF1341">
            <v>0</v>
          </cell>
          <cell r="AG1341">
            <v>23520</v>
          </cell>
          <cell r="AH1341">
            <v>11036.036036036036</v>
          </cell>
        </row>
        <row r="1342">
          <cell r="A1342">
            <v>1853</v>
          </cell>
          <cell r="B1342" t="str">
            <v>Кан-ция в М-не 17 майк от д 55 48 49 50</v>
          </cell>
          <cell r="C1342">
            <v>3.6</v>
          </cell>
          <cell r="D1342" t="str">
            <v>28</v>
          </cell>
          <cell r="E1342" t="str">
            <v>11.05.05</v>
          </cell>
          <cell r="F1342" t="str">
            <v/>
          </cell>
          <cell r="G1342" t="str">
            <v xml:space="preserve">  .  .</v>
          </cell>
          <cell r="H1342">
            <v>0.01</v>
          </cell>
          <cell r="I1342">
            <v>0</v>
          </cell>
          <cell r="J1342">
            <v>0</v>
          </cell>
          <cell r="K1342">
            <v>0.01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0.01</v>
          </cell>
          <cell r="Q1342">
            <v>0</v>
          </cell>
          <cell r="R1342">
            <v>123</v>
          </cell>
          <cell r="S1342">
            <v>935</v>
          </cell>
          <cell r="T1342" t="str">
            <v>Амортизация (канализация)</v>
          </cell>
          <cell r="U1342">
            <v>190120</v>
          </cell>
          <cell r="V1342">
            <v>96.2</v>
          </cell>
          <cell r="W1342">
            <v>37</v>
          </cell>
          <cell r="X1342">
            <v>59.2</v>
          </cell>
          <cell r="Y1342">
            <v>38.46153846153846</v>
          </cell>
          <cell r="Z1342">
            <v>73123.076923076922</v>
          </cell>
          <cell r="AA1342">
            <v>116996.92307692308</v>
          </cell>
          <cell r="AB1342">
            <v>11699692.307692308</v>
          </cell>
          <cell r="AC1342">
            <v>116996.91307692308</v>
          </cell>
          <cell r="AD1342">
            <v>0</v>
          </cell>
          <cell r="AE1342">
            <v>116996.92307692308</v>
          </cell>
          <cell r="AF1342">
            <v>0</v>
          </cell>
          <cell r="AG1342">
            <v>350.99076923076922</v>
          </cell>
          <cell r="AH1342">
            <v>164.69161469161469</v>
          </cell>
        </row>
        <row r="1343">
          <cell r="A1343">
            <v>1854</v>
          </cell>
          <cell r="B1343" t="str">
            <v>Кан-ция в М-не 16-17</v>
          </cell>
          <cell r="C1343">
            <v>3.6</v>
          </cell>
          <cell r="D1343" t="str">
            <v>28</v>
          </cell>
          <cell r="E1343" t="str">
            <v>11.05.05</v>
          </cell>
          <cell r="F1343" t="str">
            <v/>
          </cell>
          <cell r="G1343" t="str">
            <v xml:space="preserve">  .  .</v>
          </cell>
          <cell r="H1343">
            <v>0.01</v>
          </cell>
          <cell r="I1343">
            <v>0</v>
          </cell>
          <cell r="J1343">
            <v>0</v>
          </cell>
          <cell r="K1343">
            <v>0.01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0.01</v>
          </cell>
          <cell r="Q1343">
            <v>0</v>
          </cell>
          <cell r="R1343">
            <v>123</v>
          </cell>
          <cell r="S1343">
            <v>935</v>
          </cell>
          <cell r="T1343" t="str">
            <v>Амортизация (канализация)</v>
          </cell>
          <cell r="U1343">
            <v>335250</v>
          </cell>
          <cell r="V1343">
            <v>96.2</v>
          </cell>
          <cell r="W1343">
            <v>37</v>
          </cell>
          <cell r="X1343">
            <v>59.2</v>
          </cell>
          <cell r="Y1343">
            <v>38.46153846153846</v>
          </cell>
          <cell r="Z1343">
            <v>128942.30769230769</v>
          </cell>
          <cell r="AA1343">
            <v>206307.69230769231</v>
          </cell>
          <cell r="AB1343">
            <v>20630769.230769232</v>
          </cell>
          <cell r="AC1343">
            <v>206307.6823076923</v>
          </cell>
          <cell r="AD1343">
            <v>0</v>
          </cell>
          <cell r="AE1343">
            <v>206307.69230769231</v>
          </cell>
          <cell r="AF1343">
            <v>0</v>
          </cell>
          <cell r="AG1343">
            <v>618.92307692307702</v>
          </cell>
          <cell r="AH1343">
            <v>290.4106029106029</v>
          </cell>
        </row>
        <row r="1344">
          <cell r="A1344">
            <v>1855</v>
          </cell>
          <cell r="B1344" t="str">
            <v>Кан-ция от домов 40 44 45 70 48 49 50 М-17 Майк</v>
          </cell>
          <cell r="C1344">
            <v>3.6</v>
          </cell>
          <cell r="D1344" t="str">
            <v>28</v>
          </cell>
          <cell r="E1344" t="str">
            <v>11.05.05</v>
          </cell>
          <cell r="F1344" t="str">
            <v/>
          </cell>
          <cell r="G1344" t="str">
            <v xml:space="preserve">  .  .</v>
          </cell>
          <cell r="H1344">
            <v>0.01</v>
          </cell>
          <cell r="I1344">
            <v>0</v>
          </cell>
          <cell r="J1344">
            <v>0</v>
          </cell>
          <cell r="K1344">
            <v>0.01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0.01</v>
          </cell>
          <cell r="Q1344">
            <v>0</v>
          </cell>
          <cell r="R1344">
            <v>123</v>
          </cell>
          <cell r="S1344">
            <v>935</v>
          </cell>
          <cell r="T1344" t="str">
            <v>Амортизация (канализация)</v>
          </cell>
          <cell r="U1344">
            <v>338296</v>
          </cell>
          <cell r="V1344">
            <v>96.2</v>
          </cell>
          <cell r="W1344">
            <v>37</v>
          </cell>
          <cell r="X1344">
            <v>59.2</v>
          </cell>
          <cell r="Y1344">
            <v>38.46153846153846</v>
          </cell>
          <cell r="Z1344">
            <v>130113.84615384614</v>
          </cell>
          <cell r="AA1344">
            <v>208182.15384615387</v>
          </cell>
          <cell r="AB1344">
            <v>20818215.384615388</v>
          </cell>
          <cell r="AC1344">
            <v>208182.14384615386</v>
          </cell>
          <cell r="AD1344">
            <v>0</v>
          </cell>
          <cell r="AE1344">
            <v>208182.15384615387</v>
          </cell>
          <cell r="AF1344">
            <v>0</v>
          </cell>
          <cell r="AG1344">
            <v>624.54646153846159</v>
          </cell>
          <cell r="AH1344">
            <v>293.04920304920307</v>
          </cell>
        </row>
        <row r="1345">
          <cell r="A1345">
            <v>1856</v>
          </cell>
          <cell r="B1345" t="str">
            <v>Кан-ция в М-не16 кк32 до д 29</v>
          </cell>
          <cell r="C1345">
            <v>3.6</v>
          </cell>
          <cell r="D1345" t="str">
            <v>28</v>
          </cell>
          <cell r="E1345" t="str">
            <v>11.05.05</v>
          </cell>
          <cell r="F1345" t="str">
            <v/>
          </cell>
          <cell r="G1345" t="str">
            <v xml:space="preserve">  .  .</v>
          </cell>
          <cell r="H1345">
            <v>0.01</v>
          </cell>
          <cell r="I1345">
            <v>0</v>
          </cell>
          <cell r="J1345">
            <v>0</v>
          </cell>
          <cell r="K1345">
            <v>0.01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0.01</v>
          </cell>
          <cell r="Q1345">
            <v>0</v>
          </cell>
          <cell r="R1345">
            <v>123</v>
          </cell>
          <cell r="S1345">
            <v>935</v>
          </cell>
          <cell r="T1345" t="str">
            <v>Амортизация (канализация)</v>
          </cell>
          <cell r="U1345">
            <v>449856</v>
          </cell>
          <cell r="V1345">
            <v>96.2</v>
          </cell>
          <cell r="W1345">
            <v>37</v>
          </cell>
          <cell r="X1345">
            <v>59.2</v>
          </cell>
          <cell r="Y1345">
            <v>38.46153846153846</v>
          </cell>
          <cell r="Z1345">
            <v>173021.53846153844</v>
          </cell>
          <cell r="AA1345">
            <v>276834.46153846156</v>
          </cell>
          <cell r="AB1345">
            <v>27683446.153846156</v>
          </cell>
          <cell r="AC1345">
            <v>276834.45153846155</v>
          </cell>
          <cell r="AD1345">
            <v>0</v>
          </cell>
          <cell r="AE1345">
            <v>276834.46153846156</v>
          </cell>
          <cell r="AF1345">
            <v>0</v>
          </cell>
          <cell r="AG1345">
            <v>830.50338461538468</v>
          </cell>
          <cell r="AH1345">
            <v>389.68814968814968</v>
          </cell>
        </row>
        <row r="1346">
          <cell r="A1346">
            <v>1857</v>
          </cell>
          <cell r="B1346" t="str">
            <v>Кан-ция к дому 23 в М-не15</v>
          </cell>
          <cell r="C1346">
            <v>3.6</v>
          </cell>
          <cell r="D1346" t="str">
            <v>28</v>
          </cell>
          <cell r="E1346" t="str">
            <v>11.05.05</v>
          </cell>
          <cell r="F1346" t="str">
            <v/>
          </cell>
          <cell r="G1346" t="str">
            <v xml:space="preserve">  .  .</v>
          </cell>
          <cell r="H1346">
            <v>0.01</v>
          </cell>
          <cell r="I1346">
            <v>0</v>
          </cell>
          <cell r="J1346">
            <v>0</v>
          </cell>
          <cell r="K1346">
            <v>0.01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0.01</v>
          </cell>
          <cell r="Q1346">
            <v>0</v>
          </cell>
          <cell r="R1346">
            <v>123</v>
          </cell>
          <cell r="S1346">
            <v>935</v>
          </cell>
          <cell r="T1346" t="str">
            <v>Амортизация (канализация)</v>
          </cell>
          <cell r="U1346">
            <v>41810</v>
          </cell>
          <cell r="V1346">
            <v>40</v>
          </cell>
          <cell r="W1346">
            <v>37</v>
          </cell>
          <cell r="X1346">
            <v>3</v>
          </cell>
          <cell r="Y1346">
            <v>92.5</v>
          </cell>
          <cell r="Z1346">
            <v>38674.25</v>
          </cell>
          <cell r="AA1346">
            <v>3135.75</v>
          </cell>
          <cell r="AB1346">
            <v>313575</v>
          </cell>
          <cell r="AC1346">
            <v>3135.74</v>
          </cell>
          <cell r="AD1346">
            <v>0</v>
          </cell>
          <cell r="AE1346">
            <v>3135.75</v>
          </cell>
          <cell r="AF1346">
            <v>0</v>
          </cell>
          <cell r="AG1346">
            <v>9.4072499999999994</v>
          </cell>
          <cell r="AH1346">
            <v>87.104166666666671</v>
          </cell>
        </row>
        <row r="1347">
          <cell r="A1347">
            <v>1858</v>
          </cell>
          <cell r="B1347" t="str">
            <v>Кан-ция к д/саду 48 в М-не 13</v>
          </cell>
          <cell r="C1347">
            <v>3.6</v>
          </cell>
          <cell r="D1347" t="str">
            <v>28</v>
          </cell>
          <cell r="E1347" t="str">
            <v>11.05.05</v>
          </cell>
          <cell r="F1347" t="str">
            <v/>
          </cell>
          <cell r="G1347" t="str">
            <v xml:space="preserve">  .  .</v>
          </cell>
          <cell r="H1347">
            <v>0.01</v>
          </cell>
          <cell r="I1347">
            <v>0</v>
          </cell>
          <cell r="J1347">
            <v>0</v>
          </cell>
          <cell r="K1347">
            <v>0.01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0.01</v>
          </cell>
          <cell r="Q1347">
            <v>0</v>
          </cell>
          <cell r="R1347">
            <v>123</v>
          </cell>
          <cell r="S1347">
            <v>935</v>
          </cell>
          <cell r="T1347" t="str">
            <v>Амортизация (канализация)</v>
          </cell>
          <cell r="U1347">
            <v>49825</v>
          </cell>
          <cell r="V1347">
            <v>96.2</v>
          </cell>
          <cell r="W1347">
            <v>37</v>
          </cell>
          <cell r="X1347">
            <v>59.2</v>
          </cell>
          <cell r="Y1347">
            <v>38.46153846153846</v>
          </cell>
          <cell r="Z1347">
            <v>19163.461538461535</v>
          </cell>
          <cell r="AA1347">
            <v>30661.538461538465</v>
          </cell>
          <cell r="AB1347">
            <v>3066153.8461538465</v>
          </cell>
          <cell r="AC1347">
            <v>30661.528461538466</v>
          </cell>
          <cell r="AD1347">
            <v>0</v>
          </cell>
          <cell r="AE1347">
            <v>30661.538461538465</v>
          </cell>
          <cell r="AF1347">
            <v>0</v>
          </cell>
          <cell r="AG1347">
            <v>91.984615384615381</v>
          </cell>
          <cell r="AH1347">
            <v>43.160949410949407</v>
          </cell>
        </row>
        <row r="1348">
          <cell r="A1348">
            <v>1859</v>
          </cell>
          <cell r="B1348" t="str">
            <v>Кан-ция к дом 31 в М-не 16</v>
          </cell>
          <cell r="C1348">
            <v>3.6</v>
          </cell>
          <cell r="D1348" t="str">
            <v>28</v>
          </cell>
          <cell r="E1348" t="str">
            <v>11.05.05</v>
          </cell>
          <cell r="F1348" t="str">
            <v/>
          </cell>
          <cell r="G1348" t="str">
            <v xml:space="preserve">  .  .</v>
          </cell>
          <cell r="H1348">
            <v>0.01</v>
          </cell>
          <cell r="I1348">
            <v>0</v>
          </cell>
          <cell r="J1348">
            <v>0</v>
          </cell>
          <cell r="K1348">
            <v>0.01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0.01</v>
          </cell>
          <cell r="Q1348">
            <v>0</v>
          </cell>
          <cell r="R1348">
            <v>123</v>
          </cell>
          <cell r="S1348">
            <v>935</v>
          </cell>
          <cell r="T1348" t="str">
            <v>Амортизация (канализация)</v>
          </cell>
          <cell r="U1348">
            <v>28500</v>
          </cell>
          <cell r="V1348">
            <v>96.2</v>
          </cell>
          <cell r="W1348">
            <v>37</v>
          </cell>
          <cell r="X1348">
            <v>59.2</v>
          </cell>
          <cell r="Y1348">
            <v>38.46153846153846</v>
          </cell>
          <cell r="Z1348">
            <v>10961.538461538461</v>
          </cell>
          <cell r="AA1348">
            <v>17538.461538461539</v>
          </cell>
          <cell r="AB1348">
            <v>1753846.1538461538</v>
          </cell>
          <cell r="AC1348">
            <v>17538.451538461541</v>
          </cell>
          <cell r="AD1348">
            <v>0</v>
          </cell>
          <cell r="AE1348">
            <v>17538.461538461539</v>
          </cell>
          <cell r="AF1348">
            <v>0</v>
          </cell>
          <cell r="AG1348">
            <v>52.615384615384613</v>
          </cell>
          <cell r="AH1348">
            <v>24.688149688149689</v>
          </cell>
        </row>
        <row r="1349">
          <cell r="A1349">
            <v>1860</v>
          </cell>
          <cell r="B1349" t="str">
            <v>Кан-ция от д 2 М-на 16</v>
          </cell>
          <cell r="C1349">
            <v>3.6</v>
          </cell>
          <cell r="D1349" t="str">
            <v>28</v>
          </cell>
          <cell r="E1349" t="str">
            <v>11.05.05</v>
          </cell>
          <cell r="F1349" t="str">
            <v/>
          </cell>
          <cell r="G1349" t="str">
            <v xml:space="preserve">  .  .</v>
          </cell>
          <cell r="H1349">
            <v>0.01</v>
          </cell>
          <cell r="I1349">
            <v>0</v>
          </cell>
          <cell r="J1349">
            <v>0</v>
          </cell>
          <cell r="K1349">
            <v>0.01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0.01</v>
          </cell>
          <cell r="Q1349">
            <v>0</v>
          </cell>
          <cell r="R1349">
            <v>123</v>
          </cell>
          <cell r="S1349">
            <v>935</v>
          </cell>
          <cell r="T1349" t="str">
            <v>Амортизация (канализация)</v>
          </cell>
          <cell r="U1349">
            <v>51000</v>
          </cell>
          <cell r="V1349">
            <v>96.2</v>
          </cell>
          <cell r="W1349">
            <v>37</v>
          </cell>
          <cell r="X1349">
            <v>59.2</v>
          </cell>
          <cell r="Y1349">
            <v>38.46153846153846</v>
          </cell>
          <cell r="Z1349">
            <v>19615.384615384613</v>
          </cell>
          <cell r="AA1349">
            <v>31384.615384615387</v>
          </cell>
          <cell r="AB1349">
            <v>3138461.5384615385</v>
          </cell>
          <cell r="AC1349">
            <v>31384.605384615388</v>
          </cell>
          <cell r="AD1349">
            <v>0</v>
          </cell>
          <cell r="AE1349">
            <v>31384.615384615387</v>
          </cell>
          <cell r="AF1349">
            <v>0</v>
          </cell>
          <cell r="AG1349">
            <v>94.153846153846146</v>
          </cell>
          <cell r="AH1349">
            <v>44.17879417879417</v>
          </cell>
        </row>
        <row r="1350">
          <cell r="A1350">
            <v>1861</v>
          </cell>
          <cell r="B1350" t="str">
            <v>Коллектор М-на 18-19</v>
          </cell>
          <cell r="C1350">
            <v>3.6</v>
          </cell>
          <cell r="D1350" t="str">
            <v>28</v>
          </cell>
          <cell r="E1350" t="str">
            <v>11.05.05</v>
          </cell>
          <cell r="F1350" t="str">
            <v/>
          </cell>
          <cell r="G1350" t="str">
            <v xml:space="preserve">  .  .</v>
          </cell>
          <cell r="H1350">
            <v>0.01</v>
          </cell>
          <cell r="I1350">
            <v>0</v>
          </cell>
          <cell r="J1350">
            <v>0</v>
          </cell>
          <cell r="K1350">
            <v>0.01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0.01</v>
          </cell>
          <cell r="Q1350">
            <v>0</v>
          </cell>
          <cell r="R1350">
            <v>123</v>
          </cell>
          <cell r="S1350">
            <v>935</v>
          </cell>
          <cell r="T1350" t="str">
            <v>Амортизация (канализация)</v>
          </cell>
          <cell r="U1350">
            <v>1416000</v>
          </cell>
          <cell r="V1350">
            <v>40</v>
          </cell>
          <cell r="W1350">
            <v>37</v>
          </cell>
          <cell r="X1350">
            <v>3</v>
          </cell>
          <cell r="Y1350">
            <v>92.5</v>
          </cell>
          <cell r="Z1350">
            <v>1309800</v>
          </cell>
          <cell r="AA1350">
            <v>106200</v>
          </cell>
          <cell r="AB1350">
            <v>10620000</v>
          </cell>
          <cell r="AC1350">
            <v>106199.99</v>
          </cell>
          <cell r="AD1350">
            <v>0</v>
          </cell>
          <cell r="AE1350">
            <v>106200</v>
          </cell>
          <cell r="AF1350">
            <v>0</v>
          </cell>
          <cell r="AG1350">
            <v>318.59999999999997</v>
          </cell>
          <cell r="AH1350">
            <v>2950</v>
          </cell>
        </row>
        <row r="1351">
          <cell r="A1351">
            <v>1862</v>
          </cell>
          <cell r="B1351" t="str">
            <v>Коллектор от К-1 до ул Полигонной</v>
          </cell>
          <cell r="C1351">
            <v>3.6</v>
          </cell>
          <cell r="D1351" t="str">
            <v>28</v>
          </cell>
          <cell r="E1351" t="str">
            <v>11.05.05</v>
          </cell>
          <cell r="F1351" t="str">
            <v/>
          </cell>
          <cell r="G1351" t="str">
            <v xml:space="preserve">  .  .</v>
          </cell>
          <cell r="H1351">
            <v>0.01</v>
          </cell>
          <cell r="I1351">
            <v>0</v>
          </cell>
          <cell r="J1351">
            <v>0</v>
          </cell>
          <cell r="K1351">
            <v>0.01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0.01</v>
          </cell>
          <cell r="Q1351">
            <v>0</v>
          </cell>
          <cell r="R1351">
            <v>123</v>
          </cell>
          <cell r="S1351">
            <v>935</v>
          </cell>
          <cell r="T1351" t="str">
            <v>Амортизация (канализация)</v>
          </cell>
          <cell r="U1351">
            <v>3710000</v>
          </cell>
          <cell r="V1351">
            <v>96.2</v>
          </cell>
          <cell r="W1351">
            <v>37</v>
          </cell>
          <cell r="X1351">
            <v>59.2</v>
          </cell>
          <cell r="Y1351">
            <v>38.46153846153846</v>
          </cell>
          <cell r="Z1351">
            <v>1426923.0769230768</v>
          </cell>
          <cell r="AA1351">
            <v>2283076.923076923</v>
          </cell>
          <cell r="AB1351">
            <v>228307692.30769229</v>
          </cell>
          <cell r="AC1351">
            <v>2283076.9130769232</v>
          </cell>
          <cell r="AD1351">
            <v>0</v>
          </cell>
          <cell r="AE1351">
            <v>2283076.923076923</v>
          </cell>
          <cell r="AF1351">
            <v>0</v>
          </cell>
          <cell r="AG1351">
            <v>6849.2307692307695</v>
          </cell>
          <cell r="AH1351">
            <v>3213.7907137907137</v>
          </cell>
        </row>
        <row r="1352">
          <cell r="A1352">
            <v>1863</v>
          </cell>
          <cell r="B1352" t="str">
            <v>Коллектор М-18-19</v>
          </cell>
          <cell r="C1352">
            <v>3.6</v>
          </cell>
          <cell r="D1352" t="str">
            <v>28</v>
          </cell>
          <cell r="E1352" t="str">
            <v>11.05.05</v>
          </cell>
          <cell r="F1352" t="str">
            <v/>
          </cell>
          <cell r="G1352" t="str">
            <v xml:space="preserve">  .  .</v>
          </cell>
          <cell r="H1352">
            <v>0.01</v>
          </cell>
          <cell r="I1352">
            <v>0</v>
          </cell>
          <cell r="J1352">
            <v>0</v>
          </cell>
          <cell r="K1352">
            <v>0.01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0.01</v>
          </cell>
          <cell r="Q1352">
            <v>0</v>
          </cell>
          <cell r="R1352">
            <v>123</v>
          </cell>
          <cell r="S1352">
            <v>935</v>
          </cell>
          <cell r="T1352" t="str">
            <v>Амортизация (канализация)</v>
          </cell>
          <cell r="U1352">
            <v>4300896</v>
          </cell>
          <cell r="V1352">
            <v>40</v>
          </cell>
          <cell r="W1352">
            <v>37</v>
          </cell>
          <cell r="X1352">
            <v>3</v>
          </cell>
          <cell r="Y1352">
            <v>92.5</v>
          </cell>
          <cell r="Z1352">
            <v>3978328.8</v>
          </cell>
          <cell r="AA1352">
            <v>322567.2</v>
          </cell>
          <cell r="AB1352">
            <v>32256720</v>
          </cell>
          <cell r="AC1352">
            <v>322567.19</v>
          </cell>
          <cell r="AD1352">
            <v>0</v>
          </cell>
          <cell r="AE1352">
            <v>322567.2</v>
          </cell>
          <cell r="AF1352">
            <v>0</v>
          </cell>
          <cell r="AG1352">
            <v>967.70160000000021</v>
          </cell>
          <cell r="AH1352">
            <v>8960.1999999999989</v>
          </cell>
        </row>
        <row r="1353">
          <cell r="A1353">
            <v>1864</v>
          </cell>
          <cell r="B1353" t="str">
            <v>Кан-ция к пристройке школы 28</v>
          </cell>
          <cell r="C1353">
            <v>3.6</v>
          </cell>
          <cell r="D1353" t="str">
            <v>28</v>
          </cell>
          <cell r="E1353" t="str">
            <v>11.05.05</v>
          </cell>
          <cell r="F1353" t="str">
            <v/>
          </cell>
          <cell r="G1353" t="str">
            <v xml:space="preserve">  .  .</v>
          </cell>
          <cell r="H1353">
            <v>0.01</v>
          </cell>
          <cell r="I1353">
            <v>0</v>
          </cell>
          <cell r="J1353">
            <v>0</v>
          </cell>
          <cell r="K1353">
            <v>0.01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0.01</v>
          </cell>
          <cell r="Q1353">
            <v>0</v>
          </cell>
          <cell r="R1353">
            <v>123</v>
          </cell>
          <cell r="S1353">
            <v>935</v>
          </cell>
          <cell r="T1353" t="str">
            <v>Амортизация (канализация)</v>
          </cell>
          <cell r="U1353">
            <v>52136</v>
          </cell>
          <cell r="V1353">
            <v>96.2</v>
          </cell>
          <cell r="W1353">
            <v>37</v>
          </cell>
          <cell r="X1353">
            <v>59.2</v>
          </cell>
          <cell r="Y1353">
            <v>38.46153846153846</v>
          </cell>
          <cell r="Z1353">
            <v>20052.307692307691</v>
          </cell>
          <cell r="AA1353">
            <v>32083.692307692309</v>
          </cell>
          <cell r="AB1353">
            <v>3208369.230769231</v>
          </cell>
          <cell r="AC1353">
            <v>32083.682307692314</v>
          </cell>
          <cell r="AD1353">
            <v>0</v>
          </cell>
          <cell r="AE1353">
            <v>32083.692307692312</v>
          </cell>
          <cell r="AF1353">
            <v>0</v>
          </cell>
          <cell r="AG1353">
            <v>96.251076923076937</v>
          </cell>
          <cell r="AH1353">
            <v>45.162855162855159</v>
          </cell>
        </row>
        <row r="1354">
          <cell r="A1354">
            <v>1865</v>
          </cell>
          <cell r="B1354" t="str">
            <v>Кан-ция от КНС 7</v>
          </cell>
          <cell r="C1354">
            <v>3.6</v>
          </cell>
          <cell r="D1354" t="str">
            <v>28</v>
          </cell>
          <cell r="E1354" t="str">
            <v>11.05.05</v>
          </cell>
          <cell r="F1354" t="str">
            <v/>
          </cell>
          <cell r="G1354" t="str">
            <v xml:space="preserve">  .  .</v>
          </cell>
          <cell r="H1354">
            <v>0.01</v>
          </cell>
          <cell r="I1354">
            <v>0</v>
          </cell>
          <cell r="J1354">
            <v>0</v>
          </cell>
          <cell r="K1354">
            <v>0.01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0.01</v>
          </cell>
          <cell r="Q1354">
            <v>0</v>
          </cell>
          <cell r="R1354">
            <v>123</v>
          </cell>
          <cell r="S1354">
            <v>935</v>
          </cell>
          <cell r="T1354" t="str">
            <v>Амортизация (канализация)</v>
          </cell>
          <cell r="U1354">
            <v>5312832</v>
          </cell>
          <cell r="V1354">
            <v>96.2</v>
          </cell>
          <cell r="W1354">
            <v>37</v>
          </cell>
          <cell r="X1354">
            <v>59.2</v>
          </cell>
          <cell r="Y1354">
            <v>38.46153846153846</v>
          </cell>
          <cell r="Z1354">
            <v>2043396.923076923</v>
          </cell>
          <cell r="AA1354">
            <v>3269435.076923077</v>
          </cell>
          <cell r="AB1354">
            <v>326943507.69230771</v>
          </cell>
          <cell r="AC1354">
            <v>3269435.0669230772</v>
          </cell>
          <cell r="AD1354">
            <v>0</v>
          </cell>
          <cell r="AE1354">
            <v>3269435.076923077</v>
          </cell>
          <cell r="AF1354">
            <v>0</v>
          </cell>
          <cell r="AG1354">
            <v>9808.3052307692305</v>
          </cell>
          <cell r="AH1354">
            <v>4602.2453222453223</v>
          </cell>
        </row>
        <row r="1355">
          <cell r="A1355">
            <v>1866</v>
          </cell>
          <cell r="B1355" t="str">
            <v>Кан-ция к дом 49-50 51 м-н 4 Н гор</v>
          </cell>
          <cell r="C1355">
            <v>3.6</v>
          </cell>
          <cell r="D1355" t="str">
            <v>28</v>
          </cell>
          <cell r="E1355" t="str">
            <v>11.05.05</v>
          </cell>
          <cell r="F1355" t="str">
            <v/>
          </cell>
          <cell r="G1355" t="str">
            <v xml:space="preserve">  .  .</v>
          </cell>
          <cell r="H1355">
            <v>0.01</v>
          </cell>
          <cell r="I1355">
            <v>0</v>
          </cell>
          <cell r="J1355">
            <v>0</v>
          </cell>
          <cell r="K1355">
            <v>0.01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0.01</v>
          </cell>
          <cell r="Q1355">
            <v>0</v>
          </cell>
          <cell r="R1355">
            <v>123</v>
          </cell>
          <cell r="S1355">
            <v>935</v>
          </cell>
          <cell r="T1355" t="str">
            <v>Амортизация (канализация)</v>
          </cell>
          <cell r="U1355">
            <v>73500</v>
          </cell>
          <cell r="V1355">
            <v>96.2</v>
          </cell>
          <cell r="W1355">
            <v>37</v>
          </cell>
          <cell r="X1355">
            <v>59.2</v>
          </cell>
          <cell r="Y1355">
            <v>38.46153846153846</v>
          </cell>
          <cell r="Z1355">
            <v>28269.230769230766</v>
          </cell>
          <cell r="AA1355">
            <v>45230.769230769234</v>
          </cell>
          <cell r="AB1355">
            <v>4523076.923076923</v>
          </cell>
          <cell r="AC1355">
            <v>45230.759230769232</v>
          </cell>
          <cell r="AD1355">
            <v>0</v>
          </cell>
          <cell r="AE1355">
            <v>45230.769230769234</v>
          </cell>
          <cell r="AF1355">
            <v>0</v>
          </cell>
          <cell r="AG1355">
            <v>135.69230769230771</v>
          </cell>
          <cell r="AH1355">
            <v>63.669438669438669</v>
          </cell>
        </row>
        <row r="1356">
          <cell r="A1356">
            <v>1867</v>
          </cell>
          <cell r="B1356" t="str">
            <v>Коллектор в кв 73а Н гор</v>
          </cell>
          <cell r="C1356">
            <v>3.6</v>
          </cell>
          <cell r="D1356" t="str">
            <v>28</v>
          </cell>
          <cell r="E1356" t="str">
            <v>11.05.05</v>
          </cell>
          <cell r="F1356" t="str">
            <v/>
          </cell>
          <cell r="G1356" t="str">
            <v xml:space="preserve">  .  .</v>
          </cell>
          <cell r="H1356">
            <v>0.01</v>
          </cell>
          <cell r="I1356">
            <v>0</v>
          </cell>
          <cell r="J1356">
            <v>0</v>
          </cell>
          <cell r="K1356">
            <v>0.01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0.01</v>
          </cell>
          <cell r="Q1356">
            <v>0</v>
          </cell>
          <cell r="R1356">
            <v>123</v>
          </cell>
          <cell r="S1356">
            <v>935</v>
          </cell>
          <cell r="T1356" t="str">
            <v>Амортизация (канализация)</v>
          </cell>
          <cell r="U1356">
            <v>2157745</v>
          </cell>
          <cell r="V1356">
            <v>96.2</v>
          </cell>
          <cell r="W1356">
            <v>37</v>
          </cell>
          <cell r="X1356">
            <v>59.2</v>
          </cell>
          <cell r="Y1356">
            <v>38.46153846153846</v>
          </cell>
          <cell r="Z1356">
            <v>829901.92307692301</v>
          </cell>
          <cell r="AA1356">
            <v>1327843.076923077</v>
          </cell>
          <cell r="AB1356">
            <v>132784307.6923077</v>
          </cell>
          <cell r="AC1356">
            <v>1327843.066923077</v>
          </cell>
          <cell r="AD1356">
            <v>0</v>
          </cell>
          <cell r="AE1356">
            <v>1327843.076923077</v>
          </cell>
          <cell r="AF1356">
            <v>0</v>
          </cell>
          <cell r="AG1356">
            <v>3983.5292307692307</v>
          </cell>
          <cell r="AH1356">
            <v>1869.1484753984753</v>
          </cell>
        </row>
        <row r="1357">
          <cell r="A1357">
            <v>1868</v>
          </cell>
          <cell r="B1357" t="str">
            <v>Коллектор 10</v>
          </cell>
          <cell r="C1357">
            <v>3.6</v>
          </cell>
          <cell r="D1357" t="str">
            <v>28</v>
          </cell>
          <cell r="E1357" t="str">
            <v>11.05.05</v>
          </cell>
          <cell r="F1357" t="str">
            <v/>
          </cell>
          <cell r="G1357" t="str">
            <v xml:space="preserve">  .  .</v>
          </cell>
          <cell r="H1357">
            <v>0.01</v>
          </cell>
          <cell r="I1357">
            <v>0</v>
          </cell>
          <cell r="J1357">
            <v>0</v>
          </cell>
          <cell r="K1357">
            <v>0.01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0.01</v>
          </cell>
          <cell r="Q1357">
            <v>0</v>
          </cell>
          <cell r="R1357">
            <v>123</v>
          </cell>
          <cell r="S1357">
            <v>935</v>
          </cell>
          <cell r="T1357" t="str">
            <v>Амортизация (канализация)</v>
          </cell>
          <cell r="U1357">
            <v>49414183.5</v>
          </cell>
          <cell r="V1357">
            <v>96.2</v>
          </cell>
          <cell r="W1357">
            <v>37</v>
          </cell>
          <cell r="X1357">
            <v>59.2</v>
          </cell>
          <cell r="Y1357">
            <v>38.46153846153846</v>
          </cell>
          <cell r="Z1357">
            <v>19005455.192307692</v>
          </cell>
          <cell r="AA1357">
            <v>30408728.307692308</v>
          </cell>
          <cell r="AB1357">
            <v>3040872830.7692308</v>
          </cell>
          <cell r="AC1357">
            <v>30408728.297692306</v>
          </cell>
          <cell r="AD1357">
            <v>0</v>
          </cell>
          <cell r="AE1357">
            <v>30408728.307692308</v>
          </cell>
          <cell r="AF1357">
            <v>0</v>
          </cell>
          <cell r="AG1357">
            <v>91226.184923076929</v>
          </cell>
          <cell r="AH1357">
            <v>42805.079261954263</v>
          </cell>
        </row>
        <row r="1358">
          <cell r="A1358">
            <v>1869</v>
          </cell>
          <cell r="B1358" t="str">
            <v>Кан-ция к дом 36 36а М-2</v>
          </cell>
          <cell r="C1358">
            <v>3.6</v>
          </cell>
          <cell r="D1358" t="str">
            <v>28</v>
          </cell>
          <cell r="E1358" t="str">
            <v>11.05.05</v>
          </cell>
          <cell r="F1358" t="str">
            <v/>
          </cell>
          <cell r="G1358" t="str">
            <v xml:space="preserve">  .  .</v>
          </cell>
          <cell r="H1358">
            <v>4588.3900000000003</v>
          </cell>
          <cell r="I1358">
            <v>0</v>
          </cell>
          <cell r="J1358">
            <v>0</v>
          </cell>
          <cell r="K1358">
            <v>4588.3900000000003</v>
          </cell>
          <cell r="L1358">
            <v>0</v>
          </cell>
          <cell r="M1358">
            <v>13.77</v>
          </cell>
          <cell r="N1358">
            <v>13.77</v>
          </cell>
          <cell r="O1358">
            <v>68.849999999999994</v>
          </cell>
          <cell r="P1358">
            <v>4519.54</v>
          </cell>
          <cell r="Q1358">
            <v>22.94</v>
          </cell>
          <cell r="R1358">
            <v>123</v>
          </cell>
          <cell r="S1358">
            <v>935</v>
          </cell>
          <cell r="T1358" t="str">
            <v>Амортизация (канализация)</v>
          </cell>
          <cell r="U1358">
            <v>48500</v>
          </cell>
          <cell r="V1358">
            <v>96.2</v>
          </cell>
          <cell r="W1358">
            <v>37</v>
          </cell>
          <cell r="X1358">
            <v>59.2</v>
          </cell>
          <cell r="Y1358">
            <v>38.46153846153846</v>
          </cell>
          <cell r="Z1358">
            <v>18653.846153846152</v>
          </cell>
          <cell r="AA1358">
            <v>29846.153846153848</v>
          </cell>
          <cell r="AB1358">
            <v>6.6038034503851826</v>
          </cell>
          <cell r="AC1358">
            <v>25712.435713712872</v>
          </cell>
          <cell r="AD1358">
            <v>385.82186755901978</v>
          </cell>
          <cell r="AE1358">
            <v>30300.825713712871</v>
          </cell>
          <cell r="AF1358">
            <v>454.6718675590198</v>
          </cell>
          <cell r="AG1358">
            <v>90.902477141138604</v>
          </cell>
          <cell r="AH1358">
            <v>42.013167013167013</v>
          </cell>
        </row>
        <row r="1359">
          <cell r="A1359">
            <v>1870</v>
          </cell>
          <cell r="B1359" t="str">
            <v>Кан-ция школы 26 М-7</v>
          </cell>
          <cell r="C1359">
            <v>3.6</v>
          </cell>
          <cell r="D1359" t="str">
            <v>28</v>
          </cell>
          <cell r="E1359" t="str">
            <v>11.05.05</v>
          </cell>
          <cell r="F1359" t="str">
            <v/>
          </cell>
          <cell r="G1359" t="str">
            <v xml:space="preserve">  .  .</v>
          </cell>
          <cell r="H1359">
            <v>0.01</v>
          </cell>
          <cell r="I1359">
            <v>0</v>
          </cell>
          <cell r="J1359">
            <v>0</v>
          </cell>
          <cell r="K1359">
            <v>0.01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0.01</v>
          </cell>
          <cell r="Q1359">
            <v>0</v>
          </cell>
          <cell r="R1359">
            <v>123</v>
          </cell>
          <cell r="S1359">
            <v>935</v>
          </cell>
          <cell r="T1359" t="str">
            <v>Амортизация (канализация)</v>
          </cell>
          <cell r="U1359">
            <v>60750</v>
          </cell>
          <cell r="V1359">
            <v>96.2</v>
          </cell>
          <cell r="W1359">
            <v>37</v>
          </cell>
          <cell r="X1359">
            <v>59.2</v>
          </cell>
          <cell r="Y1359">
            <v>38.46153846153846</v>
          </cell>
          <cell r="Z1359">
            <v>23365.384615384613</v>
          </cell>
          <cell r="AA1359">
            <v>37384.61538461539</v>
          </cell>
          <cell r="AB1359">
            <v>3738461.538461539</v>
          </cell>
          <cell r="AC1359">
            <v>37384.605384615388</v>
          </cell>
          <cell r="AD1359">
            <v>0</v>
          </cell>
          <cell r="AE1359">
            <v>37384.61538461539</v>
          </cell>
          <cell r="AF1359">
            <v>0</v>
          </cell>
          <cell r="AG1359">
            <v>112.15384615384617</v>
          </cell>
          <cell r="AH1359">
            <v>52.624740124740121</v>
          </cell>
        </row>
        <row r="1360">
          <cell r="A1360">
            <v>1871</v>
          </cell>
          <cell r="B1360" t="str">
            <v>Кан-ция к спальному корп кв 89 Н гор</v>
          </cell>
          <cell r="C1360">
            <v>3.6</v>
          </cell>
          <cell r="D1360" t="str">
            <v>28</v>
          </cell>
          <cell r="E1360" t="str">
            <v>11.05.05</v>
          </cell>
          <cell r="F1360" t="str">
            <v/>
          </cell>
          <cell r="G1360" t="str">
            <v xml:space="preserve">  .  .</v>
          </cell>
          <cell r="H1360">
            <v>0.01</v>
          </cell>
          <cell r="I1360">
            <v>0</v>
          </cell>
          <cell r="J1360">
            <v>0</v>
          </cell>
          <cell r="K1360">
            <v>0.01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0.01</v>
          </cell>
          <cell r="Q1360">
            <v>0</v>
          </cell>
          <cell r="R1360">
            <v>123</v>
          </cell>
          <cell r="S1360">
            <v>935</v>
          </cell>
          <cell r="T1360" t="str">
            <v>Амортизация (канализация)</v>
          </cell>
          <cell r="U1360">
            <v>80386.2</v>
          </cell>
          <cell r="V1360">
            <v>96.2</v>
          </cell>
          <cell r="W1360">
            <v>37</v>
          </cell>
          <cell r="X1360">
            <v>59.2</v>
          </cell>
          <cell r="Y1360">
            <v>38.46153846153846</v>
          </cell>
          <cell r="Z1360">
            <v>30917.769230769227</v>
          </cell>
          <cell r="AA1360">
            <v>49468.43076923077</v>
          </cell>
          <cell r="AB1360">
            <v>4946843.076923077</v>
          </cell>
          <cell r="AC1360">
            <v>49468.420769230768</v>
          </cell>
          <cell r="AD1360">
            <v>0</v>
          </cell>
          <cell r="AE1360">
            <v>49468.43076923077</v>
          </cell>
          <cell r="AF1360">
            <v>0</v>
          </cell>
          <cell r="AG1360">
            <v>148.40529230769232</v>
          </cell>
          <cell r="AH1360">
            <v>69.634615384615373</v>
          </cell>
        </row>
        <row r="1361">
          <cell r="A1361">
            <v>1872</v>
          </cell>
          <cell r="B1361" t="str">
            <v>Коллектор 5</v>
          </cell>
          <cell r="C1361">
            <v>3.6</v>
          </cell>
          <cell r="D1361" t="str">
            <v>28</v>
          </cell>
          <cell r="E1361" t="str">
            <v>11.05.05</v>
          </cell>
          <cell r="F1361" t="str">
            <v/>
          </cell>
          <cell r="G1361" t="str">
            <v xml:space="preserve">  .  .</v>
          </cell>
          <cell r="H1361">
            <v>728.44</v>
          </cell>
          <cell r="I1361">
            <v>0</v>
          </cell>
          <cell r="J1361">
            <v>0</v>
          </cell>
          <cell r="K1361">
            <v>728.44</v>
          </cell>
          <cell r="L1361">
            <v>0</v>
          </cell>
          <cell r="M1361">
            <v>2.19</v>
          </cell>
          <cell r="N1361">
            <v>2.19</v>
          </cell>
          <cell r="O1361">
            <v>10.95</v>
          </cell>
          <cell r="P1361">
            <v>717.49</v>
          </cell>
          <cell r="Q1361">
            <v>3.64</v>
          </cell>
          <cell r="R1361">
            <v>123</v>
          </cell>
          <cell r="S1361">
            <v>935</v>
          </cell>
          <cell r="T1361" t="str">
            <v>Амортизация (канализация)</v>
          </cell>
          <cell r="U1361">
            <v>9378000</v>
          </cell>
          <cell r="V1361">
            <v>40</v>
          </cell>
          <cell r="W1361">
            <v>37</v>
          </cell>
          <cell r="X1361">
            <v>3</v>
          </cell>
          <cell r="Y1361">
            <v>92.5</v>
          </cell>
          <cell r="Z1361">
            <v>8674650</v>
          </cell>
          <cell r="AA1361">
            <v>703350</v>
          </cell>
          <cell r="AB1361">
            <v>980.29240825656109</v>
          </cell>
          <cell r="AC1361">
            <v>713355.76187040948</v>
          </cell>
          <cell r="AD1361">
            <v>10723.251870409342</v>
          </cell>
          <cell r="AE1361">
            <v>714084.20187040942</v>
          </cell>
          <cell r="AF1361">
            <v>10734.201870409343</v>
          </cell>
          <cell r="AG1361">
            <v>2142.2526056112283</v>
          </cell>
          <cell r="AH1361">
            <v>19537.5</v>
          </cell>
        </row>
        <row r="1362">
          <cell r="A1362">
            <v>1873</v>
          </cell>
          <cell r="B1362" t="str">
            <v>Обводной коллектор</v>
          </cell>
          <cell r="C1362">
            <v>3.6</v>
          </cell>
          <cell r="D1362" t="str">
            <v>28</v>
          </cell>
          <cell r="E1362" t="str">
            <v>11.05.05</v>
          </cell>
          <cell r="F1362" t="str">
            <v/>
          </cell>
          <cell r="G1362" t="str">
            <v xml:space="preserve">  .  .</v>
          </cell>
          <cell r="H1362">
            <v>0.01</v>
          </cell>
          <cell r="I1362">
            <v>0</v>
          </cell>
          <cell r="J1362">
            <v>0</v>
          </cell>
          <cell r="K1362">
            <v>0.01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0.01</v>
          </cell>
          <cell r="Q1362">
            <v>0</v>
          </cell>
          <cell r="R1362">
            <v>123</v>
          </cell>
          <cell r="S1362">
            <v>935</v>
          </cell>
          <cell r="T1362" t="str">
            <v/>
          </cell>
          <cell r="U1362">
            <v>17704200</v>
          </cell>
          <cell r="V1362">
            <v>96.2</v>
          </cell>
          <cell r="W1362">
            <v>37</v>
          </cell>
          <cell r="X1362">
            <v>59.2</v>
          </cell>
          <cell r="Y1362">
            <v>38.46153846153846</v>
          </cell>
          <cell r="Z1362">
            <v>6809307.692307692</v>
          </cell>
          <cell r="AA1362">
            <v>10894892.307692308</v>
          </cell>
          <cell r="AB1362">
            <v>1089489230.7692308</v>
          </cell>
          <cell r="AC1362">
            <v>10894892.297692308</v>
          </cell>
          <cell r="AD1362">
            <v>0</v>
          </cell>
          <cell r="AE1362">
            <v>10894892.307692308</v>
          </cell>
          <cell r="AF1362">
            <v>0</v>
          </cell>
          <cell r="AG1362">
            <v>32684.676923076928</v>
          </cell>
          <cell r="AH1362">
            <v>15336.278586278584</v>
          </cell>
        </row>
        <row r="1363">
          <cell r="A1363">
            <v>1874</v>
          </cell>
          <cell r="B1363" t="str">
            <v>Сомотеч коллектор 16 от нас ст 7 до КОС</v>
          </cell>
          <cell r="C1363">
            <v>3.6</v>
          </cell>
          <cell r="D1363" t="str">
            <v>28</v>
          </cell>
          <cell r="E1363" t="str">
            <v>11.05.05</v>
          </cell>
          <cell r="F1363" t="str">
            <v/>
          </cell>
          <cell r="G1363" t="str">
            <v xml:space="preserve">  .  .</v>
          </cell>
          <cell r="H1363">
            <v>0.01</v>
          </cell>
          <cell r="I1363">
            <v>0</v>
          </cell>
          <cell r="J1363">
            <v>0</v>
          </cell>
          <cell r="K1363">
            <v>0.01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0.01</v>
          </cell>
          <cell r="Q1363">
            <v>0</v>
          </cell>
          <cell r="R1363">
            <v>123</v>
          </cell>
          <cell r="S1363">
            <v>935</v>
          </cell>
          <cell r="T1363" t="str">
            <v/>
          </cell>
          <cell r="U1363">
            <v>14034979</v>
          </cell>
          <cell r="V1363">
            <v>96.2</v>
          </cell>
          <cell r="W1363">
            <v>37</v>
          </cell>
          <cell r="X1363">
            <v>59.2</v>
          </cell>
          <cell r="Y1363">
            <v>38.46153846153846</v>
          </cell>
          <cell r="Z1363">
            <v>5398068.846153846</v>
          </cell>
          <cell r="AA1363">
            <v>8636910.153846154</v>
          </cell>
          <cell r="AB1363">
            <v>863691015.38461542</v>
          </cell>
          <cell r="AC1363">
            <v>8636910.1438461542</v>
          </cell>
          <cell r="AD1363">
            <v>0</v>
          </cell>
          <cell r="AE1363">
            <v>8636910.153846154</v>
          </cell>
          <cell r="AF1363">
            <v>0</v>
          </cell>
          <cell r="AG1363">
            <v>25910.730461538464</v>
          </cell>
          <cell r="AH1363">
            <v>12157.812716562716</v>
          </cell>
        </row>
        <row r="1364">
          <cell r="A1364">
            <v>1875</v>
          </cell>
          <cell r="B1364" t="str">
            <v>Кан-ция м 1-2 Ю-востока</v>
          </cell>
          <cell r="C1364">
            <v>3.6</v>
          </cell>
          <cell r="D1364" t="str">
            <v>28</v>
          </cell>
          <cell r="E1364" t="str">
            <v>11.05.05</v>
          </cell>
          <cell r="F1364" t="str">
            <v/>
          </cell>
          <cell r="G1364" t="str">
            <v xml:space="preserve">  .  .</v>
          </cell>
          <cell r="H1364">
            <v>123655.37</v>
          </cell>
          <cell r="I1364">
            <v>0</v>
          </cell>
          <cell r="J1364">
            <v>0</v>
          </cell>
          <cell r="K1364">
            <v>123655.37</v>
          </cell>
          <cell r="L1364">
            <v>0</v>
          </cell>
          <cell r="M1364">
            <v>370.97</v>
          </cell>
          <cell r="N1364">
            <v>370.97</v>
          </cell>
          <cell r="O1364">
            <v>1854.85</v>
          </cell>
          <cell r="P1364">
            <v>121800.52</v>
          </cell>
          <cell r="Q1364">
            <v>618.28</v>
          </cell>
          <cell r="R1364">
            <v>123</v>
          </cell>
          <cell r="S1364">
            <v>935</v>
          </cell>
          <cell r="T1364" t="str">
            <v>Амортизация (канализация)</v>
          </cell>
          <cell r="U1364">
            <v>6738030</v>
          </cell>
          <cell r="V1364">
            <v>96.2</v>
          </cell>
          <cell r="W1364">
            <v>37</v>
          </cell>
          <cell r="X1364">
            <v>59.2</v>
          </cell>
          <cell r="Y1364">
            <v>38.46153846153846</v>
          </cell>
          <cell r="Z1364">
            <v>2591550</v>
          </cell>
          <cell r="AA1364">
            <v>4146480</v>
          </cell>
          <cell r="AB1364">
            <v>34.043204413248809</v>
          </cell>
          <cell r="AC1364">
            <v>4085969.667705914</v>
          </cell>
          <cell r="AD1364">
            <v>61290.187705914548</v>
          </cell>
          <cell r="AE1364">
            <v>4209625.0377059141</v>
          </cell>
          <cell r="AF1364">
            <v>63145.037705914547</v>
          </cell>
          <cell r="AG1364">
            <v>12628.875113117743</v>
          </cell>
          <cell r="AH1364">
            <v>5836.8243243243242</v>
          </cell>
        </row>
        <row r="1365">
          <cell r="A1365">
            <v>1876</v>
          </cell>
          <cell r="B1365" t="str">
            <v>Кан-ция к д 5 м-22</v>
          </cell>
          <cell r="C1365">
            <v>3.6</v>
          </cell>
          <cell r="D1365" t="str">
            <v>28</v>
          </cell>
          <cell r="E1365" t="str">
            <v>11.05.05</v>
          </cell>
          <cell r="F1365" t="str">
            <v/>
          </cell>
          <cell r="G1365" t="str">
            <v xml:space="preserve">  .  .</v>
          </cell>
          <cell r="H1365">
            <v>1689.53</v>
          </cell>
          <cell r="I1365">
            <v>0</v>
          </cell>
          <cell r="J1365">
            <v>0</v>
          </cell>
          <cell r="K1365">
            <v>1689.53</v>
          </cell>
          <cell r="L1365">
            <v>0</v>
          </cell>
          <cell r="M1365">
            <v>5.07</v>
          </cell>
          <cell r="N1365">
            <v>5.07</v>
          </cell>
          <cell r="O1365">
            <v>15.21</v>
          </cell>
          <cell r="P1365">
            <v>1674.32</v>
          </cell>
          <cell r="Q1365">
            <v>8.4499999999999993</v>
          </cell>
          <cell r="R1365">
            <v>123</v>
          </cell>
          <cell r="S1365">
            <v>935</v>
          </cell>
          <cell r="T1365" t="str">
            <v>Амортизация (канализация)</v>
          </cell>
          <cell r="U1365">
            <v>70000</v>
          </cell>
          <cell r="V1365">
            <v>96.2</v>
          </cell>
          <cell r="W1365">
            <v>37</v>
          </cell>
          <cell r="X1365">
            <v>59.2</v>
          </cell>
          <cell r="Y1365">
            <v>38.46153846153846</v>
          </cell>
          <cell r="Z1365">
            <v>26923.076923076922</v>
          </cell>
          <cell r="AA1365">
            <v>43076.923076923078</v>
          </cell>
          <cell r="AB1365">
            <v>25.728010820466267</v>
          </cell>
          <cell r="AC1365">
            <v>41778.716121502373</v>
          </cell>
          <cell r="AD1365">
            <v>376.11304457929197</v>
          </cell>
          <cell r="AE1365">
            <v>43468.246121502372</v>
          </cell>
          <cell r="AF1365">
            <v>391.32304457929195</v>
          </cell>
          <cell r="AG1365">
            <v>130.4047383645071</v>
          </cell>
          <cell r="AH1365">
            <v>60.637560637560632</v>
          </cell>
        </row>
        <row r="1366">
          <cell r="A1366">
            <v>1877</v>
          </cell>
          <cell r="B1366" t="str">
            <v>Кан-ция к дому 6 м-22</v>
          </cell>
          <cell r="C1366">
            <v>3.6</v>
          </cell>
          <cell r="D1366" t="str">
            <v>28</v>
          </cell>
          <cell r="E1366" t="str">
            <v>11.05.05</v>
          </cell>
          <cell r="F1366" t="str">
            <v/>
          </cell>
          <cell r="G1366" t="str">
            <v xml:space="preserve">  .  .</v>
          </cell>
          <cell r="H1366">
            <v>0.01</v>
          </cell>
          <cell r="I1366">
            <v>0</v>
          </cell>
          <cell r="J1366">
            <v>0</v>
          </cell>
          <cell r="K1366">
            <v>0.01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0.01</v>
          </cell>
          <cell r="Q1366">
            <v>0</v>
          </cell>
          <cell r="R1366">
            <v>123</v>
          </cell>
          <cell r="S1366">
            <v>935</v>
          </cell>
          <cell r="T1366" t="str">
            <v>Амортизация (канализация)</v>
          </cell>
          <cell r="U1366">
            <v>86800</v>
          </cell>
          <cell r="V1366">
            <v>96.2</v>
          </cell>
          <cell r="W1366">
            <v>37</v>
          </cell>
          <cell r="X1366">
            <v>59.2</v>
          </cell>
          <cell r="Y1366">
            <v>38.46153846153846</v>
          </cell>
          <cell r="Z1366">
            <v>33384.615384615383</v>
          </cell>
          <cell r="AA1366">
            <v>53415.384615384617</v>
          </cell>
          <cell r="AB1366">
            <v>5341538.461538462</v>
          </cell>
          <cell r="AC1366">
            <v>53415.374615384622</v>
          </cell>
          <cell r="AD1366">
            <v>0</v>
          </cell>
          <cell r="AE1366">
            <v>53415.384615384624</v>
          </cell>
          <cell r="AF1366">
            <v>0</v>
          </cell>
          <cell r="AG1366">
            <v>160.24615384615387</v>
          </cell>
          <cell r="AH1366">
            <v>75.190575190575188</v>
          </cell>
        </row>
        <row r="1367">
          <cell r="A1367">
            <v>1888</v>
          </cell>
          <cell r="B1367" t="str">
            <v>Кан-ция к д 4 М-22 пришахтинск</v>
          </cell>
          <cell r="C1367">
            <v>3.6</v>
          </cell>
          <cell r="D1367" t="str">
            <v>28</v>
          </cell>
          <cell r="E1367" t="str">
            <v>11.05.05</v>
          </cell>
          <cell r="F1367" t="str">
            <v/>
          </cell>
          <cell r="G1367" t="str">
            <v xml:space="preserve">  .  .</v>
          </cell>
          <cell r="H1367">
            <v>0.01</v>
          </cell>
          <cell r="I1367">
            <v>0</v>
          </cell>
          <cell r="J1367">
            <v>0</v>
          </cell>
          <cell r="K1367">
            <v>0.01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0.01</v>
          </cell>
          <cell r="Q1367">
            <v>0</v>
          </cell>
          <cell r="R1367">
            <v>123</v>
          </cell>
          <cell r="S1367">
            <v>935</v>
          </cell>
          <cell r="T1367" t="str">
            <v>Амортизация (канализация)</v>
          </cell>
          <cell r="U1367">
            <v>39200</v>
          </cell>
          <cell r="V1367">
            <v>96.2</v>
          </cell>
          <cell r="W1367">
            <v>37</v>
          </cell>
          <cell r="X1367">
            <v>59.2</v>
          </cell>
          <cell r="Y1367">
            <v>38.46153846153846</v>
          </cell>
          <cell r="Z1367">
            <v>15076.923076923076</v>
          </cell>
          <cell r="AA1367">
            <v>24123.076923076922</v>
          </cell>
          <cell r="AB1367">
            <v>2412307.692307692</v>
          </cell>
          <cell r="AC1367">
            <v>24123.066923076924</v>
          </cell>
          <cell r="AD1367">
            <v>0</v>
          </cell>
          <cell r="AE1367">
            <v>24123.076923076922</v>
          </cell>
          <cell r="AF1367">
            <v>0</v>
          </cell>
          <cell r="AG1367">
            <v>72.369230769230768</v>
          </cell>
          <cell r="AH1367">
            <v>33.957033957033957</v>
          </cell>
        </row>
        <row r="1368">
          <cell r="A1368">
            <v>1889</v>
          </cell>
          <cell r="B1368" t="str">
            <v>Кан-ция к дому 26 М-22</v>
          </cell>
          <cell r="C1368">
            <v>3.6</v>
          </cell>
          <cell r="D1368" t="str">
            <v>28</v>
          </cell>
          <cell r="E1368" t="str">
            <v>11.05.05</v>
          </cell>
          <cell r="F1368" t="str">
            <v/>
          </cell>
          <cell r="G1368" t="str">
            <v xml:space="preserve">  .  .</v>
          </cell>
          <cell r="H1368">
            <v>0.01</v>
          </cell>
          <cell r="I1368">
            <v>0</v>
          </cell>
          <cell r="J1368">
            <v>0</v>
          </cell>
          <cell r="K1368">
            <v>0.01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0.01</v>
          </cell>
          <cell r="Q1368">
            <v>0</v>
          </cell>
          <cell r="R1368">
            <v>123</v>
          </cell>
          <cell r="S1368">
            <v>935</v>
          </cell>
          <cell r="T1368" t="str">
            <v>Амортизация (канализация)</v>
          </cell>
          <cell r="U1368">
            <v>22000</v>
          </cell>
          <cell r="V1368">
            <v>96.2</v>
          </cell>
          <cell r="W1368">
            <v>37</v>
          </cell>
          <cell r="X1368">
            <v>59.2</v>
          </cell>
          <cell r="Y1368">
            <v>38.46153846153846</v>
          </cell>
          <cell r="Z1368">
            <v>8461.538461538461</v>
          </cell>
          <cell r="AA1368">
            <v>13538.461538461539</v>
          </cell>
          <cell r="AB1368">
            <v>1353846.153846154</v>
          </cell>
          <cell r="AC1368">
            <v>13538.451538461541</v>
          </cell>
          <cell r="AD1368">
            <v>0</v>
          </cell>
          <cell r="AE1368">
            <v>13538.461538461541</v>
          </cell>
          <cell r="AF1368">
            <v>0</v>
          </cell>
          <cell r="AG1368">
            <v>40.61538461538462</v>
          </cell>
          <cell r="AH1368">
            <v>19.057519057519055</v>
          </cell>
        </row>
        <row r="1369">
          <cell r="A1369">
            <v>1890</v>
          </cell>
          <cell r="B1369" t="str">
            <v>Кан-ция М-23</v>
          </cell>
          <cell r="C1369">
            <v>3.6</v>
          </cell>
          <cell r="D1369" t="str">
            <v>28</v>
          </cell>
          <cell r="E1369" t="str">
            <v>11.05.05</v>
          </cell>
          <cell r="F1369" t="str">
            <v/>
          </cell>
          <cell r="G1369" t="str">
            <v xml:space="preserve">  .  .</v>
          </cell>
          <cell r="H1369">
            <v>0.01</v>
          </cell>
          <cell r="I1369">
            <v>0</v>
          </cell>
          <cell r="J1369">
            <v>0</v>
          </cell>
          <cell r="K1369">
            <v>0.01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0.01</v>
          </cell>
          <cell r="Q1369">
            <v>0</v>
          </cell>
          <cell r="R1369">
            <v>123</v>
          </cell>
          <cell r="S1369">
            <v>935</v>
          </cell>
          <cell r="T1369" t="str">
            <v>Амортизация (канализация)</v>
          </cell>
          <cell r="U1369">
            <v>1278000</v>
          </cell>
          <cell r="V1369">
            <v>75.400000000000006</v>
          </cell>
          <cell r="W1369">
            <v>29</v>
          </cell>
          <cell r="X1369">
            <v>46.4</v>
          </cell>
          <cell r="Y1369">
            <v>38.46153846153846</v>
          </cell>
          <cell r="Z1369">
            <v>491538.4615384615</v>
          </cell>
          <cell r="AA1369">
            <v>786461.5384615385</v>
          </cell>
          <cell r="AB1369">
            <v>78646153.846153855</v>
          </cell>
          <cell r="AC1369">
            <v>786461.5284615386</v>
          </cell>
          <cell r="AD1369">
            <v>0</v>
          </cell>
          <cell r="AE1369">
            <v>786461.53846153861</v>
          </cell>
          <cell r="AF1369">
            <v>0</v>
          </cell>
          <cell r="AG1369">
            <v>2359.3846153846157</v>
          </cell>
          <cell r="AH1369">
            <v>1412.4668435013261</v>
          </cell>
        </row>
        <row r="1370">
          <cell r="A1370">
            <v>1891</v>
          </cell>
          <cell r="B1370" t="str">
            <v>Кан-ция к дому 8 в М-22 Пришахтинска</v>
          </cell>
          <cell r="C1370">
            <v>3.6</v>
          </cell>
          <cell r="D1370" t="str">
            <v>28</v>
          </cell>
          <cell r="E1370" t="str">
            <v>11.05.05</v>
          </cell>
          <cell r="F1370" t="str">
            <v/>
          </cell>
          <cell r="G1370" t="str">
            <v xml:space="preserve">  .  .</v>
          </cell>
          <cell r="H1370">
            <v>3133.99</v>
          </cell>
          <cell r="I1370">
            <v>0</v>
          </cell>
          <cell r="J1370">
            <v>0</v>
          </cell>
          <cell r="K1370">
            <v>3133.99</v>
          </cell>
          <cell r="L1370">
            <v>0</v>
          </cell>
          <cell r="M1370">
            <v>9.4</v>
          </cell>
          <cell r="N1370">
            <v>9.4</v>
          </cell>
          <cell r="O1370">
            <v>47</v>
          </cell>
          <cell r="P1370">
            <v>3086.99</v>
          </cell>
          <cell r="Q1370">
            <v>15.67</v>
          </cell>
          <cell r="R1370">
            <v>123</v>
          </cell>
          <cell r="S1370">
            <v>935</v>
          </cell>
          <cell r="T1370" t="str">
            <v>Амортизация (канализация)</v>
          </cell>
          <cell r="U1370">
            <v>28750</v>
          </cell>
          <cell r="V1370">
            <v>96.2</v>
          </cell>
          <cell r="W1370">
            <v>37</v>
          </cell>
          <cell r="X1370">
            <v>59.2</v>
          </cell>
          <cell r="Y1370">
            <v>38.46153846153846</v>
          </cell>
          <cell r="Z1370">
            <v>11057.692307692307</v>
          </cell>
          <cell r="AA1370">
            <v>17692.307692307695</v>
          </cell>
          <cell r="AB1370">
            <v>5.7312487867818476</v>
          </cell>
          <cell r="AC1370">
            <v>14827.686385286443</v>
          </cell>
          <cell r="AD1370">
            <v>222.36869297874682</v>
          </cell>
          <cell r="AE1370">
            <v>17961.676385286442</v>
          </cell>
          <cell r="AF1370">
            <v>269.36869297874682</v>
          </cell>
          <cell r="AG1370">
            <v>53.885029155859321</v>
          </cell>
          <cell r="AH1370">
            <v>24.904712404712402</v>
          </cell>
        </row>
        <row r="1371">
          <cell r="A1371">
            <v>1892</v>
          </cell>
          <cell r="B1371" t="str">
            <v>Кан-ция к дом 7 М-22 Пришахтинска</v>
          </cell>
          <cell r="C1371">
            <v>3.6</v>
          </cell>
          <cell r="D1371" t="str">
            <v>28</v>
          </cell>
          <cell r="E1371" t="str">
            <v>11.05.05</v>
          </cell>
          <cell r="F1371" t="str">
            <v/>
          </cell>
          <cell r="G1371" t="str">
            <v xml:space="preserve">  .  .</v>
          </cell>
          <cell r="H1371">
            <v>0.01</v>
          </cell>
          <cell r="I1371">
            <v>0</v>
          </cell>
          <cell r="J1371">
            <v>0</v>
          </cell>
          <cell r="K1371">
            <v>0.01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0.01</v>
          </cell>
          <cell r="Q1371">
            <v>0</v>
          </cell>
          <cell r="R1371">
            <v>123</v>
          </cell>
          <cell r="S1371">
            <v>935</v>
          </cell>
          <cell r="T1371" t="str">
            <v>Амортизация (канализация)</v>
          </cell>
          <cell r="U1371">
            <v>70250</v>
          </cell>
          <cell r="V1371">
            <v>96.2</v>
          </cell>
          <cell r="W1371">
            <v>37</v>
          </cell>
          <cell r="X1371">
            <v>59.2</v>
          </cell>
          <cell r="Y1371">
            <v>38.46153846153846</v>
          </cell>
          <cell r="Z1371">
            <v>27019.230769230766</v>
          </cell>
          <cell r="AA1371">
            <v>43230.769230769234</v>
          </cell>
          <cell r="AB1371">
            <v>4323076.923076923</v>
          </cell>
          <cell r="AC1371">
            <v>43230.759230769232</v>
          </cell>
          <cell r="AD1371">
            <v>0</v>
          </cell>
          <cell r="AE1371">
            <v>43230.769230769234</v>
          </cell>
          <cell r="AF1371">
            <v>0</v>
          </cell>
          <cell r="AG1371">
            <v>129.69230769230771</v>
          </cell>
          <cell r="AH1371">
            <v>60.854123354123352</v>
          </cell>
        </row>
        <row r="1372">
          <cell r="A1372">
            <v>1893</v>
          </cell>
          <cell r="B1372" t="str">
            <v>Кан-ция к дом 9 М-22 Пришахтинска</v>
          </cell>
          <cell r="C1372">
            <v>3.6</v>
          </cell>
          <cell r="D1372" t="str">
            <v>28</v>
          </cell>
          <cell r="E1372" t="str">
            <v>11.05.05</v>
          </cell>
          <cell r="F1372" t="str">
            <v/>
          </cell>
          <cell r="G1372" t="str">
            <v xml:space="preserve">  .  .</v>
          </cell>
          <cell r="H1372">
            <v>0.01</v>
          </cell>
          <cell r="I1372">
            <v>0</v>
          </cell>
          <cell r="J1372">
            <v>0</v>
          </cell>
          <cell r="K1372">
            <v>0.01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0.01</v>
          </cell>
          <cell r="Q1372">
            <v>0</v>
          </cell>
          <cell r="R1372">
            <v>123</v>
          </cell>
          <cell r="S1372">
            <v>935</v>
          </cell>
          <cell r="T1372" t="str">
            <v>Амортизация (канализация)</v>
          </cell>
          <cell r="U1372">
            <v>63500</v>
          </cell>
          <cell r="V1372">
            <v>96.2</v>
          </cell>
          <cell r="W1372">
            <v>37</v>
          </cell>
          <cell r="X1372">
            <v>59.2</v>
          </cell>
          <cell r="Y1372">
            <v>38.46153846153846</v>
          </cell>
          <cell r="Z1372">
            <v>24423.076923076922</v>
          </cell>
          <cell r="AA1372">
            <v>39076.923076923078</v>
          </cell>
          <cell r="AB1372">
            <v>3907692.3076923075</v>
          </cell>
          <cell r="AC1372">
            <v>39076.913076923076</v>
          </cell>
          <cell r="AD1372">
            <v>0</v>
          </cell>
          <cell r="AE1372">
            <v>39076.923076923078</v>
          </cell>
          <cell r="AF1372">
            <v>0</v>
          </cell>
          <cell r="AG1372">
            <v>117.23076923076924</v>
          </cell>
          <cell r="AH1372">
            <v>55.006930006929998</v>
          </cell>
        </row>
        <row r="1373">
          <cell r="A1373">
            <v>1894</v>
          </cell>
          <cell r="B1373" t="str">
            <v>Кан-ция к дому 2 М-22 Пришахтинск</v>
          </cell>
          <cell r="C1373">
            <v>3.6</v>
          </cell>
          <cell r="D1373" t="str">
            <v>28</v>
          </cell>
          <cell r="E1373" t="str">
            <v>11.05.05</v>
          </cell>
          <cell r="F1373" t="str">
            <v/>
          </cell>
          <cell r="G1373" t="str">
            <v xml:space="preserve">  .  .</v>
          </cell>
          <cell r="H1373">
            <v>0.01</v>
          </cell>
          <cell r="I1373">
            <v>0</v>
          </cell>
          <cell r="J1373">
            <v>0</v>
          </cell>
          <cell r="K1373">
            <v>0.01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0.01</v>
          </cell>
          <cell r="Q1373">
            <v>0</v>
          </cell>
          <cell r="R1373">
            <v>123</v>
          </cell>
          <cell r="S1373">
            <v>935</v>
          </cell>
          <cell r="T1373" t="str">
            <v>Амортизация (канализация)</v>
          </cell>
          <cell r="U1373">
            <v>27750</v>
          </cell>
          <cell r="V1373">
            <v>96.2</v>
          </cell>
          <cell r="W1373">
            <v>37</v>
          </cell>
          <cell r="X1373">
            <v>59.2</v>
          </cell>
          <cell r="Y1373">
            <v>38.46153846153846</v>
          </cell>
          <cell r="Z1373">
            <v>10673.076923076922</v>
          </cell>
          <cell r="AA1373">
            <v>17076.923076923078</v>
          </cell>
          <cell r="AB1373">
            <v>1707692.3076923077</v>
          </cell>
          <cell r="AC1373">
            <v>17076.91307692308</v>
          </cell>
          <cell r="AD1373">
            <v>0</v>
          </cell>
          <cell r="AE1373">
            <v>17076.923076923078</v>
          </cell>
          <cell r="AF1373">
            <v>0</v>
          </cell>
          <cell r="AG1373">
            <v>51.230769230769234</v>
          </cell>
          <cell r="AH1373">
            <v>24.038461538461537</v>
          </cell>
        </row>
        <row r="1374">
          <cell r="A1374">
            <v>1895</v>
          </cell>
          <cell r="B1374" t="str">
            <v>Кан-ция к дом 13 1 24 М-на 27</v>
          </cell>
          <cell r="C1374">
            <v>3.6</v>
          </cell>
          <cell r="D1374" t="str">
            <v>28</v>
          </cell>
          <cell r="E1374" t="str">
            <v>11.05.05</v>
          </cell>
          <cell r="F1374" t="str">
            <v/>
          </cell>
          <cell r="G1374" t="str">
            <v xml:space="preserve">  .  .</v>
          </cell>
          <cell r="H1374">
            <v>0.01</v>
          </cell>
          <cell r="I1374">
            <v>0</v>
          </cell>
          <cell r="J1374">
            <v>0</v>
          </cell>
          <cell r="K1374">
            <v>0.01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0.01</v>
          </cell>
          <cell r="Q1374">
            <v>0</v>
          </cell>
          <cell r="R1374">
            <v>123</v>
          </cell>
          <cell r="S1374">
            <v>935</v>
          </cell>
          <cell r="T1374" t="str">
            <v>Амортизация (канализация)</v>
          </cell>
          <cell r="U1374">
            <v>130062.5</v>
          </cell>
          <cell r="V1374">
            <v>93.6</v>
          </cell>
          <cell r="W1374">
            <v>36</v>
          </cell>
          <cell r="X1374">
            <v>57.6</v>
          </cell>
          <cell r="Y1374">
            <v>38.461538461538467</v>
          </cell>
          <cell r="Z1374">
            <v>50024.038461538468</v>
          </cell>
          <cell r="AA1374">
            <v>80038.461538461532</v>
          </cell>
          <cell r="AB1374">
            <v>8003846.1538461531</v>
          </cell>
          <cell r="AC1374">
            <v>80038.451538461537</v>
          </cell>
          <cell r="AD1374">
            <v>0</v>
          </cell>
          <cell r="AE1374">
            <v>80038.461538461532</v>
          </cell>
          <cell r="AF1374">
            <v>0</v>
          </cell>
          <cell r="AG1374">
            <v>240.11538461538461</v>
          </cell>
          <cell r="AH1374">
            <v>115.79638532763533</v>
          </cell>
        </row>
        <row r="1375">
          <cell r="A1375">
            <v>1896</v>
          </cell>
          <cell r="B1375" t="str">
            <v>Кан-ция к дом 42 46 М-на 5</v>
          </cell>
          <cell r="C1375">
            <v>3.6</v>
          </cell>
          <cell r="D1375" t="str">
            <v>28</v>
          </cell>
          <cell r="E1375" t="str">
            <v>11.05.05</v>
          </cell>
          <cell r="F1375" t="str">
            <v/>
          </cell>
          <cell r="G1375" t="str">
            <v xml:space="preserve">  .  .</v>
          </cell>
          <cell r="H1375">
            <v>0.01</v>
          </cell>
          <cell r="I1375">
            <v>0</v>
          </cell>
          <cell r="J1375">
            <v>0</v>
          </cell>
          <cell r="K1375">
            <v>0.01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0.01</v>
          </cell>
          <cell r="Q1375">
            <v>0</v>
          </cell>
          <cell r="R1375">
            <v>123</v>
          </cell>
          <cell r="S1375">
            <v>935</v>
          </cell>
          <cell r="T1375" t="str">
            <v>Амортизация (канализация)</v>
          </cell>
          <cell r="U1375">
            <v>287766.18</v>
          </cell>
          <cell r="V1375">
            <v>93.6</v>
          </cell>
          <cell r="W1375">
            <v>36</v>
          </cell>
          <cell r="X1375">
            <v>57.6</v>
          </cell>
          <cell r="Y1375">
            <v>38.461538461538467</v>
          </cell>
          <cell r="Z1375">
            <v>110679.3</v>
          </cell>
          <cell r="AA1375">
            <v>177086.88</v>
          </cell>
          <cell r="AB1375">
            <v>17708688</v>
          </cell>
          <cell r="AC1375">
            <v>177086.87</v>
          </cell>
          <cell r="AD1375">
            <v>0</v>
          </cell>
          <cell r="AE1375">
            <v>177086.88</v>
          </cell>
          <cell r="AF1375">
            <v>0</v>
          </cell>
          <cell r="AG1375">
            <v>531.26064000000008</v>
          </cell>
          <cell r="AH1375">
            <v>256.20208333333335</v>
          </cell>
        </row>
        <row r="1376">
          <cell r="A1376">
            <v>1897</v>
          </cell>
          <cell r="B1376" t="str">
            <v>Кан-ция к дом 8 4 3 11 М-на 27</v>
          </cell>
          <cell r="C1376">
            <v>3.6</v>
          </cell>
          <cell r="D1376" t="str">
            <v>28</v>
          </cell>
          <cell r="E1376" t="str">
            <v>11.05.05</v>
          </cell>
          <cell r="F1376" t="str">
            <v/>
          </cell>
          <cell r="G1376" t="str">
            <v xml:space="preserve">  .  .</v>
          </cell>
          <cell r="H1376">
            <v>0.01</v>
          </cell>
          <cell r="I1376">
            <v>0</v>
          </cell>
          <cell r="J1376">
            <v>0</v>
          </cell>
          <cell r="K1376">
            <v>0.01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0.01</v>
          </cell>
          <cell r="Q1376">
            <v>0</v>
          </cell>
          <cell r="R1376">
            <v>123</v>
          </cell>
          <cell r="S1376">
            <v>935</v>
          </cell>
          <cell r="T1376" t="str">
            <v>Амортизация (канализация)</v>
          </cell>
          <cell r="U1376">
            <v>258720</v>
          </cell>
          <cell r="V1376">
            <v>93.6</v>
          </cell>
          <cell r="W1376">
            <v>36</v>
          </cell>
          <cell r="X1376">
            <v>57.6</v>
          </cell>
          <cell r="Y1376">
            <v>38.461538461538467</v>
          </cell>
          <cell r="Z1376">
            <v>99507.692307692327</v>
          </cell>
          <cell r="AA1376">
            <v>159212.30769230769</v>
          </cell>
          <cell r="AB1376">
            <v>15921230.769230768</v>
          </cell>
          <cell r="AC1376">
            <v>159212.29769230768</v>
          </cell>
          <cell r="AD1376">
            <v>0</v>
          </cell>
          <cell r="AE1376">
            <v>159212.30769230769</v>
          </cell>
          <cell r="AF1376">
            <v>0</v>
          </cell>
          <cell r="AG1376">
            <v>477.6369230769231</v>
          </cell>
          <cell r="AH1376">
            <v>230.34188034188037</v>
          </cell>
        </row>
        <row r="1377">
          <cell r="A1377">
            <v>1898</v>
          </cell>
          <cell r="B1377" t="str">
            <v>Кан-ция к дом 16 17 2 М-на 27</v>
          </cell>
          <cell r="C1377">
            <v>3.6</v>
          </cell>
          <cell r="D1377" t="str">
            <v>28</v>
          </cell>
          <cell r="E1377" t="str">
            <v>11.05.05</v>
          </cell>
          <cell r="F1377" t="str">
            <v/>
          </cell>
          <cell r="G1377" t="str">
            <v xml:space="preserve">  .  .</v>
          </cell>
          <cell r="H1377">
            <v>0.01</v>
          </cell>
          <cell r="I1377">
            <v>0</v>
          </cell>
          <cell r="J1377">
            <v>0</v>
          </cell>
          <cell r="K1377">
            <v>0.01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0.01</v>
          </cell>
          <cell r="Q1377">
            <v>0</v>
          </cell>
          <cell r="R1377">
            <v>123</v>
          </cell>
          <cell r="S1377">
            <v>935</v>
          </cell>
          <cell r="T1377" t="str">
            <v>Амортизация (канализация)</v>
          </cell>
          <cell r="U1377">
            <v>713328</v>
          </cell>
          <cell r="V1377">
            <v>93.6</v>
          </cell>
          <cell r="W1377">
            <v>36</v>
          </cell>
          <cell r="X1377">
            <v>57.6</v>
          </cell>
          <cell r="Y1377">
            <v>38.461538461538467</v>
          </cell>
          <cell r="Z1377">
            <v>274356.92307692312</v>
          </cell>
          <cell r="AA1377">
            <v>438971.07692307688</v>
          </cell>
          <cell r="AB1377">
            <v>43897107.692307688</v>
          </cell>
          <cell r="AC1377">
            <v>438971.06692307687</v>
          </cell>
          <cell r="AD1377">
            <v>0</v>
          </cell>
          <cell r="AE1377">
            <v>438971.07692307688</v>
          </cell>
          <cell r="AF1377">
            <v>0</v>
          </cell>
          <cell r="AG1377">
            <v>1316.9132307692307</v>
          </cell>
          <cell r="AH1377">
            <v>635.08547008547009</v>
          </cell>
        </row>
        <row r="1378">
          <cell r="A1378">
            <v>1900</v>
          </cell>
          <cell r="B1378" t="str">
            <v>Кан-ция к столовой в кв 53 ул Гоголя</v>
          </cell>
          <cell r="C1378">
            <v>3.6</v>
          </cell>
          <cell r="D1378" t="str">
            <v>28</v>
          </cell>
          <cell r="E1378" t="str">
            <v>11.05.05</v>
          </cell>
          <cell r="F1378" t="str">
            <v/>
          </cell>
          <cell r="G1378" t="str">
            <v xml:space="preserve">  .  .</v>
          </cell>
          <cell r="H1378">
            <v>0.01</v>
          </cell>
          <cell r="I1378">
            <v>0</v>
          </cell>
          <cell r="J1378">
            <v>0</v>
          </cell>
          <cell r="K1378">
            <v>0.01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0.01</v>
          </cell>
          <cell r="Q1378">
            <v>0</v>
          </cell>
          <cell r="R1378">
            <v>123</v>
          </cell>
          <cell r="S1378">
            <v>935</v>
          </cell>
          <cell r="T1378" t="str">
            <v>Амортизация (канализация)</v>
          </cell>
          <cell r="U1378">
            <v>22750</v>
          </cell>
          <cell r="V1378">
            <v>93.6</v>
          </cell>
          <cell r="W1378">
            <v>36</v>
          </cell>
          <cell r="X1378">
            <v>57.6</v>
          </cell>
          <cell r="Y1378">
            <v>38.461538461538467</v>
          </cell>
          <cell r="Z1378">
            <v>8750</v>
          </cell>
          <cell r="AA1378">
            <v>14000</v>
          </cell>
          <cell r="AB1378">
            <v>1400000</v>
          </cell>
          <cell r="AC1378">
            <v>13999.99</v>
          </cell>
          <cell r="AD1378">
            <v>0</v>
          </cell>
          <cell r="AE1378">
            <v>14000</v>
          </cell>
          <cell r="AF1378">
            <v>0</v>
          </cell>
          <cell r="AG1378">
            <v>42</v>
          </cell>
          <cell r="AH1378">
            <v>20.25462962962963</v>
          </cell>
        </row>
        <row r="1379">
          <cell r="A1379">
            <v>1901</v>
          </cell>
          <cell r="B1379" t="str">
            <v>Кан-ция от инст ВНМИ по ул Чкалова 8</v>
          </cell>
          <cell r="C1379">
            <v>3.6</v>
          </cell>
          <cell r="D1379" t="str">
            <v>28</v>
          </cell>
          <cell r="E1379" t="str">
            <v>11.05.05</v>
          </cell>
          <cell r="F1379" t="str">
            <v/>
          </cell>
          <cell r="G1379" t="str">
            <v xml:space="preserve">  .  .</v>
          </cell>
          <cell r="H1379">
            <v>0.01</v>
          </cell>
          <cell r="I1379">
            <v>0</v>
          </cell>
          <cell r="J1379">
            <v>0</v>
          </cell>
          <cell r="K1379">
            <v>0.01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0.01</v>
          </cell>
          <cell r="Q1379">
            <v>0</v>
          </cell>
          <cell r="R1379">
            <v>123</v>
          </cell>
          <cell r="S1379">
            <v>935</v>
          </cell>
          <cell r="T1379" t="str">
            <v>Амортизация (канализация)</v>
          </cell>
          <cell r="U1379">
            <v>74640</v>
          </cell>
          <cell r="V1379">
            <v>93.6</v>
          </cell>
          <cell r="W1379">
            <v>36</v>
          </cell>
          <cell r="X1379">
            <v>57.6</v>
          </cell>
          <cell r="Y1379">
            <v>38.461538461538467</v>
          </cell>
          <cell r="Z1379">
            <v>28707.692307692312</v>
          </cell>
          <cell r="AA1379">
            <v>45932.307692307688</v>
          </cell>
          <cell r="AB1379">
            <v>4593230.769230769</v>
          </cell>
          <cell r="AC1379">
            <v>45932.297692307686</v>
          </cell>
          <cell r="AD1379">
            <v>0</v>
          </cell>
          <cell r="AE1379">
            <v>45932.307692307688</v>
          </cell>
          <cell r="AF1379">
            <v>0</v>
          </cell>
          <cell r="AG1379">
            <v>137.79692307692306</v>
          </cell>
          <cell r="AH1379">
            <v>66.452991452991455</v>
          </cell>
        </row>
        <row r="1380">
          <cell r="A1380">
            <v>1902</v>
          </cell>
          <cell r="B1380" t="str">
            <v>Кан-ция к зданию АТС-6</v>
          </cell>
          <cell r="C1380">
            <v>3.6</v>
          </cell>
          <cell r="D1380" t="str">
            <v>28</v>
          </cell>
          <cell r="E1380" t="str">
            <v>11.05.05</v>
          </cell>
          <cell r="F1380" t="str">
            <v/>
          </cell>
          <cell r="G1380" t="str">
            <v xml:space="preserve">  .  .</v>
          </cell>
          <cell r="H1380">
            <v>0.01</v>
          </cell>
          <cell r="I1380">
            <v>0</v>
          </cell>
          <cell r="J1380">
            <v>0</v>
          </cell>
          <cell r="K1380">
            <v>0.01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0.01</v>
          </cell>
          <cell r="Q1380">
            <v>0</v>
          </cell>
          <cell r="R1380">
            <v>123</v>
          </cell>
          <cell r="S1380">
            <v>935</v>
          </cell>
          <cell r="T1380" t="str">
            <v>Амортизация (канализация)</v>
          </cell>
          <cell r="U1380">
            <v>29250</v>
          </cell>
          <cell r="V1380">
            <v>93.6</v>
          </cell>
          <cell r="W1380">
            <v>36</v>
          </cell>
          <cell r="X1380">
            <v>57.6</v>
          </cell>
          <cell r="Y1380">
            <v>38.461538461538467</v>
          </cell>
          <cell r="Z1380">
            <v>11250</v>
          </cell>
          <cell r="AA1380">
            <v>18000</v>
          </cell>
          <cell r="AB1380">
            <v>1800000</v>
          </cell>
          <cell r="AC1380">
            <v>17999.990000000002</v>
          </cell>
          <cell r="AD1380">
            <v>0</v>
          </cell>
          <cell r="AE1380">
            <v>18000</v>
          </cell>
          <cell r="AF1380">
            <v>0</v>
          </cell>
          <cell r="AG1380">
            <v>54</v>
          </cell>
          <cell r="AH1380">
            <v>26.041666666666668</v>
          </cell>
        </row>
        <row r="1381">
          <cell r="A1381">
            <v>1903</v>
          </cell>
          <cell r="B1381" t="str">
            <v>Кан-ция к дом 1 2 14 16 М-на 7 н-города</v>
          </cell>
          <cell r="C1381">
            <v>3.6</v>
          </cell>
          <cell r="D1381" t="str">
            <v>28</v>
          </cell>
          <cell r="E1381" t="str">
            <v>11.05.05</v>
          </cell>
          <cell r="F1381" t="str">
            <v/>
          </cell>
          <cell r="G1381" t="str">
            <v xml:space="preserve">  .  .</v>
          </cell>
          <cell r="H1381">
            <v>15291.43</v>
          </cell>
          <cell r="I1381">
            <v>0</v>
          </cell>
          <cell r="J1381">
            <v>0</v>
          </cell>
          <cell r="K1381">
            <v>15291.43</v>
          </cell>
          <cell r="L1381">
            <v>0</v>
          </cell>
          <cell r="M1381">
            <v>45.87</v>
          </cell>
          <cell r="N1381">
            <v>45.87</v>
          </cell>
          <cell r="O1381">
            <v>137.61000000000001</v>
          </cell>
          <cell r="P1381">
            <v>15153.82</v>
          </cell>
          <cell r="Q1381">
            <v>76.459999999999994</v>
          </cell>
          <cell r="R1381">
            <v>123</v>
          </cell>
          <cell r="S1381">
            <v>935</v>
          </cell>
          <cell r="T1381" t="str">
            <v>Амортизация (канализация)</v>
          </cell>
          <cell r="U1381">
            <v>149000</v>
          </cell>
          <cell r="V1381">
            <v>93.6</v>
          </cell>
          <cell r="W1381">
            <v>36</v>
          </cell>
          <cell r="X1381">
            <v>57.6</v>
          </cell>
          <cell r="Y1381">
            <v>38.461538461538467</v>
          </cell>
          <cell r="Z1381">
            <v>57307.692307692319</v>
          </cell>
          <cell r="AA1381">
            <v>91692.307692307688</v>
          </cell>
          <cell r="AB1381">
            <v>6.0507718642763137</v>
          </cell>
          <cell r="AC1381">
            <v>77233.524408550758</v>
          </cell>
          <cell r="AD1381">
            <v>695.03671624306355</v>
          </cell>
          <cell r="AE1381">
            <v>92524.954408550751</v>
          </cell>
          <cell r="AF1381">
            <v>832.64671624306357</v>
          </cell>
          <cell r="AG1381">
            <v>277.57486322565228</v>
          </cell>
          <cell r="AH1381">
            <v>132.65669515669518</v>
          </cell>
        </row>
        <row r="1382">
          <cell r="A1382">
            <v>1904</v>
          </cell>
          <cell r="B1382" t="str">
            <v>Кан-ция к дому 61 М-на 1-3 нов гор</v>
          </cell>
          <cell r="C1382">
            <v>3.6</v>
          </cell>
          <cell r="D1382" t="str">
            <v>28</v>
          </cell>
          <cell r="E1382" t="str">
            <v>11.05.05</v>
          </cell>
          <cell r="F1382" t="str">
            <v/>
          </cell>
          <cell r="G1382" t="str">
            <v xml:space="preserve">  .  .</v>
          </cell>
          <cell r="H1382">
            <v>0.01</v>
          </cell>
          <cell r="I1382">
            <v>0</v>
          </cell>
          <cell r="J1382">
            <v>0</v>
          </cell>
          <cell r="K1382">
            <v>0.01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0.01</v>
          </cell>
          <cell r="Q1382">
            <v>0</v>
          </cell>
          <cell r="R1382">
            <v>123</v>
          </cell>
          <cell r="S1382">
            <v>935</v>
          </cell>
          <cell r="T1382" t="str">
            <v>Амортизация (канализация)</v>
          </cell>
          <cell r="U1382">
            <v>15500</v>
          </cell>
          <cell r="V1382">
            <v>93.6</v>
          </cell>
          <cell r="W1382">
            <v>36</v>
          </cell>
          <cell r="X1382">
            <v>57.6</v>
          </cell>
          <cell r="Y1382">
            <v>38.461538461538467</v>
          </cell>
          <cell r="Z1382">
            <v>5961.5384615384628</v>
          </cell>
          <cell r="AA1382">
            <v>9538.4615384615372</v>
          </cell>
          <cell r="AB1382">
            <v>953846.15384615376</v>
          </cell>
          <cell r="AC1382">
            <v>9538.451538461537</v>
          </cell>
          <cell r="AD1382">
            <v>0</v>
          </cell>
          <cell r="AE1382">
            <v>9538.4615384615372</v>
          </cell>
          <cell r="AF1382">
            <v>0</v>
          </cell>
          <cell r="AG1382">
            <v>28.61538461538461</v>
          </cell>
          <cell r="AH1382">
            <v>13.799857549857551</v>
          </cell>
        </row>
        <row r="1383">
          <cell r="A1383">
            <v>1905</v>
          </cell>
          <cell r="B1383" t="str">
            <v>Коллектор к школе 94</v>
          </cell>
          <cell r="C1383">
            <v>3.6</v>
          </cell>
          <cell r="D1383" t="str">
            <v>28</v>
          </cell>
          <cell r="E1383" t="str">
            <v>11.05.05</v>
          </cell>
          <cell r="F1383" t="str">
            <v/>
          </cell>
          <cell r="G1383" t="str">
            <v xml:space="preserve">  .  .</v>
          </cell>
          <cell r="H1383">
            <v>0.01</v>
          </cell>
          <cell r="I1383">
            <v>0</v>
          </cell>
          <cell r="J1383">
            <v>0</v>
          </cell>
          <cell r="K1383">
            <v>0.01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0.01</v>
          </cell>
          <cell r="Q1383">
            <v>0</v>
          </cell>
          <cell r="R1383">
            <v>123</v>
          </cell>
          <cell r="S1383">
            <v>935</v>
          </cell>
          <cell r="T1383" t="str">
            <v>Амортизация (канализация)</v>
          </cell>
          <cell r="U1383">
            <v>811860</v>
          </cell>
          <cell r="V1383">
            <v>93.6</v>
          </cell>
          <cell r="W1383">
            <v>36</v>
          </cell>
          <cell r="X1383">
            <v>57.6</v>
          </cell>
          <cell r="Y1383">
            <v>38.461538461538467</v>
          </cell>
          <cell r="Z1383">
            <v>312253.84615384624</v>
          </cell>
          <cell r="AA1383">
            <v>499606.15384615376</v>
          </cell>
          <cell r="AB1383">
            <v>49960615.384615377</v>
          </cell>
          <cell r="AC1383">
            <v>499606.14384615375</v>
          </cell>
          <cell r="AD1383">
            <v>0</v>
          </cell>
          <cell r="AE1383">
            <v>499606.15384615376</v>
          </cell>
          <cell r="AF1383">
            <v>0</v>
          </cell>
          <cell r="AG1383">
            <v>1498.8184615384614</v>
          </cell>
          <cell r="AH1383">
            <v>722.8098290598291</v>
          </cell>
        </row>
        <row r="1384">
          <cell r="A1384">
            <v>1906</v>
          </cell>
          <cell r="B1384" t="str">
            <v>Коллектор по ул Кривогуза</v>
          </cell>
          <cell r="C1384">
            <v>3.6</v>
          </cell>
          <cell r="D1384" t="str">
            <v>28</v>
          </cell>
          <cell r="E1384" t="str">
            <v>11.05.05</v>
          </cell>
          <cell r="F1384" t="str">
            <v/>
          </cell>
          <cell r="G1384" t="str">
            <v xml:space="preserve">  .  .</v>
          </cell>
          <cell r="H1384">
            <v>0.01</v>
          </cell>
          <cell r="I1384">
            <v>0</v>
          </cell>
          <cell r="J1384">
            <v>0</v>
          </cell>
          <cell r="K1384">
            <v>0.01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0.01</v>
          </cell>
          <cell r="Q1384">
            <v>0</v>
          </cell>
          <cell r="R1384">
            <v>123</v>
          </cell>
          <cell r="S1384">
            <v>935</v>
          </cell>
          <cell r="T1384" t="str">
            <v>Амортизация (канализация)</v>
          </cell>
          <cell r="U1384">
            <v>1199900</v>
          </cell>
          <cell r="V1384">
            <v>39</v>
          </cell>
          <cell r="W1384">
            <v>36</v>
          </cell>
          <cell r="X1384">
            <v>3</v>
          </cell>
          <cell r="Y1384">
            <v>92.307692307692307</v>
          </cell>
          <cell r="Z1384">
            <v>1107600</v>
          </cell>
          <cell r="AA1384">
            <v>92300</v>
          </cell>
          <cell r="AB1384">
            <v>9230000</v>
          </cell>
          <cell r="AC1384">
            <v>92299.99</v>
          </cell>
          <cell r="AD1384">
            <v>0</v>
          </cell>
          <cell r="AE1384">
            <v>92300</v>
          </cell>
          <cell r="AF1384">
            <v>0</v>
          </cell>
          <cell r="AG1384">
            <v>276.90000000000003</v>
          </cell>
          <cell r="AH1384">
            <v>2563.8888888888891</v>
          </cell>
        </row>
        <row r="1385">
          <cell r="A1385">
            <v>1907</v>
          </cell>
          <cell r="B1385" t="str">
            <v>Коллектор по ул Кривогуза</v>
          </cell>
          <cell r="C1385">
            <v>3.6</v>
          </cell>
          <cell r="D1385" t="str">
            <v>28</v>
          </cell>
          <cell r="E1385" t="str">
            <v>11.05.05</v>
          </cell>
          <cell r="F1385" t="str">
            <v/>
          </cell>
          <cell r="G1385" t="str">
            <v xml:space="preserve">  .  .</v>
          </cell>
          <cell r="H1385">
            <v>0.01</v>
          </cell>
          <cell r="I1385">
            <v>0</v>
          </cell>
          <cell r="J1385">
            <v>0</v>
          </cell>
          <cell r="K1385">
            <v>0.01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0.01</v>
          </cell>
          <cell r="Q1385">
            <v>0</v>
          </cell>
          <cell r="R1385">
            <v>123</v>
          </cell>
          <cell r="S1385">
            <v>935</v>
          </cell>
          <cell r="T1385" t="str">
            <v>Амортизация (канализация)</v>
          </cell>
          <cell r="U1385">
            <v>6324850</v>
          </cell>
          <cell r="V1385">
            <v>39</v>
          </cell>
          <cell r="W1385">
            <v>36</v>
          </cell>
          <cell r="X1385">
            <v>3</v>
          </cell>
          <cell r="Y1385">
            <v>92.307692307692307</v>
          </cell>
          <cell r="Z1385">
            <v>5838323.076923077</v>
          </cell>
          <cell r="AA1385">
            <v>486526.92307692301</v>
          </cell>
          <cell r="AB1385">
            <v>48652692.307692297</v>
          </cell>
          <cell r="AC1385">
            <v>486526.913076923</v>
          </cell>
          <cell r="AD1385">
            <v>0</v>
          </cell>
          <cell r="AE1385">
            <v>486526.92307692301</v>
          </cell>
          <cell r="AF1385">
            <v>0</v>
          </cell>
          <cell r="AG1385">
            <v>1459.580769230769</v>
          </cell>
          <cell r="AH1385">
            <v>13514.636752136752</v>
          </cell>
        </row>
        <row r="1386">
          <cell r="A1386">
            <v>1908</v>
          </cell>
          <cell r="B1386" t="str">
            <v>Кан-ция по ул Панфилова 3-13неч 23 25 29 31 33</v>
          </cell>
          <cell r="C1386">
            <v>3.6</v>
          </cell>
          <cell r="D1386" t="str">
            <v>28</v>
          </cell>
          <cell r="E1386" t="str">
            <v>11.05.05</v>
          </cell>
          <cell r="F1386" t="str">
            <v/>
          </cell>
          <cell r="G1386" t="str">
            <v xml:space="preserve">  .  .</v>
          </cell>
          <cell r="H1386">
            <v>0.01</v>
          </cell>
          <cell r="I1386">
            <v>0</v>
          </cell>
          <cell r="J1386">
            <v>0</v>
          </cell>
          <cell r="K1386">
            <v>0.01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0.01</v>
          </cell>
          <cell r="Q1386">
            <v>0</v>
          </cell>
          <cell r="R1386">
            <v>123</v>
          </cell>
          <cell r="S1386">
            <v>935</v>
          </cell>
          <cell r="T1386" t="str">
            <v>Амортизация (канализация)</v>
          </cell>
          <cell r="U1386">
            <v>1047012.6</v>
          </cell>
          <cell r="V1386">
            <v>93.6</v>
          </cell>
          <cell r="W1386">
            <v>36</v>
          </cell>
          <cell r="X1386">
            <v>57.6</v>
          </cell>
          <cell r="Y1386">
            <v>38.461538461538467</v>
          </cell>
          <cell r="Z1386">
            <v>402697.15384615399</v>
          </cell>
          <cell r="AA1386">
            <v>644315.4461538461</v>
          </cell>
          <cell r="AB1386">
            <v>64431544.615384609</v>
          </cell>
          <cell r="AC1386">
            <v>644315.43615384609</v>
          </cell>
          <cell r="AD1386">
            <v>0</v>
          </cell>
          <cell r="AE1386">
            <v>644315.4461538461</v>
          </cell>
          <cell r="AF1386">
            <v>0</v>
          </cell>
          <cell r="AG1386">
            <v>1932.9463384615385</v>
          </cell>
          <cell r="AH1386">
            <v>932.16933760683753</v>
          </cell>
        </row>
        <row r="1387">
          <cell r="A1387">
            <v>1909</v>
          </cell>
          <cell r="B1387" t="str">
            <v>Кан-ция по ул Ленина 34 44 12</v>
          </cell>
          <cell r="C1387">
            <v>3.6</v>
          </cell>
          <cell r="D1387" t="str">
            <v>28</v>
          </cell>
          <cell r="E1387" t="str">
            <v>11.05.05</v>
          </cell>
          <cell r="F1387" t="str">
            <v/>
          </cell>
          <cell r="G1387" t="str">
            <v xml:space="preserve">  .  .</v>
          </cell>
          <cell r="H1387">
            <v>0.01</v>
          </cell>
          <cell r="I1387">
            <v>0</v>
          </cell>
          <cell r="J1387">
            <v>0</v>
          </cell>
          <cell r="K1387">
            <v>0.01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0.01</v>
          </cell>
          <cell r="Q1387">
            <v>0</v>
          </cell>
          <cell r="R1387">
            <v>123</v>
          </cell>
          <cell r="S1387">
            <v>935</v>
          </cell>
          <cell r="T1387" t="str">
            <v>Амортизация (канализация)</v>
          </cell>
          <cell r="U1387">
            <v>558120.6</v>
          </cell>
          <cell r="V1387">
            <v>93.6</v>
          </cell>
          <cell r="W1387">
            <v>36</v>
          </cell>
          <cell r="X1387">
            <v>57.6</v>
          </cell>
          <cell r="Y1387">
            <v>38.461538461538467</v>
          </cell>
          <cell r="Z1387">
            <v>214661.76923076931</v>
          </cell>
          <cell r="AA1387">
            <v>343458.83076923079</v>
          </cell>
          <cell r="AB1387">
            <v>34345883.07692308</v>
          </cell>
          <cell r="AC1387">
            <v>343458.82076923078</v>
          </cell>
          <cell r="AD1387">
            <v>0</v>
          </cell>
          <cell r="AE1387">
            <v>343458.83076923079</v>
          </cell>
          <cell r="AF1387">
            <v>0</v>
          </cell>
          <cell r="AG1387">
            <v>1030.3764923076924</v>
          </cell>
          <cell r="AH1387">
            <v>496.90224358974359</v>
          </cell>
        </row>
        <row r="1388">
          <cell r="A1388">
            <v>1910</v>
          </cell>
          <cell r="B1388" t="str">
            <v>Кан-ция к дому 8 в М-не 1-3 нов город</v>
          </cell>
          <cell r="C1388">
            <v>3.6</v>
          </cell>
          <cell r="D1388" t="str">
            <v>28</v>
          </cell>
          <cell r="E1388" t="str">
            <v>11.05.05</v>
          </cell>
          <cell r="F1388" t="str">
            <v/>
          </cell>
          <cell r="G1388" t="str">
            <v xml:space="preserve">  .  .</v>
          </cell>
          <cell r="H1388">
            <v>0.01</v>
          </cell>
          <cell r="I1388">
            <v>0</v>
          </cell>
          <cell r="J1388">
            <v>0</v>
          </cell>
          <cell r="K1388">
            <v>0.01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0.01</v>
          </cell>
          <cell r="Q1388">
            <v>0</v>
          </cell>
          <cell r="R1388">
            <v>123</v>
          </cell>
          <cell r="S1388">
            <v>935</v>
          </cell>
          <cell r="T1388" t="str">
            <v>Амортизация (канализация)</v>
          </cell>
          <cell r="U1388">
            <v>45691.8</v>
          </cell>
          <cell r="V1388">
            <v>93.6</v>
          </cell>
          <cell r="W1388">
            <v>36</v>
          </cell>
          <cell r="X1388">
            <v>57.6</v>
          </cell>
          <cell r="Y1388">
            <v>38.461538461538467</v>
          </cell>
          <cell r="Z1388">
            <v>17573.769230769234</v>
          </cell>
          <cell r="AA1388">
            <v>28118.030769230762</v>
          </cell>
          <cell r="AB1388">
            <v>2811803.0769230761</v>
          </cell>
          <cell r="AC1388">
            <v>28118.020769230763</v>
          </cell>
          <cell r="AD1388">
            <v>0</v>
          </cell>
          <cell r="AE1388">
            <v>28118.030769230762</v>
          </cell>
          <cell r="AF1388">
            <v>0</v>
          </cell>
          <cell r="AG1388">
            <v>84.354092307692284</v>
          </cell>
          <cell r="AH1388">
            <v>40.68002136752137</v>
          </cell>
        </row>
        <row r="1389">
          <cell r="A1389">
            <v>1911</v>
          </cell>
          <cell r="B1389" t="str">
            <v>Кан-ция в М-не 6 нов города д 10 11 12</v>
          </cell>
          <cell r="C1389">
            <v>3.6</v>
          </cell>
          <cell r="D1389" t="str">
            <v>28</v>
          </cell>
          <cell r="E1389" t="str">
            <v>11.05.05</v>
          </cell>
          <cell r="F1389" t="str">
            <v/>
          </cell>
          <cell r="G1389" t="str">
            <v xml:space="preserve">  .  .</v>
          </cell>
          <cell r="H1389">
            <v>845.29</v>
          </cell>
          <cell r="I1389">
            <v>0</v>
          </cell>
          <cell r="J1389">
            <v>0</v>
          </cell>
          <cell r="K1389">
            <v>845.29</v>
          </cell>
          <cell r="L1389">
            <v>0</v>
          </cell>
          <cell r="M1389">
            <v>2.54</v>
          </cell>
          <cell r="N1389">
            <v>2.54</v>
          </cell>
          <cell r="O1389">
            <v>17.78</v>
          </cell>
          <cell r="P1389">
            <v>827.51</v>
          </cell>
          <cell r="Q1389">
            <v>4.2300000000000004</v>
          </cell>
          <cell r="R1389">
            <v>123</v>
          </cell>
          <cell r="S1389">
            <v>935</v>
          </cell>
          <cell r="T1389" t="str">
            <v>Амортизация (канализация)</v>
          </cell>
          <cell r="U1389">
            <v>666930</v>
          </cell>
          <cell r="V1389">
            <v>93.6</v>
          </cell>
          <cell r="W1389">
            <v>36</v>
          </cell>
          <cell r="X1389">
            <v>57.6</v>
          </cell>
          <cell r="Y1389">
            <v>38.461538461538467</v>
          </cell>
          <cell r="Z1389">
            <v>256511.53846153853</v>
          </cell>
          <cell r="AA1389">
            <v>410418.4615384615</v>
          </cell>
          <cell r="AB1389">
            <v>495.96797807695555</v>
          </cell>
          <cell r="AC1389">
            <v>418391.48218866973</v>
          </cell>
          <cell r="AD1389">
            <v>8800.5306502082694</v>
          </cell>
          <cell r="AE1389">
            <v>419236.77218866971</v>
          </cell>
          <cell r="AF1389">
            <v>8818.3106502082701</v>
          </cell>
          <cell r="AG1389">
            <v>1257.7103165660092</v>
          </cell>
          <cell r="AH1389">
            <v>593.77670940170947</v>
          </cell>
        </row>
        <row r="1390">
          <cell r="A1390">
            <v>1912</v>
          </cell>
          <cell r="B1390" t="str">
            <v>Кан-ция к дом 68 68а в М-не 2</v>
          </cell>
          <cell r="C1390">
            <v>3.6</v>
          </cell>
          <cell r="D1390" t="str">
            <v>28</v>
          </cell>
          <cell r="E1390" t="str">
            <v>11.05.05</v>
          </cell>
          <cell r="F1390" t="str">
            <v/>
          </cell>
          <cell r="G1390" t="str">
            <v xml:space="preserve">  .  .</v>
          </cell>
          <cell r="H1390">
            <v>0.01</v>
          </cell>
          <cell r="I1390">
            <v>0</v>
          </cell>
          <cell r="J1390">
            <v>0</v>
          </cell>
          <cell r="K1390">
            <v>0.01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0.01</v>
          </cell>
          <cell r="Q1390">
            <v>0</v>
          </cell>
          <cell r="R1390">
            <v>123</v>
          </cell>
          <cell r="S1390">
            <v>935</v>
          </cell>
          <cell r="T1390" t="str">
            <v>Амортизация (канализация)</v>
          </cell>
          <cell r="U1390">
            <v>58250</v>
          </cell>
          <cell r="V1390">
            <v>93.6</v>
          </cell>
          <cell r="W1390">
            <v>36</v>
          </cell>
          <cell r="X1390">
            <v>57.6</v>
          </cell>
          <cell r="Y1390">
            <v>38.461538461538467</v>
          </cell>
          <cell r="Z1390">
            <v>22403.84615384616</v>
          </cell>
          <cell r="AA1390">
            <v>35846.153846153844</v>
          </cell>
          <cell r="AB1390">
            <v>3584615.3846153845</v>
          </cell>
          <cell r="AC1390">
            <v>35846.143846153842</v>
          </cell>
          <cell r="AD1390">
            <v>0</v>
          </cell>
          <cell r="AE1390">
            <v>35846.153846153844</v>
          </cell>
          <cell r="AF1390">
            <v>0</v>
          </cell>
          <cell r="AG1390">
            <v>107.53846153846153</v>
          </cell>
          <cell r="AH1390">
            <v>51.860754985754987</v>
          </cell>
        </row>
        <row r="1391">
          <cell r="A1391">
            <v>1913</v>
          </cell>
          <cell r="B1391" t="str">
            <v>Кан-ция по ул Алалыкина 4 6</v>
          </cell>
          <cell r="C1391">
            <v>3.6</v>
          </cell>
          <cell r="D1391" t="str">
            <v>28</v>
          </cell>
          <cell r="E1391" t="str">
            <v>11.05.05</v>
          </cell>
          <cell r="F1391" t="str">
            <v/>
          </cell>
          <cell r="G1391" t="str">
            <v xml:space="preserve">  .  .</v>
          </cell>
          <cell r="H1391">
            <v>0.01</v>
          </cell>
          <cell r="I1391">
            <v>0</v>
          </cell>
          <cell r="J1391">
            <v>0</v>
          </cell>
          <cell r="K1391">
            <v>0.01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0.01</v>
          </cell>
          <cell r="Q1391">
            <v>0</v>
          </cell>
          <cell r="R1391">
            <v>123</v>
          </cell>
          <cell r="S1391">
            <v>935</v>
          </cell>
          <cell r="T1391" t="str">
            <v>Амортизация (канализация)</v>
          </cell>
          <cell r="U1391">
            <v>161595.6</v>
          </cell>
          <cell r="V1391">
            <v>93.6</v>
          </cell>
          <cell r="W1391">
            <v>36</v>
          </cell>
          <cell r="X1391">
            <v>57.6</v>
          </cell>
          <cell r="Y1391">
            <v>38.461538461538467</v>
          </cell>
          <cell r="Z1391">
            <v>62152.153846153851</v>
          </cell>
          <cell r="AA1391">
            <v>99443.446153846133</v>
          </cell>
          <cell r="AB1391">
            <v>9944344.6153846122</v>
          </cell>
          <cell r="AC1391">
            <v>99443.436153846123</v>
          </cell>
          <cell r="AD1391">
            <v>0</v>
          </cell>
          <cell r="AE1391">
            <v>99443.446153846118</v>
          </cell>
          <cell r="AF1391">
            <v>0</v>
          </cell>
          <cell r="AG1391">
            <v>298.33033846153836</v>
          </cell>
          <cell r="AH1391">
            <v>143.8707264957265</v>
          </cell>
        </row>
        <row r="1392">
          <cell r="A1392">
            <v>1914</v>
          </cell>
          <cell r="B1392" t="str">
            <v>Кан-ция по ул Связи 22 22а</v>
          </cell>
          <cell r="C1392">
            <v>3.6</v>
          </cell>
          <cell r="D1392" t="str">
            <v>28</v>
          </cell>
          <cell r="E1392" t="str">
            <v>11.05.05</v>
          </cell>
          <cell r="F1392" t="str">
            <v/>
          </cell>
          <cell r="G1392" t="str">
            <v xml:space="preserve">  .  .</v>
          </cell>
          <cell r="H1392">
            <v>0.01</v>
          </cell>
          <cell r="I1392">
            <v>0</v>
          </cell>
          <cell r="J1392">
            <v>0</v>
          </cell>
          <cell r="K1392">
            <v>0.01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0.01</v>
          </cell>
          <cell r="Q1392">
            <v>0</v>
          </cell>
          <cell r="R1392">
            <v>123</v>
          </cell>
          <cell r="S1392">
            <v>935</v>
          </cell>
          <cell r="T1392" t="str">
            <v>Амортизация (канализация)</v>
          </cell>
          <cell r="U1392">
            <v>223360.2</v>
          </cell>
          <cell r="V1392">
            <v>93.6</v>
          </cell>
          <cell r="W1392">
            <v>36</v>
          </cell>
          <cell r="X1392">
            <v>57.6</v>
          </cell>
          <cell r="Y1392">
            <v>38.461538461538467</v>
          </cell>
          <cell r="Z1392">
            <v>85907.769230769249</v>
          </cell>
          <cell r="AA1392">
            <v>137452.43076923076</v>
          </cell>
          <cell r="AB1392">
            <v>13745243.076923076</v>
          </cell>
          <cell r="AC1392">
            <v>137452.42076923075</v>
          </cell>
          <cell r="AD1392">
            <v>0</v>
          </cell>
          <cell r="AE1392">
            <v>137452.43076923076</v>
          </cell>
          <cell r="AF1392">
            <v>0</v>
          </cell>
          <cell r="AG1392">
            <v>412.35729230769226</v>
          </cell>
          <cell r="AH1392">
            <v>198.86057692307693</v>
          </cell>
        </row>
        <row r="1393">
          <cell r="A1393">
            <v>1915</v>
          </cell>
          <cell r="B1393" t="str">
            <v>Кан-ция пр Советский 31 28а</v>
          </cell>
          <cell r="C1393">
            <v>3.6</v>
          </cell>
          <cell r="D1393" t="str">
            <v>28</v>
          </cell>
          <cell r="E1393" t="str">
            <v>11.05.05</v>
          </cell>
          <cell r="F1393" t="str">
            <v/>
          </cell>
          <cell r="G1393" t="str">
            <v xml:space="preserve">  .  .</v>
          </cell>
          <cell r="H1393">
            <v>0.01</v>
          </cell>
          <cell r="I1393">
            <v>0</v>
          </cell>
          <cell r="J1393">
            <v>0</v>
          </cell>
          <cell r="K1393">
            <v>0.01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0.01</v>
          </cell>
          <cell r="Q1393">
            <v>0</v>
          </cell>
          <cell r="R1393">
            <v>123</v>
          </cell>
          <cell r="S1393">
            <v>935</v>
          </cell>
          <cell r="T1393" t="str">
            <v>Амортизация (канализация)</v>
          </cell>
          <cell r="U1393">
            <v>447840</v>
          </cell>
          <cell r="V1393">
            <v>93.6</v>
          </cell>
          <cell r="W1393">
            <v>36</v>
          </cell>
          <cell r="X1393">
            <v>57.6</v>
          </cell>
          <cell r="Y1393">
            <v>38.461538461538467</v>
          </cell>
          <cell r="Z1393">
            <v>172246.15384615387</v>
          </cell>
          <cell r="AA1393">
            <v>275593.84615384613</v>
          </cell>
          <cell r="AB1393">
            <v>27559384.615384612</v>
          </cell>
          <cell r="AC1393">
            <v>275593.83615384612</v>
          </cell>
          <cell r="AD1393">
            <v>0</v>
          </cell>
          <cell r="AE1393">
            <v>275593.84615384613</v>
          </cell>
          <cell r="AF1393">
            <v>0</v>
          </cell>
          <cell r="AG1393">
            <v>826.78153846153839</v>
          </cell>
          <cell r="AH1393">
            <v>398.71794871794873</v>
          </cell>
        </row>
        <row r="1394">
          <cell r="A1394">
            <v>1916</v>
          </cell>
          <cell r="B1394" t="str">
            <v>Кан-ция по ул Театральная 28</v>
          </cell>
          <cell r="C1394">
            <v>3.6</v>
          </cell>
          <cell r="D1394" t="str">
            <v>28</v>
          </cell>
          <cell r="E1394" t="str">
            <v>11.05.05</v>
          </cell>
          <cell r="F1394" t="str">
            <v/>
          </cell>
          <cell r="G1394" t="str">
            <v xml:space="preserve">  .  .</v>
          </cell>
          <cell r="H1394">
            <v>0.01</v>
          </cell>
          <cell r="I1394">
            <v>0</v>
          </cell>
          <cell r="J1394">
            <v>0</v>
          </cell>
          <cell r="K1394">
            <v>0.01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0.01</v>
          </cell>
          <cell r="Q1394">
            <v>0</v>
          </cell>
          <cell r="R1394">
            <v>123</v>
          </cell>
          <cell r="S1394">
            <v>935</v>
          </cell>
          <cell r="T1394" t="str">
            <v>Амортизация (канализация)</v>
          </cell>
          <cell r="U1394">
            <v>320019</v>
          </cell>
          <cell r="V1394">
            <v>93.6</v>
          </cell>
          <cell r="W1394">
            <v>36</v>
          </cell>
          <cell r="X1394">
            <v>57.6</v>
          </cell>
          <cell r="Y1394">
            <v>38.461538461538467</v>
          </cell>
          <cell r="Z1394">
            <v>123084.23076923079</v>
          </cell>
          <cell r="AA1394">
            <v>196934.76923076919</v>
          </cell>
          <cell r="AB1394">
            <v>19693476.92307692</v>
          </cell>
          <cell r="AC1394">
            <v>196934.75923076921</v>
          </cell>
          <cell r="AD1394">
            <v>0</v>
          </cell>
          <cell r="AE1394">
            <v>196934.76923076922</v>
          </cell>
          <cell r="AF1394">
            <v>0</v>
          </cell>
          <cell r="AG1394">
            <v>590.80430769230759</v>
          </cell>
          <cell r="AH1394">
            <v>284.91720085470087</v>
          </cell>
        </row>
        <row r="1395">
          <cell r="A1395">
            <v>1917</v>
          </cell>
          <cell r="B1395" t="str">
            <v>Кан-ция по ул Б-Мира 4а</v>
          </cell>
          <cell r="C1395">
            <v>3.6</v>
          </cell>
          <cell r="D1395" t="str">
            <v>28</v>
          </cell>
          <cell r="E1395" t="str">
            <v>11.05.05</v>
          </cell>
          <cell r="F1395" t="str">
            <v/>
          </cell>
          <cell r="G1395" t="str">
            <v xml:space="preserve">  .  .</v>
          </cell>
          <cell r="H1395">
            <v>0.01</v>
          </cell>
          <cell r="I1395">
            <v>0</v>
          </cell>
          <cell r="J1395">
            <v>0</v>
          </cell>
          <cell r="K1395">
            <v>0.01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0.01</v>
          </cell>
          <cell r="Q1395">
            <v>0</v>
          </cell>
          <cell r="R1395">
            <v>123</v>
          </cell>
          <cell r="S1395">
            <v>935</v>
          </cell>
          <cell r="T1395" t="str">
            <v>Амортизация (канализация)</v>
          </cell>
          <cell r="U1395">
            <v>64377</v>
          </cell>
          <cell r="V1395">
            <v>93.6</v>
          </cell>
          <cell r="W1395">
            <v>36</v>
          </cell>
          <cell r="X1395">
            <v>57.6</v>
          </cell>
          <cell r="Y1395">
            <v>38.461538461538467</v>
          </cell>
          <cell r="Z1395">
            <v>24760.384615384621</v>
          </cell>
          <cell r="AA1395">
            <v>39616.615384615376</v>
          </cell>
          <cell r="AB1395">
            <v>3961661.5384615376</v>
          </cell>
          <cell r="AC1395">
            <v>39616.605384615374</v>
          </cell>
          <cell r="AD1395">
            <v>0</v>
          </cell>
          <cell r="AE1395">
            <v>39616.615384615376</v>
          </cell>
          <cell r="AF1395">
            <v>0</v>
          </cell>
          <cell r="AG1395">
            <v>118.84984615384614</v>
          </cell>
          <cell r="AH1395">
            <v>57.315705128205131</v>
          </cell>
        </row>
        <row r="1396">
          <cell r="A1396">
            <v>1918</v>
          </cell>
          <cell r="B1396" t="str">
            <v>Кан-ция по ул Чижевского, 16 18 24</v>
          </cell>
          <cell r="C1396">
            <v>3.6</v>
          </cell>
          <cell r="D1396" t="str">
            <v>28</v>
          </cell>
          <cell r="E1396" t="str">
            <v>11.05.05</v>
          </cell>
          <cell r="F1396" t="str">
            <v/>
          </cell>
          <cell r="G1396" t="str">
            <v xml:space="preserve">  .  .</v>
          </cell>
          <cell r="H1396">
            <v>0.01</v>
          </cell>
          <cell r="I1396">
            <v>0</v>
          </cell>
          <cell r="J1396">
            <v>0</v>
          </cell>
          <cell r="K1396">
            <v>0.01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0.01</v>
          </cell>
          <cell r="Q1396">
            <v>0</v>
          </cell>
          <cell r="R1396">
            <v>123</v>
          </cell>
          <cell r="S1396">
            <v>935</v>
          </cell>
          <cell r="T1396" t="str">
            <v>Амортизация (канализация)</v>
          </cell>
          <cell r="U1396">
            <v>243886.2</v>
          </cell>
          <cell r="V1396">
            <v>93.6</v>
          </cell>
          <cell r="W1396">
            <v>36</v>
          </cell>
          <cell r="X1396">
            <v>57.6</v>
          </cell>
          <cell r="Y1396">
            <v>38.461538461538467</v>
          </cell>
          <cell r="Z1396">
            <v>93802.384615384624</v>
          </cell>
          <cell r="AA1396">
            <v>150083.81538461536</v>
          </cell>
          <cell r="AB1396">
            <v>15008381.538461536</v>
          </cell>
          <cell r="AC1396">
            <v>150083.80538461535</v>
          </cell>
          <cell r="AD1396">
            <v>0</v>
          </cell>
          <cell r="AE1396">
            <v>150083.81538461536</v>
          </cell>
          <cell r="AF1396">
            <v>0</v>
          </cell>
          <cell r="AG1396">
            <v>450.25144615384602</v>
          </cell>
          <cell r="AH1396">
            <v>217.13514957264962</v>
          </cell>
        </row>
        <row r="1397">
          <cell r="A1397">
            <v>1919</v>
          </cell>
          <cell r="B1397" t="str">
            <v>Кан-ция к дом 5 6 7 пос Федоровка</v>
          </cell>
          <cell r="C1397">
            <v>3.6</v>
          </cell>
          <cell r="D1397" t="str">
            <v>28</v>
          </cell>
          <cell r="E1397" t="str">
            <v>11.05.05</v>
          </cell>
          <cell r="F1397" t="str">
            <v/>
          </cell>
          <cell r="G1397" t="str">
            <v xml:space="preserve">  .  .</v>
          </cell>
          <cell r="H1397">
            <v>0.01</v>
          </cell>
          <cell r="I1397">
            <v>0</v>
          </cell>
          <cell r="J1397">
            <v>0</v>
          </cell>
          <cell r="K1397">
            <v>0.01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0.01</v>
          </cell>
          <cell r="Q1397">
            <v>0</v>
          </cell>
          <cell r="R1397">
            <v>123</v>
          </cell>
          <cell r="S1397">
            <v>935</v>
          </cell>
          <cell r="T1397" t="str">
            <v>Амортизация (канализация)</v>
          </cell>
          <cell r="U1397">
            <v>130032</v>
          </cell>
          <cell r="V1397">
            <v>93.6</v>
          </cell>
          <cell r="W1397">
            <v>36</v>
          </cell>
          <cell r="X1397">
            <v>57.6</v>
          </cell>
          <cell r="Y1397">
            <v>38.461538461538467</v>
          </cell>
          <cell r="Z1397">
            <v>50012.307692307702</v>
          </cell>
          <cell r="AA1397">
            <v>80019.692307692298</v>
          </cell>
          <cell r="AB1397">
            <v>8001969.2307692301</v>
          </cell>
          <cell r="AC1397">
            <v>80019.682307692303</v>
          </cell>
          <cell r="AD1397">
            <v>0</v>
          </cell>
          <cell r="AE1397">
            <v>80019.692307692298</v>
          </cell>
          <cell r="AF1397">
            <v>0</v>
          </cell>
          <cell r="AG1397">
            <v>240.05907692307687</v>
          </cell>
          <cell r="AH1397">
            <v>115.76923076923077</v>
          </cell>
        </row>
        <row r="1398">
          <cell r="A1398">
            <v>1920</v>
          </cell>
          <cell r="B1398" t="str">
            <v>Кан-ция к дому 12 М-на 1-3 нов города</v>
          </cell>
          <cell r="C1398">
            <v>3.6</v>
          </cell>
          <cell r="D1398" t="str">
            <v>28</v>
          </cell>
          <cell r="E1398" t="str">
            <v>11.05.05</v>
          </cell>
          <cell r="F1398" t="str">
            <v/>
          </cell>
          <cell r="G1398" t="str">
            <v xml:space="preserve">  .  .</v>
          </cell>
          <cell r="H1398">
            <v>0.01</v>
          </cell>
          <cell r="I1398">
            <v>0</v>
          </cell>
          <cell r="J1398">
            <v>0</v>
          </cell>
          <cell r="K1398">
            <v>0.01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0.01</v>
          </cell>
          <cell r="Q1398">
            <v>0</v>
          </cell>
          <cell r="R1398">
            <v>123</v>
          </cell>
          <cell r="S1398">
            <v>935</v>
          </cell>
          <cell r="T1398" t="str">
            <v>Амортизация (канализация)</v>
          </cell>
          <cell r="U1398">
            <v>28347.5</v>
          </cell>
          <cell r="V1398">
            <v>93.6</v>
          </cell>
          <cell r="W1398">
            <v>36</v>
          </cell>
          <cell r="X1398">
            <v>57.6</v>
          </cell>
          <cell r="Y1398">
            <v>38.461538461538467</v>
          </cell>
          <cell r="Z1398">
            <v>10902.884615384617</v>
          </cell>
          <cell r="AA1398">
            <v>17444.615384615383</v>
          </cell>
          <cell r="AB1398">
            <v>1744461.5384615383</v>
          </cell>
          <cell r="AC1398">
            <v>17444.605384615385</v>
          </cell>
          <cell r="AD1398">
            <v>0</v>
          </cell>
          <cell r="AE1398">
            <v>17444.615384615383</v>
          </cell>
          <cell r="AF1398">
            <v>0</v>
          </cell>
          <cell r="AG1398">
            <v>52.333846153846146</v>
          </cell>
          <cell r="AH1398">
            <v>25.238158831908834</v>
          </cell>
        </row>
        <row r="1399">
          <cell r="A1399">
            <v>1921</v>
          </cell>
          <cell r="B1399" t="str">
            <v>Кан-ция к дому 59 М-на 1-3</v>
          </cell>
          <cell r="C1399">
            <v>3.6</v>
          </cell>
          <cell r="D1399" t="str">
            <v>28</v>
          </cell>
          <cell r="E1399" t="str">
            <v>11.05.05</v>
          </cell>
          <cell r="F1399" t="str">
            <v/>
          </cell>
          <cell r="G1399" t="str">
            <v xml:space="preserve">  .  .</v>
          </cell>
          <cell r="H1399">
            <v>0.01</v>
          </cell>
          <cell r="I1399">
            <v>0</v>
          </cell>
          <cell r="J1399">
            <v>0</v>
          </cell>
          <cell r="K1399">
            <v>0.01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0.01</v>
          </cell>
          <cell r="Q1399">
            <v>0</v>
          </cell>
          <cell r="R1399">
            <v>123</v>
          </cell>
          <cell r="S1399">
            <v>935</v>
          </cell>
          <cell r="T1399" t="str">
            <v>Амортизация (канализация)</v>
          </cell>
          <cell r="U1399">
            <v>9300</v>
          </cell>
          <cell r="V1399">
            <v>93.6</v>
          </cell>
          <cell r="W1399">
            <v>36</v>
          </cell>
          <cell r="X1399">
            <v>57.6</v>
          </cell>
          <cell r="Y1399">
            <v>38.461538461538467</v>
          </cell>
          <cell r="Z1399">
            <v>3576.9230769230776</v>
          </cell>
          <cell r="AA1399">
            <v>5723.076923076922</v>
          </cell>
          <cell r="AB1399">
            <v>572307.69230769214</v>
          </cell>
          <cell r="AC1399">
            <v>5723.0669230769208</v>
          </cell>
          <cell r="AD1399">
            <v>0</v>
          </cell>
          <cell r="AE1399">
            <v>5723.076923076921</v>
          </cell>
          <cell r="AF1399">
            <v>0</v>
          </cell>
          <cell r="AG1399">
            <v>17.169230769230762</v>
          </cell>
          <cell r="AH1399">
            <v>8.2799145299145298</v>
          </cell>
        </row>
        <row r="1400">
          <cell r="A1400">
            <v>1922</v>
          </cell>
          <cell r="B1400" t="str">
            <v>Кан коллектор 10</v>
          </cell>
          <cell r="C1400">
            <v>3.6</v>
          </cell>
          <cell r="D1400" t="str">
            <v>28</v>
          </cell>
          <cell r="E1400" t="str">
            <v>11.05.05</v>
          </cell>
          <cell r="F1400" t="str">
            <v/>
          </cell>
          <cell r="G1400" t="str">
            <v xml:space="preserve">  .  .</v>
          </cell>
          <cell r="H1400">
            <v>0.01</v>
          </cell>
          <cell r="I1400">
            <v>0</v>
          </cell>
          <cell r="J1400">
            <v>0</v>
          </cell>
          <cell r="K1400">
            <v>0.01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0.01</v>
          </cell>
          <cell r="Q1400">
            <v>0</v>
          </cell>
          <cell r="R1400">
            <v>123</v>
          </cell>
          <cell r="S1400">
            <v>935</v>
          </cell>
          <cell r="T1400" t="str">
            <v>Амортизация (канализация)</v>
          </cell>
          <cell r="U1400">
            <v>77223861</v>
          </cell>
          <cell r="V1400">
            <v>93.6</v>
          </cell>
          <cell r="W1400">
            <v>36</v>
          </cell>
          <cell r="X1400">
            <v>57.6</v>
          </cell>
          <cell r="Y1400">
            <v>38.461538461538467</v>
          </cell>
          <cell r="Z1400">
            <v>29701485.000000007</v>
          </cell>
          <cell r="AA1400">
            <v>47522375.999999993</v>
          </cell>
          <cell r="AB1400">
            <v>4752237599.999999</v>
          </cell>
          <cell r="AC1400">
            <v>47522375.989999995</v>
          </cell>
          <cell r="AD1400">
            <v>0</v>
          </cell>
          <cell r="AE1400">
            <v>47522375.999999993</v>
          </cell>
          <cell r="AF1400">
            <v>0</v>
          </cell>
          <cell r="AG1400">
            <v>142567.12799999997</v>
          </cell>
          <cell r="AH1400">
            <v>68753.4375</v>
          </cell>
        </row>
        <row r="1401">
          <cell r="A1401">
            <v>1923</v>
          </cell>
          <cell r="B1401" t="str">
            <v>Кан-ция к дом 16 17 М-22</v>
          </cell>
          <cell r="C1401">
            <v>3.6</v>
          </cell>
          <cell r="D1401" t="str">
            <v>28</v>
          </cell>
          <cell r="E1401" t="str">
            <v>11.05.05</v>
          </cell>
          <cell r="F1401" t="str">
            <v/>
          </cell>
          <cell r="G1401" t="str">
            <v xml:space="preserve">  .  .</v>
          </cell>
          <cell r="H1401">
            <v>0.01</v>
          </cell>
          <cell r="I1401">
            <v>0</v>
          </cell>
          <cell r="J1401">
            <v>0</v>
          </cell>
          <cell r="K1401">
            <v>0.01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0.01</v>
          </cell>
          <cell r="Q1401">
            <v>0</v>
          </cell>
          <cell r="R1401">
            <v>123</v>
          </cell>
          <cell r="S1401">
            <v>935</v>
          </cell>
          <cell r="T1401" t="str">
            <v>Амортизация (канализация)</v>
          </cell>
          <cell r="U1401">
            <v>47500</v>
          </cell>
          <cell r="V1401">
            <v>93.6</v>
          </cell>
          <cell r="W1401">
            <v>36</v>
          </cell>
          <cell r="X1401">
            <v>57.6</v>
          </cell>
          <cell r="Y1401">
            <v>38.461538461538467</v>
          </cell>
          <cell r="Z1401">
            <v>18269.230769230773</v>
          </cell>
          <cell r="AA1401">
            <v>29230.769230769227</v>
          </cell>
          <cell r="AB1401">
            <v>2923076.9230769225</v>
          </cell>
          <cell r="AC1401">
            <v>29230.759230769228</v>
          </cell>
          <cell r="AD1401">
            <v>0</v>
          </cell>
          <cell r="AE1401">
            <v>29230.769230769227</v>
          </cell>
          <cell r="AF1401">
            <v>0</v>
          </cell>
          <cell r="AG1401">
            <v>87.692307692307679</v>
          </cell>
          <cell r="AH1401">
            <v>42.289886039886042</v>
          </cell>
        </row>
        <row r="1402">
          <cell r="A1402">
            <v>1924</v>
          </cell>
          <cell r="B1402" t="str">
            <v>Кан-ция к котельным 3 4 5 6 М-22</v>
          </cell>
          <cell r="C1402">
            <v>3.6</v>
          </cell>
          <cell r="D1402" t="str">
            <v>28</v>
          </cell>
          <cell r="E1402" t="str">
            <v>11.05.05</v>
          </cell>
          <cell r="F1402" t="str">
            <v/>
          </cell>
          <cell r="G1402" t="str">
            <v xml:space="preserve">  .  .</v>
          </cell>
          <cell r="H1402">
            <v>0.01</v>
          </cell>
          <cell r="I1402">
            <v>0</v>
          </cell>
          <cell r="J1402">
            <v>0</v>
          </cell>
          <cell r="K1402">
            <v>0.01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0.01</v>
          </cell>
          <cell r="Q1402">
            <v>0</v>
          </cell>
          <cell r="R1402">
            <v>123</v>
          </cell>
          <cell r="S1402">
            <v>935</v>
          </cell>
          <cell r="T1402" t="str">
            <v>Амортизация (канализация)</v>
          </cell>
          <cell r="U1402">
            <v>115640</v>
          </cell>
          <cell r="V1402">
            <v>93.6</v>
          </cell>
          <cell r="W1402">
            <v>36</v>
          </cell>
          <cell r="X1402">
            <v>57.6</v>
          </cell>
          <cell r="Y1402">
            <v>38.461538461538467</v>
          </cell>
          <cell r="Z1402">
            <v>44476.923076923085</v>
          </cell>
          <cell r="AA1402">
            <v>71163.076923076907</v>
          </cell>
          <cell r="AB1402">
            <v>7116307.6923076902</v>
          </cell>
          <cell r="AC1402">
            <v>71163.066923076913</v>
          </cell>
          <cell r="AD1402">
            <v>0</v>
          </cell>
          <cell r="AE1402">
            <v>71163.076923076907</v>
          </cell>
          <cell r="AF1402">
            <v>0</v>
          </cell>
          <cell r="AG1402">
            <v>213.48923076923074</v>
          </cell>
          <cell r="AH1402">
            <v>102.95584045584046</v>
          </cell>
        </row>
        <row r="1403">
          <cell r="A1403">
            <v>1925</v>
          </cell>
          <cell r="B1403" t="str">
            <v>Коллектор от д 20 в М-не 22</v>
          </cell>
          <cell r="C1403">
            <v>3.6</v>
          </cell>
          <cell r="D1403" t="str">
            <v>28</v>
          </cell>
          <cell r="E1403" t="str">
            <v>11.05.05</v>
          </cell>
          <cell r="F1403" t="str">
            <v/>
          </cell>
          <cell r="G1403" t="str">
            <v xml:space="preserve">  .  .</v>
          </cell>
          <cell r="H1403">
            <v>0.01</v>
          </cell>
          <cell r="I1403">
            <v>0</v>
          </cell>
          <cell r="J1403">
            <v>0</v>
          </cell>
          <cell r="K1403">
            <v>0.01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0.01</v>
          </cell>
          <cell r="Q1403">
            <v>0</v>
          </cell>
          <cell r="R1403">
            <v>123</v>
          </cell>
          <cell r="S1403">
            <v>935</v>
          </cell>
          <cell r="T1403" t="str">
            <v>Амортизация (канализация)</v>
          </cell>
          <cell r="U1403">
            <v>277490.40000000002</v>
          </cell>
          <cell r="V1403">
            <v>93.6</v>
          </cell>
          <cell r="W1403">
            <v>36</v>
          </cell>
          <cell r="X1403">
            <v>57.6</v>
          </cell>
          <cell r="Y1403">
            <v>38.461538461538467</v>
          </cell>
          <cell r="Z1403">
            <v>106727.07692307695</v>
          </cell>
          <cell r="AA1403">
            <v>170763.32307692309</v>
          </cell>
          <cell r="AB1403">
            <v>17076332.307692308</v>
          </cell>
          <cell r="AC1403">
            <v>170763.31307692308</v>
          </cell>
          <cell r="AD1403">
            <v>0</v>
          </cell>
          <cell r="AE1403">
            <v>170763.32307692309</v>
          </cell>
          <cell r="AF1403">
            <v>0</v>
          </cell>
          <cell r="AG1403">
            <v>512.28996923076932</v>
          </cell>
          <cell r="AH1403">
            <v>247.05341880341882</v>
          </cell>
        </row>
        <row r="1404">
          <cell r="A1404">
            <v>1926</v>
          </cell>
          <cell r="B1404" t="str">
            <v>Кан-ция к дому 1 1а М-22</v>
          </cell>
          <cell r="C1404">
            <v>3.6</v>
          </cell>
          <cell r="D1404" t="str">
            <v>28</v>
          </cell>
          <cell r="E1404" t="str">
            <v>11.05.05</v>
          </cell>
          <cell r="F1404" t="str">
            <v/>
          </cell>
          <cell r="G1404" t="str">
            <v xml:space="preserve">  .  .</v>
          </cell>
          <cell r="H1404">
            <v>0.01</v>
          </cell>
          <cell r="I1404">
            <v>0</v>
          </cell>
          <cell r="J1404">
            <v>0</v>
          </cell>
          <cell r="K1404">
            <v>0.01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0.01</v>
          </cell>
          <cell r="Q1404">
            <v>0</v>
          </cell>
          <cell r="R1404">
            <v>123</v>
          </cell>
          <cell r="S1404">
            <v>935</v>
          </cell>
          <cell r="T1404" t="str">
            <v>Амортизация (канализация)</v>
          </cell>
          <cell r="U1404">
            <v>14233.05</v>
          </cell>
          <cell r="V1404">
            <v>93.6</v>
          </cell>
          <cell r="W1404">
            <v>36</v>
          </cell>
          <cell r="X1404">
            <v>57.6</v>
          </cell>
          <cell r="Y1404">
            <v>38.461538461538467</v>
          </cell>
          <cell r="Z1404">
            <v>5474.25</v>
          </cell>
          <cell r="AA1404">
            <v>8758.7999999999993</v>
          </cell>
          <cell r="AB1404">
            <v>875879.99999999988</v>
          </cell>
          <cell r="AC1404">
            <v>8758.7899999999991</v>
          </cell>
          <cell r="AD1404">
            <v>0</v>
          </cell>
          <cell r="AE1404">
            <v>8758.7999999999993</v>
          </cell>
          <cell r="AF1404">
            <v>0</v>
          </cell>
          <cell r="AG1404">
            <v>26.276399999999995</v>
          </cell>
          <cell r="AH1404">
            <v>12.671875</v>
          </cell>
        </row>
        <row r="1405">
          <cell r="A1405">
            <v>1927</v>
          </cell>
          <cell r="B1405" t="str">
            <v>Коллектор М-на 23 Прмшахтинск</v>
          </cell>
          <cell r="C1405">
            <v>3.6</v>
          </cell>
          <cell r="D1405" t="str">
            <v>28</v>
          </cell>
          <cell r="E1405" t="str">
            <v>11.05.05</v>
          </cell>
          <cell r="F1405" t="str">
            <v/>
          </cell>
          <cell r="G1405" t="str">
            <v xml:space="preserve">  .  .</v>
          </cell>
          <cell r="H1405">
            <v>0.01</v>
          </cell>
          <cell r="I1405">
            <v>0</v>
          </cell>
          <cell r="J1405">
            <v>0</v>
          </cell>
          <cell r="K1405">
            <v>0.01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0.01</v>
          </cell>
          <cell r="Q1405">
            <v>0</v>
          </cell>
          <cell r="R1405">
            <v>123</v>
          </cell>
          <cell r="S1405">
            <v>935</v>
          </cell>
          <cell r="T1405" t="str">
            <v>Амортизация (канализация)</v>
          </cell>
          <cell r="U1405">
            <v>2215200</v>
          </cell>
          <cell r="V1405">
            <v>39</v>
          </cell>
          <cell r="W1405">
            <v>36</v>
          </cell>
          <cell r="X1405">
            <v>3</v>
          </cell>
          <cell r="Y1405">
            <v>92.307692307692307</v>
          </cell>
          <cell r="Z1405">
            <v>2044800</v>
          </cell>
          <cell r="AA1405">
            <v>170400</v>
          </cell>
          <cell r="AB1405">
            <v>17040000</v>
          </cell>
          <cell r="AC1405">
            <v>170399.99</v>
          </cell>
          <cell r="AD1405">
            <v>0</v>
          </cell>
          <cell r="AE1405">
            <v>170400</v>
          </cell>
          <cell r="AF1405">
            <v>0</v>
          </cell>
          <cell r="AG1405">
            <v>511.2</v>
          </cell>
          <cell r="AH1405">
            <v>4733.333333333333</v>
          </cell>
        </row>
        <row r="1406">
          <cell r="A1406">
            <v>1928</v>
          </cell>
          <cell r="B1406" t="str">
            <v>Кан-ция к котельной 3-4 М-22</v>
          </cell>
          <cell r="C1406">
            <v>3.6</v>
          </cell>
          <cell r="D1406" t="str">
            <v>28</v>
          </cell>
          <cell r="E1406" t="str">
            <v>11.05.05</v>
          </cell>
          <cell r="F1406" t="str">
            <v/>
          </cell>
          <cell r="G1406" t="str">
            <v xml:space="preserve">  .  .</v>
          </cell>
          <cell r="H1406">
            <v>0.01</v>
          </cell>
          <cell r="I1406">
            <v>0</v>
          </cell>
          <cell r="J1406">
            <v>0</v>
          </cell>
          <cell r="K1406">
            <v>0.01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0.01</v>
          </cell>
          <cell r="Q1406">
            <v>0</v>
          </cell>
          <cell r="R1406">
            <v>123</v>
          </cell>
          <cell r="S1406">
            <v>935</v>
          </cell>
          <cell r="T1406" t="str">
            <v>Амортизация (канализация)</v>
          </cell>
          <cell r="U1406">
            <v>129600</v>
          </cell>
          <cell r="V1406">
            <v>93.6</v>
          </cell>
          <cell r="W1406">
            <v>36</v>
          </cell>
          <cell r="X1406">
            <v>57.6</v>
          </cell>
          <cell r="Y1406">
            <v>38.461538461538467</v>
          </cell>
          <cell r="Z1406">
            <v>49846.153846153858</v>
          </cell>
          <cell r="AA1406">
            <v>79753.846153846142</v>
          </cell>
          <cell r="AB1406">
            <v>7975384.6153846141</v>
          </cell>
          <cell r="AC1406">
            <v>79753.836153846147</v>
          </cell>
          <cell r="AD1406">
            <v>0</v>
          </cell>
          <cell r="AE1406">
            <v>79753.846153846142</v>
          </cell>
          <cell r="AF1406">
            <v>0</v>
          </cell>
          <cell r="AG1406">
            <v>239.26153846153844</v>
          </cell>
          <cell r="AH1406">
            <v>115.3846153846154</v>
          </cell>
        </row>
        <row r="1407">
          <cell r="A1407">
            <v>1929</v>
          </cell>
          <cell r="B1407" t="str">
            <v>Коллектор М-18 19 майкудук</v>
          </cell>
          <cell r="C1407">
            <v>3.6</v>
          </cell>
          <cell r="D1407" t="str">
            <v>28</v>
          </cell>
          <cell r="E1407" t="str">
            <v>11.05.05</v>
          </cell>
          <cell r="F1407" t="str">
            <v/>
          </cell>
          <cell r="G1407" t="str">
            <v xml:space="preserve">  .  .</v>
          </cell>
          <cell r="H1407">
            <v>0.01</v>
          </cell>
          <cell r="I1407">
            <v>0</v>
          </cell>
          <cell r="J1407">
            <v>0</v>
          </cell>
          <cell r="K1407">
            <v>0.01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0.01</v>
          </cell>
          <cell r="Q1407">
            <v>0</v>
          </cell>
          <cell r="R1407">
            <v>123</v>
          </cell>
          <cell r="S1407">
            <v>935</v>
          </cell>
          <cell r="T1407" t="str">
            <v>Амортизация (канализация)</v>
          </cell>
          <cell r="U1407">
            <v>492800</v>
          </cell>
          <cell r="V1407">
            <v>39</v>
          </cell>
          <cell r="W1407">
            <v>36</v>
          </cell>
          <cell r="X1407">
            <v>3</v>
          </cell>
          <cell r="Y1407">
            <v>92.307692307692307</v>
          </cell>
          <cell r="Z1407">
            <v>454892.30769230769</v>
          </cell>
          <cell r="AA1407">
            <v>37907.692307692312</v>
          </cell>
          <cell r="AB1407">
            <v>3790769.230769231</v>
          </cell>
          <cell r="AC1407">
            <v>37907.68230769231</v>
          </cell>
          <cell r="AD1407">
            <v>0</v>
          </cell>
          <cell r="AE1407">
            <v>37907.692307692312</v>
          </cell>
          <cell r="AF1407">
            <v>0</v>
          </cell>
          <cell r="AG1407">
            <v>113.72307692307696</v>
          </cell>
          <cell r="AH1407">
            <v>1052.9914529914529</v>
          </cell>
        </row>
        <row r="1408">
          <cell r="A1408">
            <v>1930</v>
          </cell>
          <cell r="B1408" t="str">
            <v>Кан-ция выноска сталелет завода</v>
          </cell>
          <cell r="C1408">
            <v>3.6</v>
          </cell>
          <cell r="D1408" t="str">
            <v>28</v>
          </cell>
          <cell r="E1408" t="str">
            <v>11.05.05</v>
          </cell>
          <cell r="F1408" t="str">
            <v/>
          </cell>
          <cell r="G1408" t="str">
            <v xml:space="preserve">  .  .</v>
          </cell>
          <cell r="H1408">
            <v>0.01</v>
          </cell>
          <cell r="I1408">
            <v>0</v>
          </cell>
          <cell r="J1408">
            <v>0</v>
          </cell>
          <cell r="K1408">
            <v>0.01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0.01</v>
          </cell>
          <cell r="Q1408">
            <v>0</v>
          </cell>
          <cell r="R1408">
            <v>123</v>
          </cell>
          <cell r="S1408">
            <v>935</v>
          </cell>
          <cell r="T1408" t="str">
            <v>Амортизация (канализация)</v>
          </cell>
          <cell r="U1408">
            <v>1892000</v>
          </cell>
          <cell r="V1408">
            <v>93.6</v>
          </cell>
          <cell r="W1408">
            <v>36</v>
          </cell>
          <cell r="X1408">
            <v>57.6</v>
          </cell>
          <cell r="Y1408">
            <v>38.461538461538467</v>
          </cell>
          <cell r="Z1408">
            <v>727692.30769230786</v>
          </cell>
          <cell r="AA1408">
            <v>1164307.692307692</v>
          </cell>
          <cell r="AB1408">
            <v>116430769.2307692</v>
          </cell>
          <cell r="AC1408">
            <v>1164307.682307692</v>
          </cell>
          <cell r="AD1408">
            <v>0</v>
          </cell>
          <cell r="AE1408">
            <v>1164307.692307692</v>
          </cell>
          <cell r="AF1408">
            <v>0</v>
          </cell>
          <cell r="AG1408">
            <v>3492.9230769230762</v>
          </cell>
          <cell r="AH1408">
            <v>1684.4729344729346</v>
          </cell>
        </row>
        <row r="1409">
          <cell r="A1409">
            <v>1931</v>
          </cell>
          <cell r="B1409" t="str">
            <v>Кан-ция к дом 43 М-17</v>
          </cell>
          <cell r="C1409">
            <v>3.6</v>
          </cell>
          <cell r="D1409" t="str">
            <v>28</v>
          </cell>
          <cell r="E1409" t="str">
            <v>11.05.05</v>
          </cell>
          <cell r="F1409" t="str">
            <v/>
          </cell>
          <cell r="G1409" t="str">
            <v xml:space="preserve">  .  .</v>
          </cell>
          <cell r="H1409">
            <v>0.01</v>
          </cell>
          <cell r="I1409">
            <v>0</v>
          </cell>
          <cell r="J1409">
            <v>0</v>
          </cell>
          <cell r="K1409">
            <v>0.01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0.01</v>
          </cell>
          <cell r="Q1409">
            <v>0</v>
          </cell>
          <cell r="R1409">
            <v>123</v>
          </cell>
          <cell r="S1409">
            <v>935</v>
          </cell>
          <cell r="T1409" t="str">
            <v>Амортизация (канализация)</v>
          </cell>
          <cell r="U1409">
            <v>61544</v>
          </cell>
          <cell r="V1409">
            <v>93.6</v>
          </cell>
          <cell r="W1409">
            <v>36</v>
          </cell>
          <cell r="X1409">
            <v>57.6</v>
          </cell>
          <cell r="Y1409">
            <v>38.461538461538467</v>
          </cell>
          <cell r="Z1409">
            <v>23670.769230769234</v>
          </cell>
          <cell r="AA1409">
            <v>37873.230769230766</v>
          </cell>
          <cell r="AB1409">
            <v>3787323.0769230765</v>
          </cell>
          <cell r="AC1409">
            <v>37873.220769230764</v>
          </cell>
          <cell r="AD1409">
            <v>0</v>
          </cell>
          <cell r="AE1409">
            <v>37873.230769230766</v>
          </cell>
          <cell r="AF1409">
            <v>0</v>
          </cell>
          <cell r="AG1409">
            <v>113.61969230769232</v>
          </cell>
          <cell r="AH1409">
            <v>54.793447293447294</v>
          </cell>
        </row>
        <row r="1410">
          <cell r="A1410">
            <v>1932</v>
          </cell>
          <cell r="B1410" t="str">
            <v>Кан-ция к д 38-40 в М-14</v>
          </cell>
          <cell r="C1410">
            <v>3.6</v>
          </cell>
          <cell r="D1410" t="str">
            <v>28</v>
          </cell>
          <cell r="E1410" t="str">
            <v>11.05.05</v>
          </cell>
          <cell r="F1410" t="str">
            <v/>
          </cell>
          <cell r="G1410" t="str">
            <v xml:space="preserve">  .  .</v>
          </cell>
          <cell r="H1410">
            <v>9058.11</v>
          </cell>
          <cell r="I1410">
            <v>0</v>
          </cell>
          <cell r="J1410">
            <v>0</v>
          </cell>
          <cell r="K1410">
            <v>9058.11</v>
          </cell>
          <cell r="L1410">
            <v>0</v>
          </cell>
          <cell r="M1410">
            <v>27.17</v>
          </cell>
          <cell r="N1410">
            <v>27.17</v>
          </cell>
          <cell r="O1410">
            <v>27.17</v>
          </cell>
          <cell r="P1410">
            <v>9030.94</v>
          </cell>
          <cell r="Q1410">
            <v>45.29</v>
          </cell>
          <cell r="R1410">
            <v>123</v>
          </cell>
          <cell r="S1410">
            <v>935</v>
          </cell>
          <cell r="T1410" t="str">
            <v>Амортизация (канализация)</v>
          </cell>
          <cell r="U1410">
            <v>60760</v>
          </cell>
          <cell r="V1410">
            <v>93.6</v>
          </cell>
          <cell r="W1410">
            <v>36</v>
          </cell>
          <cell r="X1410">
            <v>57.6</v>
          </cell>
          <cell r="Y1410">
            <v>38.461538461538467</v>
          </cell>
          <cell r="Z1410">
            <v>23369.230769230773</v>
          </cell>
          <cell r="AA1410">
            <v>37390.769230769227</v>
          </cell>
          <cell r="AB1410">
            <v>4.1402964952451491</v>
          </cell>
          <cell r="AC1410">
            <v>28445.15108654504</v>
          </cell>
          <cell r="AD1410">
            <v>85.321855775810704</v>
          </cell>
          <cell r="AE1410">
            <v>37503.261086545041</v>
          </cell>
          <cell r="AF1410">
            <v>112.49185577581071</v>
          </cell>
          <cell r="AG1410">
            <v>112.50978325963513</v>
          </cell>
          <cell r="AH1410">
            <v>54.095441595441599</v>
          </cell>
        </row>
        <row r="1411">
          <cell r="A1411">
            <v>1933</v>
          </cell>
          <cell r="B1411" t="str">
            <v>Кан-ция к д 30 М-14</v>
          </cell>
          <cell r="C1411">
            <v>3.6</v>
          </cell>
          <cell r="D1411" t="str">
            <v>28</v>
          </cell>
          <cell r="E1411" t="str">
            <v>11.05.05</v>
          </cell>
          <cell r="F1411" t="str">
            <v/>
          </cell>
          <cell r="G1411" t="str">
            <v xml:space="preserve">  .  .</v>
          </cell>
          <cell r="H1411">
            <v>0.01</v>
          </cell>
          <cell r="I1411">
            <v>0</v>
          </cell>
          <cell r="J1411">
            <v>0</v>
          </cell>
          <cell r="K1411">
            <v>0.01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0.01</v>
          </cell>
          <cell r="Q1411">
            <v>0</v>
          </cell>
          <cell r="R1411">
            <v>123</v>
          </cell>
          <cell r="S1411">
            <v>935</v>
          </cell>
          <cell r="T1411" t="str">
            <v>Амортизация (канализация)</v>
          </cell>
          <cell r="U1411">
            <v>35672</v>
          </cell>
          <cell r="V1411">
            <v>93.6</v>
          </cell>
          <cell r="W1411">
            <v>36</v>
          </cell>
          <cell r="X1411">
            <v>57.6</v>
          </cell>
          <cell r="Y1411">
            <v>38.461538461538467</v>
          </cell>
          <cell r="Z1411">
            <v>13720</v>
          </cell>
          <cell r="AA1411">
            <v>21952</v>
          </cell>
          <cell r="AB1411">
            <v>2195200</v>
          </cell>
          <cell r="AC1411">
            <v>21951.99</v>
          </cell>
          <cell r="AD1411">
            <v>0</v>
          </cell>
          <cell r="AE1411">
            <v>21952</v>
          </cell>
          <cell r="AF1411">
            <v>0</v>
          </cell>
          <cell r="AG1411">
            <v>65.855999999999995</v>
          </cell>
          <cell r="AH1411">
            <v>31.759259259259263</v>
          </cell>
        </row>
        <row r="1412">
          <cell r="A1412">
            <v>1934</v>
          </cell>
          <cell r="B1412" t="str">
            <v>Кан-ция к дом 4 М-на 12</v>
          </cell>
          <cell r="C1412">
            <v>3.6</v>
          </cell>
          <cell r="D1412" t="str">
            <v>28</v>
          </cell>
          <cell r="E1412" t="str">
            <v>11.05.05</v>
          </cell>
          <cell r="F1412" t="str">
            <v/>
          </cell>
          <cell r="G1412" t="str">
            <v xml:space="preserve">  .  .</v>
          </cell>
          <cell r="H1412">
            <v>0.01</v>
          </cell>
          <cell r="I1412">
            <v>0</v>
          </cell>
          <cell r="J1412">
            <v>0</v>
          </cell>
          <cell r="K1412">
            <v>0.01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0.01</v>
          </cell>
          <cell r="Q1412">
            <v>0</v>
          </cell>
          <cell r="R1412">
            <v>123</v>
          </cell>
          <cell r="S1412">
            <v>935</v>
          </cell>
          <cell r="T1412" t="str">
            <v>Амортизация (канализация)</v>
          </cell>
          <cell r="U1412">
            <v>20000</v>
          </cell>
          <cell r="V1412">
            <v>93.6</v>
          </cell>
          <cell r="W1412">
            <v>36</v>
          </cell>
          <cell r="X1412">
            <v>57.6</v>
          </cell>
          <cell r="Y1412">
            <v>38.461538461538467</v>
          </cell>
          <cell r="Z1412">
            <v>7692.3076923076942</v>
          </cell>
          <cell r="AA1412">
            <v>12307.692307692305</v>
          </cell>
          <cell r="AB1412">
            <v>1230769.2307692305</v>
          </cell>
          <cell r="AC1412">
            <v>12307.682307692305</v>
          </cell>
          <cell r="AD1412">
            <v>0</v>
          </cell>
          <cell r="AE1412">
            <v>12307.692307692305</v>
          </cell>
          <cell r="AF1412">
            <v>0</v>
          </cell>
          <cell r="AG1412">
            <v>36.923076923076913</v>
          </cell>
          <cell r="AH1412">
            <v>17.806267806267808</v>
          </cell>
        </row>
        <row r="1413">
          <cell r="A1413">
            <v>1935</v>
          </cell>
          <cell r="B1413" t="str">
            <v>Коллектор от д 43 в м-не 17</v>
          </cell>
          <cell r="C1413">
            <v>3.6</v>
          </cell>
          <cell r="D1413" t="str">
            <v>28</v>
          </cell>
          <cell r="E1413" t="str">
            <v>11.05.05</v>
          </cell>
          <cell r="F1413" t="str">
            <v/>
          </cell>
          <cell r="G1413" t="str">
            <v xml:space="preserve">  .  .</v>
          </cell>
          <cell r="H1413">
            <v>0.01</v>
          </cell>
          <cell r="I1413">
            <v>0</v>
          </cell>
          <cell r="J1413">
            <v>0</v>
          </cell>
          <cell r="K1413">
            <v>0.01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0.01</v>
          </cell>
          <cell r="Q1413">
            <v>0</v>
          </cell>
          <cell r="R1413">
            <v>123</v>
          </cell>
          <cell r="S1413">
            <v>935</v>
          </cell>
          <cell r="T1413" t="str">
            <v>Амортизация (канализация)</v>
          </cell>
          <cell r="U1413">
            <v>61544</v>
          </cell>
          <cell r="V1413">
            <v>93.6</v>
          </cell>
          <cell r="W1413">
            <v>36</v>
          </cell>
          <cell r="X1413">
            <v>57.6</v>
          </cell>
          <cell r="Y1413">
            <v>38.461538461538467</v>
          </cell>
          <cell r="Z1413">
            <v>23670.769230769234</v>
          </cell>
          <cell r="AA1413">
            <v>37873.230769230766</v>
          </cell>
          <cell r="AB1413">
            <v>3787323.0769230765</v>
          </cell>
          <cell r="AC1413">
            <v>37873.220769230764</v>
          </cell>
          <cell r="AD1413">
            <v>0</v>
          </cell>
          <cell r="AE1413">
            <v>37873.230769230766</v>
          </cell>
          <cell r="AF1413">
            <v>0</v>
          </cell>
          <cell r="AG1413">
            <v>113.61969230769232</v>
          </cell>
          <cell r="AH1413">
            <v>54.793447293447294</v>
          </cell>
        </row>
        <row r="1414">
          <cell r="A1414">
            <v>1937</v>
          </cell>
          <cell r="B1414" t="str">
            <v>Выноска кан от з-да отопит оборуд</v>
          </cell>
          <cell r="C1414">
            <v>3.6</v>
          </cell>
          <cell r="D1414" t="str">
            <v>28</v>
          </cell>
          <cell r="E1414" t="str">
            <v>11.05.05</v>
          </cell>
          <cell r="F1414" t="str">
            <v/>
          </cell>
          <cell r="G1414" t="str">
            <v xml:space="preserve">  .  .</v>
          </cell>
          <cell r="H1414">
            <v>0.01</v>
          </cell>
          <cell r="I1414">
            <v>0</v>
          </cell>
          <cell r="J1414">
            <v>0</v>
          </cell>
          <cell r="K1414">
            <v>0.01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0.01</v>
          </cell>
          <cell r="Q1414">
            <v>0</v>
          </cell>
          <cell r="R1414">
            <v>123</v>
          </cell>
          <cell r="S1414">
            <v>935</v>
          </cell>
          <cell r="T1414" t="str">
            <v>Амортизация (канализация)</v>
          </cell>
          <cell r="U1414">
            <v>7889958</v>
          </cell>
          <cell r="V1414">
            <v>70.2</v>
          </cell>
          <cell r="W1414">
            <v>27</v>
          </cell>
          <cell r="X1414">
            <v>43.2</v>
          </cell>
          <cell r="Y1414">
            <v>38.46153846153846</v>
          </cell>
          <cell r="Z1414">
            <v>3034599.2307692305</v>
          </cell>
          <cell r="AA1414">
            <v>4855358.7692307699</v>
          </cell>
          <cell r="AB1414">
            <v>485535876.92307699</v>
          </cell>
          <cell r="AC1414">
            <v>4855358.7592307702</v>
          </cell>
          <cell r="AD1414">
            <v>0</v>
          </cell>
          <cell r="AE1414">
            <v>4855358.7692307699</v>
          </cell>
          <cell r="AF1414">
            <v>0</v>
          </cell>
          <cell r="AG1414">
            <v>14566.07630769231</v>
          </cell>
          <cell r="AH1414">
            <v>9366.0470085470079</v>
          </cell>
        </row>
        <row r="1415">
          <cell r="A1415">
            <v>1938</v>
          </cell>
          <cell r="B1415" t="str">
            <v>Коллектор к дому 41 М-17</v>
          </cell>
          <cell r="C1415">
            <v>3.6</v>
          </cell>
          <cell r="D1415" t="str">
            <v>28</v>
          </cell>
          <cell r="E1415" t="str">
            <v>11.05.05</v>
          </cell>
          <cell r="F1415" t="str">
            <v/>
          </cell>
          <cell r="G1415" t="str">
            <v xml:space="preserve">  .  .</v>
          </cell>
          <cell r="H1415">
            <v>0.01</v>
          </cell>
          <cell r="I1415">
            <v>0</v>
          </cell>
          <cell r="J1415">
            <v>0</v>
          </cell>
          <cell r="K1415">
            <v>0.01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0.01</v>
          </cell>
          <cell r="Q1415">
            <v>0</v>
          </cell>
          <cell r="R1415">
            <v>123</v>
          </cell>
          <cell r="S1415">
            <v>935</v>
          </cell>
          <cell r="T1415" t="str">
            <v>Амортизация (канализация)</v>
          </cell>
          <cell r="U1415">
            <v>33712</v>
          </cell>
          <cell r="V1415">
            <v>93.6</v>
          </cell>
          <cell r="W1415">
            <v>36</v>
          </cell>
          <cell r="X1415">
            <v>57.6</v>
          </cell>
          <cell r="Y1415">
            <v>38.461538461538467</v>
          </cell>
          <cell r="Z1415">
            <v>12966.153846153849</v>
          </cell>
          <cell r="AA1415">
            <v>20745.846153846149</v>
          </cell>
          <cell r="AB1415">
            <v>2074584.6153846148</v>
          </cell>
          <cell r="AC1415">
            <v>20745.83615384615</v>
          </cell>
          <cell r="AD1415">
            <v>0</v>
          </cell>
          <cell r="AE1415">
            <v>20745.846153846149</v>
          </cell>
          <cell r="AF1415">
            <v>0</v>
          </cell>
          <cell r="AG1415">
            <v>62.237538461538442</v>
          </cell>
          <cell r="AH1415">
            <v>30.014245014245017</v>
          </cell>
        </row>
        <row r="1416">
          <cell r="A1416">
            <v>1939</v>
          </cell>
          <cell r="B1416" t="str">
            <v>Коллектор от дом 22 41 44 в М-не 14</v>
          </cell>
          <cell r="C1416">
            <v>3.6</v>
          </cell>
          <cell r="D1416" t="str">
            <v>28</v>
          </cell>
          <cell r="E1416" t="str">
            <v>11.05.05</v>
          </cell>
          <cell r="F1416" t="str">
            <v/>
          </cell>
          <cell r="G1416" t="str">
            <v xml:space="preserve">  .  .</v>
          </cell>
          <cell r="H1416">
            <v>0.01</v>
          </cell>
          <cell r="I1416">
            <v>0</v>
          </cell>
          <cell r="J1416">
            <v>0</v>
          </cell>
          <cell r="K1416">
            <v>0.01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0.01</v>
          </cell>
          <cell r="Q1416">
            <v>0</v>
          </cell>
          <cell r="R1416">
            <v>123</v>
          </cell>
          <cell r="S1416">
            <v>935</v>
          </cell>
          <cell r="T1416" t="str">
            <v>Амортизация (канализация)</v>
          </cell>
          <cell r="U1416">
            <v>64250</v>
          </cell>
          <cell r="V1416">
            <v>93.6</v>
          </cell>
          <cell r="W1416">
            <v>36</v>
          </cell>
          <cell r="X1416">
            <v>57.6</v>
          </cell>
          <cell r="Y1416">
            <v>38.461538461538467</v>
          </cell>
          <cell r="Z1416">
            <v>24711.538461538468</v>
          </cell>
          <cell r="AA1416">
            <v>39538.461538461532</v>
          </cell>
          <cell r="AB1416">
            <v>3953846.1538461531</v>
          </cell>
          <cell r="AC1416">
            <v>39538.45153846153</v>
          </cell>
          <cell r="AD1416">
            <v>0</v>
          </cell>
          <cell r="AE1416">
            <v>39538.461538461532</v>
          </cell>
          <cell r="AF1416">
            <v>0</v>
          </cell>
          <cell r="AG1416">
            <v>118.6153846153846</v>
          </cell>
          <cell r="AH1416">
            <v>57.202635327635335</v>
          </cell>
        </row>
        <row r="1417">
          <cell r="A1417">
            <v>1940</v>
          </cell>
          <cell r="B1417" t="str">
            <v>Коллектор к дом 6 3 23 24 25 26 М-18</v>
          </cell>
          <cell r="C1417">
            <v>3.6</v>
          </cell>
          <cell r="D1417" t="str">
            <v>28</v>
          </cell>
          <cell r="E1417" t="str">
            <v>11.05.05</v>
          </cell>
          <cell r="F1417" t="str">
            <v/>
          </cell>
          <cell r="G1417" t="str">
            <v xml:space="preserve">  .  .</v>
          </cell>
          <cell r="H1417">
            <v>0.01</v>
          </cell>
          <cell r="I1417">
            <v>0</v>
          </cell>
          <cell r="J1417">
            <v>0</v>
          </cell>
          <cell r="K1417">
            <v>0.01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0.01</v>
          </cell>
          <cell r="Q1417">
            <v>0</v>
          </cell>
          <cell r="R1417">
            <v>123</v>
          </cell>
          <cell r="S1417">
            <v>935</v>
          </cell>
          <cell r="T1417" t="str">
            <v>Амортизация (канализация)</v>
          </cell>
          <cell r="U1417">
            <v>249312</v>
          </cell>
          <cell r="V1417">
            <v>93.6</v>
          </cell>
          <cell r="W1417">
            <v>36</v>
          </cell>
          <cell r="X1417">
            <v>57.6</v>
          </cell>
          <cell r="Y1417">
            <v>38.461538461538467</v>
          </cell>
          <cell r="Z1417">
            <v>95889.230769230795</v>
          </cell>
          <cell r="AA1417">
            <v>153422.76923076919</v>
          </cell>
          <cell r="AB1417">
            <v>15342276.923076918</v>
          </cell>
          <cell r="AC1417">
            <v>153422.75923076918</v>
          </cell>
          <cell r="AD1417">
            <v>0</v>
          </cell>
          <cell r="AE1417">
            <v>153422.76923076919</v>
          </cell>
          <cell r="AF1417">
            <v>0</v>
          </cell>
          <cell r="AG1417">
            <v>460.26830769230759</v>
          </cell>
          <cell r="AH1417">
            <v>221.96581196581198</v>
          </cell>
        </row>
        <row r="1418">
          <cell r="A1418">
            <v>1941</v>
          </cell>
          <cell r="B1418" t="str">
            <v>Кан-ция в М-не 18 к дом 1-2</v>
          </cell>
          <cell r="C1418">
            <v>3.6</v>
          </cell>
          <cell r="D1418" t="str">
            <v>28</v>
          </cell>
          <cell r="E1418" t="str">
            <v>11.05.05</v>
          </cell>
          <cell r="F1418" t="str">
            <v/>
          </cell>
          <cell r="G1418" t="str">
            <v xml:space="preserve">  .  .</v>
          </cell>
          <cell r="H1418">
            <v>0.01</v>
          </cell>
          <cell r="I1418">
            <v>0</v>
          </cell>
          <cell r="J1418">
            <v>0</v>
          </cell>
          <cell r="K1418">
            <v>0.01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0.01</v>
          </cell>
          <cell r="Q1418">
            <v>0</v>
          </cell>
          <cell r="R1418">
            <v>123</v>
          </cell>
          <cell r="S1418">
            <v>935</v>
          </cell>
          <cell r="T1418" t="str">
            <v>Амортизация (канализация)</v>
          </cell>
          <cell r="U1418">
            <v>226968</v>
          </cell>
          <cell r="V1418">
            <v>93.6</v>
          </cell>
          <cell r="W1418">
            <v>36</v>
          </cell>
          <cell r="X1418">
            <v>57.6</v>
          </cell>
          <cell r="Y1418">
            <v>38.461538461538467</v>
          </cell>
          <cell r="Z1418">
            <v>87295.384615384639</v>
          </cell>
          <cell r="AA1418">
            <v>139672.61538461538</v>
          </cell>
          <cell r="AB1418">
            <v>13967261.538461538</v>
          </cell>
          <cell r="AC1418">
            <v>139672.60538461537</v>
          </cell>
          <cell r="AD1418">
            <v>0</v>
          </cell>
          <cell r="AE1418">
            <v>139672.61538461538</v>
          </cell>
          <cell r="AF1418">
            <v>0</v>
          </cell>
          <cell r="AG1418">
            <v>419.01784615384616</v>
          </cell>
          <cell r="AH1418">
            <v>202.07264957264957</v>
          </cell>
        </row>
        <row r="1419">
          <cell r="A1419">
            <v>1944</v>
          </cell>
          <cell r="B1419" t="str">
            <v>Кан-ция к дом 62 М-на 1-3 нов города</v>
          </cell>
          <cell r="C1419">
            <v>3.6</v>
          </cell>
          <cell r="D1419" t="str">
            <v>28</v>
          </cell>
          <cell r="E1419" t="str">
            <v>11.05.05</v>
          </cell>
          <cell r="F1419" t="str">
            <v/>
          </cell>
          <cell r="G1419" t="str">
            <v xml:space="preserve">  .  .</v>
          </cell>
          <cell r="H1419">
            <v>0.01</v>
          </cell>
          <cell r="I1419">
            <v>0</v>
          </cell>
          <cell r="J1419">
            <v>0</v>
          </cell>
          <cell r="K1419">
            <v>0.01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0.01</v>
          </cell>
          <cell r="Q1419">
            <v>0</v>
          </cell>
          <cell r="R1419">
            <v>123</v>
          </cell>
          <cell r="S1419">
            <v>935</v>
          </cell>
          <cell r="T1419" t="str">
            <v>Амортизация (канализация)</v>
          </cell>
          <cell r="U1419">
            <v>13750</v>
          </cell>
          <cell r="V1419">
            <v>91</v>
          </cell>
          <cell r="W1419">
            <v>35</v>
          </cell>
          <cell r="X1419">
            <v>56</v>
          </cell>
          <cell r="Y1419">
            <v>38.461538461538467</v>
          </cell>
          <cell r="Z1419">
            <v>5288.4615384615399</v>
          </cell>
          <cell r="AA1419">
            <v>8461.538461538461</v>
          </cell>
          <cell r="AB1419">
            <v>846153.84615384613</v>
          </cell>
          <cell r="AC1419">
            <v>8461.5284615384608</v>
          </cell>
          <cell r="AD1419">
            <v>0</v>
          </cell>
          <cell r="AE1419">
            <v>8461.538461538461</v>
          </cell>
          <cell r="AF1419">
            <v>0</v>
          </cell>
          <cell r="AG1419">
            <v>25.384615384615383</v>
          </cell>
          <cell r="AH1419">
            <v>12.591575091575093</v>
          </cell>
        </row>
        <row r="1420">
          <cell r="A1420">
            <v>1945</v>
          </cell>
          <cell r="B1420" t="str">
            <v>Кан-ция к дому 1 кварт 62 нов гор</v>
          </cell>
          <cell r="C1420">
            <v>3.6</v>
          </cell>
          <cell r="D1420" t="str">
            <v>28</v>
          </cell>
          <cell r="E1420" t="str">
            <v>11.05.05</v>
          </cell>
          <cell r="F1420" t="str">
            <v/>
          </cell>
          <cell r="G1420" t="str">
            <v xml:space="preserve">  .  .</v>
          </cell>
          <cell r="H1420">
            <v>0.01</v>
          </cell>
          <cell r="I1420">
            <v>0</v>
          </cell>
          <cell r="J1420">
            <v>0</v>
          </cell>
          <cell r="K1420">
            <v>0.01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0.01</v>
          </cell>
          <cell r="Q1420">
            <v>0</v>
          </cell>
          <cell r="R1420">
            <v>123</v>
          </cell>
          <cell r="S1420">
            <v>935</v>
          </cell>
          <cell r="T1420" t="str">
            <v>Амортизация (канализация)</v>
          </cell>
          <cell r="U1420">
            <v>175905</v>
          </cell>
          <cell r="V1420">
            <v>91</v>
          </cell>
          <cell r="W1420">
            <v>35</v>
          </cell>
          <cell r="X1420">
            <v>56</v>
          </cell>
          <cell r="Y1420">
            <v>38.461538461538467</v>
          </cell>
          <cell r="Z1420">
            <v>67655.769230769249</v>
          </cell>
          <cell r="AA1420">
            <v>108249.23076923078</v>
          </cell>
          <cell r="AB1420">
            <v>10824923.076923078</v>
          </cell>
          <cell r="AC1420">
            <v>108249.22076923079</v>
          </cell>
          <cell r="AD1420">
            <v>0</v>
          </cell>
          <cell r="AE1420">
            <v>108249.23076923078</v>
          </cell>
          <cell r="AF1420">
            <v>0</v>
          </cell>
          <cell r="AG1420">
            <v>324.74769230769238</v>
          </cell>
          <cell r="AH1420">
            <v>161.08516483516482</v>
          </cell>
        </row>
        <row r="1421">
          <cell r="A1421">
            <v>1946</v>
          </cell>
          <cell r="B1421" t="str">
            <v>Кан-ция по ул Лободы 31/2</v>
          </cell>
          <cell r="C1421">
            <v>3.6</v>
          </cell>
          <cell r="D1421" t="str">
            <v>28</v>
          </cell>
          <cell r="E1421" t="str">
            <v>11.05.05</v>
          </cell>
          <cell r="F1421" t="str">
            <v/>
          </cell>
          <cell r="G1421" t="str">
            <v xml:space="preserve">  .  .</v>
          </cell>
          <cell r="H1421">
            <v>0.01</v>
          </cell>
          <cell r="I1421">
            <v>0</v>
          </cell>
          <cell r="J1421">
            <v>0</v>
          </cell>
          <cell r="K1421">
            <v>0.01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0.01</v>
          </cell>
          <cell r="Q1421">
            <v>0</v>
          </cell>
          <cell r="R1421">
            <v>123</v>
          </cell>
          <cell r="S1421">
            <v>935</v>
          </cell>
          <cell r="T1421" t="str">
            <v>Амортизация (канализация)</v>
          </cell>
          <cell r="U1421">
            <v>13050</v>
          </cell>
          <cell r="V1421">
            <v>91</v>
          </cell>
          <cell r="W1421">
            <v>35</v>
          </cell>
          <cell r="X1421">
            <v>56</v>
          </cell>
          <cell r="Y1421">
            <v>38.461538461538467</v>
          </cell>
          <cell r="Z1421">
            <v>5019.2307692307704</v>
          </cell>
          <cell r="AA1421">
            <v>8030.7692307692296</v>
          </cell>
          <cell r="AB1421">
            <v>803076.92307692289</v>
          </cell>
          <cell r="AC1421">
            <v>8030.7592307692285</v>
          </cell>
          <cell r="AD1421">
            <v>0</v>
          </cell>
          <cell r="AE1421">
            <v>8030.7692307692287</v>
          </cell>
          <cell r="AF1421">
            <v>0</v>
          </cell>
          <cell r="AG1421">
            <v>24.092307692307685</v>
          </cell>
          <cell r="AH1421">
            <v>11.950549450549451</v>
          </cell>
        </row>
        <row r="1422">
          <cell r="A1422">
            <v>1947</v>
          </cell>
          <cell r="B1422" t="str">
            <v>Кан-ция к дом 6 7 9 10 22 23 М-27</v>
          </cell>
          <cell r="C1422">
            <v>3.6</v>
          </cell>
          <cell r="D1422" t="str">
            <v>28</v>
          </cell>
          <cell r="E1422" t="str">
            <v>11.05.05</v>
          </cell>
          <cell r="F1422" t="str">
            <v/>
          </cell>
          <cell r="G1422" t="str">
            <v xml:space="preserve">  .  .</v>
          </cell>
          <cell r="H1422">
            <v>1175.18</v>
          </cell>
          <cell r="I1422">
            <v>0</v>
          </cell>
          <cell r="J1422">
            <v>0</v>
          </cell>
          <cell r="K1422">
            <v>1175.18</v>
          </cell>
          <cell r="L1422">
            <v>0</v>
          </cell>
          <cell r="M1422">
            <v>3.53</v>
          </cell>
          <cell r="N1422">
            <v>3.53</v>
          </cell>
          <cell r="O1422">
            <v>102.33</v>
          </cell>
          <cell r="P1422">
            <v>1072.8499999999999</v>
          </cell>
          <cell r="Q1422">
            <v>5.88</v>
          </cell>
          <cell r="R1422">
            <v>123</v>
          </cell>
          <cell r="S1422">
            <v>935</v>
          </cell>
          <cell r="T1422" t="str">
            <v>Амортизация (канализация)</v>
          </cell>
          <cell r="U1422">
            <v>238728</v>
          </cell>
          <cell r="V1422">
            <v>91</v>
          </cell>
          <cell r="W1422">
            <v>35</v>
          </cell>
          <cell r="X1422">
            <v>56</v>
          </cell>
          <cell r="Y1422">
            <v>38.461538461538467</v>
          </cell>
          <cell r="Z1422">
            <v>91818.461538461561</v>
          </cell>
          <cell r="AA1422">
            <v>146909.53846153844</v>
          </cell>
          <cell r="AB1422">
            <v>136.933903585346</v>
          </cell>
          <cell r="AC1422">
            <v>159746.80481542693</v>
          </cell>
          <cell r="AD1422">
            <v>13910.116353888456</v>
          </cell>
          <cell r="AE1422">
            <v>160921.98481542693</v>
          </cell>
          <cell r="AF1422">
            <v>14012.446353888456</v>
          </cell>
          <cell r="AG1422">
            <v>482.76595444628077</v>
          </cell>
          <cell r="AH1422">
            <v>218.61538461538461</v>
          </cell>
        </row>
        <row r="1423">
          <cell r="A1423">
            <v>1948</v>
          </cell>
          <cell r="B1423" t="str">
            <v>Кан-ция к дом 5 15 12 20 М-27</v>
          </cell>
          <cell r="C1423">
            <v>3.6</v>
          </cell>
          <cell r="D1423" t="str">
            <v>28</v>
          </cell>
          <cell r="E1423" t="str">
            <v>11.05.05</v>
          </cell>
          <cell r="F1423" t="str">
            <v/>
          </cell>
          <cell r="G1423" t="str">
            <v xml:space="preserve">  .  .</v>
          </cell>
          <cell r="H1423">
            <v>8012.52</v>
          </cell>
          <cell r="I1423">
            <v>0</v>
          </cell>
          <cell r="J1423">
            <v>0</v>
          </cell>
          <cell r="K1423">
            <v>8012.52</v>
          </cell>
          <cell r="L1423">
            <v>0</v>
          </cell>
          <cell r="M1423">
            <v>24.04</v>
          </cell>
          <cell r="N1423">
            <v>24.04</v>
          </cell>
          <cell r="O1423">
            <v>231.28</v>
          </cell>
          <cell r="P1423">
            <v>7781.24</v>
          </cell>
          <cell r="Q1423">
            <v>40.06</v>
          </cell>
          <cell r="R1423">
            <v>123</v>
          </cell>
          <cell r="S1423">
            <v>935</v>
          </cell>
          <cell r="T1423" t="str">
            <v>Амортизация (канализация)</v>
          </cell>
          <cell r="U1423">
            <v>918592</v>
          </cell>
          <cell r="V1423">
            <v>91</v>
          </cell>
          <cell r="W1423">
            <v>35</v>
          </cell>
          <cell r="X1423">
            <v>56</v>
          </cell>
          <cell r="Y1423">
            <v>38.461538461538467</v>
          </cell>
          <cell r="Z1423">
            <v>353304.61538461543</v>
          </cell>
          <cell r="AA1423">
            <v>565287.38461538451</v>
          </cell>
          <cell r="AB1423">
            <v>72.647468091895959</v>
          </cell>
          <cell r="AC1423">
            <v>574076.77103567822</v>
          </cell>
          <cell r="AD1423">
            <v>16570.626420293698</v>
          </cell>
          <cell r="AE1423">
            <v>582089.29103567824</v>
          </cell>
          <cell r="AF1423">
            <v>16801.906420293697</v>
          </cell>
          <cell r="AG1423">
            <v>1746.2678731070348</v>
          </cell>
          <cell r="AH1423">
            <v>841.20146520146511</v>
          </cell>
        </row>
        <row r="1424">
          <cell r="A1424">
            <v>1949</v>
          </cell>
          <cell r="B1424" t="str">
            <v>Кан-ция к дом 39 40 М-н 4</v>
          </cell>
          <cell r="C1424">
            <v>3.6</v>
          </cell>
          <cell r="D1424" t="str">
            <v>28</v>
          </cell>
          <cell r="E1424" t="str">
            <v>11.05.05</v>
          </cell>
          <cell r="F1424" t="str">
            <v/>
          </cell>
          <cell r="G1424" t="str">
            <v xml:space="preserve">  .  .</v>
          </cell>
          <cell r="H1424">
            <v>355.89</v>
          </cell>
          <cell r="I1424">
            <v>0</v>
          </cell>
          <cell r="J1424">
            <v>0</v>
          </cell>
          <cell r="K1424">
            <v>355.89</v>
          </cell>
          <cell r="L1424">
            <v>0</v>
          </cell>
          <cell r="M1424">
            <v>1.07</v>
          </cell>
          <cell r="N1424">
            <v>1.07</v>
          </cell>
          <cell r="O1424">
            <v>31.01</v>
          </cell>
          <cell r="P1424">
            <v>324.88</v>
          </cell>
          <cell r="Q1424">
            <v>1.78</v>
          </cell>
          <cell r="R1424">
            <v>123</v>
          </cell>
          <cell r="S1424">
            <v>935</v>
          </cell>
          <cell r="T1424" t="str">
            <v>Амортизация (канализация)</v>
          </cell>
          <cell r="U1424">
            <v>24000</v>
          </cell>
          <cell r="V1424">
            <v>91</v>
          </cell>
          <cell r="W1424">
            <v>35</v>
          </cell>
          <cell r="X1424">
            <v>56</v>
          </cell>
          <cell r="Y1424">
            <v>38.461538461538467</v>
          </cell>
          <cell r="Z1424">
            <v>9230.7692307692323</v>
          </cell>
          <cell r="AA1424">
            <v>14769.230769230768</v>
          </cell>
          <cell r="AB1424">
            <v>45.46057242437444</v>
          </cell>
          <cell r="AC1424">
            <v>15823.073120110619</v>
          </cell>
          <cell r="AD1424">
            <v>1378.7223508798515</v>
          </cell>
          <cell r="AE1424">
            <v>16178.963120110619</v>
          </cell>
          <cell r="AF1424">
            <v>1409.7323508798515</v>
          </cell>
          <cell r="AG1424">
            <v>48.536889360331855</v>
          </cell>
          <cell r="AH1424">
            <v>21.978021978021975</v>
          </cell>
        </row>
        <row r="1425">
          <cell r="A1425">
            <v>1950</v>
          </cell>
          <cell r="B1425" t="str">
            <v>Кан-ция к дом 36 37 М-на 2</v>
          </cell>
          <cell r="C1425">
            <v>3.6</v>
          </cell>
          <cell r="D1425" t="str">
            <v>28</v>
          </cell>
          <cell r="E1425" t="str">
            <v>11.05.05</v>
          </cell>
          <cell r="F1425" t="str">
            <v/>
          </cell>
          <cell r="G1425" t="str">
            <v xml:space="preserve">  .  .</v>
          </cell>
          <cell r="H1425">
            <v>110.6</v>
          </cell>
          <cell r="I1425">
            <v>0</v>
          </cell>
          <cell r="J1425">
            <v>0</v>
          </cell>
          <cell r="K1425">
            <v>110.6</v>
          </cell>
          <cell r="L1425">
            <v>0</v>
          </cell>
          <cell r="M1425">
            <v>0.33</v>
          </cell>
          <cell r="N1425">
            <v>0.33</v>
          </cell>
          <cell r="O1425">
            <v>9.57</v>
          </cell>
          <cell r="P1425">
            <v>101.03</v>
          </cell>
          <cell r="Q1425">
            <v>0.55000000000000004</v>
          </cell>
          <cell r="R1425">
            <v>123</v>
          </cell>
          <cell r="S1425">
            <v>935</v>
          </cell>
          <cell r="T1425" t="str">
            <v>Амортизация (канализация)</v>
          </cell>
          <cell r="U1425">
            <v>20575</v>
          </cell>
          <cell r="V1425">
            <v>91</v>
          </cell>
          <cell r="W1425">
            <v>35</v>
          </cell>
          <cell r="X1425">
            <v>56</v>
          </cell>
          <cell r="Y1425">
            <v>38.461538461538467</v>
          </cell>
          <cell r="Z1425">
            <v>7913.4615384615399</v>
          </cell>
          <cell r="AA1425">
            <v>12661.538461538461</v>
          </cell>
          <cell r="AB1425">
            <v>125.32454183448937</v>
          </cell>
          <cell r="AC1425">
            <v>13750.294326894524</v>
          </cell>
          <cell r="AD1425">
            <v>1189.7858653560634</v>
          </cell>
          <cell r="AE1425">
            <v>13860.894326894524</v>
          </cell>
          <cell r="AF1425">
            <v>1199.3558653560633</v>
          </cell>
          <cell r="AG1425">
            <v>41.582682980683572</v>
          </cell>
          <cell r="AH1425">
            <v>18.841575091575091</v>
          </cell>
        </row>
        <row r="1426">
          <cell r="A1426">
            <v>1951</v>
          </cell>
          <cell r="B1426" t="str">
            <v>КАн-ция к дом 28 29 М-на 27</v>
          </cell>
          <cell r="C1426">
            <v>3.6</v>
          </cell>
          <cell r="D1426" t="str">
            <v>28</v>
          </cell>
          <cell r="E1426" t="str">
            <v>11.05.05</v>
          </cell>
          <cell r="F1426" t="str">
            <v/>
          </cell>
          <cell r="G1426" t="str">
            <v xml:space="preserve">  .  .</v>
          </cell>
          <cell r="H1426">
            <v>844.26</v>
          </cell>
          <cell r="I1426">
            <v>0</v>
          </cell>
          <cell r="J1426">
            <v>0</v>
          </cell>
          <cell r="K1426">
            <v>844.26</v>
          </cell>
          <cell r="L1426">
            <v>0</v>
          </cell>
          <cell r="M1426">
            <v>2.5299999999999998</v>
          </cell>
          <cell r="N1426">
            <v>2.5299999999999998</v>
          </cell>
          <cell r="O1426">
            <v>73.349999999999994</v>
          </cell>
          <cell r="P1426">
            <v>770.91</v>
          </cell>
          <cell r="Q1426">
            <v>4.22</v>
          </cell>
          <cell r="R1426">
            <v>123</v>
          </cell>
          <cell r="S1426">
            <v>935</v>
          </cell>
          <cell r="T1426" t="str">
            <v>Амортизация (канализация)</v>
          </cell>
          <cell r="U1426">
            <v>426400</v>
          </cell>
          <cell r="V1426">
            <v>91</v>
          </cell>
          <cell r="W1426">
            <v>35</v>
          </cell>
          <cell r="X1426">
            <v>56</v>
          </cell>
          <cell r="Y1426">
            <v>38.461538461538467</v>
          </cell>
          <cell r="Z1426">
            <v>164000</v>
          </cell>
          <cell r="AA1426">
            <v>262400</v>
          </cell>
          <cell r="AB1426">
            <v>340.37695710264495</v>
          </cell>
          <cell r="AC1426">
            <v>286522.38980347902</v>
          </cell>
          <cell r="AD1426">
            <v>24893.299803479007</v>
          </cell>
          <cell r="AE1426">
            <v>287366.64980347903</v>
          </cell>
          <cell r="AF1426">
            <v>24966.649803479006</v>
          </cell>
          <cell r="AG1426">
            <v>862.09994941043703</v>
          </cell>
          <cell r="AH1426">
            <v>390.47619047619042</v>
          </cell>
        </row>
        <row r="1427">
          <cell r="A1427">
            <v>1952</v>
          </cell>
          <cell r="B1427" t="str">
            <v>Кан-ция к дому 35 М-на 2</v>
          </cell>
          <cell r="C1427">
            <v>3.6</v>
          </cell>
          <cell r="D1427" t="str">
            <v>28</v>
          </cell>
          <cell r="E1427" t="str">
            <v>11.05.05</v>
          </cell>
          <cell r="F1427" t="str">
            <v/>
          </cell>
          <cell r="G1427" t="str">
            <v xml:space="preserve">  .  .</v>
          </cell>
          <cell r="H1427">
            <v>0.01</v>
          </cell>
          <cell r="I1427">
            <v>0</v>
          </cell>
          <cell r="J1427">
            <v>0</v>
          </cell>
          <cell r="K1427">
            <v>0.01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0.01</v>
          </cell>
          <cell r="Q1427">
            <v>0</v>
          </cell>
          <cell r="R1427">
            <v>123</v>
          </cell>
          <cell r="S1427">
            <v>935</v>
          </cell>
          <cell r="T1427" t="str">
            <v>Амортизация (канализация)</v>
          </cell>
          <cell r="U1427">
            <v>750</v>
          </cell>
          <cell r="V1427">
            <v>91</v>
          </cell>
          <cell r="W1427">
            <v>35</v>
          </cell>
          <cell r="X1427">
            <v>56</v>
          </cell>
          <cell r="Y1427">
            <v>38.461538461538467</v>
          </cell>
          <cell r="Z1427">
            <v>288.46153846153851</v>
          </cell>
          <cell r="AA1427">
            <v>461.53846153846149</v>
          </cell>
          <cell r="AB1427">
            <v>46153.846153846149</v>
          </cell>
          <cell r="AC1427">
            <v>461.5284615384615</v>
          </cell>
          <cell r="AD1427">
            <v>0</v>
          </cell>
          <cell r="AE1427">
            <v>461.53846153846149</v>
          </cell>
          <cell r="AF1427">
            <v>0</v>
          </cell>
          <cell r="AG1427">
            <v>1.3846153846153844</v>
          </cell>
          <cell r="AH1427">
            <v>0.6868131868131867</v>
          </cell>
        </row>
        <row r="1428">
          <cell r="A1428">
            <v>1953</v>
          </cell>
          <cell r="B1428" t="str">
            <v>Кан-ция к дом 18-19 М-27</v>
          </cell>
          <cell r="C1428">
            <v>3.6</v>
          </cell>
          <cell r="D1428" t="str">
            <v>28</v>
          </cell>
          <cell r="E1428" t="str">
            <v>11.05.05</v>
          </cell>
          <cell r="F1428" t="str">
            <v/>
          </cell>
          <cell r="G1428" t="str">
            <v xml:space="preserve">  .  .</v>
          </cell>
          <cell r="H1428">
            <v>266.17</v>
          </cell>
          <cell r="I1428">
            <v>0</v>
          </cell>
          <cell r="J1428">
            <v>0</v>
          </cell>
          <cell r="K1428">
            <v>266.17</v>
          </cell>
          <cell r="L1428">
            <v>0</v>
          </cell>
          <cell r="M1428">
            <v>0.8</v>
          </cell>
          <cell r="N1428">
            <v>0.8</v>
          </cell>
          <cell r="O1428">
            <v>23.18</v>
          </cell>
          <cell r="P1428">
            <v>242.99</v>
          </cell>
          <cell r="Q1428">
            <v>1.33</v>
          </cell>
          <cell r="R1428">
            <v>123</v>
          </cell>
          <cell r="S1428">
            <v>935</v>
          </cell>
          <cell r="T1428" t="str">
            <v>Амортизация (канализация)</v>
          </cell>
          <cell r="U1428">
            <v>39750</v>
          </cell>
          <cell r="V1428">
            <v>91</v>
          </cell>
          <cell r="W1428">
            <v>35</v>
          </cell>
          <cell r="X1428">
            <v>56</v>
          </cell>
          <cell r="Y1428">
            <v>38.461538461538467</v>
          </cell>
          <cell r="Z1428">
            <v>15288.461538461541</v>
          </cell>
          <cell r="AA1428">
            <v>24461.538461538461</v>
          </cell>
          <cell r="AB1428">
            <v>100.66891008493543</v>
          </cell>
          <cell r="AC1428">
            <v>26528.873797307268</v>
          </cell>
          <cell r="AD1428">
            <v>2310.3253357688036</v>
          </cell>
          <cell r="AE1428">
            <v>26795.043797307266</v>
          </cell>
          <cell r="AF1428">
            <v>2333.5053357688034</v>
          </cell>
          <cell r="AG1428">
            <v>80.385131391921803</v>
          </cell>
          <cell r="AH1428">
            <v>36.401098901098898</v>
          </cell>
        </row>
        <row r="1429">
          <cell r="A1429">
            <v>1954</v>
          </cell>
          <cell r="B1429" t="str">
            <v>Кан-ция М-н 7 нов города</v>
          </cell>
          <cell r="C1429">
            <v>3.6</v>
          </cell>
          <cell r="D1429" t="str">
            <v>28</v>
          </cell>
          <cell r="E1429" t="str">
            <v>11.05.05</v>
          </cell>
          <cell r="F1429" t="str">
            <v/>
          </cell>
          <cell r="G1429" t="str">
            <v xml:space="preserve">  .  .</v>
          </cell>
          <cell r="H1429">
            <v>1831.22</v>
          </cell>
          <cell r="I1429">
            <v>0</v>
          </cell>
          <cell r="J1429">
            <v>0</v>
          </cell>
          <cell r="K1429">
            <v>1831.22</v>
          </cell>
          <cell r="L1429">
            <v>0</v>
          </cell>
          <cell r="M1429">
            <v>5.49</v>
          </cell>
          <cell r="N1429">
            <v>5.49</v>
          </cell>
          <cell r="O1429">
            <v>159.16999999999999</v>
          </cell>
          <cell r="P1429">
            <v>1672.05</v>
          </cell>
          <cell r="Q1429">
            <v>9.16</v>
          </cell>
          <cell r="R1429">
            <v>123</v>
          </cell>
          <cell r="S1429">
            <v>935</v>
          </cell>
          <cell r="T1429" t="str">
            <v>Амортизация (канализация)</v>
          </cell>
          <cell r="U1429">
            <v>226348.35</v>
          </cell>
          <cell r="V1429">
            <v>91</v>
          </cell>
          <cell r="W1429">
            <v>35</v>
          </cell>
          <cell r="X1429">
            <v>56</v>
          </cell>
          <cell r="Y1429">
            <v>38.461538461538467</v>
          </cell>
          <cell r="Z1429">
            <v>87057.057692307717</v>
          </cell>
          <cell r="AA1429">
            <v>139291.29230769229</v>
          </cell>
          <cell r="AB1429">
            <v>83.305697980139527</v>
          </cell>
          <cell r="AC1429">
            <v>150719.84025519111</v>
          </cell>
          <cell r="AD1429">
            <v>13100.597947498807</v>
          </cell>
          <cell r="AE1429">
            <v>152551.06025519111</v>
          </cell>
          <cell r="AF1429">
            <v>13259.767947498807</v>
          </cell>
          <cell r="AG1429">
            <v>457.65318076557332</v>
          </cell>
          <cell r="AH1429">
            <v>207.2787087912088</v>
          </cell>
        </row>
        <row r="1430">
          <cell r="A1430">
            <v>1955</v>
          </cell>
          <cell r="B1430" t="str">
            <v>Кан-ция к дом 21 22 23 82 М-на 28</v>
          </cell>
          <cell r="C1430">
            <v>3.6</v>
          </cell>
          <cell r="D1430" t="str">
            <v>28</v>
          </cell>
          <cell r="E1430" t="str">
            <v>11.05.05</v>
          </cell>
          <cell r="F1430" t="str">
            <v/>
          </cell>
          <cell r="G1430" t="str">
            <v xml:space="preserve">  .  .</v>
          </cell>
          <cell r="H1430">
            <v>2375.52</v>
          </cell>
          <cell r="I1430">
            <v>0</v>
          </cell>
          <cell r="J1430">
            <v>0</v>
          </cell>
          <cell r="K1430">
            <v>2375.52</v>
          </cell>
          <cell r="L1430">
            <v>0</v>
          </cell>
          <cell r="M1430">
            <v>7.13</v>
          </cell>
          <cell r="N1430">
            <v>7.13</v>
          </cell>
          <cell r="O1430">
            <v>206.69</v>
          </cell>
          <cell r="P1430">
            <v>2168.83</v>
          </cell>
          <cell r="Q1430">
            <v>11.88</v>
          </cell>
          <cell r="R1430">
            <v>123</v>
          </cell>
          <cell r="S1430">
            <v>935</v>
          </cell>
          <cell r="T1430" t="str">
            <v>Амортизация (канализация)</v>
          </cell>
          <cell r="U1430">
            <v>334620</v>
          </cell>
          <cell r="V1430">
            <v>91</v>
          </cell>
          <cell r="W1430">
            <v>35</v>
          </cell>
          <cell r="X1430">
            <v>56</v>
          </cell>
          <cell r="Y1430">
            <v>38.461538461538467</v>
          </cell>
          <cell r="Z1430">
            <v>128700</v>
          </cell>
          <cell r="AA1430">
            <v>205920</v>
          </cell>
          <cell r="AB1430">
            <v>94.945200868671137</v>
          </cell>
          <cell r="AC1430">
            <v>223168.70356754566</v>
          </cell>
          <cell r="AD1430">
            <v>19417.533567545637</v>
          </cell>
          <cell r="AE1430">
            <v>225544.22356754565</v>
          </cell>
          <cell r="AF1430">
            <v>19624.223567545636</v>
          </cell>
          <cell r="AG1430">
            <v>676.63267070263691</v>
          </cell>
          <cell r="AH1430">
            <v>306.42857142857144</v>
          </cell>
        </row>
        <row r="1431">
          <cell r="A1431">
            <v>1956</v>
          </cell>
          <cell r="B1431" t="str">
            <v>Кан-ция к дом 19 24 25 26 М-на 28</v>
          </cell>
          <cell r="C1431">
            <v>3.6</v>
          </cell>
          <cell r="D1431" t="str">
            <v>28</v>
          </cell>
          <cell r="E1431" t="str">
            <v>11.05.05</v>
          </cell>
          <cell r="F1431" t="str">
            <v/>
          </cell>
          <cell r="G1431" t="str">
            <v xml:space="preserve">  .  .</v>
          </cell>
          <cell r="H1431">
            <v>1570.14</v>
          </cell>
          <cell r="I1431">
            <v>0</v>
          </cell>
          <cell r="J1431">
            <v>0</v>
          </cell>
          <cell r="K1431">
            <v>1570.14</v>
          </cell>
          <cell r="L1431">
            <v>0</v>
          </cell>
          <cell r="M1431">
            <v>4.71</v>
          </cell>
          <cell r="N1431">
            <v>4.71</v>
          </cell>
          <cell r="O1431">
            <v>136.55000000000001</v>
          </cell>
          <cell r="P1431">
            <v>1433.59</v>
          </cell>
          <cell r="Q1431">
            <v>7.85</v>
          </cell>
          <cell r="R1431">
            <v>123</v>
          </cell>
          <cell r="S1431">
            <v>935</v>
          </cell>
          <cell r="T1431" t="str">
            <v>Амортизация (канализация)</v>
          </cell>
          <cell r="U1431">
            <v>249403</v>
          </cell>
          <cell r="V1431">
            <v>91</v>
          </cell>
          <cell r="W1431">
            <v>35</v>
          </cell>
          <cell r="X1431">
            <v>56</v>
          </cell>
          <cell r="Y1431">
            <v>38.461538461538467</v>
          </cell>
          <cell r="Z1431">
            <v>95924.230769230795</v>
          </cell>
          <cell r="AA1431">
            <v>153478.76923076919</v>
          </cell>
          <cell r="AB1431">
            <v>107.05904005382934</v>
          </cell>
          <cell r="AC1431">
            <v>166527.54115011959</v>
          </cell>
          <cell r="AD1431">
            <v>14482.361919350398</v>
          </cell>
          <cell r="AE1431">
            <v>168097.68115011961</v>
          </cell>
          <cell r="AF1431">
            <v>14618.911919350398</v>
          </cell>
          <cell r="AG1431">
            <v>504.29304345035888</v>
          </cell>
          <cell r="AH1431">
            <v>228.39102564102564</v>
          </cell>
        </row>
        <row r="1432">
          <cell r="A1432">
            <v>1957</v>
          </cell>
          <cell r="B1432" t="str">
            <v>Кан-ция станции Скорая помощь</v>
          </cell>
          <cell r="C1432">
            <v>3.6</v>
          </cell>
          <cell r="D1432" t="str">
            <v>28</v>
          </cell>
          <cell r="E1432" t="str">
            <v>11.05.05</v>
          </cell>
          <cell r="F1432" t="str">
            <v/>
          </cell>
          <cell r="G1432" t="str">
            <v xml:space="preserve">  .  .</v>
          </cell>
          <cell r="H1432">
            <v>940.04</v>
          </cell>
          <cell r="I1432">
            <v>0</v>
          </cell>
          <cell r="J1432">
            <v>0</v>
          </cell>
          <cell r="K1432">
            <v>940.04</v>
          </cell>
          <cell r="L1432">
            <v>0</v>
          </cell>
          <cell r="M1432">
            <v>2.82</v>
          </cell>
          <cell r="N1432">
            <v>2.82</v>
          </cell>
          <cell r="O1432">
            <v>81.760000000000005</v>
          </cell>
          <cell r="P1432">
            <v>858.28</v>
          </cell>
          <cell r="Q1432">
            <v>4.7</v>
          </cell>
          <cell r="R1432">
            <v>123</v>
          </cell>
          <cell r="S1432">
            <v>935</v>
          </cell>
          <cell r="T1432" t="str">
            <v>Амортизация (канализация)</v>
          </cell>
          <cell r="U1432">
            <v>132073</v>
          </cell>
          <cell r="V1432">
            <v>91</v>
          </cell>
          <cell r="W1432">
            <v>35</v>
          </cell>
          <cell r="X1432">
            <v>56</v>
          </cell>
          <cell r="Y1432">
            <v>38.461538461538467</v>
          </cell>
          <cell r="Z1432">
            <v>50797.307692307702</v>
          </cell>
          <cell r="AA1432">
            <v>81275.692307692298</v>
          </cell>
          <cell r="AB1432">
            <v>94.69601098440171</v>
          </cell>
          <cell r="AC1432">
            <v>88077.998165776982</v>
          </cell>
          <cell r="AD1432">
            <v>7660.5858580846843</v>
          </cell>
          <cell r="AE1432">
            <v>89018.038165776976</v>
          </cell>
          <cell r="AF1432">
            <v>7742.3458580846846</v>
          </cell>
          <cell r="AG1432">
            <v>267.05411449733094</v>
          </cell>
          <cell r="AH1432">
            <v>120.9459706959707</v>
          </cell>
        </row>
        <row r="1433">
          <cell r="A1433">
            <v>1958</v>
          </cell>
          <cell r="B1433" t="str">
            <v>Кан-ция дом 17 ул Абдирова</v>
          </cell>
          <cell r="C1433">
            <v>3.6</v>
          </cell>
          <cell r="D1433" t="str">
            <v>28</v>
          </cell>
          <cell r="E1433" t="str">
            <v>11.05.05</v>
          </cell>
          <cell r="F1433" t="str">
            <v/>
          </cell>
          <cell r="G1433" t="str">
            <v xml:space="preserve">  .  .</v>
          </cell>
          <cell r="H1433">
            <v>249.29</v>
          </cell>
          <cell r="I1433">
            <v>0</v>
          </cell>
          <cell r="J1433">
            <v>0</v>
          </cell>
          <cell r="K1433">
            <v>249.29</v>
          </cell>
          <cell r="L1433">
            <v>0</v>
          </cell>
          <cell r="M1433">
            <v>0.75</v>
          </cell>
          <cell r="N1433">
            <v>0.75</v>
          </cell>
          <cell r="O1433">
            <v>21.73</v>
          </cell>
          <cell r="P1433">
            <v>227.56</v>
          </cell>
          <cell r="Q1433">
            <v>1.25</v>
          </cell>
          <cell r="R1433">
            <v>123</v>
          </cell>
          <cell r="S1433">
            <v>935</v>
          </cell>
          <cell r="T1433" t="str">
            <v>Амортизация (канализация)</v>
          </cell>
          <cell r="U1433">
            <v>58016</v>
          </cell>
          <cell r="V1433">
            <v>91</v>
          </cell>
          <cell r="W1433">
            <v>35</v>
          </cell>
          <cell r="X1433">
            <v>56</v>
          </cell>
          <cell r="Y1433">
            <v>38.461538461538467</v>
          </cell>
          <cell r="Z1433">
            <v>22313.84615384616</v>
          </cell>
          <cell r="AA1433">
            <v>35702.153846153844</v>
          </cell>
          <cell r="AB1433">
            <v>156.89116648863526</v>
          </cell>
          <cell r="AC1433">
            <v>38862.108893951881</v>
          </cell>
          <cell r="AD1433">
            <v>3387.5150477980442</v>
          </cell>
          <cell r="AE1433">
            <v>39111.398893951882</v>
          </cell>
          <cell r="AF1433">
            <v>3409.2450477980442</v>
          </cell>
          <cell r="AG1433">
            <v>117.33419668185566</v>
          </cell>
          <cell r="AH1433">
            <v>53.128205128205131</v>
          </cell>
        </row>
        <row r="1434">
          <cell r="A1434">
            <v>1959</v>
          </cell>
          <cell r="B1434" t="str">
            <v>Кан-ция по ул Гражданской пос Актас</v>
          </cell>
          <cell r="C1434">
            <v>3.6</v>
          </cell>
          <cell r="D1434" t="str">
            <v>28</v>
          </cell>
          <cell r="E1434" t="str">
            <v>11.05.05</v>
          </cell>
          <cell r="F1434" t="str">
            <v/>
          </cell>
          <cell r="G1434" t="str">
            <v xml:space="preserve">  .  .</v>
          </cell>
          <cell r="H1434">
            <v>0.01</v>
          </cell>
          <cell r="I1434">
            <v>0</v>
          </cell>
          <cell r="J1434">
            <v>0</v>
          </cell>
          <cell r="K1434">
            <v>0.01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0.01</v>
          </cell>
          <cell r="Q1434">
            <v>0</v>
          </cell>
          <cell r="R1434">
            <v>123</v>
          </cell>
          <cell r="S1434">
            <v>935</v>
          </cell>
          <cell r="T1434" t="str">
            <v>Амортизация (канализация)</v>
          </cell>
          <cell r="U1434">
            <v>0</v>
          </cell>
          <cell r="V1434">
            <v>75.400000000000006</v>
          </cell>
          <cell r="W1434">
            <v>29</v>
          </cell>
          <cell r="X1434">
            <v>46.4</v>
          </cell>
          <cell r="Y1434">
            <v>38.46153846153846</v>
          </cell>
          <cell r="Z1434">
            <v>0</v>
          </cell>
          <cell r="AA1434">
            <v>0.01</v>
          </cell>
          <cell r="AB1434">
            <v>1</v>
          </cell>
          <cell r="AC1434">
            <v>0</v>
          </cell>
          <cell r="AD1434">
            <v>0</v>
          </cell>
          <cell r="AE1434">
            <v>0.01</v>
          </cell>
          <cell r="AF1434">
            <v>0</v>
          </cell>
          <cell r="AG1434">
            <v>3.0000000000000001E-5</v>
          </cell>
          <cell r="AH1434">
            <v>1.1052166224580016E-5</v>
          </cell>
        </row>
        <row r="1435">
          <cell r="A1435">
            <v>1960</v>
          </cell>
          <cell r="B1435" t="str">
            <v>Кан-ция к дом 2 М-на 1-3 нов города</v>
          </cell>
          <cell r="C1435">
            <v>3.6</v>
          </cell>
          <cell r="D1435" t="str">
            <v>28</v>
          </cell>
          <cell r="E1435" t="str">
            <v>11.05.05</v>
          </cell>
          <cell r="F1435" t="str">
            <v/>
          </cell>
          <cell r="G1435" t="str">
            <v xml:space="preserve">  .  .</v>
          </cell>
          <cell r="H1435">
            <v>5124.3900000000003</v>
          </cell>
          <cell r="I1435">
            <v>0</v>
          </cell>
          <cell r="J1435">
            <v>0</v>
          </cell>
          <cell r="K1435">
            <v>5124.3900000000003</v>
          </cell>
          <cell r="L1435">
            <v>0</v>
          </cell>
          <cell r="M1435">
            <v>15.37</v>
          </cell>
          <cell r="N1435">
            <v>15.37</v>
          </cell>
          <cell r="O1435">
            <v>104.33</v>
          </cell>
          <cell r="P1435">
            <v>5020.0600000000004</v>
          </cell>
          <cell r="Q1435">
            <v>25.62</v>
          </cell>
          <cell r="R1435">
            <v>123</v>
          </cell>
          <cell r="S1435">
            <v>935</v>
          </cell>
          <cell r="T1435" t="str">
            <v>Амортизация (канализация)</v>
          </cell>
          <cell r="U1435">
            <v>69664</v>
          </cell>
          <cell r="V1435">
            <v>91</v>
          </cell>
          <cell r="W1435">
            <v>35</v>
          </cell>
          <cell r="X1435">
            <v>56</v>
          </cell>
          <cell r="Y1435">
            <v>38.461538461538467</v>
          </cell>
          <cell r="Z1435">
            <v>26793.84615384616</v>
          </cell>
          <cell r="AA1435">
            <v>42870.153846153844</v>
          </cell>
          <cell r="AB1435">
            <v>8.5397692151396285</v>
          </cell>
          <cell r="AC1435">
            <v>38636.717968369361</v>
          </cell>
          <cell r="AD1435">
            <v>786.62412221551733</v>
          </cell>
          <cell r="AE1435">
            <v>43761.107968369361</v>
          </cell>
          <cell r="AF1435">
            <v>890.95412221551737</v>
          </cell>
          <cell r="AG1435">
            <v>131.28332390510809</v>
          </cell>
          <cell r="AH1435">
            <v>63.794871794871796</v>
          </cell>
        </row>
        <row r="1436">
          <cell r="A1436">
            <v>1961</v>
          </cell>
          <cell r="B1436" t="str">
            <v>Кан-ция к дом 14 15 16 М-на 28</v>
          </cell>
          <cell r="C1436">
            <v>3.6</v>
          </cell>
          <cell r="D1436" t="str">
            <v>28</v>
          </cell>
          <cell r="E1436" t="str">
            <v>11.05.05</v>
          </cell>
          <cell r="F1436" t="str">
            <v/>
          </cell>
          <cell r="G1436" t="str">
            <v xml:space="preserve">  .  .</v>
          </cell>
          <cell r="H1436">
            <v>2902.92</v>
          </cell>
          <cell r="I1436">
            <v>0</v>
          </cell>
          <cell r="J1436">
            <v>0</v>
          </cell>
          <cell r="K1436">
            <v>2902.92</v>
          </cell>
          <cell r="L1436">
            <v>0</v>
          </cell>
          <cell r="M1436">
            <v>8.7100000000000009</v>
          </cell>
          <cell r="N1436">
            <v>8.7100000000000009</v>
          </cell>
          <cell r="O1436">
            <v>252.51</v>
          </cell>
          <cell r="P1436">
            <v>2650.41</v>
          </cell>
          <cell r="Q1436">
            <v>14.51</v>
          </cell>
          <cell r="R1436">
            <v>123</v>
          </cell>
          <cell r="S1436">
            <v>935</v>
          </cell>
          <cell r="T1436" t="str">
            <v>Амортизация (канализация)</v>
          </cell>
          <cell r="U1436">
            <v>411822</v>
          </cell>
          <cell r="V1436">
            <v>91</v>
          </cell>
          <cell r="W1436">
            <v>35</v>
          </cell>
          <cell r="X1436">
            <v>56</v>
          </cell>
          <cell r="Y1436">
            <v>38.461538461538467</v>
          </cell>
          <cell r="Z1436">
            <v>158393.07692307697</v>
          </cell>
          <cell r="AA1436">
            <v>253428.92307692303</v>
          </cell>
          <cell r="AB1436">
            <v>95.618762031883008</v>
          </cell>
          <cell r="AC1436">
            <v>274670.69667759386</v>
          </cell>
          <cell r="AD1436">
            <v>23892.183600670778</v>
          </cell>
          <cell r="AE1436">
            <v>277573.61667759385</v>
          </cell>
          <cell r="AF1436">
            <v>24144.693600670777</v>
          </cell>
          <cell r="AG1436">
            <v>832.72085003278153</v>
          </cell>
          <cell r="AH1436">
            <v>377.12637362637361</v>
          </cell>
        </row>
        <row r="1437">
          <cell r="A1437">
            <v>1962</v>
          </cell>
          <cell r="B1437" t="str">
            <v>Кан-ция к средней школе 100</v>
          </cell>
          <cell r="C1437">
            <v>3.6</v>
          </cell>
          <cell r="D1437" t="str">
            <v>28</v>
          </cell>
          <cell r="E1437" t="str">
            <v>11.05.05</v>
          </cell>
          <cell r="F1437" t="str">
            <v/>
          </cell>
          <cell r="G1437" t="str">
            <v xml:space="preserve">  .  .</v>
          </cell>
          <cell r="H1437">
            <v>0.01</v>
          </cell>
          <cell r="I1437">
            <v>0</v>
          </cell>
          <cell r="J1437">
            <v>0</v>
          </cell>
          <cell r="K1437">
            <v>0.01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0.01</v>
          </cell>
          <cell r="Q1437">
            <v>0</v>
          </cell>
          <cell r="R1437">
            <v>123</v>
          </cell>
          <cell r="S1437">
            <v>935</v>
          </cell>
          <cell r="T1437" t="str">
            <v>Амортизация (канализация)</v>
          </cell>
          <cell r="U1437">
            <v>796500</v>
          </cell>
          <cell r="V1437">
            <v>91</v>
          </cell>
          <cell r="W1437">
            <v>35</v>
          </cell>
          <cell r="X1437">
            <v>56</v>
          </cell>
          <cell r="Y1437">
            <v>38.461538461538467</v>
          </cell>
          <cell r="Z1437">
            <v>306346.15384615393</v>
          </cell>
          <cell r="AA1437">
            <v>490153.84615384607</v>
          </cell>
          <cell r="AB1437">
            <v>49015384.615384609</v>
          </cell>
          <cell r="AC1437">
            <v>490153.83615384606</v>
          </cell>
          <cell r="AD1437">
            <v>0</v>
          </cell>
          <cell r="AE1437">
            <v>490153.84615384607</v>
          </cell>
          <cell r="AF1437">
            <v>0</v>
          </cell>
          <cell r="AG1437">
            <v>1470.4615384615381</v>
          </cell>
          <cell r="AH1437">
            <v>729.39560439560444</v>
          </cell>
        </row>
        <row r="1438">
          <cell r="A1438">
            <v>1963</v>
          </cell>
          <cell r="B1438" t="str">
            <v>Кан-ция к дом 11 12  13 вставка 82 М-28</v>
          </cell>
          <cell r="C1438">
            <v>3.6</v>
          </cell>
          <cell r="D1438" t="str">
            <v>28</v>
          </cell>
          <cell r="E1438" t="str">
            <v>11.05.05</v>
          </cell>
          <cell r="F1438" t="str">
            <v/>
          </cell>
          <cell r="G1438" t="str">
            <v xml:space="preserve">  .  .</v>
          </cell>
          <cell r="H1438">
            <v>4082.1</v>
          </cell>
          <cell r="I1438">
            <v>0</v>
          </cell>
          <cell r="J1438">
            <v>0</v>
          </cell>
          <cell r="K1438">
            <v>4082.1</v>
          </cell>
          <cell r="L1438">
            <v>0</v>
          </cell>
          <cell r="M1438">
            <v>12.25</v>
          </cell>
          <cell r="N1438">
            <v>12.25</v>
          </cell>
          <cell r="O1438">
            <v>355.13</v>
          </cell>
          <cell r="P1438">
            <v>3726.97</v>
          </cell>
          <cell r="Q1438">
            <v>20.41</v>
          </cell>
          <cell r="R1438">
            <v>123</v>
          </cell>
          <cell r="S1438">
            <v>935</v>
          </cell>
          <cell r="T1438" t="str">
            <v>Амортизация (канализация)</v>
          </cell>
          <cell r="U1438">
            <v>158400</v>
          </cell>
          <cell r="V1438">
            <v>91</v>
          </cell>
          <cell r="W1438">
            <v>35</v>
          </cell>
          <cell r="X1438">
            <v>56</v>
          </cell>
          <cell r="Y1438">
            <v>38.461538461538467</v>
          </cell>
          <cell r="Z1438">
            <v>60923.076923076937</v>
          </cell>
          <cell r="AA1438">
            <v>97476.923076923063</v>
          </cell>
          <cell r="AB1438">
            <v>26.154469469011843</v>
          </cell>
          <cell r="AC1438">
            <v>102683.05981945324</v>
          </cell>
          <cell r="AD1438">
            <v>8933.1067425301771</v>
          </cell>
          <cell r="AE1438">
            <v>106765.15981945324</v>
          </cell>
          <cell r="AF1438">
            <v>9288.2367425301763</v>
          </cell>
          <cell r="AG1438">
            <v>320.29547945835969</v>
          </cell>
          <cell r="AH1438">
            <v>145.05494505494505</v>
          </cell>
        </row>
        <row r="1439">
          <cell r="A1439">
            <v>1964</v>
          </cell>
          <cell r="B1439" t="str">
            <v>Подводящий коллектор 2</v>
          </cell>
          <cell r="C1439">
            <v>3.6</v>
          </cell>
          <cell r="D1439" t="str">
            <v>28</v>
          </cell>
          <cell r="E1439" t="str">
            <v>11.05.05</v>
          </cell>
          <cell r="F1439" t="str">
            <v/>
          </cell>
          <cell r="G1439" t="str">
            <v xml:space="preserve">  .  .</v>
          </cell>
          <cell r="H1439">
            <v>0.01</v>
          </cell>
          <cell r="I1439">
            <v>0</v>
          </cell>
          <cell r="J1439">
            <v>0</v>
          </cell>
          <cell r="K1439">
            <v>0.01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0.01</v>
          </cell>
          <cell r="Q1439">
            <v>0</v>
          </cell>
          <cell r="R1439">
            <v>123</v>
          </cell>
          <cell r="S1439">
            <v>935</v>
          </cell>
          <cell r="T1439" t="str">
            <v/>
          </cell>
          <cell r="U1439">
            <v>11461407</v>
          </cell>
          <cell r="V1439">
            <v>91</v>
          </cell>
          <cell r="W1439">
            <v>35</v>
          </cell>
          <cell r="X1439">
            <v>56</v>
          </cell>
          <cell r="Y1439">
            <v>38.461538461538467</v>
          </cell>
          <cell r="Z1439">
            <v>4408233.461538462</v>
          </cell>
          <cell r="AA1439">
            <v>7053173.538461538</v>
          </cell>
          <cell r="AB1439">
            <v>705317353.84615374</v>
          </cell>
          <cell r="AC1439">
            <v>7053173.5284615373</v>
          </cell>
          <cell r="AD1439">
            <v>0</v>
          </cell>
          <cell r="AE1439">
            <v>7053173.5384615371</v>
          </cell>
          <cell r="AF1439">
            <v>0</v>
          </cell>
          <cell r="AG1439">
            <v>21159.520615384612</v>
          </cell>
          <cell r="AH1439">
            <v>10495.793956043957</v>
          </cell>
        </row>
        <row r="1440">
          <cell r="A1440">
            <v>1967</v>
          </cell>
          <cell r="B1440" t="str">
            <v>Напорный коллектор от КНС 13</v>
          </cell>
          <cell r="C1440">
            <v>3.6</v>
          </cell>
          <cell r="D1440" t="str">
            <v>28</v>
          </cell>
          <cell r="E1440" t="str">
            <v>11.05.05</v>
          </cell>
          <cell r="F1440" t="str">
            <v/>
          </cell>
          <cell r="G1440" t="str">
            <v xml:space="preserve">  .  .</v>
          </cell>
          <cell r="H1440">
            <v>0.01</v>
          </cell>
          <cell r="I1440">
            <v>0</v>
          </cell>
          <cell r="J1440">
            <v>0</v>
          </cell>
          <cell r="K1440">
            <v>0.01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0.01</v>
          </cell>
          <cell r="Q1440">
            <v>0</v>
          </cell>
          <cell r="R1440">
            <v>123</v>
          </cell>
          <cell r="S1440">
            <v>935</v>
          </cell>
          <cell r="T1440" t="str">
            <v>Амортизация (канализация)</v>
          </cell>
          <cell r="U1440">
            <v>5445000</v>
          </cell>
          <cell r="V1440">
            <v>38</v>
          </cell>
          <cell r="W1440">
            <v>35</v>
          </cell>
          <cell r="X1440">
            <v>3</v>
          </cell>
          <cell r="Y1440">
            <v>92.10526315789474</v>
          </cell>
          <cell r="Z1440">
            <v>5015131.5789473681</v>
          </cell>
          <cell r="AA1440">
            <v>429868.42105263192</v>
          </cell>
          <cell r="AB1440">
            <v>42986842.105263188</v>
          </cell>
          <cell r="AC1440">
            <v>429868.41105263191</v>
          </cell>
          <cell r="AD1440">
            <v>0</v>
          </cell>
          <cell r="AE1440">
            <v>429868.42105263192</v>
          </cell>
          <cell r="AF1440">
            <v>0</v>
          </cell>
          <cell r="AG1440">
            <v>1289.6052631578957</v>
          </cell>
          <cell r="AH1440">
            <v>11940.789473684212</v>
          </cell>
        </row>
        <row r="1441">
          <cell r="A1441">
            <v>1968</v>
          </cell>
          <cell r="B1441" t="str">
            <v>Коллектор 10</v>
          </cell>
          <cell r="C1441">
            <v>3.6</v>
          </cell>
          <cell r="D1441" t="str">
            <v>28</v>
          </cell>
          <cell r="E1441" t="str">
            <v>11.05.05</v>
          </cell>
          <cell r="F1441" t="str">
            <v/>
          </cell>
          <cell r="G1441" t="str">
            <v xml:space="preserve">  .  .</v>
          </cell>
          <cell r="H1441">
            <v>0.01</v>
          </cell>
          <cell r="I1441">
            <v>0</v>
          </cell>
          <cell r="J1441">
            <v>0</v>
          </cell>
          <cell r="K1441">
            <v>0.01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0.01</v>
          </cell>
          <cell r="Q1441">
            <v>0</v>
          </cell>
          <cell r="R1441">
            <v>123</v>
          </cell>
          <cell r="S1441">
            <v>935</v>
          </cell>
          <cell r="T1441" t="str">
            <v>Амортизация (канализация)</v>
          </cell>
          <cell r="U1441">
            <v>24494814.5</v>
          </cell>
          <cell r="V1441">
            <v>91</v>
          </cell>
          <cell r="W1441">
            <v>35</v>
          </cell>
          <cell r="X1441">
            <v>56</v>
          </cell>
          <cell r="Y1441">
            <v>38.461538461538467</v>
          </cell>
          <cell r="Z1441">
            <v>9421082.5000000019</v>
          </cell>
          <cell r="AA1441">
            <v>15073731.999999998</v>
          </cell>
          <cell r="AB1441">
            <v>1507373199.9999998</v>
          </cell>
          <cell r="AC1441">
            <v>15073731.989999998</v>
          </cell>
          <cell r="AD1441">
            <v>0</v>
          </cell>
          <cell r="AE1441">
            <v>15073731.999999998</v>
          </cell>
          <cell r="AF1441">
            <v>0</v>
          </cell>
          <cell r="AG1441">
            <v>45221.195999999996</v>
          </cell>
          <cell r="AH1441">
            <v>22431.148809523813</v>
          </cell>
        </row>
        <row r="1442">
          <cell r="A1442">
            <v>1969</v>
          </cell>
          <cell r="B1442" t="str">
            <v>Кан-ция дому 34 М-15</v>
          </cell>
          <cell r="C1442">
            <v>3.6</v>
          </cell>
          <cell r="D1442" t="str">
            <v>28</v>
          </cell>
          <cell r="E1442" t="str">
            <v>11.05.05</v>
          </cell>
          <cell r="F1442" t="str">
            <v/>
          </cell>
          <cell r="G1442" t="str">
            <v xml:space="preserve">  .  .</v>
          </cell>
          <cell r="H1442">
            <v>0.01</v>
          </cell>
          <cell r="I1442">
            <v>0</v>
          </cell>
          <cell r="J1442">
            <v>0</v>
          </cell>
          <cell r="K1442">
            <v>0.01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0.01</v>
          </cell>
          <cell r="Q1442">
            <v>0</v>
          </cell>
          <cell r="R1442">
            <v>123</v>
          </cell>
          <cell r="S1442">
            <v>935</v>
          </cell>
          <cell r="T1442" t="str">
            <v>Амортизация (канализация)</v>
          </cell>
          <cell r="U1442">
            <v>164700</v>
          </cell>
          <cell r="V1442">
            <v>91</v>
          </cell>
          <cell r="W1442">
            <v>35</v>
          </cell>
          <cell r="X1442">
            <v>56</v>
          </cell>
          <cell r="Y1442">
            <v>38.461538461538467</v>
          </cell>
          <cell r="Z1442">
            <v>63346.153846153858</v>
          </cell>
          <cell r="AA1442">
            <v>101353.84615384614</v>
          </cell>
          <cell r="AB1442">
            <v>10135384.615384614</v>
          </cell>
          <cell r="AC1442">
            <v>101353.83615384615</v>
          </cell>
          <cell r="AD1442">
            <v>0</v>
          </cell>
          <cell r="AE1442">
            <v>101353.84615384614</v>
          </cell>
          <cell r="AF1442">
            <v>0</v>
          </cell>
          <cell r="AG1442">
            <v>304.06153846153842</v>
          </cell>
          <cell r="AH1442">
            <v>150.82417582417582</v>
          </cell>
        </row>
        <row r="1443">
          <cell r="A1443">
            <v>1970</v>
          </cell>
          <cell r="B1443" t="str">
            <v>Коллектор от КНС 13</v>
          </cell>
          <cell r="C1443">
            <v>3.6</v>
          </cell>
          <cell r="D1443" t="str">
            <v>28</v>
          </cell>
          <cell r="E1443" t="str">
            <v>11.05.05</v>
          </cell>
          <cell r="F1443" t="str">
            <v/>
          </cell>
          <cell r="G1443" t="str">
            <v xml:space="preserve">  .  .</v>
          </cell>
          <cell r="H1443">
            <v>0.01</v>
          </cell>
          <cell r="I1443">
            <v>0</v>
          </cell>
          <cell r="J1443">
            <v>0</v>
          </cell>
          <cell r="K1443">
            <v>0.01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0.01</v>
          </cell>
          <cell r="Q1443">
            <v>0</v>
          </cell>
          <cell r="R1443">
            <v>123</v>
          </cell>
          <cell r="S1443">
            <v>935</v>
          </cell>
          <cell r="T1443" t="str">
            <v>Амортизация (канализация)</v>
          </cell>
          <cell r="U1443">
            <v>4950000</v>
          </cell>
          <cell r="V1443">
            <v>38</v>
          </cell>
          <cell r="W1443">
            <v>35</v>
          </cell>
          <cell r="X1443">
            <v>3</v>
          </cell>
          <cell r="Y1443">
            <v>92.10526315789474</v>
          </cell>
          <cell r="Z1443">
            <v>4559210.5263157897</v>
          </cell>
          <cell r="AA1443">
            <v>390789.47368421033</v>
          </cell>
          <cell r="AB1443">
            <v>39078947.368421033</v>
          </cell>
          <cell r="AC1443">
            <v>390789.46368421032</v>
          </cell>
          <cell r="AD1443">
            <v>0</v>
          </cell>
          <cell r="AE1443">
            <v>390789.47368421033</v>
          </cell>
          <cell r="AF1443">
            <v>0</v>
          </cell>
          <cell r="AG1443">
            <v>1172.368421052631</v>
          </cell>
          <cell r="AH1443">
            <v>10855.263157894737</v>
          </cell>
        </row>
        <row r="1444">
          <cell r="A1444">
            <v>1971</v>
          </cell>
          <cell r="B1444" t="str">
            <v>Кан-ция к дому 37 М-н 14</v>
          </cell>
          <cell r="C1444">
            <v>3.6</v>
          </cell>
          <cell r="D1444" t="str">
            <v>28</v>
          </cell>
          <cell r="E1444" t="str">
            <v>11.05.05</v>
          </cell>
          <cell r="F1444" t="str">
            <v/>
          </cell>
          <cell r="G1444" t="str">
            <v xml:space="preserve">  .  .</v>
          </cell>
          <cell r="H1444">
            <v>24226.53</v>
          </cell>
          <cell r="I1444">
            <v>0</v>
          </cell>
          <cell r="J1444">
            <v>0</v>
          </cell>
          <cell r="K1444">
            <v>24226.53</v>
          </cell>
          <cell r="L1444">
            <v>0</v>
          </cell>
          <cell r="M1444">
            <v>72.680000000000007</v>
          </cell>
          <cell r="N1444">
            <v>72.680000000000007</v>
          </cell>
          <cell r="O1444">
            <v>311.47000000000003</v>
          </cell>
          <cell r="P1444">
            <v>23915.06</v>
          </cell>
          <cell r="Q1444">
            <v>121.13</v>
          </cell>
          <cell r="R1444">
            <v>123</v>
          </cell>
          <cell r="S1444">
            <v>935</v>
          </cell>
          <cell r="T1444" t="str">
            <v>Амортизация (канализация)</v>
          </cell>
          <cell r="U1444">
            <v>23000</v>
          </cell>
          <cell r="V1444">
            <v>93.6</v>
          </cell>
          <cell r="W1444">
            <v>36</v>
          </cell>
          <cell r="X1444">
            <v>57.6</v>
          </cell>
          <cell r="Y1444">
            <v>38.461538461538467</v>
          </cell>
          <cell r="Z1444">
            <v>8846.1538461538476</v>
          </cell>
          <cell r="AA1444">
            <v>14153.846153846152</v>
          </cell>
          <cell r="AB1444">
            <v>0.59183820378649066</v>
          </cell>
          <cell r="AC1444">
            <v>-9888.3440008204707</v>
          </cell>
          <cell r="AD1444">
            <v>-127.13015466662176</v>
          </cell>
          <cell r="AE1444">
            <v>14338.185999179528</v>
          </cell>
          <cell r="AF1444">
            <v>184.33984533337826</v>
          </cell>
          <cell r="AG1444">
            <v>43.014557997538581</v>
          </cell>
          <cell r="AH1444">
            <v>20.477207977207978</v>
          </cell>
        </row>
        <row r="1445">
          <cell r="A1445">
            <v>1972</v>
          </cell>
          <cell r="B1445" t="str">
            <v>Кан-ция к дому 42 М-на 17</v>
          </cell>
          <cell r="C1445">
            <v>3.6</v>
          </cell>
          <cell r="D1445" t="str">
            <v>28</v>
          </cell>
          <cell r="E1445" t="str">
            <v>11.05.05</v>
          </cell>
          <cell r="F1445" t="str">
            <v/>
          </cell>
          <cell r="G1445" t="str">
            <v xml:space="preserve">  .  .</v>
          </cell>
          <cell r="H1445">
            <v>148.19999999999999</v>
          </cell>
          <cell r="I1445">
            <v>0</v>
          </cell>
          <cell r="J1445">
            <v>0</v>
          </cell>
          <cell r="K1445">
            <v>148.19999999999999</v>
          </cell>
          <cell r="L1445">
            <v>0</v>
          </cell>
          <cell r="M1445">
            <v>0.44</v>
          </cell>
          <cell r="N1445">
            <v>0.44</v>
          </cell>
          <cell r="O1445">
            <v>12.76</v>
          </cell>
          <cell r="P1445">
            <v>135.44</v>
          </cell>
          <cell r="Q1445">
            <v>0.74</v>
          </cell>
          <cell r="R1445">
            <v>123</v>
          </cell>
          <cell r="S1445">
            <v>935</v>
          </cell>
          <cell r="T1445" t="str">
            <v>Амортизация (канализация)</v>
          </cell>
          <cell r="U1445">
            <v>21168</v>
          </cell>
          <cell r="V1445">
            <v>93.6</v>
          </cell>
          <cell r="W1445">
            <v>36</v>
          </cell>
          <cell r="X1445">
            <v>57.6</v>
          </cell>
          <cell r="Y1445">
            <v>38.461538461538467</v>
          </cell>
          <cell r="Z1445">
            <v>8141.5384615384628</v>
          </cell>
          <cell r="AA1445">
            <v>13026.461538461537</v>
          </cell>
          <cell r="AB1445">
            <v>96.178835930755596</v>
          </cell>
          <cell r="AC1445">
            <v>14105.503484937977</v>
          </cell>
          <cell r="AD1445">
            <v>1214.4819464764414</v>
          </cell>
          <cell r="AE1445">
            <v>14253.703484937978</v>
          </cell>
          <cell r="AF1445">
            <v>1227.2419464764414</v>
          </cell>
          <cell r="AG1445">
            <v>42.761110454813938</v>
          </cell>
          <cell r="AH1445">
            <v>18.846153846153847</v>
          </cell>
        </row>
        <row r="1446">
          <cell r="A1446">
            <v>1973</v>
          </cell>
          <cell r="B1446" t="str">
            <v>Коллектор М-на 28</v>
          </cell>
          <cell r="C1446">
            <v>3.6</v>
          </cell>
          <cell r="D1446" t="str">
            <v>28</v>
          </cell>
          <cell r="E1446" t="str">
            <v>11.05.05</v>
          </cell>
          <cell r="F1446" t="str">
            <v/>
          </cell>
          <cell r="G1446" t="str">
            <v xml:space="preserve">  .  .</v>
          </cell>
          <cell r="H1446">
            <v>0.01</v>
          </cell>
          <cell r="I1446">
            <v>0</v>
          </cell>
          <cell r="J1446">
            <v>0</v>
          </cell>
          <cell r="K1446">
            <v>0.01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0.01</v>
          </cell>
          <cell r="Q1446">
            <v>0</v>
          </cell>
          <cell r="R1446">
            <v>123</v>
          </cell>
          <cell r="S1446">
            <v>935</v>
          </cell>
          <cell r="T1446" t="str">
            <v>Амортизация (канализация)</v>
          </cell>
          <cell r="U1446">
            <v>6126900</v>
          </cell>
          <cell r="V1446">
            <v>88.4</v>
          </cell>
          <cell r="W1446">
            <v>34</v>
          </cell>
          <cell r="X1446">
            <v>54.4</v>
          </cell>
          <cell r="Y1446">
            <v>38.46153846153846</v>
          </cell>
          <cell r="Z1446">
            <v>2356500</v>
          </cell>
          <cell r="AA1446">
            <v>3770400</v>
          </cell>
          <cell r="AB1446">
            <v>377040000</v>
          </cell>
          <cell r="AC1446">
            <v>3770399.99</v>
          </cell>
          <cell r="AD1446">
            <v>0</v>
          </cell>
          <cell r="AE1446">
            <v>3770400</v>
          </cell>
          <cell r="AF1446">
            <v>0</v>
          </cell>
          <cell r="AG1446">
            <v>11311.199999999999</v>
          </cell>
          <cell r="AH1446">
            <v>5775.7352941176468</v>
          </cell>
        </row>
        <row r="1447">
          <cell r="A1447">
            <v>1974</v>
          </cell>
          <cell r="B1447" t="str">
            <v>Кан-ция к общежит 3 школы МВД кв 86</v>
          </cell>
          <cell r="C1447">
            <v>3.6</v>
          </cell>
          <cell r="D1447" t="str">
            <v>28</v>
          </cell>
          <cell r="E1447" t="str">
            <v>11.05.05</v>
          </cell>
          <cell r="F1447" t="str">
            <v/>
          </cell>
          <cell r="G1447" t="str">
            <v xml:space="preserve">  .  .</v>
          </cell>
          <cell r="H1447">
            <v>2961.69</v>
          </cell>
          <cell r="I1447">
            <v>0</v>
          </cell>
          <cell r="J1447">
            <v>0</v>
          </cell>
          <cell r="K1447">
            <v>2961.69</v>
          </cell>
          <cell r="L1447">
            <v>0</v>
          </cell>
          <cell r="M1447">
            <v>8.89</v>
          </cell>
          <cell r="N1447">
            <v>8.89</v>
          </cell>
          <cell r="O1447">
            <v>257.70999999999998</v>
          </cell>
          <cell r="P1447">
            <v>2703.98</v>
          </cell>
          <cell r="Q1447">
            <v>14.81</v>
          </cell>
          <cell r="R1447">
            <v>123</v>
          </cell>
          <cell r="S1447">
            <v>935</v>
          </cell>
          <cell r="T1447" t="str">
            <v>Амортизация (канализация)</v>
          </cell>
          <cell r="U1447">
            <v>30000</v>
          </cell>
          <cell r="V1447">
            <v>88.4</v>
          </cell>
          <cell r="W1447">
            <v>34</v>
          </cell>
          <cell r="X1447">
            <v>54.4</v>
          </cell>
          <cell r="Y1447">
            <v>38.46153846153846</v>
          </cell>
          <cell r="Z1447">
            <v>11538.461538461537</v>
          </cell>
          <cell r="AA1447">
            <v>18461.538461538461</v>
          </cell>
          <cell r="AB1447">
            <v>6.8275425341675833</v>
          </cell>
          <cell r="AC1447">
            <v>17259.374448018792</v>
          </cell>
          <cell r="AD1447">
            <v>1501.8159864803276</v>
          </cell>
          <cell r="AE1447">
            <v>20221.064448018791</v>
          </cell>
          <cell r="AF1447">
            <v>1759.5259864803277</v>
          </cell>
          <cell r="AG1447">
            <v>60.663193344056374</v>
          </cell>
          <cell r="AH1447">
            <v>28.280542986425335</v>
          </cell>
        </row>
        <row r="1448">
          <cell r="A1448">
            <v>1975</v>
          </cell>
          <cell r="B1448" t="str">
            <v>Кан-ция к дом 7 8 в М-не 7</v>
          </cell>
          <cell r="C1448">
            <v>3.6</v>
          </cell>
          <cell r="D1448" t="str">
            <v>28</v>
          </cell>
          <cell r="E1448" t="str">
            <v>11.05.05</v>
          </cell>
          <cell r="F1448" t="str">
            <v/>
          </cell>
          <cell r="G1448" t="str">
            <v xml:space="preserve">  .  .</v>
          </cell>
          <cell r="H1448">
            <v>4740.71</v>
          </cell>
          <cell r="I1448">
            <v>0</v>
          </cell>
          <cell r="J1448">
            <v>0</v>
          </cell>
          <cell r="K1448">
            <v>4740.71</v>
          </cell>
          <cell r="L1448">
            <v>0</v>
          </cell>
          <cell r="M1448">
            <v>14.22</v>
          </cell>
          <cell r="N1448">
            <v>14.22</v>
          </cell>
          <cell r="O1448">
            <v>412.24</v>
          </cell>
          <cell r="P1448">
            <v>4328.47</v>
          </cell>
          <cell r="Q1448">
            <v>23.7</v>
          </cell>
          <cell r="R1448">
            <v>123</v>
          </cell>
          <cell r="S1448">
            <v>935</v>
          </cell>
          <cell r="T1448" t="str">
            <v>Амортизация (канализация)</v>
          </cell>
          <cell r="U1448">
            <v>122720</v>
          </cell>
          <cell r="V1448">
            <v>88.4</v>
          </cell>
          <cell r="W1448">
            <v>34</v>
          </cell>
          <cell r="X1448">
            <v>54.4</v>
          </cell>
          <cell r="Y1448">
            <v>38.46153846153846</v>
          </cell>
          <cell r="Z1448">
            <v>47200</v>
          </cell>
          <cell r="AA1448">
            <v>75520</v>
          </cell>
          <cell r="AB1448">
            <v>17.447273516970199</v>
          </cell>
          <cell r="AC1448">
            <v>77971.754034635786</v>
          </cell>
          <cell r="AD1448">
            <v>6780.2240346357949</v>
          </cell>
          <cell r="AE1448">
            <v>82712.464034635792</v>
          </cell>
          <cell r="AF1448">
            <v>7192.4640346357946</v>
          </cell>
          <cell r="AG1448">
            <v>248.13739210390739</v>
          </cell>
          <cell r="AH1448">
            <v>115.68627450980392</v>
          </cell>
        </row>
        <row r="1449">
          <cell r="A1449">
            <v>1976</v>
          </cell>
          <cell r="B1449" t="str">
            <v>Кан-ция к дому 48 в квартале 123 нов гор</v>
          </cell>
          <cell r="C1449">
            <v>3.6</v>
          </cell>
          <cell r="D1449" t="str">
            <v>28</v>
          </cell>
          <cell r="E1449" t="str">
            <v>11.05.05</v>
          </cell>
          <cell r="F1449" t="str">
            <v/>
          </cell>
          <cell r="G1449" t="str">
            <v xml:space="preserve">  .  .</v>
          </cell>
          <cell r="H1449">
            <v>2293.58</v>
          </cell>
          <cell r="I1449">
            <v>0</v>
          </cell>
          <cell r="J1449">
            <v>0</v>
          </cell>
          <cell r="K1449">
            <v>2293.58</v>
          </cell>
          <cell r="L1449">
            <v>0</v>
          </cell>
          <cell r="M1449">
            <v>6.88</v>
          </cell>
          <cell r="N1449">
            <v>6.88</v>
          </cell>
          <cell r="O1449">
            <v>199.46</v>
          </cell>
          <cell r="P1449">
            <v>2094.12</v>
          </cell>
          <cell r="Q1449">
            <v>11.47</v>
          </cell>
          <cell r="R1449">
            <v>123</v>
          </cell>
          <cell r="S1449">
            <v>935</v>
          </cell>
          <cell r="T1449" t="str">
            <v>Амортизация (канализация)</v>
          </cell>
          <cell r="U1449">
            <v>96560</v>
          </cell>
          <cell r="V1449">
            <v>88.4</v>
          </cell>
          <cell r="W1449">
            <v>34</v>
          </cell>
          <cell r="X1449">
            <v>54.4</v>
          </cell>
          <cell r="Y1449">
            <v>38.46153846153846</v>
          </cell>
          <cell r="Z1449">
            <v>37138.461538461532</v>
          </cell>
          <cell r="AA1449">
            <v>59421.538461538468</v>
          </cell>
          <cell r="AB1449">
            <v>28.375421877226938</v>
          </cell>
          <cell r="AC1449">
            <v>62787.720109170157</v>
          </cell>
          <cell r="AD1449">
            <v>5460.3016476316852</v>
          </cell>
          <cell r="AE1449">
            <v>65081.300109170159</v>
          </cell>
          <cell r="AF1449">
            <v>5659.7616476316853</v>
          </cell>
          <cell r="AG1449">
            <v>195.24390032751049</v>
          </cell>
          <cell r="AH1449">
            <v>91.025641025641008</v>
          </cell>
        </row>
        <row r="1450">
          <cell r="A1450">
            <v>1977</v>
          </cell>
          <cell r="B1450" t="str">
            <v>Кан-ция к дом 6 77 М-28</v>
          </cell>
          <cell r="C1450">
            <v>3.6</v>
          </cell>
          <cell r="D1450" t="str">
            <v>28</v>
          </cell>
          <cell r="E1450" t="str">
            <v>11.05.05</v>
          </cell>
          <cell r="F1450" t="str">
            <v/>
          </cell>
          <cell r="G1450" t="str">
            <v xml:space="preserve">  .  .</v>
          </cell>
          <cell r="H1450">
            <v>9179.6200000000008</v>
          </cell>
          <cell r="I1450">
            <v>0</v>
          </cell>
          <cell r="J1450">
            <v>0</v>
          </cell>
          <cell r="K1450">
            <v>9179.6200000000008</v>
          </cell>
          <cell r="L1450">
            <v>0</v>
          </cell>
          <cell r="M1450">
            <v>27.54</v>
          </cell>
          <cell r="N1450">
            <v>27.54</v>
          </cell>
          <cell r="O1450">
            <v>453.88</v>
          </cell>
          <cell r="P1450">
            <v>8725.74</v>
          </cell>
          <cell r="Q1450">
            <v>45.9</v>
          </cell>
          <cell r="R1450">
            <v>123</v>
          </cell>
          <cell r="S1450">
            <v>935</v>
          </cell>
          <cell r="T1450" t="str">
            <v>Амортизация (канализация)</v>
          </cell>
          <cell r="U1450">
            <v>166250</v>
          </cell>
          <cell r="V1450">
            <v>88.4</v>
          </cell>
          <cell r="W1450">
            <v>34</v>
          </cell>
          <cell r="X1450">
            <v>54.4</v>
          </cell>
          <cell r="Y1450">
            <v>38.46153846153846</v>
          </cell>
          <cell r="Z1450">
            <v>63942.307692307688</v>
          </cell>
          <cell r="AA1450">
            <v>102307.69230769231</v>
          </cell>
          <cell r="AB1450">
            <v>11.724815580992823</v>
          </cell>
          <cell r="AC1450">
            <v>98449.731603593347</v>
          </cell>
          <cell r="AD1450">
            <v>4867.7792959010221</v>
          </cell>
          <cell r="AE1450">
            <v>107629.35160359334</v>
          </cell>
          <cell r="AF1450">
            <v>5321.6592959010222</v>
          </cell>
          <cell r="AG1450">
            <v>322.88805481078003</v>
          </cell>
          <cell r="AH1450">
            <v>156.72134238310707</v>
          </cell>
        </row>
        <row r="1451">
          <cell r="A1451">
            <v>1978</v>
          </cell>
          <cell r="B1451" t="str">
            <v>Кан-ция к дом 36/2 М-н 1-3</v>
          </cell>
          <cell r="C1451">
            <v>3.6</v>
          </cell>
          <cell r="D1451" t="str">
            <v>28</v>
          </cell>
          <cell r="E1451" t="str">
            <v>11.05.05</v>
          </cell>
          <cell r="F1451" t="str">
            <v/>
          </cell>
          <cell r="G1451" t="str">
            <v xml:space="preserve">  .  .</v>
          </cell>
          <cell r="H1451">
            <v>859.22</v>
          </cell>
          <cell r="I1451">
            <v>0</v>
          </cell>
          <cell r="J1451">
            <v>0</v>
          </cell>
          <cell r="K1451">
            <v>859.22</v>
          </cell>
          <cell r="L1451">
            <v>0</v>
          </cell>
          <cell r="M1451">
            <v>2.58</v>
          </cell>
          <cell r="N1451">
            <v>2.58</v>
          </cell>
          <cell r="O1451">
            <v>74.78</v>
          </cell>
          <cell r="P1451">
            <v>784.44</v>
          </cell>
          <cell r="Q1451">
            <v>4.3</v>
          </cell>
          <cell r="R1451">
            <v>123</v>
          </cell>
          <cell r="S1451">
            <v>935</v>
          </cell>
          <cell r="T1451" t="str">
            <v>Амортизация (канализация)</v>
          </cell>
          <cell r="U1451">
            <v>22425</v>
          </cell>
          <cell r="V1451">
            <v>88.4</v>
          </cell>
          <cell r="W1451">
            <v>34</v>
          </cell>
          <cell r="X1451">
            <v>54.4</v>
          </cell>
          <cell r="Y1451">
            <v>38.46153846153846</v>
          </cell>
          <cell r="Z1451">
            <v>8625</v>
          </cell>
          <cell r="AA1451">
            <v>13800</v>
          </cell>
          <cell r="AB1451">
            <v>17.592167661006577</v>
          </cell>
          <cell r="AC1451">
            <v>14256.322297690072</v>
          </cell>
          <cell r="AD1451">
            <v>1240.7622976900718</v>
          </cell>
          <cell r="AE1451">
            <v>15115.542297690072</v>
          </cell>
          <cell r="AF1451">
            <v>1315.5422976900718</v>
          </cell>
          <cell r="AG1451">
            <v>45.346626893070216</v>
          </cell>
          <cell r="AH1451">
            <v>21.139705882352938</v>
          </cell>
        </row>
        <row r="1452">
          <cell r="A1452">
            <v>1979</v>
          </cell>
          <cell r="B1452" t="str">
            <v>Кан-ция д 19 в М-не 7 нов города</v>
          </cell>
          <cell r="C1452">
            <v>3.6</v>
          </cell>
          <cell r="D1452" t="str">
            <v>28</v>
          </cell>
          <cell r="E1452" t="str">
            <v>11.05.05</v>
          </cell>
          <cell r="F1452" t="str">
            <v/>
          </cell>
          <cell r="G1452" t="str">
            <v xml:space="preserve">  .  .</v>
          </cell>
          <cell r="H1452">
            <v>1635.47</v>
          </cell>
          <cell r="I1452">
            <v>0</v>
          </cell>
          <cell r="J1452">
            <v>0</v>
          </cell>
          <cell r="K1452">
            <v>1635.47</v>
          </cell>
          <cell r="L1452">
            <v>0</v>
          </cell>
          <cell r="M1452">
            <v>4.91</v>
          </cell>
          <cell r="N1452">
            <v>4.91</v>
          </cell>
          <cell r="O1452">
            <v>142.33000000000001</v>
          </cell>
          <cell r="P1452">
            <v>1493.14</v>
          </cell>
          <cell r="Q1452">
            <v>8.18</v>
          </cell>
          <cell r="R1452">
            <v>123</v>
          </cell>
          <cell r="S1452">
            <v>935</v>
          </cell>
          <cell r="T1452" t="str">
            <v>Амортизация (канализация)</v>
          </cell>
          <cell r="U1452">
            <v>9112.5</v>
          </cell>
          <cell r="V1452">
            <v>88.4</v>
          </cell>
          <cell r="W1452">
            <v>34</v>
          </cell>
          <cell r="X1452">
            <v>54.4</v>
          </cell>
          <cell r="Y1452">
            <v>38.46153846153846</v>
          </cell>
          <cell r="Z1452">
            <v>3504.8076923076919</v>
          </cell>
          <cell r="AA1452">
            <v>5607.6923076923085</v>
          </cell>
          <cell r="AB1452">
            <v>3.7556373198041095</v>
          </cell>
          <cell r="AC1452">
            <v>4506.7621674200273</v>
          </cell>
          <cell r="AD1452">
            <v>392.20985972771894</v>
          </cell>
          <cell r="AE1452">
            <v>6142.2321674200275</v>
          </cell>
          <cell r="AF1452">
            <v>534.53985972771898</v>
          </cell>
          <cell r="AG1452">
            <v>18.426696502260082</v>
          </cell>
          <cell r="AH1452">
            <v>8.5902149321266972</v>
          </cell>
        </row>
        <row r="1453">
          <cell r="A1453">
            <v>1980</v>
          </cell>
          <cell r="B1453" t="str">
            <v>Кан-ция к дом 1 2 в кв 33 нов гор</v>
          </cell>
          <cell r="C1453">
            <v>3.6</v>
          </cell>
          <cell r="D1453" t="str">
            <v>28</v>
          </cell>
          <cell r="E1453" t="str">
            <v>11.05.05</v>
          </cell>
          <cell r="F1453" t="str">
            <v/>
          </cell>
          <cell r="G1453" t="str">
            <v xml:space="preserve">  .  .</v>
          </cell>
          <cell r="H1453">
            <v>2903.08</v>
          </cell>
          <cell r="I1453">
            <v>0</v>
          </cell>
          <cell r="J1453">
            <v>0</v>
          </cell>
          <cell r="K1453">
            <v>2903.08</v>
          </cell>
          <cell r="L1453">
            <v>0</v>
          </cell>
          <cell r="M1453">
            <v>8.7100000000000009</v>
          </cell>
          <cell r="N1453">
            <v>8.7100000000000009</v>
          </cell>
          <cell r="O1453">
            <v>252.51</v>
          </cell>
          <cell r="P1453">
            <v>2650.57</v>
          </cell>
          <cell r="Q1453">
            <v>14.52</v>
          </cell>
          <cell r="R1453">
            <v>123</v>
          </cell>
          <cell r="S1453">
            <v>935</v>
          </cell>
          <cell r="T1453" t="str">
            <v>Амортизация (канализация)</v>
          </cell>
          <cell r="U1453">
            <v>35075</v>
          </cell>
          <cell r="V1453">
            <v>88.4</v>
          </cell>
          <cell r="W1453">
            <v>34</v>
          </cell>
          <cell r="X1453">
            <v>54.4</v>
          </cell>
          <cell r="Y1453">
            <v>38.46153846153846</v>
          </cell>
          <cell r="Z1453">
            <v>13490.384615384613</v>
          </cell>
          <cell r="AA1453">
            <v>21584.615384615387</v>
          </cell>
          <cell r="AB1453">
            <v>8.14338628469174</v>
          </cell>
          <cell r="AC1453">
            <v>20737.821855362898</v>
          </cell>
          <cell r="AD1453">
            <v>1803.776470747511</v>
          </cell>
          <cell r="AE1453">
            <v>23640.901855362899</v>
          </cell>
          <cell r="AF1453">
            <v>2056.286470747511</v>
          </cell>
          <cell r="AG1453">
            <v>70.922705566088695</v>
          </cell>
          <cell r="AH1453">
            <v>33.064668174962293</v>
          </cell>
        </row>
        <row r="1454">
          <cell r="A1454">
            <v>1981</v>
          </cell>
          <cell r="B1454" t="str">
            <v>Кан-ция к дому 1а кв 123 нов гор</v>
          </cell>
          <cell r="C1454">
            <v>3.6</v>
          </cell>
          <cell r="D1454" t="str">
            <v>28</v>
          </cell>
          <cell r="E1454" t="str">
            <v>11.05.05</v>
          </cell>
          <cell r="F1454" t="str">
            <v/>
          </cell>
          <cell r="G1454" t="str">
            <v xml:space="preserve">  .  .</v>
          </cell>
          <cell r="H1454">
            <v>13214.15</v>
          </cell>
          <cell r="I1454">
            <v>0</v>
          </cell>
          <cell r="J1454">
            <v>0</v>
          </cell>
          <cell r="K1454">
            <v>13214.15</v>
          </cell>
          <cell r="L1454">
            <v>0</v>
          </cell>
          <cell r="M1454">
            <v>39.64</v>
          </cell>
          <cell r="N1454">
            <v>39.64</v>
          </cell>
          <cell r="O1454">
            <v>1149.1600000000001</v>
          </cell>
          <cell r="P1454">
            <v>12064.99</v>
          </cell>
          <cell r="Q1454">
            <v>66.069999999999993</v>
          </cell>
          <cell r="R1454">
            <v>123</v>
          </cell>
          <cell r="S1454">
            <v>935</v>
          </cell>
          <cell r="T1454" t="str">
            <v>Амортизация (канализация)</v>
          </cell>
          <cell r="U1454">
            <v>56751.25</v>
          </cell>
          <cell r="V1454">
            <v>88.4</v>
          </cell>
          <cell r="W1454">
            <v>34</v>
          </cell>
          <cell r="X1454">
            <v>54.4</v>
          </cell>
          <cell r="Y1454">
            <v>38.46153846153846</v>
          </cell>
          <cell r="Z1454">
            <v>21827.403846153844</v>
          </cell>
          <cell r="AA1454">
            <v>34923.846153846156</v>
          </cell>
          <cell r="AB1454">
            <v>2.8946436054937599</v>
          </cell>
          <cell r="AC1454">
            <v>25036.104799535366</v>
          </cell>
          <cell r="AD1454">
            <v>2177.2486456892093</v>
          </cell>
          <cell r="AE1454">
            <v>38250.254799535367</v>
          </cell>
          <cell r="AF1454">
            <v>3326.4086456892092</v>
          </cell>
          <cell r="AG1454">
            <v>114.75076439860612</v>
          </cell>
          <cell r="AH1454">
            <v>53.498538838612369</v>
          </cell>
        </row>
        <row r="1455">
          <cell r="A1455">
            <v>1982</v>
          </cell>
          <cell r="B1455" t="str">
            <v>Кан-ция к произ зданию института Горсельпрое</v>
          </cell>
          <cell r="C1455">
            <v>3.6</v>
          </cell>
          <cell r="D1455" t="str">
            <v>28</v>
          </cell>
          <cell r="E1455" t="str">
            <v>11.05.05</v>
          </cell>
          <cell r="F1455" t="str">
            <v/>
          </cell>
          <cell r="G1455" t="str">
            <v xml:space="preserve">  .  .</v>
          </cell>
          <cell r="H1455">
            <v>3707.6</v>
          </cell>
          <cell r="I1455">
            <v>0</v>
          </cell>
          <cell r="J1455">
            <v>0</v>
          </cell>
          <cell r="K1455">
            <v>3707.6</v>
          </cell>
          <cell r="L1455">
            <v>0</v>
          </cell>
          <cell r="M1455">
            <v>11.12</v>
          </cell>
          <cell r="N1455">
            <v>11.12</v>
          </cell>
          <cell r="O1455">
            <v>322.38</v>
          </cell>
          <cell r="P1455">
            <v>3385.22</v>
          </cell>
          <cell r="Q1455">
            <v>18.54</v>
          </cell>
          <cell r="R1455">
            <v>123</v>
          </cell>
          <cell r="S1455">
            <v>935</v>
          </cell>
          <cell r="T1455" t="str">
            <v>Амортизация (канализация)</v>
          </cell>
          <cell r="U1455">
            <v>57300</v>
          </cell>
          <cell r="V1455">
            <v>88.4</v>
          </cell>
          <cell r="W1455">
            <v>34</v>
          </cell>
          <cell r="X1455">
            <v>54.4</v>
          </cell>
          <cell r="Y1455">
            <v>38.46153846153846</v>
          </cell>
          <cell r="Z1455">
            <v>22038.461538461535</v>
          </cell>
          <cell r="AA1455">
            <v>35261.538461538468</v>
          </cell>
          <cell r="AB1455">
            <v>10.416321084460824</v>
          </cell>
          <cell r="AC1455">
            <v>34911.95205274695</v>
          </cell>
          <cell r="AD1455">
            <v>3035.6335912084801</v>
          </cell>
          <cell r="AE1455">
            <v>38619.552052746949</v>
          </cell>
          <cell r="AF1455">
            <v>3358.0135912084802</v>
          </cell>
          <cell r="AG1455">
            <v>115.85865615824083</v>
          </cell>
          <cell r="AH1455">
            <v>54.015837104072396</v>
          </cell>
        </row>
        <row r="1456">
          <cell r="A1456">
            <v>1983</v>
          </cell>
          <cell r="B1456" t="str">
            <v>Кан-ция к столовой М-27</v>
          </cell>
          <cell r="C1456">
            <v>3.6</v>
          </cell>
          <cell r="D1456" t="str">
            <v>28</v>
          </cell>
          <cell r="E1456" t="str">
            <v>11.05.05</v>
          </cell>
          <cell r="F1456" t="str">
            <v/>
          </cell>
          <cell r="G1456" t="str">
            <v xml:space="preserve">  .  .</v>
          </cell>
          <cell r="H1456">
            <v>0.01</v>
          </cell>
          <cell r="I1456">
            <v>0</v>
          </cell>
          <cell r="J1456">
            <v>0</v>
          </cell>
          <cell r="K1456">
            <v>0.01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0.01</v>
          </cell>
          <cell r="Q1456">
            <v>0</v>
          </cell>
          <cell r="R1456">
            <v>123</v>
          </cell>
          <cell r="S1456">
            <v>935</v>
          </cell>
          <cell r="T1456" t="str">
            <v>Амортизация (канализация)</v>
          </cell>
          <cell r="U1456">
            <v>275400</v>
          </cell>
          <cell r="V1456">
            <v>88.4</v>
          </cell>
          <cell r="W1456">
            <v>34</v>
          </cell>
          <cell r="X1456">
            <v>54.4</v>
          </cell>
          <cell r="Y1456">
            <v>38.46153846153846</v>
          </cell>
          <cell r="Z1456">
            <v>105923.07692307691</v>
          </cell>
          <cell r="AA1456">
            <v>169476.92307692309</v>
          </cell>
          <cell r="AB1456">
            <v>16947692.307692308</v>
          </cell>
          <cell r="AC1456">
            <v>169476.91307692308</v>
          </cell>
          <cell r="AD1456">
            <v>0</v>
          </cell>
          <cell r="AE1456">
            <v>169476.92307692309</v>
          </cell>
          <cell r="AF1456">
            <v>0</v>
          </cell>
          <cell r="AG1456">
            <v>508.43076923076927</v>
          </cell>
          <cell r="AH1456">
            <v>259.61538461538458</v>
          </cell>
        </row>
        <row r="1457">
          <cell r="A1457">
            <v>1984</v>
          </cell>
          <cell r="B1457" t="str">
            <v>Кан-ция к дом 13 14 15 М-23</v>
          </cell>
          <cell r="C1457">
            <v>3.6</v>
          </cell>
          <cell r="D1457" t="str">
            <v>28</v>
          </cell>
          <cell r="E1457" t="str">
            <v>11.05.05</v>
          </cell>
          <cell r="F1457" t="str">
            <v/>
          </cell>
          <cell r="G1457" t="str">
            <v xml:space="preserve">  .  .</v>
          </cell>
          <cell r="H1457">
            <v>39052.01</v>
          </cell>
          <cell r="I1457">
            <v>0</v>
          </cell>
          <cell r="J1457">
            <v>0</v>
          </cell>
          <cell r="K1457">
            <v>39052.01</v>
          </cell>
          <cell r="L1457">
            <v>0</v>
          </cell>
          <cell r="M1457">
            <v>117.16</v>
          </cell>
          <cell r="N1457">
            <v>117.16</v>
          </cell>
          <cell r="O1457">
            <v>2474.56</v>
          </cell>
          <cell r="P1457">
            <v>36577.449999999997</v>
          </cell>
          <cell r="Q1457">
            <v>195.26</v>
          </cell>
          <cell r="R1457">
            <v>123</v>
          </cell>
          <cell r="S1457">
            <v>935</v>
          </cell>
          <cell r="T1457" t="str">
            <v>Амортизация (канализация)</v>
          </cell>
          <cell r="U1457">
            <v>395061.52</v>
          </cell>
          <cell r="V1457">
            <v>88.4</v>
          </cell>
          <cell r="W1457">
            <v>34</v>
          </cell>
          <cell r="X1457">
            <v>54.4</v>
          </cell>
          <cell r="Y1457">
            <v>38.46153846153846</v>
          </cell>
          <cell r="Z1457">
            <v>151946.73846153842</v>
          </cell>
          <cell r="AA1457">
            <v>243114.78153846154</v>
          </cell>
          <cell r="AB1457">
            <v>6.6465754594281874</v>
          </cell>
          <cell r="AC1457">
            <v>220510.12130734418</v>
          </cell>
          <cell r="AD1457">
            <v>13972.789768882614</v>
          </cell>
          <cell r="AE1457">
            <v>259562.13130734419</v>
          </cell>
          <cell r="AF1457">
            <v>16447.349768882614</v>
          </cell>
          <cell r="AG1457">
            <v>778.68639392203249</v>
          </cell>
          <cell r="AH1457">
            <v>372.41847662141777</v>
          </cell>
        </row>
        <row r="1458">
          <cell r="A1458">
            <v>1985</v>
          </cell>
          <cell r="B1458" t="str">
            <v>Кан-ция М-28 к д 5  2 -очередь</v>
          </cell>
          <cell r="C1458">
            <v>3.6</v>
          </cell>
          <cell r="D1458" t="str">
            <v>28</v>
          </cell>
          <cell r="E1458" t="str">
            <v>11.05.05</v>
          </cell>
          <cell r="F1458" t="str">
            <v/>
          </cell>
          <cell r="G1458" t="str">
            <v xml:space="preserve">  .  .</v>
          </cell>
          <cell r="H1458">
            <v>9111.1299999999992</v>
          </cell>
          <cell r="I1458">
            <v>0</v>
          </cell>
          <cell r="J1458">
            <v>0</v>
          </cell>
          <cell r="K1458">
            <v>9111.1299999999992</v>
          </cell>
          <cell r="L1458">
            <v>0</v>
          </cell>
          <cell r="M1458">
            <v>27.33</v>
          </cell>
          <cell r="N1458">
            <v>27.33</v>
          </cell>
          <cell r="O1458">
            <v>792.31</v>
          </cell>
          <cell r="P1458">
            <v>8318.82</v>
          </cell>
          <cell r="Q1458">
            <v>45.56</v>
          </cell>
          <cell r="R1458">
            <v>123</v>
          </cell>
          <cell r="S1458">
            <v>935</v>
          </cell>
          <cell r="T1458" t="str">
            <v>Амортизация (канализация)</v>
          </cell>
          <cell r="U1458">
            <v>308427</v>
          </cell>
          <cell r="V1458">
            <v>88.4</v>
          </cell>
          <cell r="W1458">
            <v>34</v>
          </cell>
          <cell r="X1458">
            <v>54.4</v>
          </cell>
          <cell r="Y1458">
            <v>38.46153846153846</v>
          </cell>
          <cell r="Z1458">
            <v>118625.76923076922</v>
          </cell>
          <cell r="AA1458">
            <v>189801.23076923078</v>
          </cell>
          <cell r="AB1458">
            <v>22.815883835595766</v>
          </cell>
          <cell r="AC1458">
            <v>198767.35369101164</v>
          </cell>
          <cell r="AD1458">
            <v>17284.942921780879</v>
          </cell>
          <cell r="AE1458">
            <v>207878.48369101164</v>
          </cell>
          <cell r="AF1458">
            <v>18077.252921780881</v>
          </cell>
          <cell r="AG1458">
            <v>623.63545107303491</v>
          </cell>
          <cell r="AH1458">
            <v>290.74943438914028</v>
          </cell>
        </row>
        <row r="1459">
          <cell r="A1459">
            <v>1986</v>
          </cell>
          <cell r="B1459" t="str">
            <v>Кан-ция к общеж 4 кв 86</v>
          </cell>
          <cell r="C1459">
            <v>3.6</v>
          </cell>
          <cell r="D1459" t="str">
            <v>28</v>
          </cell>
          <cell r="E1459" t="str">
            <v>11.05.05</v>
          </cell>
          <cell r="F1459" t="str">
            <v/>
          </cell>
          <cell r="G1459" t="str">
            <v xml:space="preserve">  .  .</v>
          </cell>
          <cell r="H1459">
            <v>7748.12</v>
          </cell>
          <cell r="I1459">
            <v>0</v>
          </cell>
          <cell r="J1459">
            <v>0</v>
          </cell>
          <cell r="K1459">
            <v>7748.12</v>
          </cell>
          <cell r="L1459">
            <v>0</v>
          </cell>
          <cell r="M1459">
            <v>23.24</v>
          </cell>
          <cell r="N1459">
            <v>23.24</v>
          </cell>
          <cell r="O1459">
            <v>673.74</v>
          </cell>
          <cell r="P1459">
            <v>7074.38</v>
          </cell>
          <cell r="Q1459">
            <v>38.74</v>
          </cell>
          <cell r="R1459">
            <v>123</v>
          </cell>
          <cell r="S1459">
            <v>935</v>
          </cell>
          <cell r="T1459" t="str">
            <v>Амортизация (канализация)</v>
          </cell>
          <cell r="U1459">
            <v>30000</v>
          </cell>
          <cell r="V1459">
            <v>88.4</v>
          </cell>
          <cell r="W1459">
            <v>34</v>
          </cell>
          <cell r="X1459">
            <v>54.4</v>
          </cell>
          <cell r="Y1459">
            <v>38.46153846153846</v>
          </cell>
          <cell r="Z1459">
            <v>11538.461538461537</v>
          </cell>
          <cell r="AA1459">
            <v>18461.538461538461</v>
          </cell>
          <cell r="AB1459">
            <v>2.6096334182696519</v>
          </cell>
          <cell r="AC1459">
            <v>12471.632880763456</v>
          </cell>
          <cell r="AD1459">
            <v>1084.4744192249952</v>
          </cell>
          <cell r="AE1459">
            <v>20219.752880763455</v>
          </cell>
          <cell r="AF1459">
            <v>1758.2144192249953</v>
          </cell>
          <cell r="AG1459">
            <v>60.659258642290375</v>
          </cell>
          <cell r="AH1459">
            <v>28.280542986425335</v>
          </cell>
        </row>
        <row r="1460">
          <cell r="A1460">
            <v>1987</v>
          </cell>
          <cell r="B1460" t="str">
            <v>Кан-ция к д 40-41 М-5 нов города</v>
          </cell>
          <cell r="C1460">
            <v>3.6</v>
          </cell>
          <cell r="D1460" t="str">
            <v>28</v>
          </cell>
          <cell r="E1460" t="str">
            <v>11.05.05</v>
          </cell>
          <cell r="F1460" t="str">
            <v/>
          </cell>
          <cell r="G1460" t="str">
            <v xml:space="preserve">  .  .</v>
          </cell>
          <cell r="H1460">
            <v>4209.26</v>
          </cell>
          <cell r="I1460">
            <v>0</v>
          </cell>
          <cell r="J1460">
            <v>0</v>
          </cell>
          <cell r="K1460">
            <v>4209.26</v>
          </cell>
          <cell r="L1460">
            <v>0</v>
          </cell>
          <cell r="M1460">
            <v>12.63</v>
          </cell>
          <cell r="N1460">
            <v>12.63</v>
          </cell>
          <cell r="O1460">
            <v>366.13</v>
          </cell>
          <cell r="P1460">
            <v>3843.13</v>
          </cell>
          <cell r="Q1460">
            <v>21.05</v>
          </cell>
          <cell r="R1460">
            <v>123</v>
          </cell>
          <cell r="S1460">
            <v>935</v>
          </cell>
          <cell r="T1460" t="str">
            <v>Амортизация (канализация)</v>
          </cell>
          <cell r="U1460">
            <v>99799.28</v>
          </cell>
          <cell r="V1460">
            <v>88.4</v>
          </cell>
          <cell r="W1460">
            <v>34</v>
          </cell>
          <cell r="X1460">
            <v>54.4</v>
          </cell>
          <cell r="Y1460">
            <v>38.46153846153846</v>
          </cell>
          <cell r="Z1460">
            <v>38384.338461538457</v>
          </cell>
          <cell r="AA1460">
            <v>61414.941538461542</v>
          </cell>
          <cell r="AB1460">
            <v>15.980448628711894</v>
          </cell>
          <cell r="AC1460">
            <v>63056.603194891832</v>
          </cell>
          <cell r="AD1460">
            <v>5484.7916564302859</v>
          </cell>
          <cell r="AE1460">
            <v>67265.863194891834</v>
          </cell>
          <cell r="AF1460">
            <v>5850.921656430286</v>
          </cell>
          <cell r="AG1460">
            <v>201.79758958467551</v>
          </cell>
          <cell r="AH1460">
            <v>94.079260935143282</v>
          </cell>
        </row>
        <row r="1461">
          <cell r="A1461">
            <v>1988</v>
          </cell>
          <cell r="B1461" t="str">
            <v>Кан-ция к д 28-29 М-27</v>
          </cell>
          <cell r="C1461">
            <v>3.6</v>
          </cell>
          <cell r="D1461" t="str">
            <v>28</v>
          </cell>
          <cell r="E1461" t="str">
            <v>11.05.05</v>
          </cell>
          <cell r="F1461" t="str">
            <v/>
          </cell>
          <cell r="G1461" t="str">
            <v xml:space="preserve">  .  .</v>
          </cell>
          <cell r="H1461">
            <v>13345.35</v>
          </cell>
          <cell r="I1461">
            <v>0</v>
          </cell>
          <cell r="J1461">
            <v>0</v>
          </cell>
          <cell r="K1461">
            <v>13345.35</v>
          </cell>
          <cell r="L1461">
            <v>0</v>
          </cell>
          <cell r="M1461">
            <v>40.04</v>
          </cell>
          <cell r="N1461">
            <v>40.04</v>
          </cell>
          <cell r="O1461">
            <v>1160.76</v>
          </cell>
          <cell r="P1461">
            <v>12184.59</v>
          </cell>
          <cell r="Q1461">
            <v>66.73</v>
          </cell>
          <cell r="R1461">
            <v>123</v>
          </cell>
          <cell r="S1461">
            <v>935</v>
          </cell>
          <cell r="T1461" t="str">
            <v>Амортизация (канализация)</v>
          </cell>
          <cell r="U1461">
            <v>265384</v>
          </cell>
          <cell r="V1461">
            <v>88.4</v>
          </cell>
          <cell r="W1461">
            <v>34</v>
          </cell>
          <cell r="X1461">
            <v>54.4</v>
          </cell>
          <cell r="Y1461">
            <v>38.46153846153846</v>
          </cell>
          <cell r="Z1461">
            <v>102070.76923076922</v>
          </cell>
          <cell r="AA1461">
            <v>163313.23076923078</v>
          </cell>
          <cell r="AB1461">
            <v>13.403260246691172</v>
          </cell>
          <cell r="AC1461">
            <v>165525.84913318002</v>
          </cell>
          <cell r="AD1461">
            <v>14397.208363949245</v>
          </cell>
          <cell r="AE1461">
            <v>178871.19913318002</v>
          </cell>
          <cell r="AF1461">
            <v>15557.968363949245</v>
          </cell>
          <cell r="AG1461">
            <v>536.61359739954014</v>
          </cell>
          <cell r="AH1461">
            <v>250.1734539969834</v>
          </cell>
        </row>
        <row r="1462">
          <cell r="A1462">
            <v>1989</v>
          </cell>
          <cell r="B1462" t="str">
            <v>Кан-ция к д 3 М-7 нов города</v>
          </cell>
          <cell r="C1462">
            <v>3.6</v>
          </cell>
          <cell r="D1462" t="str">
            <v>28</v>
          </cell>
          <cell r="E1462" t="str">
            <v>11.05.05</v>
          </cell>
          <cell r="F1462" t="str">
            <v/>
          </cell>
          <cell r="G1462" t="str">
            <v xml:space="preserve">  .  .</v>
          </cell>
          <cell r="H1462">
            <v>2191.4</v>
          </cell>
          <cell r="I1462">
            <v>0</v>
          </cell>
          <cell r="J1462">
            <v>0</v>
          </cell>
          <cell r="K1462">
            <v>2191.4</v>
          </cell>
          <cell r="L1462">
            <v>0</v>
          </cell>
          <cell r="M1462">
            <v>6.57</v>
          </cell>
          <cell r="N1462">
            <v>6.57</v>
          </cell>
          <cell r="O1462">
            <v>190.47</v>
          </cell>
          <cell r="P1462">
            <v>2000.93</v>
          </cell>
          <cell r="Q1462">
            <v>10.96</v>
          </cell>
          <cell r="R1462">
            <v>123</v>
          </cell>
          <cell r="S1462">
            <v>935</v>
          </cell>
          <cell r="T1462" t="str">
            <v>Амортизация (канализация)</v>
          </cell>
          <cell r="U1462">
            <v>16650</v>
          </cell>
          <cell r="V1462">
            <v>88.4</v>
          </cell>
          <cell r="W1462">
            <v>34</v>
          </cell>
          <cell r="X1462">
            <v>54.4</v>
          </cell>
          <cell r="Y1462">
            <v>38.46153846153846</v>
          </cell>
          <cell r="Z1462">
            <v>6403.8461538461534</v>
          </cell>
          <cell r="AA1462">
            <v>10246.153846153848</v>
          </cell>
          <cell r="AB1462">
            <v>5.1206957995301421</v>
          </cell>
          <cell r="AC1462">
            <v>9030.0927750903538</v>
          </cell>
          <cell r="AD1462">
            <v>784.86892893650611</v>
          </cell>
          <cell r="AE1462">
            <v>11221.492775090353</v>
          </cell>
          <cell r="AF1462">
            <v>975.33892893650614</v>
          </cell>
          <cell r="AG1462">
            <v>33.664478325271055</v>
          </cell>
          <cell r="AH1462">
            <v>15.695701357466062</v>
          </cell>
        </row>
        <row r="1463">
          <cell r="A1463">
            <v>1990</v>
          </cell>
          <cell r="B1463" t="str">
            <v>Кан-ция к дом 25 25а Сортировка</v>
          </cell>
          <cell r="C1463">
            <v>3.6</v>
          </cell>
          <cell r="D1463" t="str">
            <v>28</v>
          </cell>
          <cell r="E1463" t="str">
            <v>11.05.05</v>
          </cell>
          <cell r="F1463" t="str">
            <v/>
          </cell>
          <cell r="G1463" t="str">
            <v xml:space="preserve">  .  .</v>
          </cell>
          <cell r="H1463">
            <v>2577.75</v>
          </cell>
          <cell r="I1463">
            <v>0</v>
          </cell>
          <cell r="J1463">
            <v>0</v>
          </cell>
          <cell r="K1463">
            <v>2577.75</v>
          </cell>
          <cell r="L1463">
            <v>0</v>
          </cell>
          <cell r="M1463">
            <v>7.73</v>
          </cell>
          <cell r="N1463">
            <v>7.73</v>
          </cell>
          <cell r="O1463">
            <v>224.09</v>
          </cell>
          <cell r="P1463">
            <v>2353.66</v>
          </cell>
          <cell r="Q1463">
            <v>12.89</v>
          </cell>
          <cell r="R1463">
            <v>123</v>
          </cell>
          <cell r="S1463">
            <v>935</v>
          </cell>
          <cell r="T1463" t="str">
            <v>Амортизация (канализация)</v>
          </cell>
          <cell r="U1463">
            <v>35162.5</v>
          </cell>
          <cell r="V1463">
            <v>88.4</v>
          </cell>
          <cell r="W1463">
            <v>34</v>
          </cell>
          <cell r="X1463">
            <v>54.4</v>
          </cell>
          <cell r="Y1463">
            <v>38.46153846153846</v>
          </cell>
          <cell r="Z1463">
            <v>13524.038461538461</v>
          </cell>
          <cell r="AA1463">
            <v>21638.461538461539</v>
          </cell>
          <cell r="AB1463">
            <v>9.1935375281313103</v>
          </cell>
          <cell r="AC1463">
            <v>21120.891363140487</v>
          </cell>
          <cell r="AD1463">
            <v>1836.0898246789454</v>
          </cell>
          <cell r="AE1463">
            <v>23698.641363140487</v>
          </cell>
          <cell r="AF1463">
            <v>2060.1798246789454</v>
          </cell>
          <cell r="AG1463">
            <v>71.095924089421459</v>
          </cell>
          <cell r="AH1463">
            <v>33.147153092006029</v>
          </cell>
        </row>
        <row r="1464">
          <cell r="A1464">
            <v>1991</v>
          </cell>
          <cell r="B1464" t="str">
            <v>Кан-ция к д 18 М-на 27</v>
          </cell>
          <cell r="C1464">
            <v>3.6</v>
          </cell>
          <cell r="D1464" t="str">
            <v>28</v>
          </cell>
          <cell r="E1464" t="str">
            <v>11.05.05</v>
          </cell>
          <cell r="F1464" t="str">
            <v/>
          </cell>
          <cell r="G1464" t="str">
            <v xml:space="preserve">  .  .</v>
          </cell>
          <cell r="H1464">
            <v>0.01</v>
          </cell>
          <cell r="I1464">
            <v>0</v>
          </cell>
          <cell r="J1464">
            <v>0</v>
          </cell>
          <cell r="K1464">
            <v>0.01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0.01</v>
          </cell>
          <cell r="Q1464">
            <v>0</v>
          </cell>
          <cell r="R1464">
            <v>123</v>
          </cell>
          <cell r="S1464">
            <v>935</v>
          </cell>
          <cell r="T1464" t="str">
            <v>Амортизация (канализация)</v>
          </cell>
          <cell r="U1464">
            <v>194400</v>
          </cell>
          <cell r="V1464">
            <v>88.4</v>
          </cell>
          <cell r="W1464">
            <v>34</v>
          </cell>
          <cell r="X1464">
            <v>54.4</v>
          </cell>
          <cell r="Y1464">
            <v>38.46153846153846</v>
          </cell>
          <cell r="Z1464">
            <v>74769.230769230766</v>
          </cell>
          <cell r="AA1464">
            <v>119630.76923076923</v>
          </cell>
          <cell r="AB1464">
            <v>11963076.923076924</v>
          </cell>
          <cell r="AC1464">
            <v>119630.75923076925</v>
          </cell>
          <cell r="AD1464">
            <v>0</v>
          </cell>
          <cell r="AE1464">
            <v>119630.76923076925</v>
          </cell>
          <cell r="AF1464">
            <v>0</v>
          </cell>
          <cell r="AG1464">
            <v>358.89230769230772</v>
          </cell>
          <cell r="AH1464">
            <v>183.25791855203616</v>
          </cell>
        </row>
        <row r="1465">
          <cell r="A1465">
            <v>1992</v>
          </cell>
          <cell r="B1465" t="str">
            <v>Кан-ция к д 23 по ул Крылова М-7 Нов гор</v>
          </cell>
          <cell r="C1465">
            <v>3.6</v>
          </cell>
          <cell r="D1465" t="str">
            <v>28</v>
          </cell>
          <cell r="E1465" t="str">
            <v>11.05.05</v>
          </cell>
          <cell r="F1465" t="str">
            <v/>
          </cell>
          <cell r="G1465" t="str">
            <v xml:space="preserve">  .  .</v>
          </cell>
          <cell r="H1465">
            <v>1611.65</v>
          </cell>
          <cell r="I1465">
            <v>0</v>
          </cell>
          <cell r="J1465">
            <v>0</v>
          </cell>
          <cell r="K1465">
            <v>1611.65</v>
          </cell>
          <cell r="L1465">
            <v>0</v>
          </cell>
          <cell r="M1465">
            <v>4.83</v>
          </cell>
          <cell r="N1465">
            <v>4.83</v>
          </cell>
          <cell r="O1465">
            <v>140.03</v>
          </cell>
          <cell r="P1465">
            <v>1471.62</v>
          </cell>
          <cell r="Q1465">
            <v>8.06</v>
          </cell>
          <cell r="R1465">
            <v>123</v>
          </cell>
          <cell r="S1465">
            <v>935</v>
          </cell>
          <cell r="T1465" t="str">
            <v>Амортизация (канализация)</v>
          </cell>
          <cell r="U1465">
            <v>12250</v>
          </cell>
          <cell r="V1465">
            <v>88.4</v>
          </cell>
          <cell r="W1465">
            <v>34</v>
          </cell>
          <cell r="X1465">
            <v>54.4</v>
          </cell>
          <cell r="Y1465">
            <v>38.46153846153846</v>
          </cell>
          <cell r="Z1465">
            <v>4711.538461538461</v>
          </cell>
          <cell r="AA1465">
            <v>7538.461538461539</v>
          </cell>
          <cell r="AB1465">
            <v>5.1225598581573637</v>
          </cell>
          <cell r="AC1465">
            <v>6644.1235953993164</v>
          </cell>
          <cell r="AD1465">
            <v>577.28205693777568</v>
          </cell>
          <cell r="AE1465">
            <v>8255.773595399316</v>
          </cell>
          <cell r="AF1465">
            <v>717.31205693777565</v>
          </cell>
          <cell r="AG1465">
            <v>24.767320786197946</v>
          </cell>
          <cell r="AH1465">
            <v>11.547888386123679</v>
          </cell>
        </row>
        <row r="1466">
          <cell r="A1466">
            <v>1993</v>
          </cell>
          <cell r="B1466" t="str">
            <v>Кан-ция к дом 71-71а 67 66 68 М-28</v>
          </cell>
          <cell r="C1466">
            <v>3.6</v>
          </cell>
          <cell r="D1466" t="str">
            <v>28</v>
          </cell>
          <cell r="E1466" t="str">
            <v>11.05.05</v>
          </cell>
          <cell r="F1466" t="str">
            <v/>
          </cell>
          <cell r="G1466" t="str">
            <v xml:space="preserve">  .  .</v>
          </cell>
          <cell r="H1466">
            <v>22625.279999999999</v>
          </cell>
          <cell r="I1466">
            <v>0</v>
          </cell>
          <cell r="J1466">
            <v>0</v>
          </cell>
          <cell r="K1466">
            <v>22625.279999999999</v>
          </cell>
          <cell r="L1466">
            <v>0</v>
          </cell>
          <cell r="M1466">
            <v>67.88</v>
          </cell>
          <cell r="N1466">
            <v>67.88</v>
          </cell>
          <cell r="O1466">
            <v>1967.84</v>
          </cell>
          <cell r="P1466">
            <v>20657.439999999999</v>
          </cell>
          <cell r="Q1466">
            <v>113.13</v>
          </cell>
          <cell r="R1466">
            <v>123</v>
          </cell>
          <cell r="S1466">
            <v>935</v>
          </cell>
          <cell r="T1466" t="str">
            <v>Амортизация (канализация)</v>
          </cell>
          <cell r="U1466">
            <v>279357</v>
          </cell>
          <cell r="V1466">
            <v>88.4</v>
          </cell>
          <cell r="W1466">
            <v>34</v>
          </cell>
          <cell r="X1466">
            <v>54.4</v>
          </cell>
          <cell r="Y1466">
            <v>38.46153846153846</v>
          </cell>
          <cell r="Z1466">
            <v>107445</v>
          </cell>
          <cell r="AA1466">
            <v>171912</v>
          </cell>
          <cell r="AB1466">
            <v>8.3220379679185807</v>
          </cell>
          <cell r="AC1466">
            <v>165663.1591947889</v>
          </cell>
          <cell r="AD1466">
            <v>14408.5991947889</v>
          </cell>
          <cell r="AE1466">
            <v>188288.43919478889</v>
          </cell>
          <cell r="AF1466">
            <v>16376.4391947889</v>
          </cell>
          <cell r="AG1466">
            <v>564.86531758436672</v>
          </cell>
          <cell r="AH1466">
            <v>263.34558823529409</v>
          </cell>
        </row>
        <row r="1467">
          <cell r="A1467">
            <v>1994</v>
          </cell>
          <cell r="B1467" t="str">
            <v>Кан-ция к туалету в парке 30 летия</v>
          </cell>
          <cell r="C1467">
            <v>3.6</v>
          </cell>
          <cell r="D1467" t="str">
            <v>28</v>
          </cell>
          <cell r="E1467" t="str">
            <v>11.05.05</v>
          </cell>
          <cell r="F1467" t="str">
            <v/>
          </cell>
          <cell r="G1467" t="str">
            <v xml:space="preserve">  .  .</v>
          </cell>
          <cell r="H1467">
            <v>1110.95</v>
          </cell>
          <cell r="I1467">
            <v>0</v>
          </cell>
          <cell r="J1467">
            <v>0</v>
          </cell>
          <cell r="K1467">
            <v>1110.95</v>
          </cell>
          <cell r="L1467">
            <v>0</v>
          </cell>
          <cell r="M1467">
            <v>3.33</v>
          </cell>
          <cell r="N1467">
            <v>3.33</v>
          </cell>
          <cell r="O1467">
            <v>96.55</v>
          </cell>
          <cell r="P1467">
            <v>1014.4</v>
          </cell>
          <cell r="Q1467">
            <v>5.55</v>
          </cell>
          <cell r="R1467">
            <v>123</v>
          </cell>
          <cell r="S1467">
            <v>935</v>
          </cell>
          <cell r="T1467" t="str">
            <v>Амортизация (канализация)</v>
          </cell>
          <cell r="U1467">
            <v>36848</v>
          </cell>
          <cell r="V1467">
            <v>88.4</v>
          </cell>
          <cell r="W1467">
            <v>34</v>
          </cell>
          <cell r="X1467">
            <v>54.4</v>
          </cell>
          <cell r="Y1467">
            <v>38.46153846153846</v>
          </cell>
          <cell r="Z1467">
            <v>14172.307692307691</v>
          </cell>
          <cell r="AA1467">
            <v>22675.692307692309</v>
          </cell>
          <cell r="AB1467">
            <v>22.353797621936426</v>
          </cell>
          <cell r="AC1467">
            <v>23723.001468090271</v>
          </cell>
          <cell r="AD1467">
            <v>2061.7091603979616</v>
          </cell>
          <cell r="AE1467">
            <v>24833.951468090272</v>
          </cell>
          <cell r="AF1467">
            <v>2158.2591603979618</v>
          </cell>
          <cell r="AG1467">
            <v>74.501854404270816</v>
          </cell>
          <cell r="AH1467">
            <v>34.736048265460028</v>
          </cell>
        </row>
        <row r="1468">
          <cell r="A1468">
            <v>1995</v>
          </cell>
          <cell r="B1468" t="str">
            <v>Кан-ция к д 75 в М-не 28</v>
          </cell>
          <cell r="C1468">
            <v>3.6</v>
          </cell>
          <cell r="D1468" t="str">
            <v>28</v>
          </cell>
          <cell r="E1468" t="str">
            <v>11.05.05</v>
          </cell>
          <cell r="F1468" t="str">
            <v/>
          </cell>
          <cell r="G1468" t="str">
            <v xml:space="preserve">  .  .</v>
          </cell>
          <cell r="H1468">
            <v>4761.62</v>
          </cell>
          <cell r="I1468">
            <v>0</v>
          </cell>
          <cell r="J1468">
            <v>0</v>
          </cell>
          <cell r="K1468">
            <v>4761.62</v>
          </cell>
          <cell r="L1468">
            <v>0</v>
          </cell>
          <cell r="M1468">
            <v>14.28</v>
          </cell>
          <cell r="N1468">
            <v>14.28</v>
          </cell>
          <cell r="O1468">
            <v>413.98</v>
          </cell>
          <cell r="P1468">
            <v>4347.6400000000003</v>
          </cell>
          <cell r="Q1468">
            <v>23.81</v>
          </cell>
          <cell r="R1468">
            <v>123</v>
          </cell>
          <cell r="S1468">
            <v>935</v>
          </cell>
          <cell r="T1468" t="str">
            <v>Амортизация (канализация)</v>
          </cell>
          <cell r="U1468">
            <v>136084</v>
          </cell>
          <cell r="V1468">
            <v>88.4</v>
          </cell>
          <cell r="W1468">
            <v>34</v>
          </cell>
          <cell r="X1468">
            <v>54.4</v>
          </cell>
          <cell r="Y1468">
            <v>38.46153846153846</v>
          </cell>
          <cell r="Z1468">
            <v>52340</v>
          </cell>
          <cell r="AA1468">
            <v>83744</v>
          </cell>
          <cell r="AB1468">
            <v>19.261944411220799</v>
          </cell>
          <cell r="AC1468">
            <v>86956.439747357188</v>
          </cell>
          <cell r="AD1468">
            <v>7560.0797473571874</v>
          </cell>
          <cell r="AE1468">
            <v>91718.059747357183</v>
          </cell>
          <cell r="AF1468">
            <v>7974.059747357187</v>
          </cell>
          <cell r="AG1468">
            <v>275.15417924207156</v>
          </cell>
          <cell r="AH1468">
            <v>128.28431372549019</v>
          </cell>
        </row>
        <row r="1469">
          <cell r="A1469">
            <v>1996</v>
          </cell>
          <cell r="B1469" t="str">
            <v>Кан-ция к д 19 М-27</v>
          </cell>
          <cell r="C1469">
            <v>3.6</v>
          </cell>
          <cell r="D1469" t="str">
            <v>28</v>
          </cell>
          <cell r="E1469" t="str">
            <v>11.05.05</v>
          </cell>
          <cell r="F1469" t="str">
            <v/>
          </cell>
          <cell r="G1469" t="str">
            <v xml:space="preserve">  .  .</v>
          </cell>
          <cell r="H1469">
            <v>1027.8</v>
          </cell>
          <cell r="I1469">
            <v>0</v>
          </cell>
          <cell r="J1469">
            <v>0</v>
          </cell>
          <cell r="K1469">
            <v>1027.8</v>
          </cell>
          <cell r="L1469">
            <v>0</v>
          </cell>
          <cell r="M1469">
            <v>3.08</v>
          </cell>
          <cell r="N1469">
            <v>3.08</v>
          </cell>
          <cell r="O1469">
            <v>89.3</v>
          </cell>
          <cell r="P1469">
            <v>938.5</v>
          </cell>
          <cell r="Q1469">
            <v>5.14</v>
          </cell>
          <cell r="R1469">
            <v>123</v>
          </cell>
          <cell r="S1469">
            <v>935</v>
          </cell>
          <cell r="T1469" t="str">
            <v>Амортизация (канализация)</v>
          </cell>
          <cell r="U1469">
            <v>23250</v>
          </cell>
          <cell r="V1469">
            <v>88.4</v>
          </cell>
          <cell r="W1469">
            <v>34</v>
          </cell>
          <cell r="X1469">
            <v>54.4</v>
          </cell>
          <cell r="Y1469">
            <v>38.46153846153846</v>
          </cell>
          <cell r="Z1469">
            <v>8942.3076923076915</v>
          </cell>
          <cell r="AA1469">
            <v>14307.692307692309</v>
          </cell>
          <cell r="AB1469">
            <v>15.245276832916685</v>
          </cell>
          <cell r="AC1469">
            <v>14641.295528871769</v>
          </cell>
          <cell r="AD1469">
            <v>1272.10322117946</v>
          </cell>
          <cell r="AE1469">
            <v>15669.095528871769</v>
          </cell>
          <cell r="AF1469">
            <v>1361.4032211794599</v>
          </cell>
          <cell r="AG1469">
            <v>47.007286586615301</v>
          </cell>
          <cell r="AH1469">
            <v>21.917420814479637</v>
          </cell>
        </row>
        <row r="1470">
          <cell r="A1470">
            <v>1997</v>
          </cell>
          <cell r="B1470" t="str">
            <v>Кан-ция к общеж на 360 мест в кв48а</v>
          </cell>
          <cell r="C1470">
            <v>3.6</v>
          </cell>
          <cell r="D1470" t="str">
            <v>28</v>
          </cell>
          <cell r="E1470" t="str">
            <v>11.05.05</v>
          </cell>
          <cell r="F1470" t="str">
            <v/>
          </cell>
          <cell r="G1470" t="str">
            <v xml:space="preserve">  .  .</v>
          </cell>
          <cell r="H1470">
            <v>1428.97</v>
          </cell>
          <cell r="I1470">
            <v>0</v>
          </cell>
          <cell r="J1470">
            <v>0</v>
          </cell>
          <cell r="K1470">
            <v>1428.97</v>
          </cell>
          <cell r="L1470">
            <v>0</v>
          </cell>
          <cell r="M1470">
            <v>4.29</v>
          </cell>
          <cell r="N1470">
            <v>4.29</v>
          </cell>
          <cell r="O1470">
            <v>124.37</v>
          </cell>
          <cell r="P1470">
            <v>1304.5999999999999</v>
          </cell>
          <cell r="Q1470">
            <v>7.14</v>
          </cell>
          <cell r="R1470">
            <v>123</v>
          </cell>
          <cell r="S1470">
            <v>935</v>
          </cell>
          <cell r="T1470" t="str">
            <v>Амортизация (канализация)</v>
          </cell>
          <cell r="U1470">
            <v>27175</v>
          </cell>
          <cell r="V1470">
            <v>88.4</v>
          </cell>
          <cell r="W1470">
            <v>34</v>
          </cell>
          <cell r="X1470">
            <v>54.4</v>
          </cell>
          <cell r="Y1470">
            <v>38.46153846153846</v>
          </cell>
          <cell r="Z1470">
            <v>10451.923076923076</v>
          </cell>
          <cell r="AA1470">
            <v>16723.076923076922</v>
          </cell>
          <cell r="AB1470">
            <v>12.818547388530526</v>
          </cell>
          <cell r="AC1470">
            <v>16888.349661788463</v>
          </cell>
          <cell r="AD1470">
            <v>1469.8727387115414</v>
          </cell>
          <cell r="AE1470">
            <v>18317.319661788464</v>
          </cell>
          <cell r="AF1470">
            <v>1594.2427387115413</v>
          </cell>
          <cell r="AG1470">
            <v>54.951958985365394</v>
          </cell>
          <cell r="AH1470">
            <v>25.617458521870287</v>
          </cell>
        </row>
        <row r="1471">
          <cell r="A1471">
            <v>1998</v>
          </cell>
          <cell r="B1471" t="str">
            <v>Кан-ция к ортопед отдел стомат поликл Н Абди</v>
          </cell>
          <cell r="C1471">
            <v>3.6</v>
          </cell>
          <cell r="D1471" t="str">
            <v>28</v>
          </cell>
          <cell r="E1471" t="str">
            <v>11.05.05</v>
          </cell>
          <cell r="F1471" t="str">
            <v/>
          </cell>
          <cell r="G1471" t="str">
            <v xml:space="preserve">  .  .</v>
          </cell>
          <cell r="H1471">
            <v>0.01</v>
          </cell>
          <cell r="I1471">
            <v>0</v>
          </cell>
          <cell r="J1471">
            <v>0</v>
          </cell>
          <cell r="K1471">
            <v>0.01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0.01</v>
          </cell>
          <cell r="Q1471">
            <v>0</v>
          </cell>
          <cell r="R1471">
            <v>123</v>
          </cell>
          <cell r="S1471">
            <v>935</v>
          </cell>
          <cell r="T1471" t="str">
            <v>Амортизация (канализация)</v>
          </cell>
          <cell r="U1471">
            <v>17500</v>
          </cell>
          <cell r="V1471">
            <v>88.4</v>
          </cell>
          <cell r="W1471">
            <v>34</v>
          </cell>
          <cell r="X1471">
            <v>54.4</v>
          </cell>
          <cell r="Y1471">
            <v>38.46153846153846</v>
          </cell>
          <cell r="Z1471">
            <v>6730.7692307692305</v>
          </cell>
          <cell r="AA1471">
            <v>10769.23076923077</v>
          </cell>
          <cell r="AB1471">
            <v>1076923.076923077</v>
          </cell>
          <cell r="AC1471">
            <v>10769.220769230769</v>
          </cell>
          <cell r="AD1471">
            <v>0</v>
          </cell>
          <cell r="AE1471">
            <v>10769.23076923077</v>
          </cell>
          <cell r="AF1471">
            <v>0</v>
          </cell>
          <cell r="AG1471">
            <v>32.307692307692314</v>
          </cell>
          <cell r="AH1471">
            <v>16.496983408748115</v>
          </cell>
        </row>
        <row r="1472">
          <cell r="A1472">
            <v>1999</v>
          </cell>
          <cell r="B1472" t="str">
            <v>Коллектор по ул Пригородная Новоселов</v>
          </cell>
          <cell r="C1472">
            <v>3.6</v>
          </cell>
          <cell r="D1472" t="str">
            <v>28</v>
          </cell>
          <cell r="E1472" t="str">
            <v>11.05.05</v>
          </cell>
          <cell r="F1472" t="str">
            <v/>
          </cell>
          <cell r="G1472" t="str">
            <v xml:space="preserve">  .  .</v>
          </cell>
          <cell r="H1472">
            <v>1460926.73</v>
          </cell>
          <cell r="I1472">
            <v>0</v>
          </cell>
          <cell r="J1472">
            <v>0</v>
          </cell>
          <cell r="K1472">
            <v>1460926.73</v>
          </cell>
          <cell r="L1472">
            <v>0</v>
          </cell>
          <cell r="M1472">
            <v>4382.78</v>
          </cell>
          <cell r="N1472">
            <v>4382.78</v>
          </cell>
          <cell r="O1472">
            <v>5071.59</v>
          </cell>
          <cell r="P1472">
            <v>1455855.14</v>
          </cell>
          <cell r="Q1472">
            <v>7304.63</v>
          </cell>
          <cell r="R1472">
            <v>123</v>
          </cell>
          <cell r="S1472">
            <v>935</v>
          </cell>
          <cell r="T1472" t="str">
            <v>Амортизация (канализация)</v>
          </cell>
          <cell r="U1472">
            <v>13704580</v>
          </cell>
          <cell r="V1472">
            <v>37</v>
          </cell>
          <cell r="W1472">
            <v>34</v>
          </cell>
          <cell r="X1472">
            <v>3</v>
          </cell>
          <cell r="Y1472">
            <v>91.891891891891902</v>
          </cell>
          <cell r="Z1472">
            <v>12593397.837837838</v>
          </cell>
          <cell r="AA1472">
            <v>1111182.1621621624</v>
          </cell>
          <cell r="AB1472">
            <v>0.76325049905869236</v>
          </cell>
          <cell r="AC1472">
            <v>-345873.67423931649</v>
          </cell>
          <cell r="AD1472">
            <v>-1200.6964014789264</v>
          </cell>
          <cell r="AE1472">
            <v>1115053.0557606835</v>
          </cell>
          <cell r="AF1472">
            <v>3870.8935985210737</v>
          </cell>
          <cell r="AG1472">
            <v>3345.1591672820505</v>
          </cell>
          <cell r="AH1472">
            <v>30866.171171171172</v>
          </cell>
        </row>
        <row r="1473">
          <cell r="A1473">
            <v>2000</v>
          </cell>
          <cell r="B1473" t="str">
            <v>Кан-ция к д 76 М-на 28</v>
          </cell>
          <cell r="C1473">
            <v>3.6</v>
          </cell>
          <cell r="D1473" t="str">
            <v>28</v>
          </cell>
          <cell r="E1473" t="str">
            <v>11.05.05</v>
          </cell>
          <cell r="F1473" t="str">
            <v/>
          </cell>
          <cell r="G1473" t="str">
            <v xml:space="preserve">  .  .</v>
          </cell>
          <cell r="H1473">
            <v>1366.94</v>
          </cell>
          <cell r="I1473">
            <v>0</v>
          </cell>
          <cell r="J1473">
            <v>0</v>
          </cell>
          <cell r="K1473">
            <v>1366.94</v>
          </cell>
          <cell r="L1473">
            <v>0</v>
          </cell>
          <cell r="M1473">
            <v>4.0999999999999996</v>
          </cell>
          <cell r="N1473">
            <v>4.0999999999999996</v>
          </cell>
          <cell r="O1473">
            <v>118.86</v>
          </cell>
          <cell r="P1473">
            <v>1248.08</v>
          </cell>
          <cell r="Q1473">
            <v>6.83</v>
          </cell>
          <cell r="R1473">
            <v>123</v>
          </cell>
          <cell r="S1473">
            <v>935</v>
          </cell>
          <cell r="T1473" t="str">
            <v>Амортизация (канализация)</v>
          </cell>
          <cell r="U1473">
            <v>42120</v>
          </cell>
          <cell r="V1473">
            <v>88.4</v>
          </cell>
          <cell r="W1473">
            <v>34</v>
          </cell>
          <cell r="X1473">
            <v>54.4</v>
          </cell>
          <cell r="Y1473">
            <v>38.46153846153846</v>
          </cell>
          <cell r="Z1473">
            <v>16200</v>
          </cell>
          <cell r="AA1473">
            <v>25920</v>
          </cell>
          <cell r="AB1473">
            <v>20.767899493622206</v>
          </cell>
          <cell r="AC1473">
            <v>27021.53253381194</v>
          </cell>
          <cell r="AD1473">
            <v>2349.6125338119355</v>
          </cell>
          <cell r="AE1473">
            <v>28388.472533811939</v>
          </cell>
          <cell r="AF1473">
            <v>2468.4725338119356</v>
          </cell>
          <cell r="AG1473">
            <v>85.165417601435806</v>
          </cell>
          <cell r="AH1473">
            <v>39.705882352941174</v>
          </cell>
        </row>
        <row r="1474">
          <cell r="A1474">
            <v>2001</v>
          </cell>
          <cell r="B1474" t="str">
            <v>Кан-ция к д 72 73 74 85 М-н 28</v>
          </cell>
          <cell r="C1474">
            <v>3.6</v>
          </cell>
          <cell r="D1474" t="str">
            <v>28</v>
          </cell>
          <cell r="E1474" t="str">
            <v>11.05.05</v>
          </cell>
          <cell r="F1474" t="str">
            <v/>
          </cell>
          <cell r="G1474" t="str">
            <v xml:space="preserve">  .  .</v>
          </cell>
          <cell r="H1474">
            <v>5379.34</v>
          </cell>
          <cell r="I1474">
            <v>0</v>
          </cell>
          <cell r="J1474">
            <v>0</v>
          </cell>
          <cell r="K1474">
            <v>5379.34</v>
          </cell>
          <cell r="L1474">
            <v>0</v>
          </cell>
          <cell r="M1474">
            <v>16.14</v>
          </cell>
          <cell r="N1474">
            <v>16.14</v>
          </cell>
          <cell r="O1474">
            <v>467.9</v>
          </cell>
          <cell r="P1474">
            <v>4911.4399999999996</v>
          </cell>
          <cell r="Q1474">
            <v>26.9</v>
          </cell>
          <cell r="R1474">
            <v>123</v>
          </cell>
          <cell r="S1474">
            <v>935</v>
          </cell>
          <cell r="T1474" t="str">
            <v>Амортизация (канализация)</v>
          </cell>
          <cell r="U1474">
            <v>127400</v>
          </cell>
          <cell r="V1474">
            <v>88.4</v>
          </cell>
          <cell r="W1474">
            <v>34</v>
          </cell>
          <cell r="X1474">
            <v>54.4</v>
          </cell>
          <cell r="Y1474">
            <v>38.46153846153846</v>
          </cell>
          <cell r="Z1474">
            <v>49000</v>
          </cell>
          <cell r="AA1474">
            <v>78400</v>
          </cell>
          <cell r="AB1474">
            <v>15.962731907546464</v>
          </cell>
          <cell r="AC1474">
            <v>80489.622259541007</v>
          </cell>
          <cell r="AD1474">
            <v>7001.0622595409905</v>
          </cell>
          <cell r="AE1474">
            <v>85868.962259541004</v>
          </cell>
          <cell r="AF1474">
            <v>7468.9622595409901</v>
          </cell>
          <cell r="AG1474">
            <v>257.60688677862299</v>
          </cell>
          <cell r="AH1474">
            <v>120.09803921568626</v>
          </cell>
        </row>
        <row r="1475">
          <cell r="A1475">
            <v>2002</v>
          </cell>
          <cell r="B1475" t="str">
            <v>Кан-ция к д 7-8 М-28</v>
          </cell>
          <cell r="C1475">
            <v>3.6</v>
          </cell>
          <cell r="D1475" t="str">
            <v>28</v>
          </cell>
          <cell r="E1475" t="str">
            <v>11.05.05</v>
          </cell>
          <cell r="F1475" t="str">
            <v/>
          </cell>
          <cell r="G1475" t="str">
            <v xml:space="preserve">  .  .</v>
          </cell>
          <cell r="H1475">
            <v>5744.63</v>
          </cell>
          <cell r="I1475">
            <v>0</v>
          </cell>
          <cell r="J1475">
            <v>0</v>
          </cell>
          <cell r="K1475">
            <v>5744.63</v>
          </cell>
          <cell r="L1475">
            <v>0</v>
          </cell>
          <cell r="M1475">
            <v>17.23</v>
          </cell>
          <cell r="N1475">
            <v>17.23</v>
          </cell>
          <cell r="O1475">
            <v>499.51</v>
          </cell>
          <cell r="P1475">
            <v>5245.12</v>
          </cell>
          <cell r="Q1475">
            <v>28.72</v>
          </cell>
          <cell r="R1475">
            <v>123</v>
          </cell>
          <cell r="S1475">
            <v>935</v>
          </cell>
          <cell r="T1475" t="str">
            <v>Амортизация (канализация)</v>
          </cell>
          <cell r="U1475">
            <v>140336</v>
          </cell>
          <cell r="V1475">
            <v>88.4</v>
          </cell>
          <cell r="W1475">
            <v>34</v>
          </cell>
          <cell r="X1475">
            <v>54.4</v>
          </cell>
          <cell r="Y1475">
            <v>38.46153846153846</v>
          </cell>
          <cell r="Z1475">
            <v>53975.38461538461</v>
          </cell>
          <cell r="AA1475">
            <v>86360.61538461539</v>
          </cell>
          <cell r="AB1475">
            <v>16.464945584584413</v>
          </cell>
          <cell r="AC1475">
            <v>88840.390353571158</v>
          </cell>
          <cell r="AD1475">
            <v>7724.8949689557594</v>
          </cell>
          <cell r="AE1475">
            <v>94585.020353571163</v>
          </cell>
          <cell r="AF1475">
            <v>8224.4049689557596</v>
          </cell>
          <cell r="AG1475">
            <v>283.7550610607135</v>
          </cell>
          <cell r="AH1475">
            <v>132.29260935143287</v>
          </cell>
        </row>
        <row r="1476">
          <cell r="A1476">
            <v>2003</v>
          </cell>
          <cell r="B1476" t="str">
            <v>Кан-ция к д 1 М-28</v>
          </cell>
          <cell r="C1476">
            <v>3.6</v>
          </cell>
          <cell r="D1476" t="str">
            <v>28</v>
          </cell>
          <cell r="E1476" t="str">
            <v>11.05.05</v>
          </cell>
          <cell r="F1476" t="str">
            <v/>
          </cell>
          <cell r="G1476" t="str">
            <v xml:space="preserve">  .  .</v>
          </cell>
          <cell r="H1476">
            <v>3767.04</v>
          </cell>
          <cell r="I1476">
            <v>0</v>
          </cell>
          <cell r="J1476">
            <v>0</v>
          </cell>
          <cell r="K1476">
            <v>3767.04</v>
          </cell>
          <cell r="L1476">
            <v>0</v>
          </cell>
          <cell r="M1476">
            <v>11.3</v>
          </cell>
          <cell r="N1476">
            <v>11.3</v>
          </cell>
          <cell r="O1476">
            <v>327.58</v>
          </cell>
          <cell r="P1476">
            <v>3439.46</v>
          </cell>
          <cell r="Q1476">
            <v>18.84</v>
          </cell>
          <cell r="R1476">
            <v>123</v>
          </cell>
          <cell r="S1476">
            <v>935</v>
          </cell>
          <cell r="T1476" t="str">
            <v>Амортизация (канализация)</v>
          </cell>
          <cell r="U1476">
            <v>163560</v>
          </cell>
          <cell r="V1476">
            <v>88.4</v>
          </cell>
          <cell r="W1476">
            <v>34</v>
          </cell>
          <cell r="X1476">
            <v>54.4</v>
          </cell>
          <cell r="Y1476">
            <v>38.46153846153846</v>
          </cell>
          <cell r="Z1476">
            <v>62907.692307692305</v>
          </cell>
          <cell r="AA1476">
            <v>100652.30769230769</v>
          </cell>
          <cell r="AB1476">
            <v>29.263985536191054</v>
          </cell>
          <cell r="AC1476">
            <v>106471.56407425315</v>
          </cell>
          <cell r="AD1476">
            <v>9258.7163819454654</v>
          </cell>
          <cell r="AE1476">
            <v>110238.60407425315</v>
          </cell>
          <cell r="AF1476">
            <v>9586.2963819454653</v>
          </cell>
          <cell r="AG1476">
            <v>330.71581222275944</v>
          </cell>
          <cell r="AH1476">
            <v>154.18552036199094</v>
          </cell>
        </row>
        <row r="1477">
          <cell r="A1477">
            <v>2004</v>
          </cell>
          <cell r="B1477" t="str">
            <v>Кан-ция к дом 5 М-28</v>
          </cell>
          <cell r="C1477">
            <v>3.6</v>
          </cell>
          <cell r="D1477" t="str">
            <v>28</v>
          </cell>
          <cell r="E1477" t="str">
            <v>11.05.05</v>
          </cell>
          <cell r="F1477" t="str">
            <v/>
          </cell>
          <cell r="G1477" t="str">
            <v xml:space="preserve">  .  .</v>
          </cell>
          <cell r="H1477">
            <v>4288</v>
          </cell>
          <cell r="I1477">
            <v>0</v>
          </cell>
          <cell r="J1477">
            <v>0</v>
          </cell>
          <cell r="K1477">
            <v>4288</v>
          </cell>
          <cell r="L1477">
            <v>0</v>
          </cell>
          <cell r="M1477">
            <v>12.86</v>
          </cell>
          <cell r="N1477">
            <v>12.86</v>
          </cell>
          <cell r="O1477">
            <v>372.82</v>
          </cell>
          <cell r="P1477">
            <v>3915.18</v>
          </cell>
          <cell r="Q1477">
            <v>21.44</v>
          </cell>
          <cell r="R1477">
            <v>123</v>
          </cell>
          <cell r="S1477">
            <v>935</v>
          </cell>
          <cell r="T1477" t="str">
            <v>Амортизация (канализация)</v>
          </cell>
          <cell r="U1477">
            <v>332640</v>
          </cell>
          <cell r="V1477">
            <v>88.4</v>
          </cell>
          <cell r="W1477">
            <v>34</v>
          </cell>
          <cell r="X1477">
            <v>54.4</v>
          </cell>
          <cell r="Y1477">
            <v>38.46153846153846</v>
          </cell>
          <cell r="Z1477">
            <v>127938.46153846153</v>
          </cell>
          <cell r="AA1477">
            <v>204701.53846153847</v>
          </cell>
          <cell r="AB1477">
            <v>52.284068283332687</v>
          </cell>
          <cell r="AC1477">
            <v>219906.08479893056</v>
          </cell>
          <cell r="AD1477">
            <v>19119.72633739209</v>
          </cell>
          <cell r="AE1477">
            <v>224194.08479893056</v>
          </cell>
          <cell r="AF1477">
            <v>19492.54633739209</v>
          </cell>
          <cell r="AG1477">
            <v>672.58225439679165</v>
          </cell>
          <cell r="AH1477">
            <v>313.57466063348414</v>
          </cell>
        </row>
        <row r="1478">
          <cell r="A1478">
            <v>2005</v>
          </cell>
          <cell r="B1478" t="str">
            <v>Кан-ция к д 38 в М-не 2</v>
          </cell>
          <cell r="C1478">
            <v>3.6</v>
          </cell>
          <cell r="D1478" t="str">
            <v>28</v>
          </cell>
          <cell r="E1478" t="str">
            <v>11.05.05</v>
          </cell>
          <cell r="F1478" t="str">
            <v/>
          </cell>
          <cell r="G1478" t="str">
            <v xml:space="preserve">  .  .</v>
          </cell>
          <cell r="H1478">
            <v>842.77</v>
          </cell>
          <cell r="I1478">
            <v>0</v>
          </cell>
          <cell r="J1478">
            <v>0</v>
          </cell>
          <cell r="K1478">
            <v>842.77</v>
          </cell>
          <cell r="L1478">
            <v>0</v>
          </cell>
          <cell r="M1478">
            <v>2.5299999999999998</v>
          </cell>
          <cell r="N1478">
            <v>2.5299999999999998</v>
          </cell>
          <cell r="O1478">
            <v>73.349999999999994</v>
          </cell>
          <cell r="P1478">
            <v>769.42</v>
          </cell>
          <cell r="Q1478">
            <v>4.21</v>
          </cell>
          <cell r="R1478">
            <v>123</v>
          </cell>
          <cell r="S1478">
            <v>935</v>
          </cell>
          <cell r="T1478" t="str">
            <v>Амортизация (канализация)</v>
          </cell>
          <cell r="U1478">
            <v>28400</v>
          </cell>
          <cell r="V1478">
            <v>88.4</v>
          </cell>
          <cell r="W1478">
            <v>34</v>
          </cell>
          <cell r="X1478">
            <v>54.4</v>
          </cell>
          <cell r="Y1478">
            <v>38.46153846153846</v>
          </cell>
          <cell r="Z1478">
            <v>10923.076923076922</v>
          </cell>
          <cell r="AA1478">
            <v>17476.923076923078</v>
          </cell>
          <cell r="AB1478">
            <v>22.714412254585376</v>
          </cell>
          <cell r="AC1478">
            <v>18300.255215796915</v>
          </cell>
          <cell r="AD1478">
            <v>1592.7521388738373</v>
          </cell>
          <cell r="AE1478">
            <v>19143.025215796915</v>
          </cell>
          <cell r="AF1478">
            <v>1666.1021388738372</v>
          </cell>
          <cell r="AG1478">
            <v>57.429075647390739</v>
          </cell>
          <cell r="AH1478">
            <v>26.772247360482652</v>
          </cell>
        </row>
        <row r="1479">
          <cell r="A1479">
            <v>2006</v>
          </cell>
          <cell r="B1479" t="str">
            <v>Коллектор РУС М-н 28</v>
          </cell>
          <cell r="C1479">
            <v>3.6</v>
          </cell>
          <cell r="D1479" t="str">
            <v>28</v>
          </cell>
          <cell r="E1479" t="str">
            <v>11.05.05</v>
          </cell>
          <cell r="F1479" t="str">
            <v/>
          </cell>
          <cell r="G1479" t="str">
            <v xml:space="preserve">  .  .</v>
          </cell>
          <cell r="H1479">
            <v>3962.49</v>
          </cell>
          <cell r="I1479">
            <v>0</v>
          </cell>
          <cell r="J1479">
            <v>0</v>
          </cell>
          <cell r="K1479">
            <v>3962.49</v>
          </cell>
          <cell r="L1479">
            <v>0</v>
          </cell>
          <cell r="M1479">
            <v>11.89</v>
          </cell>
          <cell r="N1479">
            <v>11.89</v>
          </cell>
          <cell r="O1479">
            <v>344.69</v>
          </cell>
          <cell r="P1479">
            <v>3617.8</v>
          </cell>
          <cell r="Q1479">
            <v>19.809999999999999</v>
          </cell>
          <cell r="R1479">
            <v>123</v>
          </cell>
          <cell r="S1479">
            <v>935</v>
          </cell>
          <cell r="T1479" t="str">
            <v>Амортизация (канализация)</v>
          </cell>
          <cell r="U1479">
            <v>744975</v>
          </cell>
          <cell r="V1479">
            <v>88.4</v>
          </cell>
          <cell r="W1479">
            <v>34</v>
          </cell>
          <cell r="X1479">
            <v>54.4</v>
          </cell>
          <cell r="Y1479">
            <v>38.46153846153846</v>
          </cell>
          <cell r="Z1479">
            <v>286528.84615384613</v>
          </cell>
          <cell r="AA1479">
            <v>458446.15384615387</v>
          </cell>
          <cell r="AB1479">
            <v>126.71959584447838</v>
          </cell>
          <cell r="AC1479">
            <v>498162.64133778709</v>
          </cell>
          <cell r="AD1479">
            <v>43334.287491633251</v>
          </cell>
          <cell r="AE1479">
            <v>502125.13133778708</v>
          </cell>
          <cell r="AF1479">
            <v>43678.977491633254</v>
          </cell>
          <cell r="AG1479">
            <v>1506.3753940133613</v>
          </cell>
          <cell r="AH1479">
            <v>702.27658371040718</v>
          </cell>
        </row>
        <row r="1480">
          <cell r="A1480">
            <v>2007</v>
          </cell>
          <cell r="B1480" t="str">
            <v>Подводящий коллектор к КНС 1</v>
          </cell>
          <cell r="C1480">
            <v>3.6</v>
          </cell>
          <cell r="D1480" t="str">
            <v>28</v>
          </cell>
          <cell r="E1480" t="str">
            <v>11.05.05</v>
          </cell>
          <cell r="F1480" t="str">
            <v/>
          </cell>
          <cell r="G1480" t="str">
            <v xml:space="preserve">  .  .</v>
          </cell>
          <cell r="H1480">
            <v>0.01</v>
          </cell>
          <cell r="I1480">
            <v>0</v>
          </cell>
          <cell r="J1480">
            <v>0</v>
          </cell>
          <cell r="K1480">
            <v>0.01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0.01</v>
          </cell>
          <cell r="Q1480">
            <v>0</v>
          </cell>
          <cell r="R1480">
            <v>123</v>
          </cell>
          <cell r="S1480">
            <v>935</v>
          </cell>
          <cell r="T1480" t="str">
            <v>Амортизация (канализация)</v>
          </cell>
          <cell r="U1480">
            <v>11711106</v>
          </cell>
          <cell r="V1480">
            <v>70.2</v>
          </cell>
          <cell r="W1480">
            <v>27</v>
          </cell>
          <cell r="X1480">
            <v>43.2</v>
          </cell>
          <cell r="Y1480">
            <v>38.46153846153846</v>
          </cell>
          <cell r="Z1480">
            <v>4504271.538461538</v>
          </cell>
          <cell r="AA1480">
            <v>7206834.461538462</v>
          </cell>
          <cell r="AB1480">
            <v>720683446.15384614</v>
          </cell>
          <cell r="AC1480">
            <v>7206834.4515384622</v>
          </cell>
          <cell r="AD1480">
            <v>0</v>
          </cell>
          <cell r="AE1480">
            <v>7206834.461538462</v>
          </cell>
          <cell r="AF1480">
            <v>0</v>
          </cell>
          <cell r="AG1480">
            <v>21620.503384615386</v>
          </cell>
          <cell r="AH1480">
            <v>13902.072649572649</v>
          </cell>
        </row>
        <row r="1481">
          <cell r="A1481">
            <v>2008</v>
          </cell>
          <cell r="B1481" t="str">
            <v>Коллектор 10</v>
          </cell>
          <cell r="C1481">
            <v>3.6</v>
          </cell>
          <cell r="D1481" t="str">
            <v>28</v>
          </cell>
          <cell r="E1481" t="str">
            <v>11.05.05</v>
          </cell>
          <cell r="F1481" t="str">
            <v/>
          </cell>
          <cell r="G1481" t="str">
            <v xml:space="preserve">  .  .</v>
          </cell>
          <cell r="H1481">
            <v>0.01</v>
          </cell>
          <cell r="I1481">
            <v>0</v>
          </cell>
          <cell r="J1481">
            <v>0</v>
          </cell>
          <cell r="K1481">
            <v>0.01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0.01</v>
          </cell>
          <cell r="Q1481">
            <v>0</v>
          </cell>
          <cell r="R1481">
            <v>123</v>
          </cell>
          <cell r="S1481">
            <v>935</v>
          </cell>
          <cell r="T1481" t="str">
            <v>Амортизация (канализация)</v>
          </cell>
          <cell r="U1481">
            <v>17555112</v>
          </cell>
          <cell r="V1481">
            <v>88.4</v>
          </cell>
          <cell r="W1481">
            <v>34</v>
          </cell>
          <cell r="X1481">
            <v>54.4</v>
          </cell>
          <cell r="Y1481">
            <v>38.46153846153846</v>
          </cell>
          <cell r="Z1481">
            <v>6751966.1538461531</v>
          </cell>
          <cell r="AA1481">
            <v>10803145.846153848</v>
          </cell>
          <cell r="AB1481">
            <v>1080314584.6153848</v>
          </cell>
          <cell r="AC1481">
            <v>10803145.836153848</v>
          </cell>
          <cell r="AD1481">
            <v>0</v>
          </cell>
          <cell r="AE1481">
            <v>10803145.846153848</v>
          </cell>
          <cell r="AF1481">
            <v>0</v>
          </cell>
          <cell r="AG1481">
            <v>32409.437538461541</v>
          </cell>
          <cell r="AH1481">
            <v>16548.93665158371</v>
          </cell>
        </row>
        <row r="1482">
          <cell r="A1482">
            <v>2009</v>
          </cell>
          <cell r="B1482" t="str">
            <v>Напорный коллектор к КНС-1</v>
          </cell>
          <cell r="C1482">
            <v>3.6</v>
          </cell>
          <cell r="D1482" t="str">
            <v>28</v>
          </cell>
          <cell r="E1482" t="str">
            <v>11.05.05</v>
          </cell>
          <cell r="F1482" t="str">
            <v>Протяженность-1125,4м, трубы ж/б д 800-780м, стальные д 800-125,4м, д 1020-220м</v>
          </cell>
          <cell r="G1482" t="str">
            <v>19.10.04</v>
          </cell>
          <cell r="H1482">
            <v>4338926.63</v>
          </cell>
          <cell r="I1482">
            <v>0</v>
          </cell>
          <cell r="J1482">
            <v>0</v>
          </cell>
          <cell r="K1482">
            <v>4338926.63</v>
          </cell>
          <cell r="L1482">
            <v>0</v>
          </cell>
          <cell r="M1482">
            <v>13016.78</v>
          </cell>
          <cell r="N1482">
            <v>13016.78</v>
          </cell>
          <cell r="O1482">
            <v>377356.46</v>
          </cell>
          <cell r="P1482">
            <v>3961570.17</v>
          </cell>
          <cell r="Q1482">
            <v>21694.63</v>
          </cell>
          <cell r="R1482">
            <v>123</v>
          </cell>
          <cell r="S1482">
            <v>935</v>
          </cell>
          <cell r="T1482" t="str">
            <v>Амортизация (канализация)</v>
          </cell>
          <cell r="U1482">
            <v>11000000</v>
          </cell>
          <cell r="V1482">
            <v>59</v>
          </cell>
          <cell r="W1482">
            <v>34</v>
          </cell>
          <cell r="X1482">
            <v>25</v>
          </cell>
          <cell r="Y1482">
            <v>57.627118644067799</v>
          </cell>
          <cell r="Z1482">
            <v>6338983.0508474577</v>
          </cell>
          <cell r="AA1482">
            <v>4661016.9491525423</v>
          </cell>
          <cell r="AB1482">
            <v>1.1765579679616132</v>
          </cell>
          <cell r="AC1482">
            <v>766072.06892732996</v>
          </cell>
          <cell r="AD1482">
            <v>66625.289774787787</v>
          </cell>
          <cell r="AE1482">
            <v>5104998.6989273299</v>
          </cell>
          <cell r="AF1482">
            <v>443981.74977478781</v>
          </cell>
          <cell r="AG1482">
            <v>15314.996096781988</v>
          </cell>
          <cell r="AH1482">
            <v>15536.723163841809</v>
          </cell>
        </row>
        <row r="1483">
          <cell r="A1483">
            <v>2010</v>
          </cell>
          <cell r="B1483" t="str">
            <v>Кан-ция к д 40 50 по ул 50 лет Казахста</v>
          </cell>
          <cell r="C1483">
            <v>3.6</v>
          </cell>
          <cell r="D1483" t="str">
            <v>28</v>
          </cell>
          <cell r="E1483" t="str">
            <v>11.05.05</v>
          </cell>
          <cell r="F1483" t="str">
            <v/>
          </cell>
          <cell r="G1483" t="str">
            <v xml:space="preserve">  .  .</v>
          </cell>
          <cell r="H1483">
            <v>1430.84</v>
          </cell>
          <cell r="I1483">
            <v>0</v>
          </cell>
          <cell r="J1483">
            <v>0</v>
          </cell>
          <cell r="K1483">
            <v>1430.84</v>
          </cell>
          <cell r="L1483">
            <v>0</v>
          </cell>
          <cell r="M1483">
            <v>4.29</v>
          </cell>
          <cell r="N1483">
            <v>4.29</v>
          </cell>
          <cell r="O1483">
            <v>124.37</v>
          </cell>
          <cell r="P1483">
            <v>1306.47</v>
          </cell>
          <cell r="Q1483">
            <v>7.15</v>
          </cell>
          <cell r="R1483">
            <v>123</v>
          </cell>
          <cell r="S1483">
            <v>935</v>
          </cell>
          <cell r="T1483" t="str">
            <v>Амортизация (канализация)</v>
          </cell>
          <cell r="U1483">
            <v>41475</v>
          </cell>
          <cell r="V1483">
            <v>88.4</v>
          </cell>
          <cell r="W1483">
            <v>34</v>
          </cell>
          <cell r="X1483">
            <v>54.4</v>
          </cell>
          <cell r="Y1483">
            <v>38.46153846153846</v>
          </cell>
          <cell r="Z1483">
            <v>15951.923076923076</v>
          </cell>
          <cell r="AA1483">
            <v>25523.076923076922</v>
          </cell>
          <cell r="AB1483">
            <v>19.535907386374674</v>
          </cell>
          <cell r="AC1483">
            <v>26521.917724720337</v>
          </cell>
          <cell r="AD1483">
            <v>2305.3108016434185</v>
          </cell>
          <cell r="AE1483">
            <v>27952.757724720337</v>
          </cell>
          <cell r="AF1483">
            <v>2429.6808016434184</v>
          </cell>
          <cell r="AG1483">
            <v>83.858273174161013</v>
          </cell>
          <cell r="AH1483">
            <v>39.097850678733032</v>
          </cell>
        </row>
        <row r="1484">
          <cell r="A1484">
            <v>2011</v>
          </cell>
          <cell r="B1484" t="str">
            <v>Кан-ция к кулинарии в н-майкудуке</v>
          </cell>
          <cell r="C1484">
            <v>3.6</v>
          </cell>
          <cell r="D1484" t="str">
            <v>28</v>
          </cell>
          <cell r="E1484" t="str">
            <v>11.05.05</v>
          </cell>
          <cell r="F1484" t="str">
            <v/>
          </cell>
          <cell r="G1484" t="str">
            <v xml:space="preserve">  .  .</v>
          </cell>
          <cell r="H1484">
            <v>1756.01</v>
          </cell>
          <cell r="I1484">
            <v>0</v>
          </cell>
          <cell r="J1484">
            <v>0</v>
          </cell>
          <cell r="K1484">
            <v>1756.01</v>
          </cell>
          <cell r="L1484">
            <v>0</v>
          </cell>
          <cell r="M1484">
            <v>5.27</v>
          </cell>
          <cell r="N1484">
            <v>5.27</v>
          </cell>
          <cell r="O1484">
            <v>152.77000000000001</v>
          </cell>
          <cell r="P1484">
            <v>1603.24</v>
          </cell>
          <cell r="Q1484">
            <v>8.7799999999999994</v>
          </cell>
          <cell r="R1484">
            <v>123</v>
          </cell>
          <cell r="S1484">
            <v>935</v>
          </cell>
          <cell r="T1484" t="str">
            <v>Амортизация (канализация)</v>
          </cell>
          <cell r="U1484">
            <v>53437.5</v>
          </cell>
          <cell r="V1484">
            <v>88.4</v>
          </cell>
          <cell r="W1484">
            <v>34</v>
          </cell>
          <cell r="X1484">
            <v>54.4</v>
          </cell>
          <cell r="Y1484">
            <v>38.46153846153846</v>
          </cell>
          <cell r="Z1484">
            <v>20552.884615384613</v>
          </cell>
          <cell r="AA1484">
            <v>32884.61538461539</v>
          </cell>
          <cell r="AB1484">
            <v>20.511349133389505</v>
          </cell>
          <cell r="AC1484">
            <v>34262.124191723306</v>
          </cell>
          <cell r="AD1484">
            <v>2980.7488071079147</v>
          </cell>
          <cell r="AE1484">
            <v>36018.134191723308</v>
          </cell>
          <cell r="AF1484">
            <v>3133.5188071079147</v>
          </cell>
          <cell r="AG1484">
            <v>108.05440257516993</v>
          </cell>
          <cell r="AH1484">
            <v>50.374717194570131</v>
          </cell>
        </row>
        <row r="1485">
          <cell r="A1485">
            <v>2012</v>
          </cell>
          <cell r="B1485" t="str">
            <v>Кан-ция к домам 37 38 39 37а 37б по ул 50лет Каз</v>
          </cell>
          <cell r="C1485">
            <v>3.6</v>
          </cell>
          <cell r="D1485" t="str">
            <v>28</v>
          </cell>
          <cell r="E1485" t="str">
            <v>11.05.05</v>
          </cell>
          <cell r="F1485" t="str">
            <v/>
          </cell>
          <cell r="G1485" t="str">
            <v xml:space="preserve">  .  .</v>
          </cell>
          <cell r="H1485">
            <v>1816.59</v>
          </cell>
          <cell r="I1485">
            <v>0</v>
          </cell>
          <cell r="J1485">
            <v>0</v>
          </cell>
          <cell r="K1485">
            <v>1816.59</v>
          </cell>
          <cell r="L1485">
            <v>0</v>
          </cell>
          <cell r="M1485">
            <v>5.45</v>
          </cell>
          <cell r="N1485">
            <v>5.45</v>
          </cell>
          <cell r="O1485">
            <v>157.99</v>
          </cell>
          <cell r="P1485">
            <v>1658.6</v>
          </cell>
          <cell r="Q1485">
            <v>9.08</v>
          </cell>
          <cell r="R1485">
            <v>123</v>
          </cell>
          <cell r="S1485">
            <v>935</v>
          </cell>
          <cell r="T1485" t="str">
            <v>Амортизация (канализация)</v>
          </cell>
          <cell r="U1485">
            <v>69250</v>
          </cell>
          <cell r="V1485">
            <v>88.4</v>
          </cell>
          <cell r="W1485">
            <v>34</v>
          </cell>
          <cell r="X1485">
            <v>54.4</v>
          </cell>
          <cell r="Y1485">
            <v>38.46153846153846</v>
          </cell>
          <cell r="Z1485">
            <v>26634.615384615383</v>
          </cell>
          <cell r="AA1485">
            <v>42615.384615384617</v>
          </cell>
          <cell r="AB1485">
            <v>25.693587733862667</v>
          </cell>
          <cell r="AC1485">
            <v>44858.124541457582</v>
          </cell>
          <cell r="AD1485">
            <v>3901.339926072963</v>
          </cell>
          <cell r="AE1485">
            <v>46674.714541457579</v>
          </cell>
          <cell r="AF1485">
            <v>4059.3299260729627</v>
          </cell>
          <cell r="AG1485">
            <v>140.02414362437273</v>
          </cell>
          <cell r="AH1485">
            <v>65.280920060331823</v>
          </cell>
        </row>
        <row r="1486">
          <cell r="A1486">
            <v>2013</v>
          </cell>
          <cell r="B1486" t="str">
            <v>Кан-ция к д 23 М-на 22</v>
          </cell>
          <cell r="C1486">
            <v>3.6</v>
          </cell>
          <cell r="D1486" t="str">
            <v>28</v>
          </cell>
          <cell r="E1486" t="str">
            <v>11.05.05</v>
          </cell>
          <cell r="F1486" t="str">
            <v/>
          </cell>
          <cell r="G1486" t="str">
            <v xml:space="preserve">  .  .</v>
          </cell>
          <cell r="H1486">
            <v>1399.88</v>
          </cell>
          <cell r="I1486">
            <v>0</v>
          </cell>
          <cell r="J1486">
            <v>0</v>
          </cell>
          <cell r="K1486">
            <v>1399.88</v>
          </cell>
          <cell r="L1486">
            <v>0</v>
          </cell>
          <cell r="M1486">
            <v>4.2</v>
          </cell>
          <cell r="N1486">
            <v>4.2</v>
          </cell>
          <cell r="O1486">
            <v>121.76</v>
          </cell>
          <cell r="P1486">
            <v>1278.1199999999999</v>
          </cell>
          <cell r="Q1486">
            <v>7</v>
          </cell>
          <cell r="R1486">
            <v>123</v>
          </cell>
          <cell r="S1486">
            <v>935</v>
          </cell>
          <cell r="T1486" t="str">
            <v>Амортизация (канализация)</v>
          </cell>
          <cell r="U1486">
            <v>20475</v>
          </cell>
          <cell r="V1486">
            <v>88.4</v>
          </cell>
          <cell r="W1486">
            <v>34</v>
          </cell>
          <cell r="X1486">
            <v>54.4</v>
          </cell>
          <cell r="Y1486">
            <v>38.46153846153846</v>
          </cell>
          <cell r="Z1486">
            <v>7875</v>
          </cell>
          <cell r="AA1486">
            <v>12600</v>
          </cell>
          <cell r="AB1486">
            <v>9.8582292742465505</v>
          </cell>
          <cell r="AC1486">
            <v>12400.457996432262</v>
          </cell>
          <cell r="AD1486">
            <v>1078.5779964322601</v>
          </cell>
          <cell r="AE1486">
            <v>13800.337996432263</v>
          </cell>
          <cell r="AF1486">
            <v>1200.3379964322601</v>
          </cell>
          <cell r="AG1486">
            <v>41.401013989296793</v>
          </cell>
          <cell r="AH1486">
            <v>19.301470588235293</v>
          </cell>
        </row>
        <row r="1487">
          <cell r="A1487">
            <v>2014</v>
          </cell>
          <cell r="B1487" t="str">
            <v>Кан-ция к д 22 М-22 Пришахтинск</v>
          </cell>
          <cell r="C1487">
            <v>3.6</v>
          </cell>
          <cell r="D1487" t="str">
            <v>28</v>
          </cell>
          <cell r="E1487" t="str">
            <v>11.05.05</v>
          </cell>
          <cell r="F1487" t="str">
            <v/>
          </cell>
          <cell r="G1487" t="str">
            <v xml:space="preserve">  .  .</v>
          </cell>
          <cell r="H1487">
            <v>0.01</v>
          </cell>
          <cell r="I1487">
            <v>0</v>
          </cell>
          <cell r="J1487">
            <v>0</v>
          </cell>
          <cell r="K1487">
            <v>0.01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0.01</v>
          </cell>
          <cell r="Q1487">
            <v>0</v>
          </cell>
          <cell r="R1487">
            <v>123</v>
          </cell>
          <cell r="S1487">
            <v>935</v>
          </cell>
          <cell r="T1487" t="str">
            <v>Амортизация (канализация)</v>
          </cell>
          <cell r="U1487">
            <v>51250</v>
          </cell>
          <cell r="V1487">
            <v>88.4</v>
          </cell>
          <cell r="W1487">
            <v>34</v>
          </cell>
          <cell r="X1487">
            <v>54.4</v>
          </cell>
          <cell r="Y1487">
            <v>38.46153846153846</v>
          </cell>
          <cell r="Z1487">
            <v>19711.538461538461</v>
          </cell>
          <cell r="AA1487">
            <v>31538.461538461539</v>
          </cell>
          <cell r="AB1487">
            <v>3153846.153846154</v>
          </cell>
          <cell r="AC1487">
            <v>31538.451538461541</v>
          </cell>
          <cell r="AD1487">
            <v>0</v>
          </cell>
          <cell r="AE1487">
            <v>31538.461538461539</v>
          </cell>
          <cell r="AF1487">
            <v>0</v>
          </cell>
          <cell r="AG1487">
            <v>94.615384615384627</v>
          </cell>
          <cell r="AH1487">
            <v>48.312594268476623</v>
          </cell>
        </row>
        <row r="1488">
          <cell r="A1488">
            <v>2015</v>
          </cell>
          <cell r="B1488" t="str">
            <v>Коллектор по ул Телевизионной</v>
          </cell>
          <cell r="C1488">
            <v>3.6</v>
          </cell>
          <cell r="D1488" t="str">
            <v>28</v>
          </cell>
          <cell r="E1488" t="str">
            <v>11.05.05</v>
          </cell>
          <cell r="F1488" t="str">
            <v/>
          </cell>
          <cell r="G1488" t="str">
            <v xml:space="preserve">  .  .</v>
          </cell>
          <cell r="H1488">
            <v>9796.26</v>
          </cell>
          <cell r="I1488">
            <v>0</v>
          </cell>
          <cell r="J1488">
            <v>0</v>
          </cell>
          <cell r="K1488">
            <v>9796.26</v>
          </cell>
          <cell r="L1488">
            <v>0</v>
          </cell>
          <cell r="M1488">
            <v>29.39</v>
          </cell>
          <cell r="N1488">
            <v>29.39</v>
          </cell>
          <cell r="O1488">
            <v>146.94999999999999</v>
          </cell>
          <cell r="P1488">
            <v>9649.31</v>
          </cell>
          <cell r="Q1488">
            <v>48.98</v>
          </cell>
          <cell r="R1488">
            <v>123</v>
          </cell>
          <cell r="S1488">
            <v>935</v>
          </cell>
          <cell r="T1488" t="str">
            <v>Амортизация (канализация)</v>
          </cell>
          <cell r="U1488">
            <v>8133000</v>
          </cell>
          <cell r="V1488">
            <v>88.4</v>
          </cell>
          <cell r="W1488">
            <v>34</v>
          </cell>
          <cell r="X1488">
            <v>54.4</v>
          </cell>
          <cell r="Y1488">
            <v>38.46153846153846</v>
          </cell>
          <cell r="Z1488">
            <v>3128076.923076923</v>
          </cell>
          <cell r="AA1488">
            <v>5004923.076923077</v>
          </cell>
          <cell r="AB1488">
            <v>518.68196554189649</v>
          </cell>
          <cell r="AC1488">
            <v>5071347.1317594592</v>
          </cell>
          <cell r="AD1488">
            <v>76073.36483638169</v>
          </cell>
          <cell r="AE1488">
            <v>5081143.3917594589</v>
          </cell>
          <cell r="AF1488">
            <v>76220.314836381687</v>
          </cell>
          <cell r="AG1488">
            <v>15243.430175278378</v>
          </cell>
          <cell r="AH1488">
            <v>7666.8552036199098</v>
          </cell>
        </row>
        <row r="1489">
          <cell r="A1489">
            <v>2016</v>
          </cell>
          <cell r="B1489" t="str">
            <v>Кан-ция к д 12 18 19 пос Пришах М-23</v>
          </cell>
          <cell r="C1489">
            <v>3.6</v>
          </cell>
          <cell r="D1489" t="str">
            <v>28</v>
          </cell>
          <cell r="E1489" t="str">
            <v>11.05.05</v>
          </cell>
          <cell r="F1489" t="str">
            <v/>
          </cell>
          <cell r="G1489" t="str">
            <v xml:space="preserve">  .  .</v>
          </cell>
          <cell r="H1489">
            <v>14559.44</v>
          </cell>
          <cell r="I1489">
            <v>0</v>
          </cell>
          <cell r="J1489">
            <v>0</v>
          </cell>
          <cell r="K1489">
            <v>14559.44</v>
          </cell>
          <cell r="L1489">
            <v>0</v>
          </cell>
          <cell r="M1489">
            <v>43.68</v>
          </cell>
          <cell r="N1489">
            <v>43.68</v>
          </cell>
          <cell r="O1489">
            <v>218.4</v>
          </cell>
          <cell r="P1489">
            <v>14341.04</v>
          </cell>
          <cell r="Q1489">
            <v>72.8</v>
          </cell>
          <cell r="R1489">
            <v>123</v>
          </cell>
          <cell r="S1489">
            <v>935</v>
          </cell>
          <cell r="T1489" t="str">
            <v>Амортизация (канализация)</v>
          </cell>
          <cell r="U1489">
            <v>307242</v>
          </cell>
          <cell r="V1489">
            <v>88.4</v>
          </cell>
          <cell r="W1489">
            <v>34</v>
          </cell>
          <cell r="X1489">
            <v>54.4</v>
          </cell>
          <cell r="Y1489">
            <v>38.46153846153846</v>
          </cell>
          <cell r="Z1489">
            <v>118170</v>
          </cell>
          <cell r="AA1489">
            <v>189072</v>
          </cell>
          <cell r="AB1489">
            <v>13.183981078080809</v>
          </cell>
          <cell r="AC1489">
            <v>177391.94146745285</v>
          </cell>
          <cell r="AD1489">
            <v>2660.9814674528484</v>
          </cell>
          <cell r="AE1489">
            <v>191951.38146745285</v>
          </cell>
          <cell r="AF1489">
            <v>2879.3814674528485</v>
          </cell>
          <cell r="AG1489">
            <v>575.85414440235866</v>
          </cell>
          <cell r="AH1489">
            <v>289.63235294117646</v>
          </cell>
        </row>
        <row r="1490">
          <cell r="A1490">
            <v>2017</v>
          </cell>
          <cell r="B1490" t="str">
            <v>Кан-ция к д 18 24 М-22</v>
          </cell>
          <cell r="C1490">
            <v>3.6</v>
          </cell>
          <cell r="D1490" t="str">
            <v>28</v>
          </cell>
          <cell r="E1490" t="str">
            <v>11.05.05</v>
          </cell>
          <cell r="F1490" t="str">
            <v/>
          </cell>
          <cell r="G1490" t="str">
            <v xml:space="preserve">  .  .</v>
          </cell>
          <cell r="H1490">
            <v>5763.87</v>
          </cell>
          <cell r="I1490">
            <v>0</v>
          </cell>
          <cell r="J1490">
            <v>0</v>
          </cell>
          <cell r="K1490">
            <v>5763.87</v>
          </cell>
          <cell r="L1490">
            <v>0</v>
          </cell>
          <cell r="M1490">
            <v>17.29</v>
          </cell>
          <cell r="N1490">
            <v>17.29</v>
          </cell>
          <cell r="O1490">
            <v>501.25</v>
          </cell>
          <cell r="P1490">
            <v>5262.62</v>
          </cell>
          <cell r="Q1490">
            <v>28.82</v>
          </cell>
          <cell r="R1490">
            <v>123</v>
          </cell>
          <cell r="S1490">
            <v>935</v>
          </cell>
          <cell r="T1490" t="str">
            <v>Амортизация (канализация)</v>
          </cell>
          <cell r="U1490">
            <v>71250</v>
          </cell>
          <cell r="V1490">
            <v>88.4</v>
          </cell>
          <cell r="W1490">
            <v>34</v>
          </cell>
          <cell r="X1490">
            <v>54.4</v>
          </cell>
          <cell r="Y1490">
            <v>38.46153846153846</v>
          </cell>
          <cell r="Z1490">
            <v>27403.846153846152</v>
          </cell>
          <cell r="AA1490">
            <v>43846.153846153844</v>
          </cell>
          <cell r="AB1490">
            <v>8.3316207224070613</v>
          </cell>
          <cell r="AC1490">
            <v>42258.508733260387</v>
          </cell>
          <cell r="AD1490">
            <v>3674.9748871065394</v>
          </cell>
          <cell r="AE1490">
            <v>48022.37873326039</v>
          </cell>
          <cell r="AF1490">
            <v>4176.2248871065394</v>
          </cell>
          <cell r="AG1490">
            <v>144.06713619978117</v>
          </cell>
          <cell r="AH1490">
            <v>67.16628959276018</v>
          </cell>
        </row>
        <row r="1491">
          <cell r="A1491">
            <v>2018</v>
          </cell>
          <cell r="B1491" t="str">
            <v>Кан-ция к д 1 в кв 92 нов города</v>
          </cell>
          <cell r="C1491">
            <v>3.6</v>
          </cell>
          <cell r="D1491" t="str">
            <v>28</v>
          </cell>
          <cell r="E1491" t="str">
            <v>11.05.05</v>
          </cell>
          <cell r="F1491" t="str">
            <v/>
          </cell>
          <cell r="G1491" t="str">
            <v xml:space="preserve">  .  .</v>
          </cell>
          <cell r="H1491">
            <v>0.01</v>
          </cell>
          <cell r="I1491">
            <v>0</v>
          </cell>
          <cell r="J1491">
            <v>0</v>
          </cell>
          <cell r="K1491">
            <v>0.01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0.01</v>
          </cell>
          <cell r="Q1491">
            <v>0</v>
          </cell>
          <cell r="R1491">
            <v>123</v>
          </cell>
          <cell r="S1491">
            <v>935</v>
          </cell>
          <cell r="T1491" t="str">
            <v>Амортизация (канализация)</v>
          </cell>
          <cell r="U1491">
            <v>19900</v>
          </cell>
          <cell r="V1491">
            <v>85.8</v>
          </cell>
          <cell r="W1491">
            <v>33</v>
          </cell>
          <cell r="X1491">
            <v>52.8</v>
          </cell>
          <cell r="Y1491">
            <v>38.46153846153846</v>
          </cell>
          <cell r="Z1491">
            <v>7653.8461538461534</v>
          </cell>
          <cell r="AA1491">
            <v>12246.153846153848</v>
          </cell>
          <cell r="AB1491">
            <v>1224615.3846153847</v>
          </cell>
          <cell r="AC1491">
            <v>12246.143846153847</v>
          </cell>
          <cell r="AD1491">
            <v>0</v>
          </cell>
          <cell r="AE1491">
            <v>12246.153846153848</v>
          </cell>
          <cell r="AF1491">
            <v>0</v>
          </cell>
          <cell r="AG1491">
            <v>36.738461538461543</v>
          </cell>
          <cell r="AH1491">
            <v>19.327894327894327</v>
          </cell>
        </row>
        <row r="1492">
          <cell r="A1492">
            <v>2019</v>
          </cell>
          <cell r="B1492" t="str">
            <v>Коллектор М-28</v>
          </cell>
          <cell r="C1492">
            <v>3.6</v>
          </cell>
          <cell r="D1492" t="str">
            <v>28</v>
          </cell>
          <cell r="E1492" t="str">
            <v>11.05.05</v>
          </cell>
          <cell r="F1492" t="str">
            <v/>
          </cell>
          <cell r="G1492" t="str">
            <v xml:space="preserve">  .  .</v>
          </cell>
          <cell r="H1492">
            <v>0.01</v>
          </cell>
          <cell r="I1492">
            <v>0</v>
          </cell>
          <cell r="J1492">
            <v>0</v>
          </cell>
          <cell r="K1492">
            <v>0.01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0.01</v>
          </cell>
          <cell r="Q1492">
            <v>0</v>
          </cell>
          <cell r="R1492">
            <v>123</v>
          </cell>
          <cell r="S1492">
            <v>935</v>
          </cell>
          <cell r="T1492" t="str">
            <v>Амортизация (канализация)</v>
          </cell>
          <cell r="U1492">
            <v>3943456</v>
          </cell>
          <cell r="V1492">
            <v>85.8</v>
          </cell>
          <cell r="W1492">
            <v>33</v>
          </cell>
          <cell r="X1492">
            <v>52.8</v>
          </cell>
          <cell r="Y1492">
            <v>38.46153846153846</v>
          </cell>
          <cell r="Z1492">
            <v>1516713.846153846</v>
          </cell>
          <cell r="AA1492">
            <v>2426742.153846154</v>
          </cell>
          <cell r="AB1492">
            <v>242674215.38461539</v>
          </cell>
          <cell r="AC1492">
            <v>2426742.1438461542</v>
          </cell>
          <cell r="AD1492">
            <v>0</v>
          </cell>
          <cell r="AE1492">
            <v>2426742.153846154</v>
          </cell>
          <cell r="AF1492">
            <v>0</v>
          </cell>
          <cell r="AG1492">
            <v>7280.2264615384629</v>
          </cell>
          <cell r="AH1492">
            <v>3830.0854700854702</v>
          </cell>
        </row>
        <row r="1493">
          <cell r="A1493">
            <v>2020</v>
          </cell>
          <cell r="B1493" t="str">
            <v>Кан-ция к д 44 М-5 нов города</v>
          </cell>
          <cell r="C1493">
            <v>3.6</v>
          </cell>
          <cell r="D1493" t="str">
            <v>28</v>
          </cell>
          <cell r="E1493" t="str">
            <v>11.05.05</v>
          </cell>
          <cell r="F1493" t="str">
            <v/>
          </cell>
          <cell r="G1493" t="str">
            <v xml:space="preserve">  .  .</v>
          </cell>
          <cell r="H1493">
            <v>33511.56</v>
          </cell>
          <cell r="I1493">
            <v>0</v>
          </cell>
          <cell r="J1493">
            <v>0</v>
          </cell>
          <cell r="K1493">
            <v>33511.56</v>
          </cell>
          <cell r="L1493">
            <v>0</v>
          </cell>
          <cell r="M1493">
            <v>100.53</v>
          </cell>
          <cell r="N1493">
            <v>100.53</v>
          </cell>
          <cell r="O1493">
            <v>301.58999999999997</v>
          </cell>
          <cell r="P1493">
            <v>33209.97</v>
          </cell>
          <cell r="Q1493">
            <v>167.56</v>
          </cell>
          <cell r="R1493">
            <v>123</v>
          </cell>
          <cell r="S1493">
            <v>935</v>
          </cell>
          <cell r="T1493" t="str">
            <v>Амортизация (канализация)</v>
          </cell>
          <cell r="U1493">
            <v>81406.64</v>
          </cell>
          <cell r="V1493">
            <v>85.8</v>
          </cell>
          <cell r="W1493">
            <v>33</v>
          </cell>
          <cell r="X1493">
            <v>52.8</v>
          </cell>
          <cell r="Y1493">
            <v>38.46153846153846</v>
          </cell>
          <cell r="Z1493">
            <v>31310.24615384615</v>
          </cell>
          <cell r="AA1493">
            <v>50096.393846153849</v>
          </cell>
          <cell r="AB1493">
            <v>1.5084745287681334</v>
          </cell>
          <cell r="AC1493">
            <v>17039.774679285023</v>
          </cell>
          <cell r="AD1493">
            <v>153.35083313118133</v>
          </cell>
          <cell r="AE1493">
            <v>50551.334679285021</v>
          </cell>
          <cell r="AF1493">
            <v>454.94083313118131</v>
          </cell>
          <cell r="AG1493">
            <v>151.65400403785506</v>
          </cell>
          <cell r="AH1493">
            <v>79.066278166278167</v>
          </cell>
        </row>
        <row r="1494">
          <cell r="A1494">
            <v>2021</v>
          </cell>
          <cell r="B1494" t="str">
            <v>Кан-ция к д 56 60 60а М-28</v>
          </cell>
          <cell r="C1494">
            <v>3.6</v>
          </cell>
          <cell r="D1494" t="str">
            <v>28</v>
          </cell>
          <cell r="E1494" t="str">
            <v>11.05.05</v>
          </cell>
          <cell r="F1494" t="str">
            <v/>
          </cell>
          <cell r="G1494" t="str">
            <v xml:space="preserve">  .  .</v>
          </cell>
          <cell r="H1494">
            <v>0.01</v>
          </cell>
          <cell r="I1494">
            <v>0</v>
          </cell>
          <cell r="J1494">
            <v>0</v>
          </cell>
          <cell r="K1494">
            <v>0.01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0.01</v>
          </cell>
          <cell r="Q1494">
            <v>0</v>
          </cell>
          <cell r="R1494">
            <v>123</v>
          </cell>
          <cell r="S1494">
            <v>935</v>
          </cell>
          <cell r="T1494" t="str">
            <v>Амортизация (канализация)</v>
          </cell>
          <cell r="U1494">
            <v>251108</v>
          </cell>
          <cell r="V1494">
            <v>85.8</v>
          </cell>
          <cell r="W1494">
            <v>33</v>
          </cell>
          <cell r="X1494">
            <v>52.8</v>
          </cell>
          <cell r="Y1494">
            <v>38.46153846153846</v>
          </cell>
          <cell r="Z1494">
            <v>96580</v>
          </cell>
          <cell r="AA1494">
            <v>154528</v>
          </cell>
          <cell r="AB1494">
            <v>15452800</v>
          </cell>
          <cell r="AC1494">
            <v>154527.99</v>
          </cell>
          <cell r="AD1494">
            <v>0</v>
          </cell>
          <cell r="AE1494">
            <v>154528</v>
          </cell>
          <cell r="AF1494">
            <v>0</v>
          </cell>
          <cell r="AG1494">
            <v>463.58400000000006</v>
          </cell>
          <cell r="AH1494">
            <v>243.88888888888891</v>
          </cell>
        </row>
        <row r="1495">
          <cell r="A1495">
            <v>2022</v>
          </cell>
          <cell r="B1495" t="str">
            <v>Кан-ция д 57  М-28</v>
          </cell>
          <cell r="C1495">
            <v>3.6</v>
          </cell>
          <cell r="D1495" t="str">
            <v>28</v>
          </cell>
          <cell r="E1495" t="str">
            <v>11.05.05</v>
          </cell>
          <cell r="F1495" t="str">
            <v/>
          </cell>
          <cell r="G1495" t="str">
            <v xml:space="preserve">  .  .</v>
          </cell>
          <cell r="H1495">
            <v>0.01</v>
          </cell>
          <cell r="I1495">
            <v>0</v>
          </cell>
          <cell r="J1495">
            <v>0</v>
          </cell>
          <cell r="K1495">
            <v>0.01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0.01</v>
          </cell>
          <cell r="Q1495">
            <v>0</v>
          </cell>
          <cell r="R1495">
            <v>123</v>
          </cell>
          <cell r="S1495">
            <v>935</v>
          </cell>
          <cell r="T1495" t="str">
            <v>Амортизация (канализация)</v>
          </cell>
          <cell r="U1495">
            <v>65620.800000000003</v>
          </cell>
          <cell r="V1495">
            <v>85.8</v>
          </cell>
          <cell r="W1495">
            <v>33</v>
          </cell>
          <cell r="X1495">
            <v>52.8</v>
          </cell>
          <cell r="Y1495">
            <v>38.46153846153846</v>
          </cell>
          <cell r="Z1495">
            <v>25238.76923076923</v>
          </cell>
          <cell r="AA1495">
            <v>40382.030769230769</v>
          </cell>
          <cell r="AB1495">
            <v>4038203.076923077</v>
          </cell>
          <cell r="AC1495">
            <v>40382.020769230767</v>
          </cell>
          <cell r="AD1495">
            <v>0</v>
          </cell>
          <cell r="AE1495">
            <v>40382.030769230769</v>
          </cell>
          <cell r="AF1495">
            <v>0</v>
          </cell>
          <cell r="AG1495">
            <v>121.1460923076923</v>
          </cell>
          <cell r="AH1495">
            <v>63.73426573426574</v>
          </cell>
        </row>
        <row r="1496">
          <cell r="A1496">
            <v>2023</v>
          </cell>
          <cell r="B1496" t="str">
            <v>Кан-ция к д 63 64 М-28</v>
          </cell>
          <cell r="C1496">
            <v>3.6</v>
          </cell>
          <cell r="D1496" t="str">
            <v>28</v>
          </cell>
          <cell r="E1496" t="str">
            <v>11.05.05</v>
          </cell>
          <cell r="F1496" t="str">
            <v/>
          </cell>
          <cell r="G1496" t="str">
            <v xml:space="preserve">  .  .</v>
          </cell>
          <cell r="H1496">
            <v>0.01</v>
          </cell>
          <cell r="I1496">
            <v>0</v>
          </cell>
          <cell r="J1496">
            <v>0</v>
          </cell>
          <cell r="K1496">
            <v>0.01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0.01</v>
          </cell>
          <cell r="Q1496">
            <v>0</v>
          </cell>
          <cell r="R1496">
            <v>123</v>
          </cell>
          <cell r="S1496">
            <v>935</v>
          </cell>
          <cell r="T1496" t="str">
            <v>Амортизация (канализация)</v>
          </cell>
          <cell r="U1496">
            <v>74500</v>
          </cell>
          <cell r="V1496">
            <v>85.8</v>
          </cell>
          <cell r="W1496">
            <v>33</v>
          </cell>
          <cell r="X1496">
            <v>52.8</v>
          </cell>
          <cell r="Y1496">
            <v>38.46153846153846</v>
          </cell>
          <cell r="Z1496">
            <v>28653.846153846152</v>
          </cell>
          <cell r="AA1496">
            <v>45846.153846153844</v>
          </cell>
          <cell r="AB1496">
            <v>4584615.384615384</v>
          </cell>
          <cell r="AC1496">
            <v>45846.143846153842</v>
          </cell>
          <cell r="AD1496">
            <v>0</v>
          </cell>
          <cell r="AE1496">
            <v>45846.153846153844</v>
          </cell>
          <cell r="AF1496">
            <v>0</v>
          </cell>
          <cell r="AG1496">
            <v>137.53846153846152</v>
          </cell>
          <cell r="AH1496">
            <v>72.358197358197359</v>
          </cell>
        </row>
        <row r="1497">
          <cell r="A1497">
            <v>2024</v>
          </cell>
          <cell r="B1497" t="str">
            <v>Кан-ция к гостинице в р-не Зелентреста</v>
          </cell>
          <cell r="C1497">
            <v>3.6</v>
          </cell>
          <cell r="D1497" t="str">
            <v>28</v>
          </cell>
          <cell r="E1497" t="str">
            <v>11.05.05</v>
          </cell>
          <cell r="F1497" t="str">
            <v/>
          </cell>
          <cell r="G1497" t="str">
            <v xml:space="preserve">  .  .</v>
          </cell>
          <cell r="H1497">
            <v>4429.59</v>
          </cell>
          <cell r="I1497">
            <v>0</v>
          </cell>
          <cell r="J1497">
            <v>0</v>
          </cell>
          <cell r="K1497">
            <v>4429.59</v>
          </cell>
          <cell r="L1497">
            <v>0</v>
          </cell>
          <cell r="M1497">
            <v>13.29</v>
          </cell>
          <cell r="N1497">
            <v>13.29</v>
          </cell>
          <cell r="O1497">
            <v>385.27</v>
          </cell>
          <cell r="P1497">
            <v>4044.32</v>
          </cell>
          <cell r="Q1497">
            <v>22.15</v>
          </cell>
          <cell r="R1497">
            <v>123</v>
          </cell>
          <cell r="S1497">
            <v>935</v>
          </cell>
          <cell r="T1497" t="str">
            <v>Амортизация (канализация)</v>
          </cell>
          <cell r="U1497">
            <v>35500</v>
          </cell>
          <cell r="V1497">
            <v>85.8</v>
          </cell>
          <cell r="W1497">
            <v>33</v>
          </cell>
          <cell r="X1497">
            <v>52.8</v>
          </cell>
          <cell r="Y1497">
            <v>38.46153846153846</v>
          </cell>
          <cell r="Z1497">
            <v>13653.846153846152</v>
          </cell>
          <cell r="AA1497">
            <v>21846.153846153848</v>
          </cell>
          <cell r="AB1497">
            <v>5.4016877611449754</v>
          </cell>
          <cell r="AC1497">
            <v>19497.672089890173</v>
          </cell>
          <cell r="AD1497">
            <v>1695.8382437363248</v>
          </cell>
          <cell r="AE1497">
            <v>23927.262089890173</v>
          </cell>
          <cell r="AF1497">
            <v>2081.1082437363248</v>
          </cell>
          <cell r="AG1497">
            <v>71.781786269670519</v>
          </cell>
          <cell r="AH1497">
            <v>34.479409479409476</v>
          </cell>
        </row>
        <row r="1498">
          <cell r="A1498">
            <v>2025</v>
          </cell>
          <cell r="B1498" t="str">
            <v>Кан-ция к д 26 и насос М-27</v>
          </cell>
          <cell r="C1498">
            <v>3.6</v>
          </cell>
          <cell r="D1498" t="str">
            <v>28</v>
          </cell>
          <cell r="E1498" t="str">
            <v>11.05.05</v>
          </cell>
          <cell r="F1498" t="str">
            <v/>
          </cell>
          <cell r="G1498" t="str">
            <v xml:space="preserve">  .  .</v>
          </cell>
          <cell r="H1498">
            <v>0.01</v>
          </cell>
          <cell r="I1498">
            <v>0</v>
          </cell>
          <cell r="J1498">
            <v>0</v>
          </cell>
          <cell r="K1498">
            <v>0.01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0.01</v>
          </cell>
          <cell r="Q1498">
            <v>0</v>
          </cell>
          <cell r="R1498">
            <v>123</v>
          </cell>
          <cell r="S1498">
            <v>935</v>
          </cell>
          <cell r="T1498" t="str">
            <v>Амортизация (канализация)</v>
          </cell>
          <cell r="U1498">
            <v>31375</v>
          </cell>
          <cell r="V1498">
            <v>85.8</v>
          </cell>
          <cell r="W1498">
            <v>33</v>
          </cell>
          <cell r="X1498">
            <v>52.8</v>
          </cell>
          <cell r="Y1498">
            <v>38.46153846153846</v>
          </cell>
          <cell r="Z1498">
            <v>12067.307692307691</v>
          </cell>
          <cell r="AA1498">
            <v>19307.692307692309</v>
          </cell>
          <cell r="AB1498">
            <v>1930769.2307692308</v>
          </cell>
          <cell r="AC1498">
            <v>19307.68230769231</v>
          </cell>
          <cell r="AD1498">
            <v>0</v>
          </cell>
          <cell r="AE1498">
            <v>19307.692307692309</v>
          </cell>
          <cell r="AF1498">
            <v>0</v>
          </cell>
          <cell r="AG1498">
            <v>57.923076923076927</v>
          </cell>
          <cell r="AH1498">
            <v>30.472999222999224</v>
          </cell>
        </row>
        <row r="1499">
          <cell r="A1499">
            <v>2026</v>
          </cell>
          <cell r="B1499" t="str">
            <v>Кан-ция к д 27 М-на 27</v>
          </cell>
          <cell r="C1499">
            <v>3.6</v>
          </cell>
          <cell r="D1499" t="str">
            <v>28</v>
          </cell>
          <cell r="E1499" t="str">
            <v>11.05.05</v>
          </cell>
          <cell r="F1499" t="str">
            <v/>
          </cell>
          <cell r="G1499" t="str">
            <v xml:space="preserve">  .  .</v>
          </cell>
          <cell r="H1499">
            <v>0.01</v>
          </cell>
          <cell r="I1499">
            <v>0</v>
          </cell>
          <cell r="J1499">
            <v>0</v>
          </cell>
          <cell r="K1499">
            <v>0.01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0.01</v>
          </cell>
          <cell r="Q1499">
            <v>0</v>
          </cell>
          <cell r="R1499">
            <v>123</v>
          </cell>
          <cell r="S1499">
            <v>935</v>
          </cell>
          <cell r="T1499" t="str">
            <v>Амортизация (канализация)</v>
          </cell>
          <cell r="U1499">
            <v>38272</v>
          </cell>
          <cell r="V1499">
            <v>85.8</v>
          </cell>
          <cell r="W1499">
            <v>33</v>
          </cell>
          <cell r="X1499">
            <v>52.8</v>
          </cell>
          <cell r="Y1499">
            <v>38.46153846153846</v>
          </cell>
          <cell r="Z1499">
            <v>14720</v>
          </cell>
          <cell r="AA1499">
            <v>23552</v>
          </cell>
          <cell r="AB1499">
            <v>2355200</v>
          </cell>
          <cell r="AC1499">
            <v>23551.99</v>
          </cell>
          <cell r="AD1499">
            <v>0</v>
          </cell>
          <cell r="AE1499">
            <v>23552</v>
          </cell>
          <cell r="AF1499">
            <v>0</v>
          </cell>
          <cell r="AG1499">
            <v>70.655999999999992</v>
          </cell>
          <cell r="AH1499">
            <v>37.171717171717169</v>
          </cell>
        </row>
        <row r="1500">
          <cell r="A1500">
            <v>2027</v>
          </cell>
          <cell r="B1500" t="str">
            <v>Кан-ция к д 30 в М-не 27</v>
          </cell>
          <cell r="C1500">
            <v>3.6</v>
          </cell>
          <cell r="D1500" t="str">
            <v>28</v>
          </cell>
          <cell r="E1500" t="str">
            <v>11.05.05</v>
          </cell>
          <cell r="F1500" t="str">
            <v/>
          </cell>
          <cell r="G1500" t="str">
            <v xml:space="preserve">  .  .</v>
          </cell>
          <cell r="H1500">
            <v>0.01</v>
          </cell>
          <cell r="I1500">
            <v>0</v>
          </cell>
          <cell r="J1500">
            <v>0</v>
          </cell>
          <cell r="K1500">
            <v>0.01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0.01</v>
          </cell>
          <cell r="Q1500">
            <v>0</v>
          </cell>
          <cell r="R1500">
            <v>123</v>
          </cell>
          <cell r="S1500">
            <v>935</v>
          </cell>
          <cell r="T1500" t="str">
            <v>Амортизация (канализация)</v>
          </cell>
          <cell r="U1500">
            <v>116345.60000000001</v>
          </cell>
          <cell r="V1500">
            <v>85.8</v>
          </cell>
          <cell r="W1500">
            <v>33</v>
          </cell>
          <cell r="X1500">
            <v>52.8</v>
          </cell>
          <cell r="Y1500">
            <v>38.46153846153846</v>
          </cell>
          <cell r="Z1500">
            <v>44748.307692307688</v>
          </cell>
          <cell r="AA1500">
            <v>71597.292307692318</v>
          </cell>
          <cell r="AB1500">
            <v>7159729.2307692319</v>
          </cell>
          <cell r="AC1500">
            <v>71597.282307692323</v>
          </cell>
          <cell r="AD1500">
            <v>0</v>
          </cell>
          <cell r="AE1500">
            <v>71597.292307692318</v>
          </cell>
          <cell r="AF1500">
            <v>0</v>
          </cell>
          <cell r="AG1500">
            <v>214.79187692307696</v>
          </cell>
          <cell r="AH1500">
            <v>113.00077700077701</v>
          </cell>
        </row>
        <row r="1501">
          <cell r="A1501">
            <v>2028</v>
          </cell>
          <cell r="B1501" t="str">
            <v>Кан-ция к дому 46а М-4 нов гор</v>
          </cell>
          <cell r="C1501">
            <v>3.6</v>
          </cell>
          <cell r="D1501" t="str">
            <v>28</v>
          </cell>
          <cell r="E1501" t="str">
            <v>11.05.05</v>
          </cell>
          <cell r="F1501" t="str">
            <v/>
          </cell>
          <cell r="G1501" t="str">
            <v xml:space="preserve">  .  .</v>
          </cell>
          <cell r="H1501">
            <v>0.01</v>
          </cell>
          <cell r="I1501">
            <v>0</v>
          </cell>
          <cell r="J1501">
            <v>0</v>
          </cell>
          <cell r="K1501">
            <v>0.01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0.01</v>
          </cell>
          <cell r="Q1501">
            <v>0</v>
          </cell>
          <cell r="R1501">
            <v>123</v>
          </cell>
          <cell r="S1501">
            <v>935</v>
          </cell>
          <cell r="T1501" t="str">
            <v>Амортизация (канализация)</v>
          </cell>
          <cell r="U1501">
            <v>115020</v>
          </cell>
          <cell r="V1501">
            <v>85.8</v>
          </cell>
          <cell r="W1501">
            <v>33</v>
          </cell>
          <cell r="X1501">
            <v>52.8</v>
          </cell>
          <cell r="Y1501">
            <v>38.46153846153846</v>
          </cell>
          <cell r="Z1501">
            <v>44238.461538461532</v>
          </cell>
          <cell r="AA1501">
            <v>70781.538461538468</v>
          </cell>
          <cell r="AB1501">
            <v>7078153.8461538469</v>
          </cell>
          <cell r="AC1501">
            <v>70781.528461538473</v>
          </cell>
          <cell r="AD1501">
            <v>0</v>
          </cell>
          <cell r="AE1501">
            <v>70781.538461538468</v>
          </cell>
          <cell r="AF1501">
            <v>0</v>
          </cell>
          <cell r="AG1501">
            <v>212.34461538461542</v>
          </cell>
          <cell r="AH1501">
            <v>111.71328671328672</v>
          </cell>
        </row>
        <row r="1502">
          <cell r="A1502">
            <v>2029</v>
          </cell>
          <cell r="B1502" t="str">
            <v>Кан-ция к домам 47 48 44 45 46 46а 51 в М-не28</v>
          </cell>
          <cell r="C1502">
            <v>3.6</v>
          </cell>
          <cell r="D1502" t="str">
            <v>28</v>
          </cell>
          <cell r="E1502" t="str">
            <v>11.05.05</v>
          </cell>
          <cell r="F1502" t="str">
            <v/>
          </cell>
          <cell r="G1502" t="str">
            <v xml:space="preserve">  .  .</v>
          </cell>
          <cell r="H1502">
            <v>38916.35</v>
          </cell>
          <cell r="I1502">
            <v>0</v>
          </cell>
          <cell r="J1502">
            <v>0</v>
          </cell>
          <cell r="K1502">
            <v>38916.35</v>
          </cell>
          <cell r="L1502">
            <v>0</v>
          </cell>
          <cell r="M1502">
            <v>116.75</v>
          </cell>
          <cell r="N1502">
            <v>116.75</v>
          </cell>
          <cell r="O1502">
            <v>116.75</v>
          </cell>
          <cell r="P1502">
            <v>38799.599999999999</v>
          </cell>
          <cell r="Q1502">
            <v>194.58</v>
          </cell>
          <cell r="R1502">
            <v>123</v>
          </cell>
          <cell r="S1502">
            <v>935</v>
          </cell>
          <cell r="T1502" t="str">
            <v>Амортизация (канализация)</v>
          </cell>
          <cell r="U1502">
            <v>592800</v>
          </cell>
          <cell r="V1502">
            <v>85.8</v>
          </cell>
          <cell r="W1502">
            <v>33</v>
          </cell>
          <cell r="X1502">
            <v>52.8</v>
          </cell>
          <cell r="Y1502">
            <v>38.46153846153846</v>
          </cell>
          <cell r="Z1502">
            <v>228000</v>
          </cell>
          <cell r="AA1502">
            <v>364800</v>
          </cell>
          <cell r="AB1502">
            <v>9.4021587851421149</v>
          </cell>
          <cell r="AC1502">
            <v>326981.35203816538</v>
          </cell>
          <cell r="AD1502">
            <v>980.95203816534195</v>
          </cell>
          <cell r="AE1502">
            <v>365897.70203816536</v>
          </cell>
          <cell r="AF1502">
            <v>1097.7020381653419</v>
          </cell>
          <cell r="AG1502">
            <v>1097.6931061144962</v>
          </cell>
          <cell r="AH1502">
            <v>575.75757575757575</v>
          </cell>
        </row>
        <row r="1503">
          <cell r="A1503">
            <v>2030</v>
          </cell>
          <cell r="B1503" t="str">
            <v>Кан-ция к дому 13 по ул Горношахтной</v>
          </cell>
          <cell r="C1503">
            <v>3.6</v>
          </cell>
          <cell r="D1503" t="str">
            <v>28</v>
          </cell>
          <cell r="E1503" t="str">
            <v>11.05.05</v>
          </cell>
          <cell r="F1503" t="str">
            <v/>
          </cell>
          <cell r="G1503" t="str">
            <v xml:space="preserve">  .  .</v>
          </cell>
          <cell r="H1503">
            <v>0.01</v>
          </cell>
          <cell r="I1503">
            <v>0</v>
          </cell>
          <cell r="J1503">
            <v>0</v>
          </cell>
          <cell r="K1503">
            <v>0.01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0.01</v>
          </cell>
          <cell r="Q1503">
            <v>0</v>
          </cell>
          <cell r="R1503">
            <v>123</v>
          </cell>
          <cell r="S1503">
            <v>935</v>
          </cell>
          <cell r="T1503" t="str">
            <v>Амортизация (канализация)</v>
          </cell>
          <cell r="U1503">
            <v>30150</v>
          </cell>
          <cell r="V1503">
            <v>85.8</v>
          </cell>
          <cell r="W1503">
            <v>33</v>
          </cell>
          <cell r="X1503">
            <v>52.8</v>
          </cell>
          <cell r="Y1503">
            <v>38.46153846153846</v>
          </cell>
          <cell r="Z1503">
            <v>11596.153846153846</v>
          </cell>
          <cell r="AA1503">
            <v>18553.846153846156</v>
          </cell>
          <cell r="AB1503">
            <v>1855384.6153846155</v>
          </cell>
          <cell r="AC1503">
            <v>18553.836153846158</v>
          </cell>
          <cell r="AD1503">
            <v>0</v>
          </cell>
          <cell r="AE1503">
            <v>18553.846153846156</v>
          </cell>
          <cell r="AF1503">
            <v>0</v>
          </cell>
          <cell r="AG1503">
            <v>55.661538461538477</v>
          </cell>
          <cell r="AH1503">
            <v>29.283216783216783</v>
          </cell>
        </row>
        <row r="1504">
          <cell r="A1504">
            <v>2031</v>
          </cell>
          <cell r="B1504" t="str">
            <v>Кан-ция к дому 2 пос Федоровка</v>
          </cell>
          <cell r="C1504">
            <v>3.6</v>
          </cell>
          <cell r="D1504" t="str">
            <v>28</v>
          </cell>
          <cell r="E1504" t="str">
            <v>11.05.05</v>
          </cell>
          <cell r="F1504" t="str">
            <v/>
          </cell>
          <cell r="G1504" t="str">
            <v xml:space="preserve">  .  .</v>
          </cell>
          <cell r="H1504">
            <v>0.01</v>
          </cell>
          <cell r="I1504">
            <v>0</v>
          </cell>
          <cell r="J1504">
            <v>0</v>
          </cell>
          <cell r="K1504">
            <v>0.01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0.01</v>
          </cell>
          <cell r="Q1504">
            <v>0</v>
          </cell>
          <cell r="R1504">
            <v>123</v>
          </cell>
          <cell r="S1504">
            <v>935</v>
          </cell>
          <cell r="T1504" t="str">
            <v>Амортизация (канализация)</v>
          </cell>
          <cell r="U1504">
            <v>21400</v>
          </cell>
          <cell r="V1504">
            <v>85.8</v>
          </cell>
          <cell r="W1504">
            <v>33</v>
          </cell>
          <cell r="X1504">
            <v>52.8</v>
          </cell>
          <cell r="Y1504">
            <v>38.46153846153846</v>
          </cell>
          <cell r="Z1504">
            <v>8230.7692307692305</v>
          </cell>
          <cell r="AA1504">
            <v>13169.23076923077</v>
          </cell>
          <cell r="AB1504">
            <v>1316923.076923077</v>
          </cell>
          <cell r="AC1504">
            <v>13169.220769230769</v>
          </cell>
          <cell r="AD1504">
            <v>0</v>
          </cell>
          <cell r="AE1504">
            <v>13169.23076923077</v>
          </cell>
          <cell r="AF1504">
            <v>0</v>
          </cell>
          <cell r="AG1504">
            <v>39.507692307692309</v>
          </cell>
          <cell r="AH1504">
            <v>20.784770784770785</v>
          </cell>
        </row>
        <row r="1505">
          <cell r="A1505">
            <v>2032</v>
          </cell>
          <cell r="B1505" t="str">
            <v>Кан-ция домов 54 55 М-на 28</v>
          </cell>
          <cell r="C1505">
            <v>3.6</v>
          </cell>
          <cell r="D1505" t="str">
            <v>28</v>
          </cell>
          <cell r="E1505" t="str">
            <v>11.05.05</v>
          </cell>
          <cell r="F1505" t="str">
            <v/>
          </cell>
          <cell r="G1505" t="str">
            <v xml:space="preserve">  .  .</v>
          </cell>
          <cell r="H1505">
            <v>0.01</v>
          </cell>
          <cell r="I1505">
            <v>0</v>
          </cell>
          <cell r="J1505">
            <v>0</v>
          </cell>
          <cell r="K1505">
            <v>0.01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0.01</v>
          </cell>
          <cell r="Q1505">
            <v>0</v>
          </cell>
          <cell r="R1505">
            <v>123</v>
          </cell>
          <cell r="S1505">
            <v>935</v>
          </cell>
          <cell r="T1505" t="str">
            <v>Амортизация (канализация)</v>
          </cell>
          <cell r="U1505">
            <v>117963.33</v>
          </cell>
          <cell r="V1505">
            <v>85.8</v>
          </cell>
          <cell r="W1505">
            <v>33</v>
          </cell>
          <cell r="X1505">
            <v>52.8</v>
          </cell>
          <cell r="Y1505">
            <v>38.46153846153846</v>
          </cell>
          <cell r="Z1505">
            <v>45370.511538461535</v>
          </cell>
          <cell r="AA1505">
            <v>72592.818461538467</v>
          </cell>
          <cell r="AB1505">
            <v>7259281.8461538469</v>
          </cell>
          <cell r="AC1505">
            <v>72592.808461538472</v>
          </cell>
          <cell r="AD1505">
            <v>0</v>
          </cell>
          <cell r="AE1505">
            <v>72592.818461538467</v>
          </cell>
          <cell r="AF1505">
            <v>0</v>
          </cell>
          <cell r="AG1505">
            <v>217.7784553846154</v>
          </cell>
          <cell r="AH1505">
            <v>114.57199883449884</v>
          </cell>
        </row>
        <row r="1506">
          <cell r="A1506">
            <v>2033</v>
          </cell>
          <cell r="B1506" t="str">
            <v>Кан-ция к дому 52 М-на 28</v>
          </cell>
          <cell r="C1506">
            <v>3.6</v>
          </cell>
          <cell r="D1506" t="str">
            <v>28</v>
          </cell>
          <cell r="E1506" t="str">
            <v>11.05.05</v>
          </cell>
          <cell r="F1506" t="str">
            <v/>
          </cell>
          <cell r="G1506" t="str">
            <v xml:space="preserve">  .  .</v>
          </cell>
          <cell r="H1506">
            <v>0.01</v>
          </cell>
          <cell r="I1506">
            <v>0</v>
          </cell>
          <cell r="J1506">
            <v>0</v>
          </cell>
          <cell r="K1506">
            <v>0.01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0.01</v>
          </cell>
          <cell r="Q1506">
            <v>0</v>
          </cell>
          <cell r="R1506">
            <v>123</v>
          </cell>
          <cell r="S1506">
            <v>935</v>
          </cell>
          <cell r="T1506" t="str">
            <v>Амортизация (канализация)</v>
          </cell>
          <cell r="U1506">
            <v>25092.5</v>
          </cell>
          <cell r="V1506">
            <v>85.8</v>
          </cell>
          <cell r="W1506">
            <v>33</v>
          </cell>
          <cell r="X1506">
            <v>52.8</v>
          </cell>
          <cell r="Y1506">
            <v>38.46153846153846</v>
          </cell>
          <cell r="Z1506">
            <v>9650.9615384615372</v>
          </cell>
          <cell r="AA1506">
            <v>15441.538461538463</v>
          </cell>
          <cell r="AB1506">
            <v>1544153.8461538462</v>
          </cell>
          <cell r="AC1506">
            <v>15441.528461538463</v>
          </cell>
          <cell r="AD1506">
            <v>0</v>
          </cell>
          <cell r="AE1506">
            <v>15441.538461538463</v>
          </cell>
          <cell r="AF1506">
            <v>0</v>
          </cell>
          <cell r="AG1506">
            <v>46.324615384615392</v>
          </cell>
          <cell r="AH1506">
            <v>24.371114996114997</v>
          </cell>
        </row>
        <row r="1507">
          <cell r="A1507">
            <v>2034</v>
          </cell>
          <cell r="B1507" t="str">
            <v>Коллектор от КНС 1</v>
          </cell>
          <cell r="C1507">
            <v>3.6</v>
          </cell>
          <cell r="D1507" t="str">
            <v>28</v>
          </cell>
          <cell r="E1507" t="str">
            <v>11.05.05</v>
          </cell>
          <cell r="F1507" t="str">
            <v/>
          </cell>
          <cell r="G1507" t="str">
            <v xml:space="preserve">  .  .</v>
          </cell>
          <cell r="H1507">
            <v>235224.23</v>
          </cell>
          <cell r="I1507">
            <v>0</v>
          </cell>
          <cell r="J1507">
            <v>0</v>
          </cell>
          <cell r="K1507">
            <v>235224.23</v>
          </cell>
          <cell r="L1507">
            <v>0</v>
          </cell>
          <cell r="M1507">
            <v>705.67</v>
          </cell>
          <cell r="N1507">
            <v>705.67</v>
          </cell>
          <cell r="O1507">
            <v>2187.6999999999998</v>
          </cell>
          <cell r="P1507">
            <v>233036.53</v>
          </cell>
          <cell r="Q1507">
            <v>1176.1199999999999</v>
          </cell>
          <cell r="R1507">
            <v>123</v>
          </cell>
          <cell r="S1507">
            <v>935</v>
          </cell>
          <cell r="T1507" t="str">
            <v>Амортизация (канализация)</v>
          </cell>
          <cell r="U1507">
            <v>3954300</v>
          </cell>
          <cell r="V1507">
            <v>70.2</v>
          </cell>
          <cell r="W1507">
            <v>27</v>
          </cell>
          <cell r="X1507">
            <v>43.2</v>
          </cell>
          <cell r="Y1507">
            <v>38.46153846153846</v>
          </cell>
          <cell r="Z1507">
            <v>1520884.6153846153</v>
          </cell>
          <cell r="AA1507">
            <v>2433415.384615385</v>
          </cell>
          <cell r="AB1507">
            <v>10.442205711762808</v>
          </cell>
          <cell r="AC1507">
            <v>2221035.5680510085</v>
          </cell>
          <cell r="AD1507">
            <v>20656.713435623493</v>
          </cell>
          <cell r="AE1507">
            <v>2456259.7980510085</v>
          </cell>
          <cell r="AF1507">
            <v>22844.413435623494</v>
          </cell>
          <cell r="AG1507">
            <v>7368.7793941530254</v>
          </cell>
          <cell r="AH1507">
            <v>4694.0883190883187</v>
          </cell>
        </row>
        <row r="1508">
          <cell r="A1508">
            <v>2035</v>
          </cell>
          <cell r="B1508" t="str">
            <v>Кан-ция М-18 от СК109 до СК-103</v>
          </cell>
          <cell r="C1508">
            <v>3.6</v>
          </cell>
          <cell r="D1508" t="str">
            <v>28</v>
          </cell>
          <cell r="E1508" t="str">
            <v>11.05.05</v>
          </cell>
          <cell r="F1508" t="str">
            <v/>
          </cell>
          <cell r="G1508" t="str">
            <v xml:space="preserve">  .  .</v>
          </cell>
          <cell r="H1508">
            <v>0.01</v>
          </cell>
          <cell r="I1508">
            <v>0</v>
          </cell>
          <cell r="J1508">
            <v>0</v>
          </cell>
          <cell r="K1508">
            <v>0.01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0.01</v>
          </cell>
          <cell r="Q1508">
            <v>0</v>
          </cell>
          <cell r="R1508">
            <v>123</v>
          </cell>
          <cell r="S1508">
            <v>935</v>
          </cell>
          <cell r="T1508" t="str">
            <v>Амортизация (канализация)</v>
          </cell>
          <cell r="U1508">
            <v>920494.6</v>
          </cell>
          <cell r="V1508">
            <v>85.8</v>
          </cell>
          <cell r="W1508">
            <v>33</v>
          </cell>
          <cell r="X1508">
            <v>52.8</v>
          </cell>
          <cell r="Y1508">
            <v>38.46153846153846</v>
          </cell>
          <cell r="Z1508">
            <v>354036.38461538457</v>
          </cell>
          <cell r="AA1508">
            <v>566458.21538461535</v>
          </cell>
          <cell r="AB1508">
            <v>56645821.538461536</v>
          </cell>
          <cell r="AC1508">
            <v>566458.20538461534</v>
          </cell>
          <cell r="AD1508">
            <v>0</v>
          </cell>
          <cell r="AE1508">
            <v>566458.21538461535</v>
          </cell>
          <cell r="AF1508">
            <v>0</v>
          </cell>
          <cell r="AG1508">
            <v>1699.374646153846</v>
          </cell>
          <cell r="AH1508">
            <v>894.03127428127436</v>
          </cell>
        </row>
        <row r="1509">
          <cell r="A1509">
            <v>2036</v>
          </cell>
          <cell r="B1509" t="str">
            <v>Кан-ция М-17 от СК-28 до СК-30</v>
          </cell>
          <cell r="C1509">
            <v>3.6</v>
          </cell>
          <cell r="D1509" t="str">
            <v>28</v>
          </cell>
          <cell r="E1509" t="str">
            <v>11.05.05</v>
          </cell>
          <cell r="F1509" t="str">
            <v/>
          </cell>
          <cell r="G1509" t="str">
            <v xml:space="preserve">  .  .</v>
          </cell>
          <cell r="H1509">
            <v>1137.95</v>
          </cell>
          <cell r="I1509">
            <v>0</v>
          </cell>
          <cell r="J1509">
            <v>0</v>
          </cell>
          <cell r="K1509">
            <v>1137.95</v>
          </cell>
          <cell r="L1509">
            <v>0</v>
          </cell>
          <cell r="M1509">
            <v>3.41</v>
          </cell>
          <cell r="N1509">
            <v>3.41</v>
          </cell>
          <cell r="O1509">
            <v>98.87</v>
          </cell>
          <cell r="P1509">
            <v>1039.08</v>
          </cell>
          <cell r="Q1509">
            <v>5.69</v>
          </cell>
          <cell r="R1509">
            <v>123</v>
          </cell>
          <cell r="S1509">
            <v>935</v>
          </cell>
          <cell r="T1509" t="str">
            <v>Амортизация (канализация)</v>
          </cell>
          <cell r="U1509">
            <v>31477.599999999999</v>
          </cell>
          <cell r="V1509">
            <v>85.8</v>
          </cell>
          <cell r="W1509">
            <v>33</v>
          </cell>
          <cell r="X1509">
            <v>52.8</v>
          </cell>
          <cell r="Y1509">
            <v>38.46153846153846</v>
          </cell>
          <cell r="Z1509">
            <v>12106.769230769229</v>
          </cell>
          <cell r="AA1509">
            <v>19370.830769230772</v>
          </cell>
          <cell r="AB1509">
            <v>18.642290073171242</v>
          </cell>
          <cell r="AC1509">
            <v>20076.043988765214</v>
          </cell>
          <cell r="AD1509">
            <v>1744.2932195344406</v>
          </cell>
          <cell r="AE1509">
            <v>21213.993988765214</v>
          </cell>
          <cell r="AF1509">
            <v>1843.1632195344405</v>
          </cell>
          <cell r="AG1509">
            <v>63.641981966295646</v>
          </cell>
          <cell r="AH1509">
            <v>30.572649572649571</v>
          </cell>
        </row>
        <row r="1510">
          <cell r="A1510">
            <v>2037</v>
          </cell>
          <cell r="B1510" t="str">
            <v>Коллектор 1 Северо-Западного р-на</v>
          </cell>
          <cell r="C1510">
            <v>3.6</v>
          </cell>
          <cell r="D1510" t="str">
            <v>28</v>
          </cell>
          <cell r="E1510" t="str">
            <v>11.05.05</v>
          </cell>
          <cell r="F1510" t="str">
            <v/>
          </cell>
          <cell r="G1510" t="str">
            <v xml:space="preserve">  .  .</v>
          </cell>
          <cell r="H1510">
            <v>0.01</v>
          </cell>
          <cell r="I1510">
            <v>0</v>
          </cell>
          <cell r="J1510">
            <v>0</v>
          </cell>
          <cell r="K1510">
            <v>0.01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0.01</v>
          </cell>
          <cell r="Q1510">
            <v>0</v>
          </cell>
          <cell r="R1510">
            <v>123</v>
          </cell>
          <cell r="S1510">
            <v>935</v>
          </cell>
          <cell r="T1510" t="str">
            <v>Амортизация (канализация)</v>
          </cell>
          <cell r="U1510">
            <v>29688260</v>
          </cell>
          <cell r="V1510">
            <v>85.8</v>
          </cell>
          <cell r="W1510">
            <v>33</v>
          </cell>
          <cell r="X1510">
            <v>52.8</v>
          </cell>
          <cell r="Y1510">
            <v>38.46153846153846</v>
          </cell>
          <cell r="Z1510">
            <v>11418561.538461538</v>
          </cell>
          <cell r="AA1510">
            <v>18269698.461538464</v>
          </cell>
          <cell r="AB1510">
            <v>1826969846.1538463</v>
          </cell>
          <cell r="AC1510">
            <v>18269698.451538462</v>
          </cell>
          <cell r="AD1510">
            <v>0</v>
          </cell>
          <cell r="AE1510">
            <v>18269698.461538464</v>
          </cell>
          <cell r="AF1510">
            <v>0</v>
          </cell>
          <cell r="AG1510">
            <v>54809.095384615393</v>
          </cell>
          <cell r="AH1510">
            <v>28834.751359751361</v>
          </cell>
        </row>
        <row r="1511">
          <cell r="A1511">
            <v>2039</v>
          </cell>
          <cell r="B1511" t="str">
            <v>Кан-ция к дом 6 6а 5 39а М-23</v>
          </cell>
          <cell r="C1511">
            <v>3.6</v>
          </cell>
          <cell r="D1511" t="str">
            <v>28</v>
          </cell>
          <cell r="E1511" t="str">
            <v>11.05.05</v>
          </cell>
          <cell r="F1511" t="str">
            <v/>
          </cell>
          <cell r="G1511" t="str">
            <v xml:space="preserve">  .  .</v>
          </cell>
          <cell r="H1511">
            <v>32806.06</v>
          </cell>
          <cell r="I1511">
            <v>0</v>
          </cell>
          <cell r="J1511">
            <v>0</v>
          </cell>
          <cell r="K1511">
            <v>32806.06</v>
          </cell>
          <cell r="L1511">
            <v>0</v>
          </cell>
          <cell r="M1511">
            <v>98.42</v>
          </cell>
          <cell r="N1511">
            <v>98.42</v>
          </cell>
          <cell r="O1511">
            <v>295.26</v>
          </cell>
          <cell r="P1511">
            <v>32510.799999999999</v>
          </cell>
          <cell r="Q1511">
            <v>164.03</v>
          </cell>
          <cell r="R1511">
            <v>123</v>
          </cell>
          <cell r="S1511">
            <v>935</v>
          </cell>
          <cell r="T1511" t="str">
            <v>Амортизация (канализация)</v>
          </cell>
          <cell r="U1511">
            <v>411600</v>
          </cell>
          <cell r="V1511">
            <v>85.8</v>
          </cell>
          <cell r="W1511">
            <v>33</v>
          </cell>
          <cell r="X1511">
            <v>52.8</v>
          </cell>
          <cell r="Y1511">
            <v>38.46153846153846</v>
          </cell>
          <cell r="Z1511">
            <v>158307.69230769228</v>
          </cell>
          <cell r="AA1511">
            <v>253292.30769230772</v>
          </cell>
          <cell r="AB1511">
            <v>7.791020451428686</v>
          </cell>
          <cell r="AC1511">
            <v>222786.62439079655</v>
          </cell>
          <cell r="AD1511">
            <v>2005.1166984888339</v>
          </cell>
          <cell r="AE1511">
            <v>255592.68439079655</v>
          </cell>
          <cell r="AF1511">
            <v>2300.3766984888339</v>
          </cell>
          <cell r="AG1511">
            <v>766.7780531723896</v>
          </cell>
          <cell r="AH1511">
            <v>399.76689976689977</v>
          </cell>
        </row>
        <row r="1512">
          <cell r="A1512">
            <v>2040</v>
          </cell>
          <cell r="B1512" t="str">
            <v>Кан-ция к дому 10 10а М-на 23</v>
          </cell>
          <cell r="C1512">
            <v>3.6</v>
          </cell>
          <cell r="D1512" t="str">
            <v>28</v>
          </cell>
          <cell r="E1512" t="str">
            <v>11.05.05</v>
          </cell>
          <cell r="F1512" t="str">
            <v/>
          </cell>
          <cell r="G1512" t="str">
            <v xml:space="preserve">  .  .</v>
          </cell>
          <cell r="H1512">
            <v>0.01</v>
          </cell>
          <cell r="I1512">
            <v>0</v>
          </cell>
          <cell r="J1512">
            <v>0</v>
          </cell>
          <cell r="K1512">
            <v>0.01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0.01</v>
          </cell>
          <cell r="Q1512">
            <v>0</v>
          </cell>
          <cell r="R1512">
            <v>123</v>
          </cell>
          <cell r="S1512">
            <v>935</v>
          </cell>
          <cell r="T1512" t="str">
            <v>Амортизация (канализация)</v>
          </cell>
          <cell r="U1512">
            <v>39775</v>
          </cell>
          <cell r="V1512">
            <v>85.8</v>
          </cell>
          <cell r="W1512">
            <v>33</v>
          </cell>
          <cell r="X1512">
            <v>52.8</v>
          </cell>
          <cell r="Y1512">
            <v>38.46153846153846</v>
          </cell>
          <cell r="Z1512">
            <v>15298.076923076922</v>
          </cell>
          <cell r="AA1512">
            <v>24476.923076923078</v>
          </cell>
          <cell r="AB1512">
            <v>2447692.307692308</v>
          </cell>
          <cell r="AC1512">
            <v>24476.913076923083</v>
          </cell>
          <cell r="AD1512">
            <v>0</v>
          </cell>
          <cell r="AE1512">
            <v>24476.923076923082</v>
          </cell>
          <cell r="AF1512">
            <v>0</v>
          </cell>
          <cell r="AG1512">
            <v>73.430769230769243</v>
          </cell>
          <cell r="AH1512">
            <v>38.631507381507383</v>
          </cell>
        </row>
        <row r="1513">
          <cell r="A1513">
            <v>2041</v>
          </cell>
          <cell r="B1513" t="str">
            <v>Кан-ция к школе 58 по ул Горношахтной</v>
          </cell>
          <cell r="C1513">
            <v>3.6</v>
          </cell>
          <cell r="D1513" t="str">
            <v>28</v>
          </cell>
          <cell r="E1513" t="str">
            <v>11.05.05</v>
          </cell>
          <cell r="F1513" t="str">
            <v/>
          </cell>
          <cell r="G1513" t="str">
            <v xml:space="preserve">  .  .</v>
          </cell>
          <cell r="H1513">
            <v>0.01</v>
          </cell>
          <cell r="I1513">
            <v>0</v>
          </cell>
          <cell r="J1513">
            <v>0</v>
          </cell>
          <cell r="K1513">
            <v>0.01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0.01</v>
          </cell>
          <cell r="Q1513">
            <v>0</v>
          </cell>
          <cell r="R1513">
            <v>123</v>
          </cell>
          <cell r="S1513">
            <v>935</v>
          </cell>
          <cell r="T1513" t="str">
            <v>Амортизация (канализация)</v>
          </cell>
          <cell r="U1513">
            <v>63875</v>
          </cell>
          <cell r="V1513">
            <v>83.2</v>
          </cell>
          <cell r="W1513">
            <v>32</v>
          </cell>
          <cell r="X1513">
            <v>51.2</v>
          </cell>
          <cell r="Y1513">
            <v>38.46153846153846</v>
          </cell>
          <cell r="Z1513">
            <v>24567.307692307691</v>
          </cell>
          <cell r="AA1513">
            <v>39307.692307692312</v>
          </cell>
          <cell r="AB1513">
            <v>3930769.230769231</v>
          </cell>
          <cell r="AC1513">
            <v>39307.68230769231</v>
          </cell>
          <cell r="AD1513">
            <v>0</v>
          </cell>
          <cell r="AE1513">
            <v>39307.692307692312</v>
          </cell>
          <cell r="AF1513">
            <v>0</v>
          </cell>
          <cell r="AG1513">
            <v>117.92307692307695</v>
          </cell>
          <cell r="AH1513">
            <v>63.977363782051277</v>
          </cell>
        </row>
        <row r="1514">
          <cell r="A1514">
            <v>2042</v>
          </cell>
          <cell r="B1514" t="str">
            <v>Кан-ция к дому 45а по ул Ержанова</v>
          </cell>
          <cell r="C1514">
            <v>3.6</v>
          </cell>
          <cell r="D1514" t="str">
            <v>28</v>
          </cell>
          <cell r="E1514" t="str">
            <v>11.05.05</v>
          </cell>
          <cell r="F1514" t="str">
            <v/>
          </cell>
          <cell r="G1514" t="str">
            <v xml:space="preserve">  .  .</v>
          </cell>
          <cell r="H1514">
            <v>0.01</v>
          </cell>
          <cell r="I1514">
            <v>0</v>
          </cell>
          <cell r="J1514">
            <v>0</v>
          </cell>
          <cell r="K1514">
            <v>0.01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0.01</v>
          </cell>
          <cell r="Q1514">
            <v>0</v>
          </cell>
          <cell r="R1514">
            <v>123</v>
          </cell>
          <cell r="S1514">
            <v>935</v>
          </cell>
          <cell r="T1514" t="str">
            <v>Амортизация (канализация)</v>
          </cell>
          <cell r="U1514">
            <v>35275</v>
          </cell>
          <cell r="V1514">
            <v>83.2</v>
          </cell>
          <cell r="W1514">
            <v>32</v>
          </cell>
          <cell r="X1514">
            <v>51.2</v>
          </cell>
          <cell r="Y1514">
            <v>38.46153846153846</v>
          </cell>
          <cell r="Z1514">
            <v>13567.307692307691</v>
          </cell>
          <cell r="AA1514">
            <v>21707.692307692309</v>
          </cell>
          <cell r="AB1514">
            <v>2170769.230769231</v>
          </cell>
          <cell r="AC1514">
            <v>21707.68230769231</v>
          </cell>
          <cell r="AD1514">
            <v>0</v>
          </cell>
          <cell r="AE1514">
            <v>21707.692307692309</v>
          </cell>
          <cell r="AF1514">
            <v>0</v>
          </cell>
          <cell r="AG1514">
            <v>65.123076923076923</v>
          </cell>
          <cell r="AH1514">
            <v>35.331530448717949</v>
          </cell>
        </row>
        <row r="1515">
          <cell r="A1515">
            <v>2043</v>
          </cell>
          <cell r="B1515" t="str">
            <v>Кан-ция к д 10 М-на 28</v>
          </cell>
          <cell r="C1515">
            <v>3.6</v>
          </cell>
          <cell r="D1515" t="str">
            <v>28</v>
          </cell>
          <cell r="E1515" t="str">
            <v>11.05.05</v>
          </cell>
          <cell r="F1515" t="str">
            <v/>
          </cell>
          <cell r="G1515" t="str">
            <v xml:space="preserve">  .  .</v>
          </cell>
          <cell r="H1515">
            <v>0.01</v>
          </cell>
          <cell r="I1515">
            <v>0</v>
          </cell>
          <cell r="J1515">
            <v>0</v>
          </cell>
          <cell r="K1515">
            <v>0.01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0.01</v>
          </cell>
          <cell r="Q1515">
            <v>0</v>
          </cell>
          <cell r="R1515">
            <v>123</v>
          </cell>
          <cell r="S1515">
            <v>935</v>
          </cell>
          <cell r="T1515" t="str">
            <v>Амортизация (канализация)</v>
          </cell>
          <cell r="U1515">
            <v>63750</v>
          </cell>
          <cell r="V1515">
            <v>83.2</v>
          </cell>
          <cell r="W1515">
            <v>32</v>
          </cell>
          <cell r="X1515">
            <v>51.2</v>
          </cell>
          <cell r="Y1515">
            <v>38.46153846153846</v>
          </cell>
          <cell r="Z1515">
            <v>24519.230769230766</v>
          </cell>
          <cell r="AA1515">
            <v>39230.769230769234</v>
          </cell>
          <cell r="AB1515">
            <v>3923076.9230769235</v>
          </cell>
          <cell r="AC1515">
            <v>39230.759230769232</v>
          </cell>
          <cell r="AD1515">
            <v>0</v>
          </cell>
          <cell r="AE1515">
            <v>39230.769230769234</v>
          </cell>
          <cell r="AF1515">
            <v>0</v>
          </cell>
          <cell r="AG1515">
            <v>117.69230769230769</v>
          </cell>
          <cell r="AH1515">
            <v>63.85216346153846</v>
          </cell>
        </row>
        <row r="1516">
          <cell r="A1516">
            <v>2044</v>
          </cell>
          <cell r="B1516" t="str">
            <v>Кан-ция к д 1 40 М-на 23 Пришахтинск</v>
          </cell>
          <cell r="C1516">
            <v>3.6</v>
          </cell>
          <cell r="D1516" t="str">
            <v>28</v>
          </cell>
          <cell r="E1516" t="str">
            <v>11.05.05</v>
          </cell>
          <cell r="F1516" t="str">
            <v/>
          </cell>
          <cell r="G1516" t="str">
            <v xml:space="preserve">  .  .</v>
          </cell>
          <cell r="H1516">
            <v>0.01</v>
          </cell>
          <cell r="I1516">
            <v>0</v>
          </cell>
          <cell r="J1516">
            <v>0</v>
          </cell>
          <cell r="K1516">
            <v>0.01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0.01</v>
          </cell>
          <cell r="Q1516">
            <v>0</v>
          </cell>
          <cell r="R1516">
            <v>123</v>
          </cell>
          <cell r="S1516">
            <v>935</v>
          </cell>
          <cell r="T1516" t="str">
            <v>Амортизация (канализация)</v>
          </cell>
          <cell r="U1516">
            <v>100334</v>
          </cell>
          <cell r="V1516">
            <v>83.2</v>
          </cell>
          <cell r="W1516">
            <v>32</v>
          </cell>
          <cell r="X1516">
            <v>51.2</v>
          </cell>
          <cell r="Y1516">
            <v>38.46153846153846</v>
          </cell>
          <cell r="Z1516">
            <v>38590</v>
          </cell>
          <cell r="AA1516">
            <v>61744</v>
          </cell>
          <cell r="AB1516">
            <v>6174400</v>
          </cell>
          <cell r="AC1516">
            <v>61743.99</v>
          </cell>
          <cell r="AD1516">
            <v>0</v>
          </cell>
          <cell r="AE1516">
            <v>61744</v>
          </cell>
          <cell r="AF1516">
            <v>0</v>
          </cell>
          <cell r="AG1516">
            <v>185.232</v>
          </cell>
          <cell r="AH1516">
            <v>100.49479166666667</v>
          </cell>
        </row>
        <row r="1517">
          <cell r="A1517">
            <v>2045</v>
          </cell>
          <cell r="B1517" t="str">
            <v>Кан-ция к д 29 пос Сортировка</v>
          </cell>
          <cell r="C1517">
            <v>3.6</v>
          </cell>
          <cell r="D1517" t="str">
            <v>28</v>
          </cell>
          <cell r="E1517" t="str">
            <v>11.05.05</v>
          </cell>
          <cell r="F1517" t="str">
            <v/>
          </cell>
          <cell r="G1517" t="str">
            <v xml:space="preserve">  .  .</v>
          </cell>
          <cell r="H1517">
            <v>0.01</v>
          </cell>
          <cell r="I1517">
            <v>0</v>
          </cell>
          <cell r="J1517">
            <v>0</v>
          </cell>
          <cell r="K1517">
            <v>0.01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0.01</v>
          </cell>
          <cell r="Q1517">
            <v>0</v>
          </cell>
          <cell r="R1517">
            <v>123</v>
          </cell>
          <cell r="S1517">
            <v>935</v>
          </cell>
          <cell r="T1517" t="str">
            <v>Амортизация (канализация)</v>
          </cell>
          <cell r="U1517">
            <v>31187.5</v>
          </cell>
          <cell r="V1517">
            <v>83.2</v>
          </cell>
          <cell r="W1517">
            <v>32</v>
          </cell>
          <cell r="X1517">
            <v>51.2</v>
          </cell>
          <cell r="Y1517">
            <v>38.46153846153846</v>
          </cell>
          <cell r="Z1517">
            <v>11995.192307692307</v>
          </cell>
          <cell r="AA1517">
            <v>19192.307692307695</v>
          </cell>
          <cell r="AB1517">
            <v>1919230.7692307695</v>
          </cell>
          <cell r="AC1517">
            <v>19192.297692307697</v>
          </cell>
          <cell r="AD1517">
            <v>0</v>
          </cell>
          <cell r="AE1517">
            <v>19192.307692307695</v>
          </cell>
          <cell r="AF1517">
            <v>0</v>
          </cell>
          <cell r="AG1517">
            <v>57.576923076923087</v>
          </cell>
          <cell r="AH1517">
            <v>31.237479967948715</v>
          </cell>
        </row>
        <row r="1518">
          <cell r="A1518">
            <v>2046</v>
          </cell>
          <cell r="B1518" t="str">
            <v>Кан-ция М-на 23 к школе</v>
          </cell>
          <cell r="C1518">
            <v>3.6</v>
          </cell>
          <cell r="D1518" t="str">
            <v>28</v>
          </cell>
          <cell r="E1518" t="str">
            <v>11.05.05</v>
          </cell>
          <cell r="F1518" t="str">
            <v/>
          </cell>
          <cell r="G1518" t="str">
            <v xml:space="preserve">  .  .</v>
          </cell>
          <cell r="H1518">
            <v>0.01</v>
          </cell>
          <cell r="I1518">
            <v>0</v>
          </cell>
          <cell r="J1518">
            <v>0</v>
          </cell>
          <cell r="K1518">
            <v>0.01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0.01</v>
          </cell>
          <cell r="Q1518">
            <v>0</v>
          </cell>
          <cell r="R1518">
            <v>123</v>
          </cell>
          <cell r="S1518">
            <v>935</v>
          </cell>
          <cell r="T1518" t="str">
            <v>Амортизация (канализация)</v>
          </cell>
          <cell r="U1518">
            <v>281881.59999999998</v>
          </cell>
          <cell r="V1518">
            <v>83.2</v>
          </cell>
          <cell r="W1518">
            <v>32</v>
          </cell>
          <cell r="X1518">
            <v>51.2</v>
          </cell>
          <cell r="Y1518">
            <v>38.46153846153846</v>
          </cell>
          <cell r="Z1518">
            <v>108416</v>
          </cell>
          <cell r="AA1518">
            <v>173465.60000000001</v>
          </cell>
          <cell r="AB1518">
            <v>17346560</v>
          </cell>
          <cell r="AC1518">
            <v>173465.59</v>
          </cell>
          <cell r="AD1518">
            <v>0</v>
          </cell>
          <cell r="AE1518">
            <v>173465.60000000001</v>
          </cell>
          <cell r="AF1518">
            <v>0</v>
          </cell>
          <cell r="AG1518">
            <v>520.3968000000001</v>
          </cell>
          <cell r="AH1518">
            <v>282.33333333333331</v>
          </cell>
        </row>
        <row r="1519">
          <cell r="A1519">
            <v>2047</v>
          </cell>
          <cell r="B1519" t="str">
            <v>Кан-ция к д 2 восточнее М-на 22</v>
          </cell>
          <cell r="C1519">
            <v>3.6</v>
          </cell>
          <cell r="D1519" t="str">
            <v>28</v>
          </cell>
          <cell r="E1519" t="str">
            <v>11.05.05</v>
          </cell>
          <cell r="F1519" t="str">
            <v/>
          </cell>
          <cell r="G1519" t="str">
            <v xml:space="preserve">  .  .</v>
          </cell>
          <cell r="H1519">
            <v>39831.620000000003</v>
          </cell>
          <cell r="I1519">
            <v>0</v>
          </cell>
          <cell r="J1519">
            <v>0</v>
          </cell>
          <cell r="K1519">
            <v>39831.620000000003</v>
          </cell>
          <cell r="L1519">
            <v>0</v>
          </cell>
          <cell r="M1519">
            <v>119.49</v>
          </cell>
          <cell r="N1519">
            <v>119.49</v>
          </cell>
          <cell r="O1519">
            <v>597.45000000000005</v>
          </cell>
          <cell r="P1519">
            <v>39234.17</v>
          </cell>
          <cell r="Q1519">
            <v>199.16</v>
          </cell>
          <cell r="R1519">
            <v>123</v>
          </cell>
          <cell r="S1519">
            <v>935</v>
          </cell>
          <cell r="T1519" t="str">
            <v>Амортизация (канализация)</v>
          </cell>
          <cell r="U1519">
            <v>212940</v>
          </cell>
          <cell r="V1519">
            <v>83.2</v>
          </cell>
          <cell r="W1519">
            <v>32</v>
          </cell>
          <cell r="X1519">
            <v>51.2</v>
          </cell>
          <cell r="Y1519">
            <v>38.46153846153846</v>
          </cell>
          <cell r="Z1519">
            <v>81900</v>
          </cell>
          <cell r="AA1519">
            <v>131040</v>
          </cell>
          <cell r="AB1519">
            <v>3.3399457666620704</v>
          </cell>
          <cell r="AC1519">
            <v>93203.830598292261</v>
          </cell>
          <cell r="AD1519">
            <v>1398.0005982922542</v>
          </cell>
          <cell r="AE1519">
            <v>133035.45059829226</v>
          </cell>
          <cell r="AF1519">
            <v>1995.4505982922542</v>
          </cell>
          <cell r="AG1519">
            <v>399.10635179487673</v>
          </cell>
          <cell r="AH1519">
            <v>213.28125</v>
          </cell>
        </row>
        <row r="1520">
          <cell r="A1520">
            <v>2048</v>
          </cell>
          <cell r="B1520" t="str">
            <v>Коллектор Северо-Западного р-на</v>
          </cell>
          <cell r="C1520">
            <v>3.6</v>
          </cell>
          <cell r="D1520" t="str">
            <v>28</v>
          </cell>
          <cell r="E1520" t="str">
            <v>11.05.05</v>
          </cell>
          <cell r="F1520" t="str">
            <v/>
          </cell>
          <cell r="G1520" t="str">
            <v xml:space="preserve">  .  .</v>
          </cell>
          <cell r="H1520">
            <v>187560.3</v>
          </cell>
          <cell r="I1520">
            <v>0</v>
          </cell>
          <cell r="J1520">
            <v>0</v>
          </cell>
          <cell r="K1520">
            <v>187560.3</v>
          </cell>
          <cell r="L1520">
            <v>0</v>
          </cell>
          <cell r="M1520">
            <v>562.67999999999995</v>
          </cell>
          <cell r="N1520">
            <v>562.67999999999995</v>
          </cell>
          <cell r="O1520">
            <v>2037.71</v>
          </cell>
          <cell r="P1520">
            <v>185522.59</v>
          </cell>
          <cell r="Q1520">
            <v>937.8</v>
          </cell>
          <cell r="R1520">
            <v>123</v>
          </cell>
          <cell r="S1520">
            <v>935</v>
          </cell>
          <cell r="T1520" t="str">
            <v>Амортизация (канализация)</v>
          </cell>
          <cell r="U1520">
            <v>35510720</v>
          </cell>
          <cell r="V1520">
            <v>83.2</v>
          </cell>
          <cell r="W1520">
            <v>32</v>
          </cell>
          <cell r="X1520">
            <v>51.2</v>
          </cell>
          <cell r="Y1520">
            <v>38.46153846153846</v>
          </cell>
          <cell r="Z1520">
            <v>13657969.23076923</v>
          </cell>
          <cell r="AA1520">
            <v>21852750.769230768</v>
          </cell>
          <cell r="AB1520">
            <v>117.7902419820183</v>
          </cell>
          <cell r="AC1520">
            <v>21905212.823219944</v>
          </cell>
          <cell r="AD1520">
            <v>237984.64398917853</v>
          </cell>
          <cell r="AE1520">
            <v>22092773.123219945</v>
          </cell>
          <cell r="AF1520">
            <v>240022.35398917852</v>
          </cell>
          <cell r="AG1520">
            <v>66278.319369659832</v>
          </cell>
          <cell r="AH1520">
            <v>35567.628205128203</v>
          </cell>
        </row>
        <row r="1521">
          <cell r="A1521">
            <v>2049</v>
          </cell>
          <cell r="B1521" t="str">
            <v>Кан-ция к котельной ДКВР Пришахтинска</v>
          </cell>
          <cell r="C1521">
            <v>3.6</v>
          </cell>
          <cell r="D1521" t="str">
            <v>28</v>
          </cell>
          <cell r="E1521" t="str">
            <v>11.05.05</v>
          </cell>
          <cell r="F1521" t="str">
            <v/>
          </cell>
          <cell r="G1521" t="str">
            <v xml:space="preserve">  .  .</v>
          </cell>
          <cell r="H1521">
            <v>0.01</v>
          </cell>
          <cell r="I1521">
            <v>0</v>
          </cell>
          <cell r="J1521">
            <v>0</v>
          </cell>
          <cell r="K1521">
            <v>0.01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0.01</v>
          </cell>
          <cell r="Q1521">
            <v>0</v>
          </cell>
          <cell r="R1521">
            <v>123</v>
          </cell>
          <cell r="S1521">
            <v>935</v>
          </cell>
          <cell r="T1521" t="str">
            <v>Амортизация (канализация)</v>
          </cell>
          <cell r="U1521">
            <v>48750</v>
          </cell>
          <cell r="V1521">
            <v>83.2</v>
          </cell>
          <cell r="W1521">
            <v>32</v>
          </cell>
          <cell r="X1521">
            <v>51.2</v>
          </cell>
          <cell r="Y1521">
            <v>38.46153846153846</v>
          </cell>
          <cell r="Z1521">
            <v>18750</v>
          </cell>
          <cell r="AA1521">
            <v>30000</v>
          </cell>
          <cell r="AB1521">
            <v>3000000</v>
          </cell>
          <cell r="AC1521">
            <v>29999.99</v>
          </cell>
          <cell r="AD1521">
            <v>0</v>
          </cell>
          <cell r="AE1521">
            <v>30000</v>
          </cell>
          <cell r="AF1521">
            <v>0</v>
          </cell>
          <cell r="AG1521">
            <v>90</v>
          </cell>
          <cell r="AH1521">
            <v>48.828125</v>
          </cell>
        </row>
        <row r="1522">
          <cell r="A1522">
            <v>2050</v>
          </cell>
          <cell r="B1522" t="str">
            <v>Кан-ция к дому 26 26а Сортировка</v>
          </cell>
          <cell r="C1522">
            <v>3.6</v>
          </cell>
          <cell r="D1522" t="str">
            <v>28</v>
          </cell>
          <cell r="E1522" t="str">
            <v>11.05.05</v>
          </cell>
          <cell r="F1522" t="str">
            <v/>
          </cell>
          <cell r="G1522" t="str">
            <v xml:space="preserve">  .  .</v>
          </cell>
          <cell r="H1522">
            <v>0.01</v>
          </cell>
          <cell r="I1522">
            <v>0</v>
          </cell>
          <cell r="J1522">
            <v>0</v>
          </cell>
          <cell r="K1522">
            <v>0.01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0.01</v>
          </cell>
          <cell r="Q1522">
            <v>0</v>
          </cell>
          <cell r="R1522">
            <v>123</v>
          </cell>
          <cell r="S1522">
            <v>935</v>
          </cell>
          <cell r="T1522" t="str">
            <v>Амортизация (канализация)</v>
          </cell>
          <cell r="U1522">
            <v>33650</v>
          </cell>
          <cell r="V1522">
            <v>83.2</v>
          </cell>
          <cell r="W1522">
            <v>32</v>
          </cell>
          <cell r="X1522">
            <v>51.2</v>
          </cell>
          <cell r="Y1522">
            <v>38.46153846153846</v>
          </cell>
          <cell r="Z1522">
            <v>12942.307692307691</v>
          </cell>
          <cell r="AA1522">
            <v>20707.692307692309</v>
          </cell>
          <cell r="AB1522">
            <v>2070769.2307692308</v>
          </cell>
          <cell r="AC1522">
            <v>20707.68230769231</v>
          </cell>
          <cell r="AD1522">
            <v>0</v>
          </cell>
          <cell r="AE1522">
            <v>20707.692307692309</v>
          </cell>
          <cell r="AF1522">
            <v>0</v>
          </cell>
          <cell r="AG1522">
            <v>62.123076923076923</v>
          </cell>
          <cell r="AH1522">
            <v>33.703926282051277</v>
          </cell>
        </row>
        <row r="1523">
          <cell r="A1523">
            <v>2051</v>
          </cell>
          <cell r="B1523" t="str">
            <v>Кан-ция к дом 16 10 17 9 34 м-на 11а</v>
          </cell>
          <cell r="C1523">
            <v>3.6</v>
          </cell>
          <cell r="D1523" t="str">
            <v>28</v>
          </cell>
          <cell r="E1523" t="str">
            <v>11.05.05</v>
          </cell>
          <cell r="F1523" t="str">
            <v/>
          </cell>
          <cell r="G1523" t="str">
            <v xml:space="preserve">  .  .</v>
          </cell>
          <cell r="H1523">
            <v>0.01</v>
          </cell>
          <cell r="I1523">
            <v>0</v>
          </cell>
          <cell r="J1523">
            <v>0</v>
          </cell>
          <cell r="K1523">
            <v>0.01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0.01</v>
          </cell>
          <cell r="Q1523">
            <v>0</v>
          </cell>
          <cell r="R1523">
            <v>123</v>
          </cell>
          <cell r="S1523">
            <v>935</v>
          </cell>
          <cell r="T1523" t="str">
            <v>Амортизация (канализация)</v>
          </cell>
          <cell r="U1523">
            <v>97087.5</v>
          </cell>
          <cell r="V1523">
            <v>83.2</v>
          </cell>
          <cell r="W1523">
            <v>32</v>
          </cell>
          <cell r="X1523">
            <v>51.2</v>
          </cell>
          <cell r="Y1523">
            <v>38.46153846153846</v>
          </cell>
          <cell r="Z1523">
            <v>37341.346153846149</v>
          </cell>
          <cell r="AA1523">
            <v>59746.153846153851</v>
          </cell>
          <cell r="AB1523">
            <v>5974615.384615385</v>
          </cell>
          <cell r="AC1523">
            <v>59746.143846153849</v>
          </cell>
          <cell r="AD1523">
            <v>0</v>
          </cell>
          <cell r="AE1523">
            <v>59746.153846153851</v>
          </cell>
          <cell r="AF1523">
            <v>0</v>
          </cell>
          <cell r="AG1523">
            <v>179.23846153846156</v>
          </cell>
          <cell r="AH1523">
            <v>97.243088942307693</v>
          </cell>
        </row>
        <row r="1524">
          <cell r="A1524">
            <v>2052</v>
          </cell>
          <cell r="B1524" t="str">
            <v>Кан-ция от котельной 54-55 М-18</v>
          </cell>
          <cell r="C1524">
            <v>3.6</v>
          </cell>
          <cell r="D1524" t="str">
            <v>28</v>
          </cell>
          <cell r="E1524" t="str">
            <v>11.05.05</v>
          </cell>
          <cell r="F1524" t="str">
            <v/>
          </cell>
          <cell r="G1524" t="str">
            <v xml:space="preserve">  .  .</v>
          </cell>
          <cell r="H1524">
            <v>0.01</v>
          </cell>
          <cell r="I1524">
            <v>0</v>
          </cell>
          <cell r="J1524">
            <v>0</v>
          </cell>
          <cell r="K1524">
            <v>0.01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0.01</v>
          </cell>
          <cell r="Q1524">
            <v>0</v>
          </cell>
          <cell r="R1524">
            <v>123</v>
          </cell>
          <cell r="S1524">
            <v>935</v>
          </cell>
          <cell r="T1524" t="str">
            <v>Амортизация (канализация)</v>
          </cell>
          <cell r="U1524">
            <v>14975</v>
          </cell>
          <cell r="V1524">
            <v>83.2</v>
          </cell>
          <cell r="W1524">
            <v>32</v>
          </cell>
          <cell r="X1524">
            <v>51.2</v>
          </cell>
          <cell r="Y1524">
            <v>38.46153846153846</v>
          </cell>
          <cell r="Z1524">
            <v>5759.6153846153838</v>
          </cell>
          <cell r="AA1524">
            <v>9215.3846153846171</v>
          </cell>
          <cell r="AB1524">
            <v>921538.46153846174</v>
          </cell>
          <cell r="AC1524">
            <v>9215.3746153846168</v>
          </cell>
          <cell r="AD1524">
            <v>0</v>
          </cell>
          <cell r="AE1524">
            <v>9215.3846153846171</v>
          </cell>
          <cell r="AF1524">
            <v>0</v>
          </cell>
          <cell r="AG1524">
            <v>27.646153846153855</v>
          </cell>
          <cell r="AH1524">
            <v>14.998998397435898</v>
          </cell>
        </row>
        <row r="1525">
          <cell r="A1525">
            <v>2053</v>
          </cell>
          <cell r="B1525" t="str">
            <v>Кан-ция к дом 8 12 13 5 6 19 7 М-н 11а</v>
          </cell>
          <cell r="C1525">
            <v>3.6</v>
          </cell>
          <cell r="D1525" t="str">
            <v>28</v>
          </cell>
          <cell r="E1525" t="str">
            <v>11.05.05</v>
          </cell>
          <cell r="F1525" t="str">
            <v/>
          </cell>
          <cell r="G1525" t="str">
            <v xml:space="preserve">  .  .</v>
          </cell>
          <cell r="H1525">
            <v>0.01</v>
          </cell>
          <cell r="I1525">
            <v>0</v>
          </cell>
          <cell r="J1525">
            <v>0</v>
          </cell>
          <cell r="K1525">
            <v>0.01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0.01</v>
          </cell>
          <cell r="Q1525">
            <v>0</v>
          </cell>
          <cell r="R1525">
            <v>123</v>
          </cell>
          <cell r="S1525">
            <v>935</v>
          </cell>
          <cell r="T1525" t="str">
            <v>Амортизация (канализация)</v>
          </cell>
          <cell r="U1525">
            <v>1490529.6</v>
          </cell>
          <cell r="V1525">
            <v>83.2</v>
          </cell>
          <cell r="W1525">
            <v>32</v>
          </cell>
          <cell r="X1525">
            <v>51.2</v>
          </cell>
          <cell r="Y1525">
            <v>38.46153846153846</v>
          </cell>
          <cell r="Z1525">
            <v>573280.61538461526</v>
          </cell>
          <cell r="AA1525">
            <v>917248.9846153846</v>
          </cell>
          <cell r="AB1525">
            <v>91724898.461538464</v>
          </cell>
          <cell r="AC1525">
            <v>917248.97461538459</v>
          </cell>
          <cell r="AD1525">
            <v>0</v>
          </cell>
          <cell r="AE1525">
            <v>917248.9846153846</v>
          </cell>
          <cell r="AF1525">
            <v>0</v>
          </cell>
          <cell r="AG1525">
            <v>2751.7469538461537</v>
          </cell>
          <cell r="AH1525">
            <v>1492.9182692307693</v>
          </cell>
        </row>
        <row r="1526">
          <cell r="A1526">
            <v>2054</v>
          </cell>
          <cell r="B1526" t="str">
            <v>Кан-ция к д 14 17 18 майкудук 18 м-он</v>
          </cell>
          <cell r="C1526">
            <v>3.6</v>
          </cell>
          <cell r="D1526" t="str">
            <v>28</v>
          </cell>
          <cell r="E1526" t="str">
            <v>11.05.05</v>
          </cell>
          <cell r="F1526" t="str">
            <v/>
          </cell>
          <cell r="G1526" t="str">
            <v xml:space="preserve">  .  .</v>
          </cell>
          <cell r="H1526">
            <v>1426.17</v>
          </cell>
          <cell r="I1526">
            <v>0</v>
          </cell>
          <cell r="J1526">
            <v>0</v>
          </cell>
          <cell r="K1526">
            <v>1426.17</v>
          </cell>
          <cell r="L1526">
            <v>0</v>
          </cell>
          <cell r="M1526">
            <v>4.28</v>
          </cell>
          <cell r="N1526">
            <v>4.28</v>
          </cell>
          <cell r="O1526">
            <v>12.84</v>
          </cell>
          <cell r="P1526">
            <v>1413.33</v>
          </cell>
          <cell r="Q1526">
            <v>7.13</v>
          </cell>
          <cell r="R1526">
            <v>123</v>
          </cell>
          <cell r="S1526">
            <v>935</v>
          </cell>
          <cell r="T1526" t="str">
            <v>Амортизация (канализация)</v>
          </cell>
          <cell r="U1526">
            <v>1177740</v>
          </cell>
          <cell r="V1526">
            <v>83.2</v>
          </cell>
          <cell r="W1526">
            <v>32</v>
          </cell>
          <cell r="X1526">
            <v>51.2</v>
          </cell>
          <cell r="Y1526">
            <v>38.46153846153846</v>
          </cell>
          <cell r="Z1526">
            <v>452976.92307692306</v>
          </cell>
          <cell r="AA1526">
            <v>724763.07692307699</v>
          </cell>
          <cell r="AB1526">
            <v>512.80527330706707</v>
          </cell>
          <cell r="AC1526">
            <v>729921.32663233986</v>
          </cell>
          <cell r="AD1526">
            <v>6571.5797092627408</v>
          </cell>
          <cell r="AE1526">
            <v>731347.4966323399</v>
          </cell>
          <cell r="AF1526">
            <v>6584.419709262741</v>
          </cell>
          <cell r="AG1526">
            <v>2194.0424898970195</v>
          </cell>
          <cell r="AH1526">
            <v>1179.6274038461538</v>
          </cell>
        </row>
        <row r="1527">
          <cell r="A1527">
            <v>2056</v>
          </cell>
          <cell r="B1527" t="str">
            <v>Кан-ция к дом 9 10 М-18</v>
          </cell>
          <cell r="C1527">
            <v>3.6</v>
          </cell>
          <cell r="D1527" t="str">
            <v>28</v>
          </cell>
          <cell r="E1527" t="str">
            <v>11.05.05</v>
          </cell>
          <cell r="F1527" t="str">
            <v/>
          </cell>
          <cell r="G1527" t="str">
            <v xml:space="preserve">  .  .</v>
          </cell>
          <cell r="H1527">
            <v>101681.56</v>
          </cell>
          <cell r="I1527">
            <v>0</v>
          </cell>
          <cell r="J1527">
            <v>0</v>
          </cell>
          <cell r="K1527">
            <v>101681.56</v>
          </cell>
          <cell r="L1527">
            <v>0</v>
          </cell>
          <cell r="M1527">
            <v>305.04000000000002</v>
          </cell>
          <cell r="N1527">
            <v>305.04000000000002</v>
          </cell>
          <cell r="O1527">
            <v>8843.1200000000008</v>
          </cell>
          <cell r="P1527">
            <v>92838.44</v>
          </cell>
          <cell r="Q1527">
            <v>508.41</v>
          </cell>
          <cell r="R1527">
            <v>123</v>
          </cell>
          <cell r="S1527">
            <v>935</v>
          </cell>
          <cell r="T1527" t="str">
            <v>Амортизация (канализация)</v>
          </cell>
          <cell r="U1527">
            <v>112750</v>
          </cell>
          <cell r="V1527">
            <v>83.2</v>
          </cell>
          <cell r="W1527">
            <v>32</v>
          </cell>
          <cell r="X1527">
            <v>51.2</v>
          </cell>
          <cell r="Y1527">
            <v>38.46153846153846</v>
          </cell>
          <cell r="Z1527">
            <v>43365.38461538461</v>
          </cell>
          <cell r="AA1527">
            <v>69384.61538461539</v>
          </cell>
          <cell r="AB1527">
            <v>0.74736946661981163</v>
          </cell>
          <cell r="AC1527">
            <v>-25687.866737729622</v>
          </cell>
          <cell r="AD1527">
            <v>-2234.0421223450112</v>
          </cell>
          <cell r="AE1527">
            <v>75993.693262270375</v>
          </cell>
          <cell r="AF1527">
            <v>6609.0778776549896</v>
          </cell>
          <cell r="AG1527">
            <v>227.98107978681114</v>
          </cell>
          <cell r="AH1527">
            <v>112.9306891025641</v>
          </cell>
        </row>
        <row r="1528">
          <cell r="A1528">
            <v>2057</v>
          </cell>
          <cell r="B1528" t="str">
            <v>Кан-ция к дому 20 М-28</v>
          </cell>
          <cell r="C1528">
            <v>3.6</v>
          </cell>
          <cell r="D1528" t="str">
            <v>28</v>
          </cell>
          <cell r="E1528" t="str">
            <v>11.05.05</v>
          </cell>
          <cell r="F1528" t="str">
            <v/>
          </cell>
          <cell r="G1528" t="str">
            <v xml:space="preserve">  .  .</v>
          </cell>
          <cell r="H1528">
            <v>0.01</v>
          </cell>
          <cell r="I1528">
            <v>0</v>
          </cell>
          <cell r="J1528">
            <v>0</v>
          </cell>
          <cell r="K1528">
            <v>0.01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0.01</v>
          </cell>
          <cell r="Q1528">
            <v>0</v>
          </cell>
          <cell r="R1528">
            <v>123</v>
          </cell>
          <cell r="S1528">
            <v>935</v>
          </cell>
          <cell r="T1528" t="str">
            <v>Амортизация (канализация)</v>
          </cell>
          <cell r="U1528">
            <v>70000</v>
          </cell>
          <cell r="V1528">
            <v>83.2</v>
          </cell>
          <cell r="W1528">
            <v>32</v>
          </cell>
          <cell r="X1528">
            <v>51.2</v>
          </cell>
          <cell r="Y1528">
            <v>38.46153846153846</v>
          </cell>
          <cell r="Z1528">
            <v>26923.076923076922</v>
          </cell>
          <cell r="AA1528">
            <v>43076.923076923078</v>
          </cell>
          <cell r="AB1528">
            <v>4307692.307692308</v>
          </cell>
          <cell r="AC1528">
            <v>43076.913076923076</v>
          </cell>
          <cell r="AD1528">
            <v>0</v>
          </cell>
          <cell r="AE1528">
            <v>43076.923076923078</v>
          </cell>
          <cell r="AF1528">
            <v>0</v>
          </cell>
          <cell r="AG1528">
            <v>129.23076923076925</v>
          </cell>
          <cell r="AH1528">
            <v>70.112179487179489</v>
          </cell>
        </row>
        <row r="1529">
          <cell r="A1529">
            <v>2058</v>
          </cell>
          <cell r="B1529" t="str">
            <v>Кан-ция к общеж по ул Кривогуза</v>
          </cell>
          <cell r="C1529">
            <v>3.6</v>
          </cell>
          <cell r="D1529" t="str">
            <v>28</v>
          </cell>
          <cell r="E1529" t="str">
            <v>11.05.05</v>
          </cell>
          <cell r="F1529" t="str">
            <v/>
          </cell>
          <cell r="G1529" t="str">
            <v xml:space="preserve">  .  .</v>
          </cell>
          <cell r="H1529">
            <v>0.01</v>
          </cell>
          <cell r="I1529">
            <v>0</v>
          </cell>
          <cell r="J1529">
            <v>0</v>
          </cell>
          <cell r="K1529">
            <v>0.01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0.01</v>
          </cell>
          <cell r="Q1529">
            <v>0</v>
          </cell>
          <cell r="R1529">
            <v>123</v>
          </cell>
          <cell r="S1529">
            <v>935</v>
          </cell>
          <cell r="T1529" t="str">
            <v>Амортизация (канализация)</v>
          </cell>
          <cell r="U1529">
            <v>13687.5</v>
          </cell>
          <cell r="V1529">
            <v>83.2</v>
          </cell>
          <cell r="W1529">
            <v>32</v>
          </cell>
          <cell r="X1529">
            <v>51.2</v>
          </cell>
          <cell r="Y1529">
            <v>38.46153846153846</v>
          </cell>
          <cell r="Z1529">
            <v>5264.4230769230762</v>
          </cell>
          <cell r="AA1529">
            <v>8423.0769230769238</v>
          </cell>
          <cell r="AB1529">
            <v>842307.69230769237</v>
          </cell>
          <cell r="AC1529">
            <v>8423.0669230769236</v>
          </cell>
          <cell r="AD1529">
            <v>0</v>
          </cell>
          <cell r="AE1529">
            <v>8423.0769230769238</v>
          </cell>
          <cell r="AF1529">
            <v>0</v>
          </cell>
          <cell r="AG1529">
            <v>25.269230769230774</v>
          </cell>
          <cell r="AH1529">
            <v>13.709435096153847</v>
          </cell>
        </row>
        <row r="1530">
          <cell r="A1530">
            <v>2059</v>
          </cell>
          <cell r="B1530" t="str">
            <v>Кан-ция к общеж 13 по ул Крылова</v>
          </cell>
          <cell r="C1530">
            <v>3.6</v>
          </cell>
          <cell r="D1530" t="str">
            <v>28</v>
          </cell>
          <cell r="E1530" t="str">
            <v>11.05.05</v>
          </cell>
          <cell r="F1530" t="str">
            <v/>
          </cell>
          <cell r="G1530" t="str">
            <v xml:space="preserve">  .  .</v>
          </cell>
          <cell r="H1530">
            <v>0.01</v>
          </cell>
          <cell r="I1530">
            <v>0</v>
          </cell>
          <cell r="J1530">
            <v>0</v>
          </cell>
          <cell r="K1530">
            <v>0.01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0.01</v>
          </cell>
          <cell r="Q1530">
            <v>0</v>
          </cell>
          <cell r="R1530">
            <v>123</v>
          </cell>
          <cell r="S1530">
            <v>935</v>
          </cell>
          <cell r="T1530" t="str">
            <v>Амортизация (канализация)</v>
          </cell>
          <cell r="U1530">
            <v>15485</v>
          </cell>
          <cell r="V1530">
            <v>83.2</v>
          </cell>
          <cell r="W1530">
            <v>32</v>
          </cell>
          <cell r="X1530">
            <v>51.2</v>
          </cell>
          <cell r="Y1530">
            <v>38.46153846153846</v>
          </cell>
          <cell r="Z1530">
            <v>5955.7692307692305</v>
          </cell>
          <cell r="AA1530">
            <v>9529.2307692307695</v>
          </cell>
          <cell r="AB1530">
            <v>952923.07692307688</v>
          </cell>
          <cell r="AC1530">
            <v>9529.2207692307693</v>
          </cell>
          <cell r="AD1530">
            <v>0</v>
          </cell>
          <cell r="AE1530">
            <v>9529.2307692307695</v>
          </cell>
          <cell r="AF1530">
            <v>0</v>
          </cell>
          <cell r="AG1530">
            <v>28.587692307692311</v>
          </cell>
          <cell r="AH1530">
            <v>15.509815705128204</v>
          </cell>
        </row>
        <row r="1531">
          <cell r="A1531">
            <v>2060</v>
          </cell>
          <cell r="B1531" t="str">
            <v>Коллектор 41</v>
          </cell>
          <cell r="C1531">
            <v>3.6</v>
          </cell>
          <cell r="D1531" t="str">
            <v>28</v>
          </cell>
          <cell r="E1531" t="str">
            <v>11.05.05</v>
          </cell>
          <cell r="F1531" t="str">
            <v/>
          </cell>
          <cell r="G1531" t="str">
            <v xml:space="preserve">  .  .</v>
          </cell>
          <cell r="H1531">
            <v>0.01</v>
          </cell>
          <cell r="I1531">
            <v>0</v>
          </cell>
          <cell r="J1531">
            <v>0</v>
          </cell>
          <cell r="K1531">
            <v>0.01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0.01</v>
          </cell>
          <cell r="Q1531">
            <v>0</v>
          </cell>
          <cell r="R1531">
            <v>123</v>
          </cell>
          <cell r="S1531">
            <v>935</v>
          </cell>
          <cell r="T1531" t="str">
            <v>Амортизация (канализация)</v>
          </cell>
          <cell r="U1531">
            <v>1896880</v>
          </cell>
          <cell r="V1531">
            <v>35</v>
          </cell>
          <cell r="W1531">
            <v>32</v>
          </cell>
          <cell r="X1531">
            <v>3</v>
          </cell>
          <cell r="Y1531">
            <v>91.428571428571431</v>
          </cell>
          <cell r="Z1531">
            <v>1734290.2857142857</v>
          </cell>
          <cell r="AA1531">
            <v>162589.71428571432</v>
          </cell>
          <cell r="AB1531">
            <v>16258971.428571431</v>
          </cell>
          <cell r="AC1531">
            <v>162589.70428571431</v>
          </cell>
          <cell r="AD1531">
            <v>0</v>
          </cell>
          <cell r="AE1531">
            <v>162589.71428571432</v>
          </cell>
          <cell r="AF1531">
            <v>0</v>
          </cell>
          <cell r="AG1531">
            <v>487.76914285714298</v>
          </cell>
          <cell r="AH1531">
            <v>4516.3809523809523</v>
          </cell>
        </row>
        <row r="1532">
          <cell r="A1532">
            <v>2061</v>
          </cell>
          <cell r="B1532" t="str">
            <v>Кан-ция к дом 48-49 пр Абдирова</v>
          </cell>
          <cell r="C1532">
            <v>3.6</v>
          </cell>
          <cell r="D1532" t="str">
            <v>28</v>
          </cell>
          <cell r="E1532" t="str">
            <v>11.05.05</v>
          </cell>
          <cell r="F1532" t="str">
            <v/>
          </cell>
          <cell r="G1532" t="str">
            <v xml:space="preserve">  .  .</v>
          </cell>
          <cell r="H1532">
            <v>0.01</v>
          </cell>
          <cell r="I1532">
            <v>0</v>
          </cell>
          <cell r="J1532">
            <v>0</v>
          </cell>
          <cell r="K1532">
            <v>0.01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0.01</v>
          </cell>
          <cell r="Q1532">
            <v>0</v>
          </cell>
          <cell r="R1532">
            <v>123</v>
          </cell>
          <cell r="S1532">
            <v>935</v>
          </cell>
          <cell r="T1532" t="str">
            <v>Амортизация (канализация)</v>
          </cell>
          <cell r="U1532">
            <v>75031.199999999997</v>
          </cell>
          <cell r="V1532">
            <v>83.2</v>
          </cell>
          <cell r="W1532">
            <v>32</v>
          </cell>
          <cell r="X1532">
            <v>51.2</v>
          </cell>
          <cell r="Y1532">
            <v>38.46153846153846</v>
          </cell>
          <cell r="Z1532">
            <v>28858.153846153844</v>
          </cell>
          <cell r="AA1532">
            <v>46173.046153846153</v>
          </cell>
          <cell r="AB1532">
            <v>4617304.615384615</v>
          </cell>
          <cell r="AC1532">
            <v>46173.036153846151</v>
          </cell>
          <cell r="AD1532">
            <v>0</v>
          </cell>
          <cell r="AE1532">
            <v>46173.046153846153</v>
          </cell>
          <cell r="AF1532">
            <v>0</v>
          </cell>
          <cell r="AG1532">
            <v>138.51913846153846</v>
          </cell>
          <cell r="AH1532">
            <v>75.151442307692307</v>
          </cell>
        </row>
        <row r="1533">
          <cell r="A1533">
            <v>2062</v>
          </cell>
          <cell r="B1533" t="str">
            <v>Перемычка между 5 коллектор и пром коллк</v>
          </cell>
          <cell r="C1533">
            <v>3.6</v>
          </cell>
          <cell r="D1533" t="str">
            <v>28</v>
          </cell>
          <cell r="E1533" t="str">
            <v>11.05.05</v>
          </cell>
          <cell r="F1533" t="str">
            <v/>
          </cell>
          <cell r="G1533" t="str">
            <v xml:space="preserve">  .  .</v>
          </cell>
          <cell r="H1533">
            <v>0.01</v>
          </cell>
          <cell r="I1533">
            <v>0</v>
          </cell>
          <cell r="J1533">
            <v>0</v>
          </cell>
          <cell r="K1533">
            <v>0.01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0.01</v>
          </cell>
          <cell r="Q1533">
            <v>0</v>
          </cell>
          <cell r="R1533">
            <v>123</v>
          </cell>
          <cell r="S1533">
            <v>935</v>
          </cell>
          <cell r="T1533" t="str">
            <v>Амортизация (канализация)</v>
          </cell>
          <cell r="U1533">
            <v>2687386</v>
          </cell>
          <cell r="V1533">
            <v>35</v>
          </cell>
          <cell r="W1533">
            <v>32</v>
          </cell>
          <cell r="X1533">
            <v>3</v>
          </cell>
          <cell r="Y1533">
            <v>91.428571428571431</v>
          </cell>
          <cell r="Z1533">
            <v>2457038.6285714284</v>
          </cell>
          <cell r="AA1533">
            <v>230347.37142857164</v>
          </cell>
          <cell r="AB1533">
            <v>23034737.142857164</v>
          </cell>
          <cell r="AC1533">
            <v>230347.36142857163</v>
          </cell>
          <cell r="AD1533">
            <v>0</v>
          </cell>
          <cell r="AE1533">
            <v>230347.37142857164</v>
          </cell>
          <cell r="AF1533">
            <v>0</v>
          </cell>
          <cell r="AG1533">
            <v>691.04211428571489</v>
          </cell>
          <cell r="AH1533">
            <v>6398.5380952380947</v>
          </cell>
        </row>
        <row r="1534">
          <cell r="A1534">
            <v>2063</v>
          </cell>
          <cell r="B1534" t="str">
            <v>Самотечный коллектор М-на 29-30-31</v>
          </cell>
          <cell r="C1534">
            <v>3.6</v>
          </cell>
          <cell r="D1534" t="str">
            <v>28</v>
          </cell>
          <cell r="E1534" t="str">
            <v>11.05.05</v>
          </cell>
          <cell r="F1534" t="str">
            <v/>
          </cell>
          <cell r="G1534" t="str">
            <v xml:space="preserve">  .  .</v>
          </cell>
          <cell r="H1534">
            <v>105136.66</v>
          </cell>
          <cell r="I1534">
            <v>0</v>
          </cell>
          <cell r="J1534">
            <v>0</v>
          </cell>
          <cell r="K1534">
            <v>105136.66</v>
          </cell>
          <cell r="L1534">
            <v>0</v>
          </cell>
          <cell r="M1534">
            <v>315.41000000000003</v>
          </cell>
          <cell r="N1534">
            <v>315.41000000000003</v>
          </cell>
          <cell r="O1534">
            <v>1370.9</v>
          </cell>
          <cell r="P1534">
            <v>103765.75999999999</v>
          </cell>
          <cell r="Q1534">
            <v>525.67999999999995</v>
          </cell>
          <cell r="R1534">
            <v>123</v>
          </cell>
          <cell r="S1534">
            <v>935</v>
          </cell>
          <cell r="T1534" t="str">
            <v>Амортизация (канализация)</v>
          </cell>
          <cell r="U1534">
            <v>25348003</v>
          </cell>
          <cell r="V1534">
            <v>83.2</v>
          </cell>
          <cell r="W1534">
            <v>32</v>
          </cell>
          <cell r="X1534">
            <v>51.2</v>
          </cell>
          <cell r="Y1534">
            <v>38.46153846153846</v>
          </cell>
          <cell r="Z1534">
            <v>9749231.9230769221</v>
          </cell>
          <cell r="AA1534">
            <v>15598771.076923078</v>
          </cell>
          <cell r="AB1534">
            <v>150.32676556238857</v>
          </cell>
          <cell r="AC1534">
            <v>15699717.379832556</v>
          </cell>
          <cell r="AD1534">
            <v>204712.06290947853</v>
          </cell>
          <cell r="AE1534">
            <v>15804854.039832557</v>
          </cell>
          <cell r="AF1534">
            <v>206082.96290947852</v>
          </cell>
          <cell r="AG1534">
            <v>47414.562119497663</v>
          </cell>
          <cell r="AH1534">
            <v>25388.624799679485</v>
          </cell>
        </row>
        <row r="1535">
          <cell r="A1535">
            <v>2064</v>
          </cell>
          <cell r="B1535" t="str">
            <v>Кан-ция вставки 3 Квартала 59 нов гор</v>
          </cell>
          <cell r="C1535">
            <v>3.6</v>
          </cell>
          <cell r="D1535" t="str">
            <v>28</v>
          </cell>
          <cell r="E1535" t="str">
            <v>11.05.05</v>
          </cell>
          <cell r="F1535" t="str">
            <v/>
          </cell>
          <cell r="G1535" t="str">
            <v xml:space="preserve">  .  .</v>
          </cell>
          <cell r="H1535">
            <v>0.01</v>
          </cell>
          <cell r="I1535">
            <v>0</v>
          </cell>
          <cell r="J1535">
            <v>0</v>
          </cell>
          <cell r="K1535">
            <v>0.01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0.01</v>
          </cell>
          <cell r="Q1535">
            <v>0</v>
          </cell>
          <cell r="R1535">
            <v>123</v>
          </cell>
          <cell r="S1535">
            <v>935</v>
          </cell>
          <cell r="T1535" t="str">
            <v>Амортизация (канализация)</v>
          </cell>
          <cell r="U1535">
            <v>5850</v>
          </cell>
          <cell r="V1535">
            <v>83.2</v>
          </cell>
          <cell r="W1535">
            <v>32</v>
          </cell>
          <cell r="X1535">
            <v>51.2</v>
          </cell>
          <cell r="Y1535">
            <v>38.46153846153846</v>
          </cell>
          <cell r="Z1535">
            <v>2250</v>
          </cell>
          <cell r="AA1535">
            <v>3600</v>
          </cell>
          <cell r="AB1535">
            <v>360000</v>
          </cell>
          <cell r="AC1535">
            <v>3599.99</v>
          </cell>
          <cell r="AD1535">
            <v>0</v>
          </cell>
          <cell r="AE1535">
            <v>3600</v>
          </cell>
          <cell r="AF1535">
            <v>0</v>
          </cell>
          <cell r="AG1535">
            <v>10.799999999999999</v>
          </cell>
          <cell r="AH1535">
            <v>5.859375</v>
          </cell>
        </row>
        <row r="1536">
          <cell r="A1536">
            <v>2065</v>
          </cell>
          <cell r="B1536" t="str">
            <v>Кан-ция к дом 3-4 квар 123 нов гор</v>
          </cell>
          <cell r="C1536">
            <v>3.6</v>
          </cell>
          <cell r="D1536" t="str">
            <v>28</v>
          </cell>
          <cell r="E1536" t="str">
            <v>11.05.05</v>
          </cell>
          <cell r="F1536" t="str">
            <v/>
          </cell>
          <cell r="G1536" t="str">
            <v xml:space="preserve">  .  .</v>
          </cell>
          <cell r="H1536">
            <v>0.01</v>
          </cell>
          <cell r="I1536">
            <v>0</v>
          </cell>
          <cell r="J1536">
            <v>0</v>
          </cell>
          <cell r="K1536">
            <v>0.01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0.01</v>
          </cell>
          <cell r="Q1536">
            <v>0</v>
          </cell>
          <cell r="R1536">
            <v>123</v>
          </cell>
          <cell r="S1536">
            <v>935</v>
          </cell>
          <cell r="T1536" t="str">
            <v>Амортизация (канализация)</v>
          </cell>
          <cell r="U1536">
            <v>40975</v>
          </cell>
          <cell r="V1536">
            <v>83.2</v>
          </cell>
          <cell r="W1536">
            <v>32</v>
          </cell>
          <cell r="X1536">
            <v>51.2</v>
          </cell>
          <cell r="Y1536">
            <v>38.46153846153846</v>
          </cell>
          <cell r="Z1536">
            <v>15759.615384615383</v>
          </cell>
          <cell r="AA1536">
            <v>25215.384615384617</v>
          </cell>
          <cell r="AB1536">
            <v>2521538.4615384615</v>
          </cell>
          <cell r="AC1536">
            <v>25215.374615384619</v>
          </cell>
          <cell r="AD1536">
            <v>0</v>
          </cell>
          <cell r="AE1536">
            <v>25215.384615384617</v>
          </cell>
          <cell r="AF1536">
            <v>0</v>
          </cell>
          <cell r="AG1536">
            <v>75.646153846153851</v>
          </cell>
          <cell r="AH1536">
            <v>41.040665064102562</v>
          </cell>
        </row>
        <row r="1537">
          <cell r="A1537">
            <v>2066</v>
          </cell>
          <cell r="B1537" t="str">
            <v>Кан-ция к дому 21 М-на 29</v>
          </cell>
          <cell r="C1537">
            <v>3.6</v>
          </cell>
          <cell r="D1537" t="str">
            <v>28</v>
          </cell>
          <cell r="E1537" t="str">
            <v>11.05.05</v>
          </cell>
          <cell r="F1537" t="str">
            <v/>
          </cell>
          <cell r="G1537" t="str">
            <v xml:space="preserve">  .  .</v>
          </cell>
          <cell r="H1537">
            <v>0.01</v>
          </cell>
          <cell r="I1537">
            <v>0</v>
          </cell>
          <cell r="J1537">
            <v>0</v>
          </cell>
          <cell r="K1537">
            <v>0.01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0.01</v>
          </cell>
          <cell r="Q1537">
            <v>0</v>
          </cell>
          <cell r="R1537">
            <v>123</v>
          </cell>
          <cell r="S1537">
            <v>935</v>
          </cell>
          <cell r="T1537" t="str">
            <v>Амортизация (канализация)</v>
          </cell>
          <cell r="U1537">
            <v>51744</v>
          </cell>
          <cell r="V1537">
            <v>83.2</v>
          </cell>
          <cell r="W1537">
            <v>32</v>
          </cell>
          <cell r="X1537">
            <v>51.2</v>
          </cell>
          <cell r="Y1537">
            <v>38.46153846153846</v>
          </cell>
          <cell r="Z1537">
            <v>19901.538461538461</v>
          </cell>
          <cell r="AA1537">
            <v>31842.461538461539</v>
          </cell>
          <cell r="AB1537">
            <v>3184246.153846154</v>
          </cell>
          <cell r="AC1537">
            <v>31842.451538461541</v>
          </cell>
          <cell r="AD1537">
            <v>0</v>
          </cell>
          <cell r="AE1537">
            <v>31842.461538461539</v>
          </cell>
          <cell r="AF1537">
            <v>0</v>
          </cell>
          <cell r="AG1537">
            <v>95.527384615384619</v>
          </cell>
          <cell r="AH1537">
            <v>51.826923076923073</v>
          </cell>
        </row>
        <row r="1538">
          <cell r="A1538">
            <v>2067</v>
          </cell>
          <cell r="B1538" t="str">
            <v>Кан-ционный коллектор М-29</v>
          </cell>
          <cell r="C1538">
            <v>3.6</v>
          </cell>
          <cell r="D1538" t="str">
            <v>28</v>
          </cell>
          <cell r="E1538" t="str">
            <v>11.05.05</v>
          </cell>
          <cell r="F1538" t="str">
            <v/>
          </cell>
          <cell r="G1538" t="str">
            <v xml:space="preserve">  .  .</v>
          </cell>
          <cell r="H1538">
            <v>0.01</v>
          </cell>
          <cell r="I1538">
            <v>0</v>
          </cell>
          <cell r="J1538">
            <v>0</v>
          </cell>
          <cell r="K1538">
            <v>0.01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0.01</v>
          </cell>
          <cell r="Q1538">
            <v>0</v>
          </cell>
          <cell r="R1538">
            <v>123</v>
          </cell>
          <cell r="S1538">
            <v>935</v>
          </cell>
          <cell r="T1538" t="str">
            <v>Амортизация (канализация)</v>
          </cell>
          <cell r="U1538">
            <v>4107600</v>
          </cell>
          <cell r="V1538">
            <v>83.2</v>
          </cell>
          <cell r="W1538">
            <v>32</v>
          </cell>
          <cell r="X1538">
            <v>51.2</v>
          </cell>
          <cell r="Y1538">
            <v>38.46153846153846</v>
          </cell>
          <cell r="Z1538">
            <v>1579846.1538461538</v>
          </cell>
          <cell r="AA1538">
            <v>2527753.846153846</v>
          </cell>
          <cell r="AB1538">
            <v>252775384.61538461</v>
          </cell>
          <cell r="AC1538">
            <v>2527753.8361538462</v>
          </cell>
          <cell r="AD1538">
            <v>0</v>
          </cell>
          <cell r="AE1538">
            <v>2527753.846153846</v>
          </cell>
          <cell r="AF1538">
            <v>0</v>
          </cell>
          <cell r="AG1538">
            <v>7583.2615384615383</v>
          </cell>
          <cell r="AH1538">
            <v>4114.1826923076924</v>
          </cell>
        </row>
        <row r="1539">
          <cell r="A1539">
            <v>2068</v>
          </cell>
          <cell r="B1539" t="str">
            <v>Кан-ция к дом 17 М-7 нов гор</v>
          </cell>
          <cell r="C1539">
            <v>3.6</v>
          </cell>
          <cell r="D1539" t="str">
            <v>28</v>
          </cell>
          <cell r="E1539" t="str">
            <v>11.05.05</v>
          </cell>
          <cell r="F1539" t="str">
            <v/>
          </cell>
          <cell r="G1539" t="str">
            <v xml:space="preserve">  .  .</v>
          </cell>
          <cell r="H1539">
            <v>0.01</v>
          </cell>
          <cell r="I1539">
            <v>0</v>
          </cell>
          <cell r="J1539">
            <v>0</v>
          </cell>
          <cell r="K1539">
            <v>0.01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0.01</v>
          </cell>
          <cell r="Q1539">
            <v>0</v>
          </cell>
          <cell r="R1539">
            <v>123</v>
          </cell>
          <cell r="S1539">
            <v>935</v>
          </cell>
          <cell r="T1539" t="str">
            <v>Амортизация (канализация)</v>
          </cell>
          <cell r="U1539">
            <v>7275</v>
          </cell>
          <cell r="V1539">
            <v>83.2</v>
          </cell>
          <cell r="W1539">
            <v>32</v>
          </cell>
          <cell r="X1539">
            <v>51.2</v>
          </cell>
          <cell r="Y1539">
            <v>38.46153846153846</v>
          </cell>
          <cell r="Z1539">
            <v>2798.0769230769229</v>
          </cell>
          <cell r="AA1539">
            <v>4476.9230769230771</v>
          </cell>
          <cell r="AB1539">
            <v>447692.30769230769</v>
          </cell>
          <cell r="AC1539">
            <v>4476.9130769230769</v>
          </cell>
          <cell r="AD1539">
            <v>0</v>
          </cell>
          <cell r="AE1539">
            <v>4476.9230769230771</v>
          </cell>
          <cell r="AF1539">
            <v>0</v>
          </cell>
          <cell r="AG1539">
            <v>13.430769230769231</v>
          </cell>
          <cell r="AH1539">
            <v>7.2866586538461533</v>
          </cell>
        </row>
        <row r="1540">
          <cell r="A1540">
            <v>2069</v>
          </cell>
          <cell r="B1540" t="str">
            <v>Кан-ция дом 24 25 26 29 30 М-29</v>
          </cell>
          <cell r="C1540">
            <v>3.6</v>
          </cell>
          <cell r="D1540" t="str">
            <v>28</v>
          </cell>
          <cell r="E1540" t="str">
            <v>11.05.05</v>
          </cell>
          <cell r="F1540" t="str">
            <v/>
          </cell>
          <cell r="G1540" t="str">
            <v xml:space="preserve">  .  .</v>
          </cell>
          <cell r="H1540">
            <v>0.01</v>
          </cell>
          <cell r="I1540">
            <v>0</v>
          </cell>
          <cell r="J1540">
            <v>0</v>
          </cell>
          <cell r="K1540">
            <v>0.01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0.01</v>
          </cell>
          <cell r="Q1540">
            <v>0</v>
          </cell>
          <cell r="R1540">
            <v>123</v>
          </cell>
          <cell r="S1540">
            <v>935</v>
          </cell>
          <cell r="T1540" t="str">
            <v>Амортизация (канализация)</v>
          </cell>
          <cell r="U1540">
            <v>144750</v>
          </cell>
          <cell r="V1540">
            <v>83.2</v>
          </cell>
          <cell r="W1540">
            <v>32</v>
          </cell>
          <cell r="X1540">
            <v>51.2</v>
          </cell>
          <cell r="Y1540">
            <v>38.46153846153846</v>
          </cell>
          <cell r="Z1540">
            <v>55673.076923076915</v>
          </cell>
          <cell r="AA1540">
            <v>89076.923076923093</v>
          </cell>
          <cell r="AB1540">
            <v>8907692.3076923098</v>
          </cell>
          <cell r="AC1540">
            <v>89076.913076923112</v>
          </cell>
          <cell r="AD1540">
            <v>0</v>
          </cell>
          <cell r="AE1540">
            <v>89076.923076923107</v>
          </cell>
          <cell r="AF1540">
            <v>0</v>
          </cell>
          <cell r="AG1540">
            <v>267.23076923076934</v>
          </cell>
          <cell r="AH1540">
            <v>144.98197115384616</v>
          </cell>
        </row>
        <row r="1541">
          <cell r="A1541">
            <v>2070</v>
          </cell>
          <cell r="B1541" t="str">
            <v>Кан-ция к д 16 по ул Лободы</v>
          </cell>
          <cell r="C1541">
            <v>3.6</v>
          </cell>
          <cell r="D1541" t="str">
            <v>28</v>
          </cell>
          <cell r="E1541" t="str">
            <v>11.05.05</v>
          </cell>
          <cell r="F1541" t="str">
            <v/>
          </cell>
          <cell r="G1541" t="str">
            <v xml:space="preserve">  .  .</v>
          </cell>
          <cell r="H1541">
            <v>19.89</v>
          </cell>
          <cell r="I1541">
            <v>0</v>
          </cell>
          <cell r="J1541">
            <v>0</v>
          </cell>
          <cell r="K1541">
            <v>19.89</v>
          </cell>
          <cell r="L1541">
            <v>0</v>
          </cell>
          <cell r="M1541">
            <v>0.06</v>
          </cell>
          <cell r="N1541">
            <v>0.06</v>
          </cell>
          <cell r="O1541">
            <v>1.74</v>
          </cell>
          <cell r="P1541">
            <v>18.149999999999999</v>
          </cell>
          <cell r="Q1541">
            <v>0.1</v>
          </cell>
          <cell r="R1541">
            <v>123</v>
          </cell>
          <cell r="S1541">
            <v>935</v>
          </cell>
          <cell r="T1541" t="str">
            <v>Амортизация (канализация)</v>
          </cell>
          <cell r="U1541">
            <v>42918</v>
          </cell>
          <cell r="V1541">
            <v>83.2</v>
          </cell>
          <cell r="W1541">
            <v>32</v>
          </cell>
          <cell r="X1541">
            <v>51.2</v>
          </cell>
          <cell r="Y1541">
            <v>38.46153846153846</v>
          </cell>
          <cell r="Z1541">
            <v>16506.923076923074</v>
          </cell>
          <cell r="AA1541">
            <v>26411.076923076926</v>
          </cell>
          <cell r="AB1541">
            <v>1455.1557533375717</v>
          </cell>
          <cell r="AC1541">
            <v>28923.157933884304</v>
          </cell>
          <cell r="AD1541">
            <v>2530.2310108073748</v>
          </cell>
          <cell r="AE1541">
            <v>28943.047933884303</v>
          </cell>
          <cell r="AF1541">
            <v>2531.9710108073746</v>
          </cell>
          <cell r="AG1541">
            <v>86.829143801652904</v>
          </cell>
          <cell r="AH1541">
            <v>42.986778846153847</v>
          </cell>
        </row>
        <row r="1542">
          <cell r="A1542">
            <v>2071</v>
          </cell>
          <cell r="B1542" t="str">
            <v>Самотечный коллектор от Ю-Зап части</v>
          </cell>
          <cell r="C1542">
            <v>3.6</v>
          </cell>
          <cell r="D1542" t="str">
            <v>28</v>
          </cell>
          <cell r="E1542" t="str">
            <v>11.05.05</v>
          </cell>
          <cell r="F1542" t="str">
            <v/>
          </cell>
          <cell r="G1542" t="str">
            <v xml:space="preserve">  .  .</v>
          </cell>
          <cell r="H1542">
            <v>360061.72</v>
          </cell>
          <cell r="I1542">
            <v>0</v>
          </cell>
          <cell r="J1542">
            <v>0</v>
          </cell>
          <cell r="K1542">
            <v>360061.72</v>
          </cell>
          <cell r="L1542">
            <v>0</v>
          </cell>
          <cell r="M1542">
            <v>1080.19</v>
          </cell>
          <cell r="N1542">
            <v>1080.19</v>
          </cell>
          <cell r="O1542">
            <v>4287.72</v>
          </cell>
          <cell r="P1542">
            <v>355774</v>
          </cell>
          <cell r="Q1542">
            <v>1800.31</v>
          </cell>
          <cell r="R1542">
            <v>123</v>
          </cell>
          <cell r="S1542">
            <v>935</v>
          </cell>
          <cell r="T1542" t="str">
            <v>Амортизация (канализация)</v>
          </cell>
          <cell r="U1542">
            <v>56300629</v>
          </cell>
          <cell r="V1542">
            <v>83.2</v>
          </cell>
          <cell r="W1542">
            <v>32</v>
          </cell>
          <cell r="X1542">
            <v>51.2</v>
          </cell>
          <cell r="Y1542">
            <v>38.46153846153846</v>
          </cell>
          <cell r="Z1542">
            <v>21654088.076923076</v>
          </cell>
          <cell r="AA1542">
            <v>34646540.923076928</v>
          </cell>
          <cell r="AB1542">
            <v>97.383566317597484</v>
          </cell>
          <cell r="AC1542">
            <v>34704032.668048218</v>
          </cell>
          <cell r="AD1542">
            <v>413265.74497128912</v>
          </cell>
          <cell r="AE1542">
            <v>35064094.388048217</v>
          </cell>
          <cell r="AF1542">
            <v>417553.4649712891</v>
          </cell>
          <cell r="AG1542">
            <v>105192.28316414465</v>
          </cell>
          <cell r="AH1542">
            <v>56390.85436698718</v>
          </cell>
        </row>
        <row r="1543">
          <cell r="A1543">
            <v>2072</v>
          </cell>
          <cell r="B1543" t="str">
            <v>Кан-ция к зданию Сов райкома партии</v>
          </cell>
          <cell r="C1543">
            <v>3.6</v>
          </cell>
          <cell r="D1543" t="str">
            <v>28</v>
          </cell>
          <cell r="E1543" t="str">
            <v>11.05.05</v>
          </cell>
          <cell r="F1543" t="str">
            <v/>
          </cell>
          <cell r="G1543" t="str">
            <v xml:space="preserve">  .  .</v>
          </cell>
          <cell r="H1543">
            <v>0.01</v>
          </cell>
          <cell r="I1543">
            <v>0</v>
          </cell>
          <cell r="J1543">
            <v>0</v>
          </cell>
          <cell r="K1543">
            <v>0.01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0.01</v>
          </cell>
          <cell r="Q1543">
            <v>0</v>
          </cell>
          <cell r="R1543">
            <v>123</v>
          </cell>
          <cell r="S1543">
            <v>935</v>
          </cell>
          <cell r="T1543" t="str">
            <v>Амортизация (канализация)</v>
          </cell>
          <cell r="U1543">
            <v>238140</v>
          </cell>
          <cell r="V1543">
            <v>83.2</v>
          </cell>
          <cell r="W1543">
            <v>32</v>
          </cell>
          <cell r="X1543">
            <v>51.2</v>
          </cell>
          <cell r="Y1543">
            <v>38.46153846153846</v>
          </cell>
          <cell r="Z1543">
            <v>91592.307692307688</v>
          </cell>
          <cell r="AA1543">
            <v>146547.69230769231</v>
          </cell>
          <cell r="AB1543">
            <v>14654769.23076923</v>
          </cell>
          <cell r="AC1543">
            <v>146547.6823076923</v>
          </cell>
          <cell r="AD1543">
            <v>0</v>
          </cell>
          <cell r="AE1543">
            <v>146547.69230769231</v>
          </cell>
          <cell r="AF1543">
            <v>0</v>
          </cell>
          <cell r="AG1543">
            <v>439.64307692307699</v>
          </cell>
          <cell r="AH1543">
            <v>238.52163461538461</v>
          </cell>
        </row>
        <row r="1544">
          <cell r="A1544">
            <v>2073</v>
          </cell>
          <cell r="B1544" t="str">
            <v>КАн-ция к Универмагу в кв72 нов гор</v>
          </cell>
          <cell r="C1544">
            <v>3.6</v>
          </cell>
          <cell r="D1544" t="str">
            <v>28</v>
          </cell>
          <cell r="E1544" t="str">
            <v>11.05.05</v>
          </cell>
          <cell r="F1544" t="str">
            <v/>
          </cell>
          <cell r="G1544" t="str">
            <v xml:space="preserve">  .  .</v>
          </cell>
          <cell r="H1544">
            <v>0.01</v>
          </cell>
          <cell r="I1544">
            <v>0</v>
          </cell>
          <cell r="J1544">
            <v>0</v>
          </cell>
          <cell r="K1544">
            <v>0.01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0.01</v>
          </cell>
          <cell r="Q1544">
            <v>0</v>
          </cell>
          <cell r="R1544">
            <v>123</v>
          </cell>
          <cell r="S1544">
            <v>935</v>
          </cell>
          <cell r="T1544" t="str">
            <v>Амортизация (канализация)</v>
          </cell>
          <cell r="U1544">
            <v>43309</v>
          </cell>
          <cell r="V1544">
            <v>83.2</v>
          </cell>
          <cell r="W1544">
            <v>32</v>
          </cell>
          <cell r="X1544">
            <v>51.2</v>
          </cell>
          <cell r="Y1544">
            <v>38.46153846153846</v>
          </cell>
          <cell r="Z1544">
            <v>16657.307692307691</v>
          </cell>
          <cell r="AA1544">
            <v>26651.692307692309</v>
          </cell>
          <cell r="AB1544">
            <v>2665169.230769231</v>
          </cell>
          <cell r="AC1544">
            <v>26651.682307692314</v>
          </cell>
          <cell r="AD1544">
            <v>0</v>
          </cell>
          <cell r="AE1544">
            <v>26651.692307692312</v>
          </cell>
          <cell r="AF1544">
            <v>0</v>
          </cell>
          <cell r="AG1544">
            <v>79.95507692307693</v>
          </cell>
          <cell r="AH1544">
            <v>43.378405448717949</v>
          </cell>
        </row>
        <row r="1545">
          <cell r="A1545">
            <v>2074</v>
          </cell>
          <cell r="B1545" t="str">
            <v>Кан-ция кв 44 дом 6 ул Горношах у вокзал</v>
          </cell>
          <cell r="C1545">
            <v>3.6</v>
          </cell>
          <cell r="D1545" t="str">
            <v>28</v>
          </cell>
          <cell r="E1545" t="str">
            <v>11.05.05</v>
          </cell>
          <cell r="F1545" t="str">
            <v/>
          </cell>
          <cell r="G1545" t="str">
            <v xml:space="preserve">  .  .</v>
          </cell>
          <cell r="H1545">
            <v>0.01</v>
          </cell>
          <cell r="I1545">
            <v>0</v>
          </cell>
          <cell r="J1545">
            <v>0</v>
          </cell>
          <cell r="K1545">
            <v>0.01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0.01</v>
          </cell>
          <cell r="Q1545">
            <v>0</v>
          </cell>
          <cell r="R1545">
            <v>123</v>
          </cell>
          <cell r="S1545">
            <v>935</v>
          </cell>
          <cell r="T1545" t="str">
            <v>Амортизация (канализация)</v>
          </cell>
          <cell r="U1545">
            <v>91473.2</v>
          </cell>
          <cell r="V1545">
            <v>80.599999999999994</v>
          </cell>
          <cell r="W1545">
            <v>31</v>
          </cell>
          <cell r="X1545">
            <v>49.6</v>
          </cell>
          <cell r="Y1545">
            <v>38.461538461538467</v>
          </cell>
          <cell r="Z1545">
            <v>35182</v>
          </cell>
          <cell r="AA1545">
            <v>56291.199999999997</v>
          </cell>
          <cell r="AB1545">
            <v>5629120</v>
          </cell>
          <cell r="AC1545">
            <v>56291.19</v>
          </cell>
          <cell r="AD1545">
            <v>0</v>
          </cell>
          <cell r="AE1545">
            <v>56291.200000000004</v>
          </cell>
          <cell r="AF1545">
            <v>0</v>
          </cell>
          <cell r="AG1545">
            <v>168.87360000000001</v>
          </cell>
          <cell r="AH1545">
            <v>94.575268817204304</v>
          </cell>
        </row>
        <row r="1546">
          <cell r="A1546">
            <v>2075</v>
          </cell>
          <cell r="B1546" t="str">
            <v>Кан-ция от блок-секц208 209 210 М-на 28</v>
          </cell>
          <cell r="C1546">
            <v>3.6</v>
          </cell>
          <cell r="D1546" t="str">
            <v>28</v>
          </cell>
          <cell r="E1546" t="str">
            <v>11.05.05</v>
          </cell>
          <cell r="F1546" t="str">
            <v/>
          </cell>
          <cell r="G1546" t="str">
            <v xml:space="preserve">  .  .</v>
          </cell>
          <cell r="H1546">
            <v>0.01</v>
          </cell>
          <cell r="I1546">
            <v>0</v>
          </cell>
          <cell r="J1546">
            <v>0</v>
          </cell>
          <cell r="K1546">
            <v>0.01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0.01</v>
          </cell>
          <cell r="Q1546">
            <v>0</v>
          </cell>
          <cell r="R1546">
            <v>123</v>
          </cell>
          <cell r="S1546">
            <v>935</v>
          </cell>
          <cell r="T1546" t="str">
            <v>Амортизация (канализация)</v>
          </cell>
          <cell r="U1546">
            <v>33187.5</v>
          </cell>
          <cell r="V1546">
            <v>80.599999999999994</v>
          </cell>
          <cell r="W1546">
            <v>31</v>
          </cell>
          <cell r="X1546">
            <v>49.6</v>
          </cell>
          <cell r="Y1546">
            <v>38.461538461538467</v>
          </cell>
          <cell r="Z1546">
            <v>12764.42307692308</v>
          </cell>
          <cell r="AA1546">
            <v>20423.076923076922</v>
          </cell>
          <cell r="AB1546">
            <v>2042307.6923076923</v>
          </cell>
          <cell r="AC1546">
            <v>20423.066923076924</v>
          </cell>
          <cell r="AD1546">
            <v>0</v>
          </cell>
          <cell r="AE1546">
            <v>20423.076923076922</v>
          </cell>
          <cell r="AF1546">
            <v>0</v>
          </cell>
          <cell r="AG1546">
            <v>61.269230769230766</v>
          </cell>
          <cell r="AH1546">
            <v>34.312965260545909</v>
          </cell>
        </row>
        <row r="1547">
          <cell r="A1547">
            <v>2076</v>
          </cell>
          <cell r="B1547" t="str">
            <v>Кан-ция дом 4 М-59 нов гор пр Абдирова</v>
          </cell>
          <cell r="C1547">
            <v>3.6</v>
          </cell>
          <cell r="D1547" t="str">
            <v>28</v>
          </cell>
          <cell r="E1547" t="str">
            <v>11.05.05</v>
          </cell>
          <cell r="F1547" t="str">
            <v/>
          </cell>
          <cell r="G1547" t="str">
            <v xml:space="preserve">  .  .</v>
          </cell>
          <cell r="H1547">
            <v>14390.34</v>
          </cell>
          <cell r="I1547">
            <v>0</v>
          </cell>
          <cell r="J1547">
            <v>0</v>
          </cell>
          <cell r="K1547">
            <v>14390.34</v>
          </cell>
          <cell r="L1547">
            <v>0</v>
          </cell>
          <cell r="M1547">
            <v>43.17</v>
          </cell>
          <cell r="N1547">
            <v>43.17</v>
          </cell>
          <cell r="O1547">
            <v>215.85</v>
          </cell>
          <cell r="P1547">
            <v>14174.49</v>
          </cell>
          <cell r="Q1547">
            <v>71.95</v>
          </cell>
          <cell r="R1547">
            <v>123</v>
          </cell>
          <cell r="S1547">
            <v>935</v>
          </cell>
          <cell r="T1547" t="str">
            <v>Амортизация (канализация)</v>
          </cell>
          <cell r="U1547">
            <v>8750</v>
          </cell>
          <cell r="V1547">
            <v>80.599999999999994</v>
          </cell>
          <cell r="W1547">
            <v>31</v>
          </cell>
          <cell r="X1547">
            <v>49.6</v>
          </cell>
          <cell r="Y1547">
            <v>38.461538461538467</v>
          </cell>
          <cell r="Z1547">
            <v>3365.3846153846162</v>
          </cell>
          <cell r="AA1547">
            <v>5384.6153846153838</v>
          </cell>
          <cell r="AB1547">
            <v>0.37988071419962088</v>
          </cell>
          <cell r="AC1547">
            <v>-8923.7273632246288</v>
          </cell>
          <cell r="AD1547">
            <v>-133.85274784001183</v>
          </cell>
          <cell r="AE1547">
            <v>5466.6126367753714</v>
          </cell>
          <cell r="AF1547">
            <v>81.997252159988165</v>
          </cell>
          <cell r="AG1547">
            <v>16.399837910326113</v>
          </cell>
          <cell r="AH1547">
            <v>9.0467328370554174</v>
          </cell>
        </row>
        <row r="1548">
          <cell r="A1548">
            <v>2077</v>
          </cell>
          <cell r="B1548" t="str">
            <v>Коллектор 19</v>
          </cell>
          <cell r="C1548">
            <v>3.6</v>
          </cell>
          <cell r="D1548" t="str">
            <v>28</v>
          </cell>
          <cell r="E1548" t="str">
            <v>11.05.05</v>
          </cell>
          <cell r="F1548" t="str">
            <v/>
          </cell>
          <cell r="G1548" t="str">
            <v xml:space="preserve">  .  .</v>
          </cell>
          <cell r="H1548">
            <v>0.01</v>
          </cell>
          <cell r="I1548">
            <v>0</v>
          </cell>
          <cell r="J1548">
            <v>0</v>
          </cell>
          <cell r="K1548">
            <v>0.01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0.01</v>
          </cell>
          <cell r="Q1548">
            <v>0</v>
          </cell>
          <cell r="R1548">
            <v>123</v>
          </cell>
          <cell r="S1548">
            <v>935</v>
          </cell>
          <cell r="T1548" t="str">
            <v>Амортизация (канализация)</v>
          </cell>
          <cell r="U1548">
            <v>10831275</v>
          </cell>
          <cell r="V1548">
            <v>80.599999999999994</v>
          </cell>
          <cell r="W1548">
            <v>31</v>
          </cell>
          <cell r="X1548">
            <v>49.6</v>
          </cell>
          <cell r="Y1548">
            <v>38.461538461538467</v>
          </cell>
          <cell r="Z1548">
            <v>4165875</v>
          </cell>
          <cell r="AA1548">
            <v>6665399.9999999991</v>
          </cell>
          <cell r="AB1548">
            <v>666539999.99999988</v>
          </cell>
          <cell r="AC1548">
            <v>6665399.9899999993</v>
          </cell>
          <cell r="AD1548">
            <v>0</v>
          </cell>
          <cell r="AE1548">
            <v>6665399.9999999991</v>
          </cell>
          <cell r="AF1548">
            <v>0</v>
          </cell>
          <cell r="AG1548">
            <v>19996.199999999997</v>
          </cell>
          <cell r="AH1548">
            <v>11198.588709677419</v>
          </cell>
        </row>
        <row r="1549">
          <cell r="A1549">
            <v>2078</v>
          </cell>
          <cell r="B1549" t="str">
            <v>Кан-ция от дома 12 М-18</v>
          </cell>
          <cell r="C1549">
            <v>3.6</v>
          </cell>
          <cell r="D1549" t="str">
            <v>28</v>
          </cell>
          <cell r="E1549" t="str">
            <v>11.05.05</v>
          </cell>
          <cell r="F1549" t="str">
            <v/>
          </cell>
          <cell r="G1549" t="str">
            <v xml:space="preserve">  .  .</v>
          </cell>
          <cell r="H1549">
            <v>0.01</v>
          </cell>
          <cell r="I1549">
            <v>0</v>
          </cell>
          <cell r="J1549">
            <v>0</v>
          </cell>
          <cell r="K1549">
            <v>0.01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0.01</v>
          </cell>
          <cell r="Q1549">
            <v>0</v>
          </cell>
          <cell r="R1549">
            <v>123</v>
          </cell>
          <cell r="S1549">
            <v>935</v>
          </cell>
          <cell r="T1549" t="str">
            <v>Амортизация (канализация)</v>
          </cell>
          <cell r="U1549">
            <v>26125</v>
          </cell>
          <cell r="V1549">
            <v>80.599999999999994</v>
          </cell>
          <cell r="W1549">
            <v>31</v>
          </cell>
          <cell r="X1549">
            <v>49.6</v>
          </cell>
          <cell r="Y1549">
            <v>38.461538461538467</v>
          </cell>
          <cell r="Z1549">
            <v>10048.076923076926</v>
          </cell>
          <cell r="AA1549">
            <v>16076.923076923074</v>
          </cell>
          <cell r="AB1549">
            <v>1607692.3076923075</v>
          </cell>
          <cell r="AC1549">
            <v>16076.913076923076</v>
          </cell>
          <cell r="AD1549">
            <v>0</v>
          </cell>
          <cell r="AE1549">
            <v>16076.923076923076</v>
          </cell>
          <cell r="AF1549">
            <v>0</v>
          </cell>
          <cell r="AG1549">
            <v>48.230769230769234</v>
          </cell>
          <cell r="AH1549">
            <v>27.010959470636891</v>
          </cell>
        </row>
        <row r="1550">
          <cell r="A1550">
            <v>2079</v>
          </cell>
          <cell r="B1550" t="str">
            <v>Кан-ция от дом 40 45 47 35 по ул Торговй</v>
          </cell>
          <cell r="C1550">
            <v>3.6</v>
          </cell>
          <cell r="D1550" t="str">
            <v>28</v>
          </cell>
          <cell r="E1550" t="str">
            <v>11.05.05</v>
          </cell>
          <cell r="F1550" t="str">
            <v/>
          </cell>
          <cell r="G1550" t="str">
            <v xml:space="preserve">  .  .</v>
          </cell>
          <cell r="H1550">
            <v>0.01</v>
          </cell>
          <cell r="I1550">
            <v>0</v>
          </cell>
          <cell r="J1550">
            <v>0</v>
          </cell>
          <cell r="K1550">
            <v>0.01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0.01</v>
          </cell>
          <cell r="Q1550">
            <v>0</v>
          </cell>
          <cell r="R1550">
            <v>123</v>
          </cell>
          <cell r="S1550">
            <v>935</v>
          </cell>
          <cell r="T1550" t="str">
            <v>Амортизация (канализация)</v>
          </cell>
          <cell r="U1550">
            <v>49340</v>
          </cell>
          <cell r="V1550">
            <v>80.599999999999994</v>
          </cell>
          <cell r="W1550">
            <v>31</v>
          </cell>
          <cell r="X1550">
            <v>49.6</v>
          </cell>
          <cell r="Y1550">
            <v>38.461538461538467</v>
          </cell>
          <cell r="Z1550">
            <v>18976.923076923082</v>
          </cell>
          <cell r="AA1550">
            <v>30363.076923076918</v>
          </cell>
          <cell r="AB1550">
            <v>3036307.6923076916</v>
          </cell>
          <cell r="AC1550">
            <v>30363.066923076916</v>
          </cell>
          <cell r="AD1550">
            <v>0</v>
          </cell>
          <cell r="AE1550">
            <v>30363.076923076915</v>
          </cell>
          <cell r="AF1550">
            <v>0</v>
          </cell>
          <cell r="AG1550">
            <v>91.089230769230753</v>
          </cell>
          <cell r="AH1550">
            <v>51.013234077750212</v>
          </cell>
        </row>
        <row r="1551">
          <cell r="A1551">
            <v>2080</v>
          </cell>
          <cell r="B1551" t="str">
            <v>Кан-ция от вставки между дом 41-42 М-17</v>
          </cell>
          <cell r="C1551">
            <v>3.6</v>
          </cell>
          <cell r="D1551" t="str">
            <v>28</v>
          </cell>
          <cell r="E1551" t="str">
            <v>11.05.05</v>
          </cell>
          <cell r="F1551" t="str">
            <v/>
          </cell>
          <cell r="G1551" t="str">
            <v xml:space="preserve">  .  .</v>
          </cell>
          <cell r="H1551">
            <v>0.01</v>
          </cell>
          <cell r="I1551">
            <v>0</v>
          </cell>
          <cell r="J1551">
            <v>0</v>
          </cell>
          <cell r="K1551">
            <v>0.01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0.01</v>
          </cell>
          <cell r="Q1551">
            <v>0</v>
          </cell>
          <cell r="R1551">
            <v>123</v>
          </cell>
          <cell r="S1551">
            <v>935</v>
          </cell>
          <cell r="T1551" t="str">
            <v>Амортизация (канализация)</v>
          </cell>
          <cell r="U1551">
            <v>3000</v>
          </cell>
          <cell r="V1551">
            <v>80.599999999999994</v>
          </cell>
          <cell r="W1551">
            <v>31</v>
          </cell>
          <cell r="X1551">
            <v>49.6</v>
          </cell>
          <cell r="Y1551">
            <v>38.461538461538467</v>
          </cell>
          <cell r="Z1551">
            <v>1153.846153846154</v>
          </cell>
          <cell r="AA1551">
            <v>1846.153846153846</v>
          </cell>
          <cell r="AB1551">
            <v>184615.3846153846</v>
          </cell>
          <cell r="AC1551">
            <v>1846.143846153846</v>
          </cell>
          <cell r="AD1551">
            <v>0</v>
          </cell>
          <cell r="AE1551">
            <v>1846.153846153846</v>
          </cell>
          <cell r="AF1551">
            <v>0</v>
          </cell>
          <cell r="AG1551">
            <v>5.5384615384615374</v>
          </cell>
          <cell r="AH1551">
            <v>3.1017369727047153</v>
          </cell>
        </row>
        <row r="1552">
          <cell r="A1552">
            <v>2081</v>
          </cell>
          <cell r="B1552" t="str">
            <v>Кан-ция от дом 11а 63а по ул 50 лет Каз</v>
          </cell>
          <cell r="C1552">
            <v>3.6</v>
          </cell>
          <cell r="D1552" t="str">
            <v>28</v>
          </cell>
          <cell r="E1552" t="str">
            <v>11.05.05</v>
          </cell>
          <cell r="F1552" t="str">
            <v/>
          </cell>
          <cell r="G1552" t="str">
            <v xml:space="preserve">  .  .</v>
          </cell>
          <cell r="H1552">
            <v>0.01</v>
          </cell>
          <cell r="I1552">
            <v>0</v>
          </cell>
          <cell r="J1552">
            <v>0</v>
          </cell>
          <cell r="K1552">
            <v>0.01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0.01</v>
          </cell>
          <cell r="Q1552">
            <v>0</v>
          </cell>
          <cell r="R1552">
            <v>123</v>
          </cell>
          <cell r="S1552">
            <v>935</v>
          </cell>
          <cell r="T1552" t="str">
            <v>Амортизация (канализация)</v>
          </cell>
          <cell r="U1552">
            <v>101948</v>
          </cell>
          <cell r="V1552">
            <v>80.599999999999994</v>
          </cell>
          <cell r="W1552">
            <v>31</v>
          </cell>
          <cell r="X1552">
            <v>49.6</v>
          </cell>
          <cell r="Y1552">
            <v>38.461538461538467</v>
          </cell>
          <cell r="Z1552">
            <v>39210.769230769234</v>
          </cell>
          <cell r="AA1552">
            <v>62737.230769230751</v>
          </cell>
          <cell r="AB1552">
            <v>6273723.0769230751</v>
          </cell>
          <cell r="AC1552">
            <v>62737.220769230749</v>
          </cell>
          <cell r="AD1552">
            <v>0</v>
          </cell>
          <cell r="AE1552">
            <v>62737.230769230751</v>
          </cell>
          <cell r="AF1552">
            <v>0</v>
          </cell>
          <cell r="AG1552">
            <v>188.21169230769226</v>
          </cell>
          <cell r="AH1552">
            <v>105.40529363110009</v>
          </cell>
        </row>
        <row r="1553">
          <cell r="A1553">
            <v>2082</v>
          </cell>
          <cell r="B1553" t="str">
            <v>Кан-ция к дому 7 8 16 в М-не 18</v>
          </cell>
          <cell r="C1553">
            <v>3.6</v>
          </cell>
          <cell r="D1553" t="str">
            <v>28</v>
          </cell>
          <cell r="E1553" t="str">
            <v>11.05.05</v>
          </cell>
          <cell r="F1553" t="str">
            <v/>
          </cell>
          <cell r="G1553" t="str">
            <v xml:space="preserve">  .  .</v>
          </cell>
          <cell r="H1553">
            <v>0.01</v>
          </cell>
          <cell r="I1553">
            <v>0</v>
          </cell>
          <cell r="J1553">
            <v>0</v>
          </cell>
          <cell r="K1553">
            <v>0.01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0.01</v>
          </cell>
          <cell r="Q1553">
            <v>0</v>
          </cell>
          <cell r="R1553">
            <v>123</v>
          </cell>
          <cell r="S1553">
            <v>935</v>
          </cell>
          <cell r="T1553" t="str">
            <v>Амортизация (канализация)</v>
          </cell>
          <cell r="U1553">
            <v>90900</v>
          </cell>
          <cell r="V1553">
            <v>80.599999999999994</v>
          </cell>
          <cell r="W1553">
            <v>31</v>
          </cell>
          <cell r="X1553">
            <v>49.6</v>
          </cell>
          <cell r="Y1553">
            <v>38.461538461538467</v>
          </cell>
          <cell r="Z1553">
            <v>34961.538461538468</v>
          </cell>
          <cell r="AA1553">
            <v>55938.461538461532</v>
          </cell>
          <cell r="AB1553">
            <v>5593846.1538461531</v>
          </cell>
          <cell r="AC1553">
            <v>55938.45153846153</v>
          </cell>
          <cell r="AD1553">
            <v>0</v>
          </cell>
          <cell r="AE1553">
            <v>55938.461538461532</v>
          </cell>
          <cell r="AF1553">
            <v>0</v>
          </cell>
          <cell r="AG1553">
            <v>167.8153846153846</v>
          </cell>
          <cell r="AH1553">
            <v>93.982630272952861</v>
          </cell>
        </row>
        <row r="1554">
          <cell r="A1554">
            <v>2083</v>
          </cell>
          <cell r="B1554" t="str">
            <v>Кан-ция к дому 11 в М-не 18</v>
          </cell>
          <cell r="C1554">
            <v>3.6</v>
          </cell>
          <cell r="D1554" t="str">
            <v>28</v>
          </cell>
          <cell r="E1554" t="str">
            <v>11.05.05</v>
          </cell>
          <cell r="F1554" t="str">
            <v/>
          </cell>
          <cell r="G1554" t="str">
            <v xml:space="preserve">  .  .</v>
          </cell>
          <cell r="H1554">
            <v>0.01</v>
          </cell>
          <cell r="I1554">
            <v>0</v>
          </cell>
          <cell r="J1554">
            <v>0</v>
          </cell>
          <cell r="K1554">
            <v>0.01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0.01</v>
          </cell>
          <cell r="Q1554">
            <v>0</v>
          </cell>
          <cell r="R1554">
            <v>123</v>
          </cell>
          <cell r="S1554">
            <v>935</v>
          </cell>
          <cell r="T1554" t="str">
            <v>Амортизация (канализация)</v>
          </cell>
          <cell r="U1554">
            <v>47250</v>
          </cell>
          <cell r="V1554">
            <v>80.599999999999994</v>
          </cell>
          <cell r="W1554">
            <v>31</v>
          </cell>
          <cell r="X1554">
            <v>49.6</v>
          </cell>
          <cell r="Y1554">
            <v>38.461538461538467</v>
          </cell>
          <cell r="Z1554">
            <v>18173.076923076926</v>
          </cell>
          <cell r="AA1554">
            <v>29076.923076923074</v>
          </cell>
          <cell r="AB1554">
            <v>2907692.3076923075</v>
          </cell>
          <cell r="AC1554">
            <v>29076.913076923076</v>
          </cell>
          <cell r="AD1554">
            <v>0</v>
          </cell>
          <cell r="AE1554">
            <v>29076.923076923074</v>
          </cell>
          <cell r="AF1554">
            <v>0</v>
          </cell>
          <cell r="AG1554">
            <v>87.230769230769226</v>
          </cell>
          <cell r="AH1554">
            <v>48.852357320099259</v>
          </cell>
        </row>
        <row r="1555">
          <cell r="A1555">
            <v>2084</v>
          </cell>
          <cell r="B1555" t="str">
            <v>Кан-ция к общеж в квар4 н-майкудук</v>
          </cell>
          <cell r="C1555">
            <v>3.6</v>
          </cell>
          <cell r="D1555" t="str">
            <v>28</v>
          </cell>
          <cell r="E1555" t="str">
            <v>11.05.05</v>
          </cell>
          <cell r="F1555" t="str">
            <v/>
          </cell>
          <cell r="G1555" t="str">
            <v xml:space="preserve">  .  .</v>
          </cell>
          <cell r="H1555">
            <v>0.01</v>
          </cell>
          <cell r="I1555">
            <v>0</v>
          </cell>
          <cell r="J1555">
            <v>0</v>
          </cell>
          <cell r="K1555">
            <v>0.01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0.01</v>
          </cell>
          <cell r="Q1555">
            <v>0</v>
          </cell>
          <cell r="R1555">
            <v>123</v>
          </cell>
          <cell r="S1555">
            <v>935</v>
          </cell>
          <cell r="T1555" t="str">
            <v>Амортизация (канализация)</v>
          </cell>
          <cell r="U1555">
            <v>30075</v>
          </cell>
          <cell r="V1555">
            <v>80.599999999999994</v>
          </cell>
          <cell r="W1555">
            <v>31</v>
          </cell>
          <cell r="X1555">
            <v>49.6</v>
          </cell>
          <cell r="Y1555">
            <v>38.461538461538467</v>
          </cell>
          <cell r="Z1555">
            <v>11567.307692307695</v>
          </cell>
          <cell r="AA1555">
            <v>18507.692307692305</v>
          </cell>
          <cell r="AB1555">
            <v>1850769.2307692305</v>
          </cell>
          <cell r="AC1555">
            <v>18507.682307692306</v>
          </cell>
          <cell r="AD1555">
            <v>0</v>
          </cell>
          <cell r="AE1555">
            <v>18507.692307692305</v>
          </cell>
          <cell r="AF1555">
            <v>0</v>
          </cell>
          <cell r="AG1555">
            <v>55.523076923076921</v>
          </cell>
          <cell r="AH1555">
            <v>31.094913151364764</v>
          </cell>
        </row>
        <row r="1556">
          <cell r="A1556">
            <v>2085</v>
          </cell>
          <cell r="B1556" t="str">
            <v>Кан-ция к дом34-39 41-46 ул Торговая</v>
          </cell>
          <cell r="C1556">
            <v>3.6</v>
          </cell>
          <cell r="D1556" t="str">
            <v>28</v>
          </cell>
          <cell r="E1556" t="str">
            <v>11.05.05</v>
          </cell>
          <cell r="F1556" t="str">
            <v/>
          </cell>
          <cell r="G1556" t="str">
            <v xml:space="preserve">  .  .</v>
          </cell>
          <cell r="H1556">
            <v>0.01</v>
          </cell>
          <cell r="I1556">
            <v>0</v>
          </cell>
          <cell r="J1556">
            <v>0</v>
          </cell>
          <cell r="K1556">
            <v>0.01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0.01</v>
          </cell>
          <cell r="Q1556">
            <v>0</v>
          </cell>
          <cell r="R1556">
            <v>123</v>
          </cell>
          <cell r="S1556">
            <v>935</v>
          </cell>
          <cell r="T1556" t="str">
            <v>Амортизация (канализация)</v>
          </cell>
          <cell r="U1556">
            <v>192020</v>
          </cell>
          <cell r="V1556">
            <v>80.599999999999994</v>
          </cell>
          <cell r="W1556">
            <v>31</v>
          </cell>
          <cell r="X1556">
            <v>49.6</v>
          </cell>
          <cell r="Y1556">
            <v>38.461538461538467</v>
          </cell>
          <cell r="Z1556">
            <v>73853.846153846171</v>
          </cell>
          <cell r="AA1556">
            <v>118166.15384615383</v>
          </cell>
          <cell r="AB1556">
            <v>11816615.384615382</v>
          </cell>
          <cell r="AC1556">
            <v>118166.14384615383</v>
          </cell>
          <cell r="AD1556">
            <v>0</v>
          </cell>
          <cell r="AE1556">
            <v>118166.15384615383</v>
          </cell>
          <cell r="AF1556">
            <v>0</v>
          </cell>
          <cell r="AG1556">
            <v>354.49846153846153</v>
          </cell>
          <cell r="AH1556">
            <v>198.53184449958644</v>
          </cell>
        </row>
        <row r="1557">
          <cell r="A1557">
            <v>2086</v>
          </cell>
          <cell r="B1557" t="str">
            <v>Кан-ция к дом 4а М-н 7 нов гор</v>
          </cell>
          <cell r="C1557">
            <v>3.6</v>
          </cell>
          <cell r="D1557" t="str">
            <v>28</v>
          </cell>
          <cell r="E1557" t="str">
            <v>11.05.05</v>
          </cell>
          <cell r="F1557" t="str">
            <v/>
          </cell>
          <cell r="G1557" t="str">
            <v xml:space="preserve">  .  .</v>
          </cell>
          <cell r="H1557">
            <v>0.01</v>
          </cell>
          <cell r="I1557">
            <v>0</v>
          </cell>
          <cell r="J1557">
            <v>0</v>
          </cell>
          <cell r="K1557">
            <v>0.01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0.01</v>
          </cell>
          <cell r="Q1557">
            <v>0</v>
          </cell>
          <cell r="R1557">
            <v>123</v>
          </cell>
          <cell r="S1557">
            <v>935</v>
          </cell>
          <cell r="T1557" t="str">
            <v>Амортизация (канализация)</v>
          </cell>
          <cell r="U1557">
            <v>38950</v>
          </cell>
          <cell r="V1557">
            <v>80.599999999999994</v>
          </cell>
          <cell r="W1557">
            <v>31</v>
          </cell>
          <cell r="X1557">
            <v>49.6</v>
          </cell>
          <cell r="Y1557">
            <v>38.461538461538467</v>
          </cell>
          <cell r="Z1557">
            <v>14980.769230769234</v>
          </cell>
          <cell r="AA1557">
            <v>23969.230769230766</v>
          </cell>
          <cell r="AB1557">
            <v>2396923.0769230765</v>
          </cell>
          <cell r="AC1557">
            <v>23969.220769230767</v>
          </cell>
          <cell r="AD1557">
            <v>0</v>
          </cell>
          <cell r="AE1557">
            <v>23969.230769230766</v>
          </cell>
          <cell r="AF1557">
            <v>0</v>
          </cell>
          <cell r="AG1557">
            <v>71.907692307692301</v>
          </cell>
          <cell r="AH1557">
            <v>40.27088502894955</v>
          </cell>
        </row>
        <row r="1558">
          <cell r="A1558">
            <v>2087</v>
          </cell>
          <cell r="B1558" t="str">
            <v>Кан-ция от дом 27 28 М-на 28</v>
          </cell>
          <cell r="C1558">
            <v>3.6</v>
          </cell>
          <cell r="D1558" t="str">
            <v>28</v>
          </cell>
          <cell r="E1558" t="str">
            <v>11.05.05</v>
          </cell>
          <cell r="F1558" t="str">
            <v/>
          </cell>
          <cell r="G1558" t="str">
            <v xml:space="preserve">  .  .</v>
          </cell>
          <cell r="H1558">
            <v>0.01</v>
          </cell>
          <cell r="I1558">
            <v>0</v>
          </cell>
          <cell r="J1558">
            <v>0</v>
          </cell>
          <cell r="K1558">
            <v>0.01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0.01</v>
          </cell>
          <cell r="Q1558">
            <v>0</v>
          </cell>
          <cell r="R1558">
            <v>123</v>
          </cell>
          <cell r="S1558">
            <v>935</v>
          </cell>
          <cell r="T1558" t="str">
            <v>Амортизация (канализация)</v>
          </cell>
          <cell r="U1558">
            <v>46362.5</v>
          </cell>
          <cell r="V1558">
            <v>80.599999999999994</v>
          </cell>
          <cell r="W1558">
            <v>31</v>
          </cell>
          <cell r="X1558">
            <v>49.6</v>
          </cell>
          <cell r="Y1558">
            <v>38.461538461538467</v>
          </cell>
          <cell r="Z1558">
            <v>17831.730769230773</v>
          </cell>
          <cell r="AA1558">
            <v>28530.769230769227</v>
          </cell>
          <cell r="AB1558">
            <v>2853076.9230769225</v>
          </cell>
          <cell r="AC1558">
            <v>28530.759230769228</v>
          </cell>
          <cell r="AD1558">
            <v>0</v>
          </cell>
          <cell r="AE1558">
            <v>28530.769230769227</v>
          </cell>
          <cell r="AF1558">
            <v>0</v>
          </cell>
          <cell r="AG1558">
            <v>85.592307692307671</v>
          </cell>
          <cell r="AH1558">
            <v>47.934760132340784</v>
          </cell>
        </row>
        <row r="1559">
          <cell r="A1559">
            <v>2088</v>
          </cell>
          <cell r="B1559" t="str">
            <v>Кан-ция к д 16 в М-не 29</v>
          </cell>
          <cell r="C1559">
            <v>3.6</v>
          </cell>
          <cell r="D1559" t="str">
            <v>28</v>
          </cell>
          <cell r="E1559" t="str">
            <v>11.05.05</v>
          </cell>
          <cell r="F1559" t="str">
            <v/>
          </cell>
          <cell r="G1559" t="str">
            <v xml:space="preserve">  .  .</v>
          </cell>
          <cell r="H1559">
            <v>0.01</v>
          </cell>
          <cell r="I1559">
            <v>0</v>
          </cell>
          <cell r="J1559">
            <v>0</v>
          </cell>
          <cell r="K1559">
            <v>0.01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0.01</v>
          </cell>
          <cell r="Q1559">
            <v>0</v>
          </cell>
          <cell r="R1559">
            <v>123</v>
          </cell>
          <cell r="S1559">
            <v>935</v>
          </cell>
          <cell r="T1559" t="str">
            <v>Амортизация (канализация)</v>
          </cell>
          <cell r="U1559">
            <v>46354</v>
          </cell>
          <cell r="V1559">
            <v>80.599999999999994</v>
          </cell>
          <cell r="W1559">
            <v>31</v>
          </cell>
          <cell r="X1559">
            <v>49.6</v>
          </cell>
          <cell r="Y1559">
            <v>38.461538461538467</v>
          </cell>
          <cell r="Z1559">
            <v>17828.461538461543</v>
          </cell>
          <cell r="AA1559">
            <v>28525.538461538457</v>
          </cell>
          <cell r="AB1559">
            <v>2852553.8461538455</v>
          </cell>
          <cell r="AC1559">
            <v>28525.528461538459</v>
          </cell>
          <cell r="AD1559">
            <v>0</v>
          </cell>
          <cell r="AE1559">
            <v>28525.538461538457</v>
          </cell>
          <cell r="AF1559">
            <v>0</v>
          </cell>
          <cell r="AG1559">
            <v>85.576615384615366</v>
          </cell>
          <cell r="AH1559">
            <v>47.925971877584779</v>
          </cell>
        </row>
        <row r="1560">
          <cell r="A1560">
            <v>2089</v>
          </cell>
          <cell r="B1560" t="str">
            <v>Самотечный коллектор от С-Зап части</v>
          </cell>
          <cell r="C1560">
            <v>3.6</v>
          </cell>
          <cell r="D1560" t="str">
            <v>28</v>
          </cell>
          <cell r="E1560" t="str">
            <v>11.05.05</v>
          </cell>
          <cell r="F1560" t="str">
            <v/>
          </cell>
          <cell r="G1560" t="str">
            <v xml:space="preserve">  .  .</v>
          </cell>
          <cell r="H1560">
            <v>9032.1200000000008</v>
          </cell>
          <cell r="I1560">
            <v>0</v>
          </cell>
          <cell r="J1560">
            <v>0</v>
          </cell>
          <cell r="K1560">
            <v>9032.1200000000008</v>
          </cell>
          <cell r="L1560">
            <v>0</v>
          </cell>
          <cell r="M1560">
            <v>27.1</v>
          </cell>
          <cell r="N1560">
            <v>27.1</v>
          </cell>
          <cell r="O1560">
            <v>54.2</v>
          </cell>
          <cell r="P1560">
            <v>8977.92</v>
          </cell>
          <cell r="Q1560">
            <v>45.16</v>
          </cell>
          <cell r="R1560">
            <v>123</v>
          </cell>
          <cell r="S1560">
            <v>935</v>
          </cell>
          <cell r="T1560" t="str">
            <v>Амортизация (канализация)</v>
          </cell>
          <cell r="U1560">
            <v>22410400</v>
          </cell>
          <cell r="V1560">
            <v>80.599999999999994</v>
          </cell>
          <cell r="W1560">
            <v>31</v>
          </cell>
          <cell r="X1560">
            <v>49.6</v>
          </cell>
          <cell r="Y1560">
            <v>38.461538461538467</v>
          </cell>
          <cell r="Z1560">
            <v>8619384.6153846178</v>
          </cell>
          <cell r="AA1560">
            <v>13791015.384615382</v>
          </cell>
          <cell r="AB1560">
            <v>1536.1036169419401</v>
          </cell>
          <cell r="AC1560">
            <v>13865240.080653638</v>
          </cell>
          <cell r="AD1560">
            <v>83202.616038253167</v>
          </cell>
          <cell r="AE1560">
            <v>13874272.200653637</v>
          </cell>
          <cell r="AF1560">
            <v>83256.816038253164</v>
          </cell>
          <cell r="AG1560">
            <v>41622.816601960913</v>
          </cell>
          <cell r="AH1560">
            <v>23170.388751033912</v>
          </cell>
        </row>
        <row r="1561">
          <cell r="A1561">
            <v>2090</v>
          </cell>
          <cell r="B1561" t="str">
            <v>Кан-ция к дому 51 по ул Б-Мира</v>
          </cell>
          <cell r="C1561">
            <v>3.6</v>
          </cell>
          <cell r="D1561" t="str">
            <v>28</v>
          </cell>
          <cell r="E1561" t="str">
            <v>11.05.05</v>
          </cell>
          <cell r="F1561" t="str">
            <v/>
          </cell>
          <cell r="G1561" t="str">
            <v xml:space="preserve">  .  .</v>
          </cell>
          <cell r="H1561">
            <v>0.01</v>
          </cell>
          <cell r="I1561">
            <v>0</v>
          </cell>
          <cell r="J1561">
            <v>0</v>
          </cell>
          <cell r="K1561">
            <v>0.01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0.01</v>
          </cell>
          <cell r="Q1561">
            <v>0</v>
          </cell>
          <cell r="R1561">
            <v>123</v>
          </cell>
          <cell r="S1561">
            <v>935</v>
          </cell>
          <cell r="T1561" t="str">
            <v>Амортизация (канализация)</v>
          </cell>
          <cell r="U1561">
            <v>56800</v>
          </cell>
          <cell r="V1561">
            <v>80.599999999999994</v>
          </cell>
          <cell r="W1561">
            <v>31</v>
          </cell>
          <cell r="X1561">
            <v>49.6</v>
          </cell>
          <cell r="Y1561">
            <v>38.461538461538467</v>
          </cell>
          <cell r="Z1561">
            <v>21846.153846153851</v>
          </cell>
          <cell r="AA1561">
            <v>34953.846153846149</v>
          </cell>
          <cell r="AB1561">
            <v>3495384.615384615</v>
          </cell>
          <cell r="AC1561">
            <v>34953.836153846147</v>
          </cell>
          <cell r="AD1561">
            <v>0</v>
          </cell>
          <cell r="AE1561">
            <v>34953.846153846149</v>
          </cell>
          <cell r="AF1561">
            <v>0</v>
          </cell>
          <cell r="AG1561">
            <v>104.86153846153844</v>
          </cell>
          <cell r="AH1561">
            <v>58.726220016542605</v>
          </cell>
        </row>
        <row r="1562">
          <cell r="A1562">
            <v>2091</v>
          </cell>
          <cell r="B1562" t="str">
            <v>Кан-ция к дому 1 В М-не 28</v>
          </cell>
          <cell r="C1562">
            <v>3.6</v>
          </cell>
          <cell r="D1562" t="str">
            <v>28</v>
          </cell>
          <cell r="E1562" t="str">
            <v>11.05.05</v>
          </cell>
          <cell r="F1562" t="str">
            <v/>
          </cell>
          <cell r="G1562" t="str">
            <v xml:space="preserve">  .  .</v>
          </cell>
          <cell r="H1562">
            <v>0.01</v>
          </cell>
          <cell r="I1562">
            <v>0</v>
          </cell>
          <cell r="J1562">
            <v>0</v>
          </cell>
          <cell r="K1562">
            <v>0.01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0.01</v>
          </cell>
          <cell r="Q1562">
            <v>0</v>
          </cell>
          <cell r="R1562">
            <v>123</v>
          </cell>
          <cell r="S1562">
            <v>935</v>
          </cell>
          <cell r="T1562" t="str">
            <v>Амортизация (канализация)</v>
          </cell>
          <cell r="U1562">
            <v>97656</v>
          </cell>
          <cell r="V1562">
            <v>80.599999999999994</v>
          </cell>
          <cell r="W1562">
            <v>31</v>
          </cell>
          <cell r="X1562">
            <v>49.6</v>
          </cell>
          <cell r="Y1562">
            <v>38.461538461538467</v>
          </cell>
          <cell r="Z1562">
            <v>37560</v>
          </cell>
          <cell r="AA1562">
            <v>60096</v>
          </cell>
          <cell r="AB1562">
            <v>6009600</v>
          </cell>
          <cell r="AC1562">
            <v>60095.99</v>
          </cell>
          <cell r="AD1562">
            <v>0</v>
          </cell>
          <cell r="AE1562">
            <v>60096</v>
          </cell>
          <cell r="AF1562">
            <v>0</v>
          </cell>
          <cell r="AG1562">
            <v>180.28800000000001</v>
          </cell>
          <cell r="AH1562">
            <v>100.96774193548389</v>
          </cell>
        </row>
        <row r="1563">
          <cell r="A1563">
            <v>2092</v>
          </cell>
          <cell r="B1563" t="str">
            <v>Кан-ция к ИВЦ Гипрошахтостроя Н Абдирова</v>
          </cell>
          <cell r="C1563">
            <v>3.6</v>
          </cell>
          <cell r="D1563" t="str">
            <v>28</v>
          </cell>
          <cell r="E1563" t="str">
            <v>11.05.05</v>
          </cell>
          <cell r="F1563" t="str">
            <v/>
          </cell>
          <cell r="G1563" t="str">
            <v xml:space="preserve">  .  .</v>
          </cell>
          <cell r="H1563">
            <v>1087.6600000000001</v>
          </cell>
          <cell r="I1563">
            <v>0</v>
          </cell>
          <cell r="J1563">
            <v>0</v>
          </cell>
          <cell r="K1563">
            <v>1087.6600000000001</v>
          </cell>
          <cell r="L1563">
            <v>0</v>
          </cell>
          <cell r="M1563">
            <v>3.26</v>
          </cell>
          <cell r="N1563">
            <v>3.26</v>
          </cell>
          <cell r="O1563">
            <v>94.52</v>
          </cell>
          <cell r="P1563">
            <v>993.14</v>
          </cell>
          <cell r="Q1563">
            <v>5.44</v>
          </cell>
          <cell r="R1563">
            <v>123</v>
          </cell>
          <cell r="S1563">
            <v>935</v>
          </cell>
          <cell r="T1563" t="str">
            <v>Амортизация (канализация)</v>
          </cell>
          <cell r="U1563">
            <v>192456</v>
          </cell>
          <cell r="V1563">
            <v>80.599999999999994</v>
          </cell>
          <cell r="W1563">
            <v>31</v>
          </cell>
          <cell r="X1563">
            <v>49.6</v>
          </cell>
          <cell r="Y1563">
            <v>38.461538461538467</v>
          </cell>
          <cell r="Z1563">
            <v>74021.538461538483</v>
          </cell>
          <cell r="AA1563">
            <v>118434.46153846152</v>
          </cell>
          <cell r="AB1563">
            <v>119.25253392116068</v>
          </cell>
          <cell r="AC1563">
            <v>128618.55104468962</v>
          </cell>
          <cell r="AD1563">
            <v>11177.229506228106</v>
          </cell>
          <cell r="AE1563">
            <v>129706.21104468963</v>
          </cell>
          <cell r="AF1563">
            <v>11271.749506228107</v>
          </cell>
          <cell r="AG1563">
            <v>389.11863313406889</v>
          </cell>
          <cell r="AH1563">
            <v>198.98263027295286</v>
          </cell>
        </row>
        <row r="1564">
          <cell r="A1564">
            <v>2093</v>
          </cell>
          <cell r="B1564" t="str">
            <v>Кан-ция дома 45 ул Ержанова</v>
          </cell>
          <cell r="C1564">
            <v>3.6</v>
          </cell>
          <cell r="D1564" t="str">
            <v>28</v>
          </cell>
          <cell r="E1564" t="str">
            <v>11.05.05</v>
          </cell>
          <cell r="F1564" t="str">
            <v/>
          </cell>
          <cell r="G1564" t="str">
            <v xml:space="preserve">  .  .</v>
          </cell>
          <cell r="H1564">
            <v>0.01</v>
          </cell>
          <cell r="I1564">
            <v>0</v>
          </cell>
          <cell r="J1564">
            <v>0</v>
          </cell>
          <cell r="K1564">
            <v>0.01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0.01</v>
          </cell>
          <cell r="Q1564">
            <v>0</v>
          </cell>
          <cell r="R1564">
            <v>123</v>
          </cell>
          <cell r="S1564">
            <v>935</v>
          </cell>
          <cell r="T1564" t="str">
            <v>Амортизация (канализация)</v>
          </cell>
          <cell r="U1564">
            <v>16475</v>
          </cell>
          <cell r="V1564">
            <v>80.599999999999994</v>
          </cell>
          <cell r="W1564">
            <v>31</v>
          </cell>
          <cell r="X1564">
            <v>49.6</v>
          </cell>
          <cell r="Y1564">
            <v>38.461538461538467</v>
          </cell>
          <cell r="Z1564">
            <v>6336.5384615384628</v>
          </cell>
          <cell r="AA1564">
            <v>10138.461538461537</v>
          </cell>
          <cell r="AB1564">
            <v>1013846.1538461538</v>
          </cell>
          <cell r="AC1564">
            <v>10138.451538461537</v>
          </cell>
          <cell r="AD1564">
            <v>0</v>
          </cell>
          <cell r="AE1564">
            <v>10138.461538461537</v>
          </cell>
          <cell r="AF1564">
            <v>0</v>
          </cell>
          <cell r="AG1564">
            <v>30.41538461538461</v>
          </cell>
          <cell r="AH1564">
            <v>17.033705541770058</v>
          </cell>
        </row>
        <row r="1565">
          <cell r="A1565">
            <v>2094</v>
          </cell>
          <cell r="B1565" t="str">
            <v>Кан-ция к дому 27 М-на 22</v>
          </cell>
          <cell r="C1565">
            <v>3.6</v>
          </cell>
          <cell r="D1565" t="str">
            <v>28</v>
          </cell>
          <cell r="E1565" t="str">
            <v>11.05.05</v>
          </cell>
          <cell r="F1565" t="str">
            <v/>
          </cell>
          <cell r="G1565" t="str">
            <v xml:space="preserve">  .  .</v>
          </cell>
          <cell r="H1565">
            <v>0.01</v>
          </cell>
          <cell r="I1565">
            <v>0</v>
          </cell>
          <cell r="J1565">
            <v>0</v>
          </cell>
          <cell r="K1565">
            <v>0.01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0.01</v>
          </cell>
          <cell r="Q1565">
            <v>0</v>
          </cell>
          <cell r="R1565">
            <v>123</v>
          </cell>
          <cell r="S1565">
            <v>935</v>
          </cell>
          <cell r="T1565" t="str">
            <v>Амортизация (канализация)</v>
          </cell>
          <cell r="U1565">
            <v>41250</v>
          </cell>
          <cell r="V1565">
            <v>80.599999999999994</v>
          </cell>
          <cell r="W1565">
            <v>31</v>
          </cell>
          <cell r="X1565">
            <v>49.6</v>
          </cell>
          <cell r="Y1565">
            <v>38.461538461538467</v>
          </cell>
          <cell r="Z1565">
            <v>15865.384615384619</v>
          </cell>
          <cell r="AA1565">
            <v>25384.615384615383</v>
          </cell>
          <cell r="AB1565">
            <v>2538461.538461538</v>
          </cell>
          <cell r="AC1565">
            <v>25384.605384615381</v>
          </cell>
          <cell r="AD1565">
            <v>0</v>
          </cell>
          <cell r="AE1565">
            <v>25384.615384615379</v>
          </cell>
          <cell r="AF1565">
            <v>0</v>
          </cell>
          <cell r="AG1565">
            <v>76.153846153846132</v>
          </cell>
          <cell r="AH1565">
            <v>42.648883374689831</v>
          </cell>
        </row>
        <row r="1566">
          <cell r="A1566">
            <v>2095</v>
          </cell>
          <cell r="B1566" t="str">
            <v>Кан-ция к дому 4 в М-не 23</v>
          </cell>
          <cell r="C1566">
            <v>3.6</v>
          </cell>
          <cell r="D1566" t="str">
            <v>28</v>
          </cell>
          <cell r="E1566" t="str">
            <v>11.05.05</v>
          </cell>
          <cell r="F1566" t="str">
            <v/>
          </cell>
          <cell r="G1566" t="str">
            <v xml:space="preserve">  .  .</v>
          </cell>
          <cell r="H1566">
            <v>0.01</v>
          </cell>
          <cell r="I1566">
            <v>0</v>
          </cell>
          <cell r="J1566">
            <v>0</v>
          </cell>
          <cell r="K1566">
            <v>0.01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0.01</v>
          </cell>
          <cell r="Q1566">
            <v>0</v>
          </cell>
          <cell r="R1566">
            <v>123</v>
          </cell>
          <cell r="S1566">
            <v>935</v>
          </cell>
          <cell r="T1566" t="str">
            <v>Амортизация (канализация)</v>
          </cell>
          <cell r="U1566">
            <v>69776</v>
          </cell>
          <cell r="V1566">
            <v>80.599999999999994</v>
          </cell>
          <cell r="W1566">
            <v>31</v>
          </cell>
          <cell r="X1566">
            <v>49.6</v>
          </cell>
          <cell r="Y1566">
            <v>38.461538461538467</v>
          </cell>
          <cell r="Z1566">
            <v>26836.923076923082</v>
          </cell>
          <cell r="AA1566">
            <v>42939.076923076922</v>
          </cell>
          <cell r="AB1566">
            <v>4293907.692307692</v>
          </cell>
          <cell r="AC1566">
            <v>42939.06692307692</v>
          </cell>
          <cell r="AD1566">
            <v>0</v>
          </cell>
          <cell r="AE1566">
            <v>42939.076923076922</v>
          </cell>
          <cell r="AF1566">
            <v>0</v>
          </cell>
          <cell r="AG1566">
            <v>128.81723076923075</v>
          </cell>
          <cell r="AH1566">
            <v>72.142266335814725</v>
          </cell>
        </row>
        <row r="1567">
          <cell r="A1567">
            <v>2096</v>
          </cell>
          <cell r="B1567" t="str">
            <v>Тепловые сети кан очист сооруж</v>
          </cell>
          <cell r="C1567">
            <v>7</v>
          </cell>
          <cell r="D1567" t="str">
            <v>14</v>
          </cell>
          <cell r="E1567" t="str">
            <v>11.05.05</v>
          </cell>
          <cell r="F1567" t="str">
            <v/>
          </cell>
          <cell r="G1567" t="str">
            <v xml:space="preserve">  .  .</v>
          </cell>
          <cell r="H1567">
            <v>0.01</v>
          </cell>
          <cell r="I1567">
            <v>0</v>
          </cell>
          <cell r="J1567">
            <v>0</v>
          </cell>
          <cell r="K1567">
            <v>0.01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0.01</v>
          </cell>
          <cell r="Q1567">
            <v>0</v>
          </cell>
          <cell r="R1567">
            <v>123</v>
          </cell>
          <cell r="S1567">
            <v>935</v>
          </cell>
          <cell r="T1567" t="str">
            <v>Амортизация Очистка сточной жидкости</v>
          </cell>
          <cell r="U1567">
            <v>1200000</v>
          </cell>
          <cell r="V1567">
            <v>56.6</v>
          </cell>
          <cell r="W1567">
            <v>23</v>
          </cell>
          <cell r="X1567">
            <v>33.6</v>
          </cell>
          <cell r="Y1567">
            <v>40.636042402826853</v>
          </cell>
          <cell r="Z1567">
            <v>487632.50883392227</v>
          </cell>
          <cell r="AA1567">
            <v>712367.49116607779</v>
          </cell>
          <cell r="AB1567">
            <v>71236749.11660777</v>
          </cell>
          <cell r="AC1567">
            <v>712367.48116607766</v>
          </cell>
          <cell r="AD1567">
            <v>0</v>
          </cell>
          <cell r="AE1567">
            <v>712367.49116607767</v>
          </cell>
          <cell r="AF1567">
            <v>0</v>
          </cell>
          <cell r="AG1567">
            <v>4155.4770318021201</v>
          </cell>
          <cell r="AH1567">
            <v>1766.7844522968198</v>
          </cell>
        </row>
        <row r="1568">
          <cell r="A1568">
            <v>2097</v>
          </cell>
          <cell r="B1568" t="str">
            <v>Сети телефониз очистных сооруж кан-ции</v>
          </cell>
          <cell r="C1568">
            <v>4</v>
          </cell>
          <cell r="D1568" t="str">
            <v>25</v>
          </cell>
          <cell r="E1568" t="str">
            <v>11.05.05</v>
          </cell>
          <cell r="F1568" t="str">
            <v/>
          </cell>
          <cell r="G1568" t="str">
            <v xml:space="preserve">  .  .</v>
          </cell>
          <cell r="H1568">
            <v>0.01</v>
          </cell>
          <cell r="I1568">
            <v>0</v>
          </cell>
          <cell r="J1568">
            <v>0</v>
          </cell>
          <cell r="K1568">
            <v>0.01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0.01</v>
          </cell>
          <cell r="Q1568">
            <v>0</v>
          </cell>
          <cell r="R1568">
            <v>123</v>
          </cell>
          <cell r="S1568">
            <v>935</v>
          </cell>
          <cell r="T1568" t="str">
            <v>Амортизация Очистка сточной жидкости</v>
          </cell>
          <cell r="U1568">
            <v>250000</v>
          </cell>
          <cell r="V1568">
            <v>56.6</v>
          </cell>
          <cell r="W1568">
            <v>23</v>
          </cell>
          <cell r="X1568">
            <v>33.6</v>
          </cell>
          <cell r="Y1568">
            <v>40.636042402826853</v>
          </cell>
          <cell r="Z1568">
            <v>101590.10600706714</v>
          </cell>
          <cell r="AA1568">
            <v>148409.89399293286</v>
          </cell>
          <cell r="AB1568">
            <v>14840989.399293287</v>
          </cell>
          <cell r="AC1568">
            <v>148409.88399293285</v>
          </cell>
          <cell r="AD1568">
            <v>0</v>
          </cell>
          <cell r="AE1568">
            <v>148409.89399293286</v>
          </cell>
          <cell r="AF1568">
            <v>0</v>
          </cell>
          <cell r="AG1568">
            <v>494.69964664310959</v>
          </cell>
          <cell r="AH1568">
            <v>368.08009422850409</v>
          </cell>
        </row>
        <row r="1569">
          <cell r="A1569">
            <v>2098</v>
          </cell>
          <cell r="B1569" t="str">
            <v>ЛЭП-6 кв от н/ст Майкудук до КНС13</v>
          </cell>
          <cell r="C1569">
            <v>4</v>
          </cell>
          <cell r="D1569" t="str">
            <v>25</v>
          </cell>
          <cell r="E1569" t="str">
            <v>11.05.05</v>
          </cell>
          <cell r="F1569" t="str">
            <v/>
          </cell>
          <cell r="G1569" t="str">
            <v xml:space="preserve">  .  .</v>
          </cell>
          <cell r="H1569">
            <v>0.01</v>
          </cell>
          <cell r="I1569">
            <v>0</v>
          </cell>
          <cell r="J1569">
            <v>0</v>
          </cell>
          <cell r="K1569">
            <v>0.01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0.01</v>
          </cell>
          <cell r="Q1569">
            <v>0</v>
          </cell>
          <cell r="R1569">
            <v>123</v>
          </cell>
          <cell r="S1569">
            <v>935</v>
          </cell>
          <cell r="T1569" t="str">
            <v>Амортизация Перекачка сточной жидкости</v>
          </cell>
          <cell r="U1569">
            <v>10580000</v>
          </cell>
          <cell r="V1569">
            <v>64.400000000000006</v>
          </cell>
          <cell r="W1569">
            <v>26</v>
          </cell>
          <cell r="X1569">
            <v>38.4</v>
          </cell>
          <cell r="Y1569">
            <v>40.372670807453417</v>
          </cell>
          <cell r="Z1569">
            <v>4271428.5714285709</v>
          </cell>
          <cell r="AA1569">
            <v>6308571.4285714291</v>
          </cell>
          <cell r="AB1569">
            <v>630857142.85714293</v>
          </cell>
          <cell r="AC1569">
            <v>6308571.4185714293</v>
          </cell>
          <cell r="AD1569">
            <v>0</v>
          </cell>
          <cell r="AE1569">
            <v>6308571.4285714291</v>
          </cell>
          <cell r="AF1569">
            <v>0</v>
          </cell>
          <cell r="AG1569">
            <v>21028.571428571431</v>
          </cell>
          <cell r="AH1569">
            <v>13690.476190476189</v>
          </cell>
        </row>
        <row r="1570">
          <cell r="A1570">
            <v>2099</v>
          </cell>
          <cell r="B1570" t="str">
            <v>Кан-ция к больнице в М-не 23</v>
          </cell>
          <cell r="C1570">
            <v>3.6</v>
          </cell>
          <cell r="D1570" t="str">
            <v>28</v>
          </cell>
          <cell r="E1570" t="str">
            <v>11.05.05</v>
          </cell>
          <cell r="F1570" t="str">
            <v/>
          </cell>
          <cell r="G1570" t="str">
            <v xml:space="preserve">  .  .</v>
          </cell>
          <cell r="H1570">
            <v>75261.91</v>
          </cell>
          <cell r="I1570">
            <v>0</v>
          </cell>
          <cell r="J1570">
            <v>0</v>
          </cell>
          <cell r="K1570">
            <v>75261.91</v>
          </cell>
          <cell r="L1570">
            <v>0</v>
          </cell>
          <cell r="M1570">
            <v>225.79</v>
          </cell>
          <cell r="N1570">
            <v>225.79</v>
          </cell>
          <cell r="O1570">
            <v>363.01</v>
          </cell>
          <cell r="P1570">
            <v>74898.899999999994</v>
          </cell>
          <cell r="Q1570">
            <v>376.31</v>
          </cell>
          <cell r="R1570">
            <v>123</v>
          </cell>
          <cell r="S1570">
            <v>935</v>
          </cell>
          <cell r="T1570" t="str">
            <v>Амортизация (канализация)</v>
          </cell>
          <cell r="U1570">
            <v>147000</v>
          </cell>
          <cell r="V1570">
            <v>78</v>
          </cell>
          <cell r="W1570">
            <v>30</v>
          </cell>
          <cell r="X1570">
            <v>48</v>
          </cell>
          <cell r="Y1570">
            <v>38.461538461538467</v>
          </cell>
          <cell r="Z1570">
            <v>56538.461538461546</v>
          </cell>
          <cell r="AA1570">
            <v>90461.538461538454</v>
          </cell>
          <cell r="AB1570">
            <v>1.2077819362038489</v>
          </cell>
          <cell r="AC1570">
            <v>15638.065382199813</v>
          </cell>
          <cell r="AD1570">
            <v>75.42692066135919</v>
          </cell>
          <cell r="AE1570">
            <v>90899.975382199817</v>
          </cell>
          <cell r="AF1570">
            <v>438.43692066135918</v>
          </cell>
          <cell r="AG1570">
            <v>272.69992614659947</v>
          </cell>
          <cell r="AH1570">
            <v>157.05128205128204</v>
          </cell>
        </row>
        <row r="1571">
          <cell r="A1571">
            <v>2100</v>
          </cell>
          <cell r="B1571" t="str">
            <v>Кан-ция к дом 20-21 21а 24 25 46 29 М-23</v>
          </cell>
          <cell r="C1571">
            <v>3.6</v>
          </cell>
          <cell r="D1571" t="str">
            <v>28</v>
          </cell>
          <cell r="E1571" t="str">
            <v>11.05.05</v>
          </cell>
          <cell r="F1571" t="str">
            <v/>
          </cell>
          <cell r="G1571" t="str">
            <v xml:space="preserve">  .  .</v>
          </cell>
          <cell r="H1571">
            <v>16223.11</v>
          </cell>
          <cell r="I1571">
            <v>0</v>
          </cell>
          <cell r="J1571">
            <v>0</v>
          </cell>
          <cell r="K1571">
            <v>16223.11</v>
          </cell>
          <cell r="L1571">
            <v>0</v>
          </cell>
          <cell r="M1571">
            <v>48.67</v>
          </cell>
          <cell r="N1571">
            <v>48.67</v>
          </cell>
          <cell r="O1571">
            <v>194.68</v>
          </cell>
          <cell r="P1571">
            <v>16028.43</v>
          </cell>
          <cell r="Q1571">
            <v>81.12</v>
          </cell>
          <cell r="R1571">
            <v>123</v>
          </cell>
          <cell r="S1571">
            <v>935</v>
          </cell>
          <cell r="T1571" t="str">
            <v>Амортизация (канализация)</v>
          </cell>
          <cell r="U1571">
            <v>305700</v>
          </cell>
          <cell r="V1571">
            <v>78</v>
          </cell>
          <cell r="W1571">
            <v>30</v>
          </cell>
          <cell r="X1571">
            <v>48</v>
          </cell>
          <cell r="Y1571">
            <v>38.461538461538467</v>
          </cell>
          <cell r="Z1571">
            <v>117576.92307692311</v>
          </cell>
          <cell r="AA1571">
            <v>188123.07692307688</v>
          </cell>
          <cell r="AB1571">
            <v>11.73683741471104</v>
          </cell>
          <cell r="AC1571">
            <v>174184.89443097281</v>
          </cell>
          <cell r="AD1571">
            <v>2090.2475078959455</v>
          </cell>
          <cell r="AE1571">
            <v>190408.0044309728</v>
          </cell>
          <cell r="AF1571">
            <v>2284.9275078959454</v>
          </cell>
          <cell r="AG1571">
            <v>571.22401329291836</v>
          </cell>
          <cell r="AH1571">
            <v>326.60256410256409</v>
          </cell>
        </row>
        <row r="1572">
          <cell r="A1572">
            <v>2101</v>
          </cell>
          <cell r="B1572" t="str">
            <v>Кан-ция вставки 1 пр Советский кв 59</v>
          </cell>
          <cell r="C1572">
            <v>3.6</v>
          </cell>
          <cell r="D1572" t="str">
            <v>28</v>
          </cell>
          <cell r="E1572" t="str">
            <v>11.05.05</v>
          </cell>
          <cell r="F1572" t="str">
            <v/>
          </cell>
          <cell r="G1572" t="str">
            <v xml:space="preserve">  .  .</v>
          </cell>
          <cell r="H1572">
            <v>0.01</v>
          </cell>
          <cell r="I1572">
            <v>0</v>
          </cell>
          <cell r="J1572">
            <v>0</v>
          </cell>
          <cell r="K1572">
            <v>0.01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0.01</v>
          </cell>
          <cell r="Q1572">
            <v>0</v>
          </cell>
          <cell r="R1572">
            <v>123</v>
          </cell>
          <cell r="S1572">
            <v>935</v>
          </cell>
          <cell r="T1572" t="str">
            <v>Амортизация (канализация)</v>
          </cell>
          <cell r="U1572">
            <v>54665.04</v>
          </cell>
          <cell r="V1572">
            <v>78</v>
          </cell>
          <cell r="W1572">
            <v>30</v>
          </cell>
          <cell r="X1572">
            <v>48</v>
          </cell>
          <cell r="Y1572">
            <v>38.461538461538467</v>
          </cell>
          <cell r="Z1572">
            <v>21025.015384615388</v>
          </cell>
          <cell r="AA1572">
            <v>33640.024615384609</v>
          </cell>
          <cell r="AB1572">
            <v>3364002.461538461</v>
          </cell>
          <cell r="AC1572">
            <v>33640.014615384607</v>
          </cell>
          <cell r="AD1572">
            <v>0</v>
          </cell>
          <cell r="AE1572">
            <v>33640.024615384609</v>
          </cell>
          <cell r="AF1572">
            <v>0</v>
          </cell>
          <cell r="AG1572">
            <v>100.92007384615384</v>
          </cell>
          <cell r="AH1572">
            <v>58.402820512820512</v>
          </cell>
        </row>
        <row r="1573">
          <cell r="A1573">
            <v>2102</v>
          </cell>
          <cell r="B1573" t="str">
            <v>Кан-ция от жилого комп-са 1 в кв 86</v>
          </cell>
          <cell r="C1573">
            <v>3.6</v>
          </cell>
          <cell r="D1573" t="str">
            <v>28</v>
          </cell>
          <cell r="E1573" t="str">
            <v>11.05.05</v>
          </cell>
          <cell r="F1573" t="str">
            <v/>
          </cell>
          <cell r="G1573" t="str">
            <v xml:space="preserve">  .  .</v>
          </cell>
          <cell r="H1573">
            <v>0.01</v>
          </cell>
          <cell r="I1573">
            <v>0</v>
          </cell>
          <cell r="J1573">
            <v>0</v>
          </cell>
          <cell r="K1573">
            <v>0.01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0.01</v>
          </cell>
          <cell r="Q1573">
            <v>0</v>
          </cell>
          <cell r="R1573">
            <v>123</v>
          </cell>
          <cell r="S1573">
            <v>935</v>
          </cell>
          <cell r="T1573" t="str">
            <v>Амортизация (канализация)</v>
          </cell>
          <cell r="U1573">
            <v>177868.6</v>
          </cell>
          <cell r="V1573">
            <v>78</v>
          </cell>
          <cell r="W1573">
            <v>30</v>
          </cell>
          <cell r="X1573">
            <v>48</v>
          </cell>
          <cell r="Y1573">
            <v>38.461538461538467</v>
          </cell>
          <cell r="Z1573">
            <v>68411</v>
          </cell>
          <cell r="AA1573">
            <v>109457.60000000001</v>
          </cell>
          <cell r="AB1573">
            <v>10945760</v>
          </cell>
          <cell r="AC1573">
            <v>109457.59000000001</v>
          </cell>
          <cell r="AD1573">
            <v>0</v>
          </cell>
          <cell r="AE1573">
            <v>109457.60000000001</v>
          </cell>
          <cell r="AF1573">
            <v>0</v>
          </cell>
          <cell r="AG1573">
            <v>328.37280000000004</v>
          </cell>
          <cell r="AH1573">
            <v>190.03055555555557</v>
          </cell>
        </row>
        <row r="1574">
          <cell r="A1574">
            <v>2103</v>
          </cell>
          <cell r="B1574" t="str">
            <v>Кан-ция дома 5а кв44 Горношахтная</v>
          </cell>
          <cell r="C1574">
            <v>3.6</v>
          </cell>
          <cell r="D1574" t="str">
            <v>28</v>
          </cell>
          <cell r="E1574" t="str">
            <v>11.05.05</v>
          </cell>
          <cell r="F1574" t="str">
            <v/>
          </cell>
          <cell r="G1574" t="str">
            <v xml:space="preserve">  .  .</v>
          </cell>
          <cell r="H1574">
            <v>0.01</v>
          </cell>
          <cell r="I1574">
            <v>0</v>
          </cell>
          <cell r="J1574">
            <v>0</v>
          </cell>
          <cell r="K1574">
            <v>0.01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0.01</v>
          </cell>
          <cell r="Q1574">
            <v>0</v>
          </cell>
          <cell r="R1574">
            <v>123</v>
          </cell>
          <cell r="S1574">
            <v>935</v>
          </cell>
          <cell r="T1574" t="str">
            <v>Амортизация (канализация)</v>
          </cell>
          <cell r="U1574">
            <v>34104</v>
          </cell>
          <cell r="V1574">
            <v>78</v>
          </cell>
          <cell r="W1574">
            <v>30</v>
          </cell>
          <cell r="X1574">
            <v>48</v>
          </cell>
          <cell r="Y1574">
            <v>38.461538461538467</v>
          </cell>
          <cell r="Z1574">
            <v>13116.92307692308</v>
          </cell>
          <cell r="AA1574">
            <v>20987.076923076922</v>
          </cell>
          <cell r="AB1574">
            <v>2098707.692307692</v>
          </cell>
          <cell r="AC1574">
            <v>20987.066923076924</v>
          </cell>
          <cell r="AD1574">
            <v>0</v>
          </cell>
          <cell r="AE1574">
            <v>20987.076923076922</v>
          </cell>
          <cell r="AF1574">
            <v>0</v>
          </cell>
          <cell r="AG1574">
            <v>62.96123076923076</v>
          </cell>
          <cell r="AH1574">
            <v>36.435897435897438</v>
          </cell>
        </row>
        <row r="1575">
          <cell r="A1575">
            <v>2104</v>
          </cell>
          <cell r="B1575" t="str">
            <v>Кан-ция д 5 Н-Абдирова кв 59 12-ти этаж</v>
          </cell>
          <cell r="C1575">
            <v>3.6</v>
          </cell>
          <cell r="D1575" t="str">
            <v>28</v>
          </cell>
          <cell r="E1575" t="str">
            <v>11.05.05</v>
          </cell>
          <cell r="F1575" t="str">
            <v/>
          </cell>
          <cell r="G1575" t="str">
            <v xml:space="preserve">  .  .</v>
          </cell>
          <cell r="H1575">
            <v>0.01</v>
          </cell>
          <cell r="I1575">
            <v>0</v>
          </cell>
          <cell r="J1575">
            <v>0</v>
          </cell>
          <cell r="K1575">
            <v>0.01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0.01</v>
          </cell>
          <cell r="Q1575">
            <v>0</v>
          </cell>
          <cell r="R1575">
            <v>123</v>
          </cell>
          <cell r="S1575">
            <v>935</v>
          </cell>
          <cell r="T1575" t="str">
            <v>Амортизация (канализация)</v>
          </cell>
          <cell r="U1575">
            <v>13425</v>
          </cell>
          <cell r="V1575">
            <v>78</v>
          </cell>
          <cell r="W1575">
            <v>30</v>
          </cell>
          <cell r="X1575">
            <v>48</v>
          </cell>
          <cell r="Y1575">
            <v>38.461538461538467</v>
          </cell>
          <cell r="Z1575">
            <v>5163.4615384615399</v>
          </cell>
          <cell r="AA1575">
            <v>8261.538461538461</v>
          </cell>
          <cell r="AB1575">
            <v>826153.84615384613</v>
          </cell>
          <cell r="AC1575">
            <v>8261.5284615384608</v>
          </cell>
          <cell r="AD1575">
            <v>0</v>
          </cell>
          <cell r="AE1575">
            <v>8261.538461538461</v>
          </cell>
          <cell r="AF1575">
            <v>0</v>
          </cell>
          <cell r="AG1575">
            <v>24.784615384615382</v>
          </cell>
          <cell r="AH1575">
            <v>14.342948717948717</v>
          </cell>
        </row>
        <row r="1576">
          <cell r="A1576">
            <v>2105</v>
          </cell>
          <cell r="B1576" t="str">
            <v>Кан-ция к дом 4 5 6 9 9а М-29</v>
          </cell>
          <cell r="C1576">
            <v>3.6</v>
          </cell>
          <cell r="D1576" t="str">
            <v>28</v>
          </cell>
          <cell r="E1576" t="str">
            <v>11.05.05</v>
          </cell>
          <cell r="F1576" t="str">
            <v/>
          </cell>
          <cell r="G1576" t="str">
            <v xml:space="preserve">  .  .</v>
          </cell>
          <cell r="H1576">
            <v>0.01</v>
          </cell>
          <cell r="I1576">
            <v>0</v>
          </cell>
          <cell r="J1576">
            <v>0</v>
          </cell>
          <cell r="K1576">
            <v>0.01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0.01</v>
          </cell>
          <cell r="Q1576">
            <v>0</v>
          </cell>
          <cell r="R1576">
            <v>123</v>
          </cell>
          <cell r="S1576">
            <v>935</v>
          </cell>
          <cell r="T1576" t="str">
            <v>Амортизация (канализация)</v>
          </cell>
          <cell r="U1576">
            <v>174377.77</v>
          </cell>
          <cell r="V1576">
            <v>78</v>
          </cell>
          <cell r="W1576">
            <v>30</v>
          </cell>
          <cell r="X1576">
            <v>48</v>
          </cell>
          <cell r="Y1576">
            <v>38.461538461538467</v>
          </cell>
          <cell r="Z1576">
            <v>67068.37307692309</v>
          </cell>
          <cell r="AA1576">
            <v>107309.3969230769</v>
          </cell>
          <cell r="AB1576">
            <v>10730939.69230769</v>
          </cell>
          <cell r="AC1576">
            <v>107309.38692307691</v>
          </cell>
          <cell r="AD1576">
            <v>0</v>
          </cell>
          <cell r="AE1576">
            <v>107309.3969230769</v>
          </cell>
          <cell r="AF1576">
            <v>0</v>
          </cell>
          <cell r="AG1576">
            <v>321.9281907692307</v>
          </cell>
          <cell r="AH1576">
            <v>186.30103632478631</v>
          </cell>
        </row>
        <row r="1577">
          <cell r="A1577">
            <v>2106</v>
          </cell>
          <cell r="B1577" t="str">
            <v>Кан-ция от жил д2 ст Б-Михайл ул Орлова</v>
          </cell>
          <cell r="C1577">
            <v>3.6</v>
          </cell>
          <cell r="D1577" t="str">
            <v>28</v>
          </cell>
          <cell r="E1577" t="str">
            <v>11.05.05</v>
          </cell>
          <cell r="F1577" t="str">
            <v/>
          </cell>
          <cell r="G1577" t="str">
            <v xml:space="preserve">  .  .</v>
          </cell>
          <cell r="H1577">
            <v>0.01</v>
          </cell>
          <cell r="I1577">
            <v>0</v>
          </cell>
          <cell r="J1577">
            <v>0</v>
          </cell>
          <cell r="K1577">
            <v>0.01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0.01</v>
          </cell>
          <cell r="Q1577">
            <v>0</v>
          </cell>
          <cell r="R1577">
            <v>123</v>
          </cell>
          <cell r="S1577">
            <v>935</v>
          </cell>
          <cell r="T1577" t="str">
            <v>Амортизация (канализация)</v>
          </cell>
          <cell r="U1577">
            <v>29200</v>
          </cell>
          <cell r="V1577">
            <v>78</v>
          </cell>
          <cell r="W1577">
            <v>30</v>
          </cell>
          <cell r="X1577">
            <v>48</v>
          </cell>
          <cell r="Y1577">
            <v>38.461538461538467</v>
          </cell>
          <cell r="Z1577">
            <v>11230.769230769232</v>
          </cell>
          <cell r="AA1577">
            <v>17969.230769230766</v>
          </cell>
          <cell r="AB1577">
            <v>1796923.0769230765</v>
          </cell>
          <cell r="AC1577">
            <v>17969.220769230767</v>
          </cell>
          <cell r="AD1577">
            <v>0</v>
          </cell>
          <cell r="AE1577">
            <v>17969.230769230766</v>
          </cell>
          <cell r="AF1577">
            <v>0</v>
          </cell>
          <cell r="AG1577">
            <v>53.907692307692294</v>
          </cell>
          <cell r="AH1577">
            <v>31.196581196581196</v>
          </cell>
        </row>
        <row r="1578">
          <cell r="A1578">
            <v>2107</v>
          </cell>
          <cell r="B1578" t="str">
            <v>Кан-ция к общеж по ул Карбышева</v>
          </cell>
          <cell r="C1578">
            <v>3.6</v>
          </cell>
          <cell r="D1578" t="str">
            <v>28</v>
          </cell>
          <cell r="E1578" t="str">
            <v>11.05.05</v>
          </cell>
          <cell r="F1578" t="str">
            <v/>
          </cell>
          <cell r="G1578" t="str">
            <v xml:space="preserve">  .  .</v>
          </cell>
          <cell r="H1578">
            <v>0.01</v>
          </cell>
          <cell r="I1578">
            <v>0</v>
          </cell>
          <cell r="J1578">
            <v>0</v>
          </cell>
          <cell r="K1578">
            <v>0.01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0.01</v>
          </cell>
          <cell r="Q1578">
            <v>0</v>
          </cell>
          <cell r="R1578">
            <v>123</v>
          </cell>
          <cell r="S1578">
            <v>935</v>
          </cell>
          <cell r="T1578" t="str">
            <v>Амортизация (канализация)</v>
          </cell>
          <cell r="U1578">
            <v>120184.14</v>
          </cell>
          <cell r="V1578">
            <v>78</v>
          </cell>
          <cell r="W1578">
            <v>30</v>
          </cell>
          <cell r="X1578">
            <v>48</v>
          </cell>
          <cell r="Y1578">
            <v>38.461538461538467</v>
          </cell>
          <cell r="Z1578">
            <v>46224.669230769236</v>
          </cell>
          <cell r="AA1578">
            <v>73959.470769230742</v>
          </cell>
          <cell r="AB1578">
            <v>7395947.0769230742</v>
          </cell>
          <cell r="AC1578">
            <v>73959.460769230747</v>
          </cell>
          <cell r="AD1578">
            <v>0</v>
          </cell>
          <cell r="AE1578">
            <v>73959.470769230742</v>
          </cell>
          <cell r="AF1578">
            <v>0</v>
          </cell>
          <cell r="AG1578">
            <v>221.87841230769223</v>
          </cell>
          <cell r="AH1578">
            <v>128.40185897435899</v>
          </cell>
        </row>
        <row r="1579">
          <cell r="A1579">
            <v>2108</v>
          </cell>
          <cell r="B1579" t="str">
            <v>Кан-ция дом 57а 67а по ул 50 лет Казазст</v>
          </cell>
          <cell r="C1579">
            <v>3.6</v>
          </cell>
          <cell r="D1579" t="str">
            <v>28</v>
          </cell>
          <cell r="E1579" t="str">
            <v>11.05.05</v>
          </cell>
          <cell r="F1579" t="str">
            <v/>
          </cell>
          <cell r="G1579" t="str">
            <v xml:space="preserve">  .  .</v>
          </cell>
          <cell r="H1579">
            <v>0.01</v>
          </cell>
          <cell r="I1579">
            <v>0</v>
          </cell>
          <cell r="J1579">
            <v>0</v>
          </cell>
          <cell r="K1579">
            <v>0.01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0.01</v>
          </cell>
          <cell r="Q1579">
            <v>0</v>
          </cell>
          <cell r="R1579">
            <v>123</v>
          </cell>
          <cell r="S1579">
            <v>935</v>
          </cell>
          <cell r="T1579" t="str">
            <v>Амортизация (канализация)</v>
          </cell>
          <cell r="U1579">
            <v>38972.5</v>
          </cell>
          <cell r="V1579">
            <v>78</v>
          </cell>
          <cell r="W1579">
            <v>30</v>
          </cell>
          <cell r="X1579">
            <v>48</v>
          </cell>
          <cell r="Y1579">
            <v>38.461538461538467</v>
          </cell>
          <cell r="Z1579">
            <v>14989.42307692308</v>
          </cell>
          <cell r="AA1579">
            <v>23983.076923076922</v>
          </cell>
          <cell r="AB1579">
            <v>2398307.692307692</v>
          </cell>
          <cell r="AC1579">
            <v>23983.066923076924</v>
          </cell>
          <cell r="AD1579">
            <v>0</v>
          </cell>
          <cell r="AE1579">
            <v>23983.076923076922</v>
          </cell>
          <cell r="AF1579">
            <v>0</v>
          </cell>
          <cell r="AG1579">
            <v>71.949230769230766</v>
          </cell>
          <cell r="AH1579">
            <v>41.637286324786324</v>
          </cell>
        </row>
        <row r="1580">
          <cell r="A1580">
            <v>2109</v>
          </cell>
          <cell r="B1580" t="str">
            <v>Кан-ция М-на 11а к дом 24 25</v>
          </cell>
          <cell r="C1580">
            <v>3.6</v>
          </cell>
          <cell r="D1580" t="str">
            <v>28</v>
          </cell>
          <cell r="E1580" t="str">
            <v>11.05.05</v>
          </cell>
          <cell r="F1580" t="str">
            <v/>
          </cell>
          <cell r="G1580" t="str">
            <v xml:space="preserve">  .  .</v>
          </cell>
          <cell r="H1580">
            <v>0.01</v>
          </cell>
          <cell r="I1580">
            <v>0</v>
          </cell>
          <cell r="J1580">
            <v>0</v>
          </cell>
          <cell r="K1580">
            <v>0.01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0.01</v>
          </cell>
          <cell r="Q1580">
            <v>0</v>
          </cell>
          <cell r="R1580">
            <v>123</v>
          </cell>
          <cell r="S1580">
            <v>935</v>
          </cell>
          <cell r="T1580" t="str">
            <v>Амортизация (канализация)</v>
          </cell>
          <cell r="U1580">
            <v>16212.5</v>
          </cell>
          <cell r="V1580">
            <v>78</v>
          </cell>
          <cell r="W1580">
            <v>30</v>
          </cell>
          <cell r="X1580">
            <v>48</v>
          </cell>
          <cell r="Y1580">
            <v>38.461538461538467</v>
          </cell>
          <cell r="Z1580">
            <v>6235.5769230769238</v>
          </cell>
          <cell r="AA1580">
            <v>9976.9230769230744</v>
          </cell>
          <cell r="AB1580">
            <v>997692.3076923074</v>
          </cell>
          <cell r="AC1580">
            <v>9976.9130769230742</v>
          </cell>
          <cell r="AD1580">
            <v>0</v>
          </cell>
          <cell r="AE1580">
            <v>9976.9230769230744</v>
          </cell>
          <cell r="AF1580">
            <v>0</v>
          </cell>
          <cell r="AG1580">
            <v>29.930769230769226</v>
          </cell>
          <cell r="AH1580">
            <v>17.321047008547009</v>
          </cell>
        </row>
        <row r="1581">
          <cell r="A1581">
            <v>2110</v>
          </cell>
          <cell r="B1581" t="str">
            <v>Кан-ция дома 20 М-н 11а</v>
          </cell>
          <cell r="C1581">
            <v>3.6</v>
          </cell>
          <cell r="D1581" t="str">
            <v>28</v>
          </cell>
          <cell r="E1581" t="str">
            <v>11.05.05</v>
          </cell>
          <cell r="F1581" t="str">
            <v/>
          </cell>
          <cell r="G1581" t="str">
            <v xml:space="preserve">  .  .</v>
          </cell>
          <cell r="H1581">
            <v>26253.5</v>
          </cell>
          <cell r="I1581">
            <v>0</v>
          </cell>
          <cell r="J1581">
            <v>0</v>
          </cell>
          <cell r="K1581">
            <v>26253.5</v>
          </cell>
          <cell r="L1581">
            <v>0</v>
          </cell>
          <cell r="M1581">
            <v>78.760000000000005</v>
          </cell>
          <cell r="N1581">
            <v>78.760000000000005</v>
          </cell>
          <cell r="O1581">
            <v>78.760000000000005</v>
          </cell>
          <cell r="P1581">
            <v>26174.74</v>
          </cell>
          <cell r="Q1581">
            <v>131.27000000000001</v>
          </cell>
          <cell r="R1581">
            <v>123</v>
          </cell>
          <cell r="S1581">
            <v>935</v>
          </cell>
          <cell r="T1581" t="str">
            <v>Амортизация (канализация)</v>
          </cell>
          <cell r="U1581">
            <v>16787.5</v>
          </cell>
          <cell r="V1581">
            <v>78</v>
          </cell>
          <cell r="W1581">
            <v>30</v>
          </cell>
          <cell r="X1581">
            <v>48</v>
          </cell>
          <cell r="Y1581">
            <v>38.461538461538467</v>
          </cell>
          <cell r="Z1581">
            <v>6456.7307692307704</v>
          </cell>
          <cell r="AA1581">
            <v>10330.76923076923</v>
          </cell>
          <cell r="AB1581">
            <v>0.39468469336349588</v>
          </cell>
          <cell r="AC1581">
            <v>-15891.645402781462</v>
          </cell>
          <cell r="AD1581">
            <v>-47.67463355069107</v>
          </cell>
          <cell r="AE1581">
            <v>10361.854597218538</v>
          </cell>
          <cell r="AF1581">
            <v>31.085366449308935</v>
          </cell>
          <cell r="AG1581">
            <v>31.085563791655616</v>
          </cell>
          <cell r="AH1581">
            <v>17.935363247863247</v>
          </cell>
        </row>
        <row r="1582">
          <cell r="A1582">
            <v>2111</v>
          </cell>
          <cell r="B1582" t="str">
            <v>Кан-ция дом  22 23 М-н 11а</v>
          </cell>
          <cell r="C1582">
            <v>3.6</v>
          </cell>
          <cell r="D1582" t="str">
            <v>28</v>
          </cell>
          <cell r="E1582" t="str">
            <v>11.05.05</v>
          </cell>
          <cell r="F1582" t="str">
            <v/>
          </cell>
          <cell r="G1582" t="str">
            <v xml:space="preserve">  .  .</v>
          </cell>
          <cell r="H1582">
            <v>0.01</v>
          </cell>
          <cell r="I1582">
            <v>0</v>
          </cell>
          <cell r="J1582">
            <v>0</v>
          </cell>
          <cell r="K1582">
            <v>0.01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0.01</v>
          </cell>
          <cell r="Q1582">
            <v>0</v>
          </cell>
          <cell r="R1582">
            <v>123</v>
          </cell>
          <cell r="S1582">
            <v>935</v>
          </cell>
          <cell r="T1582" t="str">
            <v>Амортизация (канализация)</v>
          </cell>
          <cell r="U1582">
            <v>19312.5</v>
          </cell>
          <cell r="V1582">
            <v>78</v>
          </cell>
          <cell r="W1582">
            <v>30</v>
          </cell>
          <cell r="X1582">
            <v>48</v>
          </cell>
          <cell r="Y1582">
            <v>38.461538461538467</v>
          </cell>
          <cell r="Z1582">
            <v>7427.8846153846171</v>
          </cell>
          <cell r="AA1582">
            <v>11884.615384615383</v>
          </cell>
          <cell r="AB1582">
            <v>1188461.5384615383</v>
          </cell>
          <cell r="AC1582">
            <v>11884.605384615383</v>
          </cell>
          <cell r="AD1582">
            <v>0</v>
          </cell>
          <cell r="AE1582">
            <v>11884.615384615383</v>
          </cell>
          <cell r="AF1582">
            <v>0</v>
          </cell>
          <cell r="AG1582">
            <v>35.653846153846153</v>
          </cell>
          <cell r="AH1582">
            <v>20.633012820512821</v>
          </cell>
        </row>
        <row r="1583">
          <cell r="A1583">
            <v>2112</v>
          </cell>
          <cell r="B1583" t="str">
            <v>Кан-ция дом 15а 15б Сортировка</v>
          </cell>
          <cell r="C1583">
            <v>3.6</v>
          </cell>
          <cell r="D1583" t="str">
            <v>28</v>
          </cell>
          <cell r="E1583" t="str">
            <v>11.05.05</v>
          </cell>
          <cell r="F1583" t="str">
            <v/>
          </cell>
          <cell r="G1583" t="str">
            <v xml:space="preserve">  .  .</v>
          </cell>
          <cell r="H1583">
            <v>0.01</v>
          </cell>
          <cell r="I1583">
            <v>0</v>
          </cell>
          <cell r="J1583">
            <v>0</v>
          </cell>
          <cell r="K1583">
            <v>0.01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0.01</v>
          </cell>
          <cell r="Q1583">
            <v>0</v>
          </cell>
          <cell r="R1583">
            <v>123</v>
          </cell>
          <cell r="S1583">
            <v>935</v>
          </cell>
          <cell r="T1583" t="str">
            <v>Амортизация (канализация)</v>
          </cell>
          <cell r="U1583">
            <v>29500</v>
          </cell>
          <cell r="V1583">
            <v>78</v>
          </cell>
          <cell r="W1583">
            <v>30</v>
          </cell>
          <cell r="X1583">
            <v>48</v>
          </cell>
          <cell r="Y1583">
            <v>38.461538461538467</v>
          </cell>
          <cell r="Z1583">
            <v>11346.153846153848</v>
          </cell>
          <cell r="AA1583">
            <v>18153.846153846152</v>
          </cell>
          <cell r="AB1583">
            <v>1815384.6153846153</v>
          </cell>
          <cell r="AC1583">
            <v>18153.836153846154</v>
          </cell>
          <cell r="AD1583">
            <v>0</v>
          </cell>
          <cell r="AE1583">
            <v>18153.846153846152</v>
          </cell>
          <cell r="AF1583">
            <v>0</v>
          </cell>
          <cell r="AG1583">
            <v>54.461538461538453</v>
          </cell>
          <cell r="AH1583">
            <v>31.517094017094021</v>
          </cell>
        </row>
        <row r="1584">
          <cell r="A1584">
            <v>2113</v>
          </cell>
          <cell r="B1584" t="str">
            <v>Коллектор к д/дому умст отст детей Майку</v>
          </cell>
          <cell r="C1584">
            <v>3.6</v>
          </cell>
          <cell r="D1584" t="str">
            <v>28</v>
          </cell>
          <cell r="E1584" t="str">
            <v>11.05.05</v>
          </cell>
          <cell r="F1584" t="str">
            <v/>
          </cell>
          <cell r="G1584" t="str">
            <v xml:space="preserve">  .  .</v>
          </cell>
          <cell r="H1584">
            <v>0.01</v>
          </cell>
          <cell r="I1584">
            <v>0</v>
          </cell>
          <cell r="J1584">
            <v>0</v>
          </cell>
          <cell r="K1584">
            <v>0.01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0.01</v>
          </cell>
          <cell r="Q1584">
            <v>0</v>
          </cell>
          <cell r="R1584">
            <v>123</v>
          </cell>
          <cell r="S1584">
            <v>935</v>
          </cell>
          <cell r="T1584" t="str">
            <v>Амортизация (канализация)</v>
          </cell>
          <cell r="U1584">
            <v>1783812.8</v>
          </cell>
          <cell r="V1584">
            <v>78</v>
          </cell>
          <cell r="W1584">
            <v>30</v>
          </cell>
          <cell r="X1584">
            <v>48</v>
          </cell>
          <cell r="Y1584">
            <v>38.461538461538467</v>
          </cell>
          <cell r="Z1584">
            <v>686081.84615384636</v>
          </cell>
          <cell r="AA1584">
            <v>1097730.9538461538</v>
          </cell>
          <cell r="AB1584">
            <v>109773095.38461538</v>
          </cell>
          <cell r="AC1584">
            <v>1097730.9438461538</v>
          </cell>
          <cell r="AD1584">
            <v>0</v>
          </cell>
          <cell r="AE1584">
            <v>1097730.9538461538</v>
          </cell>
          <cell r="AF1584">
            <v>0</v>
          </cell>
          <cell r="AG1584">
            <v>3293.1928615384618</v>
          </cell>
          <cell r="AH1584">
            <v>1905.7829059829062</v>
          </cell>
        </row>
        <row r="1585">
          <cell r="A1585">
            <v>2114</v>
          </cell>
          <cell r="B1585" t="str">
            <v>Кан-ция детского дома умст отстал детей</v>
          </cell>
          <cell r="C1585">
            <v>3.6</v>
          </cell>
          <cell r="D1585" t="str">
            <v>28</v>
          </cell>
          <cell r="E1585" t="str">
            <v>11.05.05</v>
          </cell>
          <cell r="F1585" t="str">
            <v/>
          </cell>
          <cell r="G1585" t="str">
            <v xml:space="preserve">  .  .</v>
          </cell>
          <cell r="H1585">
            <v>0.01</v>
          </cell>
          <cell r="I1585">
            <v>0</v>
          </cell>
          <cell r="J1585">
            <v>0</v>
          </cell>
          <cell r="K1585">
            <v>0.01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0.01</v>
          </cell>
          <cell r="Q1585">
            <v>0</v>
          </cell>
          <cell r="R1585">
            <v>123</v>
          </cell>
          <cell r="S1585">
            <v>935</v>
          </cell>
          <cell r="T1585" t="str">
            <v>Амортизация (канализация)</v>
          </cell>
          <cell r="U1585">
            <v>154975</v>
          </cell>
          <cell r="V1585">
            <v>75.400000000000006</v>
          </cell>
          <cell r="W1585">
            <v>29</v>
          </cell>
          <cell r="X1585">
            <v>46.4</v>
          </cell>
          <cell r="Y1585">
            <v>38.46153846153846</v>
          </cell>
          <cell r="Z1585">
            <v>59605.769230769227</v>
          </cell>
          <cell r="AA1585">
            <v>95369.23076923078</v>
          </cell>
          <cell r="AB1585">
            <v>9536923.0769230779</v>
          </cell>
          <cell r="AC1585">
            <v>95369.220769230786</v>
          </cell>
          <cell r="AD1585">
            <v>0</v>
          </cell>
          <cell r="AE1585">
            <v>95369.23076923078</v>
          </cell>
          <cell r="AF1585">
            <v>0</v>
          </cell>
          <cell r="AG1585">
            <v>286.10769230769233</v>
          </cell>
          <cell r="AH1585">
            <v>171.28094606542879</v>
          </cell>
        </row>
        <row r="1586">
          <cell r="A1586">
            <v>2115</v>
          </cell>
          <cell r="B1586" t="str">
            <v>Кан-ция дом 3 20-24 9-14 квартал1</v>
          </cell>
          <cell r="C1586">
            <v>3.6</v>
          </cell>
          <cell r="D1586" t="str">
            <v>28</v>
          </cell>
          <cell r="E1586" t="str">
            <v>11.05.05</v>
          </cell>
          <cell r="F1586" t="str">
            <v/>
          </cell>
          <cell r="G1586" t="str">
            <v xml:space="preserve">  .  .</v>
          </cell>
          <cell r="H1586">
            <v>0.01</v>
          </cell>
          <cell r="I1586">
            <v>0</v>
          </cell>
          <cell r="J1586">
            <v>0</v>
          </cell>
          <cell r="K1586">
            <v>0.01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0.01</v>
          </cell>
          <cell r="Q1586">
            <v>0</v>
          </cell>
          <cell r="R1586">
            <v>123</v>
          </cell>
          <cell r="S1586">
            <v>935</v>
          </cell>
          <cell r="T1586" t="str">
            <v>Амортизация (канализация)</v>
          </cell>
          <cell r="U1586">
            <v>106300</v>
          </cell>
          <cell r="V1586">
            <v>75.400000000000006</v>
          </cell>
          <cell r="W1586">
            <v>29</v>
          </cell>
          <cell r="X1586">
            <v>46.4</v>
          </cell>
          <cell r="Y1586">
            <v>38.46153846153846</v>
          </cell>
          <cell r="Z1586">
            <v>40884.615384615383</v>
          </cell>
          <cell r="AA1586">
            <v>65415.384615384617</v>
          </cell>
          <cell r="AB1586">
            <v>6541538.461538462</v>
          </cell>
          <cell r="AC1586">
            <v>65415.374615384622</v>
          </cell>
          <cell r="AD1586">
            <v>0</v>
          </cell>
          <cell r="AE1586">
            <v>65415.384615384624</v>
          </cell>
          <cell r="AF1586">
            <v>0</v>
          </cell>
          <cell r="AG1586">
            <v>196.24615384615387</v>
          </cell>
          <cell r="AH1586">
            <v>117.48452696728559</v>
          </cell>
        </row>
        <row r="1587">
          <cell r="A1587">
            <v>2116</v>
          </cell>
          <cell r="B1587" t="str">
            <v>Кан-ция дома 9а по ул 50 лет Каз 14 м-он</v>
          </cell>
          <cell r="C1587">
            <v>3.6</v>
          </cell>
          <cell r="D1587" t="str">
            <v>28</v>
          </cell>
          <cell r="E1587" t="str">
            <v>11.05.05</v>
          </cell>
          <cell r="F1587" t="str">
            <v/>
          </cell>
          <cell r="G1587" t="str">
            <v xml:space="preserve">  .  .</v>
          </cell>
          <cell r="H1587">
            <v>0.01</v>
          </cell>
          <cell r="I1587">
            <v>0</v>
          </cell>
          <cell r="J1587">
            <v>0</v>
          </cell>
          <cell r="K1587">
            <v>0.01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0.01</v>
          </cell>
          <cell r="Q1587">
            <v>0</v>
          </cell>
          <cell r="R1587">
            <v>123</v>
          </cell>
          <cell r="S1587">
            <v>935</v>
          </cell>
          <cell r="T1587" t="str">
            <v>Амортизация (канализация)</v>
          </cell>
          <cell r="U1587">
            <v>21587.5</v>
          </cell>
          <cell r="V1587">
            <v>75.400000000000006</v>
          </cell>
          <cell r="W1587">
            <v>29</v>
          </cell>
          <cell r="X1587">
            <v>46.4</v>
          </cell>
          <cell r="Y1587">
            <v>38.46153846153846</v>
          </cell>
          <cell r="Z1587">
            <v>8302.8846153846152</v>
          </cell>
          <cell r="AA1587">
            <v>13284.615384615385</v>
          </cell>
          <cell r="AB1587">
            <v>1328461.5384615385</v>
          </cell>
          <cell r="AC1587">
            <v>13284.605384615385</v>
          </cell>
          <cell r="AD1587">
            <v>0</v>
          </cell>
          <cell r="AE1587">
            <v>13284.615384615385</v>
          </cell>
          <cell r="AF1587">
            <v>0</v>
          </cell>
          <cell r="AG1587">
            <v>39.853846153846156</v>
          </cell>
          <cell r="AH1587">
            <v>23.858863837312111</v>
          </cell>
        </row>
        <row r="1588">
          <cell r="A1588">
            <v>2117</v>
          </cell>
          <cell r="B1588" t="str">
            <v>Кан-ция дома 43а по ул 50 лет Каз</v>
          </cell>
          <cell r="C1588">
            <v>3.6</v>
          </cell>
          <cell r="D1588" t="str">
            <v>28</v>
          </cell>
          <cell r="E1588" t="str">
            <v>11.05.05</v>
          </cell>
          <cell r="F1588" t="str">
            <v/>
          </cell>
          <cell r="G1588" t="str">
            <v xml:space="preserve">  .  .</v>
          </cell>
          <cell r="H1588">
            <v>33392.31</v>
          </cell>
          <cell r="I1588">
            <v>0</v>
          </cell>
          <cell r="J1588">
            <v>0</v>
          </cell>
          <cell r="K1588">
            <v>33392.31</v>
          </cell>
          <cell r="L1588">
            <v>0</v>
          </cell>
          <cell r="M1588">
            <v>100.18</v>
          </cell>
          <cell r="N1588">
            <v>100.18</v>
          </cell>
          <cell r="O1588">
            <v>100.18</v>
          </cell>
          <cell r="P1588">
            <v>33292.129999999997</v>
          </cell>
          <cell r="Q1588">
            <v>166.96</v>
          </cell>
          <cell r="R1588">
            <v>123</v>
          </cell>
          <cell r="S1588">
            <v>935</v>
          </cell>
          <cell r="T1588" t="str">
            <v>Амортизация (канализация)</v>
          </cell>
          <cell r="U1588">
            <v>50038.8</v>
          </cell>
          <cell r="V1588">
            <v>75.400000000000006</v>
          </cell>
          <cell r="W1588">
            <v>29</v>
          </cell>
          <cell r="X1588">
            <v>46.4</v>
          </cell>
          <cell r="Y1588">
            <v>38.46153846153846</v>
          </cell>
          <cell r="Z1588">
            <v>19245.692307692309</v>
          </cell>
          <cell r="AA1588">
            <v>30793.107692307694</v>
          </cell>
          <cell r="AB1588">
            <v>0.92493654483229815</v>
          </cell>
          <cell r="AC1588">
            <v>-2506.5421646310024</v>
          </cell>
          <cell r="AD1588">
            <v>-7.5198569387003715</v>
          </cell>
          <cell r="AE1588">
            <v>30885.767835368995</v>
          </cell>
          <cell r="AF1588">
            <v>92.660143061299635</v>
          </cell>
          <cell r="AG1588">
            <v>92.657303506106985</v>
          </cell>
          <cell r="AH1588">
            <v>55.303713527851464</v>
          </cell>
        </row>
        <row r="1589">
          <cell r="A1589">
            <v>2118</v>
          </cell>
          <cell r="B1589" t="str">
            <v>Хлоропровод</v>
          </cell>
          <cell r="C1589">
            <v>8</v>
          </cell>
          <cell r="D1589" t="str">
            <v>13</v>
          </cell>
          <cell r="E1589" t="str">
            <v>11.05.05</v>
          </cell>
          <cell r="F1589" t="str">
            <v/>
          </cell>
          <cell r="G1589" t="str">
            <v xml:space="preserve">  .  .</v>
          </cell>
          <cell r="H1589">
            <v>0.01</v>
          </cell>
          <cell r="I1589">
            <v>0</v>
          </cell>
          <cell r="J1589">
            <v>0</v>
          </cell>
          <cell r="K1589">
            <v>0.01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0.01</v>
          </cell>
          <cell r="Q1589">
            <v>0</v>
          </cell>
          <cell r="R1589">
            <v>123</v>
          </cell>
          <cell r="S1589">
            <v>935</v>
          </cell>
          <cell r="T1589" t="str">
            <v>Амортизация Очистка сточной жидкости</v>
          </cell>
          <cell r="U1589">
            <v>3150000</v>
          </cell>
          <cell r="V1589">
            <v>64.400000000000006</v>
          </cell>
          <cell r="W1589">
            <v>26</v>
          </cell>
          <cell r="X1589">
            <v>38.4</v>
          </cell>
          <cell r="Y1589">
            <v>40.372670807453417</v>
          </cell>
          <cell r="Z1589">
            <v>1271739.1304347825</v>
          </cell>
          <cell r="AA1589">
            <v>1878260.8695652175</v>
          </cell>
          <cell r="AB1589">
            <v>187826086.95652175</v>
          </cell>
          <cell r="AC1589">
            <v>1878260.8595652175</v>
          </cell>
          <cell r="AD1589">
            <v>0</v>
          </cell>
          <cell r="AE1589">
            <v>1878260.8695652175</v>
          </cell>
          <cell r="AF1589">
            <v>0</v>
          </cell>
          <cell r="AG1589">
            <v>12521.739130434784</v>
          </cell>
          <cell r="AH1589">
            <v>4076.0869565217386</v>
          </cell>
        </row>
        <row r="1590">
          <cell r="A1590">
            <v>2119</v>
          </cell>
          <cell r="B1590" t="str">
            <v>Кан-ция дом 1-8 13 15-19 кв 1</v>
          </cell>
          <cell r="C1590">
            <v>3.6</v>
          </cell>
          <cell r="D1590" t="str">
            <v>28</v>
          </cell>
          <cell r="E1590" t="str">
            <v>11.05.05</v>
          </cell>
          <cell r="F1590" t="str">
            <v/>
          </cell>
          <cell r="G1590" t="str">
            <v xml:space="preserve">  .  .</v>
          </cell>
          <cell r="H1590">
            <v>0.01</v>
          </cell>
          <cell r="I1590">
            <v>0</v>
          </cell>
          <cell r="J1590">
            <v>0</v>
          </cell>
          <cell r="K1590">
            <v>0.01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0.01</v>
          </cell>
          <cell r="Q1590">
            <v>0</v>
          </cell>
          <cell r="R1590">
            <v>123</v>
          </cell>
          <cell r="S1590">
            <v>935</v>
          </cell>
          <cell r="T1590" t="str">
            <v>Амортизация (канализация)</v>
          </cell>
          <cell r="U1590">
            <v>138750</v>
          </cell>
          <cell r="V1590">
            <v>75.400000000000006</v>
          </cell>
          <cell r="W1590">
            <v>29</v>
          </cell>
          <cell r="X1590">
            <v>46.4</v>
          </cell>
          <cell r="Y1590">
            <v>38.46153846153846</v>
          </cell>
          <cell r="Z1590">
            <v>53365.38461538461</v>
          </cell>
          <cell r="AA1590">
            <v>85384.61538461539</v>
          </cell>
          <cell r="AB1590">
            <v>8538461.538461538</v>
          </cell>
          <cell r="AC1590">
            <v>85384.605384615381</v>
          </cell>
          <cell r="AD1590">
            <v>0</v>
          </cell>
          <cell r="AE1590">
            <v>85384.615384615376</v>
          </cell>
          <cell r="AF1590">
            <v>0</v>
          </cell>
          <cell r="AG1590">
            <v>256.15384615384613</v>
          </cell>
          <cell r="AH1590">
            <v>153.34880636604774</v>
          </cell>
        </row>
        <row r="1591">
          <cell r="A1591">
            <v>2120</v>
          </cell>
          <cell r="B1591" t="str">
            <v>Кан-ция по Б-Мира 74/2</v>
          </cell>
          <cell r="C1591">
            <v>3.6</v>
          </cell>
          <cell r="D1591" t="str">
            <v>28</v>
          </cell>
          <cell r="E1591" t="str">
            <v>11.05.05</v>
          </cell>
          <cell r="F1591" t="str">
            <v/>
          </cell>
          <cell r="G1591" t="str">
            <v xml:space="preserve">  .  .</v>
          </cell>
          <cell r="H1591">
            <v>3094.24</v>
          </cell>
          <cell r="I1591">
            <v>0</v>
          </cell>
          <cell r="J1591">
            <v>0</v>
          </cell>
          <cell r="K1591">
            <v>3094.24</v>
          </cell>
          <cell r="L1591">
            <v>0</v>
          </cell>
          <cell r="M1591">
            <v>9.2799999999999994</v>
          </cell>
          <cell r="N1591">
            <v>9.2799999999999994</v>
          </cell>
          <cell r="O1591">
            <v>269.04000000000002</v>
          </cell>
          <cell r="P1591">
            <v>2825.2</v>
          </cell>
          <cell r="Q1591">
            <v>15.47</v>
          </cell>
          <cell r="R1591">
            <v>123</v>
          </cell>
          <cell r="S1591">
            <v>935</v>
          </cell>
          <cell r="T1591" t="str">
            <v>Амортизация (канализация)</v>
          </cell>
          <cell r="U1591">
            <v>190332</v>
          </cell>
          <cell r="V1591">
            <v>75.400000000000006</v>
          </cell>
          <cell r="W1591">
            <v>29</v>
          </cell>
          <cell r="X1591">
            <v>46.4</v>
          </cell>
          <cell r="Y1591">
            <v>38.46153846153846</v>
          </cell>
          <cell r="Z1591">
            <v>73204.615384615376</v>
          </cell>
          <cell r="AA1591">
            <v>117127.38461538462</v>
          </cell>
          <cell r="AB1591">
            <v>41.458086017055301</v>
          </cell>
          <cell r="AC1591">
            <v>125187.02807741318</v>
          </cell>
          <cell r="AD1591">
            <v>10884.843462028559</v>
          </cell>
          <cell r="AE1591">
            <v>128281.26807741319</v>
          </cell>
          <cell r="AF1591">
            <v>11153.88346202856</v>
          </cell>
          <cell r="AG1591">
            <v>384.84380423223956</v>
          </cell>
          <cell r="AH1591">
            <v>210.35809018567636</v>
          </cell>
        </row>
        <row r="1592">
          <cell r="A1592">
            <v>2121</v>
          </cell>
          <cell r="B1592" t="str">
            <v>Кан-ция д 23 по ул Ерубаева</v>
          </cell>
          <cell r="C1592">
            <v>3.6</v>
          </cell>
          <cell r="D1592" t="str">
            <v>28</v>
          </cell>
          <cell r="E1592" t="str">
            <v>11.05.05</v>
          </cell>
          <cell r="F1592" t="str">
            <v/>
          </cell>
          <cell r="G1592" t="str">
            <v xml:space="preserve">  .  .</v>
          </cell>
          <cell r="H1592">
            <v>1520.01</v>
          </cell>
          <cell r="I1592">
            <v>0</v>
          </cell>
          <cell r="J1592">
            <v>0</v>
          </cell>
          <cell r="K1592">
            <v>1520.01</v>
          </cell>
          <cell r="L1592">
            <v>0</v>
          </cell>
          <cell r="M1592">
            <v>4.5599999999999996</v>
          </cell>
          <cell r="N1592">
            <v>4.5599999999999996</v>
          </cell>
          <cell r="O1592">
            <v>132.19999999999999</v>
          </cell>
          <cell r="P1592">
            <v>1387.81</v>
          </cell>
          <cell r="Q1592">
            <v>7.6</v>
          </cell>
          <cell r="R1592">
            <v>123</v>
          </cell>
          <cell r="S1592">
            <v>935</v>
          </cell>
          <cell r="T1592" t="str">
            <v>Амортизация (канализация)</v>
          </cell>
          <cell r="U1592">
            <v>126900</v>
          </cell>
          <cell r="V1592">
            <v>75.400000000000006</v>
          </cell>
          <cell r="W1592">
            <v>29</v>
          </cell>
          <cell r="X1592">
            <v>46.4</v>
          </cell>
          <cell r="Y1592">
            <v>38.46153846153846</v>
          </cell>
          <cell r="Z1592">
            <v>48807.692307692305</v>
          </cell>
          <cell r="AA1592">
            <v>78092.307692307688</v>
          </cell>
          <cell r="AB1592">
            <v>56.270172208232893</v>
          </cell>
          <cell r="AC1592">
            <v>84011.214458236078</v>
          </cell>
          <cell r="AD1592">
            <v>7306.7167659283878</v>
          </cell>
          <cell r="AE1592">
            <v>85531.224458236073</v>
          </cell>
          <cell r="AF1592">
            <v>7438.9167659283876</v>
          </cell>
          <cell r="AG1592">
            <v>256.5936733747082</v>
          </cell>
          <cell r="AH1592">
            <v>140.2519893899204</v>
          </cell>
        </row>
        <row r="1593">
          <cell r="A1593">
            <v>2122</v>
          </cell>
          <cell r="B1593" t="str">
            <v>Кан-ция к дому 80 по ул Ленина</v>
          </cell>
          <cell r="C1593">
            <v>3.6</v>
          </cell>
          <cell r="D1593" t="str">
            <v>28</v>
          </cell>
          <cell r="E1593" t="str">
            <v>11.05.05</v>
          </cell>
          <cell r="F1593" t="str">
            <v/>
          </cell>
          <cell r="G1593" t="str">
            <v xml:space="preserve">  .  .</v>
          </cell>
          <cell r="H1593">
            <v>0.01</v>
          </cell>
          <cell r="I1593">
            <v>0</v>
          </cell>
          <cell r="J1593">
            <v>0</v>
          </cell>
          <cell r="K1593">
            <v>0.01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0.01</v>
          </cell>
          <cell r="Q1593">
            <v>0</v>
          </cell>
          <cell r="R1593">
            <v>123</v>
          </cell>
          <cell r="S1593">
            <v>935</v>
          </cell>
          <cell r="T1593" t="str">
            <v>Амортизация (канализация)</v>
          </cell>
          <cell r="U1593">
            <v>20000</v>
          </cell>
          <cell r="V1593">
            <v>75.400000000000006</v>
          </cell>
          <cell r="W1593">
            <v>29</v>
          </cell>
          <cell r="X1593">
            <v>46.4</v>
          </cell>
          <cell r="Y1593">
            <v>38.46153846153846</v>
          </cell>
          <cell r="Z1593">
            <v>7692.3076923076915</v>
          </cell>
          <cell r="AA1593">
            <v>12307.692307692309</v>
          </cell>
          <cell r="AB1593">
            <v>1230769.2307692308</v>
          </cell>
          <cell r="AC1593">
            <v>12307.682307692308</v>
          </cell>
          <cell r="AD1593">
            <v>0</v>
          </cell>
          <cell r="AE1593">
            <v>12307.692307692309</v>
          </cell>
          <cell r="AF1593">
            <v>0</v>
          </cell>
          <cell r="AG1593">
            <v>36.923076923076927</v>
          </cell>
          <cell r="AH1593">
            <v>22.104332449160037</v>
          </cell>
        </row>
        <row r="1594">
          <cell r="A1594">
            <v>2123</v>
          </cell>
          <cell r="B1594" t="str">
            <v>Кан-ция по ул Муканова от ск 9 до ск 6</v>
          </cell>
          <cell r="C1594">
            <v>3.6</v>
          </cell>
          <cell r="D1594" t="str">
            <v>28</v>
          </cell>
          <cell r="E1594" t="str">
            <v>11.05.05</v>
          </cell>
          <cell r="F1594" t="str">
            <v/>
          </cell>
          <cell r="G1594" t="str">
            <v xml:space="preserve">  .  .</v>
          </cell>
          <cell r="H1594">
            <v>0.01</v>
          </cell>
          <cell r="I1594">
            <v>0</v>
          </cell>
          <cell r="J1594">
            <v>0</v>
          </cell>
          <cell r="K1594">
            <v>0.01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0.01</v>
          </cell>
          <cell r="Q1594">
            <v>0</v>
          </cell>
          <cell r="R1594">
            <v>123</v>
          </cell>
          <cell r="S1594">
            <v>935</v>
          </cell>
          <cell r="T1594" t="str">
            <v>Амортизация (канализация)</v>
          </cell>
          <cell r="U1594">
            <v>162000</v>
          </cell>
          <cell r="V1594">
            <v>75.400000000000006</v>
          </cell>
          <cell r="W1594">
            <v>29</v>
          </cell>
          <cell r="X1594">
            <v>46.4</v>
          </cell>
          <cell r="Y1594">
            <v>38.46153846153846</v>
          </cell>
          <cell r="Z1594">
            <v>62307.692307692305</v>
          </cell>
          <cell r="AA1594">
            <v>99692.307692307688</v>
          </cell>
          <cell r="AB1594">
            <v>9969230.7692307681</v>
          </cell>
          <cell r="AC1594">
            <v>99692.297692307693</v>
          </cell>
          <cell r="AD1594">
            <v>0</v>
          </cell>
          <cell r="AE1594">
            <v>99692.307692307688</v>
          </cell>
          <cell r="AF1594">
            <v>0</v>
          </cell>
          <cell r="AG1594">
            <v>299.07692307692304</v>
          </cell>
          <cell r="AH1594">
            <v>179.04509283819627</v>
          </cell>
        </row>
        <row r="1595">
          <cell r="A1595">
            <v>2124</v>
          </cell>
          <cell r="B1595" t="str">
            <v>Кан-ция дом 1 2 3 4 по ул Волочаевской</v>
          </cell>
          <cell r="C1595">
            <v>3.6</v>
          </cell>
          <cell r="D1595" t="str">
            <v>28</v>
          </cell>
          <cell r="E1595" t="str">
            <v>11.05.05</v>
          </cell>
          <cell r="F1595" t="str">
            <v/>
          </cell>
          <cell r="G1595" t="str">
            <v xml:space="preserve">  .  .</v>
          </cell>
          <cell r="H1595">
            <v>0.01</v>
          </cell>
          <cell r="I1595">
            <v>0</v>
          </cell>
          <cell r="J1595">
            <v>0</v>
          </cell>
          <cell r="K1595">
            <v>0.01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0.01</v>
          </cell>
          <cell r="Q1595">
            <v>0</v>
          </cell>
          <cell r="R1595">
            <v>123</v>
          </cell>
          <cell r="S1595">
            <v>935</v>
          </cell>
          <cell r="T1595" t="str">
            <v>Амортизация (канализация)</v>
          </cell>
          <cell r="U1595">
            <v>57617.5</v>
          </cell>
          <cell r="V1595">
            <v>75.400000000000006</v>
          </cell>
          <cell r="W1595">
            <v>29</v>
          </cell>
          <cell r="X1595">
            <v>46.4</v>
          </cell>
          <cell r="Y1595">
            <v>38.46153846153846</v>
          </cell>
          <cell r="Z1595">
            <v>22160.576923076922</v>
          </cell>
          <cell r="AA1595">
            <v>35456.923076923078</v>
          </cell>
          <cell r="AB1595">
            <v>3545692.3076923075</v>
          </cell>
          <cell r="AC1595">
            <v>35456.913076923076</v>
          </cell>
          <cell r="AD1595">
            <v>0</v>
          </cell>
          <cell r="AE1595">
            <v>35456.923076923078</v>
          </cell>
          <cell r="AF1595">
            <v>0</v>
          </cell>
          <cell r="AG1595">
            <v>106.37076923076923</v>
          </cell>
          <cell r="AH1595">
            <v>63.679818744473913</v>
          </cell>
        </row>
        <row r="1596">
          <cell r="A1596">
            <v>2125</v>
          </cell>
          <cell r="B1596" t="str">
            <v>Кан-ция общежития и котельн кв 121\</v>
          </cell>
          <cell r="C1596">
            <v>3.6</v>
          </cell>
          <cell r="D1596" t="str">
            <v>28</v>
          </cell>
          <cell r="E1596" t="str">
            <v>11.05.05</v>
          </cell>
          <cell r="F1596" t="str">
            <v/>
          </cell>
          <cell r="G1596" t="str">
            <v xml:space="preserve">  .  .</v>
          </cell>
          <cell r="H1596">
            <v>0.01</v>
          </cell>
          <cell r="I1596">
            <v>0</v>
          </cell>
          <cell r="J1596">
            <v>0</v>
          </cell>
          <cell r="K1596">
            <v>0.01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0.01</v>
          </cell>
          <cell r="Q1596">
            <v>0</v>
          </cell>
          <cell r="R1596">
            <v>123</v>
          </cell>
          <cell r="S1596">
            <v>935</v>
          </cell>
          <cell r="T1596" t="str">
            <v>Амортизация (канализация)</v>
          </cell>
          <cell r="U1596">
            <v>64729.599999999999</v>
          </cell>
          <cell r="V1596">
            <v>75.400000000000006</v>
          </cell>
          <cell r="W1596">
            <v>29</v>
          </cell>
          <cell r="X1596">
            <v>46.4</v>
          </cell>
          <cell r="Y1596">
            <v>38.46153846153846</v>
          </cell>
          <cell r="Z1596">
            <v>24896</v>
          </cell>
          <cell r="AA1596">
            <v>39833.599999999999</v>
          </cell>
          <cell r="AB1596">
            <v>3983360</v>
          </cell>
          <cell r="AC1596">
            <v>39833.589999999997</v>
          </cell>
          <cell r="AD1596">
            <v>0</v>
          </cell>
          <cell r="AE1596">
            <v>39833.599999999999</v>
          </cell>
          <cell r="AF1596">
            <v>0</v>
          </cell>
          <cell r="AG1596">
            <v>119.50079999999998</v>
          </cell>
          <cell r="AH1596">
            <v>71.540229885057457</v>
          </cell>
        </row>
        <row r="1597">
          <cell r="A1597">
            <v>2126</v>
          </cell>
          <cell r="B1597" t="str">
            <v>Кан-ция д со встроен магаз Алиханова М 1-3</v>
          </cell>
          <cell r="C1597">
            <v>3.6</v>
          </cell>
          <cell r="D1597" t="str">
            <v>28</v>
          </cell>
          <cell r="E1597" t="str">
            <v>11.05.05</v>
          </cell>
          <cell r="F1597" t="str">
            <v/>
          </cell>
          <cell r="G1597" t="str">
            <v xml:space="preserve">  .  .</v>
          </cell>
          <cell r="H1597">
            <v>5964.39</v>
          </cell>
          <cell r="I1597">
            <v>0</v>
          </cell>
          <cell r="J1597">
            <v>0</v>
          </cell>
          <cell r="K1597">
            <v>5964.39</v>
          </cell>
          <cell r="L1597">
            <v>0</v>
          </cell>
          <cell r="M1597">
            <v>17.89</v>
          </cell>
          <cell r="N1597">
            <v>17.89</v>
          </cell>
          <cell r="O1597">
            <v>518.63</v>
          </cell>
          <cell r="P1597">
            <v>5445.76</v>
          </cell>
          <cell r="Q1597">
            <v>29.82</v>
          </cell>
          <cell r="R1597">
            <v>123</v>
          </cell>
          <cell r="S1597">
            <v>935</v>
          </cell>
          <cell r="T1597" t="str">
            <v>Амортизация (канализация)</v>
          </cell>
          <cell r="U1597">
            <v>87750</v>
          </cell>
          <cell r="V1597">
            <v>75.400000000000006</v>
          </cell>
          <cell r="W1597">
            <v>29</v>
          </cell>
          <cell r="X1597">
            <v>46.4</v>
          </cell>
          <cell r="Y1597">
            <v>38.46153846153846</v>
          </cell>
          <cell r="Z1597">
            <v>33750</v>
          </cell>
          <cell r="AA1597">
            <v>54000</v>
          </cell>
          <cell r="AB1597">
            <v>9.9159713244799619</v>
          </cell>
          <cell r="AC1597">
            <v>53178.330208015046</v>
          </cell>
          <cell r="AD1597">
            <v>4624.0902080150427</v>
          </cell>
          <cell r="AE1597">
            <v>59142.720208015046</v>
          </cell>
          <cell r="AF1597">
            <v>5142.7202080150428</v>
          </cell>
          <cell r="AG1597">
            <v>177.42816062404515</v>
          </cell>
          <cell r="AH1597">
            <v>96.982758620689651</v>
          </cell>
        </row>
        <row r="1598">
          <cell r="A1598">
            <v>2127</v>
          </cell>
          <cell r="B1598" t="str">
            <v>Кан-ция по ул Н-Абдирова 6  кв 59</v>
          </cell>
          <cell r="C1598">
            <v>3.6</v>
          </cell>
          <cell r="D1598" t="str">
            <v>28</v>
          </cell>
          <cell r="E1598" t="str">
            <v>11.05.05</v>
          </cell>
          <cell r="F1598" t="str">
            <v/>
          </cell>
          <cell r="G1598" t="str">
            <v xml:space="preserve">  .  .</v>
          </cell>
          <cell r="H1598">
            <v>0.01</v>
          </cell>
          <cell r="I1598">
            <v>0</v>
          </cell>
          <cell r="J1598">
            <v>0</v>
          </cell>
          <cell r="K1598">
            <v>0.01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0.01</v>
          </cell>
          <cell r="Q1598">
            <v>0</v>
          </cell>
          <cell r="R1598">
            <v>123</v>
          </cell>
          <cell r="S1598">
            <v>935</v>
          </cell>
          <cell r="T1598" t="str">
            <v>Амортизация (канализация)</v>
          </cell>
          <cell r="U1598">
            <v>11500</v>
          </cell>
          <cell r="V1598">
            <v>75.400000000000006</v>
          </cell>
          <cell r="W1598">
            <v>29</v>
          </cell>
          <cell r="X1598">
            <v>46.4</v>
          </cell>
          <cell r="Y1598">
            <v>38.46153846153846</v>
          </cell>
          <cell r="Z1598">
            <v>4423.0769230769229</v>
          </cell>
          <cell r="AA1598">
            <v>7076.9230769230771</v>
          </cell>
          <cell r="AB1598">
            <v>707692.30769230775</v>
          </cell>
          <cell r="AC1598">
            <v>7076.9130769230778</v>
          </cell>
          <cell r="AD1598">
            <v>0</v>
          </cell>
          <cell r="AE1598">
            <v>7076.923076923078</v>
          </cell>
          <cell r="AF1598">
            <v>0</v>
          </cell>
          <cell r="AG1598">
            <v>21.230769230769237</v>
          </cell>
          <cell r="AH1598">
            <v>12.709991158267018</v>
          </cell>
        </row>
        <row r="1599">
          <cell r="A1599">
            <v>2128</v>
          </cell>
          <cell r="B1599" t="str">
            <v>Кан блок-секц 43 213 214 215 223 224 1ж</v>
          </cell>
          <cell r="C1599">
            <v>3.6</v>
          </cell>
          <cell r="D1599" t="str">
            <v>28</v>
          </cell>
          <cell r="E1599" t="str">
            <v>11.05.05</v>
          </cell>
          <cell r="F1599" t="str">
            <v/>
          </cell>
          <cell r="G1599" t="str">
            <v xml:space="preserve">  .  .</v>
          </cell>
          <cell r="H1599">
            <v>0.01</v>
          </cell>
          <cell r="I1599">
            <v>0</v>
          </cell>
          <cell r="J1599">
            <v>0</v>
          </cell>
          <cell r="K1599">
            <v>0.01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0.01</v>
          </cell>
          <cell r="Q1599">
            <v>0</v>
          </cell>
          <cell r="R1599">
            <v>123</v>
          </cell>
          <cell r="S1599">
            <v>935</v>
          </cell>
          <cell r="T1599" t="str">
            <v/>
          </cell>
          <cell r="U1599">
            <v>154267.79999999999</v>
          </cell>
          <cell r="V1599">
            <v>75.400000000000006</v>
          </cell>
          <cell r="W1599">
            <v>29</v>
          </cell>
          <cell r="X1599">
            <v>46.4</v>
          </cell>
          <cell r="Y1599">
            <v>38.46153846153846</v>
          </cell>
          <cell r="Z1599">
            <v>59333.76923076922</v>
          </cell>
          <cell r="AA1599">
            <v>94934.030769230769</v>
          </cell>
          <cell r="AB1599">
            <v>9493403.0769230761</v>
          </cell>
          <cell r="AC1599">
            <v>94934.020769230774</v>
          </cell>
          <cell r="AD1599">
            <v>0</v>
          </cell>
          <cell r="AE1599">
            <v>94934.030769230769</v>
          </cell>
          <cell r="AF1599">
            <v>0</v>
          </cell>
          <cell r="AG1599">
            <v>284.80209230769231</v>
          </cell>
          <cell r="AH1599">
            <v>170.4993368700265</v>
          </cell>
        </row>
        <row r="1600">
          <cell r="A1600">
            <v>2129</v>
          </cell>
          <cell r="B1600" t="str">
            <v>Кан-ция жилого дома1 ст Б-Михайловка</v>
          </cell>
          <cell r="C1600">
            <v>3.6</v>
          </cell>
          <cell r="D1600" t="str">
            <v>28</v>
          </cell>
          <cell r="E1600" t="str">
            <v>11.05.05</v>
          </cell>
          <cell r="F1600" t="str">
            <v/>
          </cell>
          <cell r="G1600" t="str">
            <v xml:space="preserve">  .  .</v>
          </cell>
          <cell r="H1600">
            <v>0.01</v>
          </cell>
          <cell r="I1600">
            <v>0</v>
          </cell>
          <cell r="J1600">
            <v>0</v>
          </cell>
          <cell r="K1600">
            <v>0.01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0.01</v>
          </cell>
          <cell r="Q1600">
            <v>0</v>
          </cell>
          <cell r="R1600">
            <v>123</v>
          </cell>
          <cell r="S1600">
            <v>935</v>
          </cell>
          <cell r="T1600" t="str">
            <v>Амортизация (канализация)</v>
          </cell>
          <cell r="U1600">
            <v>27282.5</v>
          </cell>
          <cell r="V1600">
            <v>75.400000000000006</v>
          </cell>
          <cell r="W1600">
            <v>29</v>
          </cell>
          <cell r="X1600">
            <v>46.4</v>
          </cell>
          <cell r="Y1600">
            <v>38.46153846153846</v>
          </cell>
          <cell r="Z1600">
            <v>10493.26923076923</v>
          </cell>
          <cell r="AA1600">
            <v>16789.23076923077</v>
          </cell>
          <cell r="AB1600">
            <v>1678923.076923077</v>
          </cell>
          <cell r="AC1600">
            <v>16789.220769230771</v>
          </cell>
          <cell r="AD1600">
            <v>0</v>
          </cell>
          <cell r="AE1600">
            <v>16789.23076923077</v>
          </cell>
          <cell r="AF1600">
            <v>0</v>
          </cell>
          <cell r="AG1600">
            <v>50.367692307692316</v>
          </cell>
          <cell r="AH1600">
            <v>30.153072502210431</v>
          </cell>
        </row>
        <row r="1601">
          <cell r="A1601">
            <v>2130</v>
          </cell>
          <cell r="B1601" t="str">
            <v>Кан-ция дом 1-2 кв 53-54 нов гор</v>
          </cell>
          <cell r="C1601">
            <v>3.6</v>
          </cell>
          <cell r="D1601" t="str">
            <v>28</v>
          </cell>
          <cell r="E1601" t="str">
            <v>11.05.05</v>
          </cell>
          <cell r="F1601" t="str">
            <v/>
          </cell>
          <cell r="G1601" t="str">
            <v xml:space="preserve">  .  .</v>
          </cell>
          <cell r="H1601">
            <v>0.01</v>
          </cell>
          <cell r="I1601">
            <v>0</v>
          </cell>
          <cell r="J1601">
            <v>0</v>
          </cell>
          <cell r="K1601">
            <v>0.01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0.01</v>
          </cell>
          <cell r="Q1601">
            <v>0</v>
          </cell>
          <cell r="R1601">
            <v>123</v>
          </cell>
          <cell r="S1601">
            <v>935</v>
          </cell>
          <cell r="T1601" t="str">
            <v>Амортизация (канализация)</v>
          </cell>
          <cell r="U1601">
            <v>429208</v>
          </cell>
          <cell r="V1601">
            <v>75.400000000000006</v>
          </cell>
          <cell r="W1601">
            <v>29</v>
          </cell>
          <cell r="X1601">
            <v>46.4</v>
          </cell>
          <cell r="Y1601">
            <v>38.46153846153846</v>
          </cell>
          <cell r="Z1601">
            <v>165080</v>
          </cell>
          <cell r="AA1601">
            <v>264128</v>
          </cell>
          <cell r="AB1601">
            <v>26412800</v>
          </cell>
          <cell r="AC1601">
            <v>264127.99</v>
          </cell>
          <cell r="AD1601">
            <v>0</v>
          </cell>
          <cell r="AE1601">
            <v>264128</v>
          </cell>
          <cell r="AF1601">
            <v>0</v>
          </cell>
          <cell r="AG1601">
            <v>792.38400000000001</v>
          </cell>
          <cell r="AH1601">
            <v>474.36781609195396</v>
          </cell>
        </row>
        <row r="1602">
          <cell r="A1602">
            <v>2131</v>
          </cell>
          <cell r="B1602" t="str">
            <v>Кан-ция жилых дом 7-12 кв 86 нов гор</v>
          </cell>
          <cell r="C1602">
            <v>3.6</v>
          </cell>
          <cell r="D1602" t="str">
            <v>28</v>
          </cell>
          <cell r="E1602" t="str">
            <v>11.05.05</v>
          </cell>
          <cell r="F1602" t="str">
            <v/>
          </cell>
          <cell r="G1602" t="str">
            <v xml:space="preserve">  .  .</v>
          </cell>
          <cell r="H1602">
            <v>9135.08</v>
          </cell>
          <cell r="I1602">
            <v>0</v>
          </cell>
          <cell r="J1602">
            <v>0</v>
          </cell>
          <cell r="K1602">
            <v>9135.08</v>
          </cell>
          <cell r="L1602">
            <v>0</v>
          </cell>
          <cell r="M1602">
            <v>27.41</v>
          </cell>
          <cell r="N1602">
            <v>27.41</v>
          </cell>
          <cell r="O1602">
            <v>794.61</v>
          </cell>
          <cell r="P1602">
            <v>8340.4699999999993</v>
          </cell>
          <cell r="Q1602">
            <v>45.68</v>
          </cell>
          <cell r="R1602">
            <v>123</v>
          </cell>
          <cell r="S1602">
            <v>935</v>
          </cell>
          <cell r="T1602" t="str">
            <v>Амортизация (канализация)</v>
          </cell>
          <cell r="U1602">
            <v>667116</v>
          </cell>
          <cell r="V1602">
            <v>75.400000000000006</v>
          </cell>
          <cell r="W1602">
            <v>29</v>
          </cell>
          <cell r="X1602">
            <v>46.4</v>
          </cell>
          <cell r="Y1602">
            <v>38.46153846153846</v>
          </cell>
          <cell r="Z1602">
            <v>256583.07692307691</v>
          </cell>
          <cell r="AA1602">
            <v>410532.92307692312</v>
          </cell>
          <cell r="AB1602">
            <v>49.221797222089783</v>
          </cell>
          <cell r="AC1602">
            <v>440509.97536756791</v>
          </cell>
          <cell r="AD1602">
            <v>38317.52229064476</v>
          </cell>
          <cell r="AE1602">
            <v>449645.05536756793</v>
          </cell>
          <cell r="AF1602">
            <v>39112.13229064476</v>
          </cell>
          <cell r="AG1602">
            <v>1348.9351661027038</v>
          </cell>
          <cell r="AH1602">
            <v>737.30769230769226</v>
          </cell>
        </row>
        <row r="1603">
          <cell r="A1603">
            <v>2132</v>
          </cell>
          <cell r="B1603" t="str">
            <v>Кан-ция от дом 2 4 по ул Дзержинсского</v>
          </cell>
          <cell r="C1603">
            <v>3.6</v>
          </cell>
          <cell r="D1603" t="str">
            <v>28</v>
          </cell>
          <cell r="E1603" t="str">
            <v>11.05.05</v>
          </cell>
          <cell r="F1603" t="str">
            <v/>
          </cell>
          <cell r="G1603" t="str">
            <v xml:space="preserve">  .  .</v>
          </cell>
          <cell r="H1603">
            <v>0.01</v>
          </cell>
          <cell r="I1603">
            <v>0</v>
          </cell>
          <cell r="J1603">
            <v>0</v>
          </cell>
          <cell r="K1603">
            <v>0.01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0.01</v>
          </cell>
          <cell r="Q1603">
            <v>0</v>
          </cell>
          <cell r="R1603">
            <v>123</v>
          </cell>
          <cell r="S1603">
            <v>935</v>
          </cell>
          <cell r="T1603" t="str">
            <v>Амортизация (канализация)</v>
          </cell>
          <cell r="U1603">
            <v>40375</v>
          </cell>
          <cell r="V1603">
            <v>75.400000000000006</v>
          </cell>
          <cell r="W1603">
            <v>29</v>
          </cell>
          <cell r="X1603">
            <v>46.4</v>
          </cell>
          <cell r="Y1603">
            <v>38.46153846153846</v>
          </cell>
          <cell r="Z1603">
            <v>15528.846153846152</v>
          </cell>
          <cell r="AA1603">
            <v>24846.153846153848</v>
          </cell>
          <cell r="AB1603">
            <v>2484615.3846153845</v>
          </cell>
          <cell r="AC1603">
            <v>24846.143846153846</v>
          </cell>
          <cell r="AD1603">
            <v>0</v>
          </cell>
          <cell r="AE1603">
            <v>24846.153846153844</v>
          </cell>
          <cell r="AF1603">
            <v>0</v>
          </cell>
          <cell r="AG1603">
            <v>74.538461538461533</v>
          </cell>
          <cell r="AH1603">
            <v>44.623121131741819</v>
          </cell>
        </row>
        <row r="1604">
          <cell r="A1604">
            <v>2133</v>
          </cell>
          <cell r="B1604" t="str">
            <v>Кан-ция дома1 восточнее М-на 22</v>
          </cell>
          <cell r="C1604">
            <v>3.6</v>
          </cell>
          <cell r="D1604" t="str">
            <v>28</v>
          </cell>
          <cell r="E1604" t="str">
            <v>11.05.05</v>
          </cell>
          <cell r="F1604" t="str">
            <v/>
          </cell>
          <cell r="G1604" t="str">
            <v xml:space="preserve">  .  .</v>
          </cell>
          <cell r="H1604">
            <v>6803.03</v>
          </cell>
          <cell r="I1604">
            <v>0</v>
          </cell>
          <cell r="J1604">
            <v>0</v>
          </cell>
          <cell r="K1604">
            <v>6803.03</v>
          </cell>
          <cell r="L1604">
            <v>0</v>
          </cell>
          <cell r="M1604">
            <v>20.41</v>
          </cell>
          <cell r="N1604">
            <v>20.41</v>
          </cell>
          <cell r="O1604">
            <v>591.69000000000005</v>
          </cell>
          <cell r="P1604">
            <v>6211.34</v>
          </cell>
          <cell r="Q1604">
            <v>34.020000000000003</v>
          </cell>
          <cell r="R1604">
            <v>123</v>
          </cell>
          <cell r="S1604">
            <v>935</v>
          </cell>
          <cell r="T1604" t="str">
            <v>Амортизация (канализация)</v>
          </cell>
          <cell r="U1604">
            <v>25112.5</v>
          </cell>
          <cell r="V1604">
            <v>75.400000000000006</v>
          </cell>
          <cell r="W1604">
            <v>29</v>
          </cell>
          <cell r="X1604">
            <v>46.4</v>
          </cell>
          <cell r="Y1604">
            <v>38.46153846153846</v>
          </cell>
          <cell r="Z1604">
            <v>9658.6538461538457</v>
          </cell>
          <cell r="AA1604">
            <v>15453.846153846154</v>
          </cell>
          <cell r="AB1604">
            <v>2.4880051895156527</v>
          </cell>
          <cell r="AC1604">
            <v>10122.94394443067</v>
          </cell>
          <cell r="AD1604">
            <v>880.43779058451673</v>
          </cell>
          <cell r="AE1604">
            <v>16925.973944430669</v>
          </cell>
          <cell r="AF1604">
            <v>1472.1277905845168</v>
          </cell>
          <cell r="AG1604">
            <v>50.777921833292005</v>
          </cell>
          <cell r="AH1604">
            <v>27.754752431476565</v>
          </cell>
        </row>
        <row r="1605">
          <cell r="A1605">
            <v>2134</v>
          </cell>
          <cell r="B1605" t="str">
            <v>Кан-ция дома 11а М-на 23</v>
          </cell>
          <cell r="C1605">
            <v>3.6</v>
          </cell>
          <cell r="D1605" t="str">
            <v>28</v>
          </cell>
          <cell r="E1605" t="str">
            <v>11.05.05</v>
          </cell>
          <cell r="F1605" t="str">
            <v/>
          </cell>
          <cell r="G1605" t="str">
            <v xml:space="preserve">  .  .</v>
          </cell>
          <cell r="H1605">
            <v>0.01</v>
          </cell>
          <cell r="I1605">
            <v>0</v>
          </cell>
          <cell r="J1605">
            <v>0</v>
          </cell>
          <cell r="K1605">
            <v>0.01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0.01</v>
          </cell>
          <cell r="Q1605">
            <v>0</v>
          </cell>
          <cell r="R1605">
            <v>123</v>
          </cell>
          <cell r="S1605">
            <v>935</v>
          </cell>
          <cell r="T1605" t="str">
            <v>Амортизация (канализация)</v>
          </cell>
          <cell r="U1605">
            <v>17105</v>
          </cell>
          <cell r="V1605">
            <v>75.400000000000006</v>
          </cell>
          <cell r="W1605">
            <v>29</v>
          </cell>
          <cell r="X1605">
            <v>46.4</v>
          </cell>
          <cell r="Y1605">
            <v>38.46153846153846</v>
          </cell>
          <cell r="Z1605">
            <v>6578.8461538461534</v>
          </cell>
          <cell r="AA1605">
            <v>10526.153846153848</v>
          </cell>
          <cell r="AB1605">
            <v>1052615.3846153847</v>
          </cell>
          <cell r="AC1605">
            <v>10526.143846153847</v>
          </cell>
          <cell r="AD1605">
            <v>0</v>
          </cell>
          <cell r="AE1605">
            <v>10526.153846153848</v>
          </cell>
          <cell r="AF1605">
            <v>0</v>
          </cell>
          <cell r="AG1605">
            <v>31.578461538461543</v>
          </cell>
          <cell r="AH1605">
            <v>18.904730327144119</v>
          </cell>
        </row>
        <row r="1606">
          <cell r="A1606">
            <v>2135</v>
          </cell>
          <cell r="B1606" t="str">
            <v>Кан-ция по ул. Ермекова 29/2</v>
          </cell>
          <cell r="C1606">
            <v>3.6</v>
          </cell>
          <cell r="D1606" t="str">
            <v>28</v>
          </cell>
          <cell r="E1606" t="str">
            <v>11.05.05</v>
          </cell>
          <cell r="F1606" t="str">
            <v/>
          </cell>
          <cell r="G1606" t="str">
            <v xml:space="preserve">  .  .</v>
          </cell>
          <cell r="H1606">
            <v>0.01</v>
          </cell>
          <cell r="I1606">
            <v>0</v>
          </cell>
          <cell r="J1606">
            <v>0</v>
          </cell>
          <cell r="K1606">
            <v>0.01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0.01</v>
          </cell>
          <cell r="Q1606">
            <v>0</v>
          </cell>
          <cell r="R1606">
            <v>123</v>
          </cell>
          <cell r="S1606">
            <v>935</v>
          </cell>
          <cell r="T1606" t="str">
            <v>Амортизация (канализация)</v>
          </cell>
          <cell r="U1606">
            <v>31700</v>
          </cell>
          <cell r="V1606">
            <v>72.8</v>
          </cell>
          <cell r="W1606">
            <v>28</v>
          </cell>
          <cell r="X1606">
            <v>44.8</v>
          </cell>
          <cell r="Y1606">
            <v>38.46153846153846</v>
          </cell>
          <cell r="Z1606">
            <v>12192.307692307691</v>
          </cell>
          <cell r="AA1606">
            <v>19507.692307692309</v>
          </cell>
          <cell r="AB1606">
            <v>1950769.2307692308</v>
          </cell>
          <cell r="AC1606">
            <v>19507.68230769231</v>
          </cell>
          <cell r="AD1606">
            <v>0</v>
          </cell>
          <cell r="AE1606">
            <v>19507.692307692309</v>
          </cell>
          <cell r="AF1606">
            <v>0</v>
          </cell>
          <cell r="AG1606">
            <v>58.523076923076928</v>
          </cell>
          <cell r="AH1606">
            <v>36.286630036630036</v>
          </cell>
        </row>
        <row r="1607">
          <cell r="A1607">
            <v>2136</v>
          </cell>
          <cell r="B1607" t="str">
            <v>Кан-ция к гостинице Казахстан</v>
          </cell>
          <cell r="C1607">
            <v>3.6</v>
          </cell>
          <cell r="D1607" t="str">
            <v>28</v>
          </cell>
          <cell r="E1607" t="str">
            <v>11.05.05</v>
          </cell>
          <cell r="F1607" t="str">
            <v/>
          </cell>
          <cell r="G1607" t="str">
            <v xml:space="preserve">  .  .</v>
          </cell>
          <cell r="H1607">
            <v>0.01</v>
          </cell>
          <cell r="I1607">
            <v>0</v>
          </cell>
          <cell r="J1607">
            <v>0</v>
          </cell>
          <cell r="K1607">
            <v>0.01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0.01</v>
          </cell>
          <cell r="Q1607">
            <v>0</v>
          </cell>
          <cell r="R1607">
            <v>123</v>
          </cell>
          <cell r="S1607">
            <v>935</v>
          </cell>
          <cell r="T1607" t="str">
            <v>Амортизация (канализация)</v>
          </cell>
          <cell r="U1607">
            <v>64750</v>
          </cell>
          <cell r="V1607">
            <v>72.8</v>
          </cell>
          <cell r="W1607">
            <v>28</v>
          </cell>
          <cell r="X1607">
            <v>44.8</v>
          </cell>
          <cell r="Y1607">
            <v>38.46153846153846</v>
          </cell>
          <cell r="Z1607">
            <v>24903.846153846152</v>
          </cell>
          <cell r="AA1607">
            <v>39846.153846153844</v>
          </cell>
          <cell r="AB1607">
            <v>3984615.3846153845</v>
          </cell>
          <cell r="AC1607">
            <v>39846.143846153842</v>
          </cell>
          <cell r="AD1607">
            <v>0</v>
          </cell>
          <cell r="AE1607">
            <v>39846.153846153844</v>
          </cell>
          <cell r="AF1607">
            <v>0</v>
          </cell>
          <cell r="AG1607">
            <v>119.53846153846153</v>
          </cell>
          <cell r="AH1607">
            <v>74.118589743589737</v>
          </cell>
        </row>
        <row r="1608">
          <cell r="A1608">
            <v>2137</v>
          </cell>
          <cell r="B1608" t="str">
            <v>Кан-ция  по ул Ботанической 2-х кв дома</v>
          </cell>
          <cell r="C1608">
            <v>3.6</v>
          </cell>
          <cell r="D1608" t="str">
            <v>28</v>
          </cell>
          <cell r="E1608" t="str">
            <v>11.05.05</v>
          </cell>
          <cell r="F1608" t="str">
            <v/>
          </cell>
          <cell r="G1608" t="str">
            <v xml:space="preserve">  .  .</v>
          </cell>
          <cell r="H1608">
            <v>0.01</v>
          </cell>
          <cell r="I1608">
            <v>0</v>
          </cell>
          <cell r="J1608">
            <v>0</v>
          </cell>
          <cell r="K1608">
            <v>0.01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0.01</v>
          </cell>
          <cell r="Q1608">
            <v>0</v>
          </cell>
          <cell r="R1608">
            <v>123</v>
          </cell>
          <cell r="S1608">
            <v>935</v>
          </cell>
          <cell r="T1608" t="str">
            <v>Амортизация (канализация)</v>
          </cell>
          <cell r="U1608">
            <v>26425</v>
          </cell>
          <cell r="V1608">
            <v>72.8</v>
          </cell>
          <cell r="W1608">
            <v>28</v>
          </cell>
          <cell r="X1608">
            <v>44.8</v>
          </cell>
          <cell r="Y1608">
            <v>38.46153846153846</v>
          </cell>
          <cell r="Z1608">
            <v>10163.461538461537</v>
          </cell>
          <cell r="AA1608">
            <v>16261.538461538463</v>
          </cell>
          <cell r="AB1608">
            <v>1626153.8461538462</v>
          </cell>
          <cell r="AC1608">
            <v>16261.528461538463</v>
          </cell>
          <cell r="AD1608">
            <v>0</v>
          </cell>
          <cell r="AE1608">
            <v>16261.538461538463</v>
          </cell>
          <cell r="AF1608">
            <v>0</v>
          </cell>
          <cell r="AG1608">
            <v>48.784615384615392</v>
          </cell>
          <cell r="AH1608">
            <v>30.248397435897434</v>
          </cell>
        </row>
        <row r="1609">
          <cell r="A1609">
            <v>2138</v>
          </cell>
          <cell r="B1609" t="str">
            <v>Самотечный коллектор от м-на 8</v>
          </cell>
          <cell r="C1609">
            <v>3.6</v>
          </cell>
          <cell r="D1609" t="str">
            <v>28</v>
          </cell>
          <cell r="E1609" t="str">
            <v>11.05.05</v>
          </cell>
          <cell r="F1609" t="str">
            <v/>
          </cell>
          <cell r="G1609" t="str">
            <v xml:space="preserve">  .  .</v>
          </cell>
          <cell r="H1609">
            <v>17835.52</v>
          </cell>
          <cell r="I1609">
            <v>0</v>
          </cell>
          <cell r="J1609">
            <v>0</v>
          </cell>
          <cell r="K1609">
            <v>17835.52</v>
          </cell>
          <cell r="L1609">
            <v>0</v>
          </cell>
          <cell r="M1609">
            <v>53.51</v>
          </cell>
          <cell r="N1609">
            <v>53.51</v>
          </cell>
          <cell r="O1609">
            <v>216.23</v>
          </cell>
          <cell r="P1609">
            <v>17619.29</v>
          </cell>
          <cell r="Q1609">
            <v>89.18</v>
          </cell>
          <cell r="R1609">
            <v>123</v>
          </cell>
          <cell r="S1609">
            <v>935</v>
          </cell>
          <cell r="T1609" t="str">
            <v>Амортизация (канализация)</v>
          </cell>
          <cell r="U1609">
            <v>5575872</v>
          </cell>
          <cell r="V1609">
            <v>72.8</v>
          </cell>
          <cell r="W1609">
            <v>28</v>
          </cell>
          <cell r="X1609">
            <v>44.8</v>
          </cell>
          <cell r="Y1609">
            <v>38.46153846153846</v>
          </cell>
          <cell r="Z1609">
            <v>2144566.1538461535</v>
          </cell>
          <cell r="AA1609">
            <v>3431305.8461538465</v>
          </cell>
          <cell r="AB1609">
            <v>194.74711217953995</v>
          </cell>
          <cell r="AC1609">
            <v>3455580.4942204286</v>
          </cell>
          <cell r="AD1609">
            <v>41893.938066581919</v>
          </cell>
          <cell r="AE1609">
            <v>3473416.0142204287</v>
          </cell>
          <cell r="AF1609">
            <v>42110.168066581922</v>
          </cell>
          <cell r="AG1609">
            <v>10420.248042661287</v>
          </cell>
          <cell r="AH1609">
            <v>6382.6373626373634</v>
          </cell>
        </row>
        <row r="1610">
          <cell r="A1610">
            <v>2139</v>
          </cell>
          <cell r="B1610" t="str">
            <v>Коллектор 19</v>
          </cell>
          <cell r="C1610">
            <v>3.6</v>
          </cell>
          <cell r="D1610" t="str">
            <v>28</v>
          </cell>
          <cell r="E1610" t="str">
            <v>11.05.05</v>
          </cell>
          <cell r="F1610" t="str">
            <v/>
          </cell>
          <cell r="G1610" t="str">
            <v xml:space="preserve">  .  .</v>
          </cell>
          <cell r="H1610">
            <v>72617.34</v>
          </cell>
          <cell r="I1610">
            <v>0</v>
          </cell>
          <cell r="J1610">
            <v>0</v>
          </cell>
          <cell r="K1610">
            <v>72617.34</v>
          </cell>
          <cell r="L1610">
            <v>0</v>
          </cell>
          <cell r="M1610">
            <v>217.85</v>
          </cell>
          <cell r="N1610">
            <v>217.85</v>
          </cell>
          <cell r="O1610">
            <v>435.7</v>
          </cell>
          <cell r="P1610">
            <v>72181.64</v>
          </cell>
          <cell r="Q1610">
            <v>363.09</v>
          </cell>
          <cell r="R1610">
            <v>123</v>
          </cell>
          <cell r="S1610">
            <v>935</v>
          </cell>
          <cell r="T1610" t="str">
            <v>Амортизация (канализация)</v>
          </cell>
          <cell r="U1610">
            <v>26121420</v>
          </cell>
          <cell r="V1610">
            <v>72.8</v>
          </cell>
          <cell r="W1610">
            <v>28</v>
          </cell>
          <cell r="X1610">
            <v>44.8</v>
          </cell>
          <cell r="Y1610">
            <v>38.46153846153846</v>
          </cell>
          <cell r="Z1610">
            <v>10046700</v>
          </cell>
          <cell r="AA1610">
            <v>16074720</v>
          </cell>
          <cell r="AB1610">
            <v>222.69818197536105</v>
          </cell>
          <cell r="AC1610">
            <v>16099132.257886665</v>
          </cell>
          <cell r="AD1610">
            <v>96593.89788666481</v>
          </cell>
          <cell r="AE1610">
            <v>16171749.597886665</v>
          </cell>
          <cell r="AF1610">
            <v>97029.597886664807</v>
          </cell>
          <cell r="AG1610">
            <v>48515.248793659994</v>
          </cell>
          <cell r="AH1610">
            <v>29900.892857142859</v>
          </cell>
        </row>
        <row r="1611">
          <cell r="A1611">
            <v>2141</v>
          </cell>
          <cell r="B1611" t="str">
            <v>Кан-ция от д 1 по ул Луначарского  М 23</v>
          </cell>
          <cell r="C1611">
            <v>3.6</v>
          </cell>
          <cell r="D1611" t="str">
            <v>28</v>
          </cell>
          <cell r="E1611" t="str">
            <v>11.05.05</v>
          </cell>
          <cell r="F1611" t="str">
            <v/>
          </cell>
          <cell r="G1611" t="str">
            <v xml:space="preserve">  .  .</v>
          </cell>
          <cell r="H1611">
            <v>0.01</v>
          </cell>
          <cell r="I1611">
            <v>0</v>
          </cell>
          <cell r="J1611">
            <v>0</v>
          </cell>
          <cell r="K1611">
            <v>0.01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0.01</v>
          </cell>
          <cell r="Q1611">
            <v>0</v>
          </cell>
          <cell r="R1611">
            <v>123</v>
          </cell>
          <cell r="S1611">
            <v>935</v>
          </cell>
          <cell r="T1611" t="str">
            <v>Амортизация (канализация)</v>
          </cell>
          <cell r="U1611">
            <v>34675</v>
          </cell>
          <cell r="V1611">
            <v>72.8</v>
          </cell>
          <cell r="W1611">
            <v>28</v>
          </cell>
          <cell r="X1611">
            <v>44.8</v>
          </cell>
          <cell r="Y1611">
            <v>38.46153846153846</v>
          </cell>
          <cell r="Z1611">
            <v>13336.538461538461</v>
          </cell>
          <cell r="AA1611">
            <v>21338.461538461539</v>
          </cell>
          <cell r="AB1611">
            <v>2133846.153846154</v>
          </cell>
          <cell r="AC1611">
            <v>21338.451538461541</v>
          </cell>
          <cell r="AD1611">
            <v>0</v>
          </cell>
          <cell r="AE1611">
            <v>21338.461538461539</v>
          </cell>
          <cell r="AF1611">
            <v>0</v>
          </cell>
          <cell r="AG1611">
            <v>64.015384615384619</v>
          </cell>
          <cell r="AH1611">
            <v>39.692078754578752</v>
          </cell>
        </row>
        <row r="1612">
          <cell r="A1612">
            <v>2142</v>
          </cell>
          <cell r="B1612" t="str">
            <v>Кан-ция дом 4 8 10 12 18 19 22 21 кв 2</v>
          </cell>
          <cell r="C1612">
            <v>3.6</v>
          </cell>
          <cell r="D1612" t="str">
            <v>28</v>
          </cell>
          <cell r="E1612" t="str">
            <v>11.05.05</v>
          </cell>
          <cell r="F1612" t="str">
            <v/>
          </cell>
          <cell r="G1612" t="str">
            <v xml:space="preserve">  .  .</v>
          </cell>
          <cell r="H1612">
            <v>0.01</v>
          </cell>
          <cell r="I1612">
            <v>0</v>
          </cell>
          <cell r="J1612">
            <v>0</v>
          </cell>
          <cell r="K1612">
            <v>0.01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0.01</v>
          </cell>
          <cell r="Q1612">
            <v>0</v>
          </cell>
          <cell r="R1612">
            <v>123</v>
          </cell>
          <cell r="S1612">
            <v>935</v>
          </cell>
          <cell r="T1612" t="str">
            <v>Амортизация (канализация)</v>
          </cell>
          <cell r="U1612">
            <v>88150</v>
          </cell>
          <cell r="V1612">
            <v>72.8</v>
          </cell>
          <cell r="W1612">
            <v>28</v>
          </cell>
          <cell r="X1612">
            <v>44.8</v>
          </cell>
          <cell r="Y1612">
            <v>38.46153846153846</v>
          </cell>
          <cell r="Z1612">
            <v>33903.846153846149</v>
          </cell>
          <cell r="AA1612">
            <v>54246.153846153851</v>
          </cell>
          <cell r="AB1612">
            <v>5424615.384615385</v>
          </cell>
          <cell r="AC1612">
            <v>54246.143846153849</v>
          </cell>
          <cell r="AD1612">
            <v>0</v>
          </cell>
          <cell r="AE1612">
            <v>54246.153846153851</v>
          </cell>
          <cell r="AF1612">
            <v>0</v>
          </cell>
          <cell r="AG1612">
            <v>162.73846153846156</v>
          </cell>
          <cell r="AH1612">
            <v>100.90430402930404</v>
          </cell>
        </row>
        <row r="1613">
          <cell r="A1613">
            <v>2143</v>
          </cell>
          <cell r="B1613" t="str">
            <v>Кан-ция к дом 26 35 М-на 11а</v>
          </cell>
          <cell r="C1613">
            <v>3.6</v>
          </cell>
          <cell r="D1613" t="str">
            <v>28</v>
          </cell>
          <cell r="E1613" t="str">
            <v>11.05.05</v>
          </cell>
          <cell r="F1613" t="str">
            <v/>
          </cell>
          <cell r="G1613" t="str">
            <v xml:space="preserve">  .  .</v>
          </cell>
          <cell r="H1613">
            <v>0.01</v>
          </cell>
          <cell r="I1613">
            <v>0</v>
          </cell>
          <cell r="J1613">
            <v>0</v>
          </cell>
          <cell r="K1613">
            <v>0.01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0.01</v>
          </cell>
          <cell r="Q1613">
            <v>0</v>
          </cell>
          <cell r="R1613">
            <v>123</v>
          </cell>
          <cell r="S1613">
            <v>935</v>
          </cell>
          <cell r="T1613" t="str">
            <v>Амортизация (канализация)</v>
          </cell>
          <cell r="U1613">
            <v>25775</v>
          </cell>
          <cell r="V1613">
            <v>72.8</v>
          </cell>
          <cell r="W1613">
            <v>28</v>
          </cell>
          <cell r="X1613">
            <v>44.8</v>
          </cell>
          <cell r="Y1613">
            <v>38.46153846153846</v>
          </cell>
          <cell r="Z1613">
            <v>9913.4615384615372</v>
          </cell>
          <cell r="AA1613">
            <v>15861.538461538463</v>
          </cell>
          <cell r="AB1613">
            <v>1586153.8461538462</v>
          </cell>
          <cell r="AC1613">
            <v>15861.528461538463</v>
          </cell>
          <cell r="AD1613">
            <v>0</v>
          </cell>
          <cell r="AE1613">
            <v>15861.538461538463</v>
          </cell>
          <cell r="AF1613">
            <v>0</v>
          </cell>
          <cell r="AG1613">
            <v>47.584615384615397</v>
          </cell>
          <cell r="AH1613">
            <v>29.504349816849821</v>
          </cell>
        </row>
        <row r="1614">
          <cell r="A1614">
            <v>2144</v>
          </cell>
          <cell r="B1614" t="str">
            <v>Кан-ция к дом 3 М-на 24-25 Сортировка</v>
          </cell>
          <cell r="C1614">
            <v>3.6</v>
          </cell>
          <cell r="D1614" t="str">
            <v>28</v>
          </cell>
          <cell r="E1614" t="str">
            <v>11.05.05</v>
          </cell>
          <cell r="F1614" t="str">
            <v/>
          </cell>
          <cell r="G1614" t="str">
            <v xml:space="preserve">  .  .</v>
          </cell>
          <cell r="H1614">
            <v>0.01</v>
          </cell>
          <cell r="I1614">
            <v>0</v>
          </cell>
          <cell r="J1614">
            <v>0</v>
          </cell>
          <cell r="K1614">
            <v>0.01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0.01</v>
          </cell>
          <cell r="Q1614">
            <v>0</v>
          </cell>
          <cell r="R1614">
            <v>123</v>
          </cell>
          <cell r="S1614">
            <v>935</v>
          </cell>
          <cell r="T1614" t="str">
            <v>Амортизация (канализация)</v>
          </cell>
          <cell r="U1614">
            <v>17000</v>
          </cell>
          <cell r="V1614">
            <v>72.8</v>
          </cell>
          <cell r="W1614">
            <v>28</v>
          </cell>
          <cell r="X1614">
            <v>44.8</v>
          </cell>
          <cell r="Y1614">
            <v>38.46153846153846</v>
          </cell>
          <cell r="Z1614">
            <v>6538.4615384615381</v>
          </cell>
          <cell r="AA1614">
            <v>10461.538461538461</v>
          </cell>
          <cell r="AB1614">
            <v>1046153.8461538461</v>
          </cell>
          <cell r="AC1614">
            <v>10461.528461538461</v>
          </cell>
          <cell r="AD1614">
            <v>0</v>
          </cell>
          <cell r="AE1614">
            <v>10461.538461538461</v>
          </cell>
          <cell r="AF1614">
            <v>0</v>
          </cell>
          <cell r="AG1614">
            <v>31.384615384615383</v>
          </cell>
          <cell r="AH1614">
            <v>19.45970695970696</v>
          </cell>
        </row>
        <row r="1615">
          <cell r="A1615">
            <v>2145</v>
          </cell>
          <cell r="B1615" t="str">
            <v>Кан-ция дом 2 7 11 17 16 15 кв 2</v>
          </cell>
          <cell r="C1615">
            <v>3.6</v>
          </cell>
          <cell r="D1615" t="str">
            <v>28</v>
          </cell>
          <cell r="E1615" t="str">
            <v>11.05.05</v>
          </cell>
          <cell r="F1615" t="str">
            <v/>
          </cell>
          <cell r="G1615" t="str">
            <v xml:space="preserve">  .  .</v>
          </cell>
          <cell r="H1615">
            <v>0.01</v>
          </cell>
          <cell r="I1615">
            <v>0</v>
          </cell>
          <cell r="J1615">
            <v>0</v>
          </cell>
          <cell r="K1615">
            <v>0.01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0.01</v>
          </cell>
          <cell r="Q1615">
            <v>0</v>
          </cell>
          <cell r="R1615">
            <v>123</v>
          </cell>
          <cell r="S1615">
            <v>935</v>
          </cell>
          <cell r="T1615" t="str">
            <v>Амортизация (канализация)</v>
          </cell>
          <cell r="U1615">
            <v>62500</v>
          </cell>
          <cell r="V1615">
            <v>72.8</v>
          </cell>
          <cell r="W1615">
            <v>28</v>
          </cell>
          <cell r="X1615">
            <v>44.8</v>
          </cell>
          <cell r="Y1615">
            <v>38.46153846153846</v>
          </cell>
          <cell r="Z1615">
            <v>24038.461538461535</v>
          </cell>
          <cell r="AA1615">
            <v>38461.538461538468</v>
          </cell>
          <cell r="AB1615">
            <v>3846153.8461538469</v>
          </cell>
          <cell r="AC1615">
            <v>38461.528461538466</v>
          </cell>
          <cell r="AD1615">
            <v>0</v>
          </cell>
          <cell r="AE1615">
            <v>38461.538461538468</v>
          </cell>
          <cell r="AF1615">
            <v>0</v>
          </cell>
          <cell r="AG1615">
            <v>115.38461538461542</v>
          </cell>
          <cell r="AH1615">
            <v>71.543040293040292</v>
          </cell>
        </row>
        <row r="1616">
          <cell r="A1616">
            <v>2146</v>
          </cell>
          <cell r="B1616" t="str">
            <v>Кан-ция профтехучилища 200</v>
          </cell>
          <cell r="C1616">
            <v>3.6</v>
          </cell>
          <cell r="D1616" t="str">
            <v>28</v>
          </cell>
          <cell r="E1616" t="str">
            <v>11.05.05</v>
          </cell>
          <cell r="F1616" t="str">
            <v/>
          </cell>
          <cell r="G1616" t="str">
            <v xml:space="preserve">  .  .</v>
          </cell>
          <cell r="H1616">
            <v>0.01</v>
          </cell>
          <cell r="I1616">
            <v>0</v>
          </cell>
          <cell r="J1616">
            <v>0</v>
          </cell>
          <cell r="K1616">
            <v>0.01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0.01</v>
          </cell>
          <cell r="Q1616">
            <v>0</v>
          </cell>
          <cell r="R1616">
            <v>123</v>
          </cell>
          <cell r="S1616">
            <v>935</v>
          </cell>
          <cell r="T1616" t="str">
            <v>Амортизация (канализация)</v>
          </cell>
          <cell r="U1616">
            <v>1859888.8</v>
          </cell>
          <cell r="V1616">
            <v>72.8</v>
          </cell>
          <cell r="W1616">
            <v>28</v>
          </cell>
          <cell r="X1616">
            <v>44.8</v>
          </cell>
          <cell r="Y1616">
            <v>38.46153846153846</v>
          </cell>
          <cell r="Z1616">
            <v>715341.84615384613</v>
          </cell>
          <cell r="AA1616">
            <v>1144546.9538461538</v>
          </cell>
          <cell r="AB1616">
            <v>114454695.38461538</v>
          </cell>
          <cell r="AC1616">
            <v>1144546.9438461538</v>
          </cell>
          <cell r="AD1616">
            <v>0</v>
          </cell>
          <cell r="AE1616">
            <v>1144546.9538461538</v>
          </cell>
          <cell r="AF1616">
            <v>0</v>
          </cell>
          <cell r="AG1616">
            <v>3433.6408615384612</v>
          </cell>
          <cell r="AH1616">
            <v>2128.9935897435898</v>
          </cell>
        </row>
        <row r="1617">
          <cell r="A1617">
            <v>2147</v>
          </cell>
          <cell r="B1617" t="str">
            <v>Кан-ция дом 4-7 по ул Магнитог М-15</v>
          </cell>
          <cell r="C1617">
            <v>3.6</v>
          </cell>
          <cell r="D1617" t="str">
            <v>28</v>
          </cell>
          <cell r="E1617" t="str">
            <v>11.05.05</v>
          </cell>
          <cell r="F1617" t="str">
            <v/>
          </cell>
          <cell r="G1617" t="str">
            <v xml:space="preserve">  .  .</v>
          </cell>
          <cell r="H1617">
            <v>0.01</v>
          </cell>
          <cell r="I1617">
            <v>0</v>
          </cell>
          <cell r="J1617">
            <v>0</v>
          </cell>
          <cell r="K1617">
            <v>0.01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0.01</v>
          </cell>
          <cell r="Q1617">
            <v>0</v>
          </cell>
          <cell r="R1617">
            <v>123</v>
          </cell>
          <cell r="S1617">
            <v>935</v>
          </cell>
          <cell r="T1617" t="str">
            <v>Амортизация (канализация)</v>
          </cell>
          <cell r="U1617">
            <v>806128.8</v>
          </cell>
          <cell r="V1617">
            <v>72.8</v>
          </cell>
          <cell r="W1617">
            <v>28</v>
          </cell>
          <cell r="X1617">
            <v>44.8</v>
          </cell>
          <cell r="Y1617">
            <v>38.46153846153846</v>
          </cell>
          <cell r="Z1617">
            <v>310049.53846153838</v>
          </cell>
          <cell r="AA1617">
            <v>496079.26153846155</v>
          </cell>
          <cell r="AB1617">
            <v>49607926.153846152</v>
          </cell>
          <cell r="AC1617">
            <v>496079.25153846154</v>
          </cell>
          <cell r="AD1617">
            <v>0</v>
          </cell>
          <cell r="AE1617">
            <v>496079.26153846155</v>
          </cell>
          <cell r="AF1617">
            <v>0</v>
          </cell>
          <cell r="AG1617">
            <v>1488.2377846153847</v>
          </cell>
          <cell r="AH1617">
            <v>922.76648351648362</v>
          </cell>
        </row>
        <row r="1618">
          <cell r="A1618">
            <v>2148</v>
          </cell>
          <cell r="B1618" t="str">
            <v>Кан-ция ул Магнитогорская 6 7 М-15</v>
          </cell>
          <cell r="C1618">
            <v>3.6</v>
          </cell>
          <cell r="D1618" t="str">
            <v>28</v>
          </cell>
          <cell r="E1618" t="str">
            <v>11.05.05</v>
          </cell>
          <cell r="F1618" t="str">
            <v/>
          </cell>
          <cell r="G1618" t="str">
            <v xml:space="preserve">  .  .</v>
          </cell>
          <cell r="H1618">
            <v>0.01</v>
          </cell>
          <cell r="I1618">
            <v>0</v>
          </cell>
          <cell r="J1618">
            <v>0</v>
          </cell>
          <cell r="K1618">
            <v>0.01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0.01</v>
          </cell>
          <cell r="Q1618">
            <v>0</v>
          </cell>
          <cell r="R1618">
            <v>123</v>
          </cell>
          <cell r="S1618">
            <v>935</v>
          </cell>
          <cell r="T1618" t="str">
            <v>Амортизация (канализация)</v>
          </cell>
          <cell r="U1618">
            <v>60632.5</v>
          </cell>
          <cell r="V1618">
            <v>72.8</v>
          </cell>
          <cell r="W1618">
            <v>28</v>
          </cell>
          <cell r="X1618">
            <v>44.8</v>
          </cell>
          <cell r="Y1618">
            <v>38.46153846153846</v>
          </cell>
          <cell r="Z1618">
            <v>23320.192307692305</v>
          </cell>
          <cell r="AA1618">
            <v>37312.307692307695</v>
          </cell>
          <cell r="AB1618">
            <v>3731230.7692307695</v>
          </cell>
          <cell r="AC1618">
            <v>37312.297692307693</v>
          </cell>
          <cell r="AD1618">
            <v>0</v>
          </cell>
          <cell r="AE1618">
            <v>37312.307692307695</v>
          </cell>
          <cell r="AF1618">
            <v>0</v>
          </cell>
          <cell r="AG1618">
            <v>111.93692307692309</v>
          </cell>
          <cell r="AH1618">
            <v>69.405334249084248</v>
          </cell>
        </row>
        <row r="1619">
          <cell r="A1619">
            <v>2149</v>
          </cell>
          <cell r="B1619" t="str">
            <v>Кан-ция дом 28 29 М-на 11а</v>
          </cell>
          <cell r="C1619">
            <v>3.6</v>
          </cell>
          <cell r="D1619" t="str">
            <v>28</v>
          </cell>
          <cell r="E1619" t="str">
            <v>11.05.05</v>
          </cell>
          <cell r="F1619" t="str">
            <v/>
          </cell>
          <cell r="G1619" t="str">
            <v xml:space="preserve">  .  .</v>
          </cell>
          <cell r="H1619">
            <v>0.01</v>
          </cell>
          <cell r="I1619">
            <v>0</v>
          </cell>
          <cell r="J1619">
            <v>0</v>
          </cell>
          <cell r="K1619">
            <v>0.01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0.01</v>
          </cell>
          <cell r="Q1619">
            <v>0</v>
          </cell>
          <cell r="R1619">
            <v>123</v>
          </cell>
          <cell r="S1619">
            <v>935</v>
          </cell>
          <cell r="T1619" t="str">
            <v>Амортизация (канализация)</v>
          </cell>
          <cell r="U1619">
            <v>14825</v>
          </cell>
          <cell r="V1619">
            <v>72.8</v>
          </cell>
          <cell r="W1619">
            <v>28</v>
          </cell>
          <cell r="X1619">
            <v>44.8</v>
          </cell>
          <cell r="Y1619">
            <v>38.46153846153846</v>
          </cell>
          <cell r="Z1619">
            <v>5701.9230769230762</v>
          </cell>
          <cell r="AA1619">
            <v>9123.0769230769238</v>
          </cell>
          <cell r="AB1619">
            <v>912307.69230769237</v>
          </cell>
          <cell r="AC1619">
            <v>9123.0669230769236</v>
          </cell>
          <cell r="AD1619">
            <v>0</v>
          </cell>
          <cell r="AE1619">
            <v>9123.0769230769238</v>
          </cell>
          <cell r="AF1619">
            <v>0</v>
          </cell>
          <cell r="AG1619">
            <v>27.369230769230771</v>
          </cell>
          <cell r="AH1619">
            <v>16.970009157509157</v>
          </cell>
        </row>
        <row r="1620">
          <cell r="A1620">
            <v>2150</v>
          </cell>
          <cell r="B1620" t="str">
            <v>Кан-ция дом 4 5 по ул Магнитогорская</v>
          </cell>
          <cell r="C1620">
            <v>3.6</v>
          </cell>
          <cell r="D1620" t="str">
            <v>28</v>
          </cell>
          <cell r="E1620" t="str">
            <v>11.05.05</v>
          </cell>
          <cell r="F1620" t="str">
            <v/>
          </cell>
          <cell r="G1620" t="str">
            <v xml:space="preserve">  .  .</v>
          </cell>
          <cell r="H1620">
            <v>0.01</v>
          </cell>
          <cell r="I1620">
            <v>0</v>
          </cell>
          <cell r="J1620">
            <v>0</v>
          </cell>
          <cell r="K1620">
            <v>0.01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0.01</v>
          </cell>
          <cell r="Q1620">
            <v>0</v>
          </cell>
          <cell r="R1620">
            <v>123</v>
          </cell>
          <cell r="S1620">
            <v>935</v>
          </cell>
          <cell r="T1620" t="str">
            <v>Амортизация (канализация)</v>
          </cell>
          <cell r="U1620">
            <v>14975</v>
          </cell>
          <cell r="V1620">
            <v>72.8</v>
          </cell>
          <cell r="W1620">
            <v>28</v>
          </cell>
          <cell r="X1620">
            <v>44.8</v>
          </cell>
          <cell r="Y1620">
            <v>38.46153846153846</v>
          </cell>
          <cell r="Z1620">
            <v>5759.6153846153838</v>
          </cell>
          <cell r="AA1620">
            <v>9215.3846153846171</v>
          </cell>
          <cell r="AB1620">
            <v>921538.46153846174</v>
          </cell>
          <cell r="AC1620">
            <v>9215.3746153846168</v>
          </cell>
          <cell r="AD1620">
            <v>0</v>
          </cell>
          <cell r="AE1620">
            <v>9215.3846153846171</v>
          </cell>
          <cell r="AF1620">
            <v>0</v>
          </cell>
          <cell r="AG1620">
            <v>27.646153846153855</v>
          </cell>
          <cell r="AH1620">
            <v>17.141712454212456</v>
          </cell>
        </row>
        <row r="1621">
          <cell r="A1621">
            <v>2151</v>
          </cell>
          <cell r="B1621" t="str">
            <v>Коллектор 24 М-на Восток1</v>
          </cell>
          <cell r="C1621">
            <v>3.6</v>
          </cell>
          <cell r="D1621" t="str">
            <v>28</v>
          </cell>
          <cell r="E1621" t="str">
            <v>11.05.05</v>
          </cell>
          <cell r="F1621" t="str">
            <v/>
          </cell>
          <cell r="G1621" t="str">
            <v xml:space="preserve">  .  .</v>
          </cell>
          <cell r="H1621">
            <v>0.01</v>
          </cell>
          <cell r="I1621">
            <v>0</v>
          </cell>
          <cell r="J1621">
            <v>0</v>
          </cell>
          <cell r="K1621">
            <v>0.01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0.01</v>
          </cell>
          <cell r="Q1621">
            <v>0</v>
          </cell>
          <cell r="R1621">
            <v>123</v>
          </cell>
          <cell r="S1621">
            <v>935</v>
          </cell>
          <cell r="T1621" t="str">
            <v>Амортизация (канализация)</v>
          </cell>
          <cell r="U1621">
            <v>21542085.84</v>
          </cell>
          <cell r="V1621">
            <v>70.2</v>
          </cell>
          <cell r="W1621">
            <v>27</v>
          </cell>
          <cell r="X1621">
            <v>43.2</v>
          </cell>
          <cell r="Y1621">
            <v>38.46153846153846</v>
          </cell>
          <cell r="Z1621">
            <v>8285417.6307692304</v>
          </cell>
          <cell r="AA1621">
            <v>13256668.209230769</v>
          </cell>
          <cell r="AB1621">
            <v>1325666820.9230769</v>
          </cell>
          <cell r="AC1621">
            <v>13256668.19923077</v>
          </cell>
          <cell r="AD1621">
            <v>0</v>
          </cell>
          <cell r="AE1621">
            <v>13256668.209230769</v>
          </cell>
          <cell r="AF1621">
            <v>0</v>
          </cell>
          <cell r="AG1621">
            <v>39770.004627692309</v>
          </cell>
          <cell r="AH1621">
            <v>25572.276638176638</v>
          </cell>
        </row>
        <row r="1622">
          <cell r="A1622">
            <v>2152</v>
          </cell>
          <cell r="B1622" t="str">
            <v>Кан-ция от банно-прач ком-та мехпрач 2</v>
          </cell>
          <cell r="C1622">
            <v>3.6</v>
          </cell>
          <cell r="D1622" t="str">
            <v>28</v>
          </cell>
          <cell r="E1622" t="str">
            <v>11.05.05</v>
          </cell>
          <cell r="F1622" t="str">
            <v/>
          </cell>
          <cell r="G1622" t="str">
            <v xml:space="preserve">  .  .</v>
          </cell>
          <cell r="H1622">
            <v>0.01</v>
          </cell>
          <cell r="I1622">
            <v>0</v>
          </cell>
          <cell r="J1622">
            <v>0</v>
          </cell>
          <cell r="K1622">
            <v>0.01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0.01</v>
          </cell>
          <cell r="Q1622">
            <v>0</v>
          </cell>
          <cell r="R1622">
            <v>123</v>
          </cell>
          <cell r="S1622">
            <v>935</v>
          </cell>
          <cell r="T1622" t="str">
            <v>Амортизация (канализация)</v>
          </cell>
          <cell r="U1622">
            <v>58135</v>
          </cell>
          <cell r="V1622">
            <v>72.8</v>
          </cell>
          <cell r="W1622">
            <v>28</v>
          </cell>
          <cell r="X1622">
            <v>44.8</v>
          </cell>
          <cell r="Y1622">
            <v>38.46153846153846</v>
          </cell>
          <cell r="Z1622">
            <v>22359.615384615383</v>
          </cell>
          <cell r="AA1622">
            <v>35775.384615384617</v>
          </cell>
          <cell r="AB1622">
            <v>3577538.4615384615</v>
          </cell>
          <cell r="AC1622">
            <v>35775.374615384615</v>
          </cell>
          <cell r="AD1622">
            <v>0</v>
          </cell>
          <cell r="AE1622">
            <v>35775.384615384617</v>
          </cell>
          <cell r="AF1622">
            <v>0</v>
          </cell>
          <cell r="AG1622">
            <v>107.32615384615384</v>
          </cell>
          <cell r="AH1622">
            <v>66.546474358974365</v>
          </cell>
        </row>
        <row r="1623">
          <cell r="A1623">
            <v>2153</v>
          </cell>
          <cell r="B1623" t="str">
            <v>Кан-ция дом 5 13 14 в кв 2</v>
          </cell>
          <cell r="C1623">
            <v>3.6</v>
          </cell>
          <cell r="D1623" t="str">
            <v>28</v>
          </cell>
          <cell r="E1623" t="str">
            <v>11.05.05</v>
          </cell>
          <cell r="F1623" t="str">
            <v/>
          </cell>
          <cell r="G1623" t="str">
            <v xml:space="preserve">  .  .</v>
          </cell>
          <cell r="H1623">
            <v>0.01</v>
          </cell>
          <cell r="I1623">
            <v>0</v>
          </cell>
          <cell r="J1623">
            <v>0</v>
          </cell>
          <cell r="K1623">
            <v>0.01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0.01</v>
          </cell>
          <cell r="Q1623">
            <v>0</v>
          </cell>
          <cell r="R1623">
            <v>123</v>
          </cell>
          <cell r="S1623">
            <v>935</v>
          </cell>
          <cell r="T1623" t="str">
            <v>Амортизация (канализация)</v>
          </cell>
          <cell r="U1623">
            <v>9087.5</v>
          </cell>
          <cell r="V1623">
            <v>72.8</v>
          </cell>
          <cell r="W1623">
            <v>28</v>
          </cell>
          <cell r="X1623">
            <v>44.8</v>
          </cell>
          <cell r="Y1623">
            <v>38.46153846153846</v>
          </cell>
          <cell r="Z1623">
            <v>3495.1923076923072</v>
          </cell>
          <cell r="AA1623">
            <v>5592.3076923076933</v>
          </cell>
          <cell r="AB1623">
            <v>559230.76923076937</v>
          </cell>
          <cell r="AC1623">
            <v>5592.297692307694</v>
          </cell>
          <cell r="AD1623">
            <v>0</v>
          </cell>
          <cell r="AE1623">
            <v>5592.3076923076942</v>
          </cell>
          <cell r="AF1623">
            <v>0</v>
          </cell>
          <cell r="AG1623">
            <v>16.776923076923083</v>
          </cell>
          <cell r="AH1623">
            <v>10.40235805860806</v>
          </cell>
        </row>
        <row r="1624">
          <cell r="A1624">
            <v>2154</v>
          </cell>
          <cell r="B1624" t="str">
            <v>Кан-ция дом 25 9 6 10 11 Восток-1</v>
          </cell>
          <cell r="C1624">
            <v>3.6</v>
          </cell>
          <cell r="D1624" t="str">
            <v>28</v>
          </cell>
          <cell r="E1624" t="str">
            <v>11.05.05</v>
          </cell>
          <cell r="F1624" t="str">
            <v/>
          </cell>
          <cell r="G1624" t="str">
            <v xml:space="preserve">  .  .</v>
          </cell>
          <cell r="H1624">
            <v>43959.75</v>
          </cell>
          <cell r="I1624">
            <v>0</v>
          </cell>
          <cell r="J1624">
            <v>0</v>
          </cell>
          <cell r="K1624">
            <v>43959.75</v>
          </cell>
          <cell r="L1624">
            <v>0</v>
          </cell>
          <cell r="M1624">
            <v>131.88</v>
          </cell>
          <cell r="N1624">
            <v>131.88</v>
          </cell>
          <cell r="O1624">
            <v>527.52</v>
          </cell>
          <cell r="P1624">
            <v>43432.23</v>
          </cell>
          <cell r="Q1624">
            <v>219.8</v>
          </cell>
          <cell r="R1624">
            <v>123</v>
          </cell>
          <cell r="S1624">
            <v>935</v>
          </cell>
          <cell r="T1624" t="str">
            <v>Амортизация (канализация)</v>
          </cell>
          <cell r="U1624">
            <v>2940450</v>
          </cell>
          <cell r="V1624">
            <v>72.8</v>
          </cell>
          <cell r="W1624">
            <v>28</v>
          </cell>
          <cell r="X1624">
            <v>44.8</v>
          </cell>
          <cell r="Y1624">
            <v>38.46153846153846</v>
          </cell>
          <cell r="Z1624">
            <v>1130942.3076923075</v>
          </cell>
          <cell r="AA1624">
            <v>1809507.6923076925</v>
          </cell>
          <cell r="AB1624">
            <v>41.662785730958149</v>
          </cell>
          <cell r="AC1624">
            <v>1787525.8950364874</v>
          </cell>
          <cell r="AD1624">
            <v>21450.43272879504</v>
          </cell>
          <cell r="AE1624">
            <v>1831485.6450364874</v>
          </cell>
          <cell r="AF1624">
            <v>21977.95272879504</v>
          </cell>
          <cell r="AG1624">
            <v>5494.4569351094615</v>
          </cell>
          <cell r="AH1624">
            <v>3365.8997252747254</v>
          </cell>
        </row>
        <row r="1625">
          <cell r="A1625">
            <v>2155</v>
          </cell>
          <cell r="B1625" t="str">
            <v>Кан-ция к пункту смеш теплотрас М-18 19</v>
          </cell>
          <cell r="C1625">
            <v>3.6</v>
          </cell>
          <cell r="D1625" t="str">
            <v>28</v>
          </cell>
          <cell r="E1625" t="str">
            <v>11.05.05</v>
          </cell>
          <cell r="F1625" t="str">
            <v/>
          </cell>
          <cell r="G1625" t="str">
            <v xml:space="preserve">  .  .</v>
          </cell>
          <cell r="H1625">
            <v>0.01</v>
          </cell>
          <cell r="I1625">
            <v>0</v>
          </cell>
          <cell r="J1625">
            <v>0</v>
          </cell>
          <cell r="K1625">
            <v>0.01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0.01</v>
          </cell>
          <cell r="Q1625">
            <v>0</v>
          </cell>
          <cell r="R1625">
            <v>123</v>
          </cell>
          <cell r="S1625">
            <v>935</v>
          </cell>
          <cell r="T1625" t="str">
            <v>Амортизация (канализация)</v>
          </cell>
          <cell r="U1625">
            <v>81198.880000000005</v>
          </cell>
          <cell r="V1625">
            <v>72.8</v>
          </cell>
          <cell r="W1625">
            <v>28</v>
          </cell>
          <cell r="X1625">
            <v>44.8</v>
          </cell>
          <cell r="Y1625">
            <v>38.46153846153846</v>
          </cell>
          <cell r="Z1625">
            <v>31230.338461538457</v>
          </cell>
          <cell r="AA1625">
            <v>49968.541538461533</v>
          </cell>
          <cell r="AB1625">
            <v>4996854.1538461531</v>
          </cell>
          <cell r="AC1625">
            <v>49968.531538461531</v>
          </cell>
          <cell r="AD1625">
            <v>0</v>
          </cell>
          <cell r="AE1625">
            <v>49968.541538461533</v>
          </cell>
          <cell r="AF1625">
            <v>0</v>
          </cell>
          <cell r="AG1625">
            <v>149.9056246153846</v>
          </cell>
          <cell r="AH1625">
            <v>92.947435897435909</v>
          </cell>
        </row>
        <row r="1626">
          <cell r="A1626">
            <v>2156</v>
          </cell>
          <cell r="B1626" t="str">
            <v>Напорный коллектор от КНС 10</v>
          </cell>
          <cell r="C1626">
            <v>3.6</v>
          </cell>
          <cell r="D1626" t="str">
            <v>28</v>
          </cell>
          <cell r="E1626" t="str">
            <v>11.05.05</v>
          </cell>
          <cell r="F1626" t="str">
            <v/>
          </cell>
          <cell r="G1626" t="str">
            <v xml:space="preserve">  .  .</v>
          </cell>
          <cell r="H1626">
            <v>494527.94</v>
          </cell>
          <cell r="I1626">
            <v>0</v>
          </cell>
          <cell r="J1626">
            <v>0</v>
          </cell>
          <cell r="K1626">
            <v>494527.94</v>
          </cell>
          <cell r="L1626">
            <v>0</v>
          </cell>
          <cell r="M1626">
            <v>1483.58</v>
          </cell>
          <cell r="N1626">
            <v>1483.58</v>
          </cell>
          <cell r="O1626">
            <v>43009</v>
          </cell>
          <cell r="P1626">
            <v>451518.94</v>
          </cell>
          <cell r="Q1626">
            <v>2472.64</v>
          </cell>
          <cell r="R1626">
            <v>123</v>
          </cell>
          <cell r="S1626">
            <v>935</v>
          </cell>
          <cell r="T1626" t="str">
            <v>Амортизация (канализация)</v>
          </cell>
          <cell r="U1626">
            <v>57600000</v>
          </cell>
          <cell r="V1626">
            <v>72.8</v>
          </cell>
          <cell r="W1626">
            <v>28</v>
          </cell>
          <cell r="X1626">
            <v>44.8</v>
          </cell>
          <cell r="Y1626">
            <v>38.46153846153846</v>
          </cell>
          <cell r="Z1626">
            <v>22153846.153846152</v>
          </cell>
          <cell r="AA1626">
            <v>35446153.846153848</v>
          </cell>
          <cell r="AB1626">
            <v>78.504245793440802</v>
          </cell>
          <cell r="AC1626">
            <v>38328015.013483949</v>
          </cell>
          <cell r="AD1626">
            <v>3333380.1073300955</v>
          </cell>
          <cell r="AE1626">
            <v>38822542.953483947</v>
          </cell>
          <cell r="AF1626">
            <v>3376389.1073300955</v>
          </cell>
          <cell r="AG1626">
            <v>116467.62886045185</v>
          </cell>
          <cell r="AH1626">
            <v>65934.065934065933</v>
          </cell>
        </row>
        <row r="1627">
          <cell r="A1627">
            <v>2157</v>
          </cell>
          <cell r="B1627" t="str">
            <v>Коммуникации к КНС 10</v>
          </cell>
          <cell r="C1627">
            <v>3.6</v>
          </cell>
          <cell r="D1627" t="str">
            <v>28</v>
          </cell>
          <cell r="E1627" t="str">
            <v>11.05.05</v>
          </cell>
          <cell r="F1627" t="str">
            <v/>
          </cell>
          <cell r="G1627" t="str">
            <v xml:space="preserve">  .  .</v>
          </cell>
          <cell r="H1627">
            <v>616734.89</v>
          </cell>
          <cell r="I1627">
            <v>0</v>
          </cell>
          <cell r="J1627">
            <v>0</v>
          </cell>
          <cell r="K1627">
            <v>616734.89</v>
          </cell>
          <cell r="L1627">
            <v>0</v>
          </cell>
          <cell r="M1627">
            <v>1850.2</v>
          </cell>
          <cell r="N1627">
            <v>1850.2</v>
          </cell>
          <cell r="O1627">
            <v>53637.3</v>
          </cell>
          <cell r="P1627">
            <v>563097.59</v>
          </cell>
          <cell r="Q1627">
            <v>3083.67</v>
          </cell>
          <cell r="R1627">
            <v>123</v>
          </cell>
          <cell r="S1627">
            <v>935</v>
          </cell>
          <cell r="T1627" t="str">
            <v>Амортизация (канализация)</v>
          </cell>
          <cell r="U1627">
            <v>982500</v>
          </cell>
          <cell r="V1627">
            <v>64.400000000000006</v>
          </cell>
          <cell r="W1627">
            <v>26</v>
          </cell>
          <cell r="X1627">
            <v>38.4</v>
          </cell>
          <cell r="Y1627">
            <v>40.372670807453417</v>
          </cell>
          <cell r="Z1627">
            <v>396661.49068322981</v>
          </cell>
          <cell r="AA1627">
            <v>585838.50931677013</v>
          </cell>
          <cell r="AB1627">
            <v>1.0403853962805456</v>
          </cell>
          <cell r="AC1627">
            <v>24907.082932688645</v>
          </cell>
          <cell r="AD1627">
            <v>2166.1636159185073</v>
          </cell>
          <cell r="AE1627">
            <v>641641.97293268866</v>
          </cell>
          <cell r="AF1627">
            <v>55803.46361591851</v>
          </cell>
          <cell r="AG1627">
            <v>1924.925918798066</v>
          </cell>
          <cell r="AH1627">
            <v>1271.3509316770185</v>
          </cell>
        </row>
        <row r="1628">
          <cell r="A1628">
            <v>2158</v>
          </cell>
          <cell r="B1628" t="str">
            <v>Кан-ция по 43х кв дому</v>
          </cell>
          <cell r="C1628">
            <v>3.6</v>
          </cell>
          <cell r="D1628" t="str">
            <v>28</v>
          </cell>
          <cell r="E1628" t="str">
            <v>11.05.05</v>
          </cell>
          <cell r="F1628" t="str">
            <v/>
          </cell>
          <cell r="G1628" t="str">
            <v xml:space="preserve">  .  .</v>
          </cell>
          <cell r="H1628">
            <v>1835.92</v>
          </cell>
          <cell r="I1628">
            <v>0</v>
          </cell>
          <cell r="J1628">
            <v>0</v>
          </cell>
          <cell r="K1628">
            <v>1835.92</v>
          </cell>
          <cell r="L1628">
            <v>0</v>
          </cell>
          <cell r="M1628">
            <v>5.51</v>
          </cell>
          <cell r="N1628">
            <v>5.51</v>
          </cell>
          <cell r="O1628">
            <v>159.72999999999999</v>
          </cell>
          <cell r="P1628">
            <v>1676.19</v>
          </cell>
          <cell r="Q1628">
            <v>9.18</v>
          </cell>
          <cell r="R1628">
            <v>123</v>
          </cell>
          <cell r="S1628">
            <v>935</v>
          </cell>
          <cell r="T1628" t="str">
            <v>Амортизация (канализация)</v>
          </cell>
          <cell r="U1628">
            <v>115830</v>
          </cell>
          <cell r="V1628">
            <v>72.8</v>
          </cell>
          <cell r="W1628">
            <v>28</v>
          </cell>
          <cell r="X1628">
            <v>44.8</v>
          </cell>
          <cell r="Y1628">
            <v>38.46153846153846</v>
          </cell>
          <cell r="Z1628">
            <v>44550</v>
          </cell>
          <cell r="AA1628">
            <v>71280</v>
          </cell>
          <cell r="AB1628">
            <v>42.52501208096934</v>
          </cell>
          <cell r="AC1628">
            <v>76236.60017969324</v>
          </cell>
          <cell r="AD1628">
            <v>6632.7901796932329</v>
          </cell>
          <cell r="AE1628">
            <v>78072.520179693238</v>
          </cell>
          <cell r="AF1628">
            <v>6792.5201796932324</v>
          </cell>
          <cell r="AG1628">
            <v>234.21756053907973</v>
          </cell>
          <cell r="AH1628">
            <v>132.58928571428572</v>
          </cell>
        </row>
        <row r="1629">
          <cell r="A1629">
            <v>2159</v>
          </cell>
          <cell r="B1629" t="str">
            <v>Кан-ция жилкомплекса 3 Юго-Востока</v>
          </cell>
          <cell r="C1629">
            <v>3.6</v>
          </cell>
          <cell r="D1629" t="str">
            <v>28</v>
          </cell>
          <cell r="E1629" t="str">
            <v>11.05.05</v>
          </cell>
          <cell r="F1629" t="str">
            <v/>
          </cell>
          <cell r="G1629" t="str">
            <v xml:space="preserve">  .  .</v>
          </cell>
          <cell r="H1629">
            <v>4788.3999999999996</v>
          </cell>
          <cell r="I1629">
            <v>0</v>
          </cell>
          <cell r="J1629">
            <v>0</v>
          </cell>
          <cell r="K1629">
            <v>4788.3999999999996</v>
          </cell>
          <cell r="L1629">
            <v>0</v>
          </cell>
          <cell r="M1629">
            <v>14.37</v>
          </cell>
          <cell r="N1629">
            <v>14.37</v>
          </cell>
          <cell r="O1629">
            <v>43.11</v>
          </cell>
          <cell r="P1629">
            <v>4745.29</v>
          </cell>
          <cell r="Q1629">
            <v>23.94</v>
          </cell>
          <cell r="R1629">
            <v>123</v>
          </cell>
          <cell r="S1629">
            <v>935</v>
          </cell>
          <cell r="T1629" t="str">
            <v>Амортизация (канализация)</v>
          </cell>
          <cell r="U1629">
            <v>65557.5</v>
          </cell>
          <cell r="V1629">
            <v>72.8</v>
          </cell>
          <cell r="W1629">
            <v>28</v>
          </cell>
          <cell r="X1629">
            <v>44.8</v>
          </cell>
          <cell r="Y1629">
            <v>38.46153846153846</v>
          </cell>
          <cell r="Z1629">
            <v>25214.423076923074</v>
          </cell>
          <cell r="AA1629">
            <v>40343.076923076922</v>
          </cell>
          <cell r="AB1629">
            <v>8.5017094683521819</v>
          </cell>
          <cell r="AC1629">
            <v>35921.185618257587</v>
          </cell>
          <cell r="AD1629">
            <v>323.39869518066251</v>
          </cell>
          <cell r="AE1629">
            <v>40709.585618257588</v>
          </cell>
          <cell r="AF1629">
            <v>366.50869518066253</v>
          </cell>
          <cell r="AG1629">
            <v>122.12875685477279</v>
          </cell>
          <cell r="AH1629">
            <v>75.042925824175825</v>
          </cell>
        </row>
        <row r="1630">
          <cell r="A1630">
            <v>2160</v>
          </cell>
          <cell r="B1630" t="str">
            <v>Кан-ция дом 7 10 11 кв 53-54 нов гор</v>
          </cell>
          <cell r="C1630">
            <v>3.6</v>
          </cell>
          <cell r="D1630" t="str">
            <v>28</v>
          </cell>
          <cell r="E1630" t="str">
            <v>11.05.05</v>
          </cell>
          <cell r="F1630" t="str">
            <v/>
          </cell>
          <cell r="G1630" t="str">
            <v xml:space="preserve">  .  .</v>
          </cell>
          <cell r="H1630">
            <v>0.01</v>
          </cell>
          <cell r="I1630">
            <v>0</v>
          </cell>
          <cell r="J1630">
            <v>0</v>
          </cell>
          <cell r="K1630">
            <v>0.01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0.01</v>
          </cell>
          <cell r="Q1630">
            <v>0</v>
          </cell>
          <cell r="R1630">
            <v>123</v>
          </cell>
          <cell r="S1630">
            <v>935</v>
          </cell>
          <cell r="T1630" t="str">
            <v>Амортизация (канализация)</v>
          </cell>
          <cell r="U1630">
            <v>59970</v>
          </cell>
          <cell r="V1630">
            <v>72.8</v>
          </cell>
          <cell r="W1630">
            <v>28</v>
          </cell>
          <cell r="X1630">
            <v>44.8</v>
          </cell>
          <cell r="Y1630">
            <v>38.46153846153846</v>
          </cell>
          <cell r="Z1630">
            <v>23065.384615384613</v>
          </cell>
          <cell r="AA1630">
            <v>36904.61538461539</v>
          </cell>
          <cell r="AB1630">
            <v>3690461.538461539</v>
          </cell>
          <cell r="AC1630">
            <v>36904.605384615388</v>
          </cell>
          <cell r="AD1630">
            <v>0</v>
          </cell>
          <cell r="AE1630">
            <v>36904.61538461539</v>
          </cell>
          <cell r="AF1630">
            <v>0</v>
          </cell>
          <cell r="AG1630">
            <v>110.71384615384618</v>
          </cell>
          <cell r="AH1630">
            <v>68.646978021978029</v>
          </cell>
        </row>
        <row r="1631">
          <cell r="A1631">
            <v>2161</v>
          </cell>
          <cell r="B1631" t="str">
            <v>Кан-ция дом 5-26 по ул Волочаевской</v>
          </cell>
          <cell r="C1631">
            <v>3.6</v>
          </cell>
          <cell r="D1631" t="str">
            <v>28</v>
          </cell>
          <cell r="E1631" t="str">
            <v>11.05.05</v>
          </cell>
          <cell r="F1631" t="str">
            <v/>
          </cell>
          <cell r="G1631" t="str">
            <v xml:space="preserve">  .  .</v>
          </cell>
          <cell r="H1631">
            <v>74388.03</v>
          </cell>
          <cell r="I1631">
            <v>0</v>
          </cell>
          <cell r="J1631">
            <v>0</v>
          </cell>
          <cell r="K1631">
            <v>74388.03</v>
          </cell>
          <cell r="L1631">
            <v>0</v>
          </cell>
          <cell r="M1631">
            <v>223.16</v>
          </cell>
          <cell r="N1631">
            <v>223.16</v>
          </cell>
          <cell r="O1631">
            <v>223.16</v>
          </cell>
          <cell r="P1631">
            <v>74164.87</v>
          </cell>
          <cell r="Q1631">
            <v>371.94</v>
          </cell>
          <cell r="R1631">
            <v>123</v>
          </cell>
          <cell r="S1631">
            <v>935</v>
          </cell>
          <cell r="T1631" t="str">
            <v>Амортизация (канализация)</v>
          </cell>
          <cell r="U1631">
            <v>185745</v>
          </cell>
          <cell r="V1631">
            <v>72.8</v>
          </cell>
          <cell r="W1631">
            <v>28</v>
          </cell>
          <cell r="X1631">
            <v>44.8</v>
          </cell>
          <cell r="Y1631">
            <v>38.46153846153846</v>
          </cell>
          <cell r="Z1631">
            <v>71440.38461538461</v>
          </cell>
          <cell r="AA1631">
            <v>114304.61538461539</v>
          </cell>
          <cell r="AB1631">
            <v>1.5412231611086946</v>
          </cell>
          <cell r="AC1631">
            <v>40260.524745248404</v>
          </cell>
          <cell r="AD1631">
            <v>120.7793606330163</v>
          </cell>
          <cell r="AE1631">
            <v>114648.5547452484</v>
          </cell>
          <cell r="AF1631">
            <v>343.93936063301629</v>
          </cell>
          <cell r="AG1631">
            <v>343.9456642357452</v>
          </cell>
          <cell r="AH1631">
            <v>212.62019230769229</v>
          </cell>
        </row>
        <row r="1632">
          <cell r="A1632">
            <v>2162</v>
          </cell>
          <cell r="B1632" t="str">
            <v>Кан-ция дома 11 по ул Крылова</v>
          </cell>
          <cell r="C1632">
            <v>3.6</v>
          </cell>
          <cell r="D1632" t="str">
            <v>28</v>
          </cell>
          <cell r="E1632" t="str">
            <v>11.05.05</v>
          </cell>
          <cell r="F1632" t="str">
            <v/>
          </cell>
          <cell r="G1632" t="str">
            <v xml:space="preserve">  .  .</v>
          </cell>
          <cell r="H1632">
            <v>3426.95</v>
          </cell>
          <cell r="I1632">
            <v>0</v>
          </cell>
          <cell r="J1632">
            <v>0</v>
          </cell>
          <cell r="K1632">
            <v>3426.95</v>
          </cell>
          <cell r="L1632">
            <v>0</v>
          </cell>
          <cell r="M1632">
            <v>10.28</v>
          </cell>
          <cell r="N1632">
            <v>10.28</v>
          </cell>
          <cell r="O1632">
            <v>298.02</v>
          </cell>
          <cell r="P1632">
            <v>3128.93</v>
          </cell>
          <cell r="Q1632">
            <v>17.13</v>
          </cell>
          <cell r="R1632">
            <v>123</v>
          </cell>
          <cell r="S1632">
            <v>935</v>
          </cell>
          <cell r="T1632" t="str">
            <v>Амортизация (канализация)</v>
          </cell>
          <cell r="U1632">
            <v>228150</v>
          </cell>
          <cell r="V1632">
            <v>72.8</v>
          </cell>
          <cell r="W1632">
            <v>28</v>
          </cell>
          <cell r="X1632">
            <v>44.8</v>
          </cell>
          <cell r="Y1632">
            <v>38.46153846153846</v>
          </cell>
          <cell r="Z1632">
            <v>87750</v>
          </cell>
          <cell r="AA1632">
            <v>140400</v>
          </cell>
          <cell r="AB1632">
            <v>44.871569514178972</v>
          </cell>
          <cell r="AC1632">
            <v>150345.6751466156</v>
          </cell>
          <cell r="AD1632">
            <v>13074.605146615617</v>
          </cell>
          <cell r="AE1632">
            <v>153772.62514661561</v>
          </cell>
          <cell r="AF1632">
            <v>13372.625146615617</v>
          </cell>
          <cell r="AG1632">
            <v>461.31787543984683</v>
          </cell>
          <cell r="AH1632">
            <v>261.16071428571428</v>
          </cell>
        </row>
        <row r="1633">
          <cell r="A1633">
            <v>2164</v>
          </cell>
          <cell r="B1633" t="str">
            <v>Кан-ция узла связи 4 пр Строителей</v>
          </cell>
          <cell r="C1633">
            <v>3.6</v>
          </cell>
          <cell r="D1633" t="str">
            <v>28</v>
          </cell>
          <cell r="E1633" t="str">
            <v>11.05.05</v>
          </cell>
          <cell r="F1633" t="str">
            <v/>
          </cell>
          <cell r="G1633" t="str">
            <v xml:space="preserve">  .  .</v>
          </cell>
          <cell r="H1633">
            <v>0.01</v>
          </cell>
          <cell r="I1633">
            <v>0</v>
          </cell>
          <cell r="J1633">
            <v>0</v>
          </cell>
          <cell r="K1633">
            <v>0.01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0.01</v>
          </cell>
          <cell r="Q1633">
            <v>0</v>
          </cell>
          <cell r="R1633">
            <v>123</v>
          </cell>
          <cell r="S1633">
            <v>935</v>
          </cell>
          <cell r="T1633" t="str">
            <v>Амортизация (канализация)</v>
          </cell>
          <cell r="U1633">
            <v>484176</v>
          </cell>
          <cell r="V1633">
            <v>72.8</v>
          </cell>
          <cell r="W1633">
            <v>28</v>
          </cell>
          <cell r="X1633">
            <v>44.8</v>
          </cell>
          <cell r="Y1633">
            <v>38.46153846153846</v>
          </cell>
          <cell r="Z1633">
            <v>186221.53846153844</v>
          </cell>
          <cell r="AA1633">
            <v>297954.46153846156</v>
          </cell>
          <cell r="AB1633">
            <v>29795446.153846156</v>
          </cell>
          <cell r="AC1633">
            <v>297954.45153846155</v>
          </cell>
          <cell r="AD1633">
            <v>0</v>
          </cell>
          <cell r="AE1633">
            <v>297954.46153846156</v>
          </cell>
          <cell r="AF1633">
            <v>0</v>
          </cell>
          <cell r="AG1633">
            <v>893.86338461538469</v>
          </cell>
          <cell r="AH1633">
            <v>554.23076923076928</v>
          </cell>
        </row>
        <row r="1634">
          <cell r="A1634">
            <v>2165</v>
          </cell>
          <cell r="B1634" t="str">
            <v>Кан-ция жилкомплекса 1 Ю-В</v>
          </cell>
          <cell r="C1634">
            <v>3.6</v>
          </cell>
          <cell r="D1634" t="str">
            <v>28</v>
          </cell>
          <cell r="E1634" t="str">
            <v>11.05.05</v>
          </cell>
          <cell r="F1634" t="str">
            <v/>
          </cell>
          <cell r="G1634" t="str">
            <v xml:space="preserve">  .  .</v>
          </cell>
          <cell r="H1634">
            <v>0.01</v>
          </cell>
          <cell r="I1634">
            <v>0</v>
          </cell>
          <cell r="J1634">
            <v>0</v>
          </cell>
          <cell r="K1634">
            <v>0.01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0.01</v>
          </cell>
          <cell r="Q1634">
            <v>0</v>
          </cell>
          <cell r="R1634">
            <v>123</v>
          </cell>
          <cell r="S1634">
            <v>935</v>
          </cell>
          <cell r="T1634" t="str">
            <v>Амортизация (канализация)</v>
          </cell>
          <cell r="U1634">
            <v>9870.8799999999992</v>
          </cell>
          <cell r="V1634">
            <v>72.8</v>
          </cell>
          <cell r="W1634">
            <v>28</v>
          </cell>
          <cell r="X1634">
            <v>44.8</v>
          </cell>
          <cell r="Y1634">
            <v>38.46153846153846</v>
          </cell>
          <cell r="Z1634">
            <v>3796.4923076923069</v>
          </cell>
          <cell r="AA1634">
            <v>6074.3876923076923</v>
          </cell>
          <cell r="AB1634">
            <v>607438.76923076925</v>
          </cell>
          <cell r="AC1634">
            <v>6074.3776923076921</v>
          </cell>
          <cell r="AD1634">
            <v>0</v>
          </cell>
          <cell r="AE1634">
            <v>6074.3876923076923</v>
          </cell>
          <cell r="AF1634">
            <v>0</v>
          </cell>
          <cell r="AG1634">
            <v>18.223163076923075</v>
          </cell>
          <cell r="AH1634">
            <v>11.299084249084247</v>
          </cell>
        </row>
        <row r="1635">
          <cell r="A1635">
            <v>2166</v>
          </cell>
          <cell r="B1635" t="str">
            <v>Кан-ция общест-торг центра в кв 61</v>
          </cell>
          <cell r="C1635">
            <v>3.6</v>
          </cell>
          <cell r="D1635" t="str">
            <v>28</v>
          </cell>
          <cell r="E1635" t="str">
            <v>11.05.05</v>
          </cell>
          <cell r="F1635" t="str">
            <v/>
          </cell>
          <cell r="G1635" t="str">
            <v xml:space="preserve">  .  .</v>
          </cell>
          <cell r="H1635">
            <v>845.29</v>
          </cell>
          <cell r="I1635">
            <v>0</v>
          </cell>
          <cell r="J1635">
            <v>0</v>
          </cell>
          <cell r="K1635">
            <v>845.29</v>
          </cell>
          <cell r="L1635">
            <v>0</v>
          </cell>
          <cell r="M1635">
            <v>2.54</v>
          </cell>
          <cell r="N1635">
            <v>2.54</v>
          </cell>
          <cell r="O1635">
            <v>17.78</v>
          </cell>
          <cell r="P1635">
            <v>827.51</v>
          </cell>
          <cell r="Q1635">
            <v>4.2300000000000004</v>
          </cell>
          <cell r="R1635">
            <v>123</v>
          </cell>
          <cell r="S1635">
            <v>935</v>
          </cell>
          <cell r="T1635" t="str">
            <v>Амортизация (канализация)</v>
          </cell>
          <cell r="U1635">
            <v>56242.5</v>
          </cell>
          <cell r="V1635">
            <v>72.8</v>
          </cell>
          <cell r="W1635">
            <v>28</v>
          </cell>
          <cell r="X1635">
            <v>44.8</v>
          </cell>
          <cell r="Y1635">
            <v>38.46153846153846</v>
          </cell>
          <cell r="Z1635">
            <v>21631.730769230766</v>
          </cell>
          <cell r="AA1635">
            <v>34610.769230769234</v>
          </cell>
          <cell r="AB1635">
            <v>41.825197557454572</v>
          </cell>
          <cell r="AC1635">
            <v>34509.131243340773</v>
          </cell>
          <cell r="AD1635">
            <v>725.87201257154243</v>
          </cell>
          <cell r="AE1635">
            <v>35354.421243340774</v>
          </cell>
          <cell r="AF1635">
            <v>743.6520125715424</v>
          </cell>
          <cell r="AG1635">
            <v>106.06326373002231</v>
          </cell>
          <cell r="AH1635">
            <v>64.380151098901095</v>
          </cell>
        </row>
        <row r="1636">
          <cell r="A1636">
            <v>2167</v>
          </cell>
          <cell r="B1636" t="str">
            <v>Кан-ция к дом 2 4 5 9 М-на 8</v>
          </cell>
          <cell r="C1636">
            <v>3.6</v>
          </cell>
          <cell r="D1636" t="str">
            <v>28</v>
          </cell>
          <cell r="E1636" t="str">
            <v>11.05.05</v>
          </cell>
          <cell r="F1636" t="str">
            <v/>
          </cell>
          <cell r="G1636" t="str">
            <v xml:space="preserve">  .  .</v>
          </cell>
          <cell r="H1636">
            <v>0.01</v>
          </cell>
          <cell r="I1636">
            <v>0</v>
          </cell>
          <cell r="J1636">
            <v>0</v>
          </cell>
          <cell r="K1636">
            <v>0.01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0.01</v>
          </cell>
          <cell r="Q1636">
            <v>0</v>
          </cell>
          <cell r="R1636">
            <v>123</v>
          </cell>
          <cell r="S1636">
            <v>935</v>
          </cell>
          <cell r="T1636" t="str">
            <v>Амортизация (канализация)</v>
          </cell>
          <cell r="U1636">
            <v>217540.4</v>
          </cell>
          <cell r="V1636">
            <v>72.8</v>
          </cell>
          <cell r="W1636">
            <v>28</v>
          </cell>
          <cell r="X1636">
            <v>44.8</v>
          </cell>
          <cell r="Y1636">
            <v>38.46153846153846</v>
          </cell>
          <cell r="Z1636">
            <v>83669.38461538461</v>
          </cell>
          <cell r="AA1636">
            <v>133871.0153846154</v>
          </cell>
          <cell r="AB1636">
            <v>13387101.53846154</v>
          </cell>
          <cell r="AC1636">
            <v>133871.00538461539</v>
          </cell>
          <cell r="AD1636">
            <v>0</v>
          </cell>
          <cell r="AE1636">
            <v>133871.0153846154</v>
          </cell>
          <cell r="AF1636">
            <v>0</v>
          </cell>
          <cell r="AG1636">
            <v>401.6130461538462</v>
          </cell>
          <cell r="AH1636">
            <v>249.01602564102564</v>
          </cell>
        </row>
        <row r="1637">
          <cell r="A1637">
            <v>2168</v>
          </cell>
          <cell r="B1637" t="str">
            <v>Кан-ция жилкомп 3 70 226-229 238</v>
          </cell>
          <cell r="C1637">
            <v>3.6</v>
          </cell>
          <cell r="D1637" t="str">
            <v>28</v>
          </cell>
          <cell r="E1637" t="str">
            <v>11.05.05</v>
          </cell>
          <cell r="F1637" t="str">
            <v/>
          </cell>
          <cell r="G1637" t="str">
            <v xml:space="preserve">  .  .</v>
          </cell>
          <cell r="H1637">
            <v>0.01</v>
          </cell>
          <cell r="I1637">
            <v>0</v>
          </cell>
          <cell r="J1637">
            <v>0</v>
          </cell>
          <cell r="K1637">
            <v>0.01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0.01</v>
          </cell>
          <cell r="Q1637">
            <v>0</v>
          </cell>
          <cell r="R1637">
            <v>123</v>
          </cell>
          <cell r="S1637">
            <v>935</v>
          </cell>
          <cell r="T1637" t="str">
            <v>Амортизация (канализация)</v>
          </cell>
          <cell r="U1637">
            <v>33315</v>
          </cell>
          <cell r="V1637">
            <v>72.8</v>
          </cell>
          <cell r="W1637">
            <v>28</v>
          </cell>
          <cell r="X1637">
            <v>44.8</v>
          </cell>
          <cell r="Y1637">
            <v>38.46153846153846</v>
          </cell>
          <cell r="Z1637">
            <v>12813.461538461537</v>
          </cell>
          <cell r="AA1637">
            <v>20501.538461538461</v>
          </cell>
          <cell r="AB1637">
            <v>2050153.846153846</v>
          </cell>
          <cell r="AC1637">
            <v>20501.528461538463</v>
          </cell>
          <cell r="AD1637">
            <v>0</v>
          </cell>
          <cell r="AE1637">
            <v>20501.538461538461</v>
          </cell>
          <cell r="AF1637">
            <v>0</v>
          </cell>
          <cell r="AG1637">
            <v>61.504615384615391</v>
          </cell>
          <cell r="AH1637">
            <v>38.135302197802197</v>
          </cell>
        </row>
        <row r="1638">
          <cell r="A1638">
            <v>2169</v>
          </cell>
          <cell r="B1638" t="str">
            <v>Кан-ция дома 238 по ул Тепловозной</v>
          </cell>
          <cell r="C1638">
            <v>3.6</v>
          </cell>
          <cell r="D1638" t="str">
            <v>28</v>
          </cell>
          <cell r="E1638" t="str">
            <v>11.05.05</v>
          </cell>
          <cell r="F1638" t="str">
            <v/>
          </cell>
          <cell r="G1638" t="str">
            <v xml:space="preserve">  .  .</v>
          </cell>
          <cell r="H1638">
            <v>25941.5</v>
          </cell>
          <cell r="I1638">
            <v>0</v>
          </cell>
          <cell r="J1638">
            <v>0</v>
          </cell>
          <cell r="K1638">
            <v>25941.5</v>
          </cell>
          <cell r="L1638">
            <v>0</v>
          </cell>
          <cell r="M1638">
            <v>77.819999999999993</v>
          </cell>
          <cell r="N1638">
            <v>77.819999999999993</v>
          </cell>
          <cell r="O1638">
            <v>582.92999999999995</v>
          </cell>
          <cell r="P1638">
            <v>25358.57</v>
          </cell>
          <cell r="Q1638">
            <v>129.71</v>
          </cell>
          <cell r="R1638">
            <v>123</v>
          </cell>
          <cell r="S1638">
            <v>935</v>
          </cell>
          <cell r="T1638" t="str">
            <v>Амортизация (канализация)</v>
          </cell>
          <cell r="U1638">
            <v>160849.20000000001</v>
          </cell>
          <cell r="V1638">
            <v>72.8</v>
          </cell>
          <cell r="W1638">
            <v>28</v>
          </cell>
          <cell r="X1638">
            <v>44.8</v>
          </cell>
          <cell r="Y1638">
            <v>38.46153846153846</v>
          </cell>
          <cell r="Z1638">
            <v>61865.076923076922</v>
          </cell>
          <cell r="AA1638">
            <v>98984.12307692309</v>
          </cell>
          <cell r="AB1638">
            <v>3.9033795311377215</v>
          </cell>
          <cell r="AC1638">
            <v>75318.020107009201</v>
          </cell>
          <cell r="AD1638">
            <v>1692.4670300861121</v>
          </cell>
          <cell r="AE1638">
            <v>101259.5201070092</v>
          </cell>
          <cell r="AF1638">
            <v>2275.397030086112</v>
          </cell>
          <cell r="AG1638">
            <v>303.77856032102761</v>
          </cell>
          <cell r="AH1638">
            <v>184.12225274725276</v>
          </cell>
        </row>
        <row r="1639">
          <cell r="A1639">
            <v>2170</v>
          </cell>
          <cell r="B1639" t="str">
            <v>Кан-ция М-на 30 Ю-В 1 очередь</v>
          </cell>
          <cell r="C1639">
            <v>3.6</v>
          </cell>
          <cell r="D1639" t="str">
            <v>28</v>
          </cell>
          <cell r="E1639" t="str">
            <v>11.05.05</v>
          </cell>
          <cell r="F1639" t="str">
            <v/>
          </cell>
          <cell r="G1639" t="str">
            <v xml:space="preserve">  .  .</v>
          </cell>
          <cell r="H1639">
            <v>0.01</v>
          </cell>
          <cell r="I1639">
            <v>0</v>
          </cell>
          <cell r="J1639">
            <v>0</v>
          </cell>
          <cell r="K1639">
            <v>0.01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0.01</v>
          </cell>
          <cell r="Q1639">
            <v>0</v>
          </cell>
          <cell r="R1639">
            <v>123</v>
          </cell>
          <cell r="S1639">
            <v>935</v>
          </cell>
          <cell r="T1639" t="str">
            <v>Амортизация (канализация)</v>
          </cell>
          <cell r="U1639">
            <v>1819328</v>
          </cell>
          <cell r="V1639">
            <v>70.2</v>
          </cell>
          <cell r="W1639">
            <v>27</v>
          </cell>
          <cell r="X1639">
            <v>43.2</v>
          </cell>
          <cell r="Y1639">
            <v>38.46153846153846</v>
          </cell>
          <cell r="Z1639">
            <v>699741.53846153838</v>
          </cell>
          <cell r="AA1639">
            <v>1119586.4615384615</v>
          </cell>
          <cell r="AB1639">
            <v>111958646.15384614</v>
          </cell>
          <cell r="AC1639">
            <v>1119586.4515384615</v>
          </cell>
          <cell r="AD1639">
            <v>0</v>
          </cell>
          <cell r="AE1639">
            <v>1119586.4615384615</v>
          </cell>
          <cell r="AF1639">
            <v>0</v>
          </cell>
          <cell r="AG1639">
            <v>3358.7593846153845</v>
          </cell>
          <cell r="AH1639">
            <v>2159.6961063627728</v>
          </cell>
        </row>
        <row r="1640">
          <cell r="A1640">
            <v>2171</v>
          </cell>
          <cell r="B1640" t="str">
            <v>Кан-ция общежит на 232 места Ю-Востока</v>
          </cell>
          <cell r="C1640">
            <v>3.6</v>
          </cell>
          <cell r="D1640" t="str">
            <v>28</v>
          </cell>
          <cell r="E1640" t="str">
            <v>11.05.05</v>
          </cell>
          <cell r="F1640" t="str">
            <v/>
          </cell>
          <cell r="G1640" t="str">
            <v xml:space="preserve">  .  .</v>
          </cell>
          <cell r="H1640">
            <v>0.01</v>
          </cell>
          <cell r="I1640">
            <v>0</v>
          </cell>
          <cell r="J1640">
            <v>0</v>
          </cell>
          <cell r="K1640">
            <v>0.01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0.01</v>
          </cell>
          <cell r="Q1640">
            <v>0</v>
          </cell>
          <cell r="R1640">
            <v>123</v>
          </cell>
          <cell r="S1640">
            <v>935</v>
          </cell>
          <cell r="T1640" t="str">
            <v>Амортизация (канализация)</v>
          </cell>
          <cell r="U1640">
            <v>43500</v>
          </cell>
          <cell r="V1640">
            <v>70.2</v>
          </cell>
          <cell r="W1640">
            <v>27</v>
          </cell>
          <cell r="X1640">
            <v>43.2</v>
          </cell>
          <cell r="Y1640">
            <v>38.46153846153846</v>
          </cell>
          <cell r="Z1640">
            <v>16730.76923076923</v>
          </cell>
          <cell r="AA1640">
            <v>26769.23076923077</v>
          </cell>
          <cell r="AB1640">
            <v>2676923.076923077</v>
          </cell>
          <cell r="AC1640">
            <v>26769.220769230771</v>
          </cell>
          <cell r="AD1640">
            <v>0</v>
          </cell>
          <cell r="AE1640">
            <v>26769.23076923077</v>
          </cell>
          <cell r="AF1640">
            <v>0</v>
          </cell>
          <cell r="AG1640">
            <v>80.307692307692307</v>
          </cell>
          <cell r="AH1640">
            <v>51.638176638176638</v>
          </cell>
        </row>
        <row r="1641">
          <cell r="A1641">
            <v>2172</v>
          </cell>
          <cell r="B1641" t="str">
            <v>Кан-ция к дому1 кв 57-58 нов гор</v>
          </cell>
          <cell r="C1641">
            <v>3.6</v>
          </cell>
          <cell r="D1641" t="str">
            <v>28</v>
          </cell>
          <cell r="E1641" t="str">
            <v>11.05.05</v>
          </cell>
          <cell r="F1641" t="str">
            <v/>
          </cell>
          <cell r="G1641" t="str">
            <v xml:space="preserve">  .  .</v>
          </cell>
          <cell r="H1641">
            <v>0.01</v>
          </cell>
          <cell r="I1641">
            <v>0</v>
          </cell>
          <cell r="J1641">
            <v>0</v>
          </cell>
          <cell r="K1641">
            <v>0.01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0.01</v>
          </cell>
          <cell r="Q1641">
            <v>0</v>
          </cell>
          <cell r="R1641">
            <v>123</v>
          </cell>
          <cell r="S1641">
            <v>935</v>
          </cell>
          <cell r="T1641" t="str">
            <v>Амортизация (канализация)</v>
          </cell>
          <cell r="U1641">
            <v>43750</v>
          </cell>
          <cell r="V1641">
            <v>70.2</v>
          </cell>
          <cell r="W1641">
            <v>27</v>
          </cell>
          <cell r="X1641">
            <v>43.2</v>
          </cell>
          <cell r="Y1641">
            <v>38.46153846153846</v>
          </cell>
          <cell r="Z1641">
            <v>16826.923076923074</v>
          </cell>
          <cell r="AA1641">
            <v>26923.076923076926</v>
          </cell>
          <cell r="AB1641">
            <v>2692307.6923076925</v>
          </cell>
          <cell r="AC1641">
            <v>26923.066923076927</v>
          </cell>
          <cell r="AD1641">
            <v>0</v>
          </cell>
          <cell r="AE1641">
            <v>26923.076923076926</v>
          </cell>
          <cell r="AF1641">
            <v>0</v>
          </cell>
          <cell r="AG1641">
            <v>80.769230769230788</v>
          </cell>
          <cell r="AH1641">
            <v>51.934947768281098</v>
          </cell>
        </row>
        <row r="1642">
          <cell r="A1642">
            <v>2173</v>
          </cell>
          <cell r="B1642" t="str">
            <v>Кан-ция дом 6 7 М-на 8 н-гор</v>
          </cell>
          <cell r="C1642">
            <v>3.6</v>
          </cell>
          <cell r="D1642" t="str">
            <v>28</v>
          </cell>
          <cell r="E1642" t="str">
            <v>11.05.05</v>
          </cell>
          <cell r="F1642" t="str">
            <v/>
          </cell>
          <cell r="G1642" t="str">
            <v xml:space="preserve">  .  .</v>
          </cell>
          <cell r="H1642">
            <v>0.01</v>
          </cell>
          <cell r="I1642">
            <v>0</v>
          </cell>
          <cell r="J1642">
            <v>0</v>
          </cell>
          <cell r="K1642">
            <v>0.01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0.01</v>
          </cell>
          <cell r="Q1642">
            <v>0</v>
          </cell>
          <cell r="R1642">
            <v>123</v>
          </cell>
          <cell r="S1642">
            <v>935</v>
          </cell>
          <cell r="T1642" t="str">
            <v>Амортизация (канализация)</v>
          </cell>
          <cell r="U1642">
            <v>51180</v>
          </cell>
          <cell r="V1642">
            <v>70.2</v>
          </cell>
          <cell r="W1642">
            <v>27</v>
          </cell>
          <cell r="X1642">
            <v>43.2</v>
          </cell>
          <cell r="Y1642">
            <v>38.46153846153846</v>
          </cell>
          <cell r="Z1642">
            <v>19684.615384615383</v>
          </cell>
          <cell r="AA1642">
            <v>31495.384615384617</v>
          </cell>
          <cell r="AB1642">
            <v>3149538.4615384615</v>
          </cell>
          <cell r="AC1642">
            <v>31495.374615384619</v>
          </cell>
          <cell r="AD1642">
            <v>0</v>
          </cell>
          <cell r="AE1642">
            <v>31495.384615384617</v>
          </cell>
          <cell r="AF1642">
            <v>0</v>
          </cell>
          <cell r="AG1642">
            <v>94.486153846153854</v>
          </cell>
          <cell r="AH1642">
            <v>60.754985754985746</v>
          </cell>
        </row>
        <row r="1643">
          <cell r="A1643">
            <v>2174</v>
          </cell>
          <cell r="B1643" t="str">
            <v>Кан-ция общежит в М-не 1-3 нов гор</v>
          </cell>
          <cell r="C1643">
            <v>3.6</v>
          </cell>
          <cell r="D1643" t="str">
            <v>28</v>
          </cell>
          <cell r="E1643" t="str">
            <v>11.05.05</v>
          </cell>
          <cell r="F1643" t="str">
            <v/>
          </cell>
          <cell r="G1643" t="str">
            <v xml:space="preserve">  .  .</v>
          </cell>
          <cell r="H1643">
            <v>0.01</v>
          </cell>
          <cell r="I1643">
            <v>0</v>
          </cell>
          <cell r="J1643">
            <v>0</v>
          </cell>
          <cell r="K1643">
            <v>0.01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0.01</v>
          </cell>
          <cell r="Q1643">
            <v>0</v>
          </cell>
          <cell r="R1643">
            <v>123</v>
          </cell>
          <cell r="S1643">
            <v>935</v>
          </cell>
          <cell r="T1643" t="str">
            <v>Амортизация (канализация)</v>
          </cell>
          <cell r="U1643">
            <v>60500</v>
          </cell>
          <cell r="V1643">
            <v>70.2</v>
          </cell>
          <cell r="W1643">
            <v>27</v>
          </cell>
          <cell r="X1643">
            <v>43.2</v>
          </cell>
          <cell r="Y1643">
            <v>38.46153846153846</v>
          </cell>
          <cell r="Z1643">
            <v>23269.230769230766</v>
          </cell>
          <cell r="AA1643">
            <v>37230.769230769234</v>
          </cell>
          <cell r="AB1643">
            <v>3723076.9230769235</v>
          </cell>
          <cell r="AC1643">
            <v>37230.759230769232</v>
          </cell>
          <cell r="AD1643">
            <v>0</v>
          </cell>
          <cell r="AE1643">
            <v>37230.769230769234</v>
          </cell>
          <cell r="AF1643">
            <v>0</v>
          </cell>
          <cell r="AG1643">
            <v>111.69230769230769</v>
          </cell>
          <cell r="AH1643">
            <v>71.818613485280153</v>
          </cell>
        </row>
        <row r="1644">
          <cell r="A1644">
            <v>2175</v>
          </cell>
          <cell r="B1644" t="str">
            <v>Кан-ция от котельной 1 М-на 8</v>
          </cell>
          <cell r="C1644">
            <v>3.6</v>
          </cell>
          <cell r="D1644" t="str">
            <v>28</v>
          </cell>
          <cell r="E1644" t="str">
            <v>11.05.05</v>
          </cell>
          <cell r="F1644" t="str">
            <v/>
          </cell>
          <cell r="G1644" t="str">
            <v xml:space="preserve">  .  .</v>
          </cell>
          <cell r="H1644">
            <v>0.01</v>
          </cell>
          <cell r="I1644">
            <v>0</v>
          </cell>
          <cell r="J1644">
            <v>0</v>
          </cell>
          <cell r="K1644">
            <v>0.01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0.01</v>
          </cell>
          <cell r="Q1644">
            <v>0</v>
          </cell>
          <cell r="R1644">
            <v>123</v>
          </cell>
          <cell r="S1644">
            <v>935</v>
          </cell>
          <cell r="T1644" t="str">
            <v>Амортизация (канализация)</v>
          </cell>
          <cell r="U1644">
            <v>16837.5</v>
          </cell>
          <cell r="V1644">
            <v>70.2</v>
          </cell>
          <cell r="W1644">
            <v>27</v>
          </cell>
          <cell r="X1644">
            <v>43.2</v>
          </cell>
          <cell r="Y1644">
            <v>38.46153846153846</v>
          </cell>
          <cell r="Z1644">
            <v>6475.9615384615381</v>
          </cell>
          <cell r="AA1644">
            <v>10361.538461538461</v>
          </cell>
          <cell r="AB1644">
            <v>1036153.8461538461</v>
          </cell>
          <cell r="AC1644">
            <v>10361.528461538461</v>
          </cell>
          <cell r="AD1644">
            <v>0</v>
          </cell>
          <cell r="AE1644">
            <v>10361.538461538461</v>
          </cell>
          <cell r="AF1644">
            <v>0</v>
          </cell>
          <cell r="AG1644">
            <v>31.084615384615386</v>
          </cell>
          <cell r="AH1644">
            <v>19.987535612535613</v>
          </cell>
        </row>
        <row r="1645">
          <cell r="A1645">
            <v>2176</v>
          </cell>
          <cell r="B1645" t="str">
            <v>Внутриплощ сети на нов КОС кабель 6 кв</v>
          </cell>
          <cell r="C1645">
            <v>10</v>
          </cell>
          <cell r="D1645" t="str">
            <v>10</v>
          </cell>
          <cell r="E1645" t="str">
            <v>11.05.05</v>
          </cell>
          <cell r="F1645" t="str">
            <v/>
          </cell>
          <cell r="G1645" t="str">
            <v xml:space="preserve">  .  .</v>
          </cell>
          <cell r="H1645">
            <v>0.01</v>
          </cell>
          <cell r="I1645">
            <v>0</v>
          </cell>
          <cell r="J1645">
            <v>0</v>
          </cell>
          <cell r="K1645">
            <v>0.01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0.01</v>
          </cell>
          <cell r="Q1645">
            <v>0</v>
          </cell>
          <cell r="R1645">
            <v>123</v>
          </cell>
          <cell r="S1645">
            <v>935</v>
          </cell>
          <cell r="T1645" t="str">
            <v>Амортизация Очистка сточной жидкости</v>
          </cell>
          <cell r="U1645">
            <v>2100000</v>
          </cell>
          <cell r="V1645">
            <v>56.6</v>
          </cell>
          <cell r="W1645">
            <v>23</v>
          </cell>
          <cell r="X1645">
            <v>33.6</v>
          </cell>
          <cell r="Y1645">
            <v>40.636042402826853</v>
          </cell>
          <cell r="Z1645">
            <v>853356.89045936393</v>
          </cell>
          <cell r="AA1645">
            <v>1246643.1095406362</v>
          </cell>
          <cell r="AB1645">
            <v>124664310.95406361</v>
          </cell>
          <cell r="AC1645">
            <v>1246643.0995406362</v>
          </cell>
          <cell r="AD1645">
            <v>0</v>
          </cell>
          <cell r="AE1645">
            <v>1246643.1095406362</v>
          </cell>
          <cell r="AF1645">
            <v>0</v>
          </cell>
          <cell r="AG1645">
            <v>10388.692579505301</v>
          </cell>
          <cell r="AH1645">
            <v>3091.8727915194345</v>
          </cell>
        </row>
        <row r="1646">
          <cell r="A1646">
            <v>2177</v>
          </cell>
          <cell r="B1646" t="str">
            <v>Коллектор 46 Востока-2</v>
          </cell>
          <cell r="C1646">
            <v>3.6</v>
          </cell>
          <cell r="D1646" t="str">
            <v>28</v>
          </cell>
          <cell r="E1646" t="str">
            <v>11.05.05</v>
          </cell>
          <cell r="F1646" t="str">
            <v/>
          </cell>
          <cell r="G1646" t="str">
            <v xml:space="preserve">  .  .</v>
          </cell>
          <cell r="H1646">
            <v>0.01</v>
          </cell>
          <cell r="I1646">
            <v>0</v>
          </cell>
          <cell r="J1646">
            <v>0</v>
          </cell>
          <cell r="K1646">
            <v>0.01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0.01</v>
          </cell>
          <cell r="Q1646">
            <v>0</v>
          </cell>
          <cell r="R1646">
            <v>123</v>
          </cell>
          <cell r="S1646">
            <v>935</v>
          </cell>
          <cell r="T1646" t="str">
            <v>Амортизация (канализация)</v>
          </cell>
          <cell r="U1646">
            <v>2020590</v>
          </cell>
          <cell r="V1646">
            <v>70.2</v>
          </cell>
          <cell r="W1646">
            <v>27</v>
          </cell>
          <cell r="X1646">
            <v>43.2</v>
          </cell>
          <cell r="Y1646">
            <v>38.46153846153846</v>
          </cell>
          <cell r="Z1646">
            <v>777150</v>
          </cell>
          <cell r="AA1646">
            <v>1243440</v>
          </cell>
          <cell r="AB1646">
            <v>124344000</v>
          </cell>
          <cell r="AC1646">
            <v>1243439.99</v>
          </cell>
          <cell r="AD1646">
            <v>0</v>
          </cell>
          <cell r="AE1646">
            <v>1243440</v>
          </cell>
          <cell r="AF1646">
            <v>0</v>
          </cell>
          <cell r="AG1646">
            <v>3730.3199999999997</v>
          </cell>
          <cell r="AH1646">
            <v>2398.6111111111109</v>
          </cell>
        </row>
        <row r="1647">
          <cell r="A1647">
            <v>2178</v>
          </cell>
          <cell r="B1647" t="str">
            <v>Кан-ция м-на 12 д 43б ул 50 лет Каз</v>
          </cell>
          <cell r="C1647">
            <v>3.6</v>
          </cell>
          <cell r="D1647" t="str">
            <v>28</v>
          </cell>
          <cell r="E1647" t="str">
            <v>11.05.05</v>
          </cell>
          <cell r="F1647" t="str">
            <v/>
          </cell>
          <cell r="G1647" t="str">
            <v xml:space="preserve">  .  .</v>
          </cell>
          <cell r="H1647">
            <v>0.01</v>
          </cell>
          <cell r="I1647">
            <v>0</v>
          </cell>
          <cell r="J1647">
            <v>0</v>
          </cell>
          <cell r="K1647">
            <v>0.01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0.01</v>
          </cell>
          <cell r="Q1647">
            <v>0</v>
          </cell>
          <cell r="R1647">
            <v>123</v>
          </cell>
          <cell r="S1647">
            <v>935</v>
          </cell>
          <cell r="T1647" t="str">
            <v>Амортизация (канализация)</v>
          </cell>
          <cell r="U1647">
            <v>39879</v>
          </cell>
          <cell r="V1647">
            <v>70.2</v>
          </cell>
          <cell r="W1647">
            <v>27</v>
          </cell>
          <cell r="X1647">
            <v>43.2</v>
          </cell>
          <cell r="Y1647">
            <v>38.46153846153846</v>
          </cell>
          <cell r="Z1647">
            <v>15338.076923076922</v>
          </cell>
          <cell r="AA1647">
            <v>24540.923076923078</v>
          </cell>
          <cell r="AB1647">
            <v>2454092.307692308</v>
          </cell>
          <cell r="AC1647">
            <v>24540.913076923083</v>
          </cell>
          <cell r="AD1647">
            <v>0</v>
          </cell>
          <cell r="AE1647">
            <v>24540.923076923082</v>
          </cell>
          <cell r="AF1647">
            <v>0</v>
          </cell>
          <cell r="AG1647">
            <v>73.622769230769251</v>
          </cell>
          <cell r="AH1647">
            <v>47.339743589743591</v>
          </cell>
        </row>
        <row r="1648">
          <cell r="A1648">
            <v>2179</v>
          </cell>
          <cell r="B1648" t="str">
            <v>Кан-ция от дом 52а 48 51 М-на 19</v>
          </cell>
          <cell r="C1648">
            <v>3.6</v>
          </cell>
          <cell r="D1648" t="str">
            <v>28</v>
          </cell>
          <cell r="E1648" t="str">
            <v>11.05.05</v>
          </cell>
          <cell r="F1648" t="str">
            <v/>
          </cell>
          <cell r="G1648" t="str">
            <v xml:space="preserve">  .  .</v>
          </cell>
          <cell r="H1648">
            <v>0.01</v>
          </cell>
          <cell r="I1648">
            <v>0</v>
          </cell>
          <cell r="J1648">
            <v>0</v>
          </cell>
          <cell r="K1648">
            <v>0.01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0.01</v>
          </cell>
          <cell r="Q1648">
            <v>0</v>
          </cell>
          <cell r="R1648">
            <v>123</v>
          </cell>
          <cell r="S1648">
            <v>935</v>
          </cell>
          <cell r="T1648" t="str">
            <v>Амортизация (канализация)</v>
          </cell>
          <cell r="U1648">
            <v>828225</v>
          </cell>
          <cell r="V1648">
            <v>70.2</v>
          </cell>
          <cell r="W1648">
            <v>27</v>
          </cell>
          <cell r="X1648">
            <v>43.2</v>
          </cell>
          <cell r="Y1648">
            <v>38.46153846153846</v>
          </cell>
          <cell r="Z1648">
            <v>318548.07692307688</v>
          </cell>
          <cell r="AA1648">
            <v>509676.92307692312</v>
          </cell>
          <cell r="AB1648">
            <v>50967692.307692312</v>
          </cell>
          <cell r="AC1648">
            <v>509676.91307692311</v>
          </cell>
          <cell r="AD1648">
            <v>0</v>
          </cell>
          <cell r="AE1648">
            <v>509676.92307692312</v>
          </cell>
          <cell r="AF1648">
            <v>0</v>
          </cell>
          <cell r="AG1648">
            <v>1529.0307692307695</v>
          </cell>
          <cell r="AH1648">
            <v>983.17307692307679</v>
          </cell>
        </row>
        <row r="1649">
          <cell r="A1649">
            <v>2180</v>
          </cell>
          <cell r="B1649" t="str">
            <v>Кан-ция от дома 53 М-19</v>
          </cell>
          <cell r="C1649">
            <v>3.6</v>
          </cell>
          <cell r="D1649" t="str">
            <v>28</v>
          </cell>
          <cell r="E1649" t="str">
            <v>11.05.05</v>
          </cell>
          <cell r="F1649" t="str">
            <v/>
          </cell>
          <cell r="G1649" t="str">
            <v xml:space="preserve">  .  .</v>
          </cell>
          <cell r="H1649">
            <v>0.01</v>
          </cell>
          <cell r="I1649">
            <v>0</v>
          </cell>
          <cell r="J1649">
            <v>0</v>
          </cell>
          <cell r="K1649">
            <v>0.01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0.01</v>
          </cell>
          <cell r="Q1649">
            <v>0</v>
          </cell>
          <cell r="R1649">
            <v>123</v>
          </cell>
          <cell r="S1649">
            <v>935</v>
          </cell>
          <cell r="T1649" t="str">
            <v>Амортизация (канализация)</v>
          </cell>
          <cell r="U1649">
            <v>144998</v>
          </cell>
          <cell r="V1649">
            <v>70.2</v>
          </cell>
          <cell r="W1649">
            <v>27</v>
          </cell>
          <cell r="X1649">
            <v>43.2</v>
          </cell>
          <cell r="Y1649">
            <v>38.46153846153846</v>
          </cell>
          <cell r="Z1649">
            <v>55768.461538461532</v>
          </cell>
          <cell r="AA1649">
            <v>89229.538461538468</v>
          </cell>
          <cell r="AB1649">
            <v>8922953.846153846</v>
          </cell>
          <cell r="AC1649">
            <v>89229.528461538473</v>
          </cell>
          <cell r="AD1649">
            <v>0</v>
          </cell>
          <cell r="AE1649">
            <v>89229.538461538468</v>
          </cell>
          <cell r="AF1649">
            <v>0</v>
          </cell>
          <cell r="AG1649">
            <v>267.68861538461539</v>
          </cell>
          <cell r="AH1649">
            <v>172.12488129154795</v>
          </cell>
        </row>
        <row r="1650">
          <cell r="A1650">
            <v>2181</v>
          </cell>
          <cell r="B1650" t="str">
            <v>Кан-ция дом 72-74 М-на19</v>
          </cell>
          <cell r="C1650">
            <v>3.6</v>
          </cell>
          <cell r="D1650" t="str">
            <v>28</v>
          </cell>
          <cell r="E1650" t="str">
            <v>11.05.05</v>
          </cell>
          <cell r="F1650" t="str">
            <v/>
          </cell>
          <cell r="G1650" t="str">
            <v xml:space="preserve">  .  .</v>
          </cell>
          <cell r="H1650">
            <v>0.01</v>
          </cell>
          <cell r="I1650">
            <v>0</v>
          </cell>
          <cell r="J1650">
            <v>0</v>
          </cell>
          <cell r="K1650">
            <v>0.01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0.01</v>
          </cell>
          <cell r="Q1650">
            <v>0</v>
          </cell>
          <cell r="R1650">
            <v>123</v>
          </cell>
          <cell r="S1650">
            <v>935</v>
          </cell>
          <cell r="T1650" t="str">
            <v>Амортизация (канализация)</v>
          </cell>
          <cell r="U1650">
            <v>73145</v>
          </cell>
          <cell r="V1650">
            <v>70.2</v>
          </cell>
          <cell r="W1650">
            <v>27</v>
          </cell>
          <cell r="X1650">
            <v>43.2</v>
          </cell>
          <cell r="Y1650">
            <v>38.46153846153846</v>
          </cell>
          <cell r="Z1650">
            <v>28132.692307692305</v>
          </cell>
          <cell r="AA1650">
            <v>45012.307692307695</v>
          </cell>
          <cell r="AB1650">
            <v>4501230.769230769</v>
          </cell>
          <cell r="AC1650">
            <v>45012.297692307686</v>
          </cell>
          <cell r="AD1650">
            <v>0</v>
          </cell>
          <cell r="AE1650">
            <v>45012.307692307688</v>
          </cell>
          <cell r="AF1650">
            <v>0</v>
          </cell>
          <cell r="AG1650">
            <v>135.03692307692307</v>
          </cell>
          <cell r="AH1650">
            <v>86.829297245963915</v>
          </cell>
        </row>
        <row r="1651">
          <cell r="A1651">
            <v>2182</v>
          </cell>
          <cell r="B1651" t="str">
            <v>Кан-ция к дом 23 24 Восток-1</v>
          </cell>
          <cell r="C1651">
            <v>3.6</v>
          </cell>
          <cell r="D1651" t="str">
            <v>28</v>
          </cell>
          <cell r="E1651" t="str">
            <v>11.05.05</v>
          </cell>
          <cell r="F1651" t="str">
            <v/>
          </cell>
          <cell r="G1651" t="str">
            <v xml:space="preserve">  .  .</v>
          </cell>
          <cell r="H1651">
            <v>0.01</v>
          </cell>
          <cell r="I1651">
            <v>0</v>
          </cell>
          <cell r="J1651">
            <v>0</v>
          </cell>
          <cell r="K1651">
            <v>0.01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0.01</v>
          </cell>
          <cell r="Q1651">
            <v>0</v>
          </cell>
          <cell r="R1651">
            <v>123</v>
          </cell>
          <cell r="S1651">
            <v>935</v>
          </cell>
          <cell r="T1651" t="str">
            <v>Амортизация (канализация)</v>
          </cell>
          <cell r="U1651">
            <v>908087</v>
          </cell>
          <cell r="V1651">
            <v>70.2</v>
          </cell>
          <cell r="W1651">
            <v>27</v>
          </cell>
          <cell r="X1651">
            <v>43.2</v>
          </cell>
          <cell r="Y1651">
            <v>38.46153846153846</v>
          </cell>
          <cell r="Z1651">
            <v>349264.23076923075</v>
          </cell>
          <cell r="AA1651">
            <v>558822.76923076925</v>
          </cell>
          <cell r="AB1651">
            <v>55882276.92307692</v>
          </cell>
          <cell r="AC1651">
            <v>558822.75923076924</v>
          </cell>
          <cell r="AD1651">
            <v>0</v>
          </cell>
          <cell r="AE1651">
            <v>558822.76923076925</v>
          </cell>
          <cell r="AF1651">
            <v>0</v>
          </cell>
          <cell r="AG1651">
            <v>1676.4683076923077</v>
          </cell>
          <cell r="AH1651">
            <v>1077.9760208926875</v>
          </cell>
        </row>
        <row r="1652">
          <cell r="A1652">
            <v>2183</v>
          </cell>
          <cell r="B1652" t="str">
            <v>Кан-ция к дом 12 13 Восток 1</v>
          </cell>
          <cell r="C1652">
            <v>3.6</v>
          </cell>
          <cell r="D1652" t="str">
            <v>28</v>
          </cell>
          <cell r="E1652" t="str">
            <v>11.05.05</v>
          </cell>
          <cell r="F1652" t="str">
            <v/>
          </cell>
          <cell r="G1652" t="str">
            <v xml:space="preserve">  .  .</v>
          </cell>
          <cell r="H1652">
            <v>0.01</v>
          </cell>
          <cell r="I1652">
            <v>0</v>
          </cell>
          <cell r="J1652">
            <v>0</v>
          </cell>
          <cell r="K1652">
            <v>0.01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0.01</v>
          </cell>
          <cell r="Q1652">
            <v>0</v>
          </cell>
          <cell r="R1652">
            <v>123</v>
          </cell>
          <cell r="S1652">
            <v>935</v>
          </cell>
          <cell r="T1652" t="str">
            <v>Амортизация (канализация)</v>
          </cell>
          <cell r="U1652">
            <v>31200</v>
          </cell>
          <cell r="V1652">
            <v>70.2</v>
          </cell>
          <cell r="W1652">
            <v>27</v>
          </cell>
          <cell r="X1652">
            <v>43.2</v>
          </cell>
          <cell r="Y1652">
            <v>38.46153846153846</v>
          </cell>
          <cell r="Z1652">
            <v>12000</v>
          </cell>
          <cell r="AA1652">
            <v>19200</v>
          </cell>
          <cell r="AB1652">
            <v>1920000</v>
          </cell>
          <cell r="AC1652">
            <v>19199.990000000002</v>
          </cell>
          <cell r="AD1652">
            <v>0</v>
          </cell>
          <cell r="AE1652">
            <v>19200</v>
          </cell>
          <cell r="AF1652">
            <v>0</v>
          </cell>
          <cell r="AG1652">
            <v>57.6</v>
          </cell>
          <cell r="AH1652">
            <v>37.037037037037031</v>
          </cell>
        </row>
        <row r="1653">
          <cell r="A1653">
            <v>2184</v>
          </cell>
          <cell r="B1653" t="str">
            <v>Кан-ция к дом 40 42 46 52 М-н 19</v>
          </cell>
          <cell r="C1653">
            <v>3.6</v>
          </cell>
          <cell r="D1653" t="str">
            <v>28</v>
          </cell>
          <cell r="E1653" t="str">
            <v>11.05.05</v>
          </cell>
          <cell r="F1653" t="str">
            <v/>
          </cell>
          <cell r="G1653" t="str">
            <v xml:space="preserve">  .  .</v>
          </cell>
          <cell r="H1653">
            <v>0.01</v>
          </cell>
          <cell r="I1653">
            <v>0</v>
          </cell>
          <cell r="J1653">
            <v>0</v>
          </cell>
          <cell r="K1653">
            <v>0.01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0.01</v>
          </cell>
          <cell r="Q1653">
            <v>0</v>
          </cell>
          <cell r="R1653">
            <v>123</v>
          </cell>
          <cell r="S1653">
            <v>935</v>
          </cell>
          <cell r="T1653" t="str">
            <v>Амортизация (канализация)</v>
          </cell>
          <cell r="U1653">
            <v>16517.5</v>
          </cell>
          <cell r="V1653">
            <v>70.2</v>
          </cell>
          <cell r="W1653">
            <v>27</v>
          </cell>
          <cell r="X1653">
            <v>43.2</v>
          </cell>
          <cell r="Y1653">
            <v>38.46153846153846</v>
          </cell>
          <cell r="Z1653">
            <v>6352.8846153846152</v>
          </cell>
          <cell r="AA1653">
            <v>10164.615384615385</v>
          </cell>
          <cell r="AB1653">
            <v>1016461.5384615385</v>
          </cell>
          <cell r="AC1653">
            <v>10164.605384615385</v>
          </cell>
          <cell r="AD1653">
            <v>0</v>
          </cell>
          <cell r="AE1653">
            <v>10164.615384615385</v>
          </cell>
          <cell r="AF1653">
            <v>0</v>
          </cell>
          <cell r="AG1653">
            <v>30.493846153846153</v>
          </cell>
          <cell r="AH1653">
            <v>19.607668566001898</v>
          </cell>
        </row>
        <row r="1654">
          <cell r="A1654">
            <v>2185</v>
          </cell>
          <cell r="B1654" t="str">
            <v>Кан-ция дом 6 7 8 М-на Восток -1</v>
          </cell>
          <cell r="C1654">
            <v>3.6</v>
          </cell>
          <cell r="D1654" t="str">
            <v>28</v>
          </cell>
          <cell r="E1654" t="str">
            <v>11.05.05</v>
          </cell>
          <cell r="F1654" t="str">
            <v/>
          </cell>
          <cell r="G1654" t="str">
            <v xml:space="preserve">  .  .</v>
          </cell>
          <cell r="H1654">
            <v>0.01</v>
          </cell>
          <cell r="I1654">
            <v>0</v>
          </cell>
          <cell r="J1654">
            <v>0</v>
          </cell>
          <cell r="K1654">
            <v>0.01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0.01</v>
          </cell>
          <cell r="Q1654">
            <v>0</v>
          </cell>
          <cell r="R1654">
            <v>123</v>
          </cell>
          <cell r="S1654">
            <v>935</v>
          </cell>
          <cell r="T1654" t="str">
            <v>Амортизация (канализация)</v>
          </cell>
          <cell r="U1654">
            <v>14000</v>
          </cell>
          <cell r="V1654">
            <v>70.2</v>
          </cell>
          <cell r="W1654">
            <v>27</v>
          </cell>
          <cell r="X1654">
            <v>43.2</v>
          </cell>
          <cell r="Y1654">
            <v>38.46153846153846</v>
          </cell>
          <cell r="Z1654">
            <v>5384.6153846153838</v>
          </cell>
          <cell r="AA1654">
            <v>8615.3846153846171</v>
          </cell>
          <cell r="AB1654">
            <v>861538.46153846174</v>
          </cell>
          <cell r="AC1654">
            <v>8615.3746153846168</v>
          </cell>
          <cell r="AD1654">
            <v>0</v>
          </cell>
          <cell r="AE1654">
            <v>8615.3846153846171</v>
          </cell>
          <cell r="AF1654">
            <v>0</v>
          </cell>
          <cell r="AG1654">
            <v>25.84615384615385</v>
          </cell>
          <cell r="AH1654">
            <v>16.619183285849953</v>
          </cell>
        </row>
        <row r="1655">
          <cell r="A1655">
            <v>2186</v>
          </cell>
          <cell r="B1655" t="str">
            <v>Кан-ция дома 24 Сортировка</v>
          </cell>
          <cell r="C1655">
            <v>3.6</v>
          </cell>
          <cell r="D1655" t="str">
            <v>28</v>
          </cell>
          <cell r="E1655" t="str">
            <v>11.05.05</v>
          </cell>
          <cell r="F1655" t="str">
            <v/>
          </cell>
          <cell r="G1655" t="str">
            <v xml:space="preserve">  .  .</v>
          </cell>
          <cell r="H1655">
            <v>0.01</v>
          </cell>
          <cell r="I1655">
            <v>0</v>
          </cell>
          <cell r="J1655">
            <v>0</v>
          </cell>
          <cell r="K1655">
            <v>0.01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0.01</v>
          </cell>
          <cell r="Q1655">
            <v>0</v>
          </cell>
          <cell r="R1655">
            <v>123</v>
          </cell>
          <cell r="S1655">
            <v>935</v>
          </cell>
          <cell r="T1655" t="str">
            <v>Амортизация (канализация)</v>
          </cell>
          <cell r="U1655">
            <v>27337.5</v>
          </cell>
          <cell r="V1655">
            <v>70.2</v>
          </cell>
          <cell r="W1655">
            <v>27</v>
          </cell>
          <cell r="X1655">
            <v>43.2</v>
          </cell>
          <cell r="Y1655">
            <v>38.46153846153846</v>
          </cell>
          <cell r="Z1655">
            <v>10514.423076923076</v>
          </cell>
          <cell r="AA1655">
            <v>16823.076923076922</v>
          </cell>
          <cell r="AB1655">
            <v>1682307.6923076923</v>
          </cell>
          <cell r="AC1655">
            <v>16823.066923076924</v>
          </cell>
          <cell r="AD1655">
            <v>0</v>
          </cell>
          <cell r="AE1655">
            <v>16823.076923076922</v>
          </cell>
          <cell r="AF1655">
            <v>0</v>
          </cell>
          <cell r="AG1655">
            <v>50.469230769230769</v>
          </cell>
          <cell r="AH1655">
            <v>32.451923076923073</v>
          </cell>
        </row>
        <row r="1656">
          <cell r="A1656">
            <v>2187</v>
          </cell>
          <cell r="B1656" t="str">
            <v>Напорный коллектор КНС 10</v>
          </cell>
          <cell r="C1656">
            <v>3.6</v>
          </cell>
          <cell r="D1656" t="str">
            <v>28</v>
          </cell>
          <cell r="E1656" t="str">
            <v>11.05.05</v>
          </cell>
          <cell r="F1656" t="str">
            <v/>
          </cell>
          <cell r="G1656" t="str">
            <v xml:space="preserve">  .  .</v>
          </cell>
          <cell r="H1656">
            <v>712641.94</v>
          </cell>
          <cell r="I1656">
            <v>0</v>
          </cell>
          <cell r="J1656">
            <v>0</v>
          </cell>
          <cell r="K1656">
            <v>712641.94</v>
          </cell>
          <cell r="L1656">
            <v>0</v>
          </cell>
          <cell r="M1656">
            <v>2137.9299999999998</v>
          </cell>
          <cell r="N1656">
            <v>2137.9299999999998</v>
          </cell>
          <cell r="O1656">
            <v>61978.59</v>
          </cell>
          <cell r="P1656">
            <v>650663.35</v>
          </cell>
          <cell r="Q1656">
            <v>3563.21</v>
          </cell>
          <cell r="R1656">
            <v>123</v>
          </cell>
          <cell r="S1656">
            <v>935</v>
          </cell>
          <cell r="T1656" t="str">
            <v>Амортизация (канализация)</v>
          </cell>
          <cell r="U1656">
            <v>123500000</v>
          </cell>
          <cell r="V1656">
            <v>72.8</v>
          </cell>
          <cell r="W1656">
            <v>28</v>
          </cell>
          <cell r="X1656">
            <v>44.8</v>
          </cell>
          <cell r="Y1656">
            <v>38.46153846153846</v>
          </cell>
          <cell r="Z1656">
            <v>47499999.999999993</v>
          </cell>
          <cell r="AA1656">
            <v>76000000</v>
          </cell>
          <cell r="AB1656">
            <v>116.80387407712453</v>
          </cell>
          <cell r="AC1656">
            <v>82526697.481837735</v>
          </cell>
          <cell r="AD1656">
            <v>7177360.8318377296</v>
          </cell>
          <cell r="AE1656">
            <v>83239339.421837732</v>
          </cell>
          <cell r="AF1656">
            <v>7239339.4218377294</v>
          </cell>
          <cell r="AG1656">
            <v>249718.01826551321</v>
          </cell>
          <cell r="AH1656">
            <v>141369.04761904763</v>
          </cell>
        </row>
        <row r="1657">
          <cell r="A1657">
            <v>2188</v>
          </cell>
          <cell r="B1657" t="str">
            <v>Коллектор 30 пос  Сортировка</v>
          </cell>
          <cell r="C1657">
            <v>3.6</v>
          </cell>
          <cell r="D1657" t="str">
            <v>28</v>
          </cell>
          <cell r="E1657" t="str">
            <v>11.05.05</v>
          </cell>
          <cell r="F1657" t="str">
            <v/>
          </cell>
          <cell r="G1657" t="str">
            <v xml:space="preserve">  .  .</v>
          </cell>
          <cell r="H1657">
            <v>940511.86</v>
          </cell>
          <cell r="I1657">
            <v>0</v>
          </cell>
          <cell r="J1657">
            <v>0</v>
          </cell>
          <cell r="K1657">
            <v>940511.86</v>
          </cell>
          <cell r="L1657">
            <v>0</v>
          </cell>
          <cell r="M1657">
            <v>2821.54</v>
          </cell>
          <cell r="N1657">
            <v>2821.54</v>
          </cell>
          <cell r="O1657">
            <v>81796.44</v>
          </cell>
          <cell r="P1657">
            <v>858715.42</v>
          </cell>
          <cell r="Q1657">
            <v>4702.5600000000004</v>
          </cell>
          <cell r="R1657">
            <v>123</v>
          </cell>
          <cell r="S1657">
            <v>935</v>
          </cell>
          <cell r="T1657" t="str">
            <v>Амортизация (канализация)</v>
          </cell>
          <cell r="U1657">
            <v>17822706</v>
          </cell>
          <cell r="V1657">
            <v>70.2</v>
          </cell>
          <cell r="W1657">
            <v>27</v>
          </cell>
          <cell r="X1657">
            <v>43.2</v>
          </cell>
          <cell r="Y1657">
            <v>38.46153846153846</v>
          </cell>
          <cell r="Z1657">
            <v>6854886.9230769221</v>
          </cell>
          <cell r="AA1657">
            <v>10967819.076923078</v>
          </cell>
          <cell r="AB1657">
            <v>12.772356034928402</v>
          </cell>
          <cell r="AC1657">
            <v>11072040.470992737</v>
          </cell>
          <cell r="AD1657">
            <v>962936.81406965898</v>
          </cell>
          <cell r="AE1657">
            <v>12012552.330992736</v>
          </cell>
          <cell r="AF1657">
            <v>1044733.2540696589</v>
          </cell>
          <cell r="AG1657">
            <v>36037.656992978213</v>
          </cell>
          <cell r="AH1657">
            <v>21157.058404558404</v>
          </cell>
        </row>
        <row r="1658">
          <cell r="A1658">
            <v>2189</v>
          </cell>
          <cell r="B1658" t="str">
            <v>Коллектор квартала 26 Сортировка</v>
          </cell>
          <cell r="C1658">
            <v>3.6</v>
          </cell>
          <cell r="D1658" t="str">
            <v>28</v>
          </cell>
          <cell r="E1658" t="str">
            <v>11.05.05</v>
          </cell>
          <cell r="F1658" t="str">
            <v/>
          </cell>
          <cell r="G1658" t="str">
            <v xml:space="preserve">  .  .</v>
          </cell>
          <cell r="H1658">
            <v>41018.74</v>
          </cell>
          <cell r="I1658">
            <v>0</v>
          </cell>
          <cell r="J1658">
            <v>0</v>
          </cell>
          <cell r="K1658">
            <v>41018.74</v>
          </cell>
          <cell r="L1658">
            <v>0</v>
          </cell>
          <cell r="M1658">
            <v>123.06</v>
          </cell>
          <cell r="N1658">
            <v>123.06</v>
          </cell>
          <cell r="O1658">
            <v>3567.5</v>
          </cell>
          <cell r="P1658">
            <v>37451.24</v>
          </cell>
          <cell r="Q1658">
            <v>205.09</v>
          </cell>
          <cell r="R1658">
            <v>123</v>
          </cell>
          <cell r="S1658">
            <v>935</v>
          </cell>
          <cell r="T1658" t="str">
            <v>Амортизация (канализация)</v>
          </cell>
          <cell r="U1658">
            <v>1222336</v>
          </cell>
          <cell r="V1658">
            <v>70.2</v>
          </cell>
          <cell r="W1658">
            <v>27</v>
          </cell>
          <cell r="X1658">
            <v>43.2</v>
          </cell>
          <cell r="Y1658">
            <v>38.46153846153846</v>
          </cell>
          <cell r="Z1658">
            <v>470129.23076923075</v>
          </cell>
          <cell r="AA1658">
            <v>752206.76923076925</v>
          </cell>
          <cell r="AB1658">
            <v>20.084962987360882</v>
          </cell>
          <cell r="AC1658">
            <v>782841.13468817924</v>
          </cell>
          <cell r="AD1658">
            <v>68085.60545740994</v>
          </cell>
          <cell r="AE1658">
            <v>823859.87468817923</v>
          </cell>
          <cell r="AF1658">
            <v>71653.10545740994</v>
          </cell>
          <cell r="AG1658">
            <v>2471.5796240645382</v>
          </cell>
          <cell r="AH1658">
            <v>1451.0161443494778</v>
          </cell>
        </row>
        <row r="1659">
          <cell r="A1659">
            <v>2190</v>
          </cell>
          <cell r="B1659" t="str">
            <v>Кан-ция от общеж в пос Западный</v>
          </cell>
          <cell r="C1659">
            <v>3.6</v>
          </cell>
          <cell r="D1659" t="str">
            <v>28</v>
          </cell>
          <cell r="E1659" t="str">
            <v>11.05.05</v>
          </cell>
          <cell r="F1659" t="str">
            <v/>
          </cell>
          <cell r="G1659" t="str">
            <v xml:space="preserve">  .  .</v>
          </cell>
          <cell r="H1659">
            <v>0.01</v>
          </cell>
          <cell r="I1659">
            <v>0</v>
          </cell>
          <cell r="J1659">
            <v>0</v>
          </cell>
          <cell r="K1659">
            <v>0.01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0.01</v>
          </cell>
          <cell r="Q1659">
            <v>0</v>
          </cell>
          <cell r="R1659">
            <v>123</v>
          </cell>
          <cell r="S1659">
            <v>935</v>
          </cell>
          <cell r="T1659" t="str">
            <v>Амортизация (канализация)</v>
          </cell>
          <cell r="U1659">
            <v>55010</v>
          </cell>
          <cell r="V1659">
            <v>70.2</v>
          </cell>
          <cell r="W1659">
            <v>27</v>
          </cell>
          <cell r="X1659">
            <v>43.2</v>
          </cell>
          <cell r="Y1659">
            <v>38.46153846153846</v>
          </cell>
          <cell r="Z1659">
            <v>21157.692307692305</v>
          </cell>
          <cell r="AA1659">
            <v>33852.307692307695</v>
          </cell>
          <cell r="AB1659">
            <v>3385230.7692307695</v>
          </cell>
          <cell r="AC1659">
            <v>33852.297692307693</v>
          </cell>
          <cell r="AD1659">
            <v>0</v>
          </cell>
          <cell r="AE1659">
            <v>33852.307692307695</v>
          </cell>
          <cell r="AF1659">
            <v>0</v>
          </cell>
          <cell r="AG1659">
            <v>101.5569230769231</v>
          </cell>
          <cell r="AH1659">
            <v>65.301519468186129</v>
          </cell>
        </row>
        <row r="1660">
          <cell r="A1660">
            <v>2191</v>
          </cell>
          <cell r="B1660" t="str">
            <v>КАн-ция от дому 9 вставке 7 М-23</v>
          </cell>
          <cell r="C1660">
            <v>3.6</v>
          </cell>
          <cell r="D1660" t="str">
            <v>28</v>
          </cell>
          <cell r="E1660" t="str">
            <v>11.05.05</v>
          </cell>
          <cell r="F1660" t="str">
            <v/>
          </cell>
          <cell r="G1660" t="str">
            <v xml:space="preserve">  .  .</v>
          </cell>
          <cell r="H1660">
            <v>0.01</v>
          </cell>
          <cell r="I1660">
            <v>0</v>
          </cell>
          <cell r="J1660">
            <v>0</v>
          </cell>
          <cell r="K1660">
            <v>0.01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0.01</v>
          </cell>
          <cell r="Q1660">
            <v>0</v>
          </cell>
          <cell r="R1660">
            <v>123</v>
          </cell>
          <cell r="S1660">
            <v>935</v>
          </cell>
          <cell r="T1660" t="str">
            <v>Амортизация (канализация)</v>
          </cell>
          <cell r="U1660">
            <v>24142.5</v>
          </cell>
          <cell r="V1660">
            <v>70.2</v>
          </cell>
          <cell r="W1660">
            <v>27</v>
          </cell>
          <cell r="X1660">
            <v>43.2</v>
          </cell>
          <cell r="Y1660">
            <v>38.46153846153846</v>
          </cell>
          <cell r="Z1660">
            <v>9285.576923076922</v>
          </cell>
          <cell r="AA1660">
            <v>14856.923076923078</v>
          </cell>
          <cell r="AB1660">
            <v>1485692.3076923077</v>
          </cell>
          <cell r="AC1660">
            <v>14856.913076923078</v>
          </cell>
          <cell r="AD1660">
            <v>0</v>
          </cell>
          <cell r="AE1660">
            <v>14856.923076923078</v>
          </cell>
          <cell r="AF1660">
            <v>0</v>
          </cell>
          <cell r="AG1660">
            <v>44.570769230769237</v>
          </cell>
          <cell r="AH1660">
            <v>28.659188034188034</v>
          </cell>
        </row>
        <row r="1661">
          <cell r="A1661">
            <v>2192</v>
          </cell>
          <cell r="B1661" t="str">
            <v>Кан-ция от легкоатлетич манежу</v>
          </cell>
          <cell r="C1661">
            <v>3.6</v>
          </cell>
          <cell r="D1661" t="str">
            <v>28</v>
          </cell>
          <cell r="E1661" t="str">
            <v>11.05.05</v>
          </cell>
          <cell r="F1661" t="str">
            <v/>
          </cell>
          <cell r="G1661" t="str">
            <v xml:space="preserve">  .  .</v>
          </cell>
          <cell r="H1661">
            <v>0.01</v>
          </cell>
          <cell r="I1661">
            <v>0</v>
          </cell>
          <cell r="J1661">
            <v>0</v>
          </cell>
          <cell r="K1661">
            <v>0.01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0.01</v>
          </cell>
          <cell r="Q1661">
            <v>0</v>
          </cell>
          <cell r="R1661">
            <v>123</v>
          </cell>
          <cell r="S1661">
            <v>935</v>
          </cell>
          <cell r="T1661" t="str">
            <v>Амортизация (канализация)</v>
          </cell>
          <cell r="U1661">
            <v>50000</v>
          </cell>
          <cell r="V1661">
            <v>70.2</v>
          </cell>
          <cell r="W1661">
            <v>27</v>
          </cell>
          <cell r="X1661">
            <v>43.2</v>
          </cell>
          <cell r="Y1661">
            <v>38.46153846153846</v>
          </cell>
          <cell r="Z1661">
            <v>19230.76923076923</v>
          </cell>
          <cell r="AA1661">
            <v>30769.23076923077</v>
          </cell>
          <cell r="AB1661">
            <v>3076923.076923077</v>
          </cell>
          <cell r="AC1661">
            <v>30769.220769230771</v>
          </cell>
          <cell r="AD1661">
            <v>0</v>
          </cell>
          <cell r="AE1661">
            <v>30769.23076923077</v>
          </cell>
          <cell r="AF1661">
            <v>0</v>
          </cell>
          <cell r="AG1661">
            <v>92.307692307692307</v>
          </cell>
          <cell r="AH1661">
            <v>59.354226020892689</v>
          </cell>
        </row>
        <row r="1662">
          <cell r="A1662">
            <v>2193</v>
          </cell>
          <cell r="B1662" t="str">
            <v>Кан-ция от дворцу спорта Октябрьский</v>
          </cell>
          <cell r="C1662">
            <v>3.6</v>
          </cell>
          <cell r="D1662" t="str">
            <v>28</v>
          </cell>
          <cell r="E1662" t="str">
            <v>11.05.05</v>
          </cell>
          <cell r="F1662" t="str">
            <v/>
          </cell>
          <cell r="G1662" t="str">
            <v xml:space="preserve">  .  .</v>
          </cell>
          <cell r="H1662">
            <v>0.01</v>
          </cell>
          <cell r="I1662">
            <v>0</v>
          </cell>
          <cell r="J1662">
            <v>0</v>
          </cell>
          <cell r="K1662">
            <v>0.01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0.01</v>
          </cell>
          <cell r="Q1662">
            <v>0</v>
          </cell>
          <cell r="R1662">
            <v>123</v>
          </cell>
          <cell r="S1662">
            <v>935</v>
          </cell>
          <cell r="T1662" t="str">
            <v>Амортизация (канализация)</v>
          </cell>
          <cell r="U1662">
            <v>68125</v>
          </cell>
          <cell r="V1662">
            <v>70.2</v>
          </cell>
          <cell r="W1662">
            <v>27</v>
          </cell>
          <cell r="X1662">
            <v>43.2</v>
          </cell>
          <cell r="Y1662">
            <v>38.46153846153846</v>
          </cell>
          <cell r="Z1662">
            <v>26201.923076923074</v>
          </cell>
          <cell r="AA1662">
            <v>41923.076923076922</v>
          </cell>
          <cell r="AB1662">
            <v>4192307.692307692</v>
          </cell>
          <cell r="AC1662">
            <v>41923.06692307692</v>
          </cell>
          <cell r="AD1662">
            <v>0</v>
          </cell>
          <cell r="AE1662">
            <v>41923.076923076922</v>
          </cell>
          <cell r="AF1662">
            <v>0</v>
          </cell>
          <cell r="AG1662">
            <v>125.76923076923077</v>
          </cell>
          <cell r="AH1662">
            <v>80.870132953466282</v>
          </cell>
        </row>
        <row r="1663">
          <cell r="A1663">
            <v>2194</v>
          </cell>
          <cell r="B1663" t="str">
            <v>Кан-ция домов 10 15 М-8 нов гор</v>
          </cell>
          <cell r="C1663">
            <v>3.6</v>
          </cell>
          <cell r="D1663" t="str">
            <v>28</v>
          </cell>
          <cell r="E1663" t="str">
            <v>11.05.05</v>
          </cell>
          <cell r="F1663" t="str">
            <v/>
          </cell>
          <cell r="G1663" t="str">
            <v xml:space="preserve">  .  .</v>
          </cell>
          <cell r="H1663">
            <v>0.01</v>
          </cell>
          <cell r="I1663">
            <v>0</v>
          </cell>
          <cell r="J1663">
            <v>0</v>
          </cell>
          <cell r="K1663">
            <v>0.01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0.01</v>
          </cell>
          <cell r="Q1663">
            <v>0</v>
          </cell>
          <cell r="R1663">
            <v>123</v>
          </cell>
          <cell r="S1663">
            <v>935</v>
          </cell>
          <cell r="T1663" t="str">
            <v>Амортизация (канализация)</v>
          </cell>
          <cell r="U1663">
            <v>205880.13</v>
          </cell>
          <cell r="V1663">
            <v>70.2</v>
          </cell>
          <cell r="W1663">
            <v>27</v>
          </cell>
          <cell r="X1663">
            <v>43.2</v>
          </cell>
          <cell r="Y1663">
            <v>38.46153846153846</v>
          </cell>
          <cell r="Z1663">
            <v>79184.665384615379</v>
          </cell>
          <cell r="AA1663">
            <v>126695.46461538463</v>
          </cell>
          <cell r="AB1663">
            <v>12669546.461538462</v>
          </cell>
          <cell r="AC1663">
            <v>126695.45461538463</v>
          </cell>
          <cell r="AD1663">
            <v>0</v>
          </cell>
          <cell r="AE1663">
            <v>126695.46461538463</v>
          </cell>
          <cell r="AF1663">
            <v>0</v>
          </cell>
          <cell r="AG1663">
            <v>380.0863938461539</v>
          </cell>
          <cell r="AH1663">
            <v>244.39711538461538</v>
          </cell>
        </row>
        <row r="1664">
          <cell r="A1664">
            <v>2195</v>
          </cell>
          <cell r="B1664" t="str">
            <v>Кан-ция от дом 1а 1б  2 3а 3б М-29</v>
          </cell>
          <cell r="C1664">
            <v>3.6</v>
          </cell>
          <cell r="D1664" t="str">
            <v>28</v>
          </cell>
          <cell r="E1664" t="str">
            <v>11.05.05</v>
          </cell>
          <cell r="F1664" t="str">
            <v/>
          </cell>
          <cell r="G1664" t="str">
            <v xml:space="preserve">  .  .</v>
          </cell>
          <cell r="H1664">
            <v>0.01</v>
          </cell>
          <cell r="I1664">
            <v>0</v>
          </cell>
          <cell r="J1664">
            <v>0</v>
          </cell>
          <cell r="K1664">
            <v>0.01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0.01</v>
          </cell>
          <cell r="Q1664">
            <v>0</v>
          </cell>
          <cell r="R1664">
            <v>123</v>
          </cell>
          <cell r="S1664">
            <v>935</v>
          </cell>
          <cell r="T1664" t="str">
            <v>Амортизация (канализация)</v>
          </cell>
          <cell r="U1664">
            <v>37042.5</v>
          </cell>
          <cell r="V1664">
            <v>70.2</v>
          </cell>
          <cell r="W1664">
            <v>27</v>
          </cell>
          <cell r="X1664">
            <v>43.2</v>
          </cell>
          <cell r="Y1664">
            <v>38.46153846153846</v>
          </cell>
          <cell r="Z1664">
            <v>14247.115384615383</v>
          </cell>
          <cell r="AA1664">
            <v>22795.384615384617</v>
          </cell>
          <cell r="AB1664">
            <v>2279538.4615384615</v>
          </cell>
          <cell r="AC1664">
            <v>22795.374615384619</v>
          </cell>
          <cell r="AD1664">
            <v>0</v>
          </cell>
          <cell r="AE1664">
            <v>22795.384615384617</v>
          </cell>
          <cell r="AF1664">
            <v>0</v>
          </cell>
          <cell r="AG1664">
            <v>68.386153846153846</v>
          </cell>
          <cell r="AH1664">
            <v>43.972578347578349</v>
          </cell>
        </row>
        <row r="1665">
          <cell r="A1665">
            <v>2196</v>
          </cell>
          <cell r="B1665" t="str">
            <v>Кан-ция от дом 36 37 38 40 Восток-1</v>
          </cell>
          <cell r="C1665">
            <v>3.6</v>
          </cell>
          <cell r="D1665" t="str">
            <v>28</v>
          </cell>
          <cell r="E1665" t="str">
            <v>11.05.05</v>
          </cell>
          <cell r="F1665" t="str">
            <v/>
          </cell>
          <cell r="G1665" t="str">
            <v xml:space="preserve">  .  .</v>
          </cell>
          <cell r="H1665">
            <v>13285.58</v>
          </cell>
          <cell r="I1665">
            <v>0</v>
          </cell>
          <cell r="J1665">
            <v>0</v>
          </cell>
          <cell r="K1665">
            <v>13285.58</v>
          </cell>
          <cell r="L1665">
            <v>0</v>
          </cell>
          <cell r="M1665">
            <v>39.86</v>
          </cell>
          <cell r="N1665">
            <v>39.86</v>
          </cell>
          <cell r="O1665">
            <v>1155.54</v>
          </cell>
          <cell r="P1665">
            <v>12130.04</v>
          </cell>
          <cell r="Q1665">
            <v>66.430000000000007</v>
          </cell>
          <cell r="R1665">
            <v>123</v>
          </cell>
          <cell r="S1665">
            <v>935</v>
          </cell>
          <cell r="T1665" t="str">
            <v>Амортизация (канализация)</v>
          </cell>
          <cell r="U1665">
            <v>352820</v>
          </cell>
          <cell r="V1665">
            <v>67.599999999999994</v>
          </cell>
          <cell r="W1665">
            <v>26</v>
          </cell>
          <cell r="X1665">
            <v>41.6</v>
          </cell>
          <cell r="Y1665">
            <v>38.461538461538467</v>
          </cell>
          <cell r="Z1665">
            <v>135700</v>
          </cell>
          <cell r="AA1665">
            <v>217120</v>
          </cell>
          <cell r="AB1665">
            <v>17.899363893276526</v>
          </cell>
          <cell r="AC1665">
            <v>224517.85095323675</v>
          </cell>
          <cell r="AD1665">
            <v>19527.890953236754</v>
          </cell>
          <cell r="AE1665">
            <v>237803.43095323673</v>
          </cell>
          <cell r="AF1665">
            <v>20683.430953236755</v>
          </cell>
          <cell r="AG1665">
            <v>713.41029285971024</v>
          </cell>
          <cell r="AH1665">
            <v>434.93589743589746</v>
          </cell>
        </row>
        <row r="1666">
          <cell r="A1666">
            <v>2197</v>
          </cell>
          <cell r="B1666" t="str">
            <v>Кан-ция от дома 26-31 М-на Восток -1</v>
          </cell>
          <cell r="C1666">
            <v>3.6</v>
          </cell>
          <cell r="D1666" t="str">
            <v>28</v>
          </cell>
          <cell r="E1666" t="str">
            <v>11.05.05</v>
          </cell>
          <cell r="F1666" t="str">
            <v/>
          </cell>
          <cell r="G1666" t="str">
            <v xml:space="preserve">  .  .</v>
          </cell>
          <cell r="H1666">
            <v>6224.37</v>
          </cell>
          <cell r="I1666">
            <v>0</v>
          </cell>
          <cell r="J1666">
            <v>0</v>
          </cell>
          <cell r="K1666">
            <v>6224.37</v>
          </cell>
          <cell r="L1666">
            <v>0</v>
          </cell>
          <cell r="M1666">
            <v>18.670000000000002</v>
          </cell>
          <cell r="N1666">
            <v>18.670000000000002</v>
          </cell>
          <cell r="O1666">
            <v>415.97</v>
          </cell>
          <cell r="P1666">
            <v>5808.4</v>
          </cell>
          <cell r="Q1666">
            <v>31.12</v>
          </cell>
          <cell r="R1666">
            <v>123</v>
          </cell>
          <cell r="S1666">
            <v>935</v>
          </cell>
          <cell r="T1666" t="str">
            <v>Амортизация (канализация)</v>
          </cell>
          <cell r="U1666">
            <v>461216</v>
          </cell>
          <cell r="V1666">
            <v>67.599999999999994</v>
          </cell>
          <cell r="W1666">
            <v>26</v>
          </cell>
          <cell r="X1666">
            <v>41.6</v>
          </cell>
          <cell r="Y1666">
            <v>38.461538461538467</v>
          </cell>
          <cell r="Z1666">
            <v>177390.76923076928</v>
          </cell>
          <cell r="AA1666">
            <v>283825.23076923075</v>
          </cell>
          <cell r="AB1666">
            <v>48.864615172720676</v>
          </cell>
          <cell r="AC1666">
            <v>297927.07474262739</v>
          </cell>
          <cell r="AD1666">
            <v>19910.24397339662</v>
          </cell>
          <cell r="AE1666">
            <v>304151.44474262738</v>
          </cell>
          <cell r="AF1666">
            <v>20326.213973396621</v>
          </cell>
          <cell r="AG1666">
            <v>912.45433422788221</v>
          </cell>
          <cell r="AH1666">
            <v>568.56015779092706</v>
          </cell>
        </row>
        <row r="1667">
          <cell r="A1667">
            <v>2198</v>
          </cell>
          <cell r="B1667" t="str">
            <v>Кан-ция от дому 4 по ул Бабушкина М-18</v>
          </cell>
          <cell r="C1667">
            <v>3.6</v>
          </cell>
          <cell r="D1667" t="str">
            <v>28</v>
          </cell>
          <cell r="E1667" t="str">
            <v>11.05.05</v>
          </cell>
          <cell r="F1667" t="str">
            <v/>
          </cell>
          <cell r="G1667" t="str">
            <v xml:space="preserve">  .  .</v>
          </cell>
          <cell r="H1667">
            <v>1828.73</v>
          </cell>
          <cell r="I1667">
            <v>0</v>
          </cell>
          <cell r="J1667">
            <v>0</v>
          </cell>
          <cell r="K1667">
            <v>1828.73</v>
          </cell>
          <cell r="L1667">
            <v>0</v>
          </cell>
          <cell r="M1667">
            <v>5.49</v>
          </cell>
          <cell r="N1667">
            <v>5.49</v>
          </cell>
          <cell r="O1667">
            <v>159.15</v>
          </cell>
          <cell r="P1667">
            <v>1669.58</v>
          </cell>
          <cell r="Q1667">
            <v>9.14</v>
          </cell>
          <cell r="R1667">
            <v>123</v>
          </cell>
          <cell r="S1667">
            <v>935</v>
          </cell>
          <cell r="T1667" t="str">
            <v>Амортизация (канализация)</v>
          </cell>
          <cell r="U1667">
            <v>47902.5</v>
          </cell>
          <cell r="V1667">
            <v>67.599999999999994</v>
          </cell>
          <cell r="W1667">
            <v>26</v>
          </cell>
          <cell r="X1667">
            <v>41.6</v>
          </cell>
          <cell r="Y1667">
            <v>38.461538461538467</v>
          </cell>
          <cell r="Z1667">
            <v>18424.038461538465</v>
          </cell>
          <cell r="AA1667">
            <v>29478.461538461535</v>
          </cell>
          <cell r="AB1667">
            <v>17.656213861247462</v>
          </cell>
          <cell r="AC1667">
            <v>30459.71797447907</v>
          </cell>
          <cell r="AD1667">
            <v>2650.8364360175337</v>
          </cell>
          <cell r="AE1667">
            <v>32288.44797447907</v>
          </cell>
          <cell r="AF1667">
            <v>2809.9864360175338</v>
          </cell>
          <cell r="AG1667">
            <v>96.865343923437209</v>
          </cell>
          <cell r="AH1667">
            <v>59.051405325443795</v>
          </cell>
        </row>
        <row r="1668">
          <cell r="A1668">
            <v>2199</v>
          </cell>
          <cell r="B1668" t="str">
            <v>Кан-ция от дом 18-22 Восток-1</v>
          </cell>
          <cell r="C1668">
            <v>3.6</v>
          </cell>
          <cell r="D1668" t="str">
            <v>28</v>
          </cell>
          <cell r="E1668" t="str">
            <v>11.05.05</v>
          </cell>
          <cell r="F1668" t="str">
            <v/>
          </cell>
          <cell r="G1668" t="str">
            <v xml:space="preserve">  .  .</v>
          </cell>
          <cell r="H1668">
            <v>0.01</v>
          </cell>
          <cell r="I1668">
            <v>0</v>
          </cell>
          <cell r="J1668">
            <v>0</v>
          </cell>
          <cell r="K1668">
            <v>0.01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0.01</v>
          </cell>
          <cell r="Q1668">
            <v>0</v>
          </cell>
          <cell r="R1668">
            <v>123</v>
          </cell>
          <cell r="S1668">
            <v>935</v>
          </cell>
          <cell r="T1668" t="str">
            <v>Амортизация (канализация)</v>
          </cell>
          <cell r="U1668">
            <v>56750</v>
          </cell>
          <cell r="V1668">
            <v>67.599999999999994</v>
          </cell>
          <cell r="W1668">
            <v>26</v>
          </cell>
          <cell r="X1668">
            <v>41.6</v>
          </cell>
          <cell r="Y1668">
            <v>38.461538461538467</v>
          </cell>
          <cell r="Z1668">
            <v>21826.923076923082</v>
          </cell>
          <cell r="AA1668">
            <v>34923.076923076922</v>
          </cell>
          <cell r="AB1668">
            <v>3492307.692307692</v>
          </cell>
          <cell r="AC1668">
            <v>34923.06692307692</v>
          </cell>
          <cell r="AD1668">
            <v>0</v>
          </cell>
          <cell r="AE1668">
            <v>34923.076923076922</v>
          </cell>
          <cell r="AF1668">
            <v>0</v>
          </cell>
          <cell r="AG1668">
            <v>104.76923076923077</v>
          </cell>
          <cell r="AH1668">
            <v>69.958086785009868</v>
          </cell>
        </row>
        <row r="1669">
          <cell r="A1669">
            <v>2200</v>
          </cell>
          <cell r="B1669" t="str">
            <v>Кан-ция М-30 2 очер д 30 32 34 37-40</v>
          </cell>
          <cell r="C1669">
            <v>3.6</v>
          </cell>
          <cell r="D1669" t="str">
            <v>28</v>
          </cell>
          <cell r="E1669" t="str">
            <v>11.05.05</v>
          </cell>
          <cell r="F1669" t="str">
            <v/>
          </cell>
          <cell r="G1669" t="str">
            <v xml:space="preserve">  .  .</v>
          </cell>
          <cell r="H1669">
            <v>179402.68</v>
          </cell>
          <cell r="I1669">
            <v>0</v>
          </cell>
          <cell r="J1669">
            <v>0</v>
          </cell>
          <cell r="K1669">
            <v>179402.68</v>
          </cell>
          <cell r="L1669">
            <v>0</v>
          </cell>
          <cell r="M1669">
            <v>538.21</v>
          </cell>
          <cell r="N1669">
            <v>538.21</v>
          </cell>
          <cell r="O1669">
            <v>1203.82</v>
          </cell>
          <cell r="P1669">
            <v>178198.86</v>
          </cell>
          <cell r="Q1669">
            <v>897.01</v>
          </cell>
          <cell r="R1669">
            <v>123</v>
          </cell>
          <cell r="S1669">
            <v>935</v>
          </cell>
          <cell r="T1669" t="str">
            <v>Амортизация (канализация)</v>
          </cell>
          <cell r="U1669">
            <v>1788864</v>
          </cell>
          <cell r="V1669">
            <v>67.599999999999994</v>
          </cell>
          <cell r="W1669">
            <v>26</v>
          </cell>
          <cell r="X1669">
            <v>41.6</v>
          </cell>
          <cell r="Y1669">
            <v>38.461538461538467</v>
          </cell>
          <cell r="Z1669">
            <v>688024.61538461549</v>
          </cell>
          <cell r="AA1669">
            <v>1100839.3846153845</v>
          </cell>
          <cell r="AB1669">
            <v>6.177589377481902</v>
          </cell>
          <cell r="AC1669">
            <v>928873.4102597849</v>
          </cell>
          <cell r="AD1669">
            <v>6232.8856444002631</v>
          </cell>
          <cell r="AE1669">
            <v>1108276.0902597848</v>
          </cell>
          <cell r="AF1669">
            <v>7436.7056444002628</v>
          </cell>
          <cell r="AG1669">
            <v>3324.8282707793546</v>
          </cell>
          <cell r="AH1669">
            <v>2205.2071005917164</v>
          </cell>
        </row>
        <row r="1670">
          <cell r="A1670">
            <v>2201</v>
          </cell>
          <cell r="B1670" t="str">
            <v>Кан-ция от жил дом 25 М-на 27</v>
          </cell>
          <cell r="C1670">
            <v>3.6</v>
          </cell>
          <cell r="D1670" t="str">
            <v>28</v>
          </cell>
          <cell r="E1670" t="str">
            <v>11.05.05</v>
          </cell>
          <cell r="F1670" t="str">
            <v/>
          </cell>
          <cell r="G1670" t="str">
            <v xml:space="preserve">  .  .</v>
          </cell>
          <cell r="H1670">
            <v>0.01</v>
          </cell>
          <cell r="I1670">
            <v>0</v>
          </cell>
          <cell r="J1670">
            <v>0</v>
          </cell>
          <cell r="K1670">
            <v>0.01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0.01</v>
          </cell>
          <cell r="Q1670">
            <v>0</v>
          </cell>
          <cell r="R1670">
            <v>123</v>
          </cell>
          <cell r="S1670">
            <v>935</v>
          </cell>
          <cell r="T1670" t="str">
            <v>Амортизация (канализация)</v>
          </cell>
          <cell r="U1670">
            <v>98842.02</v>
          </cell>
          <cell r="V1670">
            <v>67.599999999999994</v>
          </cell>
          <cell r="W1670">
            <v>26</v>
          </cell>
          <cell r="X1670">
            <v>41.6</v>
          </cell>
          <cell r="Y1670">
            <v>38.461538461538467</v>
          </cell>
          <cell r="Z1670">
            <v>38016.161538461551</v>
          </cell>
          <cell r="AA1670">
            <v>60825.858461538453</v>
          </cell>
          <cell r="AB1670">
            <v>6082585.8461538451</v>
          </cell>
          <cell r="AC1670">
            <v>60825.848461538451</v>
          </cell>
          <cell r="AD1670">
            <v>0</v>
          </cell>
          <cell r="AE1670">
            <v>60825.858461538453</v>
          </cell>
          <cell r="AF1670">
            <v>0</v>
          </cell>
          <cell r="AG1670">
            <v>182.47757538461533</v>
          </cell>
          <cell r="AH1670">
            <v>121.84667159763315</v>
          </cell>
        </row>
        <row r="1671">
          <cell r="A1671">
            <v>2202</v>
          </cell>
          <cell r="B1671" t="str">
            <v>Кан-ция от дому 2 кв 57-58 нов гор</v>
          </cell>
          <cell r="C1671">
            <v>3.6</v>
          </cell>
          <cell r="D1671" t="str">
            <v>28</v>
          </cell>
          <cell r="E1671" t="str">
            <v>11.05.05</v>
          </cell>
          <cell r="F1671" t="str">
            <v/>
          </cell>
          <cell r="G1671" t="str">
            <v xml:space="preserve">  .  .</v>
          </cell>
          <cell r="H1671">
            <v>6980.41</v>
          </cell>
          <cell r="I1671">
            <v>0</v>
          </cell>
          <cell r="J1671">
            <v>0</v>
          </cell>
          <cell r="K1671">
            <v>6980.41</v>
          </cell>
          <cell r="L1671">
            <v>0</v>
          </cell>
          <cell r="M1671">
            <v>20.94</v>
          </cell>
          <cell r="N1671">
            <v>20.94</v>
          </cell>
          <cell r="O1671">
            <v>607.05999999999995</v>
          </cell>
          <cell r="P1671">
            <v>6373.35</v>
          </cell>
          <cell r="Q1671">
            <v>34.9</v>
          </cell>
          <cell r="R1671">
            <v>123</v>
          </cell>
          <cell r="S1671">
            <v>935</v>
          </cell>
          <cell r="T1671" t="str">
            <v>Амортизация (канализация)</v>
          </cell>
          <cell r="U1671">
            <v>43050</v>
          </cell>
          <cell r="V1671">
            <v>67.599999999999994</v>
          </cell>
          <cell r="W1671">
            <v>26</v>
          </cell>
          <cell r="X1671">
            <v>41.6</v>
          </cell>
          <cell r="Y1671">
            <v>38.461538461538467</v>
          </cell>
          <cell r="Z1671">
            <v>16557.692307692312</v>
          </cell>
          <cell r="AA1671">
            <v>26492.307692307688</v>
          </cell>
          <cell r="AB1671">
            <v>4.1567319686362252</v>
          </cell>
          <cell r="AC1671">
            <v>22035.283401187993</v>
          </cell>
          <cell r="AD1671">
            <v>1916.3257088803066</v>
          </cell>
          <cell r="AE1671">
            <v>29015.693401187993</v>
          </cell>
          <cell r="AF1671">
            <v>2523.3857088803065</v>
          </cell>
          <cell r="AG1671">
            <v>87.047080203563965</v>
          </cell>
          <cell r="AH1671">
            <v>53.069526627218941</v>
          </cell>
        </row>
        <row r="1672">
          <cell r="A1672">
            <v>2203</v>
          </cell>
          <cell r="B1672" t="str">
            <v>Кан-ция от дому 33а 33б 34 35 36 М-на 29</v>
          </cell>
          <cell r="C1672">
            <v>3.6</v>
          </cell>
          <cell r="D1672" t="str">
            <v>28</v>
          </cell>
          <cell r="E1672" t="str">
            <v>11.05.05</v>
          </cell>
          <cell r="F1672" t="str">
            <v/>
          </cell>
          <cell r="G1672" t="str">
            <v xml:space="preserve">  .  .</v>
          </cell>
          <cell r="H1672">
            <v>3071.19</v>
          </cell>
          <cell r="I1672">
            <v>0</v>
          </cell>
          <cell r="J1672">
            <v>0</v>
          </cell>
          <cell r="K1672">
            <v>3071.19</v>
          </cell>
          <cell r="L1672">
            <v>0</v>
          </cell>
          <cell r="M1672">
            <v>9.2100000000000009</v>
          </cell>
          <cell r="N1672">
            <v>9.2100000000000009</v>
          </cell>
          <cell r="O1672">
            <v>186.95</v>
          </cell>
          <cell r="P1672">
            <v>2884.24</v>
          </cell>
          <cell r="Q1672">
            <v>15.36</v>
          </cell>
          <cell r="R1672">
            <v>123</v>
          </cell>
          <cell r="S1672">
            <v>935</v>
          </cell>
          <cell r="T1672" t="str">
            <v>Амортизация (канализация)</v>
          </cell>
          <cell r="U1672">
            <v>165471.20000000001</v>
          </cell>
          <cell r="V1672">
            <v>67.599999999999994</v>
          </cell>
          <cell r="W1672">
            <v>26</v>
          </cell>
          <cell r="X1672">
            <v>41.6</v>
          </cell>
          <cell r="Y1672">
            <v>38.461538461538467</v>
          </cell>
          <cell r="Z1672">
            <v>63642.769230769249</v>
          </cell>
          <cell r="AA1672">
            <v>101828.43076923076</v>
          </cell>
          <cell r="AB1672">
            <v>35.305117039230709</v>
          </cell>
          <cell r="AC1672">
            <v>105357.53239971495</v>
          </cell>
          <cell r="AD1672">
            <v>6413.3416304841803</v>
          </cell>
          <cell r="AE1672">
            <v>108428.72239971496</v>
          </cell>
          <cell r="AF1672">
            <v>6600.2916304841801</v>
          </cell>
          <cell r="AG1672">
            <v>325.28616719914487</v>
          </cell>
          <cell r="AH1672">
            <v>203.98323471400397</v>
          </cell>
        </row>
        <row r="1673">
          <cell r="A1673">
            <v>2204</v>
          </cell>
          <cell r="B1673" t="str">
            <v>Коллектор по ул Охотской</v>
          </cell>
          <cell r="C1673">
            <v>3.6</v>
          </cell>
          <cell r="D1673" t="str">
            <v>28</v>
          </cell>
          <cell r="E1673" t="str">
            <v>11.05.05</v>
          </cell>
          <cell r="F1673" t="str">
            <v/>
          </cell>
          <cell r="G1673" t="str">
            <v xml:space="preserve">  .  .</v>
          </cell>
          <cell r="H1673">
            <v>227161.59</v>
          </cell>
          <cell r="I1673">
            <v>0</v>
          </cell>
          <cell r="J1673">
            <v>0</v>
          </cell>
          <cell r="K1673">
            <v>227161.59</v>
          </cell>
          <cell r="L1673">
            <v>0</v>
          </cell>
          <cell r="M1673">
            <v>681.48</v>
          </cell>
          <cell r="N1673">
            <v>681.48</v>
          </cell>
          <cell r="O1673">
            <v>19756.12</v>
          </cell>
          <cell r="P1673">
            <v>207405.47</v>
          </cell>
          <cell r="Q1673">
            <v>1135.81</v>
          </cell>
          <cell r="R1673">
            <v>123</v>
          </cell>
          <cell r="S1673">
            <v>935</v>
          </cell>
          <cell r="T1673" t="str">
            <v>Амортизация (канализация)</v>
          </cell>
          <cell r="U1673">
            <v>6035848</v>
          </cell>
          <cell r="V1673">
            <v>67.599999999999994</v>
          </cell>
          <cell r="W1673">
            <v>26</v>
          </cell>
          <cell r="X1673">
            <v>41.6</v>
          </cell>
          <cell r="Y1673">
            <v>38.461538461538467</v>
          </cell>
          <cell r="Z1673">
            <v>2321480</v>
          </cell>
          <cell r="AA1673">
            <v>3714368</v>
          </cell>
          <cell r="AB1673">
            <v>17.908727286700781</v>
          </cell>
          <cell r="AC1673">
            <v>3841013.3753233352</v>
          </cell>
          <cell r="AD1673">
            <v>334050.84532333503</v>
          </cell>
          <cell r="AE1673">
            <v>4068174.965323335</v>
          </cell>
          <cell r="AF1673">
            <v>353806.96532333503</v>
          </cell>
          <cell r="AG1673">
            <v>12204.524895970004</v>
          </cell>
          <cell r="AH1673">
            <v>7440.6410256410263</v>
          </cell>
        </row>
        <row r="1674">
          <cell r="A1674">
            <v>2205</v>
          </cell>
          <cell r="B1674" t="str">
            <v>Кан-ция от дома 34/4 Алиханова</v>
          </cell>
          <cell r="C1674">
            <v>3.6</v>
          </cell>
          <cell r="D1674" t="str">
            <v>28</v>
          </cell>
          <cell r="E1674" t="str">
            <v>11.05.05</v>
          </cell>
          <cell r="F1674" t="str">
            <v/>
          </cell>
          <cell r="G1674" t="str">
            <v xml:space="preserve">  .  .</v>
          </cell>
          <cell r="H1674">
            <v>0.01</v>
          </cell>
          <cell r="I1674">
            <v>0</v>
          </cell>
          <cell r="J1674">
            <v>0</v>
          </cell>
          <cell r="K1674">
            <v>0.01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0.01</v>
          </cell>
          <cell r="Q1674">
            <v>0</v>
          </cell>
          <cell r="R1674">
            <v>123</v>
          </cell>
          <cell r="S1674">
            <v>935</v>
          </cell>
          <cell r="T1674" t="str">
            <v>Амортизация (канализация)</v>
          </cell>
          <cell r="U1674">
            <v>19965</v>
          </cell>
          <cell r="V1674">
            <v>65</v>
          </cell>
          <cell r="W1674">
            <v>25</v>
          </cell>
          <cell r="X1674">
            <v>40</v>
          </cell>
          <cell r="Y1674">
            <v>38.461538461538467</v>
          </cell>
          <cell r="Z1674">
            <v>7678.8461538461552</v>
          </cell>
          <cell r="AA1674">
            <v>12286.153846153844</v>
          </cell>
          <cell r="AB1674">
            <v>1228615.3846153843</v>
          </cell>
          <cell r="AC1674">
            <v>12286.143846153844</v>
          </cell>
          <cell r="AD1674">
            <v>0</v>
          </cell>
          <cell r="AE1674">
            <v>12286.153846153844</v>
          </cell>
          <cell r="AF1674">
            <v>0</v>
          </cell>
          <cell r="AG1674">
            <v>36.858461538461533</v>
          </cell>
          <cell r="AH1674">
            <v>25.596153846153843</v>
          </cell>
        </row>
        <row r="1675">
          <cell r="A1675">
            <v>2206</v>
          </cell>
          <cell r="B1675" t="str">
            <v>Кан-ция от дому 18 ул Муканова</v>
          </cell>
          <cell r="C1675">
            <v>3.6</v>
          </cell>
          <cell r="D1675" t="str">
            <v>28</v>
          </cell>
          <cell r="E1675" t="str">
            <v>11.05.05</v>
          </cell>
          <cell r="F1675" t="str">
            <v/>
          </cell>
          <cell r="G1675" t="str">
            <v xml:space="preserve">  .  .</v>
          </cell>
          <cell r="H1675">
            <v>1470.47</v>
          </cell>
          <cell r="I1675">
            <v>0</v>
          </cell>
          <cell r="J1675">
            <v>0</v>
          </cell>
          <cell r="K1675">
            <v>1470.47</v>
          </cell>
          <cell r="L1675">
            <v>0</v>
          </cell>
          <cell r="M1675">
            <v>4.41</v>
          </cell>
          <cell r="N1675">
            <v>4.41</v>
          </cell>
          <cell r="O1675">
            <v>127.85</v>
          </cell>
          <cell r="P1675">
            <v>1342.62</v>
          </cell>
          <cell r="Q1675">
            <v>7.35</v>
          </cell>
          <cell r="R1675">
            <v>123</v>
          </cell>
          <cell r="S1675">
            <v>935</v>
          </cell>
          <cell r="T1675" t="str">
            <v>Амортизация (канализация)</v>
          </cell>
          <cell r="U1675">
            <v>54600</v>
          </cell>
          <cell r="V1675">
            <v>65</v>
          </cell>
          <cell r="W1675">
            <v>25</v>
          </cell>
          <cell r="X1675">
            <v>40</v>
          </cell>
          <cell r="Y1675">
            <v>38.461538461538467</v>
          </cell>
          <cell r="Z1675">
            <v>21000</v>
          </cell>
          <cell r="AA1675">
            <v>33600</v>
          </cell>
          <cell r="AB1675">
            <v>25.025696027170756</v>
          </cell>
          <cell r="AC1675">
            <v>35329.065237073781</v>
          </cell>
          <cell r="AD1675">
            <v>3071.6852370737811</v>
          </cell>
          <cell r="AE1675">
            <v>36799.535237073782</v>
          </cell>
          <cell r="AF1675">
            <v>3199.535237073781</v>
          </cell>
          <cell r="AG1675">
            <v>110.39860571122135</v>
          </cell>
          <cell r="AH1675">
            <v>70</v>
          </cell>
        </row>
        <row r="1676">
          <cell r="A1676">
            <v>2207</v>
          </cell>
          <cell r="B1676" t="str">
            <v>Кан-ция дома 18 М-8 н-гор</v>
          </cell>
          <cell r="C1676">
            <v>3.6</v>
          </cell>
          <cell r="D1676" t="str">
            <v>28</v>
          </cell>
          <cell r="E1676" t="str">
            <v>11.05.05</v>
          </cell>
          <cell r="F1676" t="str">
            <v/>
          </cell>
          <cell r="G1676" t="str">
            <v xml:space="preserve">  .  .</v>
          </cell>
          <cell r="H1676">
            <v>5444.73</v>
          </cell>
          <cell r="I1676">
            <v>0</v>
          </cell>
          <cell r="J1676">
            <v>0</v>
          </cell>
          <cell r="K1676">
            <v>5444.73</v>
          </cell>
          <cell r="L1676">
            <v>0</v>
          </cell>
          <cell r="M1676">
            <v>16.329999999999998</v>
          </cell>
          <cell r="N1676">
            <v>16.329999999999998</v>
          </cell>
          <cell r="O1676">
            <v>473.41</v>
          </cell>
          <cell r="P1676">
            <v>4971.32</v>
          </cell>
          <cell r="Q1676">
            <v>27.22</v>
          </cell>
          <cell r="R1676">
            <v>123</v>
          </cell>
          <cell r="S1676">
            <v>935</v>
          </cell>
          <cell r="T1676" t="str">
            <v>Амортизация (канализация)</v>
          </cell>
          <cell r="U1676">
            <v>32312.5</v>
          </cell>
          <cell r="V1676">
            <v>67.599999999999994</v>
          </cell>
          <cell r="W1676">
            <v>26</v>
          </cell>
          <cell r="X1676">
            <v>41.6</v>
          </cell>
          <cell r="Y1676">
            <v>38.461538461538467</v>
          </cell>
          <cell r="Z1676">
            <v>12427.884615384617</v>
          </cell>
          <cell r="AA1676">
            <v>19884.615384615383</v>
          </cell>
          <cell r="AB1676">
            <v>3.9998663100776826</v>
          </cell>
          <cell r="AC1676">
            <v>16333.462094469258</v>
          </cell>
          <cell r="AD1676">
            <v>1420.1667098538758</v>
          </cell>
          <cell r="AE1676">
            <v>21778.192094469257</v>
          </cell>
          <cell r="AF1676">
            <v>1893.5767098538759</v>
          </cell>
          <cell r="AG1676">
            <v>65.33457628340777</v>
          </cell>
          <cell r="AH1676">
            <v>39.832963510848131</v>
          </cell>
        </row>
        <row r="1677">
          <cell r="A1677">
            <v>2208</v>
          </cell>
          <cell r="B1677" t="str">
            <v>Кан-ция от КБО 86 квартал</v>
          </cell>
          <cell r="C1677">
            <v>3.6</v>
          </cell>
          <cell r="D1677" t="str">
            <v>28</v>
          </cell>
          <cell r="E1677" t="str">
            <v>11.05.05</v>
          </cell>
          <cell r="F1677" t="str">
            <v/>
          </cell>
          <cell r="G1677" t="str">
            <v xml:space="preserve">  .  .</v>
          </cell>
          <cell r="H1677">
            <v>1076.5</v>
          </cell>
          <cell r="I1677">
            <v>0</v>
          </cell>
          <cell r="J1677">
            <v>0</v>
          </cell>
          <cell r="K1677">
            <v>1076.5</v>
          </cell>
          <cell r="L1677">
            <v>0</v>
          </cell>
          <cell r="M1677">
            <v>3.23</v>
          </cell>
          <cell r="N1677">
            <v>3.23</v>
          </cell>
          <cell r="O1677">
            <v>93.63</v>
          </cell>
          <cell r="P1677">
            <v>982.87</v>
          </cell>
          <cell r="Q1677">
            <v>5.38</v>
          </cell>
          <cell r="R1677">
            <v>123</v>
          </cell>
          <cell r="S1677">
            <v>935</v>
          </cell>
          <cell r="T1677" t="str">
            <v>Амортизация (канализация)</v>
          </cell>
          <cell r="U1677">
            <v>62100</v>
          </cell>
          <cell r="V1677">
            <v>67.599999999999994</v>
          </cell>
          <cell r="W1677">
            <v>26</v>
          </cell>
          <cell r="X1677">
            <v>41.6</v>
          </cell>
          <cell r="Y1677">
            <v>38.461538461538467</v>
          </cell>
          <cell r="Z1677">
            <v>23884.61538461539</v>
          </cell>
          <cell r="AA1677">
            <v>38215.38461538461</v>
          </cell>
          <cell r="AB1677">
            <v>38.8814233981957</v>
          </cell>
          <cell r="AC1677">
            <v>40779.352288157672</v>
          </cell>
          <cell r="AD1677">
            <v>3546.8376727730633</v>
          </cell>
          <cell r="AE1677">
            <v>41855.852288157672</v>
          </cell>
          <cell r="AF1677">
            <v>3640.4676727730634</v>
          </cell>
          <cell r="AG1677">
            <v>125.56755686447302</v>
          </cell>
          <cell r="AH1677">
            <v>76.553254437869825</v>
          </cell>
        </row>
        <row r="1678">
          <cell r="A1678">
            <v>2209</v>
          </cell>
          <cell r="B1678" t="str">
            <v>Кан-ция от дом 37 24 26 по ул Кривогуза</v>
          </cell>
          <cell r="C1678">
            <v>3.6</v>
          </cell>
          <cell r="D1678" t="str">
            <v>28</v>
          </cell>
          <cell r="E1678" t="str">
            <v>11.05.05</v>
          </cell>
          <cell r="F1678" t="str">
            <v/>
          </cell>
          <cell r="G1678" t="str">
            <v xml:space="preserve">  .  .</v>
          </cell>
          <cell r="H1678">
            <v>0.01</v>
          </cell>
          <cell r="I1678">
            <v>0</v>
          </cell>
          <cell r="J1678">
            <v>0</v>
          </cell>
          <cell r="K1678">
            <v>0.01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0.01</v>
          </cell>
          <cell r="Q1678">
            <v>0</v>
          </cell>
          <cell r="R1678">
            <v>123</v>
          </cell>
          <cell r="S1678">
            <v>935</v>
          </cell>
          <cell r="T1678" t="str">
            <v>Амортизация (канализация)</v>
          </cell>
          <cell r="U1678">
            <v>74000</v>
          </cell>
          <cell r="V1678">
            <v>57.2</v>
          </cell>
          <cell r="W1678">
            <v>22</v>
          </cell>
          <cell r="X1678">
            <v>35.200000000000003</v>
          </cell>
          <cell r="Y1678">
            <v>38.46153846153846</v>
          </cell>
          <cell r="Z1678">
            <v>28461.538461538457</v>
          </cell>
          <cell r="AA1678">
            <v>45538.461538461546</v>
          </cell>
          <cell r="AB1678">
            <v>4553846.1538461549</v>
          </cell>
          <cell r="AC1678">
            <v>45538.451538461552</v>
          </cell>
          <cell r="AD1678">
            <v>0</v>
          </cell>
          <cell r="AE1678">
            <v>45538.461538461554</v>
          </cell>
          <cell r="AF1678">
            <v>0</v>
          </cell>
          <cell r="AG1678">
            <v>136.61538461538467</v>
          </cell>
          <cell r="AH1678">
            <v>107.80885780885779</v>
          </cell>
        </row>
        <row r="1679">
          <cell r="A1679">
            <v>2210</v>
          </cell>
          <cell r="B1679" t="str">
            <v>Кан-ция от дом 20 М-на 30</v>
          </cell>
          <cell r="C1679">
            <v>3.6</v>
          </cell>
          <cell r="D1679" t="str">
            <v>28</v>
          </cell>
          <cell r="E1679" t="str">
            <v>11.05.05</v>
          </cell>
          <cell r="F1679" t="str">
            <v/>
          </cell>
          <cell r="G1679" t="str">
            <v xml:space="preserve">  .  .</v>
          </cell>
          <cell r="H1679">
            <v>20199.580000000002</v>
          </cell>
          <cell r="I1679">
            <v>0</v>
          </cell>
          <cell r="J1679">
            <v>0</v>
          </cell>
          <cell r="K1679">
            <v>20199.580000000002</v>
          </cell>
          <cell r="L1679">
            <v>0</v>
          </cell>
          <cell r="M1679">
            <v>60.6</v>
          </cell>
          <cell r="N1679">
            <v>60.6</v>
          </cell>
          <cell r="O1679">
            <v>1756.8</v>
          </cell>
          <cell r="P1679">
            <v>18442.78</v>
          </cell>
          <cell r="Q1679">
            <v>101</v>
          </cell>
          <cell r="R1679">
            <v>123</v>
          </cell>
          <cell r="S1679">
            <v>935</v>
          </cell>
          <cell r="T1679" t="str">
            <v>Амортизация (канализация)</v>
          </cell>
          <cell r="U1679">
            <v>87363.5</v>
          </cell>
          <cell r="V1679">
            <v>65</v>
          </cell>
          <cell r="W1679">
            <v>25</v>
          </cell>
          <cell r="X1679">
            <v>40</v>
          </cell>
          <cell r="Y1679">
            <v>38.461538461538467</v>
          </cell>
          <cell r="Z1679">
            <v>33601.346153846163</v>
          </cell>
          <cell r="AA1679">
            <v>53762.153846153837</v>
          </cell>
          <cell r="AB1679">
            <v>2.9150786294774345</v>
          </cell>
          <cell r="AC1679">
            <v>38683.783982419802</v>
          </cell>
          <cell r="AD1679">
            <v>3364.4101362659567</v>
          </cell>
          <cell r="AE1679">
            <v>58883.363982419804</v>
          </cell>
          <cell r="AF1679">
            <v>5121.2101362659569</v>
          </cell>
          <cell r="AG1679">
            <v>176.65009194725943</v>
          </cell>
          <cell r="AH1679">
            <v>112.00448717948717</v>
          </cell>
        </row>
        <row r="1680">
          <cell r="A1680">
            <v>2211</v>
          </cell>
          <cell r="B1680" t="str">
            <v>Кан-ция от КПД 29 М-на 30</v>
          </cell>
          <cell r="C1680">
            <v>3.6</v>
          </cell>
          <cell r="D1680" t="str">
            <v>28</v>
          </cell>
          <cell r="E1680" t="str">
            <v>11.05.05</v>
          </cell>
          <cell r="F1680" t="str">
            <v/>
          </cell>
          <cell r="G1680" t="str">
            <v xml:space="preserve">  .  .</v>
          </cell>
          <cell r="H1680">
            <v>7229.73</v>
          </cell>
          <cell r="I1680">
            <v>0</v>
          </cell>
          <cell r="J1680">
            <v>0</v>
          </cell>
          <cell r="K1680">
            <v>7229.73</v>
          </cell>
          <cell r="L1680">
            <v>0</v>
          </cell>
          <cell r="M1680">
            <v>21.69</v>
          </cell>
          <cell r="N1680">
            <v>21.69</v>
          </cell>
          <cell r="O1680">
            <v>628.79</v>
          </cell>
          <cell r="P1680">
            <v>6600.94</v>
          </cell>
          <cell r="Q1680">
            <v>36.15</v>
          </cell>
          <cell r="R1680">
            <v>123</v>
          </cell>
          <cell r="S1680">
            <v>935</v>
          </cell>
          <cell r="T1680" t="str">
            <v>Амортизация (канализация)</v>
          </cell>
          <cell r="U1680">
            <v>41105</v>
          </cell>
          <cell r="V1680">
            <v>65</v>
          </cell>
          <cell r="W1680">
            <v>25</v>
          </cell>
          <cell r="X1680">
            <v>40</v>
          </cell>
          <cell r="Y1680">
            <v>38.461538461538467</v>
          </cell>
          <cell r="Z1680">
            <v>15809.615384615388</v>
          </cell>
          <cell r="AA1680">
            <v>25295.38461538461</v>
          </cell>
          <cell r="AB1680">
            <v>3.8320882503680704</v>
          </cell>
          <cell r="AC1680">
            <v>20475.233386333548</v>
          </cell>
          <cell r="AD1680">
            <v>1780.7887709489387</v>
          </cell>
          <cell r="AE1680">
            <v>27704.963386333548</v>
          </cell>
          <cell r="AF1680">
            <v>2409.5787709489387</v>
          </cell>
          <cell r="AG1680">
            <v>83.114890159000637</v>
          </cell>
          <cell r="AH1680">
            <v>52.698717948717949</v>
          </cell>
        </row>
        <row r="1681">
          <cell r="A1681">
            <v>2212</v>
          </cell>
          <cell r="B1681" t="str">
            <v>Кан-ция от дом 1 6 7 8 М-на 30</v>
          </cell>
          <cell r="C1681">
            <v>3.6</v>
          </cell>
          <cell r="D1681" t="str">
            <v>28</v>
          </cell>
          <cell r="E1681" t="str">
            <v>11.05.05</v>
          </cell>
          <cell r="F1681" t="str">
            <v/>
          </cell>
          <cell r="G1681" t="str">
            <v xml:space="preserve">  .  .</v>
          </cell>
          <cell r="H1681">
            <v>0.01</v>
          </cell>
          <cell r="I1681">
            <v>0</v>
          </cell>
          <cell r="J1681">
            <v>0</v>
          </cell>
          <cell r="K1681">
            <v>0.01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0.01</v>
          </cell>
          <cell r="Q1681">
            <v>0</v>
          </cell>
          <cell r="R1681">
            <v>123</v>
          </cell>
          <cell r="S1681">
            <v>935</v>
          </cell>
          <cell r="T1681" t="str">
            <v>Амортизация (канализация)</v>
          </cell>
          <cell r="U1681">
            <v>164612.70000000001</v>
          </cell>
          <cell r="V1681">
            <v>65</v>
          </cell>
          <cell r="W1681">
            <v>25</v>
          </cell>
          <cell r="X1681">
            <v>40</v>
          </cell>
          <cell r="Y1681">
            <v>38.461538461538467</v>
          </cell>
          <cell r="Z1681">
            <v>63312.576923076929</v>
          </cell>
          <cell r="AA1681">
            <v>101300.12307692305</v>
          </cell>
          <cell r="AB1681">
            <v>10130012.307692304</v>
          </cell>
          <cell r="AC1681">
            <v>101300.11307692305</v>
          </cell>
          <cell r="AD1681">
            <v>0</v>
          </cell>
          <cell r="AE1681">
            <v>101300.12307692305</v>
          </cell>
          <cell r="AF1681">
            <v>0</v>
          </cell>
          <cell r="AG1681">
            <v>303.90036923076917</v>
          </cell>
          <cell r="AH1681">
            <v>211.0419230769231</v>
          </cell>
        </row>
        <row r="1682">
          <cell r="A1682">
            <v>2213</v>
          </cell>
          <cell r="B1682" t="str">
            <v>Кан-ция от д 25 24 по ул Кривогуза</v>
          </cell>
          <cell r="C1682">
            <v>3.6</v>
          </cell>
          <cell r="D1682" t="str">
            <v>28</v>
          </cell>
          <cell r="E1682" t="str">
            <v>11.05.05</v>
          </cell>
          <cell r="F1682" t="str">
            <v/>
          </cell>
          <cell r="G1682" t="str">
            <v xml:space="preserve">  .  .</v>
          </cell>
          <cell r="H1682">
            <v>0.01</v>
          </cell>
          <cell r="I1682">
            <v>0</v>
          </cell>
          <cell r="J1682">
            <v>0</v>
          </cell>
          <cell r="K1682">
            <v>0.01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0.01</v>
          </cell>
          <cell r="Q1682">
            <v>0</v>
          </cell>
          <cell r="R1682">
            <v>123</v>
          </cell>
          <cell r="S1682">
            <v>935</v>
          </cell>
          <cell r="T1682" t="str">
            <v>Амортизация (канализация)</v>
          </cell>
          <cell r="U1682">
            <v>142064</v>
          </cell>
          <cell r="V1682">
            <v>65</v>
          </cell>
          <cell r="W1682">
            <v>25</v>
          </cell>
          <cell r="X1682">
            <v>40</v>
          </cell>
          <cell r="Y1682">
            <v>38.461538461538467</v>
          </cell>
          <cell r="Z1682">
            <v>54640</v>
          </cell>
          <cell r="AA1682">
            <v>87424</v>
          </cell>
          <cell r="AB1682">
            <v>8742400</v>
          </cell>
          <cell r="AC1682">
            <v>87423.99</v>
          </cell>
          <cell r="AD1682">
            <v>0</v>
          </cell>
          <cell r="AE1682">
            <v>87424</v>
          </cell>
          <cell r="AF1682">
            <v>0</v>
          </cell>
          <cell r="AG1682">
            <v>262.27199999999999</v>
          </cell>
          <cell r="AH1682">
            <v>182.13333333333333</v>
          </cell>
        </row>
        <row r="1683">
          <cell r="A1683">
            <v>2214</v>
          </cell>
          <cell r="B1683" t="str">
            <v>Коллектор по ул Гоголя от Н Абд до 40лет Каз</v>
          </cell>
          <cell r="C1683">
            <v>3.6</v>
          </cell>
          <cell r="D1683" t="str">
            <v>28</v>
          </cell>
          <cell r="E1683" t="str">
            <v>11.05.05</v>
          </cell>
          <cell r="F1683" t="str">
            <v/>
          </cell>
          <cell r="G1683" t="str">
            <v xml:space="preserve">  .  .</v>
          </cell>
          <cell r="H1683">
            <v>164258.6</v>
          </cell>
          <cell r="I1683">
            <v>0</v>
          </cell>
          <cell r="J1683">
            <v>0</v>
          </cell>
          <cell r="K1683">
            <v>164258.6</v>
          </cell>
          <cell r="L1683">
            <v>0</v>
          </cell>
          <cell r="M1683">
            <v>492.78</v>
          </cell>
          <cell r="N1683">
            <v>492.78</v>
          </cell>
          <cell r="O1683">
            <v>14285.68</v>
          </cell>
          <cell r="P1683">
            <v>149972.92000000001</v>
          </cell>
          <cell r="Q1683">
            <v>821.29</v>
          </cell>
          <cell r="R1683">
            <v>123</v>
          </cell>
          <cell r="S1683">
            <v>935</v>
          </cell>
          <cell r="T1683" t="str">
            <v>Амортизация (канализация)</v>
          </cell>
          <cell r="U1683">
            <v>2420480</v>
          </cell>
          <cell r="V1683">
            <v>65</v>
          </cell>
          <cell r="W1683">
            <v>25</v>
          </cell>
          <cell r="X1683">
            <v>40</v>
          </cell>
          <cell r="Y1683">
            <v>38.461538461538467</v>
          </cell>
          <cell r="Z1683">
            <v>930953.84615384636</v>
          </cell>
          <cell r="AA1683">
            <v>1489526.1538461535</v>
          </cell>
          <cell r="AB1683">
            <v>9.9319674101574691</v>
          </cell>
          <cell r="AC1683">
            <v>1467152.4620380916</v>
          </cell>
          <cell r="AD1683">
            <v>127599.22819193837</v>
          </cell>
          <cell r="AE1683">
            <v>1631411.0620380917</v>
          </cell>
          <cell r="AF1683">
            <v>141884.90819193836</v>
          </cell>
          <cell r="AG1683">
            <v>4894.2331861142748</v>
          </cell>
          <cell r="AH1683">
            <v>3103.1794871794868</v>
          </cell>
        </row>
        <row r="1684">
          <cell r="A1684">
            <v>2215</v>
          </cell>
          <cell r="B1684" t="str">
            <v>Кан-ция домов 1-5  кв 44а нов гор</v>
          </cell>
          <cell r="C1684">
            <v>3.6</v>
          </cell>
          <cell r="D1684" t="str">
            <v>28</v>
          </cell>
          <cell r="E1684" t="str">
            <v>11.05.05</v>
          </cell>
          <cell r="F1684" t="str">
            <v/>
          </cell>
          <cell r="G1684" t="str">
            <v xml:space="preserve">  .  .</v>
          </cell>
          <cell r="H1684">
            <v>9708.7999999999993</v>
          </cell>
          <cell r="I1684">
            <v>0</v>
          </cell>
          <cell r="J1684">
            <v>0</v>
          </cell>
          <cell r="K1684">
            <v>9708.7999999999993</v>
          </cell>
          <cell r="L1684">
            <v>0</v>
          </cell>
          <cell r="M1684">
            <v>29.13</v>
          </cell>
          <cell r="N1684">
            <v>29.13</v>
          </cell>
          <cell r="O1684">
            <v>844.47</v>
          </cell>
          <cell r="P1684">
            <v>8864.33</v>
          </cell>
          <cell r="Q1684">
            <v>48.54</v>
          </cell>
          <cell r="R1684">
            <v>123</v>
          </cell>
          <cell r="S1684">
            <v>935</v>
          </cell>
          <cell r="T1684" t="str">
            <v>Амортизация (канализация)</v>
          </cell>
          <cell r="U1684">
            <v>169022</v>
          </cell>
          <cell r="V1684">
            <v>65</v>
          </cell>
          <cell r="W1684">
            <v>25</v>
          </cell>
          <cell r="X1684">
            <v>40</v>
          </cell>
          <cell r="Y1684">
            <v>38.461538461538467</v>
          </cell>
          <cell r="Z1684">
            <v>65008.461538461554</v>
          </cell>
          <cell r="AA1684">
            <v>104013.53846153844</v>
          </cell>
          <cell r="AB1684">
            <v>11.733942493289222</v>
          </cell>
          <cell r="AC1684">
            <v>104213.70087884639</v>
          </cell>
          <cell r="AD1684">
            <v>9064.4924173079507</v>
          </cell>
          <cell r="AE1684">
            <v>113922.50087884639</v>
          </cell>
          <cell r="AF1684">
            <v>9908.9624173079501</v>
          </cell>
          <cell r="AG1684">
            <v>341.76750263653918</v>
          </cell>
          <cell r="AH1684">
            <v>216.6948717948718</v>
          </cell>
        </row>
        <row r="1685">
          <cell r="A1685">
            <v>2216</v>
          </cell>
          <cell r="B1685" t="str">
            <v>Кан-ция от дом 33 33а пр Строителей</v>
          </cell>
          <cell r="C1685">
            <v>3.6</v>
          </cell>
          <cell r="D1685" t="str">
            <v>28</v>
          </cell>
          <cell r="E1685" t="str">
            <v>11.05.05</v>
          </cell>
          <cell r="F1685" t="str">
            <v/>
          </cell>
          <cell r="G1685" t="str">
            <v xml:space="preserve">  .  .</v>
          </cell>
          <cell r="H1685">
            <v>7051.25</v>
          </cell>
          <cell r="I1685">
            <v>0</v>
          </cell>
          <cell r="J1685">
            <v>0</v>
          </cell>
          <cell r="K1685">
            <v>7051.25</v>
          </cell>
          <cell r="L1685">
            <v>0</v>
          </cell>
          <cell r="M1685">
            <v>21.15</v>
          </cell>
          <cell r="N1685">
            <v>21.15</v>
          </cell>
          <cell r="O1685">
            <v>613.15</v>
          </cell>
          <cell r="P1685">
            <v>6438.1</v>
          </cell>
          <cell r="Q1685">
            <v>35.26</v>
          </cell>
          <cell r="R1685">
            <v>123</v>
          </cell>
          <cell r="S1685">
            <v>935</v>
          </cell>
          <cell r="T1685" t="str">
            <v>Амортизация (канализация)</v>
          </cell>
          <cell r="U1685">
            <v>80510</v>
          </cell>
          <cell r="V1685">
            <v>65</v>
          </cell>
          <cell r="W1685">
            <v>25</v>
          </cell>
          <cell r="X1685">
            <v>40</v>
          </cell>
          <cell r="Y1685">
            <v>38.461538461538467</v>
          </cell>
          <cell r="Z1685">
            <v>30965.384615384621</v>
          </cell>
          <cell r="AA1685">
            <v>49544.615384615376</v>
          </cell>
          <cell r="AB1685">
            <v>7.6955336799079497</v>
          </cell>
          <cell r="AC1685">
            <v>47211.881860450929</v>
          </cell>
          <cell r="AD1685">
            <v>4105.3664758355599</v>
          </cell>
          <cell r="AE1685">
            <v>54263.131860450929</v>
          </cell>
          <cell r="AF1685">
            <v>4718.5164758355595</v>
          </cell>
          <cell r="AG1685">
            <v>162.78939558135281</v>
          </cell>
          <cell r="AH1685">
            <v>103.21794871794872</v>
          </cell>
        </row>
        <row r="1686">
          <cell r="A1686">
            <v>2217</v>
          </cell>
          <cell r="B1686" t="str">
            <v>Кан-ция от общеж п Кирзавод ул Осевой</v>
          </cell>
          <cell r="C1686">
            <v>3.6</v>
          </cell>
          <cell r="D1686" t="str">
            <v>28</v>
          </cell>
          <cell r="E1686" t="str">
            <v>11.05.05</v>
          </cell>
          <cell r="F1686" t="str">
            <v/>
          </cell>
          <cell r="G1686" t="str">
            <v xml:space="preserve">  .  .</v>
          </cell>
          <cell r="H1686">
            <v>3080.64</v>
          </cell>
          <cell r="I1686">
            <v>0</v>
          </cell>
          <cell r="J1686">
            <v>0</v>
          </cell>
          <cell r="K1686">
            <v>3080.64</v>
          </cell>
          <cell r="L1686">
            <v>0</v>
          </cell>
          <cell r="M1686">
            <v>9.24</v>
          </cell>
          <cell r="N1686">
            <v>9.24</v>
          </cell>
          <cell r="O1686">
            <v>267.88</v>
          </cell>
          <cell r="P1686">
            <v>2812.76</v>
          </cell>
          <cell r="Q1686">
            <v>15.4</v>
          </cell>
          <cell r="R1686">
            <v>123</v>
          </cell>
          <cell r="S1686">
            <v>935</v>
          </cell>
          <cell r="T1686" t="str">
            <v>Амортизация (канализация)</v>
          </cell>
          <cell r="U1686">
            <v>23825</v>
          </cell>
          <cell r="V1686">
            <v>39</v>
          </cell>
          <cell r="W1686">
            <v>15</v>
          </cell>
          <cell r="X1686">
            <v>24</v>
          </cell>
          <cell r="Y1686">
            <v>38.461538461538467</v>
          </cell>
          <cell r="Z1686">
            <v>9163.4615384615408</v>
          </cell>
          <cell r="AA1686">
            <v>14661.538461538459</v>
          </cell>
          <cell r="AB1686">
            <v>5.2125095854386645</v>
          </cell>
          <cell r="AC1686">
            <v>12977.225529285768</v>
          </cell>
          <cell r="AD1686">
            <v>1128.4470677473096</v>
          </cell>
          <cell r="AE1686">
            <v>16057.865529285767</v>
          </cell>
          <cell r="AF1686">
            <v>1396.3270677473097</v>
          </cell>
          <cell r="AG1686">
            <v>48.173596587857304</v>
          </cell>
          <cell r="AH1686">
            <v>50.908119658119659</v>
          </cell>
        </row>
        <row r="1687">
          <cell r="A1687">
            <v>2218</v>
          </cell>
          <cell r="B1687" t="str">
            <v>Кан-ция от д12 КПТИ кв 26 ул ДЖамб Бакин</v>
          </cell>
          <cell r="C1687">
            <v>3.6</v>
          </cell>
          <cell r="D1687" t="str">
            <v>28</v>
          </cell>
          <cell r="E1687" t="str">
            <v>11.05.05</v>
          </cell>
          <cell r="F1687" t="str">
            <v/>
          </cell>
          <cell r="G1687" t="str">
            <v xml:space="preserve">  .  .</v>
          </cell>
          <cell r="H1687">
            <v>6178.7</v>
          </cell>
          <cell r="I1687">
            <v>0</v>
          </cell>
          <cell r="J1687">
            <v>0</v>
          </cell>
          <cell r="K1687">
            <v>6178.7</v>
          </cell>
          <cell r="L1687">
            <v>0</v>
          </cell>
          <cell r="M1687">
            <v>18.54</v>
          </cell>
          <cell r="N1687">
            <v>18.54</v>
          </cell>
          <cell r="O1687">
            <v>537.46</v>
          </cell>
          <cell r="P1687">
            <v>5641.24</v>
          </cell>
          <cell r="Q1687">
            <v>30.89</v>
          </cell>
          <cell r="R1687">
            <v>123</v>
          </cell>
          <cell r="S1687">
            <v>935</v>
          </cell>
          <cell r="T1687" t="str">
            <v>Амортизация (канализация)</v>
          </cell>
          <cell r="U1687">
            <v>93690</v>
          </cell>
          <cell r="V1687">
            <v>65</v>
          </cell>
          <cell r="W1687">
            <v>25</v>
          </cell>
          <cell r="X1687">
            <v>40</v>
          </cell>
          <cell r="Y1687">
            <v>38.461538461538467</v>
          </cell>
          <cell r="Z1687">
            <v>36034.615384615397</v>
          </cell>
          <cell r="AA1687">
            <v>57655.384615384617</v>
          </cell>
          <cell r="AB1687">
            <v>10.220338899849079</v>
          </cell>
          <cell r="AC1687">
            <v>56969.707960497501</v>
          </cell>
          <cell r="AD1687">
            <v>4955.5633451128861</v>
          </cell>
          <cell r="AE1687">
            <v>63148.407960497498</v>
          </cell>
          <cell r="AF1687">
            <v>5493.0233451128861</v>
          </cell>
          <cell r="AG1687">
            <v>189.44522388149247</v>
          </cell>
          <cell r="AH1687">
            <v>120.11538461538463</v>
          </cell>
        </row>
        <row r="1688">
          <cell r="A1688">
            <v>2219</v>
          </cell>
          <cell r="B1688" t="str">
            <v>Кан-ция от д 49 Восток -1</v>
          </cell>
          <cell r="C1688">
            <v>3.6</v>
          </cell>
          <cell r="D1688" t="str">
            <v>28</v>
          </cell>
          <cell r="E1688" t="str">
            <v>11.05.05</v>
          </cell>
          <cell r="F1688" t="str">
            <v/>
          </cell>
          <cell r="G1688" t="str">
            <v xml:space="preserve">  .  .</v>
          </cell>
          <cell r="H1688">
            <v>10106.69</v>
          </cell>
          <cell r="I1688">
            <v>0</v>
          </cell>
          <cell r="J1688">
            <v>0</v>
          </cell>
          <cell r="K1688">
            <v>10106.69</v>
          </cell>
          <cell r="L1688">
            <v>0</v>
          </cell>
          <cell r="M1688">
            <v>30.32</v>
          </cell>
          <cell r="N1688">
            <v>30.32</v>
          </cell>
          <cell r="O1688">
            <v>878.98</v>
          </cell>
          <cell r="P1688">
            <v>9227.7099999999991</v>
          </cell>
          <cell r="Q1688">
            <v>50.53</v>
          </cell>
          <cell r="R1688">
            <v>123</v>
          </cell>
          <cell r="S1688">
            <v>935</v>
          </cell>
          <cell r="T1688" t="str">
            <v>Амортизация (канализация)</v>
          </cell>
          <cell r="U1688">
            <v>42500</v>
          </cell>
          <cell r="V1688">
            <v>65</v>
          </cell>
          <cell r="W1688">
            <v>25</v>
          </cell>
          <cell r="X1688">
            <v>40</v>
          </cell>
          <cell r="Y1688">
            <v>38.461538461538467</v>
          </cell>
          <cell r="Z1688">
            <v>16346.153846153849</v>
          </cell>
          <cell r="AA1688">
            <v>26153.846153846149</v>
          </cell>
          <cell r="AB1688">
            <v>2.8342726585302476</v>
          </cell>
          <cell r="AC1688">
            <v>18538.425135241072</v>
          </cell>
          <cell r="AD1688">
            <v>1612.2889813949168</v>
          </cell>
          <cell r="AE1688">
            <v>28645.115135241074</v>
          </cell>
          <cell r="AF1688">
            <v>2491.2689813949169</v>
          </cell>
          <cell r="AG1688">
            <v>85.935345405723226</v>
          </cell>
          <cell r="AH1688">
            <v>54.487179487179482</v>
          </cell>
        </row>
        <row r="1689">
          <cell r="A1689">
            <v>2220</v>
          </cell>
          <cell r="B1689" t="str">
            <v>Кан-ция от д 16 Восток-1</v>
          </cell>
          <cell r="C1689">
            <v>3.6</v>
          </cell>
          <cell r="D1689" t="str">
            <v>28</v>
          </cell>
          <cell r="E1689" t="str">
            <v>11.05.05</v>
          </cell>
          <cell r="F1689" t="str">
            <v/>
          </cell>
          <cell r="G1689" t="str">
            <v xml:space="preserve">  .  .</v>
          </cell>
          <cell r="H1689">
            <v>8722.66</v>
          </cell>
          <cell r="I1689">
            <v>0</v>
          </cell>
          <cell r="J1689">
            <v>0</v>
          </cell>
          <cell r="K1689">
            <v>8722.66</v>
          </cell>
          <cell r="L1689">
            <v>0</v>
          </cell>
          <cell r="M1689">
            <v>26.17</v>
          </cell>
          <cell r="N1689">
            <v>26.17</v>
          </cell>
          <cell r="O1689">
            <v>758.67</v>
          </cell>
          <cell r="P1689">
            <v>7963.99</v>
          </cell>
          <cell r="Q1689">
            <v>43.61</v>
          </cell>
          <cell r="R1689">
            <v>123</v>
          </cell>
          <cell r="S1689">
            <v>935</v>
          </cell>
          <cell r="T1689" t="str">
            <v>Амортизация (канализация)</v>
          </cell>
          <cell r="U1689">
            <v>94500</v>
          </cell>
          <cell r="V1689">
            <v>65</v>
          </cell>
          <cell r="W1689">
            <v>25</v>
          </cell>
          <cell r="X1689">
            <v>40</v>
          </cell>
          <cell r="Y1689">
            <v>38.461538461538467</v>
          </cell>
          <cell r="Z1689">
            <v>36346.153846153851</v>
          </cell>
          <cell r="AA1689">
            <v>58153.846153846149</v>
          </cell>
          <cell r="AB1689">
            <v>7.3020993439025101</v>
          </cell>
          <cell r="AC1689">
            <v>54971.069863084675</v>
          </cell>
          <cell r="AD1689">
            <v>4781.2137092385174</v>
          </cell>
          <cell r="AE1689">
            <v>63693.729863084678</v>
          </cell>
          <cell r="AF1689">
            <v>5539.8837092385174</v>
          </cell>
          <cell r="AG1689">
            <v>191.08118958925402</v>
          </cell>
          <cell r="AH1689">
            <v>121.15384615384615</v>
          </cell>
        </row>
        <row r="1690">
          <cell r="A1690">
            <v>2221</v>
          </cell>
          <cell r="B1690" t="str">
            <v>Кан-ция дома 5 кв 26 Сортировка</v>
          </cell>
          <cell r="C1690">
            <v>3.6</v>
          </cell>
          <cell r="D1690" t="str">
            <v>28</v>
          </cell>
          <cell r="E1690" t="str">
            <v>11.05.05</v>
          </cell>
          <cell r="F1690" t="str">
            <v/>
          </cell>
          <cell r="G1690" t="str">
            <v xml:space="preserve">  .  .</v>
          </cell>
          <cell r="H1690">
            <v>14745.39</v>
          </cell>
          <cell r="I1690">
            <v>0</v>
          </cell>
          <cell r="J1690">
            <v>0</v>
          </cell>
          <cell r="K1690">
            <v>14745.39</v>
          </cell>
          <cell r="L1690">
            <v>0</v>
          </cell>
          <cell r="M1690">
            <v>44.24</v>
          </cell>
          <cell r="N1690">
            <v>44.24</v>
          </cell>
          <cell r="O1690">
            <v>1282.5</v>
          </cell>
          <cell r="P1690">
            <v>13462.89</v>
          </cell>
          <cell r="Q1690">
            <v>73.73</v>
          </cell>
          <cell r="R1690">
            <v>123</v>
          </cell>
          <cell r="S1690">
            <v>935</v>
          </cell>
          <cell r="T1690" t="str">
            <v>Амортизация (канализация)</v>
          </cell>
          <cell r="U1690">
            <v>142766.39999999999</v>
          </cell>
          <cell r="V1690">
            <v>65</v>
          </cell>
          <cell r="W1690">
            <v>25</v>
          </cell>
          <cell r="X1690">
            <v>40</v>
          </cell>
          <cell r="Y1690">
            <v>38.461538461538467</v>
          </cell>
          <cell r="Z1690">
            <v>54910.153846153858</v>
          </cell>
          <cell r="AA1690">
            <v>87856.246153846136</v>
          </cell>
          <cell r="AB1690">
            <v>6.5258088087955954</v>
          </cell>
          <cell r="AC1690">
            <v>81480.205951126482</v>
          </cell>
          <cell r="AD1690">
            <v>7086.8497972803507</v>
          </cell>
          <cell r="AE1690">
            <v>96225.595951126481</v>
          </cell>
          <cell r="AF1690">
            <v>8369.3497972803507</v>
          </cell>
          <cell r="AG1690">
            <v>288.67678785337944</v>
          </cell>
          <cell r="AH1690">
            <v>183.03384615384616</v>
          </cell>
        </row>
        <row r="1691">
          <cell r="A1691">
            <v>2222</v>
          </cell>
          <cell r="B1691" t="str">
            <v>Кан-ция от д 21 22 3 2 4-8 Восток-2</v>
          </cell>
          <cell r="C1691">
            <v>3.6</v>
          </cell>
          <cell r="D1691" t="str">
            <v>28</v>
          </cell>
          <cell r="E1691" t="str">
            <v>11.05.05</v>
          </cell>
          <cell r="F1691" t="str">
            <v/>
          </cell>
          <cell r="G1691" t="str">
            <v xml:space="preserve">  .  .</v>
          </cell>
          <cell r="H1691">
            <v>17743.73</v>
          </cell>
          <cell r="I1691">
            <v>0</v>
          </cell>
          <cell r="J1691">
            <v>0</v>
          </cell>
          <cell r="K1691">
            <v>17743.73</v>
          </cell>
          <cell r="L1691">
            <v>0</v>
          </cell>
          <cell r="M1691">
            <v>53.23</v>
          </cell>
          <cell r="N1691">
            <v>53.23</v>
          </cell>
          <cell r="O1691">
            <v>1543.15</v>
          </cell>
          <cell r="P1691">
            <v>16200.58</v>
          </cell>
          <cell r="Q1691">
            <v>88.72</v>
          </cell>
          <cell r="R1691">
            <v>123</v>
          </cell>
          <cell r="S1691">
            <v>935</v>
          </cell>
          <cell r="T1691" t="str">
            <v>Амортизация (канализация)</v>
          </cell>
          <cell r="U1691">
            <v>110650</v>
          </cell>
          <cell r="V1691">
            <v>65</v>
          </cell>
          <cell r="W1691">
            <v>25</v>
          </cell>
          <cell r="X1691">
            <v>40</v>
          </cell>
          <cell r="Y1691">
            <v>38.461538461538467</v>
          </cell>
          <cell r="Z1691">
            <v>42557.692307692319</v>
          </cell>
          <cell r="AA1691">
            <v>68092.307692307688</v>
          </cell>
          <cell r="AB1691">
            <v>4.2030783893112273</v>
          </cell>
          <cell r="AC1691">
            <v>56834.558108773301</v>
          </cell>
          <cell r="AD1691">
            <v>4942.8304164656201</v>
          </cell>
          <cell r="AE1691">
            <v>74578.288108773297</v>
          </cell>
          <cell r="AF1691">
            <v>6485.9804164656198</v>
          </cell>
          <cell r="AG1691">
            <v>223.73486432631989</v>
          </cell>
          <cell r="AH1691">
            <v>141.85897435897436</v>
          </cell>
        </row>
        <row r="1692">
          <cell r="A1692">
            <v>2223</v>
          </cell>
          <cell r="B1692" t="str">
            <v>Кан-ция дом 57 Восток-2</v>
          </cell>
          <cell r="C1692">
            <v>3.6</v>
          </cell>
          <cell r="D1692" t="str">
            <v>28</v>
          </cell>
          <cell r="E1692" t="str">
            <v>11.05.05</v>
          </cell>
          <cell r="F1692" t="str">
            <v/>
          </cell>
          <cell r="G1692" t="str">
            <v xml:space="preserve">  .  .</v>
          </cell>
          <cell r="H1692">
            <v>5385.04</v>
          </cell>
          <cell r="I1692">
            <v>0</v>
          </cell>
          <cell r="J1692">
            <v>0</v>
          </cell>
          <cell r="K1692">
            <v>5385.04</v>
          </cell>
          <cell r="L1692">
            <v>0</v>
          </cell>
          <cell r="M1692">
            <v>16.16</v>
          </cell>
          <cell r="N1692">
            <v>16.16</v>
          </cell>
          <cell r="O1692">
            <v>468.46</v>
          </cell>
          <cell r="P1692">
            <v>4916.58</v>
          </cell>
          <cell r="Q1692">
            <v>26.93</v>
          </cell>
          <cell r="R1692">
            <v>123</v>
          </cell>
          <cell r="S1692">
            <v>935</v>
          </cell>
          <cell r="T1692" t="str">
            <v>Амортизация (канализация)</v>
          </cell>
          <cell r="U1692">
            <v>47712.5</v>
          </cell>
          <cell r="V1692">
            <v>65</v>
          </cell>
          <cell r="W1692">
            <v>25</v>
          </cell>
          <cell r="X1692">
            <v>40</v>
          </cell>
          <cell r="Y1692">
            <v>38.461538461538467</v>
          </cell>
          <cell r="Z1692">
            <v>18350.961538461543</v>
          </cell>
          <cell r="AA1692">
            <v>29361.538461538457</v>
          </cell>
          <cell r="AB1692">
            <v>5.9719435993187249</v>
          </cell>
          <cell r="AC1692">
            <v>26774.115160075304</v>
          </cell>
          <cell r="AD1692">
            <v>2329.1566985368495</v>
          </cell>
          <cell r="AE1692">
            <v>32159.155160075305</v>
          </cell>
          <cell r="AF1692">
            <v>2797.6166985368495</v>
          </cell>
          <cell r="AG1692">
            <v>96.477465480225916</v>
          </cell>
          <cell r="AH1692">
            <v>61.169871794871796</v>
          </cell>
        </row>
        <row r="1693">
          <cell r="A1693">
            <v>2224</v>
          </cell>
          <cell r="B1693" t="str">
            <v>Кан-ция от дома 32 Восток-1</v>
          </cell>
          <cell r="C1693">
            <v>3.6</v>
          </cell>
          <cell r="D1693" t="str">
            <v>28</v>
          </cell>
          <cell r="E1693" t="str">
            <v>11.05.05</v>
          </cell>
          <cell r="F1693" t="str">
            <v/>
          </cell>
          <cell r="G1693" t="str">
            <v xml:space="preserve">  .  .</v>
          </cell>
          <cell r="H1693">
            <v>204.35</v>
          </cell>
          <cell r="I1693">
            <v>0</v>
          </cell>
          <cell r="J1693">
            <v>0</v>
          </cell>
          <cell r="K1693">
            <v>204.35</v>
          </cell>
          <cell r="L1693">
            <v>0</v>
          </cell>
          <cell r="M1693">
            <v>0.61</v>
          </cell>
          <cell r="N1693">
            <v>0.61</v>
          </cell>
          <cell r="O1693">
            <v>17.690000000000001</v>
          </cell>
          <cell r="P1693">
            <v>186.66</v>
          </cell>
          <cell r="Q1693">
            <v>1.02</v>
          </cell>
          <cell r="R1693">
            <v>123</v>
          </cell>
          <cell r="S1693">
            <v>935</v>
          </cell>
          <cell r="T1693" t="str">
            <v>Амортизация (канализация)</v>
          </cell>
          <cell r="U1693">
            <v>7250</v>
          </cell>
          <cell r="V1693">
            <v>65</v>
          </cell>
          <cell r="W1693">
            <v>25</v>
          </cell>
          <cell r="X1693">
            <v>40</v>
          </cell>
          <cell r="Y1693">
            <v>38.461538461538467</v>
          </cell>
          <cell r="Z1693">
            <v>2788.461538461539</v>
          </cell>
          <cell r="AA1693">
            <v>4461.538461538461</v>
          </cell>
          <cell r="AB1693">
            <v>23.901952542261121</v>
          </cell>
          <cell r="AC1693">
            <v>4680.0140020110593</v>
          </cell>
          <cell r="AD1693">
            <v>405.13554047259925</v>
          </cell>
          <cell r="AE1693">
            <v>4884.3640020110597</v>
          </cell>
          <cell r="AF1693">
            <v>422.82554047259924</v>
          </cell>
          <cell r="AG1693">
            <v>14.653092006033178</v>
          </cell>
          <cell r="AH1693">
            <v>9.2948717948717938</v>
          </cell>
        </row>
        <row r="1694">
          <cell r="A1694">
            <v>2225</v>
          </cell>
          <cell r="B1694" t="str">
            <v>КАн-ция от дома 42 Восток-2</v>
          </cell>
          <cell r="C1694">
            <v>3.6</v>
          </cell>
          <cell r="D1694" t="str">
            <v>28</v>
          </cell>
          <cell r="E1694" t="str">
            <v>11.05.05</v>
          </cell>
          <cell r="F1694" t="str">
            <v/>
          </cell>
          <cell r="G1694" t="str">
            <v xml:space="preserve">  .  .</v>
          </cell>
          <cell r="H1694">
            <v>1825.32</v>
          </cell>
          <cell r="I1694">
            <v>0</v>
          </cell>
          <cell r="J1694">
            <v>0</v>
          </cell>
          <cell r="K1694">
            <v>1825.32</v>
          </cell>
          <cell r="L1694">
            <v>0</v>
          </cell>
          <cell r="M1694">
            <v>5.48</v>
          </cell>
          <cell r="N1694">
            <v>5.48</v>
          </cell>
          <cell r="O1694">
            <v>158.86000000000001</v>
          </cell>
          <cell r="P1694">
            <v>1666.46</v>
          </cell>
          <cell r="Q1694">
            <v>9.1300000000000008</v>
          </cell>
          <cell r="R1694">
            <v>123</v>
          </cell>
          <cell r="S1694">
            <v>935</v>
          </cell>
          <cell r="T1694" t="str">
            <v>Амортизация (канализация)</v>
          </cell>
          <cell r="U1694">
            <v>35750</v>
          </cell>
          <cell r="V1694">
            <v>65</v>
          </cell>
          <cell r="W1694">
            <v>25</v>
          </cell>
          <cell r="X1694">
            <v>40</v>
          </cell>
          <cell r="Y1694">
            <v>38.461538461538467</v>
          </cell>
          <cell r="Z1694">
            <v>13750</v>
          </cell>
          <cell r="AA1694">
            <v>22000</v>
          </cell>
          <cell r="AB1694">
            <v>13.20163700298837</v>
          </cell>
          <cell r="AC1694">
            <v>22271.892054294731</v>
          </cell>
          <cell r="AD1694">
            <v>1938.3520542947326</v>
          </cell>
          <cell r="AE1694">
            <v>24097.21205429473</v>
          </cell>
          <cell r="AF1694">
            <v>2097.2120542947328</v>
          </cell>
          <cell r="AG1694">
            <v>72.291636162884188</v>
          </cell>
          <cell r="AH1694">
            <v>45.833333333333336</v>
          </cell>
        </row>
        <row r="1695">
          <cell r="A1695">
            <v>2226</v>
          </cell>
          <cell r="B1695" t="str">
            <v>КАн-ция от дома 42 Восток-1</v>
          </cell>
          <cell r="C1695">
            <v>3.6</v>
          </cell>
          <cell r="D1695" t="str">
            <v>28</v>
          </cell>
          <cell r="E1695" t="str">
            <v>11.05.05</v>
          </cell>
          <cell r="F1695" t="str">
            <v/>
          </cell>
          <cell r="G1695" t="str">
            <v xml:space="preserve">  .  .</v>
          </cell>
          <cell r="H1695">
            <v>4133.95</v>
          </cell>
          <cell r="I1695">
            <v>0</v>
          </cell>
          <cell r="J1695">
            <v>0</v>
          </cell>
          <cell r="K1695">
            <v>4133.95</v>
          </cell>
          <cell r="L1695">
            <v>0</v>
          </cell>
          <cell r="M1695">
            <v>12.4</v>
          </cell>
          <cell r="N1695">
            <v>12.4</v>
          </cell>
          <cell r="O1695">
            <v>359.48</v>
          </cell>
          <cell r="P1695">
            <v>3774.47</v>
          </cell>
          <cell r="Q1695">
            <v>20.67</v>
          </cell>
          <cell r="R1695">
            <v>123</v>
          </cell>
          <cell r="S1695">
            <v>935</v>
          </cell>
          <cell r="T1695" t="str">
            <v>Амортизация (канализация)</v>
          </cell>
          <cell r="U1695">
            <v>69050.8</v>
          </cell>
          <cell r="V1695">
            <v>65</v>
          </cell>
          <cell r="W1695">
            <v>25</v>
          </cell>
          <cell r="X1695">
            <v>40</v>
          </cell>
          <cell r="Y1695">
            <v>38.461538461538467</v>
          </cell>
          <cell r="Z1695">
            <v>26558</v>
          </cell>
          <cell r="AA1695">
            <v>42492.800000000003</v>
          </cell>
          <cell r="AB1695">
            <v>11.257951447487994</v>
          </cell>
          <cell r="AC1695">
            <v>42405.858386342989</v>
          </cell>
          <cell r="AD1695">
            <v>3687.528386342984</v>
          </cell>
          <cell r="AE1695">
            <v>46539.808386342986</v>
          </cell>
          <cell r="AF1695">
            <v>4047.0083863429841</v>
          </cell>
          <cell r="AG1695">
            <v>139.61942515902896</v>
          </cell>
          <cell r="AH1695">
            <v>88.526666666666657</v>
          </cell>
        </row>
        <row r="1696">
          <cell r="A1696">
            <v>2227</v>
          </cell>
          <cell r="B1696" t="str">
            <v>Кан-ция от нас ст дома 42 Восток1</v>
          </cell>
          <cell r="C1696">
            <v>3.6</v>
          </cell>
          <cell r="D1696" t="str">
            <v>28</v>
          </cell>
          <cell r="E1696" t="str">
            <v>11.05.05</v>
          </cell>
          <cell r="F1696" t="str">
            <v/>
          </cell>
          <cell r="G1696" t="str">
            <v xml:space="preserve">  .  .</v>
          </cell>
          <cell r="H1696">
            <v>1327.78</v>
          </cell>
          <cell r="I1696">
            <v>0</v>
          </cell>
          <cell r="J1696">
            <v>0</v>
          </cell>
          <cell r="K1696">
            <v>1327.78</v>
          </cell>
          <cell r="L1696">
            <v>0</v>
          </cell>
          <cell r="M1696">
            <v>3.98</v>
          </cell>
          <cell r="N1696">
            <v>3.98</v>
          </cell>
          <cell r="O1696">
            <v>115.38</v>
          </cell>
          <cell r="P1696">
            <v>1212.4000000000001</v>
          </cell>
          <cell r="Q1696">
            <v>6.64</v>
          </cell>
          <cell r="R1696">
            <v>123</v>
          </cell>
          <cell r="S1696">
            <v>935</v>
          </cell>
          <cell r="T1696" t="str">
            <v>Амортизация (канализация)</v>
          </cell>
          <cell r="U1696">
            <v>6250</v>
          </cell>
          <cell r="V1696">
            <v>65</v>
          </cell>
          <cell r="W1696">
            <v>25</v>
          </cell>
          <cell r="X1696">
            <v>40</v>
          </cell>
          <cell r="Y1696">
            <v>38.461538461538467</v>
          </cell>
          <cell r="Z1696">
            <v>2403.8461538461543</v>
          </cell>
          <cell r="AA1696">
            <v>3846.1538461538457</v>
          </cell>
          <cell r="AB1696">
            <v>3.1723472832017863</v>
          </cell>
          <cell r="AC1696">
            <v>2884.3992756896678</v>
          </cell>
          <cell r="AD1696">
            <v>250.64542953582207</v>
          </cell>
          <cell r="AE1696">
            <v>4212.1792756896675</v>
          </cell>
          <cell r="AF1696">
            <v>366.02542953582207</v>
          </cell>
          <cell r="AG1696">
            <v>12.636537827069001</v>
          </cell>
          <cell r="AH1696">
            <v>8.0128205128205128</v>
          </cell>
        </row>
        <row r="1697">
          <cell r="A1697">
            <v>2228</v>
          </cell>
          <cell r="B1697" t="str">
            <v>Коллектор 11а квартала</v>
          </cell>
          <cell r="C1697">
            <v>3.6</v>
          </cell>
          <cell r="D1697" t="str">
            <v>28</v>
          </cell>
          <cell r="E1697" t="str">
            <v>11.05.05</v>
          </cell>
          <cell r="F1697" t="str">
            <v/>
          </cell>
          <cell r="G1697" t="str">
            <v xml:space="preserve">  .  .</v>
          </cell>
          <cell r="H1697">
            <v>46310.59</v>
          </cell>
          <cell r="I1697">
            <v>0</v>
          </cell>
          <cell r="J1697">
            <v>0</v>
          </cell>
          <cell r="K1697">
            <v>46310.59</v>
          </cell>
          <cell r="L1697">
            <v>0</v>
          </cell>
          <cell r="M1697">
            <v>138.93</v>
          </cell>
          <cell r="N1697">
            <v>138.93</v>
          </cell>
          <cell r="O1697">
            <v>4027.59</v>
          </cell>
          <cell r="P1697">
            <v>42283</v>
          </cell>
          <cell r="Q1697">
            <v>231.55</v>
          </cell>
          <cell r="R1697">
            <v>123</v>
          </cell>
          <cell r="S1697">
            <v>935</v>
          </cell>
          <cell r="T1697" t="str">
            <v>Амортизация (канализация)</v>
          </cell>
          <cell r="U1697">
            <v>1439600</v>
          </cell>
          <cell r="V1697">
            <v>65</v>
          </cell>
          <cell r="W1697">
            <v>25</v>
          </cell>
          <cell r="X1697">
            <v>40</v>
          </cell>
          <cell r="Y1697">
            <v>38.461538461538467</v>
          </cell>
          <cell r="Z1697">
            <v>553692.30769230775</v>
          </cell>
          <cell r="AA1697">
            <v>885907.69230769225</v>
          </cell>
          <cell r="AB1697">
            <v>20.95186463372259</v>
          </cell>
          <cell r="AC1697">
            <v>923982.62278782693</v>
          </cell>
          <cell r="AD1697">
            <v>80357.930480134775</v>
          </cell>
          <cell r="AE1697">
            <v>970293.21278782689</v>
          </cell>
          <cell r="AF1697">
            <v>84385.520480134772</v>
          </cell>
          <cell r="AG1697">
            <v>2910.8796383634804</v>
          </cell>
          <cell r="AH1697">
            <v>1845.6410256410256</v>
          </cell>
        </row>
        <row r="1698">
          <cell r="A1698">
            <v>2229</v>
          </cell>
          <cell r="B1698" t="str">
            <v>КАн-ция от котельн дет дома п Компанейск</v>
          </cell>
          <cell r="C1698">
            <v>3.6</v>
          </cell>
          <cell r="D1698" t="str">
            <v>28</v>
          </cell>
          <cell r="E1698" t="str">
            <v>11.05.05</v>
          </cell>
          <cell r="F1698" t="str">
            <v/>
          </cell>
          <cell r="G1698" t="str">
            <v xml:space="preserve">  .  .</v>
          </cell>
          <cell r="H1698">
            <v>1277.6400000000001</v>
          </cell>
          <cell r="I1698">
            <v>0</v>
          </cell>
          <cell r="J1698">
            <v>0</v>
          </cell>
          <cell r="K1698">
            <v>1277.6400000000001</v>
          </cell>
          <cell r="L1698">
            <v>0</v>
          </cell>
          <cell r="M1698">
            <v>3.83</v>
          </cell>
          <cell r="N1698">
            <v>3.83</v>
          </cell>
          <cell r="O1698">
            <v>111.03</v>
          </cell>
          <cell r="P1698">
            <v>1166.6099999999999</v>
          </cell>
          <cell r="Q1698">
            <v>6.39</v>
          </cell>
          <cell r="R1698">
            <v>123</v>
          </cell>
          <cell r="S1698">
            <v>935</v>
          </cell>
          <cell r="T1698" t="str">
            <v>Амортизация (канализация)</v>
          </cell>
          <cell r="U1698">
            <v>12037.5</v>
          </cell>
          <cell r="V1698">
            <v>65</v>
          </cell>
          <cell r="W1698">
            <v>25</v>
          </cell>
          <cell r="X1698">
            <v>40</v>
          </cell>
          <cell r="Y1698">
            <v>38.461538461538467</v>
          </cell>
          <cell r="Z1698">
            <v>4629.8076923076933</v>
          </cell>
          <cell r="AA1698">
            <v>7407.6923076923067</v>
          </cell>
          <cell r="AB1698">
            <v>6.349758966314627</v>
          </cell>
          <cell r="AC1698">
            <v>6835.0660457222202</v>
          </cell>
          <cell r="AD1698">
            <v>593.98373802991307</v>
          </cell>
          <cell r="AE1698">
            <v>8112.7060457222206</v>
          </cell>
          <cell r="AF1698">
            <v>705.01373802991304</v>
          </cell>
          <cell r="AG1698">
            <v>24.338118137166664</v>
          </cell>
          <cell r="AH1698">
            <v>15.432692307692307</v>
          </cell>
        </row>
        <row r="1699">
          <cell r="A1699">
            <v>2230</v>
          </cell>
          <cell r="B1699" t="str">
            <v>КАн-ция от школы 35 ст Майкудук</v>
          </cell>
          <cell r="C1699">
            <v>3.6</v>
          </cell>
          <cell r="D1699" t="str">
            <v>28</v>
          </cell>
          <cell r="E1699" t="str">
            <v>11.05.05</v>
          </cell>
          <cell r="F1699" t="str">
            <v/>
          </cell>
          <cell r="G1699" t="str">
            <v xml:space="preserve">  .  .</v>
          </cell>
          <cell r="H1699">
            <v>6042.57</v>
          </cell>
          <cell r="I1699">
            <v>0</v>
          </cell>
          <cell r="J1699">
            <v>0</v>
          </cell>
          <cell r="K1699">
            <v>6042.57</v>
          </cell>
          <cell r="L1699">
            <v>0</v>
          </cell>
          <cell r="M1699">
            <v>18.13</v>
          </cell>
          <cell r="N1699">
            <v>18.13</v>
          </cell>
          <cell r="O1699">
            <v>525.59</v>
          </cell>
          <cell r="P1699">
            <v>5516.98</v>
          </cell>
          <cell r="Q1699">
            <v>30.21</v>
          </cell>
          <cell r="R1699">
            <v>123</v>
          </cell>
          <cell r="S1699">
            <v>935</v>
          </cell>
          <cell r="T1699" t="str">
            <v>Амортизация (канализация)</v>
          </cell>
          <cell r="U1699">
            <v>64556.800000000003</v>
          </cell>
          <cell r="V1699">
            <v>65</v>
          </cell>
          <cell r="W1699">
            <v>25</v>
          </cell>
          <cell r="X1699">
            <v>40</v>
          </cell>
          <cell r="Y1699">
            <v>38.461538461538467</v>
          </cell>
          <cell r="Z1699">
            <v>24829.538461538465</v>
          </cell>
          <cell r="AA1699">
            <v>39727.261538461535</v>
          </cell>
          <cell r="AB1699">
            <v>7.2009072968293406</v>
          </cell>
          <cell r="AC1699">
            <v>37469.416404602067</v>
          </cell>
          <cell r="AD1699">
            <v>3259.1348661405332</v>
          </cell>
          <cell r="AE1699">
            <v>43511.986404602067</v>
          </cell>
          <cell r="AF1699">
            <v>3784.7248661405333</v>
          </cell>
          <cell r="AG1699">
            <v>130.53595921380619</v>
          </cell>
          <cell r="AH1699">
            <v>82.765128205128207</v>
          </cell>
        </row>
        <row r="1700">
          <cell r="A1700">
            <v>2231</v>
          </cell>
          <cell r="B1700" t="str">
            <v>Кан-ция от дом 50 в 19 М-не</v>
          </cell>
          <cell r="C1700">
            <v>3.6</v>
          </cell>
          <cell r="D1700" t="str">
            <v>28</v>
          </cell>
          <cell r="E1700" t="str">
            <v>11.05.05</v>
          </cell>
          <cell r="F1700" t="str">
            <v/>
          </cell>
          <cell r="G1700" t="str">
            <v xml:space="preserve">  .  .</v>
          </cell>
          <cell r="H1700">
            <v>10150.81</v>
          </cell>
          <cell r="I1700">
            <v>0</v>
          </cell>
          <cell r="J1700">
            <v>0</v>
          </cell>
          <cell r="K1700">
            <v>10150.81</v>
          </cell>
          <cell r="L1700">
            <v>0</v>
          </cell>
          <cell r="M1700">
            <v>30.45</v>
          </cell>
          <cell r="N1700">
            <v>30.45</v>
          </cell>
          <cell r="O1700">
            <v>30.45</v>
          </cell>
          <cell r="P1700">
            <v>10120.36</v>
          </cell>
          <cell r="Q1700">
            <v>50.75</v>
          </cell>
          <cell r="R1700">
            <v>123</v>
          </cell>
          <cell r="S1700">
            <v>935</v>
          </cell>
          <cell r="T1700" t="str">
            <v>Амортизация (канализация)</v>
          </cell>
          <cell r="U1700">
            <v>575000</v>
          </cell>
          <cell r="V1700">
            <v>67.599999999999994</v>
          </cell>
          <cell r="W1700">
            <v>26</v>
          </cell>
          <cell r="X1700">
            <v>41.6</v>
          </cell>
          <cell r="Y1700">
            <v>38.461538461538467</v>
          </cell>
          <cell r="Z1700">
            <v>221153.84615384619</v>
          </cell>
          <cell r="AA1700">
            <v>353846.15384615381</v>
          </cell>
          <cell r="AB1700">
            <v>34.963791193806721</v>
          </cell>
          <cell r="AC1700">
            <v>344759.9912880052</v>
          </cell>
          <cell r="AD1700">
            <v>1034.1974418514146</v>
          </cell>
          <cell r="AE1700">
            <v>354910.8012880052</v>
          </cell>
          <cell r="AF1700">
            <v>1064.6474418514147</v>
          </cell>
          <cell r="AG1700">
            <v>1064.7324038640156</v>
          </cell>
          <cell r="AH1700">
            <v>708.8264299802762</v>
          </cell>
        </row>
        <row r="1701">
          <cell r="A1701">
            <v>2232</v>
          </cell>
          <cell r="B1701" t="str">
            <v>Кан-ция от дома 9-13 Восток-2</v>
          </cell>
          <cell r="C1701">
            <v>3.6</v>
          </cell>
          <cell r="D1701" t="str">
            <v>28</v>
          </cell>
          <cell r="E1701" t="str">
            <v>11.05.05</v>
          </cell>
          <cell r="F1701" t="str">
            <v/>
          </cell>
          <cell r="G1701" t="str">
            <v xml:space="preserve">  .  .</v>
          </cell>
          <cell r="H1701">
            <v>2425.91</v>
          </cell>
          <cell r="I1701">
            <v>0</v>
          </cell>
          <cell r="J1701">
            <v>0</v>
          </cell>
          <cell r="K1701">
            <v>2425.91</v>
          </cell>
          <cell r="L1701">
            <v>0</v>
          </cell>
          <cell r="M1701">
            <v>7.28</v>
          </cell>
          <cell r="N1701">
            <v>7.28</v>
          </cell>
          <cell r="O1701">
            <v>211.04</v>
          </cell>
          <cell r="P1701">
            <v>2214.87</v>
          </cell>
          <cell r="Q1701">
            <v>12.13</v>
          </cell>
          <cell r="R1701">
            <v>123</v>
          </cell>
          <cell r="S1701">
            <v>935</v>
          </cell>
          <cell r="T1701" t="str">
            <v>Амортизация (канализация)</v>
          </cell>
          <cell r="U1701">
            <v>68000</v>
          </cell>
          <cell r="V1701">
            <v>65</v>
          </cell>
          <cell r="W1701">
            <v>25</v>
          </cell>
          <cell r="X1701">
            <v>40</v>
          </cell>
          <cell r="Y1701">
            <v>38.461538461538467</v>
          </cell>
          <cell r="Z1701">
            <v>26153.84615384616</v>
          </cell>
          <cell r="AA1701">
            <v>41846.153846153844</v>
          </cell>
          <cell r="AB1701">
            <v>18.893277639840644</v>
          </cell>
          <cell r="AC1701">
            <v>43407.481159265808</v>
          </cell>
          <cell r="AD1701">
            <v>3776.1973131119694</v>
          </cell>
          <cell r="AE1701">
            <v>45833.391159265811</v>
          </cell>
          <cell r="AF1701">
            <v>3987.2373131119693</v>
          </cell>
          <cell r="AG1701">
            <v>137.50017347779743</v>
          </cell>
          <cell r="AH1701">
            <v>87.179487179487182</v>
          </cell>
        </row>
        <row r="1702">
          <cell r="A1702">
            <v>2233</v>
          </cell>
          <cell r="B1702" t="str">
            <v>Кан-ция Восток-2 от домов 37-41</v>
          </cell>
          <cell r="C1702">
            <v>3.6</v>
          </cell>
          <cell r="D1702" t="str">
            <v>28</v>
          </cell>
          <cell r="E1702" t="str">
            <v>11.05.05</v>
          </cell>
          <cell r="F1702" t="str">
            <v/>
          </cell>
          <cell r="G1702" t="str">
            <v xml:space="preserve">  .  .</v>
          </cell>
          <cell r="H1702">
            <v>18407.86</v>
          </cell>
          <cell r="I1702">
            <v>0</v>
          </cell>
          <cell r="J1702">
            <v>0</v>
          </cell>
          <cell r="K1702">
            <v>18407.86</v>
          </cell>
          <cell r="L1702">
            <v>0</v>
          </cell>
          <cell r="M1702">
            <v>55.22</v>
          </cell>
          <cell r="N1702">
            <v>55.22</v>
          </cell>
          <cell r="O1702">
            <v>1600.84</v>
          </cell>
          <cell r="P1702">
            <v>16807.02</v>
          </cell>
          <cell r="Q1702">
            <v>92.04</v>
          </cell>
          <cell r="R1702">
            <v>123</v>
          </cell>
          <cell r="S1702">
            <v>935</v>
          </cell>
          <cell r="T1702" t="str">
            <v>Амортизация (канализация)</v>
          </cell>
          <cell r="U1702">
            <v>129752</v>
          </cell>
          <cell r="V1702">
            <v>65</v>
          </cell>
          <cell r="W1702">
            <v>25</v>
          </cell>
          <cell r="X1702">
            <v>40</v>
          </cell>
          <cell r="Y1702">
            <v>38.461538461538467</v>
          </cell>
          <cell r="Z1702">
            <v>49904.615384615397</v>
          </cell>
          <cell r="AA1702">
            <v>79847.384615384595</v>
          </cell>
          <cell r="AB1702">
            <v>4.7508353423381777</v>
          </cell>
          <cell r="AC1702">
            <v>69044.851864813245</v>
          </cell>
          <cell r="AD1702">
            <v>6004.4872494286483</v>
          </cell>
          <cell r="AE1702">
            <v>87452.711864813245</v>
          </cell>
          <cell r="AF1702">
            <v>7605.3272494286484</v>
          </cell>
          <cell r="AG1702">
            <v>262.35813559443977</v>
          </cell>
          <cell r="AH1702">
            <v>166.34871794871796</v>
          </cell>
        </row>
        <row r="1703">
          <cell r="A1703">
            <v>2234</v>
          </cell>
          <cell r="B1703" t="str">
            <v>Кан-ция от домов 23-35 Восток-2</v>
          </cell>
          <cell r="C1703">
            <v>3.6</v>
          </cell>
          <cell r="D1703" t="str">
            <v>28</v>
          </cell>
          <cell r="E1703" t="str">
            <v>11.05.05</v>
          </cell>
          <cell r="F1703" t="str">
            <v/>
          </cell>
          <cell r="G1703" t="str">
            <v xml:space="preserve">  .  .</v>
          </cell>
          <cell r="H1703">
            <v>0.01</v>
          </cell>
          <cell r="I1703">
            <v>0</v>
          </cell>
          <cell r="J1703">
            <v>0</v>
          </cell>
          <cell r="K1703">
            <v>0.01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0.01</v>
          </cell>
          <cell r="Q1703">
            <v>0</v>
          </cell>
          <cell r="R1703">
            <v>123</v>
          </cell>
          <cell r="S1703">
            <v>935</v>
          </cell>
          <cell r="T1703" t="str">
            <v>Амортизация (канализация)</v>
          </cell>
          <cell r="U1703">
            <v>6611396</v>
          </cell>
          <cell r="V1703">
            <v>67.599999999999994</v>
          </cell>
          <cell r="W1703">
            <v>26</v>
          </cell>
          <cell r="X1703">
            <v>41.6</v>
          </cell>
          <cell r="Y1703">
            <v>38.461538461538467</v>
          </cell>
          <cell r="Z1703">
            <v>2542844.615384616</v>
          </cell>
          <cell r="AA1703">
            <v>4068551.384615384</v>
          </cell>
          <cell r="AB1703">
            <v>406855138.46153837</v>
          </cell>
          <cell r="AC1703">
            <v>4068551.3746153843</v>
          </cell>
          <cell r="AD1703">
            <v>0</v>
          </cell>
          <cell r="AE1703">
            <v>4068551.384615384</v>
          </cell>
          <cell r="AF1703">
            <v>0</v>
          </cell>
          <cell r="AG1703">
            <v>12205.654153846153</v>
          </cell>
          <cell r="AH1703">
            <v>8150.1429980276143</v>
          </cell>
        </row>
        <row r="1704">
          <cell r="A1704">
            <v>2235</v>
          </cell>
          <cell r="B1704" t="str">
            <v>Коллектор от соцкультбыта Юго-Востока</v>
          </cell>
          <cell r="C1704">
            <v>3.6</v>
          </cell>
          <cell r="D1704" t="str">
            <v>28</v>
          </cell>
          <cell r="E1704" t="str">
            <v>11.05.05</v>
          </cell>
          <cell r="F1704" t="str">
            <v/>
          </cell>
          <cell r="G1704" t="str">
            <v xml:space="preserve">  .  .</v>
          </cell>
          <cell r="H1704">
            <v>0.01</v>
          </cell>
          <cell r="I1704">
            <v>0</v>
          </cell>
          <cell r="J1704">
            <v>0</v>
          </cell>
          <cell r="K1704">
            <v>0.01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0.01</v>
          </cell>
          <cell r="Q1704">
            <v>0</v>
          </cell>
          <cell r="R1704">
            <v>123</v>
          </cell>
          <cell r="S1704">
            <v>935</v>
          </cell>
          <cell r="T1704" t="str">
            <v>Амортизация (канализация)</v>
          </cell>
          <cell r="U1704">
            <v>3494689</v>
          </cell>
          <cell r="V1704">
            <v>65</v>
          </cell>
          <cell r="W1704">
            <v>25</v>
          </cell>
          <cell r="X1704">
            <v>40</v>
          </cell>
          <cell r="Y1704">
            <v>38.461538461538467</v>
          </cell>
          <cell r="Z1704">
            <v>1344111.1538461542</v>
          </cell>
          <cell r="AA1704">
            <v>2150577.846153846</v>
          </cell>
          <cell r="AB1704">
            <v>215057784.61538461</v>
          </cell>
          <cell r="AC1704">
            <v>2150577.8361538462</v>
          </cell>
          <cell r="AD1704">
            <v>0</v>
          </cell>
          <cell r="AE1704">
            <v>2150577.846153846</v>
          </cell>
          <cell r="AF1704">
            <v>0</v>
          </cell>
          <cell r="AG1704">
            <v>6451.7335384615371</v>
          </cell>
          <cell r="AH1704">
            <v>4480.3705128205129</v>
          </cell>
        </row>
        <row r="1705">
          <cell r="A1705">
            <v>2236</v>
          </cell>
          <cell r="B1705" t="str">
            <v>Кан-ция от д 28 М-на 30</v>
          </cell>
          <cell r="C1705">
            <v>3.6</v>
          </cell>
          <cell r="D1705" t="str">
            <v>28</v>
          </cell>
          <cell r="E1705" t="str">
            <v>11.05.05</v>
          </cell>
          <cell r="F1705" t="str">
            <v/>
          </cell>
          <cell r="G1705" t="str">
            <v xml:space="preserve">  .  .</v>
          </cell>
          <cell r="H1705">
            <v>8044.13</v>
          </cell>
          <cell r="I1705">
            <v>0</v>
          </cell>
          <cell r="J1705">
            <v>0</v>
          </cell>
          <cell r="K1705">
            <v>8044.13</v>
          </cell>
          <cell r="L1705">
            <v>0</v>
          </cell>
          <cell r="M1705">
            <v>24.13</v>
          </cell>
          <cell r="N1705">
            <v>24.13</v>
          </cell>
          <cell r="O1705">
            <v>699.53</v>
          </cell>
          <cell r="P1705">
            <v>7344.6</v>
          </cell>
          <cell r="Q1705">
            <v>40.22</v>
          </cell>
          <cell r="R1705">
            <v>123</v>
          </cell>
          <cell r="S1705">
            <v>935</v>
          </cell>
          <cell r="T1705" t="str">
            <v>Амортизация (канализация)</v>
          </cell>
          <cell r="U1705">
            <v>123660</v>
          </cell>
          <cell r="V1705">
            <v>62.4</v>
          </cell>
          <cell r="W1705">
            <v>24</v>
          </cell>
          <cell r="X1705">
            <v>38.4</v>
          </cell>
          <cell r="Y1705">
            <v>38.46153846153846</v>
          </cell>
          <cell r="Z1705">
            <v>47561.538461538454</v>
          </cell>
          <cell r="AA1705">
            <v>76098.461538461532</v>
          </cell>
          <cell r="AB1705">
            <v>10.361144451496546</v>
          </cell>
          <cell r="AC1705">
            <v>75302.262916616906</v>
          </cell>
          <cell r="AD1705">
            <v>6548.4013781553786</v>
          </cell>
          <cell r="AE1705">
            <v>83346.392916616911</v>
          </cell>
          <cell r="AF1705">
            <v>7247.9313781553783</v>
          </cell>
          <cell r="AG1705">
            <v>250.03917874985075</v>
          </cell>
          <cell r="AH1705">
            <v>165.14423076923077</v>
          </cell>
        </row>
        <row r="1706">
          <cell r="A1706">
            <v>2237</v>
          </cell>
          <cell r="B1706" t="str">
            <v>Кан-ция от дома 147 ул Новоселов</v>
          </cell>
          <cell r="C1706">
            <v>3.6</v>
          </cell>
          <cell r="D1706" t="str">
            <v>28</v>
          </cell>
          <cell r="E1706" t="str">
            <v>11.05.05</v>
          </cell>
          <cell r="F1706" t="str">
            <v/>
          </cell>
          <cell r="G1706" t="str">
            <v xml:space="preserve">  .  .</v>
          </cell>
          <cell r="H1706">
            <v>0.01</v>
          </cell>
          <cell r="I1706">
            <v>0</v>
          </cell>
          <cell r="J1706">
            <v>0</v>
          </cell>
          <cell r="K1706">
            <v>0.01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0.01</v>
          </cell>
          <cell r="Q1706">
            <v>0</v>
          </cell>
          <cell r="R1706">
            <v>123</v>
          </cell>
          <cell r="S1706">
            <v>935</v>
          </cell>
          <cell r="T1706" t="str">
            <v>Амортизация (канализация)</v>
          </cell>
          <cell r="U1706">
            <v>19240</v>
          </cell>
          <cell r="V1706">
            <v>62.4</v>
          </cell>
          <cell r="W1706">
            <v>24</v>
          </cell>
          <cell r="X1706">
            <v>38.4</v>
          </cell>
          <cell r="Y1706">
            <v>38.46153846153846</v>
          </cell>
          <cell r="Z1706">
            <v>7400</v>
          </cell>
          <cell r="AA1706">
            <v>11840</v>
          </cell>
          <cell r="AB1706">
            <v>1184000</v>
          </cell>
          <cell r="AC1706">
            <v>11839.99</v>
          </cell>
          <cell r="AD1706">
            <v>0</v>
          </cell>
          <cell r="AE1706">
            <v>11840</v>
          </cell>
          <cell r="AF1706">
            <v>0</v>
          </cell>
          <cell r="AG1706">
            <v>35.520000000000003</v>
          </cell>
          <cell r="AH1706">
            <v>25.694444444444443</v>
          </cell>
        </row>
        <row r="1707">
          <cell r="A1707">
            <v>2238</v>
          </cell>
          <cell r="B1707" t="str">
            <v>Кан-ция от дома 5 М-на 30</v>
          </cell>
          <cell r="C1707">
            <v>3.6</v>
          </cell>
          <cell r="D1707" t="str">
            <v>28</v>
          </cell>
          <cell r="E1707" t="str">
            <v>11.05.05</v>
          </cell>
          <cell r="F1707" t="str">
            <v/>
          </cell>
          <cell r="G1707" t="str">
            <v xml:space="preserve">  .  .</v>
          </cell>
          <cell r="H1707">
            <v>2271.54</v>
          </cell>
          <cell r="I1707">
            <v>0</v>
          </cell>
          <cell r="J1707">
            <v>0</v>
          </cell>
          <cell r="K1707">
            <v>2271.54</v>
          </cell>
          <cell r="L1707">
            <v>0</v>
          </cell>
          <cell r="M1707">
            <v>6.81</v>
          </cell>
          <cell r="N1707">
            <v>6.81</v>
          </cell>
          <cell r="O1707">
            <v>197.43</v>
          </cell>
          <cell r="P1707">
            <v>2074.11</v>
          </cell>
          <cell r="Q1707">
            <v>11.36</v>
          </cell>
          <cell r="R1707">
            <v>123</v>
          </cell>
          <cell r="S1707">
            <v>935</v>
          </cell>
          <cell r="T1707" t="str">
            <v>Амортизация (канализация)</v>
          </cell>
          <cell r="U1707">
            <v>14275</v>
          </cell>
          <cell r="V1707">
            <v>62.4</v>
          </cell>
          <cell r="W1707">
            <v>24</v>
          </cell>
          <cell r="X1707">
            <v>38.4</v>
          </cell>
          <cell r="Y1707">
            <v>38.46153846153846</v>
          </cell>
          <cell r="Z1707">
            <v>5490.3846153846152</v>
          </cell>
          <cell r="AA1707">
            <v>8784.6153846153848</v>
          </cell>
          <cell r="AB1707">
            <v>4.2353661978464903</v>
          </cell>
          <cell r="AC1707">
            <v>7349.2637330562166</v>
          </cell>
          <cell r="AD1707">
            <v>638.75834844083261</v>
          </cell>
          <cell r="AE1707">
            <v>9620.8037330562165</v>
          </cell>
          <cell r="AF1707">
            <v>836.18834844083267</v>
          </cell>
          <cell r="AG1707">
            <v>28.862411199168648</v>
          </cell>
          <cell r="AH1707">
            <v>19.063835470085468</v>
          </cell>
        </row>
        <row r="1708">
          <cell r="A1708">
            <v>2239</v>
          </cell>
          <cell r="B1708" t="str">
            <v>Коллектор в р-не мясокомбината</v>
          </cell>
          <cell r="C1708">
            <v>3.6</v>
          </cell>
          <cell r="D1708" t="str">
            <v>28</v>
          </cell>
          <cell r="E1708" t="str">
            <v>11.05.05</v>
          </cell>
          <cell r="F1708" t="str">
            <v/>
          </cell>
          <cell r="G1708" t="str">
            <v xml:space="preserve">  .  .</v>
          </cell>
          <cell r="H1708">
            <v>0.01</v>
          </cell>
          <cell r="I1708">
            <v>0</v>
          </cell>
          <cell r="J1708">
            <v>0</v>
          </cell>
          <cell r="K1708">
            <v>0.01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0.01</v>
          </cell>
          <cell r="Q1708">
            <v>0</v>
          </cell>
          <cell r="R1708">
            <v>123</v>
          </cell>
          <cell r="S1708">
            <v>935</v>
          </cell>
          <cell r="T1708" t="str">
            <v>Амортизация (канализация)</v>
          </cell>
          <cell r="U1708">
            <v>6166530</v>
          </cell>
          <cell r="V1708">
            <v>62.4</v>
          </cell>
          <cell r="W1708">
            <v>24</v>
          </cell>
          <cell r="X1708">
            <v>38.4</v>
          </cell>
          <cell r="Y1708">
            <v>38.46153846153846</v>
          </cell>
          <cell r="Z1708">
            <v>2371742.3076923075</v>
          </cell>
          <cell r="AA1708">
            <v>3794787.6923076925</v>
          </cell>
          <cell r="AB1708">
            <v>379478769.23076922</v>
          </cell>
          <cell r="AC1708">
            <v>3794787.6823076922</v>
          </cell>
          <cell r="AD1708">
            <v>0</v>
          </cell>
          <cell r="AE1708">
            <v>3794787.692307692</v>
          </cell>
          <cell r="AF1708">
            <v>0</v>
          </cell>
          <cell r="AG1708">
            <v>11384.363076923075</v>
          </cell>
          <cell r="AH1708">
            <v>8235.2163461538457</v>
          </cell>
        </row>
        <row r="1709">
          <cell r="A1709">
            <v>2240</v>
          </cell>
          <cell r="B1709" t="str">
            <v>Кан-ция от дому 26 М-на 30</v>
          </cell>
          <cell r="C1709">
            <v>3.6</v>
          </cell>
          <cell r="D1709" t="str">
            <v>28</v>
          </cell>
          <cell r="E1709" t="str">
            <v>11.05.05</v>
          </cell>
          <cell r="F1709" t="str">
            <v/>
          </cell>
          <cell r="G1709" t="str">
            <v xml:space="preserve">  .  .</v>
          </cell>
          <cell r="H1709">
            <v>16662.080000000002</v>
          </cell>
          <cell r="I1709">
            <v>0</v>
          </cell>
          <cell r="J1709">
            <v>0</v>
          </cell>
          <cell r="K1709">
            <v>16662.080000000002</v>
          </cell>
          <cell r="L1709">
            <v>0</v>
          </cell>
          <cell r="M1709">
            <v>49.99</v>
          </cell>
          <cell r="N1709">
            <v>49.99</v>
          </cell>
          <cell r="O1709">
            <v>1449.21</v>
          </cell>
          <cell r="P1709">
            <v>15212.87</v>
          </cell>
          <cell r="Q1709">
            <v>83.31</v>
          </cell>
          <cell r="R1709">
            <v>123</v>
          </cell>
          <cell r="S1709">
            <v>935</v>
          </cell>
          <cell r="T1709" t="str">
            <v>Амортизация (канализация)</v>
          </cell>
          <cell r="U1709">
            <v>245430</v>
          </cell>
          <cell r="V1709">
            <v>62.4</v>
          </cell>
          <cell r="W1709">
            <v>24</v>
          </cell>
          <cell r="X1709">
            <v>38.4</v>
          </cell>
          <cell r="Y1709">
            <v>38.46153846153846</v>
          </cell>
          <cell r="Z1709">
            <v>94396.153846153844</v>
          </cell>
          <cell r="AA1709">
            <v>151033.84615384619</v>
          </cell>
          <cell r="AB1709">
            <v>9.9280310785437713</v>
          </cell>
          <cell r="AC1709">
            <v>148759.5680731826</v>
          </cell>
          <cell r="AD1709">
            <v>12938.591919336421</v>
          </cell>
          <cell r="AE1709">
            <v>165421.64807318262</v>
          </cell>
          <cell r="AF1709">
            <v>14387.80191933642</v>
          </cell>
          <cell r="AG1709">
            <v>496.26494421954794</v>
          </cell>
          <cell r="AH1709">
            <v>327.76442307692309</v>
          </cell>
        </row>
        <row r="1710">
          <cell r="A1710">
            <v>2241</v>
          </cell>
          <cell r="B1710" t="str">
            <v>Кан-ция КЦД 36 М-на 30</v>
          </cell>
          <cell r="C1710">
            <v>3.6</v>
          </cell>
          <cell r="D1710" t="str">
            <v>28</v>
          </cell>
          <cell r="E1710" t="str">
            <v>11.05.05</v>
          </cell>
          <cell r="F1710" t="str">
            <v/>
          </cell>
          <cell r="G1710" t="str">
            <v xml:space="preserve">  .  .</v>
          </cell>
          <cell r="H1710">
            <v>25992.73</v>
          </cell>
          <cell r="I1710">
            <v>0</v>
          </cell>
          <cell r="J1710">
            <v>0</v>
          </cell>
          <cell r="K1710">
            <v>25992.73</v>
          </cell>
          <cell r="L1710">
            <v>0</v>
          </cell>
          <cell r="M1710">
            <v>77.98</v>
          </cell>
          <cell r="N1710">
            <v>77.98</v>
          </cell>
          <cell r="O1710">
            <v>2260.64</v>
          </cell>
          <cell r="P1710">
            <v>23732.09</v>
          </cell>
          <cell r="Q1710">
            <v>129.96</v>
          </cell>
          <cell r="R1710">
            <v>123</v>
          </cell>
          <cell r="S1710">
            <v>935</v>
          </cell>
          <cell r="T1710" t="str">
            <v>Амортизация (канализация)</v>
          </cell>
          <cell r="U1710">
            <v>442800</v>
          </cell>
          <cell r="V1710">
            <v>62.4</v>
          </cell>
          <cell r="W1710">
            <v>24</v>
          </cell>
          <cell r="X1710">
            <v>38.4</v>
          </cell>
          <cell r="Y1710">
            <v>38.46153846153846</v>
          </cell>
          <cell r="Z1710">
            <v>170307.69230769228</v>
          </cell>
          <cell r="AA1710">
            <v>272492.30769230775</v>
          </cell>
          <cell r="AB1710">
            <v>11.482018974827238</v>
          </cell>
          <cell r="AC1710">
            <v>272456.28906756121</v>
          </cell>
          <cell r="AD1710">
            <v>23696.071375253447</v>
          </cell>
          <cell r="AE1710">
            <v>298449.0190675612</v>
          </cell>
          <cell r="AF1710">
            <v>25956.711375253446</v>
          </cell>
          <cell r="AG1710">
            <v>895.34705720268357</v>
          </cell>
          <cell r="AH1710">
            <v>591.34615384615392</v>
          </cell>
        </row>
        <row r="1711">
          <cell r="A1711">
            <v>2242</v>
          </cell>
          <cell r="B1711" t="str">
            <v>Кан-ция от общеж по Н-Абдирова 53</v>
          </cell>
          <cell r="C1711">
            <v>3.6</v>
          </cell>
          <cell r="D1711" t="str">
            <v>28</v>
          </cell>
          <cell r="E1711" t="str">
            <v>11.05.05</v>
          </cell>
          <cell r="F1711" t="str">
            <v/>
          </cell>
          <cell r="G1711" t="str">
            <v xml:space="preserve">  .  .</v>
          </cell>
          <cell r="H1711">
            <v>9263.89</v>
          </cell>
          <cell r="I1711">
            <v>0</v>
          </cell>
          <cell r="J1711">
            <v>0</v>
          </cell>
          <cell r="K1711">
            <v>9263.89</v>
          </cell>
          <cell r="L1711">
            <v>0</v>
          </cell>
          <cell r="M1711">
            <v>27.79</v>
          </cell>
          <cell r="N1711">
            <v>27.79</v>
          </cell>
          <cell r="O1711">
            <v>518.23</v>
          </cell>
          <cell r="P1711">
            <v>8745.66</v>
          </cell>
          <cell r="Q1711">
            <v>46.32</v>
          </cell>
          <cell r="R1711">
            <v>123</v>
          </cell>
          <cell r="S1711">
            <v>935</v>
          </cell>
          <cell r="T1711" t="str">
            <v>Амортизация (канализация)</v>
          </cell>
          <cell r="U1711">
            <v>100710</v>
          </cell>
          <cell r="V1711">
            <v>62.4</v>
          </cell>
          <cell r="W1711">
            <v>24</v>
          </cell>
          <cell r="X1711">
            <v>38.4</v>
          </cell>
          <cell r="Y1711">
            <v>38.46153846153846</v>
          </cell>
          <cell r="Z1711">
            <v>38734.615384615376</v>
          </cell>
          <cell r="AA1711">
            <v>61975.38461538461</v>
          </cell>
          <cell r="AB1711">
            <v>7.0864159612178623</v>
          </cell>
          <cell r="AC1711">
            <v>56383.887958966545</v>
          </cell>
          <cell r="AD1711">
            <v>3154.1633435819331</v>
          </cell>
          <cell r="AE1711">
            <v>65647.777958966544</v>
          </cell>
          <cell r="AF1711">
            <v>3672.3933435819331</v>
          </cell>
          <cell r="AG1711">
            <v>196.94333387689963</v>
          </cell>
          <cell r="AH1711">
            <v>134.49519230769229</v>
          </cell>
        </row>
        <row r="1712">
          <cell r="A1712">
            <v>2243</v>
          </cell>
          <cell r="B1712" t="str">
            <v>Кан-ция от пристройке обед зала УВД кв86</v>
          </cell>
          <cell r="C1712">
            <v>3.6</v>
          </cell>
          <cell r="D1712" t="str">
            <v>28</v>
          </cell>
          <cell r="E1712" t="str">
            <v>11.05.05</v>
          </cell>
          <cell r="F1712" t="str">
            <v/>
          </cell>
          <cell r="G1712" t="str">
            <v xml:space="preserve">  .  .</v>
          </cell>
          <cell r="H1712">
            <v>8931.5300000000007</v>
          </cell>
          <cell r="I1712">
            <v>0</v>
          </cell>
          <cell r="J1712">
            <v>0</v>
          </cell>
          <cell r="K1712">
            <v>8931.5300000000007</v>
          </cell>
          <cell r="L1712">
            <v>0</v>
          </cell>
          <cell r="M1712">
            <v>26.79</v>
          </cell>
          <cell r="N1712">
            <v>26.79</v>
          </cell>
          <cell r="O1712">
            <v>776.65</v>
          </cell>
          <cell r="P1712">
            <v>8154.88</v>
          </cell>
          <cell r="Q1712">
            <v>44.66</v>
          </cell>
          <cell r="R1712">
            <v>123</v>
          </cell>
          <cell r="S1712">
            <v>935</v>
          </cell>
          <cell r="T1712" t="str">
            <v>Амортизация (канализация)</v>
          </cell>
          <cell r="U1712">
            <v>75894</v>
          </cell>
          <cell r="V1712">
            <v>62.4</v>
          </cell>
          <cell r="W1712">
            <v>24</v>
          </cell>
          <cell r="X1712">
            <v>38.4</v>
          </cell>
          <cell r="Y1712">
            <v>38.46153846153846</v>
          </cell>
          <cell r="Z1712">
            <v>29190</v>
          </cell>
          <cell r="AA1712">
            <v>46704</v>
          </cell>
          <cell r="AB1712">
            <v>5.7271229006435407</v>
          </cell>
          <cell r="AC1712">
            <v>42220.440000784809</v>
          </cell>
          <cell r="AD1712">
            <v>3671.3200007848059</v>
          </cell>
          <cell r="AE1712">
            <v>51151.970000784808</v>
          </cell>
          <cell r="AF1712">
            <v>4447.970000784806</v>
          </cell>
          <cell r="AG1712">
            <v>153.45591000235444</v>
          </cell>
          <cell r="AH1712">
            <v>101.35416666666667</v>
          </cell>
        </row>
        <row r="1713">
          <cell r="A1713">
            <v>2244</v>
          </cell>
          <cell r="B1713" t="str">
            <v>Кан-ция от дома 20  М-на 7 нов гор</v>
          </cell>
          <cell r="C1713">
            <v>3.6</v>
          </cell>
          <cell r="D1713" t="str">
            <v>28</v>
          </cell>
          <cell r="E1713" t="str">
            <v>11.05.05</v>
          </cell>
          <cell r="F1713" t="str">
            <v/>
          </cell>
          <cell r="G1713" t="str">
            <v xml:space="preserve">  .  .</v>
          </cell>
          <cell r="H1713">
            <v>4162.8900000000003</v>
          </cell>
          <cell r="I1713">
            <v>0</v>
          </cell>
          <cell r="J1713">
            <v>0</v>
          </cell>
          <cell r="K1713">
            <v>4162.8900000000003</v>
          </cell>
          <cell r="L1713">
            <v>0</v>
          </cell>
          <cell r="M1713">
            <v>12.49</v>
          </cell>
          <cell r="N1713">
            <v>12.49</v>
          </cell>
          <cell r="O1713">
            <v>362.09</v>
          </cell>
          <cell r="P1713">
            <v>3800.8</v>
          </cell>
          <cell r="Q1713">
            <v>20.81</v>
          </cell>
          <cell r="R1713">
            <v>123</v>
          </cell>
          <cell r="S1713">
            <v>935</v>
          </cell>
          <cell r="T1713" t="str">
            <v>Амортизация (канализация)</v>
          </cell>
          <cell r="U1713">
            <v>16250</v>
          </cell>
          <cell r="V1713">
            <v>62.4</v>
          </cell>
          <cell r="W1713">
            <v>24</v>
          </cell>
          <cell r="X1713">
            <v>38.4</v>
          </cell>
          <cell r="Y1713">
            <v>38.46153846153846</v>
          </cell>
          <cell r="Z1713">
            <v>6250</v>
          </cell>
          <cell r="AA1713">
            <v>10000</v>
          </cell>
          <cell r="AB1713">
            <v>2.6310250473584507</v>
          </cell>
          <cell r="AC1713">
            <v>6789.7778593980211</v>
          </cell>
          <cell r="AD1713">
            <v>590.57785939802147</v>
          </cell>
          <cell r="AE1713">
            <v>10952.667859398021</v>
          </cell>
          <cell r="AF1713">
            <v>952.66785939802139</v>
          </cell>
          <cell r="AG1713">
            <v>32.858003578194065</v>
          </cell>
          <cell r="AH1713">
            <v>21.701388888888889</v>
          </cell>
        </row>
        <row r="1714">
          <cell r="A1714">
            <v>2245</v>
          </cell>
          <cell r="B1714" t="str">
            <v>Кан-ция от дом 20 со встроен сберкас М-2</v>
          </cell>
          <cell r="C1714">
            <v>3.6</v>
          </cell>
          <cell r="D1714" t="str">
            <v>28</v>
          </cell>
          <cell r="E1714" t="str">
            <v>11.05.05</v>
          </cell>
          <cell r="F1714" t="str">
            <v/>
          </cell>
          <cell r="G1714" t="str">
            <v xml:space="preserve">  .  .</v>
          </cell>
          <cell r="H1714">
            <v>9725.7999999999993</v>
          </cell>
          <cell r="I1714">
            <v>0</v>
          </cell>
          <cell r="J1714">
            <v>0</v>
          </cell>
          <cell r="K1714">
            <v>9725.7999999999993</v>
          </cell>
          <cell r="L1714">
            <v>0</v>
          </cell>
          <cell r="M1714">
            <v>29.18</v>
          </cell>
          <cell r="N1714">
            <v>29.18</v>
          </cell>
          <cell r="O1714">
            <v>845.92</v>
          </cell>
          <cell r="P1714">
            <v>8879.8799999999992</v>
          </cell>
          <cell r="Q1714">
            <v>48.63</v>
          </cell>
          <cell r="R1714">
            <v>123</v>
          </cell>
          <cell r="S1714">
            <v>935</v>
          </cell>
          <cell r="T1714" t="str">
            <v>Амортизация (канализация)</v>
          </cell>
          <cell r="U1714">
            <v>112860</v>
          </cell>
          <cell r="V1714">
            <v>62.4</v>
          </cell>
          <cell r="W1714">
            <v>24</v>
          </cell>
          <cell r="X1714">
            <v>38.4</v>
          </cell>
          <cell r="Y1714">
            <v>38.46153846153846</v>
          </cell>
          <cell r="Z1714">
            <v>43407.692307692298</v>
          </cell>
          <cell r="AA1714">
            <v>69452.307692307688</v>
          </cell>
          <cell r="AB1714">
            <v>7.821311514604667</v>
          </cell>
          <cell r="AC1714">
            <v>66342.71152874206</v>
          </cell>
          <cell r="AD1714">
            <v>5770.2838364343797</v>
          </cell>
          <cell r="AE1714">
            <v>76068.511528742063</v>
          </cell>
          <cell r="AF1714">
            <v>6616.2038364343798</v>
          </cell>
          <cell r="AG1714">
            <v>228.20553458622621</v>
          </cell>
          <cell r="AH1714">
            <v>150.72115384615384</v>
          </cell>
        </row>
        <row r="1715">
          <cell r="A1715">
            <v>2246</v>
          </cell>
          <cell r="B1715" t="str">
            <v>Кан-ция от д 27 М-на 30</v>
          </cell>
          <cell r="C1715">
            <v>3.6</v>
          </cell>
          <cell r="D1715" t="str">
            <v>28</v>
          </cell>
          <cell r="E1715" t="str">
            <v>11.05.05</v>
          </cell>
          <cell r="F1715" t="str">
            <v/>
          </cell>
          <cell r="G1715" t="str">
            <v xml:space="preserve">  .  .</v>
          </cell>
          <cell r="H1715">
            <v>30950.05</v>
          </cell>
          <cell r="I1715">
            <v>0</v>
          </cell>
          <cell r="J1715">
            <v>0</v>
          </cell>
          <cell r="K1715">
            <v>30950.05</v>
          </cell>
          <cell r="L1715">
            <v>0</v>
          </cell>
          <cell r="M1715">
            <v>92.85</v>
          </cell>
          <cell r="N1715">
            <v>92.85</v>
          </cell>
          <cell r="O1715">
            <v>2691.73</v>
          </cell>
          <cell r="P1715">
            <v>28258.32</v>
          </cell>
          <cell r="Q1715">
            <v>154.75</v>
          </cell>
          <cell r="R1715">
            <v>123</v>
          </cell>
          <cell r="S1715">
            <v>935</v>
          </cell>
          <cell r="T1715" t="str">
            <v>Амортизация (канализация)</v>
          </cell>
          <cell r="U1715">
            <v>38225</v>
          </cell>
          <cell r="V1715">
            <v>62.4</v>
          </cell>
          <cell r="W1715">
            <v>24</v>
          </cell>
          <cell r="X1715">
            <v>38.4</v>
          </cell>
          <cell r="Y1715">
            <v>38.46153846153846</v>
          </cell>
          <cell r="Z1715">
            <v>14701.923076923076</v>
          </cell>
          <cell r="AA1715">
            <v>23523.076923076922</v>
          </cell>
          <cell r="AB1715">
            <v>0.83243012758992474</v>
          </cell>
          <cell r="AC1715">
            <v>-5186.2959295854489</v>
          </cell>
          <cell r="AD1715">
            <v>-451.05285266237206</v>
          </cell>
          <cell r="AE1715">
            <v>25763.75407041455</v>
          </cell>
          <cell r="AF1715">
            <v>2240.677147337628</v>
          </cell>
          <cell r="AG1715">
            <v>77.291262211243648</v>
          </cell>
          <cell r="AH1715">
            <v>51.048344017094017</v>
          </cell>
        </row>
        <row r="1716">
          <cell r="A1716">
            <v>2247</v>
          </cell>
          <cell r="B1716" t="str">
            <v>КАн-ция от н/стан дома 58 М-на 28</v>
          </cell>
          <cell r="C1716">
            <v>3.6</v>
          </cell>
          <cell r="D1716" t="str">
            <v>28</v>
          </cell>
          <cell r="E1716" t="str">
            <v>11.05.05</v>
          </cell>
          <cell r="F1716" t="str">
            <v/>
          </cell>
          <cell r="G1716" t="str">
            <v xml:space="preserve">  .  .</v>
          </cell>
          <cell r="H1716">
            <v>5289.55</v>
          </cell>
          <cell r="I1716">
            <v>0</v>
          </cell>
          <cell r="J1716">
            <v>0</v>
          </cell>
          <cell r="K1716">
            <v>5289.55</v>
          </cell>
          <cell r="L1716">
            <v>0</v>
          </cell>
          <cell r="M1716">
            <v>15.87</v>
          </cell>
          <cell r="N1716">
            <v>15.87</v>
          </cell>
          <cell r="O1716">
            <v>460.07</v>
          </cell>
          <cell r="P1716">
            <v>4829.4799999999996</v>
          </cell>
          <cell r="Q1716">
            <v>26.45</v>
          </cell>
          <cell r="R1716">
            <v>123</v>
          </cell>
          <cell r="S1716">
            <v>935</v>
          </cell>
          <cell r="T1716" t="str">
            <v>Амортизация (канализация)</v>
          </cell>
          <cell r="U1716">
            <v>6487.5</v>
          </cell>
          <cell r="V1716">
            <v>62.4</v>
          </cell>
          <cell r="W1716">
            <v>24</v>
          </cell>
          <cell r="X1716">
            <v>38.4</v>
          </cell>
          <cell r="Y1716">
            <v>38.46153846153846</v>
          </cell>
          <cell r="Z1716">
            <v>2495.1923076923076</v>
          </cell>
          <cell r="AA1716">
            <v>3992.3076923076924</v>
          </cell>
          <cell r="AB1716">
            <v>0.82665373752612969</v>
          </cell>
          <cell r="AC1716">
            <v>-916.92372266866096</v>
          </cell>
          <cell r="AD1716">
            <v>-79.751414976353487</v>
          </cell>
          <cell r="AE1716">
            <v>4372.6262773313392</v>
          </cell>
          <cell r="AF1716">
            <v>380.31858502364651</v>
          </cell>
          <cell r="AG1716">
            <v>13.117878831994018</v>
          </cell>
          <cell r="AH1716">
            <v>8.6638621794871806</v>
          </cell>
        </row>
        <row r="1717">
          <cell r="A1717">
            <v>2248</v>
          </cell>
          <cell r="B1717" t="str">
            <v>Кан-ция от дома 9-17 М-на Орбита</v>
          </cell>
          <cell r="C1717">
            <v>3.6</v>
          </cell>
          <cell r="D1717" t="str">
            <v>28</v>
          </cell>
          <cell r="E1717" t="str">
            <v>11.05.05</v>
          </cell>
          <cell r="F1717" t="str">
            <v/>
          </cell>
          <cell r="G1717" t="str">
            <v xml:space="preserve">  .  .</v>
          </cell>
          <cell r="H1717">
            <v>99713.32</v>
          </cell>
          <cell r="I1717">
            <v>0</v>
          </cell>
          <cell r="J1717">
            <v>0</v>
          </cell>
          <cell r="K1717">
            <v>99713.32</v>
          </cell>
          <cell r="L1717">
            <v>0</v>
          </cell>
          <cell r="M1717">
            <v>299.14</v>
          </cell>
          <cell r="N1717">
            <v>299.14</v>
          </cell>
          <cell r="O1717">
            <v>8672.06</v>
          </cell>
          <cell r="P1717">
            <v>91041.26</v>
          </cell>
          <cell r="Q1717">
            <v>498.57</v>
          </cell>
          <cell r="R1717">
            <v>123</v>
          </cell>
          <cell r="S1717">
            <v>935</v>
          </cell>
          <cell r="T1717" t="str">
            <v>Амортизация (канализация)</v>
          </cell>
          <cell r="U1717">
            <v>1127638.33</v>
          </cell>
          <cell r="V1717">
            <v>62.4</v>
          </cell>
          <cell r="W1717">
            <v>24</v>
          </cell>
          <cell r="X1717">
            <v>38.4</v>
          </cell>
          <cell r="Y1717">
            <v>38.46153846153846</v>
          </cell>
          <cell r="Z1717">
            <v>433707.05</v>
          </cell>
          <cell r="AA1717">
            <v>693931.28</v>
          </cell>
          <cell r="AB1717">
            <v>7.6221625227946106</v>
          </cell>
          <cell r="AC1717">
            <v>660317.81072742632</v>
          </cell>
          <cell r="AD1717">
            <v>57427.790727426225</v>
          </cell>
          <cell r="AE1717">
            <v>760031.13072742638</v>
          </cell>
          <cell r="AF1717">
            <v>66099.850727426223</v>
          </cell>
          <cell r="AG1717">
            <v>2280.0933921822793</v>
          </cell>
          <cell r="AH1717">
            <v>1505.9272569444447</v>
          </cell>
        </row>
        <row r="1718">
          <cell r="A1718">
            <v>2249</v>
          </cell>
          <cell r="B1718" t="str">
            <v>Кан-ция от дома 1а 1б по ул К МАркса М-1</v>
          </cell>
          <cell r="C1718">
            <v>3.6</v>
          </cell>
          <cell r="D1718" t="str">
            <v>28</v>
          </cell>
          <cell r="E1718" t="str">
            <v>11.05.05</v>
          </cell>
          <cell r="F1718" t="str">
            <v/>
          </cell>
          <cell r="G1718" t="str">
            <v xml:space="preserve">  .  .</v>
          </cell>
          <cell r="H1718">
            <v>3501.26</v>
          </cell>
          <cell r="I1718">
            <v>0</v>
          </cell>
          <cell r="J1718">
            <v>0</v>
          </cell>
          <cell r="K1718">
            <v>3501.26</v>
          </cell>
          <cell r="L1718">
            <v>0</v>
          </cell>
          <cell r="M1718">
            <v>10.5</v>
          </cell>
          <cell r="N1718">
            <v>10.5</v>
          </cell>
          <cell r="O1718">
            <v>304.39999999999998</v>
          </cell>
          <cell r="P1718">
            <v>3196.86</v>
          </cell>
          <cell r="Q1718">
            <v>17.510000000000002</v>
          </cell>
          <cell r="R1718">
            <v>123</v>
          </cell>
          <cell r="S1718">
            <v>935</v>
          </cell>
          <cell r="T1718" t="str">
            <v>Амортизация (канализация)</v>
          </cell>
          <cell r="U1718">
            <v>11000</v>
          </cell>
          <cell r="V1718">
            <v>62.4</v>
          </cell>
          <cell r="W1718">
            <v>24</v>
          </cell>
          <cell r="X1718">
            <v>38.4</v>
          </cell>
          <cell r="Y1718">
            <v>38.46153846153846</v>
          </cell>
          <cell r="Z1718">
            <v>4230.7692307692305</v>
          </cell>
          <cell r="AA1718">
            <v>6769.2307692307695</v>
          </cell>
          <cell r="AB1718">
            <v>2.117462375340418</v>
          </cell>
          <cell r="AC1718">
            <v>3912.5263162843921</v>
          </cell>
          <cell r="AD1718">
            <v>340.1555470536232</v>
          </cell>
          <cell r="AE1718">
            <v>7413.7863162843923</v>
          </cell>
          <cell r="AF1718">
            <v>644.55554705362317</v>
          </cell>
          <cell r="AG1718">
            <v>22.241358948853176</v>
          </cell>
          <cell r="AH1718">
            <v>14.690170940170942</v>
          </cell>
        </row>
        <row r="1719">
          <cell r="A1719">
            <v>2250</v>
          </cell>
          <cell r="B1719" t="str">
            <v>Кан-ция от дома 48-54 Восток-2</v>
          </cell>
          <cell r="C1719">
            <v>3.6</v>
          </cell>
          <cell r="D1719" t="str">
            <v>28</v>
          </cell>
          <cell r="E1719" t="str">
            <v>11.05.05</v>
          </cell>
          <cell r="F1719" t="str">
            <v/>
          </cell>
          <cell r="G1719" t="str">
            <v xml:space="preserve">  .  .</v>
          </cell>
          <cell r="H1719">
            <v>8645.93</v>
          </cell>
          <cell r="I1719">
            <v>0</v>
          </cell>
          <cell r="J1719">
            <v>0</v>
          </cell>
          <cell r="K1719">
            <v>8645.93</v>
          </cell>
          <cell r="L1719">
            <v>0</v>
          </cell>
          <cell r="M1719">
            <v>25.94</v>
          </cell>
          <cell r="N1719">
            <v>25.94</v>
          </cell>
          <cell r="O1719">
            <v>752</v>
          </cell>
          <cell r="P1719">
            <v>7893.93</v>
          </cell>
          <cell r="Q1719">
            <v>43.23</v>
          </cell>
          <cell r="R1719">
            <v>123</v>
          </cell>
          <cell r="S1719">
            <v>935</v>
          </cell>
          <cell r="T1719" t="str">
            <v>Амортизация (канализация)</v>
          </cell>
          <cell r="U1719">
            <v>74500</v>
          </cell>
          <cell r="V1719">
            <v>62.4</v>
          </cell>
          <cell r="W1719">
            <v>24</v>
          </cell>
          <cell r="X1719">
            <v>38.4</v>
          </cell>
          <cell r="Y1719">
            <v>38.46153846153846</v>
          </cell>
          <cell r="Z1719">
            <v>28653.846153846152</v>
          </cell>
          <cell r="AA1719">
            <v>45846.153846153844</v>
          </cell>
          <cell r="AB1719">
            <v>5.8077730415843369</v>
          </cell>
          <cell r="AC1719">
            <v>41567.669173425267</v>
          </cell>
          <cell r="AD1719">
            <v>3615.4453272714218</v>
          </cell>
          <cell r="AE1719">
            <v>50213.599173425268</v>
          </cell>
          <cell r="AF1719">
            <v>4367.4453272714218</v>
          </cell>
          <cell r="AG1719">
            <v>150.64079752027581</v>
          </cell>
          <cell r="AH1719">
            <v>99.492521367521363</v>
          </cell>
        </row>
        <row r="1720">
          <cell r="A1720">
            <v>2251</v>
          </cell>
          <cell r="B1720" t="str">
            <v>Кан-ция от дома 43 56 58 Восток-2</v>
          </cell>
          <cell r="C1720">
            <v>3.6</v>
          </cell>
          <cell r="D1720" t="str">
            <v>28</v>
          </cell>
          <cell r="E1720" t="str">
            <v>11.05.05</v>
          </cell>
          <cell r="F1720" t="str">
            <v/>
          </cell>
          <cell r="G1720" t="str">
            <v xml:space="preserve">  .  .</v>
          </cell>
          <cell r="H1720">
            <v>2101</v>
          </cell>
          <cell r="I1720">
            <v>0</v>
          </cell>
          <cell r="J1720">
            <v>0</v>
          </cell>
          <cell r="K1720">
            <v>2101</v>
          </cell>
          <cell r="L1720">
            <v>0</v>
          </cell>
          <cell r="M1720">
            <v>6.3</v>
          </cell>
          <cell r="N1720">
            <v>6.3</v>
          </cell>
          <cell r="O1720">
            <v>182.64</v>
          </cell>
          <cell r="P1720">
            <v>1918.36</v>
          </cell>
          <cell r="Q1720">
            <v>10.51</v>
          </cell>
          <cell r="R1720">
            <v>123</v>
          </cell>
          <cell r="S1720">
            <v>935</v>
          </cell>
          <cell r="T1720" t="str">
            <v>Амортизация (канализация)</v>
          </cell>
          <cell r="U1720">
            <v>36456</v>
          </cell>
          <cell r="V1720">
            <v>62.4</v>
          </cell>
          <cell r="W1720">
            <v>24</v>
          </cell>
          <cell r="X1720">
            <v>38.4</v>
          </cell>
          <cell r="Y1720">
            <v>38.46153846153846</v>
          </cell>
          <cell r="Z1720">
            <v>14021.538461538461</v>
          </cell>
          <cell r="AA1720">
            <v>22434.461538461539</v>
          </cell>
          <cell r="AB1720">
            <v>11.694604525981328</v>
          </cell>
          <cell r="AC1720">
            <v>22469.364109086771</v>
          </cell>
          <cell r="AD1720">
            <v>1953.2625706252297</v>
          </cell>
          <cell r="AE1720">
            <v>24570.364109086771</v>
          </cell>
          <cell r="AF1720">
            <v>2135.9025706252296</v>
          </cell>
          <cell r="AG1720">
            <v>73.711092327260317</v>
          </cell>
          <cell r="AH1720">
            <v>48.685897435897438</v>
          </cell>
        </row>
        <row r="1721">
          <cell r="A1721">
            <v>2252</v>
          </cell>
          <cell r="B1721" t="str">
            <v>Затраты  строит кан-ции В1</v>
          </cell>
          <cell r="C1721">
            <v>3.6</v>
          </cell>
          <cell r="D1721" t="str">
            <v>28</v>
          </cell>
          <cell r="E1721" t="str">
            <v>11.05.05</v>
          </cell>
          <cell r="F1721" t="str">
            <v/>
          </cell>
          <cell r="G1721" t="str">
            <v xml:space="preserve">  .  .</v>
          </cell>
          <cell r="H1721">
            <v>1837.95</v>
          </cell>
          <cell r="I1721">
            <v>0</v>
          </cell>
          <cell r="J1721">
            <v>0</v>
          </cell>
          <cell r="K1721">
            <v>1837.95</v>
          </cell>
          <cell r="L1721">
            <v>0</v>
          </cell>
          <cell r="M1721">
            <v>5.51</v>
          </cell>
          <cell r="N1721">
            <v>5.51</v>
          </cell>
          <cell r="O1721">
            <v>159.75</v>
          </cell>
          <cell r="P1721">
            <v>1678.2</v>
          </cell>
          <cell r="Q1721">
            <v>9.19</v>
          </cell>
          <cell r="R1721">
            <v>123</v>
          </cell>
          <cell r="S1721">
            <v>935</v>
          </cell>
          <cell r="T1721" t="str">
            <v>Амортизация (канализация)</v>
          </cell>
          <cell r="U1721">
            <v>12500</v>
          </cell>
          <cell r="V1721">
            <v>62.4</v>
          </cell>
          <cell r="W1721">
            <v>24</v>
          </cell>
          <cell r="X1721">
            <v>38.4</v>
          </cell>
          <cell r="Y1721">
            <v>38.46153846153846</v>
          </cell>
          <cell r="Z1721">
            <v>4807.6923076923076</v>
          </cell>
          <cell r="AA1721">
            <v>7692.3076923076924</v>
          </cell>
          <cell r="AB1721">
            <v>4.5836656490928922</v>
          </cell>
          <cell r="AC1721">
            <v>6586.5982797502811</v>
          </cell>
          <cell r="AD1721">
            <v>572.49058744258957</v>
          </cell>
          <cell r="AE1721">
            <v>8424.5482797502809</v>
          </cell>
          <cell r="AF1721">
            <v>732.24058744258957</v>
          </cell>
          <cell r="AG1721">
            <v>25.273644839250846</v>
          </cell>
          <cell r="AH1721">
            <v>16.693376068376068</v>
          </cell>
        </row>
        <row r="1722">
          <cell r="A1722">
            <v>2253</v>
          </cell>
          <cell r="B1722" t="str">
            <v>Кан-ция от дома 30 31 по ул Бабушкина</v>
          </cell>
          <cell r="C1722">
            <v>3.6</v>
          </cell>
          <cell r="D1722" t="str">
            <v>28</v>
          </cell>
          <cell r="E1722" t="str">
            <v>11.05.05</v>
          </cell>
          <cell r="F1722" t="str">
            <v/>
          </cell>
          <cell r="G1722" t="str">
            <v xml:space="preserve">  .  .</v>
          </cell>
          <cell r="H1722">
            <v>17506.38</v>
          </cell>
          <cell r="I1722">
            <v>0</v>
          </cell>
          <cell r="J1722">
            <v>0</v>
          </cell>
          <cell r="K1722">
            <v>17506.38</v>
          </cell>
          <cell r="L1722">
            <v>0</v>
          </cell>
          <cell r="M1722">
            <v>52.52</v>
          </cell>
          <cell r="N1722">
            <v>52.52</v>
          </cell>
          <cell r="O1722">
            <v>764.58</v>
          </cell>
          <cell r="P1722">
            <v>16741.8</v>
          </cell>
          <cell r="Q1722">
            <v>87.53</v>
          </cell>
          <cell r="R1722">
            <v>123</v>
          </cell>
          <cell r="S1722">
            <v>935</v>
          </cell>
          <cell r="T1722" t="str">
            <v>Амортизация (канализация)</v>
          </cell>
          <cell r="U1722">
            <v>32287.5</v>
          </cell>
          <cell r="V1722">
            <v>62.4</v>
          </cell>
          <cell r="W1722">
            <v>24</v>
          </cell>
          <cell r="X1722">
            <v>38.4</v>
          </cell>
          <cell r="Y1722">
            <v>38.46153846153846</v>
          </cell>
          <cell r="Z1722">
            <v>12418.26923076923</v>
          </cell>
          <cell r="AA1722">
            <v>19869.23076923077</v>
          </cell>
          <cell r="AB1722">
            <v>1.1868037349168412</v>
          </cell>
          <cell r="AC1722">
            <v>3270.2571688734897</v>
          </cell>
          <cell r="AD1722">
            <v>142.82639964271846</v>
          </cell>
          <cell r="AE1722">
            <v>20776.637168873491</v>
          </cell>
          <cell r="AF1722">
            <v>907.4063996427185</v>
          </cell>
          <cell r="AG1722">
            <v>62.329911506620469</v>
          </cell>
          <cell r="AH1722">
            <v>43.118990384615387</v>
          </cell>
        </row>
        <row r="1723">
          <cell r="A1723">
            <v>2254</v>
          </cell>
          <cell r="B1723" t="str">
            <v>Кан-ция от дома 20 26 по ул К-Маркса М-1</v>
          </cell>
          <cell r="C1723">
            <v>3.6</v>
          </cell>
          <cell r="D1723" t="str">
            <v>28</v>
          </cell>
          <cell r="E1723" t="str">
            <v>11.05.05</v>
          </cell>
          <cell r="F1723" t="str">
            <v/>
          </cell>
          <cell r="G1723" t="str">
            <v xml:space="preserve">  .  .</v>
          </cell>
          <cell r="H1723">
            <v>2341.7800000000002</v>
          </cell>
          <cell r="I1723">
            <v>0</v>
          </cell>
          <cell r="J1723">
            <v>0</v>
          </cell>
          <cell r="K1723">
            <v>2341.7800000000002</v>
          </cell>
          <cell r="L1723">
            <v>0</v>
          </cell>
          <cell r="M1723">
            <v>7.03</v>
          </cell>
          <cell r="N1723">
            <v>7.03</v>
          </cell>
          <cell r="O1723">
            <v>203.79</v>
          </cell>
          <cell r="P1723">
            <v>2137.9899999999998</v>
          </cell>
          <cell r="Q1723">
            <v>11.71</v>
          </cell>
          <cell r="R1723">
            <v>123</v>
          </cell>
          <cell r="S1723">
            <v>935</v>
          </cell>
          <cell r="T1723" t="str">
            <v>Амортизация (канализация)</v>
          </cell>
          <cell r="U1723">
            <v>11175</v>
          </cell>
          <cell r="V1723">
            <v>62.4</v>
          </cell>
          <cell r="W1723">
            <v>24</v>
          </cell>
          <cell r="X1723">
            <v>38.4</v>
          </cell>
          <cell r="Y1723">
            <v>38.46153846153846</v>
          </cell>
          <cell r="Z1723">
            <v>4298.0769230769229</v>
          </cell>
          <cell r="AA1723">
            <v>6876.9230769230771</v>
          </cell>
          <cell r="AB1723">
            <v>3.2165365960191945</v>
          </cell>
          <cell r="AC1723">
            <v>5190.6410698258296</v>
          </cell>
          <cell r="AD1723">
            <v>451.7079929027517</v>
          </cell>
          <cell r="AE1723">
            <v>7532.4210698258303</v>
          </cell>
          <cell r="AF1723">
            <v>655.49799290275166</v>
          </cell>
          <cell r="AG1723">
            <v>22.597263209477489</v>
          </cell>
          <cell r="AH1723">
            <v>14.923878205128204</v>
          </cell>
        </row>
        <row r="1724">
          <cell r="A1724">
            <v>2255</v>
          </cell>
          <cell r="B1724" t="str">
            <v>Кан-ция квартала 15 пос Западный</v>
          </cell>
          <cell r="C1724">
            <v>3.6</v>
          </cell>
          <cell r="D1724" t="str">
            <v>28</v>
          </cell>
          <cell r="E1724" t="str">
            <v>11.05.05</v>
          </cell>
          <cell r="F1724" t="str">
            <v/>
          </cell>
          <cell r="G1724" t="str">
            <v xml:space="preserve">  .  .</v>
          </cell>
          <cell r="H1724">
            <v>100739.57</v>
          </cell>
          <cell r="I1724">
            <v>0</v>
          </cell>
          <cell r="J1724">
            <v>0</v>
          </cell>
          <cell r="K1724">
            <v>100739.57</v>
          </cell>
          <cell r="L1724">
            <v>0</v>
          </cell>
          <cell r="M1724">
            <v>302.22000000000003</v>
          </cell>
          <cell r="N1724">
            <v>302.22000000000003</v>
          </cell>
          <cell r="O1724">
            <v>8761.36</v>
          </cell>
          <cell r="P1724">
            <v>91978.21</v>
          </cell>
          <cell r="Q1724">
            <v>503.7</v>
          </cell>
          <cell r="R1724">
            <v>123</v>
          </cell>
          <cell r="S1724">
            <v>935</v>
          </cell>
          <cell r="T1724" t="str">
            <v>Амортизация (канализация)</v>
          </cell>
          <cell r="U1724">
            <v>2683800</v>
          </cell>
          <cell r="V1724">
            <v>62.4</v>
          </cell>
          <cell r="W1724">
            <v>24</v>
          </cell>
          <cell r="X1724">
            <v>38.4</v>
          </cell>
          <cell r="Y1724">
            <v>38.46153846153846</v>
          </cell>
          <cell r="Z1724">
            <v>1032230.7692307691</v>
          </cell>
          <cell r="AA1724">
            <v>1651569.230769231</v>
          </cell>
          <cell r="AB1724">
            <v>17.956092326315449</v>
          </cell>
          <cell r="AC1724">
            <v>1708149.4498333181</v>
          </cell>
          <cell r="AD1724">
            <v>148558.42906408716</v>
          </cell>
          <cell r="AE1724">
            <v>1808889.0198333182</v>
          </cell>
          <cell r="AF1724">
            <v>157319.78906408715</v>
          </cell>
          <cell r="AG1724">
            <v>5426.6670594999541</v>
          </cell>
          <cell r="AH1724">
            <v>3584.1346153846152</v>
          </cell>
        </row>
        <row r="1725">
          <cell r="A1725">
            <v>2256</v>
          </cell>
          <cell r="B1725" t="str">
            <v>Кан-ция от домов 6 7 5 кв 27 Пришахтинск</v>
          </cell>
          <cell r="C1725">
            <v>3.6</v>
          </cell>
          <cell r="D1725" t="str">
            <v>28</v>
          </cell>
          <cell r="E1725" t="str">
            <v>11.05.05</v>
          </cell>
          <cell r="F1725" t="str">
            <v/>
          </cell>
          <cell r="G1725" t="str">
            <v xml:space="preserve">  .  .</v>
          </cell>
          <cell r="H1725">
            <v>163944.1</v>
          </cell>
          <cell r="I1725">
            <v>0</v>
          </cell>
          <cell r="J1725">
            <v>0</v>
          </cell>
          <cell r="K1725">
            <v>163944.1</v>
          </cell>
          <cell r="L1725">
            <v>0</v>
          </cell>
          <cell r="M1725">
            <v>491.83</v>
          </cell>
          <cell r="N1725">
            <v>491.83</v>
          </cell>
          <cell r="O1725">
            <v>7584.09</v>
          </cell>
          <cell r="P1725">
            <v>156360.01</v>
          </cell>
          <cell r="Q1725">
            <v>819.72</v>
          </cell>
          <cell r="R1725">
            <v>123</v>
          </cell>
          <cell r="S1725">
            <v>935</v>
          </cell>
          <cell r="T1725" t="str">
            <v>Амортизация (канализация)</v>
          </cell>
          <cell r="U1725">
            <v>354936.4</v>
          </cell>
          <cell r="V1725">
            <v>62.4</v>
          </cell>
          <cell r="W1725">
            <v>24</v>
          </cell>
          <cell r="X1725">
            <v>38.4</v>
          </cell>
          <cell r="Y1725">
            <v>38.46153846153846</v>
          </cell>
          <cell r="Z1725">
            <v>136514</v>
          </cell>
          <cell r="AA1725">
            <v>218422.39999999999</v>
          </cell>
          <cell r="AB1725">
            <v>1.3969198390304527</v>
          </cell>
          <cell r="AC1725">
            <v>65072.665781992429</v>
          </cell>
          <cell r="AD1725">
            <v>3010.2757819924664</v>
          </cell>
          <cell r="AE1725">
            <v>229016.76578199244</v>
          </cell>
          <cell r="AF1725">
            <v>10594.365781992467</v>
          </cell>
          <cell r="AG1725">
            <v>687.05029734597736</v>
          </cell>
          <cell r="AH1725">
            <v>474.00694444444451</v>
          </cell>
        </row>
        <row r="1726">
          <cell r="A1726">
            <v>2257</v>
          </cell>
          <cell r="B1726" t="str">
            <v>Кан-ция от  дома 31 п Компанейск</v>
          </cell>
          <cell r="C1726">
            <v>3.6</v>
          </cell>
          <cell r="D1726" t="str">
            <v>28</v>
          </cell>
          <cell r="E1726" t="str">
            <v>11.05.05</v>
          </cell>
          <cell r="F1726" t="str">
            <v/>
          </cell>
          <cell r="G1726" t="str">
            <v xml:space="preserve">  .  .</v>
          </cell>
          <cell r="H1726">
            <v>6273.67</v>
          </cell>
          <cell r="I1726">
            <v>0</v>
          </cell>
          <cell r="J1726">
            <v>0</v>
          </cell>
          <cell r="K1726">
            <v>6273.67</v>
          </cell>
          <cell r="L1726">
            <v>0</v>
          </cell>
          <cell r="M1726">
            <v>18.82</v>
          </cell>
          <cell r="N1726">
            <v>18.82</v>
          </cell>
          <cell r="O1726">
            <v>545.6</v>
          </cell>
          <cell r="P1726">
            <v>5728.07</v>
          </cell>
          <cell r="Q1726">
            <v>31.37</v>
          </cell>
          <cell r="R1726">
            <v>123</v>
          </cell>
          <cell r="S1726">
            <v>935</v>
          </cell>
          <cell r="T1726" t="str">
            <v>Амортизация (канализация)</v>
          </cell>
          <cell r="U1726">
            <v>23537.5</v>
          </cell>
          <cell r="V1726">
            <v>62.4</v>
          </cell>
          <cell r="W1726">
            <v>24</v>
          </cell>
          <cell r="X1726">
            <v>38.4</v>
          </cell>
          <cell r="Y1726">
            <v>38.46153846153846</v>
          </cell>
          <cell r="Z1726">
            <v>9052.8846153846152</v>
          </cell>
          <cell r="AA1726">
            <v>14484.615384615385</v>
          </cell>
          <cell r="AB1726">
            <v>2.5287078168764321</v>
          </cell>
          <cell r="AC1726">
            <v>9590.6083695031666</v>
          </cell>
          <cell r="AD1726">
            <v>834.06298488778145</v>
          </cell>
          <cell r="AE1726">
            <v>15864.278369503167</v>
          </cell>
          <cell r="AF1726">
            <v>1379.6629848877815</v>
          </cell>
          <cell r="AG1726">
            <v>47.592835108509497</v>
          </cell>
          <cell r="AH1726">
            <v>31.433627136752136</v>
          </cell>
        </row>
        <row r="1727">
          <cell r="A1727">
            <v>2258</v>
          </cell>
          <cell r="B1727" t="str">
            <v>Кан-ция от д 40-41 М-на Орбита</v>
          </cell>
          <cell r="C1727">
            <v>3.6</v>
          </cell>
          <cell r="D1727" t="str">
            <v>28</v>
          </cell>
          <cell r="E1727" t="str">
            <v>11.05.05</v>
          </cell>
          <cell r="F1727" t="str">
            <v/>
          </cell>
          <cell r="G1727" t="str">
            <v xml:space="preserve">  .  .</v>
          </cell>
          <cell r="H1727">
            <v>1759.16</v>
          </cell>
          <cell r="I1727">
            <v>0</v>
          </cell>
          <cell r="J1727">
            <v>0</v>
          </cell>
          <cell r="K1727">
            <v>1759.16</v>
          </cell>
          <cell r="L1727">
            <v>0</v>
          </cell>
          <cell r="M1727">
            <v>5.28</v>
          </cell>
          <cell r="N1727">
            <v>5.28</v>
          </cell>
          <cell r="O1727">
            <v>153.06</v>
          </cell>
          <cell r="P1727">
            <v>1606.1</v>
          </cell>
          <cell r="Q1727">
            <v>8.8000000000000007</v>
          </cell>
          <cell r="R1727">
            <v>123</v>
          </cell>
          <cell r="S1727">
            <v>935</v>
          </cell>
          <cell r="T1727" t="str">
            <v>Амортизация (канализация)</v>
          </cell>
          <cell r="U1727">
            <v>13500</v>
          </cell>
          <cell r="V1727">
            <v>62.4</v>
          </cell>
          <cell r="W1727">
            <v>24</v>
          </cell>
          <cell r="X1727">
            <v>38.4</v>
          </cell>
          <cell r="Y1727">
            <v>38.46153846153846</v>
          </cell>
          <cell r="Z1727">
            <v>5192.3076923076915</v>
          </cell>
          <cell r="AA1727">
            <v>8307.6923076923085</v>
          </cell>
          <cell r="AB1727">
            <v>5.1725872035939906</v>
          </cell>
          <cell r="AC1727">
            <v>7340.2485050744053</v>
          </cell>
          <cell r="AD1727">
            <v>638.65619738209625</v>
          </cell>
          <cell r="AE1727">
            <v>9099.4085050744052</v>
          </cell>
          <cell r="AF1727">
            <v>791.7161973820962</v>
          </cell>
          <cell r="AG1727">
            <v>27.298225515223212</v>
          </cell>
          <cell r="AH1727">
            <v>18.028846153846153</v>
          </cell>
        </row>
        <row r="1728">
          <cell r="A1728">
            <v>2259</v>
          </cell>
          <cell r="B1728" t="str">
            <v>Кан-ция от дом 1-3 кв 27 пос Пришахтинск</v>
          </cell>
          <cell r="C1728">
            <v>3.6</v>
          </cell>
          <cell r="D1728" t="str">
            <v>28</v>
          </cell>
          <cell r="E1728" t="str">
            <v>11.05.05</v>
          </cell>
          <cell r="F1728" t="str">
            <v/>
          </cell>
          <cell r="G1728" t="str">
            <v xml:space="preserve">  .  .</v>
          </cell>
          <cell r="H1728">
            <v>102650.99</v>
          </cell>
          <cell r="I1728">
            <v>0</v>
          </cell>
          <cell r="J1728">
            <v>0</v>
          </cell>
          <cell r="K1728">
            <v>102650.99</v>
          </cell>
          <cell r="L1728">
            <v>0</v>
          </cell>
          <cell r="M1728">
            <v>307.95</v>
          </cell>
          <cell r="N1728">
            <v>307.95</v>
          </cell>
          <cell r="O1728">
            <v>7351.43</v>
          </cell>
          <cell r="P1728">
            <v>95299.56</v>
          </cell>
          <cell r="Q1728">
            <v>513.25</v>
          </cell>
          <cell r="R1728">
            <v>123</v>
          </cell>
          <cell r="S1728">
            <v>935</v>
          </cell>
          <cell r="T1728" t="str">
            <v>Амортизация (канализация)</v>
          </cell>
          <cell r="U1728">
            <v>166952.79999999999</v>
          </cell>
          <cell r="V1728">
            <v>59.8</v>
          </cell>
          <cell r="W1728">
            <v>23</v>
          </cell>
          <cell r="X1728">
            <v>36.799999999999997</v>
          </cell>
          <cell r="Y1728">
            <v>38.46153846153846</v>
          </cell>
          <cell r="Z1728">
            <v>64212.615384615376</v>
          </cell>
          <cell r="AA1728">
            <v>102740.18461538461</v>
          </cell>
          <cell r="AB1728">
            <v>1.0780761696631613</v>
          </cell>
          <cell r="AC1728">
            <v>8014.5961113314843</v>
          </cell>
          <cell r="AD1728">
            <v>573.97149594685379</v>
          </cell>
          <cell r="AE1728">
            <v>110665.58611133149</v>
          </cell>
          <cell r="AF1728">
            <v>7925.4014959468541</v>
          </cell>
          <cell r="AG1728">
            <v>331.99675833399448</v>
          </cell>
          <cell r="AH1728">
            <v>232.65440356744705</v>
          </cell>
        </row>
        <row r="1729">
          <cell r="A1729">
            <v>2260</v>
          </cell>
          <cell r="B1729" t="str">
            <v>КАн-ция от дом 19-20 Восток2</v>
          </cell>
          <cell r="C1729">
            <v>3.6</v>
          </cell>
          <cell r="D1729" t="str">
            <v>28</v>
          </cell>
          <cell r="E1729" t="str">
            <v>11.05.05</v>
          </cell>
          <cell r="F1729" t="str">
            <v/>
          </cell>
          <cell r="G1729" t="str">
            <v xml:space="preserve">  .  .</v>
          </cell>
          <cell r="H1729">
            <v>5277.98</v>
          </cell>
          <cell r="I1729">
            <v>0</v>
          </cell>
          <cell r="J1729">
            <v>0</v>
          </cell>
          <cell r="K1729">
            <v>5277.98</v>
          </cell>
          <cell r="L1729">
            <v>0</v>
          </cell>
          <cell r="M1729">
            <v>15.83</v>
          </cell>
          <cell r="N1729">
            <v>15.83</v>
          </cell>
          <cell r="O1729">
            <v>458.91</v>
          </cell>
          <cell r="P1729">
            <v>4819.07</v>
          </cell>
          <cell r="Q1729">
            <v>26.39</v>
          </cell>
          <cell r="R1729">
            <v>123</v>
          </cell>
          <cell r="S1729">
            <v>935</v>
          </cell>
          <cell r="T1729" t="str">
            <v>Амортизация (канализация)</v>
          </cell>
          <cell r="U1729">
            <v>24696</v>
          </cell>
          <cell r="V1729">
            <v>59.8</v>
          </cell>
          <cell r="W1729">
            <v>23</v>
          </cell>
          <cell r="X1729">
            <v>36.799999999999997</v>
          </cell>
          <cell r="Y1729">
            <v>38.46153846153846</v>
          </cell>
          <cell r="Z1729">
            <v>9498.4615384615372</v>
          </cell>
          <cell r="AA1729">
            <v>15197.538461538463</v>
          </cell>
          <cell r="AB1729">
            <v>3.1536247577931973</v>
          </cell>
          <cell r="AC1729">
            <v>11366.788399137338</v>
          </cell>
          <cell r="AD1729">
            <v>988.31993759887609</v>
          </cell>
          <cell r="AE1729">
            <v>16644.768399137338</v>
          </cell>
          <cell r="AF1729">
            <v>1447.2299375988762</v>
          </cell>
          <cell r="AG1729">
            <v>49.934305197412016</v>
          </cell>
          <cell r="AH1729">
            <v>34.414715719063544</v>
          </cell>
        </row>
        <row r="1730">
          <cell r="A1730">
            <v>2261</v>
          </cell>
          <cell r="B1730" t="str">
            <v>Кан-ция от д 1-1а 3-3а 2-2а по ул Сталел</v>
          </cell>
          <cell r="C1730">
            <v>3.6</v>
          </cell>
          <cell r="D1730" t="str">
            <v>28</v>
          </cell>
          <cell r="E1730" t="str">
            <v>11.05.05</v>
          </cell>
          <cell r="F1730" t="str">
            <v/>
          </cell>
          <cell r="G1730" t="str">
            <v xml:space="preserve">  .  .</v>
          </cell>
          <cell r="H1730">
            <v>51935.34</v>
          </cell>
          <cell r="I1730">
            <v>0</v>
          </cell>
          <cell r="J1730">
            <v>0</v>
          </cell>
          <cell r="K1730">
            <v>51935.34</v>
          </cell>
          <cell r="L1730">
            <v>0</v>
          </cell>
          <cell r="M1730">
            <v>155.81</v>
          </cell>
          <cell r="N1730">
            <v>155.81</v>
          </cell>
          <cell r="O1730">
            <v>4516.93</v>
          </cell>
          <cell r="P1730">
            <v>47418.41</v>
          </cell>
          <cell r="Q1730">
            <v>259.68</v>
          </cell>
          <cell r="R1730">
            <v>123</v>
          </cell>
          <cell r="S1730">
            <v>935</v>
          </cell>
          <cell r="T1730" t="str">
            <v>Амортизация (канализация)</v>
          </cell>
          <cell r="U1730">
            <v>182280</v>
          </cell>
          <cell r="V1730">
            <v>59.8</v>
          </cell>
          <cell r="W1730">
            <v>23</v>
          </cell>
          <cell r="X1730">
            <v>36.799999999999997</v>
          </cell>
          <cell r="Y1730">
            <v>38.46153846153846</v>
          </cell>
          <cell r="Z1730">
            <v>70107.692307692298</v>
          </cell>
          <cell r="AA1730">
            <v>112172.3076923077</v>
          </cell>
          <cell r="AB1730">
            <v>2.3655855962337768</v>
          </cell>
          <cell r="AC1730">
            <v>70922.152239503921</v>
          </cell>
          <cell r="AD1730">
            <v>6168.2545471962349</v>
          </cell>
          <cell r="AE1730">
            <v>122857.49223950392</v>
          </cell>
          <cell r="AF1730">
            <v>10685.184547196235</v>
          </cell>
          <cell r="AG1730">
            <v>368.57247671851178</v>
          </cell>
          <cell r="AH1730">
            <v>254.01337792642141</v>
          </cell>
        </row>
        <row r="1731">
          <cell r="A1731">
            <v>2262</v>
          </cell>
          <cell r="B1731" t="str">
            <v>Кан-ция от д 1-10 ул Чапаева</v>
          </cell>
          <cell r="C1731">
            <v>3.6</v>
          </cell>
          <cell r="D1731" t="str">
            <v>28</v>
          </cell>
          <cell r="E1731" t="str">
            <v>11.05.05</v>
          </cell>
          <cell r="F1731" t="str">
            <v/>
          </cell>
          <cell r="G1731" t="str">
            <v xml:space="preserve">  .  .</v>
          </cell>
          <cell r="H1731">
            <v>7790.78</v>
          </cell>
          <cell r="I1731">
            <v>0</v>
          </cell>
          <cell r="J1731">
            <v>0</v>
          </cell>
          <cell r="K1731">
            <v>7790.78</v>
          </cell>
          <cell r="L1731">
            <v>0</v>
          </cell>
          <cell r="M1731">
            <v>23.37</v>
          </cell>
          <cell r="N1731">
            <v>23.37</v>
          </cell>
          <cell r="O1731">
            <v>93.48</v>
          </cell>
          <cell r="P1731">
            <v>7697.3</v>
          </cell>
          <cell r="Q1731">
            <v>38.950000000000003</v>
          </cell>
          <cell r="R1731">
            <v>123</v>
          </cell>
          <cell r="S1731">
            <v>935</v>
          </cell>
          <cell r="T1731" t="str">
            <v>Амортизация (канализация)</v>
          </cell>
          <cell r="U1731">
            <v>611072</v>
          </cell>
          <cell r="V1731">
            <v>59.8</v>
          </cell>
          <cell r="W1731">
            <v>23</v>
          </cell>
          <cell r="X1731">
            <v>36.799999999999997</v>
          </cell>
          <cell r="Y1731">
            <v>38.46153846153846</v>
          </cell>
          <cell r="Z1731">
            <v>235027.69230769228</v>
          </cell>
          <cell r="AA1731">
            <v>376044.30769230775</v>
          </cell>
          <cell r="AB1731">
            <v>48.854053719136289</v>
          </cell>
          <cell r="AC1731">
            <v>372820.40463397256</v>
          </cell>
          <cell r="AD1731">
            <v>4473.3969416648606</v>
          </cell>
          <cell r="AE1731">
            <v>380611.18463397259</v>
          </cell>
          <cell r="AF1731">
            <v>4566.8769416648602</v>
          </cell>
          <cell r="AG1731">
            <v>1141.8335539019179</v>
          </cell>
          <cell r="AH1731">
            <v>851.54960981047941</v>
          </cell>
        </row>
        <row r="1732">
          <cell r="A1732">
            <v>2263</v>
          </cell>
          <cell r="B1732" t="str">
            <v>Кан-ция от дом 1-3 кв 5 майкудук</v>
          </cell>
          <cell r="C1732">
            <v>3.6</v>
          </cell>
          <cell r="D1732" t="str">
            <v>28</v>
          </cell>
          <cell r="E1732" t="str">
            <v>11.05.05</v>
          </cell>
          <cell r="F1732" t="str">
            <v/>
          </cell>
          <cell r="G1732" t="str">
            <v xml:space="preserve">  .  .</v>
          </cell>
          <cell r="H1732">
            <v>37163.589999999997</v>
          </cell>
          <cell r="I1732">
            <v>0</v>
          </cell>
          <cell r="J1732">
            <v>0</v>
          </cell>
          <cell r="K1732">
            <v>37163.589999999997</v>
          </cell>
          <cell r="L1732">
            <v>0</v>
          </cell>
          <cell r="M1732">
            <v>111.49</v>
          </cell>
          <cell r="N1732">
            <v>111.49</v>
          </cell>
          <cell r="O1732">
            <v>3232.09</v>
          </cell>
          <cell r="P1732">
            <v>33931.5</v>
          </cell>
          <cell r="Q1732">
            <v>185.82</v>
          </cell>
          <cell r="R1732">
            <v>123</v>
          </cell>
          <cell r="S1732">
            <v>935</v>
          </cell>
          <cell r="T1732" t="str">
            <v>Амортизация (канализация)</v>
          </cell>
          <cell r="U1732">
            <v>124656</v>
          </cell>
          <cell r="V1732">
            <v>59.8</v>
          </cell>
          <cell r="W1732">
            <v>23</v>
          </cell>
          <cell r="X1732">
            <v>36.799999999999997</v>
          </cell>
          <cell r="Y1732">
            <v>38.46153846153846</v>
          </cell>
          <cell r="Z1732">
            <v>47944.615384615383</v>
          </cell>
          <cell r="AA1732">
            <v>76711.384615384624</v>
          </cell>
          <cell r="AB1732">
            <v>2.2607719851873518</v>
          </cell>
          <cell r="AC1732">
            <v>46854.813140988816</v>
          </cell>
          <cell r="AD1732">
            <v>4074.9285256041876</v>
          </cell>
          <cell r="AE1732">
            <v>84018.403140988812</v>
          </cell>
          <cell r="AF1732">
            <v>7307.0185256041877</v>
          </cell>
          <cell r="AG1732">
            <v>252.05520942296644</v>
          </cell>
          <cell r="AH1732">
            <v>173.7123745819398</v>
          </cell>
        </row>
        <row r="1733">
          <cell r="A1733">
            <v>2264</v>
          </cell>
          <cell r="B1733" t="str">
            <v>Кан-ция от д 4-9 квар 5</v>
          </cell>
          <cell r="C1733">
            <v>3.6</v>
          </cell>
          <cell r="D1733" t="str">
            <v>28</v>
          </cell>
          <cell r="E1733" t="str">
            <v>11.05.05</v>
          </cell>
          <cell r="F1733" t="str">
            <v/>
          </cell>
          <cell r="G1733" t="str">
            <v xml:space="preserve">  .  .</v>
          </cell>
          <cell r="H1733">
            <v>133397.71</v>
          </cell>
          <cell r="I1733">
            <v>0</v>
          </cell>
          <cell r="J1733">
            <v>0</v>
          </cell>
          <cell r="K1733">
            <v>133397.71</v>
          </cell>
          <cell r="L1733">
            <v>0</v>
          </cell>
          <cell r="M1733">
            <v>400.19</v>
          </cell>
          <cell r="N1733">
            <v>400.19</v>
          </cell>
          <cell r="O1733">
            <v>11601.51</v>
          </cell>
          <cell r="P1733">
            <v>121796.2</v>
          </cell>
          <cell r="Q1733">
            <v>666.99</v>
          </cell>
          <cell r="R1733">
            <v>123</v>
          </cell>
          <cell r="S1733">
            <v>935</v>
          </cell>
          <cell r="T1733" t="str">
            <v>Амортизация (канализация)</v>
          </cell>
          <cell r="U1733">
            <v>502600</v>
          </cell>
          <cell r="V1733">
            <v>59.8</v>
          </cell>
          <cell r="W1733">
            <v>23</v>
          </cell>
          <cell r="X1733">
            <v>36.799999999999997</v>
          </cell>
          <cell r="Y1733">
            <v>38.46153846153846</v>
          </cell>
          <cell r="Z1733">
            <v>193307.69230769228</v>
          </cell>
          <cell r="AA1733">
            <v>309292.30769230775</v>
          </cell>
          <cell r="AB1733">
            <v>2.5394249384817238</v>
          </cell>
          <cell r="AC1733">
            <v>205355.76151035281</v>
          </cell>
          <cell r="AD1733">
            <v>17859.653818045103</v>
          </cell>
          <cell r="AE1733">
            <v>338753.4715103528</v>
          </cell>
          <cell r="AF1733">
            <v>29461.163818045105</v>
          </cell>
          <cell r="AG1733">
            <v>1016.2604145310585</v>
          </cell>
          <cell r="AH1733">
            <v>700.3901895206244</v>
          </cell>
        </row>
        <row r="1734">
          <cell r="A1734">
            <v>2265</v>
          </cell>
          <cell r="B1734" t="str">
            <v>Кан-ция от дом 25 М-на Орбита</v>
          </cell>
          <cell r="C1734">
            <v>3.6</v>
          </cell>
          <cell r="D1734" t="str">
            <v>28</v>
          </cell>
          <cell r="E1734" t="str">
            <v>11.05.05</v>
          </cell>
          <cell r="F1734" t="str">
            <v/>
          </cell>
          <cell r="G1734" t="str">
            <v xml:space="preserve">  .  .</v>
          </cell>
          <cell r="H1734">
            <v>20751.189999999999</v>
          </cell>
          <cell r="I1734">
            <v>0</v>
          </cell>
          <cell r="J1734">
            <v>0</v>
          </cell>
          <cell r="K1734">
            <v>20751.189999999999</v>
          </cell>
          <cell r="L1734">
            <v>0</v>
          </cell>
          <cell r="M1734">
            <v>62.25</v>
          </cell>
          <cell r="N1734">
            <v>62.25</v>
          </cell>
          <cell r="O1734">
            <v>1804.63</v>
          </cell>
          <cell r="P1734">
            <v>18946.560000000001</v>
          </cell>
          <cell r="Q1734">
            <v>103.76</v>
          </cell>
          <cell r="R1734">
            <v>123</v>
          </cell>
          <cell r="S1734">
            <v>935</v>
          </cell>
          <cell r="T1734" t="str">
            <v>Амортизация (канализация)</v>
          </cell>
          <cell r="U1734">
            <v>30350</v>
          </cell>
          <cell r="V1734">
            <v>59.8</v>
          </cell>
          <cell r="W1734">
            <v>23</v>
          </cell>
          <cell r="X1734">
            <v>36.799999999999997</v>
          </cell>
          <cell r="Y1734">
            <v>38.46153846153846</v>
          </cell>
          <cell r="Z1734">
            <v>11673.076923076922</v>
          </cell>
          <cell r="AA1734">
            <v>18676.923076923078</v>
          </cell>
          <cell r="AB1734">
            <v>0.98576855518485029</v>
          </cell>
          <cell r="AC1734">
            <v>-295.31941533368808</v>
          </cell>
          <cell r="AD1734">
            <v>-25.68249225676368</v>
          </cell>
          <cell r="AE1734">
            <v>20455.870584666311</v>
          </cell>
          <cell r="AF1734">
            <v>1778.9475077432364</v>
          </cell>
          <cell r="AG1734">
            <v>61.367611753998936</v>
          </cell>
          <cell r="AH1734">
            <v>42.293756967670014</v>
          </cell>
        </row>
        <row r="1735">
          <cell r="A1735">
            <v>2266</v>
          </cell>
          <cell r="B1735" t="str">
            <v>Кан-ция к дом 19 20 М-на Орбита</v>
          </cell>
          <cell r="C1735">
            <v>3.6</v>
          </cell>
          <cell r="D1735" t="str">
            <v>28</v>
          </cell>
          <cell r="E1735" t="str">
            <v>11.05.05</v>
          </cell>
          <cell r="F1735" t="str">
            <v/>
          </cell>
          <cell r="G1735" t="str">
            <v xml:space="preserve">  .  .</v>
          </cell>
          <cell r="H1735">
            <v>59623.77</v>
          </cell>
          <cell r="I1735">
            <v>0</v>
          </cell>
          <cell r="J1735">
            <v>0</v>
          </cell>
          <cell r="K1735">
            <v>59623.77</v>
          </cell>
          <cell r="L1735">
            <v>0</v>
          </cell>
          <cell r="M1735">
            <v>178.87</v>
          </cell>
          <cell r="N1735">
            <v>178.87</v>
          </cell>
          <cell r="O1735">
            <v>5185.45</v>
          </cell>
          <cell r="P1735">
            <v>54438.32</v>
          </cell>
          <cell r="Q1735">
            <v>298.12</v>
          </cell>
          <cell r="R1735">
            <v>123</v>
          </cell>
          <cell r="S1735">
            <v>935</v>
          </cell>
          <cell r="T1735" t="str">
            <v>Амортизация (канализация)</v>
          </cell>
          <cell r="U1735">
            <v>22062.5</v>
          </cell>
          <cell r="V1735">
            <v>59.8</v>
          </cell>
          <cell r="W1735">
            <v>23</v>
          </cell>
          <cell r="X1735">
            <v>36.799999999999997</v>
          </cell>
          <cell r="Y1735">
            <v>38.46153846153846</v>
          </cell>
          <cell r="Z1735">
            <v>8485.576923076922</v>
          </cell>
          <cell r="AA1735">
            <v>13576.923076923078</v>
          </cell>
          <cell r="AB1735">
            <v>0.24940011148255636</v>
          </cell>
          <cell r="AC1735">
            <v>-44753.595114989701</v>
          </cell>
          <cell r="AD1735">
            <v>-3892.1981919127779</v>
          </cell>
          <cell r="AE1735">
            <v>14870.174885010296</v>
          </cell>
          <cell r="AF1735">
            <v>1293.2518080872219</v>
          </cell>
          <cell r="AG1735">
            <v>44.610524655030893</v>
          </cell>
          <cell r="AH1735">
            <v>30.744843924191752</v>
          </cell>
        </row>
        <row r="1736">
          <cell r="A1736">
            <v>2267</v>
          </cell>
          <cell r="B1736" t="str">
            <v>Кан-ция к дом 22 23 24 Орбита</v>
          </cell>
          <cell r="C1736">
            <v>3.6</v>
          </cell>
          <cell r="D1736" t="str">
            <v>28</v>
          </cell>
          <cell r="E1736" t="str">
            <v>11.05.05</v>
          </cell>
          <cell r="F1736" t="str">
            <v/>
          </cell>
          <cell r="G1736" t="str">
            <v xml:space="preserve">  .  .</v>
          </cell>
          <cell r="H1736">
            <v>49676.24</v>
          </cell>
          <cell r="I1736">
            <v>0</v>
          </cell>
          <cell r="J1736">
            <v>0</v>
          </cell>
          <cell r="K1736">
            <v>49676.24</v>
          </cell>
          <cell r="L1736">
            <v>0</v>
          </cell>
          <cell r="M1736">
            <v>149.03</v>
          </cell>
          <cell r="N1736">
            <v>149.03</v>
          </cell>
          <cell r="O1736">
            <v>4320.37</v>
          </cell>
          <cell r="P1736">
            <v>45355.87</v>
          </cell>
          <cell r="Q1736">
            <v>248.38</v>
          </cell>
          <cell r="R1736">
            <v>123</v>
          </cell>
          <cell r="S1736">
            <v>935</v>
          </cell>
          <cell r="T1736" t="str">
            <v>Амортизация (канализация)</v>
          </cell>
          <cell r="U1736">
            <v>15850</v>
          </cell>
          <cell r="V1736">
            <v>59.8</v>
          </cell>
          <cell r="W1736">
            <v>23</v>
          </cell>
          <cell r="X1736">
            <v>36.799999999999997</v>
          </cell>
          <cell r="Y1736">
            <v>38.46153846153846</v>
          </cell>
          <cell r="Z1736">
            <v>6096.1538461538457</v>
          </cell>
          <cell r="AA1736">
            <v>9753.8461538461543</v>
          </cell>
          <cell r="AB1736">
            <v>0.21505146200141578</v>
          </cell>
          <cell r="AC1736">
            <v>-38993.29196126679</v>
          </cell>
          <cell r="AD1736">
            <v>-3391.2681151129432</v>
          </cell>
          <cell r="AE1736">
            <v>10682.948038733208</v>
          </cell>
          <cell r="AF1736">
            <v>929.10188488705671</v>
          </cell>
          <cell r="AG1736">
            <v>32.048844116199625</v>
          </cell>
          <cell r="AH1736">
            <v>22.087513935340024</v>
          </cell>
        </row>
        <row r="1737">
          <cell r="A1737">
            <v>2268</v>
          </cell>
          <cell r="B1737" t="str">
            <v>Кан-ция к дому 33 30 М-на Орбита</v>
          </cell>
          <cell r="C1737">
            <v>3.6</v>
          </cell>
          <cell r="D1737" t="str">
            <v>28</v>
          </cell>
          <cell r="E1737" t="str">
            <v>11.05.05</v>
          </cell>
          <cell r="F1737" t="str">
            <v/>
          </cell>
          <cell r="G1737" t="str">
            <v xml:space="preserve">  .  .</v>
          </cell>
          <cell r="H1737">
            <v>45713.86</v>
          </cell>
          <cell r="I1737">
            <v>0</v>
          </cell>
          <cell r="J1737">
            <v>0</v>
          </cell>
          <cell r="K1737">
            <v>45713.86</v>
          </cell>
          <cell r="L1737">
            <v>0</v>
          </cell>
          <cell r="M1737">
            <v>137.13999999999999</v>
          </cell>
          <cell r="N1737">
            <v>137.13999999999999</v>
          </cell>
          <cell r="O1737">
            <v>3975.7</v>
          </cell>
          <cell r="P1737">
            <v>41738.160000000003</v>
          </cell>
          <cell r="Q1737">
            <v>228.57</v>
          </cell>
          <cell r="R1737">
            <v>123</v>
          </cell>
          <cell r="S1737">
            <v>935</v>
          </cell>
          <cell r="T1737" t="str">
            <v>Амортизация (канализация)</v>
          </cell>
          <cell r="U1737">
            <v>142597.70000000001</v>
          </cell>
          <cell r="V1737">
            <v>59.8</v>
          </cell>
          <cell r="W1737">
            <v>23</v>
          </cell>
          <cell r="X1737">
            <v>36.799999999999997</v>
          </cell>
          <cell r="Y1737">
            <v>38.46153846153846</v>
          </cell>
          <cell r="Z1737">
            <v>54845.26923076922</v>
          </cell>
          <cell r="AA1737">
            <v>87752.430769230763</v>
          </cell>
          <cell r="AB1737">
            <v>2.1024508691621948</v>
          </cell>
          <cell r="AC1737">
            <v>50397.28468975889</v>
          </cell>
          <cell r="AD1737">
            <v>4383.0139205281384</v>
          </cell>
          <cell r="AE1737">
            <v>96111.14468975889</v>
          </cell>
          <cell r="AF1737">
            <v>8358.7139205281383</v>
          </cell>
          <cell r="AG1737">
            <v>288.33343406927673</v>
          </cell>
          <cell r="AH1737">
            <v>198.71474358974362</v>
          </cell>
        </row>
        <row r="1738">
          <cell r="A1738">
            <v>2269</v>
          </cell>
          <cell r="B1738" t="str">
            <v>Кан-ция к д для малосем по ул Карбышева</v>
          </cell>
          <cell r="C1738">
            <v>3.6</v>
          </cell>
          <cell r="D1738" t="str">
            <v>28</v>
          </cell>
          <cell r="E1738" t="str">
            <v>11.05.05</v>
          </cell>
          <cell r="F1738" t="str">
            <v/>
          </cell>
          <cell r="G1738" t="str">
            <v xml:space="preserve">  .  .</v>
          </cell>
          <cell r="H1738">
            <v>1215.97</v>
          </cell>
          <cell r="I1738">
            <v>0</v>
          </cell>
          <cell r="J1738">
            <v>0</v>
          </cell>
          <cell r="K1738">
            <v>1215.97</v>
          </cell>
          <cell r="L1738">
            <v>0</v>
          </cell>
          <cell r="M1738">
            <v>3.65</v>
          </cell>
          <cell r="N1738">
            <v>3.65</v>
          </cell>
          <cell r="O1738">
            <v>25.55</v>
          </cell>
          <cell r="P1738">
            <v>1190.42</v>
          </cell>
          <cell r="Q1738">
            <v>6.08</v>
          </cell>
          <cell r="R1738">
            <v>123</v>
          </cell>
          <cell r="S1738">
            <v>935</v>
          </cell>
          <cell r="T1738" t="str">
            <v>Амортизация (канализация)</v>
          </cell>
          <cell r="U1738">
            <v>187275</v>
          </cell>
          <cell r="V1738">
            <v>59.8</v>
          </cell>
          <cell r="W1738">
            <v>23</v>
          </cell>
          <cell r="X1738">
            <v>36.799999999999997</v>
          </cell>
          <cell r="Y1738">
            <v>38.46153846153846</v>
          </cell>
          <cell r="Z1738">
            <v>72028.846153846142</v>
          </cell>
          <cell r="AA1738">
            <v>115246.15384615386</v>
          </cell>
          <cell r="AB1738">
            <v>96.8113387259571</v>
          </cell>
          <cell r="AC1738">
            <v>116503.71355060206</v>
          </cell>
          <cell r="AD1738">
            <v>2447.9797044482038</v>
          </cell>
          <cell r="AE1738">
            <v>117719.68355060206</v>
          </cell>
          <cell r="AF1738">
            <v>2473.529704448204</v>
          </cell>
          <cell r="AG1738">
            <v>353.15905065180618</v>
          </cell>
          <cell r="AH1738">
            <v>260.97408026755858</v>
          </cell>
        </row>
        <row r="1739">
          <cell r="A1739">
            <v>2270</v>
          </cell>
          <cell r="B1739" t="str">
            <v>Кан-ция к дому 2 М-на Орбита 1</v>
          </cell>
          <cell r="C1739">
            <v>3.6</v>
          </cell>
          <cell r="D1739" t="str">
            <v>28</v>
          </cell>
          <cell r="E1739" t="str">
            <v>11.05.05</v>
          </cell>
          <cell r="F1739" t="str">
            <v/>
          </cell>
          <cell r="G1739" t="str">
            <v xml:space="preserve">  .  .</v>
          </cell>
          <cell r="H1739">
            <v>17559.09</v>
          </cell>
          <cell r="I1739">
            <v>0</v>
          </cell>
          <cell r="J1739">
            <v>0</v>
          </cell>
          <cell r="K1739">
            <v>17559.09</v>
          </cell>
          <cell r="L1739">
            <v>0</v>
          </cell>
          <cell r="M1739">
            <v>52.68</v>
          </cell>
          <cell r="N1739">
            <v>52.68</v>
          </cell>
          <cell r="O1739">
            <v>1527.18</v>
          </cell>
          <cell r="P1739">
            <v>16031.91</v>
          </cell>
          <cell r="Q1739">
            <v>87.8</v>
          </cell>
          <cell r="R1739">
            <v>123</v>
          </cell>
          <cell r="S1739">
            <v>935</v>
          </cell>
          <cell r="T1739" t="str">
            <v>Амортизация (канализация)</v>
          </cell>
          <cell r="U1739">
            <v>22495</v>
          </cell>
          <cell r="V1739">
            <v>59.8</v>
          </cell>
          <cell r="W1739">
            <v>23</v>
          </cell>
          <cell r="X1739">
            <v>36.799999999999997</v>
          </cell>
          <cell r="Y1739">
            <v>38.46153846153846</v>
          </cell>
          <cell r="Z1739">
            <v>8651.9230769230762</v>
          </cell>
          <cell r="AA1739">
            <v>13843.076923076924</v>
          </cell>
          <cell r="AB1739">
            <v>0.86347022426379161</v>
          </cell>
          <cell r="AC1739">
            <v>-2397.3386198318985</v>
          </cell>
          <cell r="AD1739">
            <v>-208.50554290882269</v>
          </cell>
          <cell r="AE1739">
            <v>15161.751380168102</v>
          </cell>
          <cell r="AF1739">
            <v>1318.6744570911774</v>
          </cell>
          <cell r="AG1739">
            <v>45.48525414050431</v>
          </cell>
          <cell r="AH1739">
            <v>31.347547380156076</v>
          </cell>
        </row>
        <row r="1740">
          <cell r="A1740">
            <v>2271</v>
          </cell>
          <cell r="B1740" t="str">
            <v>Кан-ция к общеж 8 квар 83 нов гор</v>
          </cell>
          <cell r="C1740">
            <v>3.6</v>
          </cell>
          <cell r="D1740" t="str">
            <v>28</v>
          </cell>
          <cell r="E1740" t="str">
            <v>11.05.05</v>
          </cell>
          <cell r="F1740" t="str">
            <v/>
          </cell>
          <cell r="G1740" t="str">
            <v xml:space="preserve">  .  .</v>
          </cell>
          <cell r="H1740">
            <v>9473.0300000000007</v>
          </cell>
          <cell r="I1740">
            <v>0</v>
          </cell>
          <cell r="J1740">
            <v>0</v>
          </cell>
          <cell r="K1740">
            <v>9473.0300000000007</v>
          </cell>
          <cell r="L1740">
            <v>0</v>
          </cell>
          <cell r="M1740">
            <v>28.42</v>
          </cell>
          <cell r="N1740">
            <v>28.42</v>
          </cell>
          <cell r="O1740">
            <v>823.9</v>
          </cell>
          <cell r="P1740">
            <v>8649.1299999999992</v>
          </cell>
          <cell r="Q1740">
            <v>47.37</v>
          </cell>
          <cell r="R1740">
            <v>123</v>
          </cell>
          <cell r="S1740">
            <v>935</v>
          </cell>
          <cell r="T1740" t="str">
            <v>Амортизация (канализация)</v>
          </cell>
          <cell r="U1740">
            <v>35000</v>
          </cell>
          <cell r="V1740">
            <v>59.8</v>
          </cell>
          <cell r="W1740">
            <v>23</v>
          </cell>
          <cell r="X1740">
            <v>36.799999999999997</v>
          </cell>
          <cell r="Y1740">
            <v>38.46153846153846</v>
          </cell>
          <cell r="Z1740">
            <v>13461.538461538461</v>
          </cell>
          <cell r="AA1740">
            <v>21538.461538461539</v>
          </cell>
          <cell r="AB1740">
            <v>2.4902460176296968</v>
          </cell>
          <cell r="AC1740">
            <v>14117.145232386649</v>
          </cell>
          <cell r="AD1740">
            <v>1227.8136939251071</v>
          </cell>
          <cell r="AE1740">
            <v>23590.175232386649</v>
          </cell>
          <cell r="AF1740">
            <v>2051.7136939251072</v>
          </cell>
          <cell r="AG1740">
            <v>70.770525697159954</v>
          </cell>
          <cell r="AH1740">
            <v>48.773690078037909</v>
          </cell>
        </row>
        <row r="1741">
          <cell r="A1741">
            <v>2272</v>
          </cell>
          <cell r="B1741" t="str">
            <v>Кан-ция по ул Ермекова,81</v>
          </cell>
          <cell r="C1741">
            <v>3.6</v>
          </cell>
          <cell r="D1741" t="str">
            <v>28</v>
          </cell>
          <cell r="E1741" t="str">
            <v>11.05.05</v>
          </cell>
          <cell r="F1741" t="str">
            <v/>
          </cell>
          <cell r="G1741" t="str">
            <v xml:space="preserve">  .  .</v>
          </cell>
          <cell r="H1741">
            <v>14863.79</v>
          </cell>
          <cell r="I1741">
            <v>0</v>
          </cell>
          <cell r="J1741">
            <v>0</v>
          </cell>
          <cell r="K1741">
            <v>14863.79</v>
          </cell>
          <cell r="L1741">
            <v>0</v>
          </cell>
          <cell r="M1741">
            <v>44.59</v>
          </cell>
          <cell r="N1741">
            <v>44.59</v>
          </cell>
          <cell r="O1741">
            <v>1292.67</v>
          </cell>
          <cell r="P1741">
            <v>13571.12</v>
          </cell>
          <cell r="Q1741">
            <v>74.319999999999993</v>
          </cell>
          <cell r="R1741">
            <v>123</v>
          </cell>
          <cell r="S1741">
            <v>935</v>
          </cell>
          <cell r="T1741" t="str">
            <v>Амортизация (канализация)</v>
          </cell>
          <cell r="U1741">
            <v>32000</v>
          </cell>
          <cell r="V1741">
            <v>57.2</v>
          </cell>
          <cell r="W1741">
            <v>22</v>
          </cell>
          <cell r="X1741">
            <v>35.200000000000003</v>
          </cell>
          <cell r="Y1741">
            <v>38.46153846153846</v>
          </cell>
          <cell r="Z1741">
            <v>12307.692307692307</v>
          </cell>
          <cell r="AA1741">
            <v>19692.307692307695</v>
          </cell>
          <cell r="AB1741">
            <v>1.4510451379331768</v>
          </cell>
          <cell r="AC1741">
            <v>6704.2402107597736</v>
          </cell>
          <cell r="AD1741">
            <v>583.05251845207977</v>
          </cell>
          <cell r="AE1741">
            <v>21568.030210759774</v>
          </cell>
          <cell r="AF1741">
            <v>1875.7225184520798</v>
          </cell>
          <cell r="AG1741">
            <v>64.704090632279332</v>
          </cell>
          <cell r="AH1741">
            <v>46.620046620046622</v>
          </cell>
        </row>
        <row r="1742">
          <cell r="A1742">
            <v>2273</v>
          </cell>
          <cell r="B1742" t="str">
            <v>Кан-ция ул Сов Конституции 30/2</v>
          </cell>
          <cell r="C1742">
            <v>3.6</v>
          </cell>
          <cell r="D1742" t="str">
            <v>28</v>
          </cell>
          <cell r="E1742" t="str">
            <v>11.05.05</v>
          </cell>
          <cell r="F1742" t="str">
            <v/>
          </cell>
          <cell r="G1742" t="str">
            <v xml:space="preserve">  .  .</v>
          </cell>
          <cell r="H1742">
            <v>10044.02</v>
          </cell>
          <cell r="I1742">
            <v>0</v>
          </cell>
          <cell r="J1742">
            <v>0</v>
          </cell>
          <cell r="K1742">
            <v>10044.02</v>
          </cell>
          <cell r="L1742">
            <v>0</v>
          </cell>
          <cell r="M1742">
            <v>30.13</v>
          </cell>
          <cell r="N1742">
            <v>30.13</v>
          </cell>
          <cell r="O1742">
            <v>793.21</v>
          </cell>
          <cell r="P1742">
            <v>9250.81</v>
          </cell>
          <cell r="Q1742">
            <v>50.22</v>
          </cell>
          <cell r="R1742">
            <v>123</v>
          </cell>
          <cell r="S1742">
            <v>935</v>
          </cell>
          <cell r="T1742" t="str">
            <v>Амортизация (канализация)</v>
          </cell>
          <cell r="U1742">
            <v>32862.5</v>
          </cell>
          <cell r="V1742">
            <v>57.2</v>
          </cell>
          <cell r="W1742">
            <v>22</v>
          </cell>
          <cell r="X1742">
            <v>35.200000000000003</v>
          </cell>
          <cell r="Y1742">
            <v>38.46153846153846</v>
          </cell>
          <cell r="Z1742">
            <v>12639.423076923076</v>
          </cell>
          <cell r="AA1742">
            <v>20223.076923076922</v>
          </cell>
          <cell r="AB1742">
            <v>2.1860871559438495</v>
          </cell>
          <cell r="AC1742">
            <v>11913.083116043144</v>
          </cell>
          <cell r="AD1742">
            <v>940.8161929662208</v>
          </cell>
          <cell r="AE1742">
            <v>21957.103116043145</v>
          </cell>
          <cell r="AF1742">
            <v>1734.0261929662208</v>
          </cell>
          <cell r="AG1742">
            <v>65.871309348129429</v>
          </cell>
          <cell r="AH1742">
            <v>47.876602564102562</v>
          </cell>
        </row>
        <row r="1743">
          <cell r="A1743">
            <v>2274</v>
          </cell>
          <cell r="B1743" t="str">
            <v>Кан-ция по ул Муканова общеж 1 2</v>
          </cell>
          <cell r="C1743">
            <v>3.6</v>
          </cell>
          <cell r="D1743" t="str">
            <v>28</v>
          </cell>
          <cell r="E1743" t="str">
            <v>11.05.05</v>
          </cell>
          <cell r="F1743" t="str">
            <v/>
          </cell>
          <cell r="G1743" t="str">
            <v xml:space="preserve">  .  .</v>
          </cell>
          <cell r="H1743">
            <v>15233.59</v>
          </cell>
          <cell r="I1743">
            <v>0</v>
          </cell>
          <cell r="J1743">
            <v>0</v>
          </cell>
          <cell r="K1743">
            <v>15233.59</v>
          </cell>
          <cell r="L1743">
            <v>0</v>
          </cell>
          <cell r="M1743">
            <v>45.7</v>
          </cell>
          <cell r="N1743">
            <v>45.7</v>
          </cell>
          <cell r="O1743">
            <v>1324.84</v>
          </cell>
          <cell r="P1743">
            <v>13908.75</v>
          </cell>
          <cell r="Q1743">
            <v>76.17</v>
          </cell>
          <cell r="R1743">
            <v>123</v>
          </cell>
          <cell r="S1743">
            <v>935</v>
          </cell>
          <cell r="T1743" t="str">
            <v>Амортизация (канализация)</v>
          </cell>
          <cell r="U1743">
            <v>51156</v>
          </cell>
          <cell r="V1743">
            <v>57.2</v>
          </cell>
          <cell r="W1743">
            <v>22</v>
          </cell>
          <cell r="X1743">
            <v>35.200000000000003</v>
          </cell>
          <cell r="Y1743">
            <v>38.46153846153846</v>
          </cell>
          <cell r="Z1743">
            <v>19675.384615384613</v>
          </cell>
          <cell r="AA1743">
            <v>31480.615384615387</v>
          </cell>
          <cell r="AB1743">
            <v>2.2633676918929009</v>
          </cell>
          <cell r="AC1743">
            <v>19245.625437542778</v>
          </cell>
          <cell r="AD1743">
            <v>1673.7600529273907</v>
          </cell>
          <cell r="AE1743">
            <v>34479.215437542778</v>
          </cell>
          <cell r="AF1743">
            <v>2998.6000529273906</v>
          </cell>
          <cell r="AG1743">
            <v>103.43764631262833</v>
          </cell>
          <cell r="AH1743">
            <v>74.527972027972027</v>
          </cell>
        </row>
        <row r="1744">
          <cell r="A1744">
            <v>2275</v>
          </cell>
          <cell r="B1744" t="str">
            <v>КАн-ция к магаз по пр Советскому</v>
          </cell>
          <cell r="C1744">
            <v>3.6</v>
          </cell>
          <cell r="D1744" t="str">
            <v>28</v>
          </cell>
          <cell r="E1744" t="str">
            <v>11.05.05</v>
          </cell>
          <cell r="F1744" t="str">
            <v/>
          </cell>
          <cell r="G1744" t="str">
            <v xml:space="preserve">  .  .</v>
          </cell>
          <cell r="H1744">
            <v>10529.61</v>
          </cell>
          <cell r="I1744">
            <v>0</v>
          </cell>
          <cell r="J1744">
            <v>0</v>
          </cell>
          <cell r="K1744">
            <v>10529.61</v>
          </cell>
          <cell r="L1744">
            <v>0</v>
          </cell>
          <cell r="M1744">
            <v>31.59</v>
          </cell>
          <cell r="N1744">
            <v>31.59</v>
          </cell>
          <cell r="O1744">
            <v>915.79</v>
          </cell>
          <cell r="P1744">
            <v>9613.82</v>
          </cell>
          <cell r="Q1744">
            <v>52.65</v>
          </cell>
          <cell r="R1744">
            <v>123</v>
          </cell>
          <cell r="S1744">
            <v>935</v>
          </cell>
          <cell r="T1744" t="str">
            <v>Амортизация (канализация)</v>
          </cell>
          <cell r="U1744">
            <v>46225</v>
          </cell>
          <cell r="V1744">
            <v>57.2</v>
          </cell>
          <cell r="W1744">
            <v>22</v>
          </cell>
          <cell r="X1744">
            <v>35.200000000000003</v>
          </cell>
          <cell r="Y1744">
            <v>38.46153846153846</v>
          </cell>
          <cell r="Z1744">
            <v>17778.846153846152</v>
          </cell>
          <cell r="AA1744">
            <v>28446.153846153848</v>
          </cell>
          <cell r="AB1744">
            <v>2.9588814691926673</v>
          </cell>
          <cell r="AC1744">
            <v>20626.257906825802</v>
          </cell>
          <cell r="AD1744">
            <v>1793.9240606719527</v>
          </cell>
          <cell r="AE1744">
            <v>31155.867906825802</v>
          </cell>
          <cell r="AF1744">
            <v>2709.7140606719527</v>
          </cell>
          <cell r="AG1744">
            <v>93.467603720477413</v>
          </cell>
          <cell r="AH1744">
            <v>67.344114219114218</v>
          </cell>
        </row>
        <row r="1745">
          <cell r="A1745">
            <v>2276</v>
          </cell>
          <cell r="B1745" t="str">
            <v>Кан-ция по ул Волочаеской 5 14  59 49</v>
          </cell>
          <cell r="C1745">
            <v>3.6</v>
          </cell>
          <cell r="D1745" t="str">
            <v>28</v>
          </cell>
          <cell r="E1745" t="str">
            <v>11.05.05</v>
          </cell>
          <cell r="F1745" t="str">
            <v/>
          </cell>
          <cell r="G1745" t="str">
            <v xml:space="preserve">  .  .</v>
          </cell>
          <cell r="H1745">
            <v>2331.12</v>
          </cell>
          <cell r="I1745">
            <v>0</v>
          </cell>
          <cell r="J1745">
            <v>0</v>
          </cell>
          <cell r="K1745">
            <v>2331.12</v>
          </cell>
          <cell r="L1745">
            <v>0</v>
          </cell>
          <cell r="M1745">
            <v>6.99</v>
          </cell>
          <cell r="N1745">
            <v>6.99</v>
          </cell>
          <cell r="O1745">
            <v>202.65</v>
          </cell>
          <cell r="P1745">
            <v>2128.4699999999998</v>
          </cell>
          <cell r="Q1745">
            <v>11.66</v>
          </cell>
          <cell r="R1745">
            <v>123</v>
          </cell>
          <cell r="S1745">
            <v>935</v>
          </cell>
          <cell r="T1745" t="str">
            <v>Амортизация (канализация)</v>
          </cell>
          <cell r="U1745">
            <v>30054.15</v>
          </cell>
          <cell r="V1745">
            <v>57.2</v>
          </cell>
          <cell r="W1745">
            <v>22</v>
          </cell>
          <cell r="X1745">
            <v>35.200000000000003</v>
          </cell>
          <cell r="Y1745">
            <v>38.46153846153846</v>
          </cell>
          <cell r="Z1745">
            <v>11559.288461538459</v>
          </cell>
          <cell r="AA1745">
            <v>18494.86153846154</v>
          </cell>
          <cell r="AB1745">
            <v>8.6892751781615623</v>
          </cell>
          <cell r="AC1745">
            <v>17924.623153315981</v>
          </cell>
          <cell r="AD1745">
            <v>1558.2316148544405</v>
          </cell>
          <cell r="AE1745">
            <v>20255.74315331598</v>
          </cell>
          <cell r="AF1745">
            <v>1760.8816148544406</v>
          </cell>
          <cell r="AG1745">
            <v>60.767229459947941</v>
          </cell>
          <cell r="AH1745">
            <v>43.785183566433567</v>
          </cell>
        </row>
        <row r="1746">
          <cell r="A1746">
            <v>2277</v>
          </cell>
          <cell r="B1746" t="str">
            <v>Кан-ция дом 29-38 Степной1</v>
          </cell>
          <cell r="C1746">
            <v>3.6</v>
          </cell>
          <cell r="D1746" t="str">
            <v>28</v>
          </cell>
          <cell r="E1746" t="str">
            <v>11.05.05</v>
          </cell>
          <cell r="F1746" t="str">
            <v/>
          </cell>
          <cell r="G1746" t="str">
            <v xml:space="preserve">  .  .</v>
          </cell>
          <cell r="H1746">
            <v>0.01</v>
          </cell>
          <cell r="I1746">
            <v>0</v>
          </cell>
          <cell r="J1746">
            <v>0</v>
          </cell>
          <cell r="K1746">
            <v>0.01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0.01</v>
          </cell>
          <cell r="Q1746">
            <v>0</v>
          </cell>
          <cell r="R1746">
            <v>123</v>
          </cell>
          <cell r="S1746">
            <v>935</v>
          </cell>
          <cell r="T1746" t="str">
            <v>Амортизация (канализация)</v>
          </cell>
          <cell r="U1746">
            <v>605520</v>
          </cell>
          <cell r="V1746">
            <v>57.2</v>
          </cell>
          <cell r="W1746">
            <v>22</v>
          </cell>
          <cell r="X1746">
            <v>35.200000000000003</v>
          </cell>
          <cell r="Y1746">
            <v>38.46153846153846</v>
          </cell>
          <cell r="Z1746">
            <v>232892.30769230766</v>
          </cell>
          <cell r="AA1746">
            <v>372627.69230769237</v>
          </cell>
          <cell r="AB1746">
            <v>37262769.230769239</v>
          </cell>
          <cell r="AC1746">
            <v>372627.68230769242</v>
          </cell>
          <cell r="AD1746">
            <v>0</v>
          </cell>
          <cell r="AE1746">
            <v>372627.69230769243</v>
          </cell>
          <cell r="AF1746">
            <v>0</v>
          </cell>
          <cell r="AG1746">
            <v>1117.8830769230774</v>
          </cell>
          <cell r="AH1746">
            <v>882.16783216783222</v>
          </cell>
        </row>
        <row r="1747">
          <cell r="A1747">
            <v>2278</v>
          </cell>
          <cell r="B1747" t="str">
            <v>Кан-ция к дом 1 3 Степной 1</v>
          </cell>
          <cell r="C1747">
            <v>3.6</v>
          </cell>
          <cell r="D1747" t="str">
            <v>28</v>
          </cell>
          <cell r="E1747" t="str">
            <v>11.05.05</v>
          </cell>
          <cell r="F1747" t="str">
            <v/>
          </cell>
          <cell r="G1747" t="str">
            <v xml:space="preserve">  .  .</v>
          </cell>
          <cell r="H1747">
            <v>0.01</v>
          </cell>
          <cell r="I1747">
            <v>0</v>
          </cell>
          <cell r="J1747">
            <v>0</v>
          </cell>
          <cell r="K1747">
            <v>0.01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0.01</v>
          </cell>
          <cell r="Q1747">
            <v>0</v>
          </cell>
          <cell r="R1747">
            <v>123</v>
          </cell>
          <cell r="S1747">
            <v>935</v>
          </cell>
          <cell r="T1747" t="str">
            <v>Амортизация (канализация)</v>
          </cell>
          <cell r="U1747">
            <v>965236</v>
          </cell>
          <cell r="V1747">
            <v>57.2</v>
          </cell>
          <cell r="W1747">
            <v>22</v>
          </cell>
          <cell r="X1747">
            <v>35.200000000000003</v>
          </cell>
          <cell r="Y1747">
            <v>38.46153846153846</v>
          </cell>
          <cell r="Z1747">
            <v>371244.61538461538</v>
          </cell>
          <cell r="AA1747">
            <v>593991.38461538462</v>
          </cell>
          <cell r="AB1747">
            <v>59399138.461538464</v>
          </cell>
          <cell r="AC1747">
            <v>593991.37461538462</v>
          </cell>
          <cell r="AD1747">
            <v>0</v>
          </cell>
          <cell r="AE1747">
            <v>593991.38461538462</v>
          </cell>
          <cell r="AF1747">
            <v>0</v>
          </cell>
          <cell r="AG1747">
            <v>1781.974153846154</v>
          </cell>
          <cell r="AH1747">
            <v>1406.2296037296037</v>
          </cell>
        </row>
        <row r="1748">
          <cell r="A1748">
            <v>2279</v>
          </cell>
          <cell r="B1748" t="str">
            <v>Коллектор по ул Ерубаева</v>
          </cell>
          <cell r="C1748">
            <v>3.6</v>
          </cell>
          <cell r="D1748" t="str">
            <v>28</v>
          </cell>
          <cell r="E1748" t="str">
            <v>11.05.05</v>
          </cell>
          <cell r="F1748" t="str">
            <v/>
          </cell>
          <cell r="G1748" t="str">
            <v xml:space="preserve">  .  .</v>
          </cell>
          <cell r="H1748">
            <v>833141.46</v>
          </cell>
          <cell r="I1748">
            <v>0</v>
          </cell>
          <cell r="J1748">
            <v>0</v>
          </cell>
          <cell r="K1748">
            <v>833141.46</v>
          </cell>
          <cell r="L1748">
            <v>0</v>
          </cell>
          <cell r="M1748">
            <v>2499.42</v>
          </cell>
          <cell r="N1748">
            <v>2499.42</v>
          </cell>
          <cell r="O1748">
            <v>72458.2</v>
          </cell>
          <cell r="P1748">
            <v>760683.26</v>
          </cell>
          <cell r="Q1748">
            <v>4165.71</v>
          </cell>
          <cell r="R1748">
            <v>123</v>
          </cell>
          <cell r="S1748">
            <v>935</v>
          </cell>
          <cell r="T1748" t="str">
            <v>Амортизация (канализация)</v>
          </cell>
          <cell r="U1748">
            <v>7939701</v>
          </cell>
          <cell r="V1748">
            <v>57.2</v>
          </cell>
          <cell r="W1748">
            <v>22</v>
          </cell>
          <cell r="X1748">
            <v>35.200000000000003</v>
          </cell>
          <cell r="Y1748">
            <v>38.46153846153846</v>
          </cell>
          <cell r="Z1748">
            <v>3053731.1538461535</v>
          </cell>
          <cell r="AA1748">
            <v>4885969.846153846</v>
          </cell>
          <cell r="AB1748">
            <v>6.4231331265970626</v>
          </cell>
          <cell r="AC1748">
            <v>4518237.0508674411</v>
          </cell>
          <cell r="AD1748">
            <v>392950.46471359523</v>
          </cell>
          <cell r="AE1748">
            <v>5351378.5108674411</v>
          </cell>
          <cell r="AF1748">
            <v>465408.66471359524</v>
          </cell>
          <cell r="AG1748">
            <v>16054.135532602324</v>
          </cell>
          <cell r="AH1748">
            <v>11567.163461538461</v>
          </cell>
        </row>
        <row r="1749">
          <cell r="A1749">
            <v>2280</v>
          </cell>
          <cell r="B1749" t="str">
            <v>Кан-ция к дом 1 жил блока2 Степной 1</v>
          </cell>
          <cell r="C1749">
            <v>3.6</v>
          </cell>
          <cell r="D1749" t="str">
            <v>28</v>
          </cell>
          <cell r="E1749" t="str">
            <v>11.05.05</v>
          </cell>
          <cell r="F1749" t="str">
            <v/>
          </cell>
          <cell r="G1749" t="str">
            <v xml:space="preserve">  .  .</v>
          </cell>
          <cell r="H1749">
            <v>48469.26</v>
          </cell>
          <cell r="I1749">
            <v>0</v>
          </cell>
          <cell r="J1749">
            <v>0</v>
          </cell>
          <cell r="K1749">
            <v>48469.26</v>
          </cell>
          <cell r="L1749">
            <v>0</v>
          </cell>
          <cell r="M1749">
            <v>145.41</v>
          </cell>
          <cell r="N1749">
            <v>145.41</v>
          </cell>
          <cell r="O1749">
            <v>4215.43</v>
          </cell>
          <cell r="P1749">
            <v>44253.83</v>
          </cell>
          <cell r="Q1749">
            <v>242.35</v>
          </cell>
          <cell r="R1749">
            <v>123</v>
          </cell>
          <cell r="S1749">
            <v>935</v>
          </cell>
          <cell r="T1749" t="str">
            <v>Амортизация (канализация)</v>
          </cell>
          <cell r="U1749">
            <v>111750</v>
          </cell>
          <cell r="V1749">
            <v>57.2</v>
          </cell>
          <cell r="W1749">
            <v>22</v>
          </cell>
          <cell r="X1749">
            <v>35.200000000000003</v>
          </cell>
          <cell r="Y1749">
            <v>38.46153846153846</v>
          </cell>
          <cell r="Z1749">
            <v>42980.769230769227</v>
          </cell>
          <cell r="AA1749">
            <v>68769.23076923078</v>
          </cell>
          <cell r="AB1749">
            <v>1.5539724080205211</v>
          </cell>
          <cell r="AC1749">
            <v>26850.632677172725</v>
          </cell>
          <cell r="AD1749">
            <v>2335.2319079419449</v>
          </cell>
          <cell r="AE1749">
            <v>75319.892677172727</v>
          </cell>
          <cell r="AF1749">
            <v>6550.6619079419452</v>
          </cell>
          <cell r="AG1749">
            <v>225.95967803151817</v>
          </cell>
          <cell r="AH1749">
            <v>162.80594405594405</v>
          </cell>
        </row>
        <row r="1750">
          <cell r="A1750">
            <v>2281</v>
          </cell>
          <cell r="B1750" t="str">
            <v>Кан-ция от дом 28-32 Орбита</v>
          </cell>
          <cell r="C1750">
            <v>3.6</v>
          </cell>
          <cell r="D1750" t="str">
            <v>28</v>
          </cell>
          <cell r="E1750" t="str">
            <v>11.05.05</v>
          </cell>
          <cell r="F1750" t="str">
            <v/>
          </cell>
          <cell r="G1750" t="str">
            <v xml:space="preserve">  .  .</v>
          </cell>
          <cell r="H1750">
            <v>6726.73</v>
          </cell>
          <cell r="I1750">
            <v>0</v>
          </cell>
          <cell r="J1750">
            <v>0</v>
          </cell>
          <cell r="K1750">
            <v>6726.73</v>
          </cell>
          <cell r="L1750">
            <v>0</v>
          </cell>
          <cell r="M1750">
            <v>20.18</v>
          </cell>
          <cell r="N1750">
            <v>20.18</v>
          </cell>
          <cell r="O1750">
            <v>585.02</v>
          </cell>
          <cell r="P1750">
            <v>6141.71</v>
          </cell>
          <cell r="Q1750">
            <v>33.630000000000003</v>
          </cell>
          <cell r="R1750">
            <v>123</v>
          </cell>
          <cell r="S1750">
            <v>935</v>
          </cell>
          <cell r="T1750" t="str">
            <v>Амортизация (канализация)</v>
          </cell>
          <cell r="U1750">
            <v>28400</v>
          </cell>
          <cell r="V1750">
            <v>57.2</v>
          </cell>
          <cell r="W1750">
            <v>22</v>
          </cell>
          <cell r="X1750">
            <v>35.200000000000003</v>
          </cell>
          <cell r="Y1750">
            <v>38.46153846153846</v>
          </cell>
          <cell r="Z1750">
            <v>10923.076923076922</v>
          </cell>
          <cell r="AA1750">
            <v>17476.923076923078</v>
          </cell>
          <cell r="AB1750">
            <v>2.8456119023729674</v>
          </cell>
          <cell r="AC1750">
            <v>12414.932952049308</v>
          </cell>
          <cell r="AD1750">
            <v>1079.7198751262333</v>
          </cell>
          <cell r="AE1750">
            <v>19141.662952049308</v>
          </cell>
          <cell r="AF1750">
            <v>1664.7398751262333</v>
          </cell>
          <cell r="AG1750">
            <v>57.424988856147927</v>
          </cell>
          <cell r="AH1750">
            <v>41.375291375291376</v>
          </cell>
        </row>
        <row r="1751">
          <cell r="A1751">
            <v>2282</v>
          </cell>
          <cell r="B1751" t="str">
            <v>Кан-ция от дом 23 м-н 8 ул Кривогуза 55</v>
          </cell>
          <cell r="C1751">
            <v>3.6</v>
          </cell>
          <cell r="D1751" t="str">
            <v>28</v>
          </cell>
          <cell r="E1751" t="str">
            <v>11.05.05</v>
          </cell>
          <cell r="F1751" t="str">
            <v/>
          </cell>
          <cell r="G1751" t="str">
            <v xml:space="preserve">  .  .</v>
          </cell>
          <cell r="H1751">
            <v>4562.47</v>
          </cell>
          <cell r="I1751">
            <v>0</v>
          </cell>
          <cell r="J1751">
            <v>0</v>
          </cell>
          <cell r="K1751">
            <v>4562.47</v>
          </cell>
          <cell r="L1751">
            <v>0</v>
          </cell>
          <cell r="M1751">
            <v>13.69</v>
          </cell>
          <cell r="N1751">
            <v>13.69</v>
          </cell>
          <cell r="O1751">
            <v>396.87</v>
          </cell>
          <cell r="P1751">
            <v>4165.6000000000004</v>
          </cell>
          <cell r="Q1751">
            <v>22.81</v>
          </cell>
          <cell r="R1751">
            <v>123</v>
          </cell>
          <cell r="S1751">
            <v>935</v>
          </cell>
          <cell r="T1751" t="str">
            <v>Амортизация (канализация)</v>
          </cell>
          <cell r="U1751">
            <v>14587.5</v>
          </cell>
          <cell r="V1751">
            <v>57.2</v>
          </cell>
          <cell r="W1751">
            <v>22</v>
          </cell>
          <cell r="X1751">
            <v>35.200000000000003</v>
          </cell>
          <cell r="Y1751">
            <v>38.46153846153846</v>
          </cell>
          <cell r="Z1751">
            <v>5610.5769230769229</v>
          </cell>
          <cell r="AA1751">
            <v>8976.923076923078</v>
          </cell>
          <cell r="AB1751">
            <v>2.1550132218463314</v>
          </cell>
          <cell r="AC1751">
            <v>5269.7131742772317</v>
          </cell>
          <cell r="AD1751">
            <v>458.39009735415357</v>
          </cell>
          <cell r="AE1751">
            <v>9832.183174277232</v>
          </cell>
          <cell r="AF1751">
            <v>855.26009735415357</v>
          </cell>
          <cell r="AG1751">
            <v>29.496549522831696</v>
          </cell>
          <cell r="AH1751">
            <v>21.252185314685313</v>
          </cell>
        </row>
        <row r="1752">
          <cell r="A1752">
            <v>2283</v>
          </cell>
          <cell r="B1752" t="str">
            <v>Кан-ция от д-1 по ул Муканова</v>
          </cell>
          <cell r="C1752">
            <v>3.6</v>
          </cell>
          <cell r="D1752" t="str">
            <v>28</v>
          </cell>
          <cell r="E1752" t="str">
            <v>11.05.05</v>
          </cell>
          <cell r="F1752" t="str">
            <v/>
          </cell>
          <cell r="G1752" t="str">
            <v xml:space="preserve">  .  .</v>
          </cell>
          <cell r="H1752">
            <v>6009.19</v>
          </cell>
          <cell r="I1752">
            <v>0</v>
          </cell>
          <cell r="J1752">
            <v>0</v>
          </cell>
          <cell r="K1752">
            <v>6009.19</v>
          </cell>
          <cell r="L1752">
            <v>0</v>
          </cell>
          <cell r="M1752">
            <v>18.03</v>
          </cell>
          <cell r="N1752">
            <v>18.03</v>
          </cell>
          <cell r="O1752">
            <v>522.69000000000005</v>
          </cell>
          <cell r="P1752">
            <v>5486.5</v>
          </cell>
          <cell r="Q1752">
            <v>30.05</v>
          </cell>
          <cell r="R1752">
            <v>123</v>
          </cell>
          <cell r="S1752">
            <v>935</v>
          </cell>
          <cell r="T1752" t="str">
            <v>Амортизация (канализация)</v>
          </cell>
          <cell r="U1752">
            <v>22087.5</v>
          </cell>
          <cell r="V1752">
            <v>57.2</v>
          </cell>
          <cell r="W1752">
            <v>22</v>
          </cell>
          <cell r="X1752">
            <v>35.200000000000003</v>
          </cell>
          <cell r="Y1752">
            <v>38.46153846153846</v>
          </cell>
          <cell r="Z1752">
            <v>8495.1923076923067</v>
          </cell>
          <cell r="AA1752">
            <v>13592.307692307693</v>
          </cell>
          <cell r="AB1752">
            <v>2.4774095857664618</v>
          </cell>
          <cell r="AC1752">
            <v>8878.0349086919632</v>
          </cell>
          <cell r="AD1752">
            <v>772.22721638427197</v>
          </cell>
          <cell r="AE1752">
            <v>14887.224908691962</v>
          </cell>
          <cell r="AF1752">
            <v>1294.917216384272</v>
          </cell>
          <cell r="AG1752">
            <v>44.661674726075887</v>
          </cell>
          <cell r="AH1752">
            <v>32.17875874125874</v>
          </cell>
        </row>
        <row r="1753">
          <cell r="A1753">
            <v>2284</v>
          </cell>
          <cell r="B1753" t="str">
            <v>Кан-ция от дом 2-8 Орбита-1</v>
          </cell>
          <cell r="C1753">
            <v>3.6</v>
          </cell>
          <cell r="D1753" t="str">
            <v>28</v>
          </cell>
          <cell r="E1753" t="str">
            <v>11.05.05</v>
          </cell>
          <cell r="F1753" t="str">
            <v/>
          </cell>
          <cell r="G1753" t="str">
            <v xml:space="preserve">  .  .</v>
          </cell>
          <cell r="H1753">
            <v>53563.66</v>
          </cell>
          <cell r="I1753">
            <v>0</v>
          </cell>
          <cell r="J1753">
            <v>0</v>
          </cell>
          <cell r="K1753">
            <v>53563.66</v>
          </cell>
          <cell r="L1753">
            <v>0</v>
          </cell>
          <cell r="M1753">
            <v>160.69</v>
          </cell>
          <cell r="N1753">
            <v>160.69</v>
          </cell>
          <cell r="O1753">
            <v>4658.41</v>
          </cell>
          <cell r="P1753">
            <v>48905.25</v>
          </cell>
          <cell r="Q1753">
            <v>267.82</v>
          </cell>
          <cell r="R1753">
            <v>123</v>
          </cell>
          <cell r="S1753">
            <v>935</v>
          </cell>
          <cell r="T1753" t="str">
            <v>Амортизация (канализация)</v>
          </cell>
          <cell r="U1753">
            <v>92512.5</v>
          </cell>
          <cell r="V1753">
            <v>57.2</v>
          </cell>
          <cell r="W1753">
            <v>22</v>
          </cell>
          <cell r="X1753">
            <v>35.200000000000003</v>
          </cell>
          <cell r="Y1753">
            <v>38.46153846153846</v>
          </cell>
          <cell r="Z1753">
            <v>35581.730769230766</v>
          </cell>
          <cell r="AA1753">
            <v>56930.769230769234</v>
          </cell>
          <cell r="AB1753">
            <v>1.1641034291976675</v>
          </cell>
          <cell r="AC1753">
            <v>8789.9802863779332</v>
          </cell>
          <cell r="AD1753">
            <v>764.46105560870637</v>
          </cell>
          <cell r="AE1753">
            <v>62353.640286377937</v>
          </cell>
          <cell r="AF1753">
            <v>5422.8710556087062</v>
          </cell>
          <cell r="AG1753">
            <v>187.06092085913383</v>
          </cell>
          <cell r="AH1753">
            <v>134.77928321678323</v>
          </cell>
        </row>
        <row r="1754">
          <cell r="A1754">
            <v>2285</v>
          </cell>
          <cell r="B1754" t="str">
            <v>Кан-ция дом 22 23 24 М-на 30</v>
          </cell>
          <cell r="C1754">
            <v>3.6</v>
          </cell>
          <cell r="D1754" t="str">
            <v>28</v>
          </cell>
          <cell r="E1754" t="str">
            <v>11.05.05</v>
          </cell>
          <cell r="F1754" t="str">
            <v/>
          </cell>
          <cell r="G1754" t="str">
            <v xml:space="preserve">  .  .</v>
          </cell>
          <cell r="H1754">
            <v>40512.29</v>
          </cell>
          <cell r="I1754">
            <v>0</v>
          </cell>
          <cell r="J1754">
            <v>0</v>
          </cell>
          <cell r="K1754">
            <v>40512.29</v>
          </cell>
          <cell r="L1754">
            <v>0</v>
          </cell>
          <cell r="M1754">
            <v>121.54</v>
          </cell>
          <cell r="N1754">
            <v>121.54</v>
          </cell>
          <cell r="O1754">
            <v>3523.44</v>
          </cell>
          <cell r="P1754">
            <v>36988.85</v>
          </cell>
          <cell r="Q1754">
            <v>202.56</v>
          </cell>
          <cell r="R1754">
            <v>123</v>
          </cell>
          <cell r="S1754">
            <v>935</v>
          </cell>
          <cell r="T1754" t="str">
            <v>Амортизация (канализация)</v>
          </cell>
          <cell r="U1754">
            <v>99881.600000000006</v>
          </cell>
          <cell r="V1754">
            <v>57.2</v>
          </cell>
          <cell r="W1754">
            <v>22</v>
          </cell>
          <cell r="X1754">
            <v>35.200000000000003</v>
          </cell>
          <cell r="Y1754">
            <v>38.46153846153846</v>
          </cell>
          <cell r="Z1754">
            <v>38416</v>
          </cell>
          <cell r="AA1754">
            <v>61465.599999999999</v>
          </cell>
          <cell r="AB1754">
            <v>1.6617331979772283</v>
          </cell>
          <cell r="AC1754">
            <v>26808.327219080886</v>
          </cell>
          <cell r="AD1754">
            <v>2331.5772190808852</v>
          </cell>
          <cell r="AE1754">
            <v>67320.617219080887</v>
          </cell>
          <cell r="AF1754">
            <v>5855.0172190808853</v>
          </cell>
          <cell r="AG1754">
            <v>201.96185165724265</v>
          </cell>
          <cell r="AH1754">
            <v>145.51515151515153</v>
          </cell>
        </row>
        <row r="1755">
          <cell r="A1755">
            <v>2286</v>
          </cell>
          <cell r="B1755" t="str">
            <v>Кан-ция дом 20 21 Ул. Ермекова,77/3</v>
          </cell>
          <cell r="C1755">
            <v>3.6</v>
          </cell>
          <cell r="D1755" t="str">
            <v>28</v>
          </cell>
          <cell r="E1755" t="str">
            <v>11.05.05</v>
          </cell>
          <cell r="F1755" t="str">
            <v/>
          </cell>
          <cell r="G1755" t="str">
            <v xml:space="preserve">  .  .</v>
          </cell>
          <cell r="H1755">
            <v>10137</v>
          </cell>
          <cell r="I1755">
            <v>0</v>
          </cell>
          <cell r="J1755">
            <v>0</v>
          </cell>
          <cell r="K1755">
            <v>10137</v>
          </cell>
          <cell r="L1755">
            <v>0</v>
          </cell>
          <cell r="M1755">
            <v>30.41</v>
          </cell>
          <cell r="N1755">
            <v>30.41</v>
          </cell>
          <cell r="O1755">
            <v>881.59</v>
          </cell>
          <cell r="P1755">
            <v>9255.41</v>
          </cell>
          <cell r="Q1755">
            <v>50.69</v>
          </cell>
          <cell r="R1755">
            <v>123</v>
          </cell>
          <cell r="S1755">
            <v>935</v>
          </cell>
          <cell r="T1755" t="str">
            <v>Амортизация (канализация)</v>
          </cell>
          <cell r="U1755">
            <v>23612.5</v>
          </cell>
          <cell r="V1755">
            <v>57.2</v>
          </cell>
          <cell r="W1755">
            <v>22</v>
          </cell>
          <cell r="X1755">
            <v>35.200000000000003</v>
          </cell>
          <cell r="Y1755">
            <v>38.46153846153846</v>
          </cell>
          <cell r="Z1755">
            <v>9081.7307692307677</v>
          </cell>
          <cell r="AA1755">
            <v>14530.769230769232</v>
          </cell>
          <cell r="AB1755">
            <v>1.5699757472407201</v>
          </cell>
          <cell r="AC1755">
            <v>5777.8441497791791</v>
          </cell>
          <cell r="AD1755">
            <v>502.48491900994634</v>
          </cell>
          <cell r="AE1755">
            <v>15914.844149779179</v>
          </cell>
          <cell r="AF1755">
            <v>1384.0749190099464</v>
          </cell>
          <cell r="AG1755">
            <v>47.744532449337534</v>
          </cell>
          <cell r="AH1755">
            <v>34.400495337995338</v>
          </cell>
        </row>
        <row r="1756">
          <cell r="A1756">
            <v>2287</v>
          </cell>
          <cell r="B1756" t="str">
            <v>Кан-ция от дом 8 ул Фрунзе</v>
          </cell>
          <cell r="C1756">
            <v>3.6</v>
          </cell>
          <cell r="D1756" t="str">
            <v>28</v>
          </cell>
          <cell r="E1756" t="str">
            <v>11.05.05</v>
          </cell>
          <cell r="F1756" t="str">
            <v/>
          </cell>
          <cell r="G1756" t="str">
            <v xml:space="preserve">  .  .</v>
          </cell>
          <cell r="H1756">
            <v>8910.76</v>
          </cell>
          <cell r="I1756">
            <v>0</v>
          </cell>
          <cell r="J1756">
            <v>0</v>
          </cell>
          <cell r="K1756">
            <v>8910.76</v>
          </cell>
          <cell r="L1756">
            <v>0</v>
          </cell>
          <cell r="M1756">
            <v>26.73</v>
          </cell>
          <cell r="N1756">
            <v>26.73</v>
          </cell>
          <cell r="O1756">
            <v>774.91</v>
          </cell>
          <cell r="P1756">
            <v>8135.85</v>
          </cell>
          <cell r="Q1756">
            <v>44.55</v>
          </cell>
          <cell r="R1756">
            <v>123</v>
          </cell>
          <cell r="S1756">
            <v>935</v>
          </cell>
          <cell r="T1756" t="str">
            <v>Амортизация (канализация)</v>
          </cell>
          <cell r="U1756">
            <v>238005</v>
          </cell>
          <cell r="V1756">
            <v>57.2</v>
          </cell>
          <cell r="W1756">
            <v>22</v>
          </cell>
          <cell r="X1756">
            <v>35.200000000000003</v>
          </cell>
          <cell r="Y1756">
            <v>38.46153846153846</v>
          </cell>
          <cell r="Z1756">
            <v>91540.384615384624</v>
          </cell>
          <cell r="AA1756">
            <v>146464.6153846154</v>
          </cell>
          <cell r="AB1756">
            <v>18.002374107759533</v>
          </cell>
          <cell r="AC1756">
            <v>151504.07510445933</v>
          </cell>
          <cell r="AD1756">
            <v>13175.309719843939</v>
          </cell>
          <cell r="AE1756">
            <v>160414.83510445934</v>
          </cell>
          <cell r="AF1756">
            <v>13950.219719843939</v>
          </cell>
          <cell r="AG1756">
            <v>481.24450531337811</v>
          </cell>
          <cell r="AH1756">
            <v>346.74388111888112</v>
          </cell>
        </row>
        <row r="1757">
          <cell r="A1757">
            <v>2288</v>
          </cell>
          <cell r="B1757" t="str">
            <v>Кан-ция от дом 10/2 М-на 14</v>
          </cell>
          <cell r="C1757">
            <v>3.6</v>
          </cell>
          <cell r="D1757" t="str">
            <v>28</v>
          </cell>
          <cell r="E1757" t="str">
            <v>11.05.05</v>
          </cell>
          <cell r="F1757" t="str">
            <v/>
          </cell>
          <cell r="G1757" t="str">
            <v xml:space="preserve">  .  .</v>
          </cell>
          <cell r="H1757">
            <v>5647.69</v>
          </cell>
          <cell r="I1757">
            <v>0</v>
          </cell>
          <cell r="J1757">
            <v>0</v>
          </cell>
          <cell r="K1757">
            <v>5647.69</v>
          </cell>
          <cell r="L1757">
            <v>0</v>
          </cell>
          <cell r="M1757">
            <v>16.940000000000001</v>
          </cell>
          <cell r="N1757">
            <v>16.940000000000001</v>
          </cell>
          <cell r="O1757">
            <v>491.1</v>
          </cell>
          <cell r="P1757">
            <v>5156.59</v>
          </cell>
          <cell r="Q1757">
            <v>28.24</v>
          </cell>
          <cell r="R1757">
            <v>123</v>
          </cell>
          <cell r="S1757">
            <v>935</v>
          </cell>
          <cell r="T1757" t="str">
            <v>Амортизация (канализация)</v>
          </cell>
          <cell r="U1757">
            <v>11000</v>
          </cell>
          <cell r="V1757">
            <v>57.2</v>
          </cell>
          <cell r="W1757">
            <v>22</v>
          </cell>
          <cell r="X1757">
            <v>35.200000000000003</v>
          </cell>
          <cell r="Y1757">
            <v>38.46153846153846</v>
          </cell>
          <cell r="Z1757">
            <v>4230.7692307692305</v>
          </cell>
          <cell r="AA1757">
            <v>6769.2307692307695</v>
          </cell>
          <cell r="AB1757">
            <v>1.3127339519393182</v>
          </cell>
          <cell r="AC1757">
            <v>1766.2244130281679</v>
          </cell>
          <cell r="AD1757">
            <v>153.58364379739919</v>
          </cell>
          <cell r="AE1757">
            <v>7413.9144130281675</v>
          </cell>
          <cell r="AF1757">
            <v>644.68364379739921</v>
          </cell>
          <cell r="AG1757">
            <v>22.241743239084503</v>
          </cell>
          <cell r="AH1757">
            <v>16.025641025641026</v>
          </cell>
        </row>
        <row r="1758">
          <cell r="A1758">
            <v>2289</v>
          </cell>
          <cell r="B1758" t="str">
            <v>Напорный коллектор от КНС 7</v>
          </cell>
          <cell r="C1758">
            <v>3.6</v>
          </cell>
          <cell r="D1758" t="str">
            <v>28</v>
          </cell>
          <cell r="E1758" t="str">
            <v>11.05.05</v>
          </cell>
          <cell r="F1758" t="str">
            <v/>
          </cell>
          <cell r="G1758" t="str">
            <v xml:space="preserve">  .  .</v>
          </cell>
          <cell r="H1758">
            <v>1640528.01</v>
          </cell>
          <cell r="I1758">
            <v>0</v>
          </cell>
          <cell r="J1758">
            <v>0</v>
          </cell>
          <cell r="K1758">
            <v>1640528.01</v>
          </cell>
          <cell r="L1758">
            <v>0</v>
          </cell>
          <cell r="M1758">
            <v>4921.58</v>
          </cell>
          <cell r="N1758">
            <v>4921.58</v>
          </cell>
          <cell r="O1758">
            <v>113147.14</v>
          </cell>
          <cell r="P1758">
            <v>1527380.87</v>
          </cell>
          <cell r="Q1758">
            <v>8202.64</v>
          </cell>
          <cell r="R1758">
            <v>123</v>
          </cell>
          <cell r="S1758">
            <v>935</v>
          </cell>
          <cell r="T1758" t="str">
            <v>Амортизация (канализация)</v>
          </cell>
          <cell r="U1758">
            <v>3385200</v>
          </cell>
          <cell r="V1758">
            <v>57.2</v>
          </cell>
          <cell r="W1758">
            <v>22</v>
          </cell>
          <cell r="X1758">
            <v>35.200000000000003</v>
          </cell>
          <cell r="Y1758">
            <v>38.46153846153846</v>
          </cell>
          <cell r="Z1758">
            <v>1302000</v>
          </cell>
          <cell r="AA1758">
            <v>2083200</v>
          </cell>
          <cell r="AB1758">
            <v>1.3639034250834894</v>
          </cell>
          <cell r="AC1758">
            <v>596993.76178440102</v>
          </cell>
          <cell r="AD1758">
            <v>41174.631784401092</v>
          </cell>
          <cell r="AE1758">
            <v>2237521.771784401</v>
          </cell>
          <cell r="AF1758">
            <v>154321.77178440109</v>
          </cell>
          <cell r="AG1758">
            <v>6712.565315353203</v>
          </cell>
          <cell r="AH1758">
            <v>4931.8181818181811</v>
          </cell>
        </row>
        <row r="1759">
          <cell r="A1759">
            <v>2290</v>
          </cell>
          <cell r="B1759" t="str">
            <v>Кан-ция от дом 2 7 по ул Совхозной</v>
          </cell>
          <cell r="C1759">
            <v>3.6</v>
          </cell>
          <cell r="D1759" t="str">
            <v>28</v>
          </cell>
          <cell r="E1759" t="str">
            <v>11.05.05</v>
          </cell>
          <cell r="F1759" t="str">
            <v/>
          </cell>
          <cell r="G1759" t="str">
            <v xml:space="preserve">  .  .</v>
          </cell>
          <cell r="H1759">
            <v>38259.379999999997</v>
          </cell>
          <cell r="I1759">
            <v>0</v>
          </cell>
          <cell r="J1759">
            <v>0</v>
          </cell>
          <cell r="K1759">
            <v>38259.379999999997</v>
          </cell>
          <cell r="L1759">
            <v>0</v>
          </cell>
          <cell r="M1759">
            <v>114.78</v>
          </cell>
          <cell r="N1759">
            <v>114.78</v>
          </cell>
          <cell r="O1759">
            <v>3327.46</v>
          </cell>
          <cell r="P1759">
            <v>34931.919999999998</v>
          </cell>
          <cell r="Q1759">
            <v>191.3</v>
          </cell>
          <cell r="R1759">
            <v>123</v>
          </cell>
          <cell r="S1759">
            <v>935</v>
          </cell>
          <cell r="T1759" t="str">
            <v>Амортизация (канализация)</v>
          </cell>
          <cell r="U1759">
            <v>106616.16</v>
          </cell>
          <cell r="V1759">
            <v>57.2</v>
          </cell>
          <cell r="W1759">
            <v>22</v>
          </cell>
          <cell r="X1759">
            <v>35.200000000000003</v>
          </cell>
          <cell r="Y1759">
            <v>38.46153846153846</v>
          </cell>
          <cell r="Z1759">
            <v>41006.215384615381</v>
          </cell>
          <cell r="AA1759">
            <v>65609.944615384622</v>
          </cell>
          <cell r="AB1759">
            <v>1.878223258709645</v>
          </cell>
          <cell r="AC1759">
            <v>33600.277379810614</v>
          </cell>
          <cell r="AD1759">
            <v>2922.2527644259953</v>
          </cell>
          <cell r="AE1759">
            <v>71859.657379810611</v>
          </cell>
          <cell r="AF1759">
            <v>6249.7127644259954</v>
          </cell>
          <cell r="AG1759">
            <v>215.57897213943184</v>
          </cell>
          <cell r="AH1759">
            <v>155.32657342657342</v>
          </cell>
        </row>
        <row r="1760">
          <cell r="A1760">
            <v>2291</v>
          </cell>
          <cell r="B1760" t="str">
            <v>Кан-ция по ул К Маркса от АТС 22 Восток-</v>
          </cell>
          <cell r="C1760">
            <v>3.6</v>
          </cell>
          <cell r="D1760" t="str">
            <v>28</v>
          </cell>
          <cell r="E1760" t="str">
            <v>11.05.05</v>
          </cell>
          <cell r="F1760" t="str">
            <v/>
          </cell>
          <cell r="G1760" t="str">
            <v xml:space="preserve">  .  .</v>
          </cell>
          <cell r="H1760">
            <v>4075.41</v>
          </cell>
          <cell r="I1760">
            <v>0</v>
          </cell>
          <cell r="J1760">
            <v>0</v>
          </cell>
          <cell r="K1760">
            <v>4075.41</v>
          </cell>
          <cell r="L1760">
            <v>0</v>
          </cell>
          <cell r="M1760">
            <v>12.23</v>
          </cell>
          <cell r="N1760">
            <v>12.23</v>
          </cell>
          <cell r="O1760">
            <v>354.55</v>
          </cell>
          <cell r="P1760">
            <v>3720.86</v>
          </cell>
          <cell r="Q1760">
            <v>20.38</v>
          </cell>
          <cell r="R1760">
            <v>123</v>
          </cell>
          <cell r="S1760">
            <v>935</v>
          </cell>
          <cell r="T1760" t="str">
            <v>Амортизация (канализация)</v>
          </cell>
          <cell r="U1760">
            <v>8300</v>
          </cell>
          <cell r="V1760">
            <v>57.2</v>
          </cell>
          <cell r="W1760">
            <v>22</v>
          </cell>
          <cell r="X1760">
            <v>35.200000000000003</v>
          </cell>
          <cell r="Y1760">
            <v>38.46153846153846</v>
          </cell>
          <cell r="Z1760">
            <v>3192.3076923076919</v>
          </cell>
          <cell r="AA1760">
            <v>5107.6923076923085</v>
          </cell>
          <cell r="AB1760">
            <v>1.3727182177486679</v>
          </cell>
          <cell r="AC1760">
            <v>1518.9795517950988</v>
          </cell>
          <cell r="AD1760">
            <v>132.14724410279018</v>
          </cell>
          <cell r="AE1760">
            <v>5594.3895517950987</v>
          </cell>
          <cell r="AF1760">
            <v>486.69724410279019</v>
          </cell>
          <cell r="AG1760">
            <v>16.7831686553853</v>
          </cell>
          <cell r="AH1760">
            <v>12.09207459207459</v>
          </cell>
        </row>
        <row r="1761">
          <cell r="A1761">
            <v>2292</v>
          </cell>
          <cell r="B1761" t="str">
            <v>Напорный коллектор от КНС 10 до КНС 1</v>
          </cell>
          <cell r="C1761">
            <v>3.6</v>
          </cell>
          <cell r="D1761" t="str">
            <v>28</v>
          </cell>
          <cell r="E1761" t="str">
            <v>11.05.05</v>
          </cell>
          <cell r="F1761" t="str">
            <v/>
          </cell>
          <cell r="G1761" t="str">
            <v xml:space="preserve">  .  .</v>
          </cell>
          <cell r="H1761">
            <v>0.01</v>
          </cell>
          <cell r="I1761">
            <v>0</v>
          </cell>
          <cell r="J1761">
            <v>0</v>
          </cell>
          <cell r="K1761">
            <v>0.01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0.01</v>
          </cell>
          <cell r="Q1761">
            <v>0</v>
          </cell>
          <cell r="R1761">
            <v>123</v>
          </cell>
          <cell r="S1761">
            <v>935</v>
          </cell>
          <cell r="T1761" t="str">
            <v>Амортизация (канализация)</v>
          </cell>
          <cell r="U1761">
            <v>23598000</v>
          </cell>
          <cell r="V1761">
            <v>57.2</v>
          </cell>
          <cell r="W1761">
            <v>22</v>
          </cell>
          <cell r="X1761">
            <v>35.200000000000003</v>
          </cell>
          <cell r="Y1761">
            <v>38.46153846153846</v>
          </cell>
          <cell r="Z1761">
            <v>9076153.846153846</v>
          </cell>
          <cell r="AA1761">
            <v>14521846.153846154</v>
          </cell>
          <cell r="AB1761">
            <v>1452184615.3846154</v>
          </cell>
          <cell r="AC1761">
            <v>14521846.143846154</v>
          </cell>
          <cell r="AD1761">
            <v>0</v>
          </cell>
          <cell r="AE1761">
            <v>14521846.153846154</v>
          </cell>
          <cell r="AF1761">
            <v>0</v>
          </cell>
          <cell r="AG1761">
            <v>43565.538461538461</v>
          </cell>
          <cell r="AH1761">
            <v>34379.370629370627</v>
          </cell>
        </row>
        <row r="1762">
          <cell r="A1762">
            <v>2293</v>
          </cell>
          <cell r="B1762" t="str">
            <v>Коллектор к КНС 10 пос Сортировка</v>
          </cell>
          <cell r="C1762">
            <v>3.6</v>
          </cell>
          <cell r="D1762" t="str">
            <v>28</v>
          </cell>
          <cell r="E1762" t="str">
            <v>11.05.05</v>
          </cell>
          <cell r="F1762" t="str">
            <v/>
          </cell>
          <cell r="G1762" t="str">
            <v xml:space="preserve">  .  .</v>
          </cell>
          <cell r="H1762">
            <v>0.01</v>
          </cell>
          <cell r="I1762">
            <v>0</v>
          </cell>
          <cell r="J1762">
            <v>0</v>
          </cell>
          <cell r="K1762">
            <v>0.01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0.01</v>
          </cell>
          <cell r="Q1762">
            <v>0</v>
          </cell>
          <cell r="R1762">
            <v>123</v>
          </cell>
          <cell r="S1762">
            <v>935</v>
          </cell>
          <cell r="T1762" t="str">
            <v>Амортизация (канализация)</v>
          </cell>
          <cell r="U1762">
            <v>3210998</v>
          </cell>
          <cell r="V1762">
            <v>57.2</v>
          </cell>
          <cell r="W1762">
            <v>22</v>
          </cell>
          <cell r="X1762">
            <v>35.200000000000003</v>
          </cell>
          <cell r="Y1762">
            <v>38.46153846153846</v>
          </cell>
          <cell r="Z1762">
            <v>1234999.2307692308</v>
          </cell>
          <cell r="AA1762">
            <v>1975998.7692307692</v>
          </cell>
          <cell r="AB1762">
            <v>197599876.92307693</v>
          </cell>
          <cell r="AC1762">
            <v>1975998.7592307692</v>
          </cell>
          <cell r="AD1762">
            <v>0</v>
          </cell>
          <cell r="AE1762">
            <v>1975998.7692307692</v>
          </cell>
          <cell r="AF1762">
            <v>0</v>
          </cell>
          <cell r="AG1762">
            <v>5927.9963076923086</v>
          </cell>
          <cell r="AH1762">
            <v>4678.0273892773885</v>
          </cell>
        </row>
        <row r="1763">
          <cell r="A1763">
            <v>2294</v>
          </cell>
          <cell r="B1763" t="str">
            <v>Кан-ция по ул Металлистов 1-2</v>
          </cell>
          <cell r="C1763">
            <v>3.6</v>
          </cell>
          <cell r="D1763" t="str">
            <v>28</v>
          </cell>
          <cell r="E1763" t="str">
            <v>11.05.05</v>
          </cell>
          <cell r="F1763" t="str">
            <v/>
          </cell>
          <cell r="G1763" t="str">
            <v xml:space="preserve">  .  .</v>
          </cell>
          <cell r="H1763">
            <v>25351.52</v>
          </cell>
          <cell r="I1763">
            <v>0</v>
          </cell>
          <cell r="J1763">
            <v>0</v>
          </cell>
          <cell r="K1763">
            <v>25351.52</v>
          </cell>
          <cell r="L1763">
            <v>0</v>
          </cell>
          <cell r="M1763">
            <v>76.05</v>
          </cell>
          <cell r="N1763">
            <v>76.05</v>
          </cell>
          <cell r="O1763">
            <v>2204.69</v>
          </cell>
          <cell r="P1763">
            <v>23146.83</v>
          </cell>
          <cell r="Q1763">
            <v>126.76</v>
          </cell>
          <cell r="R1763">
            <v>123</v>
          </cell>
          <cell r="S1763">
            <v>935</v>
          </cell>
          <cell r="T1763" t="str">
            <v>Амортизация (канализация)</v>
          </cell>
          <cell r="U1763">
            <v>75718.720000000001</v>
          </cell>
          <cell r="V1763">
            <v>54.6</v>
          </cell>
          <cell r="W1763">
            <v>21</v>
          </cell>
          <cell r="X1763">
            <v>33.6</v>
          </cell>
          <cell r="Y1763">
            <v>38.46153846153846</v>
          </cell>
          <cell r="Z1763">
            <v>29122.584615384614</v>
          </cell>
          <cell r="AA1763">
            <v>46596.135384615387</v>
          </cell>
          <cell r="AB1763">
            <v>2.0130676807413965</v>
          </cell>
          <cell r="AC1763">
            <v>25682.805569669126</v>
          </cell>
          <cell r="AD1763">
            <v>2233.5001850537496</v>
          </cell>
          <cell r="AE1763">
            <v>51034.325569669127</v>
          </cell>
          <cell r="AF1763">
            <v>4438.1901850537497</v>
          </cell>
          <cell r="AG1763">
            <v>153.10297670900738</v>
          </cell>
          <cell r="AH1763">
            <v>115.56581196581196</v>
          </cell>
        </row>
        <row r="1764">
          <cell r="A1764">
            <v>2295</v>
          </cell>
          <cell r="B1764" t="str">
            <v>Коллектор от вод н/ст  2-зоны</v>
          </cell>
          <cell r="C1764">
            <v>3.6</v>
          </cell>
          <cell r="D1764" t="str">
            <v>28</v>
          </cell>
          <cell r="E1764" t="str">
            <v>11.05.05</v>
          </cell>
          <cell r="F1764" t="str">
            <v/>
          </cell>
          <cell r="G1764" t="str">
            <v xml:space="preserve">  .  .</v>
          </cell>
          <cell r="H1764">
            <v>9708.7000000000007</v>
          </cell>
          <cell r="I1764">
            <v>0</v>
          </cell>
          <cell r="J1764">
            <v>0</v>
          </cell>
          <cell r="K1764">
            <v>9708.7000000000007</v>
          </cell>
          <cell r="L1764">
            <v>0</v>
          </cell>
          <cell r="M1764">
            <v>29.13</v>
          </cell>
          <cell r="N1764">
            <v>29.13</v>
          </cell>
          <cell r="O1764">
            <v>844.47</v>
          </cell>
          <cell r="P1764">
            <v>8864.23</v>
          </cell>
          <cell r="Q1764">
            <v>48.54</v>
          </cell>
          <cell r="R1764">
            <v>123</v>
          </cell>
          <cell r="S1764">
            <v>935</v>
          </cell>
          <cell r="T1764" t="str">
            <v>Амортизация (канализация)</v>
          </cell>
          <cell r="U1764">
            <v>18250</v>
          </cell>
          <cell r="V1764">
            <v>54.6</v>
          </cell>
          <cell r="W1764">
            <v>21</v>
          </cell>
          <cell r="X1764">
            <v>33.6</v>
          </cell>
          <cell r="Y1764">
            <v>38.46153846153846</v>
          </cell>
          <cell r="Z1764">
            <v>7019.2307692307686</v>
          </cell>
          <cell r="AA1764">
            <v>11230.76923076923</v>
          </cell>
          <cell r="AB1764">
            <v>1.2669762890594254</v>
          </cell>
          <cell r="AC1764">
            <v>2591.992697591244</v>
          </cell>
          <cell r="AD1764">
            <v>225.45346682201307</v>
          </cell>
          <cell r="AE1764">
            <v>12300.692697591245</v>
          </cell>
          <cell r="AF1764">
            <v>1069.9234668220131</v>
          </cell>
          <cell r="AG1764">
            <v>36.902078092773735</v>
          </cell>
          <cell r="AH1764">
            <v>27.854090354090356</v>
          </cell>
        </row>
        <row r="1765">
          <cell r="A1765">
            <v>2296</v>
          </cell>
          <cell r="B1765" t="str">
            <v>Кан-ция от дом 53-54 Восток-3</v>
          </cell>
          <cell r="C1765">
            <v>3.6</v>
          </cell>
          <cell r="D1765" t="str">
            <v>28</v>
          </cell>
          <cell r="E1765" t="str">
            <v>11.05.05</v>
          </cell>
          <cell r="F1765" t="str">
            <v/>
          </cell>
          <cell r="G1765" t="str">
            <v xml:space="preserve">  .  .</v>
          </cell>
          <cell r="H1765">
            <v>16132.38</v>
          </cell>
          <cell r="I1765">
            <v>0</v>
          </cell>
          <cell r="J1765">
            <v>0</v>
          </cell>
          <cell r="K1765">
            <v>16132.38</v>
          </cell>
          <cell r="L1765">
            <v>0</v>
          </cell>
          <cell r="M1765">
            <v>48.4</v>
          </cell>
          <cell r="N1765">
            <v>48.4</v>
          </cell>
          <cell r="O1765">
            <v>1403.12</v>
          </cell>
          <cell r="P1765">
            <v>14729.26</v>
          </cell>
          <cell r="Q1765">
            <v>80.66</v>
          </cell>
          <cell r="R1765">
            <v>123</v>
          </cell>
          <cell r="S1765">
            <v>935</v>
          </cell>
          <cell r="T1765" t="str">
            <v>Амортизация (канализация)</v>
          </cell>
          <cell r="U1765">
            <v>386600</v>
          </cell>
          <cell r="V1765">
            <v>54.6</v>
          </cell>
          <cell r="W1765">
            <v>21</v>
          </cell>
          <cell r="X1765">
            <v>33.6</v>
          </cell>
          <cell r="Y1765">
            <v>38.46153846153846</v>
          </cell>
          <cell r="Z1765">
            <v>148692.30769230769</v>
          </cell>
          <cell r="AA1765">
            <v>237907.69230769231</v>
          </cell>
          <cell r="AB1765">
            <v>16.152046491656222</v>
          </cell>
          <cell r="AC1765">
            <v>244438.57178106499</v>
          </cell>
          <cell r="AD1765">
            <v>21260.139473372677</v>
          </cell>
          <cell r="AE1765">
            <v>260570.951781065</v>
          </cell>
          <cell r="AF1765">
            <v>22663.259473372676</v>
          </cell>
          <cell r="AG1765">
            <v>781.71285534319497</v>
          </cell>
          <cell r="AH1765">
            <v>590.04884004884002</v>
          </cell>
        </row>
        <row r="1766">
          <cell r="A1766">
            <v>2297</v>
          </cell>
          <cell r="B1766" t="str">
            <v>Кан коллектор от микрорайона 11а до КЗОО</v>
          </cell>
          <cell r="C1766">
            <v>3.6</v>
          </cell>
          <cell r="D1766" t="str">
            <v>28</v>
          </cell>
          <cell r="E1766" t="str">
            <v>11.05.05</v>
          </cell>
          <cell r="F1766" t="str">
            <v/>
          </cell>
          <cell r="G1766" t="str">
            <v xml:space="preserve">  .  .</v>
          </cell>
          <cell r="H1766">
            <v>0.01</v>
          </cell>
          <cell r="I1766">
            <v>0</v>
          </cell>
          <cell r="J1766">
            <v>0</v>
          </cell>
          <cell r="K1766">
            <v>0.01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0.01</v>
          </cell>
          <cell r="Q1766">
            <v>0</v>
          </cell>
          <cell r="R1766">
            <v>123</v>
          </cell>
          <cell r="S1766">
            <v>935</v>
          </cell>
          <cell r="T1766" t="str">
            <v>Амортизация (канализация)</v>
          </cell>
          <cell r="U1766">
            <v>11341590</v>
          </cell>
          <cell r="V1766">
            <v>70.2</v>
          </cell>
          <cell r="W1766">
            <v>27</v>
          </cell>
          <cell r="X1766">
            <v>43.2</v>
          </cell>
          <cell r="Y1766">
            <v>38.46153846153846</v>
          </cell>
          <cell r="Z1766">
            <v>4362150</v>
          </cell>
          <cell r="AA1766">
            <v>6979440</v>
          </cell>
          <cell r="AB1766">
            <v>697944000</v>
          </cell>
          <cell r="AC1766">
            <v>6979439.9900000002</v>
          </cell>
          <cell r="AD1766">
            <v>0</v>
          </cell>
          <cell r="AE1766">
            <v>6979440</v>
          </cell>
          <cell r="AF1766">
            <v>0</v>
          </cell>
          <cell r="AG1766">
            <v>20938.32</v>
          </cell>
          <cell r="AH1766">
            <v>13463.425925925925</v>
          </cell>
        </row>
        <row r="1767">
          <cell r="A1767">
            <v>2298</v>
          </cell>
          <cell r="B1767" t="str">
            <v>Кан-ция по ул Тельмана 6-11</v>
          </cell>
          <cell r="C1767">
            <v>3.6</v>
          </cell>
          <cell r="D1767" t="str">
            <v>28</v>
          </cell>
          <cell r="E1767" t="str">
            <v>11.05.05</v>
          </cell>
          <cell r="F1767" t="str">
            <v/>
          </cell>
          <cell r="G1767" t="str">
            <v xml:space="preserve">  .  .</v>
          </cell>
          <cell r="H1767">
            <v>50474.7</v>
          </cell>
          <cell r="I1767">
            <v>0</v>
          </cell>
          <cell r="J1767">
            <v>0</v>
          </cell>
          <cell r="K1767">
            <v>50474.7</v>
          </cell>
          <cell r="L1767">
            <v>0</v>
          </cell>
          <cell r="M1767">
            <v>151.41999999999999</v>
          </cell>
          <cell r="N1767">
            <v>151.41999999999999</v>
          </cell>
          <cell r="O1767">
            <v>4389.68</v>
          </cell>
          <cell r="P1767">
            <v>46085.02</v>
          </cell>
          <cell r="Q1767">
            <v>252.37</v>
          </cell>
          <cell r="R1767">
            <v>123</v>
          </cell>
          <cell r="S1767">
            <v>935</v>
          </cell>
          <cell r="T1767" t="str">
            <v>Амортизация (канализация)</v>
          </cell>
          <cell r="U1767">
            <v>103800</v>
          </cell>
          <cell r="V1767">
            <v>54.6</v>
          </cell>
          <cell r="W1767">
            <v>21</v>
          </cell>
          <cell r="X1767">
            <v>33.6</v>
          </cell>
          <cell r="Y1767">
            <v>38.46153846153846</v>
          </cell>
          <cell r="Z1767">
            <v>39923.076923076922</v>
          </cell>
          <cell r="AA1767">
            <v>63876.923076923078</v>
          </cell>
          <cell r="AB1767">
            <v>1.386066949236934</v>
          </cell>
          <cell r="AC1767">
            <v>19486.613442649468</v>
          </cell>
          <cell r="AD1767">
            <v>1694.7103657263842</v>
          </cell>
          <cell r="AE1767">
            <v>69961.313442649465</v>
          </cell>
          <cell r="AF1767">
            <v>6084.3903657263845</v>
          </cell>
          <cell r="AG1767">
            <v>209.88394032794838</v>
          </cell>
          <cell r="AH1767">
            <v>158.42490842490841</v>
          </cell>
        </row>
        <row r="1768">
          <cell r="A1768">
            <v>2299</v>
          </cell>
          <cell r="B1768" t="str">
            <v>Кан-ция дом 51 52 55-58 Восток-3</v>
          </cell>
          <cell r="C1768">
            <v>3.6</v>
          </cell>
          <cell r="D1768" t="str">
            <v>28</v>
          </cell>
          <cell r="E1768" t="str">
            <v>11.05.05</v>
          </cell>
          <cell r="F1768" t="str">
            <v/>
          </cell>
          <cell r="G1768" t="str">
            <v xml:space="preserve">  .  .</v>
          </cell>
          <cell r="H1768">
            <v>2781.18</v>
          </cell>
          <cell r="I1768">
            <v>0</v>
          </cell>
          <cell r="J1768">
            <v>0</v>
          </cell>
          <cell r="K1768">
            <v>2781.18</v>
          </cell>
          <cell r="L1768">
            <v>0</v>
          </cell>
          <cell r="M1768">
            <v>8.34</v>
          </cell>
          <cell r="N1768">
            <v>8.34</v>
          </cell>
          <cell r="O1768">
            <v>241.78</v>
          </cell>
          <cell r="P1768">
            <v>2539.4</v>
          </cell>
          <cell r="Q1768">
            <v>13.91</v>
          </cell>
          <cell r="R1768">
            <v>123</v>
          </cell>
          <cell r="S1768">
            <v>935</v>
          </cell>
          <cell r="T1768" t="str">
            <v>Амортизация (канализация)</v>
          </cell>
          <cell r="U1768">
            <v>1848721.2</v>
          </cell>
          <cell r="V1768">
            <v>54.6</v>
          </cell>
          <cell r="W1768">
            <v>21</v>
          </cell>
          <cell r="X1768">
            <v>33.6</v>
          </cell>
          <cell r="Y1768">
            <v>38.46153846153846</v>
          </cell>
          <cell r="Z1768">
            <v>711046.61538461526</v>
          </cell>
          <cell r="AA1768">
            <v>1137674.5846153847</v>
          </cell>
          <cell r="AB1768">
            <v>448.00920871677744</v>
          </cell>
          <cell r="AC1768">
            <v>1243213.0710989272</v>
          </cell>
          <cell r="AD1768">
            <v>108077.88648354245</v>
          </cell>
          <cell r="AE1768">
            <v>1245994.2510989271</v>
          </cell>
          <cell r="AF1768">
            <v>108319.66648354245</v>
          </cell>
          <cell r="AG1768">
            <v>3737.9827532967815</v>
          </cell>
          <cell r="AH1768">
            <v>2821.6135531135528</v>
          </cell>
        </row>
        <row r="1769">
          <cell r="A1769">
            <v>2300</v>
          </cell>
          <cell r="B1769" t="str">
            <v>Кан-ция от АК-159/13 к д 34 ул Открытая</v>
          </cell>
          <cell r="C1769">
            <v>3.6</v>
          </cell>
          <cell r="D1769" t="str">
            <v>28</v>
          </cell>
          <cell r="E1769" t="str">
            <v>11.05.05</v>
          </cell>
          <cell r="F1769" t="str">
            <v/>
          </cell>
          <cell r="G1769" t="str">
            <v xml:space="preserve">  .  .</v>
          </cell>
          <cell r="H1769">
            <v>0.01</v>
          </cell>
          <cell r="I1769">
            <v>0</v>
          </cell>
          <cell r="J1769">
            <v>0</v>
          </cell>
          <cell r="K1769">
            <v>0.01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0.01</v>
          </cell>
          <cell r="Q1769">
            <v>0</v>
          </cell>
          <cell r="R1769">
            <v>123</v>
          </cell>
          <cell r="S1769">
            <v>935</v>
          </cell>
          <cell r="T1769" t="str">
            <v>Амортизация (канализация)</v>
          </cell>
          <cell r="U1769">
            <v>255024</v>
          </cell>
          <cell r="V1769">
            <v>54.6</v>
          </cell>
          <cell r="W1769">
            <v>21</v>
          </cell>
          <cell r="X1769">
            <v>33.6</v>
          </cell>
          <cell r="Y1769">
            <v>38.46153846153846</v>
          </cell>
          <cell r="Z1769">
            <v>98086.153846153844</v>
          </cell>
          <cell r="AA1769">
            <v>156937.84615384619</v>
          </cell>
          <cell r="AB1769">
            <v>15693784.615384618</v>
          </cell>
          <cell r="AC1769">
            <v>156937.83615384618</v>
          </cell>
          <cell r="AD1769">
            <v>0</v>
          </cell>
          <cell r="AE1769">
            <v>156937.84615384619</v>
          </cell>
          <cell r="AF1769">
            <v>0</v>
          </cell>
          <cell r="AG1769">
            <v>470.8135384615386</v>
          </cell>
          <cell r="AH1769">
            <v>389.23076923076923</v>
          </cell>
        </row>
        <row r="1770">
          <cell r="A1770">
            <v>2301</v>
          </cell>
          <cell r="B1770" t="str">
            <v>Кан-ция от н-ст N 126 мн Восток-3</v>
          </cell>
          <cell r="C1770">
            <v>3.6</v>
          </cell>
          <cell r="D1770" t="str">
            <v>28</v>
          </cell>
          <cell r="E1770" t="str">
            <v>11.05.05</v>
          </cell>
          <cell r="F1770" t="str">
            <v/>
          </cell>
          <cell r="G1770" t="str">
            <v xml:space="preserve">  .  .</v>
          </cell>
          <cell r="H1770">
            <v>8978.5400000000009</v>
          </cell>
          <cell r="I1770">
            <v>0</v>
          </cell>
          <cell r="J1770">
            <v>0</v>
          </cell>
          <cell r="K1770">
            <v>8978.5400000000009</v>
          </cell>
          <cell r="L1770">
            <v>0</v>
          </cell>
          <cell r="M1770">
            <v>26.94</v>
          </cell>
          <cell r="N1770">
            <v>26.94</v>
          </cell>
          <cell r="O1770">
            <v>780.98</v>
          </cell>
          <cell r="P1770">
            <v>8197.56</v>
          </cell>
          <cell r="Q1770">
            <v>44.89</v>
          </cell>
          <cell r="R1770">
            <v>123</v>
          </cell>
          <cell r="S1770">
            <v>935</v>
          </cell>
          <cell r="T1770" t="str">
            <v>Амортизация (канализация)</v>
          </cell>
          <cell r="U1770">
            <v>154640</v>
          </cell>
          <cell r="V1770">
            <v>54.6</v>
          </cell>
          <cell r="W1770">
            <v>21</v>
          </cell>
          <cell r="X1770">
            <v>33.6</v>
          </cell>
          <cell r="Y1770">
            <v>38.46153846153846</v>
          </cell>
          <cell r="Z1770">
            <v>59476.923076923071</v>
          </cell>
          <cell r="AA1770">
            <v>95163.076923076937</v>
          </cell>
          <cell r="AB1770">
            <v>11.608707581655631</v>
          </cell>
          <cell r="AC1770">
            <v>95250.705370198353</v>
          </cell>
          <cell r="AD1770">
            <v>8285.1884471214162</v>
          </cell>
          <cell r="AE1770">
            <v>104229.24537019836</v>
          </cell>
          <cell r="AF1770">
            <v>9066.1684471214157</v>
          </cell>
          <cell r="AG1770">
            <v>312.6877361105951</v>
          </cell>
          <cell r="AH1770">
            <v>236.01953601953599</v>
          </cell>
        </row>
        <row r="1771">
          <cell r="A1771">
            <v>2302</v>
          </cell>
          <cell r="B1771" t="str">
            <v>Кан-ция от дом 1-2 14 23-26 Восток 3</v>
          </cell>
          <cell r="C1771">
            <v>3.6</v>
          </cell>
          <cell r="D1771" t="str">
            <v>28</v>
          </cell>
          <cell r="E1771" t="str">
            <v>11.05.05</v>
          </cell>
          <cell r="F1771" t="str">
            <v/>
          </cell>
          <cell r="G1771" t="str">
            <v xml:space="preserve">  .  .</v>
          </cell>
          <cell r="H1771">
            <v>105032.07</v>
          </cell>
          <cell r="I1771">
            <v>0</v>
          </cell>
          <cell r="J1771">
            <v>0</v>
          </cell>
          <cell r="K1771">
            <v>105032.07</v>
          </cell>
          <cell r="L1771">
            <v>0</v>
          </cell>
          <cell r="M1771">
            <v>315.10000000000002</v>
          </cell>
          <cell r="N1771">
            <v>315.10000000000002</v>
          </cell>
          <cell r="O1771">
            <v>9134.74</v>
          </cell>
          <cell r="P1771">
            <v>95897.33</v>
          </cell>
          <cell r="Q1771">
            <v>525.16</v>
          </cell>
          <cell r="R1771">
            <v>123</v>
          </cell>
          <cell r="S1771">
            <v>935</v>
          </cell>
          <cell r="T1771" t="str">
            <v>Амортизация (канализация)</v>
          </cell>
          <cell r="U1771">
            <v>3057444</v>
          </cell>
          <cell r="V1771">
            <v>54.6</v>
          </cell>
          <cell r="W1771">
            <v>21</v>
          </cell>
          <cell r="X1771">
            <v>33.6</v>
          </cell>
          <cell r="Y1771">
            <v>38.46153846153846</v>
          </cell>
          <cell r="Z1771">
            <v>1175940</v>
          </cell>
          <cell r="AA1771">
            <v>1881504</v>
          </cell>
          <cell r="AB1771">
            <v>19.61998316324344</v>
          </cell>
          <cell r="AC1771">
            <v>1955695.3750006065</v>
          </cell>
          <cell r="AD1771">
            <v>170088.70500060639</v>
          </cell>
          <cell r="AE1771">
            <v>2060727.4450006066</v>
          </cell>
          <cell r="AF1771">
            <v>179223.44500060639</v>
          </cell>
          <cell r="AG1771">
            <v>6182.1823350018203</v>
          </cell>
          <cell r="AH1771">
            <v>4666.4285714285716</v>
          </cell>
        </row>
        <row r="1772">
          <cell r="A1772">
            <v>2303</v>
          </cell>
          <cell r="B1772" t="str">
            <v>Кан-ция от дома 10а кв 26 Сортировка</v>
          </cell>
          <cell r="C1772">
            <v>3.6</v>
          </cell>
          <cell r="D1772" t="str">
            <v>28</v>
          </cell>
          <cell r="E1772" t="str">
            <v>11.05.05</v>
          </cell>
          <cell r="F1772" t="str">
            <v/>
          </cell>
          <cell r="G1772" t="str">
            <v xml:space="preserve">  .  .</v>
          </cell>
          <cell r="H1772">
            <v>10816.48</v>
          </cell>
          <cell r="I1772">
            <v>0</v>
          </cell>
          <cell r="J1772">
            <v>0</v>
          </cell>
          <cell r="K1772">
            <v>10816.48</v>
          </cell>
          <cell r="L1772">
            <v>0</v>
          </cell>
          <cell r="M1772">
            <v>32.450000000000003</v>
          </cell>
          <cell r="N1772">
            <v>32.450000000000003</v>
          </cell>
          <cell r="O1772">
            <v>940.73</v>
          </cell>
          <cell r="P1772">
            <v>9875.75</v>
          </cell>
          <cell r="Q1772">
            <v>54.08</v>
          </cell>
          <cell r="R1772">
            <v>123</v>
          </cell>
          <cell r="S1772">
            <v>935</v>
          </cell>
          <cell r="T1772" t="str">
            <v>Амортизация (канализация)</v>
          </cell>
          <cell r="U1772">
            <v>102449</v>
          </cell>
          <cell r="V1772">
            <v>54.6</v>
          </cell>
          <cell r="W1772">
            <v>21</v>
          </cell>
          <cell r="X1772">
            <v>33.6</v>
          </cell>
          <cell r="Y1772">
            <v>38.46153846153846</v>
          </cell>
          <cell r="Z1772">
            <v>39403.461538461532</v>
          </cell>
          <cell r="AA1772">
            <v>63045.538461538468</v>
          </cell>
          <cell r="AB1772">
            <v>6.3838734740691558</v>
          </cell>
          <cell r="AC1772">
            <v>58234.559754799542</v>
          </cell>
          <cell r="AD1772">
            <v>5064.7712932610775</v>
          </cell>
          <cell r="AE1772">
            <v>69051.039754799538</v>
          </cell>
          <cell r="AF1772">
            <v>6005.5012932610771</v>
          </cell>
          <cell r="AG1772">
            <v>207.15311926439861</v>
          </cell>
          <cell r="AH1772">
            <v>156.36294261294262</v>
          </cell>
        </row>
        <row r="1773">
          <cell r="A1773">
            <v>2304</v>
          </cell>
          <cell r="B1773" t="str">
            <v>Кан-ция от дома 1 1а кв 26 Сортировка</v>
          </cell>
          <cell r="C1773">
            <v>3.6</v>
          </cell>
          <cell r="D1773" t="str">
            <v>28</v>
          </cell>
          <cell r="E1773" t="str">
            <v>11.05.05</v>
          </cell>
          <cell r="F1773" t="str">
            <v/>
          </cell>
          <cell r="G1773" t="str">
            <v xml:space="preserve">  .  .</v>
          </cell>
          <cell r="H1773">
            <v>39925.01</v>
          </cell>
          <cell r="I1773">
            <v>0</v>
          </cell>
          <cell r="J1773">
            <v>0</v>
          </cell>
          <cell r="K1773">
            <v>39925.01</v>
          </cell>
          <cell r="L1773">
            <v>0</v>
          </cell>
          <cell r="M1773">
            <v>119.78</v>
          </cell>
          <cell r="N1773">
            <v>119.78</v>
          </cell>
          <cell r="O1773">
            <v>3472.42</v>
          </cell>
          <cell r="P1773">
            <v>36452.589999999997</v>
          </cell>
          <cell r="Q1773">
            <v>199.63</v>
          </cell>
          <cell r="R1773">
            <v>123</v>
          </cell>
          <cell r="S1773">
            <v>935</v>
          </cell>
          <cell r="T1773" t="str">
            <v>Амортизация (канализация)</v>
          </cell>
          <cell r="U1773">
            <v>784890</v>
          </cell>
          <cell r="V1773">
            <v>54.6</v>
          </cell>
          <cell r="W1773">
            <v>21</v>
          </cell>
          <cell r="X1773">
            <v>33.6</v>
          </cell>
          <cell r="Y1773">
            <v>38.46153846153846</v>
          </cell>
          <cell r="Z1773">
            <v>301880.76923076919</v>
          </cell>
          <cell r="AA1773">
            <v>483009.23076923081</v>
          </cell>
          <cell r="AB1773">
            <v>13.250340531886236</v>
          </cell>
          <cell r="AC1773">
            <v>489094.96823896328</v>
          </cell>
          <cell r="AD1773">
            <v>42538.327469732409</v>
          </cell>
          <cell r="AE1773">
            <v>529019.97823896329</v>
          </cell>
          <cell r="AF1773">
            <v>46010.747469732407</v>
          </cell>
          <cell r="AG1773">
            <v>1587.05993471689</v>
          </cell>
          <cell r="AH1773">
            <v>1197.9395604395604</v>
          </cell>
        </row>
        <row r="1774">
          <cell r="A1774">
            <v>2305</v>
          </cell>
          <cell r="B1774" t="str">
            <v>Коллектор 46 Восток-3</v>
          </cell>
          <cell r="C1774">
            <v>3.6</v>
          </cell>
          <cell r="D1774" t="str">
            <v>28</v>
          </cell>
          <cell r="E1774" t="str">
            <v>11.05.05</v>
          </cell>
          <cell r="F1774" t="str">
            <v/>
          </cell>
          <cell r="G1774" t="str">
            <v xml:space="preserve">  .  .</v>
          </cell>
          <cell r="H1774">
            <v>29798.63</v>
          </cell>
          <cell r="I1774">
            <v>0</v>
          </cell>
          <cell r="J1774">
            <v>0</v>
          </cell>
          <cell r="K1774">
            <v>29798.63</v>
          </cell>
          <cell r="L1774">
            <v>0</v>
          </cell>
          <cell r="M1774">
            <v>89.4</v>
          </cell>
          <cell r="N1774">
            <v>89.4</v>
          </cell>
          <cell r="O1774">
            <v>89.4</v>
          </cell>
          <cell r="P1774">
            <v>29709.23</v>
          </cell>
          <cell r="Q1774">
            <v>148.99</v>
          </cell>
          <cell r="R1774">
            <v>123</v>
          </cell>
          <cell r="S1774">
            <v>935</v>
          </cell>
          <cell r="T1774" t="str">
            <v>Амортизация (канализация)</v>
          </cell>
          <cell r="U1774">
            <v>2161524</v>
          </cell>
          <cell r="V1774">
            <v>70.2</v>
          </cell>
          <cell r="W1774">
            <v>27</v>
          </cell>
          <cell r="X1774">
            <v>43.2</v>
          </cell>
          <cell r="Y1774">
            <v>38.46153846153846</v>
          </cell>
          <cell r="Z1774">
            <v>831355.38461538451</v>
          </cell>
          <cell r="AA1774">
            <v>1330168.6153846155</v>
          </cell>
          <cell r="AB1774">
            <v>44.77290779278411</v>
          </cell>
          <cell r="AC1774">
            <v>1304372.6833412906</v>
          </cell>
          <cell r="AD1774">
            <v>3913.2979566748995</v>
          </cell>
          <cell r="AE1774">
            <v>1334171.3133412905</v>
          </cell>
          <cell r="AF1774">
            <v>4002.6979566748996</v>
          </cell>
          <cell r="AG1774">
            <v>4002.5139400238713</v>
          </cell>
          <cell r="AH1774">
            <v>2565.9116809116808</v>
          </cell>
        </row>
        <row r="1775">
          <cell r="A1775">
            <v>2306</v>
          </cell>
          <cell r="B1775" t="str">
            <v>Коллектор 32 пос Сортировка</v>
          </cell>
          <cell r="C1775">
            <v>3.6</v>
          </cell>
          <cell r="D1775" t="str">
            <v>28</v>
          </cell>
          <cell r="E1775" t="str">
            <v>11.05.05</v>
          </cell>
          <cell r="F1775" t="str">
            <v/>
          </cell>
          <cell r="G1775" t="str">
            <v xml:space="preserve">  .  .</v>
          </cell>
          <cell r="H1775">
            <v>1033506.51</v>
          </cell>
          <cell r="I1775">
            <v>0</v>
          </cell>
          <cell r="J1775">
            <v>0</v>
          </cell>
          <cell r="K1775">
            <v>1033506.51</v>
          </cell>
          <cell r="L1775">
            <v>0</v>
          </cell>
          <cell r="M1775">
            <v>3100.52</v>
          </cell>
          <cell r="N1775">
            <v>3100.52</v>
          </cell>
          <cell r="O1775">
            <v>89884.08</v>
          </cell>
          <cell r="P1775">
            <v>943622.43</v>
          </cell>
          <cell r="Q1775">
            <v>5167.53</v>
          </cell>
          <cell r="R1775">
            <v>123</v>
          </cell>
          <cell r="S1775">
            <v>935</v>
          </cell>
          <cell r="T1775" t="str">
            <v>Амортизация (канализация)</v>
          </cell>
          <cell r="U1775">
            <v>12643290</v>
          </cell>
          <cell r="V1775">
            <v>54.6</v>
          </cell>
          <cell r="W1775">
            <v>21</v>
          </cell>
          <cell r="X1775">
            <v>33.6</v>
          </cell>
          <cell r="Y1775">
            <v>38.46153846153846</v>
          </cell>
          <cell r="Z1775">
            <v>4862803.846153846</v>
          </cell>
          <cell r="AA1775">
            <v>7780486.153846154</v>
          </cell>
          <cell r="AB1775">
            <v>8.2453382904920502</v>
          </cell>
          <cell r="AC1775">
            <v>7488104.2903758045</v>
          </cell>
          <cell r="AD1775">
            <v>651240.56652965071</v>
          </cell>
          <cell r="AE1775">
            <v>8521610.8003758043</v>
          </cell>
          <cell r="AF1775">
            <v>741124.64652965066</v>
          </cell>
          <cell r="AG1775">
            <v>25564.832401127413</v>
          </cell>
          <cell r="AH1775">
            <v>19296.840659340658</v>
          </cell>
        </row>
        <row r="1776">
          <cell r="A1776">
            <v>2307</v>
          </cell>
          <cell r="B1776" t="str">
            <v>КАн-ция от дома 32 М-на 8 нов гор</v>
          </cell>
          <cell r="C1776">
            <v>3.6</v>
          </cell>
          <cell r="D1776" t="str">
            <v>28</v>
          </cell>
          <cell r="E1776" t="str">
            <v>11.05.05</v>
          </cell>
          <cell r="F1776" t="str">
            <v/>
          </cell>
          <cell r="G1776" t="str">
            <v xml:space="preserve">  .  .</v>
          </cell>
          <cell r="H1776">
            <v>0.01</v>
          </cell>
          <cell r="I1776">
            <v>0</v>
          </cell>
          <cell r="J1776">
            <v>0</v>
          </cell>
          <cell r="K1776">
            <v>0.01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0.01</v>
          </cell>
          <cell r="Q1776">
            <v>0</v>
          </cell>
          <cell r="R1776">
            <v>123</v>
          </cell>
          <cell r="S1776">
            <v>935</v>
          </cell>
          <cell r="T1776" t="str">
            <v>Амортизация (канализация)</v>
          </cell>
          <cell r="U1776">
            <v>38295</v>
          </cell>
          <cell r="V1776">
            <v>54.6</v>
          </cell>
          <cell r="W1776">
            <v>21</v>
          </cell>
          <cell r="X1776">
            <v>33.6</v>
          </cell>
          <cell r="Y1776">
            <v>38.46153846153846</v>
          </cell>
          <cell r="Z1776">
            <v>14728.846153846152</v>
          </cell>
          <cell r="AA1776">
            <v>23566.153846153848</v>
          </cell>
          <cell r="AB1776">
            <v>2356615.3846153845</v>
          </cell>
          <cell r="AC1776">
            <v>23566.143846153846</v>
          </cell>
          <cell r="AD1776">
            <v>0</v>
          </cell>
          <cell r="AE1776">
            <v>23566.153846153844</v>
          </cell>
          <cell r="AF1776">
            <v>0</v>
          </cell>
          <cell r="AG1776">
            <v>70.69846153846153</v>
          </cell>
          <cell r="AH1776">
            <v>58.447802197802197</v>
          </cell>
        </row>
        <row r="1777">
          <cell r="A1777">
            <v>2308</v>
          </cell>
          <cell r="B1777" t="str">
            <v>Кан-ция к дом 46-52 М-30</v>
          </cell>
          <cell r="C1777">
            <v>3.6</v>
          </cell>
          <cell r="D1777" t="str">
            <v>28</v>
          </cell>
          <cell r="E1777" t="str">
            <v>11.05.05</v>
          </cell>
          <cell r="F1777" t="str">
            <v/>
          </cell>
          <cell r="G1777" t="str">
            <v xml:space="preserve">  .  .</v>
          </cell>
          <cell r="H1777">
            <v>87826.34</v>
          </cell>
          <cell r="I1777">
            <v>0</v>
          </cell>
          <cell r="J1777">
            <v>0</v>
          </cell>
          <cell r="K1777">
            <v>87826.34</v>
          </cell>
          <cell r="L1777">
            <v>0</v>
          </cell>
          <cell r="M1777">
            <v>263.48</v>
          </cell>
          <cell r="N1777">
            <v>263.48</v>
          </cell>
          <cell r="O1777">
            <v>4538.68</v>
          </cell>
          <cell r="P1777">
            <v>83287.66</v>
          </cell>
          <cell r="Q1777">
            <v>439.13</v>
          </cell>
          <cell r="R1777">
            <v>123</v>
          </cell>
          <cell r="S1777">
            <v>935</v>
          </cell>
          <cell r="T1777" t="str">
            <v>Амортизация (канализация)</v>
          </cell>
          <cell r="U1777">
            <v>335282.92</v>
          </cell>
          <cell r="V1777">
            <v>54.6</v>
          </cell>
          <cell r="W1777">
            <v>21</v>
          </cell>
          <cell r="X1777">
            <v>33.6</v>
          </cell>
          <cell r="Y1777">
            <v>38.46153846153846</v>
          </cell>
          <cell r="Z1777">
            <v>128954.96923076922</v>
          </cell>
          <cell r="AA1777">
            <v>206327.95076923078</v>
          </cell>
          <cell r="AB1777">
            <v>2.4772931640681319</v>
          </cell>
          <cell r="AC1777">
            <v>129745.25170712353</v>
          </cell>
          <cell r="AD1777">
            <v>6704.9609378927489</v>
          </cell>
          <cell r="AE1777">
            <v>217571.59170712353</v>
          </cell>
          <cell r="AF1777">
            <v>11243.640937892749</v>
          </cell>
          <cell r="AG1777">
            <v>652.71477512137062</v>
          </cell>
          <cell r="AH1777">
            <v>511.72606837606833</v>
          </cell>
        </row>
        <row r="1778">
          <cell r="A1778">
            <v>2309</v>
          </cell>
          <cell r="B1778" t="str">
            <v>Кан-ция к кафе в пос Федоровка зона отды</v>
          </cell>
          <cell r="C1778">
            <v>3.6</v>
          </cell>
          <cell r="D1778" t="str">
            <v>28</v>
          </cell>
          <cell r="E1778" t="str">
            <v>11.05.05</v>
          </cell>
          <cell r="F1778" t="str">
            <v/>
          </cell>
          <cell r="G1778" t="str">
            <v xml:space="preserve">  .  .</v>
          </cell>
          <cell r="H1778">
            <v>49092.25</v>
          </cell>
          <cell r="I1778">
            <v>0</v>
          </cell>
          <cell r="J1778">
            <v>0</v>
          </cell>
          <cell r="K1778">
            <v>49092.25</v>
          </cell>
          <cell r="L1778">
            <v>0</v>
          </cell>
          <cell r="M1778">
            <v>147.28</v>
          </cell>
          <cell r="N1778">
            <v>147.28</v>
          </cell>
          <cell r="O1778">
            <v>4269.6400000000003</v>
          </cell>
          <cell r="P1778">
            <v>44822.61</v>
          </cell>
          <cell r="Q1778">
            <v>245.46</v>
          </cell>
          <cell r="R1778">
            <v>123</v>
          </cell>
          <cell r="S1778">
            <v>935</v>
          </cell>
          <cell r="T1778" t="str">
            <v>Амортизация (канализация)</v>
          </cell>
          <cell r="U1778">
            <v>77917.5</v>
          </cell>
          <cell r="V1778">
            <v>54.6</v>
          </cell>
          <cell r="W1778">
            <v>21</v>
          </cell>
          <cell r="X1778">
            <v>33.6</v>
          </cell>
          <cell r="Y1778">
            <v>38.46153846153846</v>
          </cell>
          <cell r="Z1778">
            <v>29968.269230769227</v>
          </cell>
          <cell r="AA1778">
            <v>47949.230769230773</v>
          </cell>
          <cell r="AB1778">
            <v>1.0697554374729801</v>
          </cell>
          <cell r="AC1778">
            <v>3424.451375282908</v>
          </cell>
          <cell r="AD1778">
            <v>297.8306060521345</v>
          </cell>
          <cell r="AE1778">
            <v>52516.701375282908</v>
          </cell>
          <cell r="AF1778">
            <v>4567.4706060521348</v>
          </cell>
          <cell r="AG1778">
            <v>157.55010412584875</v>
          </cell>
          <cell r="AH1778">
            <v>118.9217032967033</v>
          </cell>
        </row>
        <row r="1779">
          <cell r="A1779">
            <v>2310</v>
          </cell>
          <cell r="B1779" t="str">
            <v>Кан-ция д 20-26 пр Шахтеров</v>
          </cell>
          <cell r="C1779">
            <v>3.6</v>
          </cell>
          <cell r="D1779" t="str">
            <v>28</v>
          </cell>
          <cell r="E1779" t="str">
            <v>11.05.05</v>
          </cell>
          <cell r="F1779" t="str">
            <v/>
          </cell>
          <cell r="G1779" t="str">
            <v xml:space="preserve">  .  .</v>
          </cell>
          <cell r="H1779">
            <v>78885.37</v>
          </cell>
          <cell r="I1779">
            <v>0</v>
          </cell>
          <cell r="J1779">
            <v>0</v>
          </cell>
          <cell r="K1779">
            <v>78885.37</v>
          </cell>
          <cell r="L1779">
            <v>0</v>
          </cell>
          <cell r="M1779">
            <v>236.66</v>
          </cell>
          <cell r="N1779">
            <v>236.66</v>
          </cell>
          <cell r="O1779">
            <v>6860.76</v>
          </cell>
          <cell r="P1779">
            <v>72024.61</v>
          </cell>
          <cell r="Q1779">
            <v>394.43</v>
          </cell>
          <cell r="R1779">
            <v>123</v>
          </cell>
          <cell r="S1779">
            <v>935</v>
          </cell>
          <cell r="T1779" t="str">
            <v>Амортизация (канализация)</v>
          </cell>
          <cell r="U1779">
            <v>232922.48</v>
          </cell>
          <cell r="V1779">
            <v>54.6</v>
          </cell>
          <cell r="W1779">
            <v>21</v>
          </cell>
          <cell r="X1779">
            <v>33.6</v>
          </cell>
          <cell r="Y1779">
            <v>38.46153846153846</v>
          </cell>
          <cell r="Z1779">
            <v>89585.569230769222</v>
          </cell>
          <cell r="AA1779">
            <v>143336.9107692308</v>
          </cell>
          <cell r="AB1779">
            <v>1.9901101966290522</v>
          </cell>
          <cell r="AC1779">
            <v>78105.209201855527</v>
          </cell>
          <cell r="AD1779">
            <v>6792.9084326247357</v>
          </cell>
          <cell r="AE1779">
            <v>156990.57920185552</v>
          </cell>
          <cell r="AF1779">
            <v>13653.668432624736</v>
          </cell>
          <cell r="AG1779">
            <v>470.9717376055666</v>
          </cell>
          <cell r="AH1779">
            <v>355.49829059829062</v>
          </cell>
        </row>
        <row r="1780">
          <cell r="A1780">
            <v>2311</v>
          </cell>
          <cell r="B1780" t="str">
            <v>Кан-ция Степной 2  1 очередь</v>
          </cell>
          <cell r="C1780">
            <v>3.6</v>
          </cell>
          <cell r="D1780" t="str">
            <v>28</v>
          </cell>
          <cell r="E1780" t="str">
            <v>11.05.05</v>
          </cell>
          <cell r="F1780" t="str">
            <v/>
          </cell>
          <cell r="G1780" t="str">
            <v xml:space="preserve">  .  .</v>
          </cell>
          <cell r="H1780">
            <v>0.01</v>
          </cell>
          <cell r="I1780">
            <v>0</v>
          </cell>
          <cell r="J1780">
            <v>0</v>
          </cell>
          <cell r="K1780">
            <v>0.01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0.01</v>
          </cell>
          <cell r="Q1780">
            <v>0</v>
          </cell>
          <cell r="R1780">
            <v>123</v>
          </cell>
          <cell r="S1780">
            <v>935</v>
          </cell>
          <cell r="T1780" t="str">
            <v>Амортизация (канализация)</v>
          </cell>
          <cell r="U1780">
            <v>145891</v>
          </cell>
          <cell r="V1780">
            <v>54.6</v>
          </cell>
          <cell r="W1780">
            <v>21</v>
          </cell>
          <cell r="X1780">
            <v>33.6</v>
          </cell>
          <cell r="Y1780">
            <v>38.46153846153846</v>
          </cell>
          <cell r="Z1780">
            <v>56111.923076923071</v>
          </cell>
          <cell r="AA1780">
            <v>89779.076923076937</v>
          </cell>
          <cell r="AB1780">
            <v>8977907.6923076939</v>
          </cell>
          <cell r="AC1780">
            <v>89779.066923076942</v>
          </cell>
          <cell r="AD1780">
            <v>0</v>
          </cell>
          <cell r="AE1780">
            <v>89779.076923076937</v>
          </cell>
          <cell r="AF1780">
            <v>0</v>
          </cell>
          <cell r="AG1780">
            <v>269.33723076923081</v>
          </cell>
          <cell r="AH1780">
            <v>222.66636141636141</v>
          </cell>
        </row>
        <row r="1781">
          <cell r="A1781">
            <v>2312</v>
          </cell>
          <cell r="B1781" t="str">
            <v>Кан-ция к д 45-50 с маг Хлеб Степной 2</v>
          </cell>
          <cell r="C1781">
            <v>3.6</v>
          </cell>
          <cell r="D1781" t="str">
            <v>28</v>
          </cell>
          <cell r="E1781" t="str">
            <v>11.05.05</v>
          </cell>
          <cell r="F1781" t="str">
            <v/>
          </cell>
          <cell r="G1781" t="str">
            <v xml:space="preserve">  .  .</v>
          </cell>
          <cell r="H1781">
            <v>1983.3</v>
          </cell>
          <cell r="I1781">
            <v>0</v>
          </cell>
          <cell r="J1781">
            <v>0</v>
          </cell>
          <cell r="K1781">
            <v>1983.3</v>
          </cell>
          <cell r="L1781">
            <v>0</v>
          </cell>
          <cell r="M1781">
            <v>5.95</v>
          </cell>
          <cell r="N1781">
            <v>5.95</v>
          </cell>
          <cell r="O1781">
            <v>172.49</v>
          </cell>
          <cell r="P1781">
            <v>1810.81</v>
          </cell>
          <cell r="Q1781">
            <v>9.92</v>
          </cell>
          <cell r="R1781">
            <v>123</v>
          </cell>
          <cell r="S1781">
            <v>935</v>
          </cell>
          <cell r="T1781" t="str">
            <v>Амортизация (канализация)</v>
          </cell>
          <cell r="U1781">
            <v>69615.5</v>
          </cell>
          <cell r="V1781">
            <v>54.6</v>
          </cell>
          <cell r="W1781">
            <v>21</v>
          </cell>
          <cell r="X1781">
            <v>33.6</v>
          </cell>
          <cell r="Y1781">
            <v>38.46153846153846</v>
          </cell>
          <cell r="Z1781">
            <v>26775.192307692305</v>
          </cell>
          <cell r="AA1781">
            <v>42840.307692307695</v>
          </cell>
          <cell r="AB1781">
            <v>23.65809096056886</v>
          </cell>
          <cell r="AC1781">
            <v>44937.791802096217</v>
          </cell>
          <cell r="AD1781">
            <v>3908.2941097885232</v>
          </cell>
          <cell r="AE1781">
            <v>46921.09180209622</v>
          </cell>
          <cell r="AF1781">
            <v>4080.784109788523</v>
          </cell>
          <cell r="AG1781">
            <v>140.76327540628867</v>
          </cell>
          <cell r="AH1781">
            <v>106.25076312576311</v>
          </cell>
        </row>
        <row r="1782">
          <cell r="A1782">
            <v>2313</v>
          </cell>
          <cell r="B1782" t="str">
            <v>Кан-ция к д 8-13 Степной 2</v>
          </cell>
          <cell r="C1782">
            <v>3.6</v>
          </cell>
          <cell r="D1782" t="str">
            <v>28</v>
          </cell>
          <cell r="E1782" t="str">
            <v>11.05.05</v>
          </cell>
          <cell r="F1782" t="str">
            <v/>
          </cell>
          <cell r="G1782" t="str">
            <v xml:space="preserve">  .  .</v>
          </cell>
          <cell r="H1782">
            <v>3491.67</v>
          </cell>
          <cell r="I1782">
            <v>0</v>
          </cell>
          <cell r="J1782">
            <v>0</v>
          </cell>
          <cell r="K1782">
            <v>3491.67</v>
          </cell>
          <cell r="L1782">
            <v>0</v>
          </cell>
          <cell r="M1782">
            <v>10.48</v>
          </cell>
          <cell r="N1782">
            <v>10.48</v>
          </cell>
          <cell r="O1782">
            <v>303.8</v>
          </cell>
          <cell r="P1782">
            <v>3187.87</v>
          </cell>
          <cell r="Q1782">
            <v>17.46</v>
          </cell>
          <cell r="R1782">
            <v>123</v>
          </cell>
          <cell r="S1782">
            <v>935</v>
          </cell>
          <cell r="T1782" t="str">
            <v>Амортизация (канализация)</v>
          </cell>
          <cell r="U1782">
            <v>1211559.7</v>
          </cell>
          <cell r="V1782">
            <v>54.6</v>
          </cell>
          <cell r="W1782">
            <v>21</v>
          </cell>
          <cell r="X1782">
            <v>33.6</v>
          </cell>
          <cell r="Y1782">
            <v>38.46153846153846</v>
          </cell>
          <cell r="Z1782">
            <v>465984.5</v>
          </cell>
          <cell r="AA1782">
            <v>745575.2</v>
          </cell>
          <cell r="AB1782">
            <v>233.87879681417371</v>
          </cell>
          <cell r="AC1782">
            <v>813135.90847214591</v>
          </cell>
          <cell r="AD1782">
            <v>70748.578472145979</v>
          </cell>
          <cell r="AE1782">
            <v>816627.57847214595</v>
          </cell>
          <cell r="AF1782">
            <v>71052.378472145982</v>
          </cell>
          <cell r="AG1782">
            <v>2449.8827354164378</v>
          </cell>
          <cell r="AH1782">
            <v>1849.1448412698412</v>
          </cell>
        </row>
        <row r="1783">
          <cell r="A1783">
            <v>2314</v>
          </cell>
          <cell r="B1783" t="str">
            <v>Кан-ция от университ столовой</v>
          </cell>
          <cell r="C1783">
            <v>3.6</v>
          </cell>
          <cell r="D1783" t="str">
            <v>28</v>
          </cell>
          <cell r="E1783" t="str">
            <v>11.05.05</v>
          </cell>
          <cell r="F1783" t="str">
            <v/>
          </cell>
          <cell r="G1783" t="str">
            <v xml:space="preserve">  .  .</v>
          </cell>
          <cell r="H1783">
            <v>0.01</v>
          </cell>
          <cell r="I1783">
            <v>0</v>
          </cell>
          <cell r="J1783">
            <v>0</v>
          </cell>
          <cell r="K1783">
            <v>0.01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0.01</v>
          </cell>
          <cell r="Q1783">
            <v>0</v>
          </cell>
          <cell r="R1783">
            <v>123</v>
          </cell>
          <cell r="S1783">
            <v>935</v>
          </cell>
          <cell r="T1783" t="str">
            <v>Амортизация (канализация)</v>
          </cell>
          <cell r="U1783">
            <v>35800</v>
          </cell>
          <cell r="V1783">
            <v>54.6</v>
          </cell>
          <cell r="W1783">
            <v>21</v>
          </cell>
          <cell r="X1783">
            <v>33.6</v>
          </cell>
          <cell r="Y1783">
            <v>38.46153846153846</v>
          </cell>
          <cell r="Z1783">
            <v>13769.230769230768</v>
          </cell>
          <cell r="AA1783">
            <v>22030.769230769234</v>
          </cell>
          <cell r="AB1783">
            <v>2203076.9230769235</v>
          </cell>
          <cell r="AC1783">
            <v>22030.759230769236</v>
          </cell>
          <cell r="AD1783">
            <v>0</v>
          </cell>
          <cell r="AE1783">
            <v>22030.769230769234</v>
          </cell>
          <cell r="AF1783">
            <v>0</v>
          </cell>
          <cell r="AG1783">
            <v>66.092307692307699</v>
          </cell>
          <cell r="AH1783">
            <v>54.639804639804645</v>
          </cell>
        </row>
        <row r="1784">
          <cell r="A1784">
            <v>2315</v>
          </cell>
          <cell r="B1784" t="str">
            <v>Коллектор 21 Степной</v>
          </cell>
          <cell r="C1784">
            <v>3.6</v>
          </cell>
          <cell r="D1784" t="str">
            <v>28</v>
          </cell>
          <cell r="E1784" t="str">
            <v>11.05.05</v>
          </cell>
          <cell r="F1784" t="str">
            <v/>
          </cell>
          <cell r="G1784" t="str">
            <v xml:space="preserve">  .  .</v>
          </cell>
          <cell r="H1784">
            <v>10213.36</v>
          </cell>
          <cell r="I1784">
            <v>0</v>
          </cell>
          <cell r="J1784">
            <v>0</v>
          </cell>
          <cell r="K1784">
            <v>10213.36</v>
          </cell>
          <cell r="L1784">
            <v>0</v>
          </cell>
          <cell r="M1784">
            <v>30.64</v>
          </cell>
          <cell r="N1784">
            <v>30.64</v>
          </cell>
          <cell r="O1784">
            <v>130.97999999999999</v>
          </cell>
          <cell r="P1784">
            <v>10082.379999999999</v>
          </cell>
          <cell r="Q1784">
            <v>51.07</v>
          </cell>
          <cell r="R1784">
            <v>123</v>
          </cell>
          <cell r="S1784">
            <v>935</v>
          </cell>
          <cell r="T1784" t="str">
            <v>Амортизация (канализация)</v>
          </cell>
          <cell r="U1784">
            <v>14290496</v>
          </cell>
          <cell r="V1784">
            <v>54.6</v>
          </cell>
          <cell r="W1784">
            <v>21</v>
          </cell>
          <cell r="X1784">
            <v>33.6</v>
          </cell>
          <cell r="Y1784">
            <v>38.46153846153846</v>
          </cell>
          <cell r="Z1784">
            <v>5496344.615384615</v>
          </cell>
          <cell r="AA1784">
            <v>8794151.384615384</v>
          </cell>
          <cell r="AB1784">
            <v>872.22971010965512</v>
          </cell>
          <cell r="AC1784">
            <v>8898182.6720455475</v>
          </cell>
          <cell r="AD1784">
            <v>114113.66743016262</v>
          </cell>
          <cell r="AE1784">
            <v>8908396.0320455469</v>
          </cell>
          <cell r="AF1784">
            <v>114244.64743016261</v>
          </cell>
          <cell r="AG1784">
            <v>26725.188096136641</v>
          </cell>
          <cell r="AH1784">
            <v>21810.891330891329</v>
          </cell>
        </row>
        <row r="1785">
          <cell r="A1785">
            <v>2316</v>
          </cell>
          <cell r="B1785" t="str">
            <v>Кан-ция к д 40-44 Степной 1</v>
          </cell>
          <cell r="C1785">
            <v>3.6</v>
          </cell>
          <cell r="D1785" t="str">
            <v>28</v>
          </cell>
          <cell r="E1785" t="str">
            <v>11.05.05</v>
          </cell>
          <cell r="F1785" t="str">
            <v/>
          </cell>
          <cell r="G1785" t="str">
            <v xml:space="preserve">  .  .</v>
          </cell>
          <cell r="H1785">
            <v>2191.96</v>
          </cell>
          <cell r="I1785">
            <v>0</v>
          </cell>
          <cell r="J1785">
            <v>0</v>
          </cell>
          <cell r="K1785">
            <v>2191.96</v>
          </cell>
          <cell r="L1785">
            <v>0</v>
          </cell>
          <cell r="M1785">
            <v>6.58</v>
          </cell>
          <cell r="N1785">
            <v>6.58</v>
          </cell>
          <cell r="O1785">
            <v>6.58</v>
          </cell>
          <cell r="P1785">
            <v>2185.38</v>
          </cell>
          <cell r="Q1785">
            <v>10.96</v>
          </cell>
          <cell r="R1785">
            <v>123</v>
          </cell>
          <cell r="S1785">
            <v>935</v>
          </cell>
          <cell r="T1785" t="str">
            <v>Амортизация (канализация)</v>
          </cell>
          <cell r="U1785">
            <v>1356084.99</v>
          </cell>
          <cell r="V1785">
            <v>54.6</v>
          </cell>
          <cell r="W1785">
            <v>21</v>
          </cell>
          <cell r="X1785">
            <v>33.6</v>
          </cell>
          <cell r="Y1785">
            <v>38.46153846153846</v>
          </cell>
          <cell r="Z1785">
            <v>521571.15</v>
          </cell>
          <cell r="AA1785">
            <v>834513.84</v>
          </cell>
          <cell r="AB1785">
            <v>381.86212008895473</v>
          </cell>
          <cell r="AC1785">
            <v>834834.53275018523</v>
          </cell>
          <cell r="AD1785">
            <v>2506.0727501853221</v>
          </cell>
          <cell r="AE1785">
            <v>837026.49275018519</v>
          </cell>
          <cell r="AF1785">
            <v>2512.652750185322</v>
          </cell>
          <cell r="AG1785">
            <v>2511.0794782505559</v>
          </cell>
          <cell r="AH1785">
            <v>2069.7267857142856</v>
          </cell>
        </row>
        <row r="1786">
          <cell r="A1786">
            <v>2317</v>
          </cell>
          <cell r="B1786" t="str">
            <v>Кан-ция к д 48-49 Степной 1</v>
          </cell>
          <cell r="C1786">
            <v>3.6</v>
          </cell>
          <cell r="D1786" t="str">
            <v>28</v>
          </cell>
          <cell r="E1786" t="str">
            <v>11.05.05</v>
          </cell>
          <cell r="F1786" t="str">
            <v/>
          </cell>
          <cell r="G1786" t="str">
            <v xml:space="preserve">  .  .</v>
          </cell>
          <cell r="H1786">
            <v>0.01</v>
          </cell>
          <cell r="I1786">
            <v>0</v>
          </cell>
          <cell r="J1786">
            <v>0</v>
          </cell>
          <cell r="K1786">
            <v>0.01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0.01</v>
          </cell>
          <cell r="Q1786">
            <v>0</v>
          </cell>
          <cell r="R1786">
            <v>123</v>
          </cell>
          <cell r="S1786">
            <v>935</v>
          </cell>
          <cell r="T1786" t="str">
            <v>Амортизация (канализация)</v>
          </cell>
          <cell r="U1786">
            <v>28638</v>
          </cell>
          <cell r="V1786">
            <v>54.6</v>
          </cell>
          <cell r="W1786">
            <v>21</v>
          </cell>
          <cell r="X1786">
            <v>33.6</v>
          </cell>
          <cell r="Y1786">
            <v>38.46153846153846</v>
          </cell>
          <cell r="Z1786">
            <v>11014.615384615385</v>
          </cell>
          <cell r="AA1786">
            <v>17623.384615384617</v>
          </cell>
          <cell r="AB1786">
            <v>1762338.4615384617</v>
          </cell>
          <cell r="AC1786">
            <v>17623.374615384619</v>
          </cell>
          <cell r="AD1786">
            <v>0</v>
          </cell>
          <cell r="AE1786">
            <v>17623.384615384617</v>
          </cell>
          <cell r="AF1786">
            <v>0</v>
          </cell>
          <cell r="AG1786">
            <v>52.870153846153848</v>
          </cell>
          <cell r="AH1786">
            <v>43.708791208791212</v>
          </cell>
        </row>
        <row r="1787">
          <cell r="A1787">
            <v>2318</v>
          </cell>
          <cell r="B1787" t="str">
            <v>Кан-ция от здания АТС в М-не Орбита 1</v>
          </cell>
          <cell r="C1787">
            <v>3.6</v>
          </cell>
          <cell r="D1787" t="str">
            <v>28</v>
          </cell>
          <cell r="E1787" t="str">
            <v>11.05.05</v>
          </cell>
          <cell r="F1787" t="str">
            <v/>
          </cell>
          <cell r="G1787" t="str">
            <v xml:space="preserve">  .  .</v>
          </cell>
          <cell r="H1787">
            <v>1335.13</v>
          </cell>
          <cell r="I1787">
            <v>0</v>
          </cell>
          <cell r="J1787">
            <v>0</v>
          </cell>
          <cell r="K1787">
            <v>1335.13</v>
          </cell>
          <cell r="L1787">
            <v>0</v>
          </cell>
          <cell r="M1787">
            <v>4.01</v>
          </cell>
          <cell r="N1787">
            <v>4.01</v>
          </cell>
          <cell r="O1787">
            <v>116.25</v>
          </cell>
          <cell r="P1787">
            <v>1218.8800000000001</v>
          </cell>
          <cell r="Q1787">
            <v>6.68</v>
          </cell>
          <cell r="R1787">
            <v>123</v>
          </cell>
          <cell r="S1787">
            <v>935</v>
          </cell>
          <cell r="T1787" t="str">
            <v>Амортизация (канализация)</v>
          </cell>
          <cell r="U1787">
            <v>12957.5</v>
          </cell>
          <cell r="V1787">
            <v>54.6</v>
          </cell>
          <cell r="W1787">
            <v>21</v>
          </cell>
          <cell r="X1787">
            <v>33.6</v>
          </cell>
          <cell r="Y1787">
            <v>38.46153846153846</v>
          </cell>
          <cell r="Z1787">
            <v>4983.6538461538457</v>
          </cell>
          <cell r="AA1787">
            <v>7973.8461538461543</v>
          </cell>
          <cell r="AB1787">
            <v>6.5419451905406225</v>
          </cell>
          <cell r="AC1787">
            <v>7399.2172822465027</v>
          </cell>
          <cell r="AD1787">
            <v>644.2511284003474</v>
          </cell>
          <cell r="AE1787">
            <v>8734.3472822465028</v>
          </cell>
          <cell r="AF1787">
            <v>760.5011284003474</v>
          </cell>
          <cell r="AG1787">
            <v>26.203041846739509</v>
          </cell>
          <cell r="AH1787">
            <v>19.776404151404151</v>
          </cell>
        </row>
        <row r="1788">
          <cell r="A1788">
            <v>2319</v>
          </cell>
          <cell r="B1788" t="str">
            <v>Кан-ция от домов 5-8 по ул Металлистов</v>
          </cell>
          <cell r="C1788">
            <v>3.6</v>
          </cell>
          <cell r="D1788" t="str">
            <v>28</v>
          </cell>
          <cell r="E1788" t="str">
            <v>11.05.05</v>
          </cell>
          <cell r="F1788" t="str">
            <v/>
          </cell>
          <cell r="G1788" t="str">
            <v xml:space="preserve">  .  .</v>
          </cell>
          <cell r="H1788">
            <v>72855.14</v>
          </cell>
          <cell r="I1788">
            <v>0</v>
          </cell>
          <cell r="J1788">
            <v>0</v>
          </cell>
          <cell r="K1788">
            <v>72855.14</v>
          </cell>
          <cell r="L1788">
            <v>0</v>
          </cell>
          <cell r="M1788">
            <v>218.57</v>
          </cell>
          <cell r="N1788">
            <v>218.57</v>
          </cell>
          <cell r="O1788">
            <v>5903.55</v>
          </cell>
          <cell r="P1788">
            <v>66951.59</v>
          </cell>
          <cell r="Q1788">
            <v>364.28</v>
          </cell>
          <cell r="R1788">
            <v>123</v>
          </cell>
          <cell r="S1788">
            <v>935</v>
          </cell>
          <cell r="T1788" t="str">
            <v>Амортизация (канализация)</v>
          </cell>
          <cell r="U1788">
            <v>93927.5</v>
          </cell>
          <cell r="V1788">
            <v>52</v>
          </cell>
          <cell r="W1788">
            <v>20</v>
          </cell>
          <cell r="X1788">
            <v>32</v>
          </cell>
          <cell r="Y1788">
            <v>38.461538461538467</v>
          </cell>
          <cell r="Z1788">
            <v>36125.961538461546</v>
          </cell>
          <cell r="AA1788">
            <v>57801.538461538454</v>
          </cell>
          <cell r="AB1788">
            <v>0.86333331981418893</v>
          </cell>
          <cell r="AC1788">
            <v>-9956.8701182724908</v>
          </cell>
          <cell r="AD1788">
            <v>-806.81857981094527</v>
          </cell>
          <cell r="AE1788">
            <v>62898.269881727509</v>
          </cell>
          <cell r="AF1788">
            <v>5096.7314201890549</v>
          </cell>
          <cell r="AG1788">
            <v>188.69480964518254</v>
          </cell>
          <cell r="AH1788">
            <v>150.52483974358975</v>
          </cell>
        </row>
        <row r="1789">
          <cell r="A1789">
            <v>2320</v>
          </cell>
          <cell r="B1789" t="str">
            <v>Кан-ция к дом 1 2 ул 3-я Кочегарка</v>
          </cell>
          <cell r="C1789">
            <v>3.6</v>
          </cell>
          <cell r="D1789" t="str">
            <v>28</v>
          </cell>
          <cell r="E1789" t="str">
            <v>11.05.05</v>
          </cell>
          <cell r="F1789" t="str">
            <v/>
          </cell>
          <cell r="G1789" t="str">
            <v xml:space="preserve">  .  .</v>
          </cell>
          <cell r="H1789">
            <v>144275.56</v>
          </cell>
          <cell r="I1789">
            <v>0</v>
          </cell>
          <cell r="J1789">
            <v>0</v>
          </cell>
          <cell r="K1789">
            <v>144275.56</v>
          </cell>
          <cell r="L1789">
            <v>0</v>
          </cell>
          <cell r="M1789">
            <v>432.83</v>
          </cell>
          <cell r="N1789">
            <v>432.83</v>
          </cell>
          <cell r="O1789">
            <v>12547.73</v>
          </cell>
          <cell r="P1789">
            <v>131727.82999999999</v>
          </cell>
          <cell r="Q1789">
            <v>721.38</v>
          </cell>
          <cell r="R1789">
            <v>123</v>
          </cell>
          <cell r="S1789">
            <v>935</v>
          </cell>
          <cell r="T1789" t="str">
            <v>Амортизация (водопровод)</v>
          </cell>
          <cell r="U1789">
            <v>2369976.41</v>
          </cell>
          <cell r="V1789">
            <v>52</v>
          </cell>
          <cell r="W1789">
            <v>20</v>
          </cell>
          <cell r="X1789">
            <v>32</v>
          </cell>
          <cell r="Y1789">
            <v>38.461538461538467</v>
          </cell>
          <cell r="Z1789">
            <v>911529.38846153847</v>
          </cell>
          <cell r="AA1789">
            <v>1458447.0215384611</v>
          </cell>
          <cell r="AB1789">
            <v>11.071669680875038</v>
          </cell>
          <cell r="AC1789">
            <v>1453095.7833432674</v>
          </cell>
          <cell r="AD1789">
            <v>126376.59180480613</v>
          </cell>
          <cell r="AE1789">
            <v>1597371.3433432675</v>
          </cell>
          <cell r="AF1789">
            <v>138924.32180480612</v>
          </cell>
          <cell r="AG1789">
            <v>4792.1140300298021</v>
          </cell>
          <cell r="AH1789">
            <v>3798.0391185897438</v>
          </cell>
        </row>
        <row r="1790">
          <cell r="A1790">
            <v>2321</v>
          </cell>
          <cell r="B1790" t="str">
            <v>Кан-ция от дома 11 ул Чапаева</v>
          </cell>
          <cell r="C1790">
            <v>3.6</v>
          </cell>
          <cell r="D1790" t="str">
            <v>28</v>
          </cell>
          <cell r="E1790" t="str">
            <v>11.05.05</v>
          </cell>
          <cell r="F1790" t="str">
            <v/>
          </cell>
          <cell r="G1790" t="str">
            <v xml:space="preserve">  .  .</v>
          </cell>
          <cell r="H1790">
            <v>44840.42</v>
          </cell>
          <cell r="I1790">
            <v>0</v>
          </cell>
          <cell r="J1790">
            <v>0</v>
          </cell>
          <cell r="K1790">
            <v>44840.42</v>
          </cell>
          <cell r="L1790">
            <v>0</v>
          </cell>
          <cell r="M1790">
            <v>134.52000000000001</v>
          </cell>
          <cell r="N1790">
            <v>134.52000000000001</v>
          </cell>
          <cell r="O1790">
            <v>3899.74</v>
          </cell>
          <cell r="P1790">
            <v>40940.68</v>
          </cell>
          <cell r="Q1790">
            <v>224.2</v>
          </cell>
          <cell r="R1790">
            <v>123</v>
          </cell>
          <cell r="S1790">
            <v>935</v>
          </cell>
          <cell r="T1790" t="str">
            <v>Амортизация (канализация)</v>
          </cell>
          <cell r="U1790">
            <v>94656.24</v>
          </cell>
          <cell r="V1790">
            <v>52</v>
          </cell>
          <cell r="W1790">
            <v>20</v>
          </cell>
          <cell r="X1790">
            <v>32</v>
          </cell>
          <cell r="Y1790">
            <v>38.461538461538467</v>
          </cell>
          <cell r="Z1790">
            <v>36406.246153846165</v>
          </cell>
          <cell r="AA1790">
            <v>58249.99384615384</v>
          </cell>
          <cell r="AB1790">
            <v>1.4227900915703853</v>
          </cell>
          <cell r="AC1790">
            <v>18958.085277854538</v>
          </cell>
          <cell r="AD1790">
            <v>1648.7714317006939</v>
          </cell>
          <cell r="AE1790">
            <v>63798.505277854536</v>
          </cell>
          <cell r="AF1790">
            <v>5548.5114317006937</v>
          </cell>
          <cell r="AG1790">
            <v>191.39551583356362</v>
          </cell>
          <cell r="AH1790">
            <v>151.69269230769231</v>
          </cell>
        </row>
        <row r="1791">
          <cell r="A1791">
            <v>2322</v>
          </cell>
          <cell r="B1791" t="str">
            <v>Отводящий коллектор от нас ст 2 зоны</v>
          </cell>
          <cell r="C1791">
            <v>3.6</v>
          </cell>
          <cell r="D1791" t="str">
            <v>28</v>
          </cell>
          <cell r="E1791" t="str">
            <v>11.05.05</v>
          </cell>
          <cell r="F1791" t="str">
            <v/>
          </cell>
          <cell r="G1791" t="str">
            <v xml:space="preserve">  .  .</v>
          </cell>
          <cell r="H1791">
            <v>0.01</v>
          </cell>
          <cell r="I1791">
            <v>0</v>
          </cell>
          <cell r="J1791">
            <v>0</v>
          </cell>
          <cell r="K1791">
            <v>0.01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0.01</v>
          </cell>
          <cell r="Q1791">
            <v>0</v>
          </cell>
          <cell r="R1791">
            <v>123</v>
          </cell>
          <cell r="S1791">
            <v>935</v>
          </cell>
          <cell r="T1791" t="str">
            <v>Амортизация (канализация)</v>
          </cell>
          <cell r="U1791">
            <v>5172618</v>
          </cell>
          <cell r="V1791">
            <v>70.2</v>
          </cell>
          <cell r="W1791">
            <v>27</v>
          </cell>
          <cell r="X1791">
            <v>43.2</v>
          </cell>
          <cell r="Y1791">
            <v>38.46153846153846</v>
          </cell>
          <cell r="Z1791">
            <v>1989468.4615384613</v>
          </cell>
          <cell r="AA1791">
            <v>3183149.538461539</v>
          </cell>
          <cell r="AB1791">
            <v>318314953.84615391</v>
          </cell>
          <cell r="AC1791">
            <v>3183149.5284615397</v>
          </cell>
          <cell r="AD1791">
            <v>0</v>
          </cell>
          <cell r="AE1791">
            <v>3183149.5384615394</v>
          </cell>
          <cell r="AF1791">
            <v>0</v>
          </cell>
          <cell r="AG1791">
            <v>9549.4486153846192</v>
          </cell>
          <cell r="AH1791">
            <v>6140.3347578347575</v>
          </cell>
        </row>
        <row r="1792">
          <cell r="A1792">
            <v>2323</v>
          </cell>
          <cell r="B1792" t="str">
            <v>Кан-ция от дом 22 46-49 Восток-3</v>
          </cell>
          <cell r="C1792">
            <v>3.6</v>
          </cell>
          <cell r="D1792" t="str">
            <v>28</v>
          </cell>
          <cell r="E1792" t="str">
            <v>11.05.05</v>
          </cell>
          <cell r="F1792" t="str">
            <v/>
          </cell>
          <cell r="G1792" t="str">
            <v xml:space="preserve">  .  .</v>
          </cell>
          <cell r="H1792">
            <v>11407.7</v>
          </cell>
          <cell r="I1792">
            <v>0</v>
          </cell>
          <cell r="J1792">
            <v>0</v>
          </cell>
          <cell r="K1792">
            <v>11407.7</v>
          </cell>
          <cell r="L1792">
            <v>0</v>
          </cell>
          <cell r="M1792">
            <v>34.22</v>
          </cell>
          <cell r="N1792">
            <v>34.22</v>
          </cell>
          <cell r="O1792">
            <v>992.04</v>
          </cell>
          <cell r="P1792">
            <v>10415.66</v>
          </cell>
          <cell r="Q1792">
            <v>57.04</v>
          </cell>
          <cell r="R1792">
            <v>123</v>
          </cell>
          <cell r="S1792">
            <v>935</v>
          </cell>
          <cell r="T1792" t="str">
            <v>Амортизация (канализация)</v>
          </cell>
          <cell r="U1792">
            <v>22725</v>
          </cell>
          <cell r="V1792">
            <v>52</v>
          </cell>
          <cell r="W1792">
            <v>20</v>
          </cell>
          <cell r="X1792">
            <v>32</v>
          </cell>
          <cell r="Y1792">
            <v>38.461538461538467</v>
          </cell>
          <cell r="Z1792">
            <v>8740.3846153846171</v>
          </cell>
          <cell r="AA1792">
            <v>13984.615384615383</v>
          </cell>
          <cell r="AB1792">
            <v>1.3426528308926542</v>
          </cell>
          <cell r="AC1792">
            <v>3908.8806989741315</v>
          </cell>
          <cell r="AD1792">
            <v>339.92531435874866</v>
          </cell>
          <cell r="AE1792">
            <v>15316.580698974132</v>
          </cell>
          <cell r="AF1792">
            <v>1331.9653143587486</v>
          </cell>
          <cell r="AG1792">
            <v>45.9497420969224</v>
          </cell>
          <cell r="AH1792">
            <v>36.418269230769234</v>
          </cell>
        </row>
        <row r="1793">
          <cell r="A1793">
            <v>2324</v>
          </cell>
          <cell r="B1793" t="str">
            <v>Кан-ция от дома 70 Восток-3</v>
          </cell>
          <cell r="C1793">
            <v>3.6</v>
          </cell>
          <cell r="D1793" t="str">
            <v>28</v>
          </cell>
          <cell r="E1793" t="str">
            <v>11.05.05</v>
          </cell>
          <cell r="F1793" t="str">
            <v/>
          </cell>
          <cell r="G1793" t="str">
            <v xml:space="preserve">  .  .</v>
          </cell>
          <cell r="H1793">
            <v>3816.84</v>
          </cell>
          <cell r="I1793">
            <v>0</v>
          </cell>
          <cell r="J1793">
            <v>0</v>
          </cell>
          <cell r="K1793">
            <v>3816.84</v>
          </cell>
          <cell r="L1793">
            <v>0</v>
          </cell>
          <cell r="M1793">
            <v>11.45</v>
          </cell>
          <cell r="N1793">
            <v>11.45</v>
          </cell>
          <cell r="O1793">
            <v>331.93</v>
          </cell>
          <cell r="P1793">
            <v>3484.91</v>
          </cell>
          <cell r="Q1793">
            <v>19.079999999999998</v>
          </cell>
          <cell r="R1793">
            <v>123</v>
          </cell>
          <cell r="S1793">
            <v>935</v>
          </cell>
          <cell r="T1793" t="str">
            <v>Амортизация (канализация)</v>
          </cell>
          <cell r="U1793">
            <v>16464</v>
          </cell>
          <cell r="V1793">
            <v>52</v>
          </cell>
          <cell r="W1793">
            <v>20</v>
          </cell>
          <cell r="X1793">
            <v>32</v>
          </cell>
          <cell r="Y1793">
            <v>38.461538461538467</v>
          </cell>
          <cell r="Z1793">
            <v>6332.3076923076933</v>
          </cell>
          <cell r="AA1793">
            <v>10131.692307692307</v>
          </cell>
          <cell r="AB1793">
            <v>2.9073038637130679</v>
          </cell>
          <cell r="AC1793">
            <v>7279.8736791745869</v>
          </cell>
          <cell r="AD1793">
            <v>633.09137148227865</v>
          </cell>
          <cell r="AE1793">
            <v>11096.713679174587</v>
          </cell>
          <cell r="AF1793">
            <v>965.02137148227871</v>
          </cell>
          <cell r="AG1793">
            <v>33.29014103752376</v>
          </cell>
          <cell r="AH1793">
            <v>26.384615384615387</v>
          </cell>
        </row>
        <row r="1794">
          <cell r="A1794">
            <v>2325</v>
          </cell>
          <cell r="B1794" t="str">
            <v>Кан-ция от дом 71-74 Восток-3</v>
          </cell>
          <cell r="C1794">
            <v>3.6</v>
          </cell>
          <cell r="D1794" t="str">
            <v>28</v>
          </cell>
          <cell r="E1794" t="str">
            <v>11.05.05</v>
          </cell>
          <cell r="F1794" t="str">
            <v/>
          </cell>
          <cell r="G1794" t="str">
            <v xml:space="preserve">  .  .</v>
          </cell>
          <cell r="H1794">
            <v>41625.68</v>
          </cell>
          <cell r="I1794">
            <v>0</v>
          </cell>
          <cell r="J1794">
            <v>0</v>
          </cell>
          <cell r="K1794">
            <v>41625.68</v>
          </cell>
          <cell r="L1794">
            <v>0</v>
          </cell>
          <cell r="M1794">
            <v>124.88</v>
          </cell>
          <cell r="N1794">
            <v>124.88</v>
          </cell>
          <cell r="O1794">
            <v>3620.26</v>
          </cell>
          <cell r="P1794">
            <v>38005.42</v>
          </cell>
          <cell r="Q1794">
            <v>208.13</v>
          </cell>
          <cell r="R1794">
            <v>123</v>
          </cell>
          <cell r="S1794">
            <v>935</v>
          </cell>
          <cell r="T1794" t="str">
            <v>Амортизация (канализация)</v>
          </cell>
          <cell r="U1794">
            <v>99176</v>
          </cell>
          <cell r="V1794">
            <v>52</v>
          </cell>
          <cell r="W1794">
            <v>20</v>
          </cell>
          <cell r="X1794">
            <v>32</v>
          </cell>
          <cell r="Y1794">
            <v>38.461538461538467</v>
          </cell>
          <cell r="Z1794">
            <v>38144.61538461539</v>
          </cell>
          <cell r="AA1794">
            <v>61031.38461538461</v>
          </cell>
          <cell r="AB1794">
            <v>1.6058600224753368</v>
          </cell>
          <cell r="AC1794">
            <v>25219.335420351177</v>
          </cell>
          <cell r="AD1794">
            <v>2193.3708049665629</v>
          </cell>
          <cell r="AE1794">
            <v>66845.015420351177</v>
          </cell>
          <cell r="AF1794">
            <v>5813.6308049665631</v>
          </cell>
          <cell r="AG1794">
            <v>200.53504626105351</v>
          </cell>
          <cell r="AH1794">
            <v>158.93589743589743</v>
          </cell>
        </row>
        <row r="1795">
          <cell r="A1795">
            <v>2326</v>
          </cell>
          <cell r="B1795" t="str">
            <v>Кан-ция от дом 43-45 Восток-3</v>
          </cell>
          <cell r="C1795">
            <v>3.6</v>
          </cell>
          <cell r="D1795" t="str">
            <v>28</v>
          </cell>
          <cell r="E1795" t="str">
            <v>11.05.05</v>
          </cell>
          <cell r="F1795" t="str">
            <v/>
          </cell>
          <cell r="G1795" t="str">
            <v xml:space="preserve">  .  .</v>
          </cell>
          <cell r="H1795">
            <v>40423.71</v>
          </cell>
          <cell r="I1795">
            <v>0</v>
          </cell>
          <cell r="J1795">
            <v>0</v>
          </cell>
          <cell r="K1795">
            <v>40423.71</v>
          </cell>
          <cell r="L1795">
            <v>0</v>
          </cell>
          <cell r="M1795">
            <v>121.27</v>
          </cell>
          <cell r="N1795">
            <v>121.27</v>
          </cell>
          <cell r="O1795">
            <v>3515.61</v>
          </cell>
          <cell r="P1795">
            <v>36908.1</v>
          </cell>
          <cell r="Q1795">
            <v>202.12</v>
          </cell>
          <cell r="R1795">
            <v>123</v>
          </cell>
          <cell r="S1795">
            <v>935</v>
          </cell>
          <cell r="T1795" t="str">
            <v>Амортизация (канализация)</v>
          </cell>
          <cell r="U1795">
            <v>583766</v>
          </cell>
          <cell r="V1795">
            <v>52</v>
          </cell>
          <cell r="W1795">
            <v>20</v>
          </cell>
          <cell r="X1795">
            <v>32</v>
          </cell>
          <cell r="Y1795">
            <v>38.461538461538467</v>
          </cell>
          <cell r="Z1795">
            <v>224525.38461538465</v>
          </cell>
          <cell r="AA1795">
            <v>359240.61538461538</v>
          </cell>
          <cell r="AB1795">
            <v>9.7333814361783837</v>
          </cell>
          <cell r="AC1795">
            <v>353035.67849545844</v>
          </cell>
          <cell r="AD1795">
            <v>30703.163110843088</v>
          </cell>
          <cell r="AE1795">
            <v>393459.38849545846</v>
          </cell>
          <cell r="AF1795">
            <v>34218.773110843089</v>
          </cell>
          <cell r="AG1795">
            <v>1180.3781654863753</v>
          </cell>
          <cell r="AH1795">
            <v>935.52243589743591</v>
          </cell>
        </row>
        <row r="1796">
          <cell r="A1796">
            <v>2327</v>
          </cell>
          <cell r="B1796" t="str">
            <v>Кан коллектор 46а Восток-3</v>
          </cell>
          <cell r="C1796">
            <v>3.6</v>
          </cell>
          <cell r="D1796" t="str">
            <v>28</v>
          </cell>
          <cell r="E1796" t="str">
            <v>11.05.05</v>
          </cell>
          <cell r="F1796" t="str">
            <v/>
          </cell>
          <cell r="G1796" t="str">
            <v xml:space="preserve">  .  .</v>
          </cell>
          <cell r="H1796">
            <v>0.01</v>
          </cell>
          <cell r="I1796">
            <v>0</v>
          </cell>
          <cell r="J1796">
            <v>0</v>
          </cell>
          <cell r="K1796">
            <v>0.01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0.01</v>
          </cell>
          <cell r="Q1796">
            <v>0</v>
          </cell>
          <cell r="R1796">
            <v>123</v>
          </cell>
          <cell r="S1796">
            <v>935</v>
          </cell>
          <cell r="T1796" t="str">
            <v>Амортизация (канализация)</v>
          </cell>
          <cell r="U1796">
            <v>15187414.999999998</v>
          </cell>
          <cell r="V1796">
            <v>70.2</v>
          </cell>
          <cell r="W1796">
            <v>27</v>
          </cell>
          <cell r="X1796">
            <v>43.2</v>
          </cell>
          <cell r="Y1796">
            <v>38.46153846153846</v>
          </cell>
          <cell r="Z1796">
            <v>5841313.4615384601</v>
          </cell>
          <cell r="AA1796">
            <v>9346101.538461538</v>
          </cell>
          <cell r="AB1796">
            <v>934610153.84615374</v>
          </cell>
          <cell r="AC1796">
            <v>9346101.5284615383</v>
          </cell>
          <cell r="AD1796">
            <v>0</v>
          </cell>
          <cell r="AE1796">
            <v>9346101.538461538</v>
          </cell>
          <cell r="AF1796">
            <v>0</v>
          </cell>
          <cell r="AG1796">
            <v>28038.304615384612</v>
          </cell>
          <cell r="AH1796">
            <v>18028.745251661916</v>
          </cell>
        </row>
        <row r="1797">
          <cell r="A1797">
            <v>2328</v>
          </cell>
          <cell r="B1797" t="str">
            <v>Кан-ция от д 2-3 по ул Тельмана</v>
          </cell>
          <cell r="C1797">
            <v>3.6</v>
          </cell>
          <cell r="D1797" t="str">
            <v>28</v>
          </cell>
          <cell r="E1797" t="str">
            <v>11.05.05</v>
          </cell>
          <cell r="F1797" t="str">
            <v/>
          </cell>
          <cell r="G1797" t="str">
            <v xml:space="preserve">  .  .</v>
          </cell>
          <cell r="H1797">
            <v>19894.98</v>
          </cell>
          <cell r="I1797">
            <v>0</v>
          </cell>
          <cell r="J1797">
            <v>0</v>
          </cell>
          <cell r="K1797">
            <v>19894.98</v>
          </cell>
          <cell r="L1797">
            <v>0</v>
          </cell>
          <cell r="M1797">
            <v>59.68</v>
          </cell>
          <cell r="N1797">
            <v>59.68</v>
          </cell>
          <cell r="O1797">
            <v>1730.14</v>
          </cell>
          <cell r="P1797">
            <v>18164.84</v>
          </cell>
          <cell r="Q1797">
            <v>99.47</v>
          </cell>
          <cell r="R1797">
            <v>123</v>
          </cell>
          <cell r="S1797">
            <v>935</v>
          </cell>
          <cell r="T1797" t="str">
            <v>Амортизация (канализация)</v>
          </cell>
          <cell r="U1797">
            <v>107730</v>
          </cell>
          <cell r="V1797">
            <v>52</v>
          </cell>
          <cell r="W1797">
            <v>20</v>
          </cell>
          <cell r="X1797">
            <v>32</v>
          </cell>
          <cell r="Y1797">
            <v>38.461538461538467</v>
          </cell>
          <cell r="Z1797">
            <v>41434.61538461539</v>
          </cell>
          <cell r="AA1797">
            <v>66295.38461538461</v>
          </cell>
          <cell r="AB1797">
            <v>3.6496542009389903</v>
          </cell>
          <cell r="AC1797">
            <v>52714.817334597203</v>
          </cell>
          <cell r="AD1797">
            <v>4584.2727192125849</v>
          </cell>
          <cell r="AE1797">
            <v>72609.797334597199</v>
          </cell>
          <cell r="AF1797">
            <v>6314.4127192125852</v>
          </cell>
          <cell r="AG1797">
            <v>217.82939200379158</v>
          </cell>
          <cell r="AH1797">
            <v>172.64423076923075</v>
          </cell>
        </row>
        <row r="1798">
          <cell r="A1798">
            <v>2329</v>
          </cell>
          <cell r="B1798" t="str">
            <v>Кан-ция дом 8-13 Восток-3</v>
          </cell>
          <cell r="C1798">
            <v>3.6</v>
          </cell>
          <cell r="D1798" t="str">
            <v>28</v>
          </cell>
          <cell r="E1798" t="str">
            <v>11.05.05</v>
          </cell>
          <cell r="F1798" t="str">
            <v/>
          </cell>
          <cell r="G1798" t="str">
            <v xml:space="preserve">  .  .</v>
          </cell>
          <cell r="H1798">
            <v>44177.919999999998</v>
          </cell>
          <cell r="I1798">
            <v>0</v>
          </cell>
          <cell r="J1798">
            <v>0</v>
          </cell>
          <cell r="K1798">
            <v>44177.919999999998</v>
          </cell>
          <cell r="L1798">
            <v>0</v>
          </cell>
          <cell r="M1798">
            <v>132.53</v>
          </cell>
          <cell r="N1798">
            <v>132.53</v>
          </cell>
          <cell r="O1798">
            <v>3842.05</v>
          </cell>
          <cell r="P1798">
            <v>40335.870000000003</v>
          </cell>
          <cell r="Q1798">
            <v>220.89</v>
          </cell>
          <cell r="R1798">
            <v>123</v>
          </cell>
          <cell r="S1798">
            <v>935</v>
          </cell>
          <cell r="T1798" t="str">
            <v>Амортизация (канализация)</v>
          </cell>
          <cell r="U1798">
            <v>98000</v>
          </cell>
          <cell r="V1798">
            <v>52</v>
          </cell>
          <cell r="W1798">
            <v>20</v>
          </cell>
          <cell r="X1798">
            <v>32</v>
          </cell>
          <cell r="Y1798">
            <v>38.461538461538467</v>
          </cell>
          <cell r="Z1798">
            <v>37692.307692307702</v>
          </cell>
          <cell r="AA1798">
            <v>60307.692307692298</v>
          </cell>
          <cell r="AB1798">
            <v>1.4951380076267673</v>
          </cell>
          <cell r="AC1798">
            <v>21874.167289894714</v>
          </cell>
          <cell r="AD1798">
            <v>1902.3449822024213</v>
          </cell>
          <cell r="AE1798">
            <v>66052.087289894713</v>
          </cell>
          <cell r="AF1798">
            <v>5744.3949822024215</v>
          </cell>
          <cell r="AG1798">
            <v>198.15626186968416</v>
          </cell>
          <cell r="AH1798">
            <v>157.05128205128204</v>
          </cell>
        </row>
        <row r="1799">
          <cell r="A1799">
            <v>2330</v>
          </cell>
          <cell r="B1799" t="str">
            <v>Кан-ция дом 15-19 Восток-3</v>
          </cell>
          <cell r="C1799">
            <v>3.6</v>
          </cell>
          <cell r="D1799" t="str">
            <v>28</v>
          </cell>
          <cell r="E1799" t="str">
            <v>11.05.05</v>
          </cell>
          <cell r="F1799" t="str">
            <v/>
          </cell>
          <cell r="G1799" t="str">
            <v xml:space="preserve">  .  .</v>
          </cell>
          <cell r="H1799">
            <v>78048.36</v>
          </cell>
          <cell r="I1799">
            <v>0</v>
          </cell>
          <cell r="J1799">
            <v>0</v>
          </cell>
          <cell r="K1799">
            <v>78048.36</v>
          </cell>
          <cell r="L1799">
            <v>0</v>
          </cell>
          <cell r="M1799">
            <v>234.15</v>
          </cell>
          <cell r="N1799">
            <v>234.15</v>
          </cell>
          <cell r="O1799">
            <v>6787.99</v>
          </cell>
          <cell r="P1799">
            <v>71260.37</v>
          </cell>
          <cell r="Q1799">
            <v>390.24</v>
          </cell>
          <cell r="R1799">
            <v>123</v>
          </cell>
          <cell r="S1799">
            <v>935</v>
          </cell>
          <cell r="T1799" t="str">
            <v>Амортизация (канализация)</v>
          </cell>
          <cell r="U1799">
            <v>82500</v>
          </cell>
          <cell r="V1799">
            <v>52</v>
          </cell>
          <cell r="W1799">
            <v>20</v>
          </cell>
          <cell r="X1799">
            <v>32</v>
          </cell>
          <cell r="Y1799">
            <v>38.461538461538467</v>
          </cell>
          <cell r="Z1799">
            <v>31730.769230769238</v>
          </cell>
          <cell r="AA1799">
            <v>50769.230769230766</v>
          </cell>
          <cell r="AB1799">
            <v>0.71244691501364321</v>
          </cell>
          <cell r="AC1799">
            <v>-22443.04669612577</v>
          </cell>
          <cell r="AD1799">
            <v>-1951.9074653565403</v>
          </cell>
          <cell r="AE1799">
            <v>55605.313303874231</v>
          </cell>
          <cell r="AF1799">
            <v>4836.0825346434594</v>
          </cell>
          <cell r="AG1799">
            <v>166.81593991162271</v>
          </cell>
          <cell r="AH1799">
            <v>132.21153846153845</v>
          </cell>
        </row>
        <row r="1800">
          <cell r="A1800">
            <v>2331</v>
          </cell>
          <cell r="B1800" t="str">
            <v>Кан-ция от д 10 кв 26 Сортировка</v>
          </cell>
          <cell r="C1800">
            <v>3.6</v>
          </cell>
          <cell r="D1800" t="str">
            <v>28</v>
          </cell>
          <cell r="E1800" t="str">
            <v>11.05.05</v>
          </cell>
          <cell r="F1800" t="str">
            <v/>
          </cell>
          <cell r="G1800" t="str">
            <v xml:space="preserve">  .  .</v>
          </cell>
          <cell r="H1800">
            <v>27630.36</v>
          </cell>
          <cell r="I1800">
            <v>0</v>
          </cell>
          <cell r="J1800">
            <v>0</v>
          </cell>
          <cell r="K1800">
            <v>27630.36</v>
          </cell>
          <cell r="L1800">
            <v>0</v>
          </cell>
          <cell r="M1800">
            <v>82.89</v>
          </cell>
          <cell r="N1800">
            <v>82.89</v>
          </cell>
          <cell r="O1800">
            <v>2402.9899999999998</v>
          </cell>
          <cell r="P1800">
            <v>25227.37</v>
          </cell>
          <cell r="Q1800">
            <v>138.15</v>
          </cell>
          <cell r="R1800">
            <v>123</v>
          </cell>
          <cell r="S1800">
            <v>935</v>
          </cell>
          <cell r="T1800" t="str">
            <v>Амортизация (канализация)</v>
          </cell>
          <cell r="U1800">
            <v>1130805</v>
          </cell>
          <cell r="V1800">
            <v>52</v>
          </cell>
          <cell r="W1800">
            <v>20</v>
          </cell>
          <cell r="X1800">
            <v>32</v>
          </cell>
          <cell r="Y1800">
            <v>38.461538461538467</v>
          </cell>
          <cell r="Z1800">
            <v>434925</v>
          </cell>
          <cell r="AA1800">
            <v>695880</v>
          </cell>
          <cell r="AB1800">
            <v>27.584326071247222</v>
          </cell>
          <cell r="AC1800">
            <v>734534.49970594642</v>
          </cell>
          <cell r="AD1800">
            <v>63881.869705946352</v>
          </cell>
          <cell r="AE1800">
            <v>762164.85970594641</v>
          </cell>
          <cell r="AF1800">
            <v>66284.85970594635</v>
          </cell>
          <cell r="AG1800">
            <v>2286.4945791178393</v>
          </cell>
          <cell r="AH1800">
            <v>1812.1875</v>
          </cell>
        </row>
        <row r="1801">
          <cell r="A1801">
            <v>2332</v>
          </cell>
          <cell r="B1801" t="str">
            <v>Кан-ция от дом 4-5по ул Тельмана</v>
          </cell>
          <cell r="C1801">
            <v>3.6</v>
          </cell>
          <cell r="D1801" t="str">
            <v>28</v>
          </cell>
          <cell r="E1801" t="str">
            <v>11.05.05</v>
          </cell>
          <cell r="F1801" t="str">
            <v/>
          </cell>
          <cell r="G1801" t="str">
            <v xml:space="preserve">  .  .</v>
          </cell>
          <cell r="H1801">
            <v>3173.6</v>
          </cell>
          <cell r="I1801">
            <v>0</v>
          </cell>
          <cell r="J1801">
            <v>0</v>
          </cell>
          <cell r="K1801">
            <v>3173.6</v>
          </cell>
          <cell r="L1801">
            <v>0</v>
          </cell>
          <cell r="M1801">
            <v>9.52</v>
          </cell>
          <cell r="N1801">
            <v>9.52</v>
          </cell>
          <cell r="O1801">
            <v>275.98</v>
          </cell>
          <cell r="P1801">
            <v>2897.62</v>
          </cell>
          <cell r="Q1801">
            <v>15.87</v>
          </cell>
          <cell r="R1801">
            <v>123</v>
          </cell>
          <cell r="S1801">
            <v>935</v>
          </cell>
          <cell r="T1801" t="str">
            <v>Амортизация (канализация)</v>
          </cell>
          <cell r="U1801">
            <v>7275</v>
          </cell>
          <cell r="V1801">
            <v>52</v>
          </cell>
          <cell r="W1801">
            <v>20</v>
          </cell>
          <cell r="X1801">
            <v>32</v>
          </cell>
          <cell r="Y1801">
            <v>38.461538461538467</v>
          </cell>
          <cell r="Z1801">
            <v>2798.0769230769238</v>
          </cell>
          <cell r="AA1801">
            <v>4476.9230769230762</v>
          </cell>
          <cell r="AB1801">
            <v>1.5450345721395753</v>
          </cell>
          <cell r="AC1801">
            <v>1729.7217181421561</v>
          </cell>
          <cell r="AD1801">
            <v>150.41864121907997</v>
          </cell>
          <cell r="AE1801">
            <v>4903.321718142156</v>
          </cell>
          <cell r="AF1801">
            <v>426.39864121907999</v>
          </cell>
          <cell r="AG1801">
            <v>14.70996515442647</v>
          </cell>
          <cell r="AH1801">
            <v>11.658653846153847</v>
          </cell>
        </row>
        <row r="1802">
          <cell r="A1802">
            <v>2333</v>
          </cell>
          <cell r="B1802" t="str">
            <v>Кан-ция к дом 17 ул Крылова</v>
          </cell>
          <cell r="C1802">
            <v>3.6</v>
          </cell>
          <cell r="D1802" t="str">
            <v>28</v>
          </cell>
          <cell r="E1802" t="str">
            <v>11.05.05</v>
          </cell>
          <cell r="F1802" t="str">
            <v/>
          </cell>
          <cell r="G1802" t="str">
            <v xml:space="preserve">  .  .</v>
          </cell>
          <cell r="H1802">
            <v>35290.370000000003</v>
          </cell>
          <cell r="I1802">
            <v>0</v>
          </cell>
          <cell r="J1802">
            <v>0</v>
          </cell>
          <cell r="K1802">
            <v>35290.370000000003</v>
          </cell>
          <cell r="L1802">
            <v>0</v>
          </cell>
          <cell r="M1802">
            <v>105.87</v>
          </cell>
          <cell r="N1802">
            <v>105.87</v>
          </cell>
          <cell r="O1802">
            <v>575.69000000000005</v>
          </cell>
          <cell r="P1802">
            <v>34714.68</v>
          </cell>
          <cell r="Q1802">
            <v>176.45</v>
          </cell>
          <cell r="R1802">
            <v>123</v>
          </cell>
          <cell r="S1802">
            <v>935</v>
          </cell>
          <cell r="T1802" t="str">
            <v>Амортизация (канализация)</v>
          </cell>
          <cell r="U1802">
            <v>2675</v>
          </cell>
          <cell r="V1802">
            <v>52</v>
          </cell>
          <cell r="W1802">
            <v>20</v>
          </cell>
          <cell r="X1802">
            <v>32</v>
          </cell>
          <cell r="Y1802">
            <v>38.461538461538467</v>
          </cell>
          <cell r="Z1802">
            <v>1028.846153846154</v>
          </cell>
          <cell r="AA1802">
            <v>1646.153846153846</v>
          </cell>
          <cell r="AB1802">
            <v>4.7419531050087338E-2</v>
          </cell>
          <cell r="AC1802">
            <v>-33616.917204015932</v>
          </cell>
          <cell r="AD1802">
            <v>-548.39105016977533</v>
          </cell>
          <cell r="AE1802">
            <v>1673.4527959840707</v>
          </cell>
          <cell r="AF1802">
            <v>27.298949830224728</v>
          </cell>
          <cell r="AG1802">
            <v>5.0203583879522125</v>
          </cell>
          <cell r="AH1802">
            <v>4.2868589743589745</v>
          </cell>
        </row>
        <row r="1803">
          <cell r="A1803">
            <v>2334</v>
          </cell>
          <cell r="B1803" t="str">
            <v>Кан-ция дом 45-47 Степной 1</v>
          </cell>
          <cell r="C1803">
            <v>3.6</v>
          </cell>
          <cell r="D1803" t="str">
            <v>28</v>
          </cell>
          <cell r="E1803" t="str">
            <v>11.05.05</v>
          </cell>
          <cell r="F1803" t="str">
            <v/>
          </cell>
          <cell r="G1803" t="str">
            <v xml:space="preserve">  .  .</v>
          </cell>
          <cell r="H1803">
            <v>4120.6000000000004</v>
          </cell>
          <cell r="I1803">
            <v>0</v>
          </cell>
          <cell r="J1803">
            <v>0</v>
          </cell>
          <cell r="K1803">
            <v>4120.6000000000004</v>
          </cell>
          <cell r="L1803">
            <v>0</v>
          </cell>
          <cell r="M1803">
            <v>12.36</v>
          </cell>
          <cell r="N1803">
            <v>12.36</v>
          </cell>
          <cell r="O1803">
            <v>358.32</v>
          </cell>
          <cell r="P1803">
            <v>3762.28</v>
          </cell>
          <cell r="Q1803">
            <v>20.6</v>
          </cell>
          <cell r="R1803">
            <v>123</v>
          </cell>
          <cell r="S1803">
            <v>935</v>
          </cell>
          <cell r="T1803" t="str">
            <v>Амортизация (канализация)</v>
          </cell>
          <cell r="U1803">
            <v>99825</v>
          </cell>
          <cell r="V1803">
            <v>52</v>
          </cell>
          <cell r="W1803">
            <v>20</v>
          </cell>
          <cell r="X1803">
            <v>32</v>
          </cell>
          <cell r="Y1803">
            <v>38.461538461538467</v>
          </cell>
          <cell r="Z1803">
            <v>38394.23076923078</v>
          </cell>
          <cell r="AA1803">
            <v>61430.76923076922</v>
          </cell>
          <cell r="AB1803">
            <v>16.328069476692118</v>
          </cell>
          <cell r="AC1803">
            <v>63160.843085657551</v>
          </cell>
          <cell r="AD1803">
            <v>5492.3538548883198</v>
          </cell>
          <cell r="AE1803">
            <v>67281.443085657549</v>
          </cell>
          <cell r="AF1803">
            <v>5850.6738548883195</v>
          </cell>
          <cell r="AG1803">
            <v>201.84432925697266</v>
          </cell>
          <cell r="AH1803">
            <v>159.97596153846155</v>
          </cell>
        </row>
        <row r="1804">
          <cell r="A1804">
            <v>2335</v>
          </cell>
          <cell r="B1804" t="str">
            <v>Кан-ция от дом 10-11 пр Шахтеров</v>
          </cell>
          <cell r="C1804">
            <v>3.6</v>
          </cell>
          <cell r="D1804" t="str">
            <v>28</v>
          </cell>
          <cell r="E1804" t="str">
            <v>11.05.05</v>
          </cell>
          <cell r="F1804" t="str">
            <v/>
          </cell>
          <cell r="G1804" t="str">
            <v xml:space="preserve">  .  .</v>
          </cell>
          <cell r="H1804">
            <v>14259.88</v>
          </cell>
          <cell r="I1804">
            <v>0</v>
          </cell>
          <cell r="J1804">
            <v>0</v>
          </cell>
          <cell r="K1804">
            <v>14259.88</v>
          </cell>
          <cell r="L1804">
            <v>0</v>
          </cell>
          <cell r="M1804">
            <v>42.78</v>
          </cell>
          <cell r="N1804">
            <v>42.78</v>
          </cell>
          <cell r="O1804">
            <v>1240.2</v>
          </cell>
          <cell r="P1804">
            <v>13019.68</v>
          </cell>
          <cell r="Q1804">
            <v>71.3</v>
          </cell>
          <cell r="R1804">
            <v>123</v>
          </cell>
          <cell r="S1804">
            <v>935</v>
          </cell>
          <cell r="T1804" t="str">
            <v>Амортизация (канализация)</v>
          </cell>
          <cell r="U1804">
            <v>35087.5</v>
          </cell>
          <cell r="V1804">
            <v>52</v>
          </cell>
          <cell r="W1804">
            <v>20</v>
          </cell>
          <cell r="X1804">
            <v>32</v>
          </cell>
          <cell r="Y1804">
            <v>38.461538461538467</v>
          </cell>
          <cell r="Z1804">
            <v>13495.19230769231</v>
          </cell>
          <cell r="AA1804">
            <v>21592.307692307688</v>
          </cell>
          <cell r="AB1804">
            <v>1.6584361284077402</v>
          </cell>
          <cell r="AC1804">
            <v>9389.2201787589674</v>
          </cell>
          <cell r="AD1804">
            <v>816.59248645127968</v>
          </cell>
          <cell r="AE1804">
            <v>23649.100178758967</v>
          </cell>
          <cell r="AF1804">
            <v>2056.7924864512797</v>
          </cell>
          <cell r="AG1804">
            <v>70.947300536276899</v>
          </cell>
          <cell r="AH1804">
            <v>56.229967948717949</v>
          </cell>
        </row>
        <row r="1805">
          <cell r="A1805">
            <v>2336</v>
          </cell>
          <cell r="B1805" t="str">
            <v>Кан-ция к дом 1 2 ул Бакинская</v>
          </cell>
          <cell r="C1805">
            <v>3.6</v>
          </cell>
          <cell r="D1805" t="str">
            <v>28</v>
          </cell>
          <cell r="E1805" t="str">
            <v>11.05.05</v>
          </cell>
          <cell r="F1805" t="str">
            <v/>
          </cell>
          <cell r="G1805" t="str">
            <v xml:space="preserve">  .  .</v>
          </cell>
          <cell r="H1805">
            <v>122419.41</v>
          </cell>
          <cell r="I1805">
            <v>0</v>
          </cell>
          <cell r="J1805">
            <v>0</v>
          </cell>
          <cell r="K1805">
            <v>122419.41</v>
          </cell>
          <cell r="L1805">
            <v>0</v>
          </cell>
          <cell r="M1805">
            <v>367.26</v>
          </cell>
          <cell r="N1805">
            <v>367.26</v>
          </cell>
          <cell r="O1805">
            <v>10646.86</v>
          </cell>
          <cell r="P1805">
            <v>111772.55</v>
          </cell>
          <cell r="Q1805">
            <v>612.1</v>
          </cell>
          <cell r="R1805">
            <v>123</v>
          </cell>
          <cell r="S1805">
            <v>935</v>
          </cell>
          <cell r="T1805" t="str">
            <v>Амортизация (канализация)</v>
          </cell>
          <cell r="U1805">
            <v>190087.5</v>
          </cell>
          <cell r="V1805">
            <v>52</v>
          </cell>
          <cell r="W1805">
            <v>20</v>
          </cell>
          <cell r="X1805">
            <v>32</v>
          </cell>
          <cell r="Y1805">
            <v>38.461538461538467</v>
          </cell>
          <cell r="Z1805">
            <v>73110.576923076937</v>
          </cell>
          <cell r="AA1805">
            <v>116976.92307692306</v>
          </cell>
          <cell r="AB1805">
            <v>1.0465621753903178</v>
          </cell>
          <cell r="AC1805">
            <v>5700.1140395992261</v>
          </cell>
          <cell r="AD1805">
            <v>495.74096267616005</v>
          </cell>
          <cell r="AE1805">
            <v>128119.52403959923</v>
          </cell>
          <cell r="AF1805">
            <v>11142.600962676161</v>
          </cell>
          <cell r="AG1805">
            <v>384.35857211879767</v>
          </cell>
          <cell r="AH1805">
            <v>304.62740384615387</v>
          </cell>
        </row>
        <row r="1806">
          <cell r="A1806">
            <v>2337</v>
          </cell>
          <cell r="B1806" t="str">
            <v>Кан-ция от с/х Энгельса в коллек Степ1 2</v>
          </cell>
          <cell r="C1806">
            <v>3.6</v>
          </cell>
          <cell r="D1806" t="str">
            <v>28</v>
          </cell>
          <cell r="E1806" t="str">
            <v>11.05.05</v>
          </cell>
          <cell r="F1806" t="str">
            <v/>
          </cell>
          <cell r="G1806" t="str">
            <v xml:space="preserve">  .  .</v>
          </cell>
          <cell r="H1806">
            <v>44094.06</v>
          </cell>
          <cell r="I1806">
            <v>0</v>
          </cell>
          <cell r="J1806">
            <v>0</v>
          </cell>
          <cell r="K1806">
            <v>44094.06</v>
          </cell>
          <cell r="L1806">
            <v>0</v>
          </cell>
          <cell r="M1806">
            <v>132.28</v>
          </cell>
          <cell r="N1806">
            <v>132.28</v>
          </cell>
          <cell r="O1806">
            <v>3834.8</v>
          </cell>
          <cell r="P1806">
            <v>40259.26</v>
          </cell>
          <cell r="Q1806">
            <v>220.47</v>
          </cell>
          <cell r="R1806">
            <v>123</v>
          </cell>
          <cell r="S1806">
            <v>935</v>
          </cell>
          <cell r="T1806" t="str">
            <v>Амортизация (канализация)</v>
          </cell>
          <cell r="U1806">
            <v>764361</v>
          </cell>
          <cell r="V1806">
            <v>52</v>
          </cell>
          <cell r="W1806">
            <v>20</v>
          </cell>
          <cell r="X1806">
            <v>32</v>
          </cell>
          <cell r="Y1806">
            <v>38.461538461538467</v>
          </cell>
          <cell r="Z1806">
            <v>293985</v>
          </cell>
          <cell r="AA1806">
            <v>470376</v>
          </cell>
          <cell r="AB1806">
            <v>11.683672278129304</v>
          </cell>
          <cell r="AC1806">
            <v>471086.48645217018</v>
          </cell>
          <cell r="AD1806">
            <v>40969.746452170257</v>
          </cell>
          <cell r="AE1806">
            <v>515180.54645217018</v>
          </cell>
          <cell r="AF1806">
            <v>44804.54645217026</v>
          </cell>
          <cell r="AG1806">
            <v>1545.5416393565104</v>
          </cell>
          <cell r="AH1806">
            <v>1224.9375</v>
          </cell>
        </row>
        <row r="1807">
          <cell r="A1807">
            <v>2338</v>
          </cell>
          <cell r="B1807" t="str">
            <v>Кан-ция от дом 28-33 и н/ст Степной 2</v>
          </cell>
          <cell r="C1807">
            <v>3.6</v>
          </cell>
          <cell r="D1807" t="str">
            <v>28</v>
          </cell>
          <cell r="E1807" t="str">
            <v>11.05.05</v>
          </cell>
          <cell r="F1807" t="str">
            <v/>
          </cell>
          <cell r="G1807" t="str">
            <v xml:space="preserve">  .  .</v>
          </cell>
          <cell r="H1807">
            <v>16308.35</v>
          </cell>
          <cell r="I1807">
            <v>0</v>
          </cell>
          <cell r="J1807">
            <v>0</v>
          </cell>
          <cell r="K1807">
            <v>16308.35</v>
          </cell>
          <cell r="L1807">
            <v>0</v>
          </cell>
          <cell r="M1807">
            <v>48.93</v>
          </cell>
          <cell r="N1807">
            <v>48.93</v>
          </cell>
          <cell r="O1807">
            <v>1418.47</v>
          </cell>
          <cell r="P1807">
            <v>14889.88</v>
          </cell>
          <cell r="Q1807">
            <v>81.540000000000006</v>
          </cell>
          <cell r="R1807">
            <v>123</v>
          </cell>
          <cell r="S1807">
            <v>935</v>
          </cell>
          <cell r="T1807" t="str">
            <v>Амортизация (канализация)</v>
          </cell>
          <cell r="U1807">
            <v>160432</v>
          </cell>
          <cell r="V1807">
            <v>52</v>
          </cell>
          <cell r="W1807">
            <v>20</v>
          </cell>
          <cell r="X1807">
            <v>32</v>
          </cell>
          <cell r="Y1807">
            <v>38.461538461538467</v>
          </cell>
          <cell r="Z1807">
            <v>61704.615384615397</v>
          </cell>
          <cell r="AA1807">
            <v>98727.384615384595</v>
          </cell>
          <cell r="AB1807">
            <v>6.6305023690845459</v>
          </cell>
          <cell r="AC1807">
            <v>91824.203310859957</v>
          </cell>
          <cell r="AD1807">
            <v>7986.6986954753565</v>
          </cell>
          <cell r="AE1807">
            <v>108132.55331085996</v>
          </cell>
          <cell r="AF1807">
            <v>9405.1686954753568</v>
          </cell>
          <cell r="AG1807">
            <v>324.39765993257987</v>
          </cell>
          <cell r="AH1807">
            <v>257.10256410256409</v>
          </cell>
        </row>
        <row r="1808">
          <cell r="A1808">
            <v>2339</v>
          </cell>
          <cell r="B1808" t="str">
            <v>Кан-ция от д 13 по ул Кривогуза М-8</v>
          </cell>
          <cell r="C1808">
            <v>3.6</v>
          </cell>
          <cell r="D1808" t="str">
            <v>28</v>
          </cell>
          <cell r="E1808" t="str">
            <v>11.05.05</v>
          </cell>
          <cell r="F1808" t="str">
            <v/>
          </cell>
          <cell r="G1808" t="str">
            <v xml:space="preserve">  .  .</v>
          </cell>
          <cell r="H1808">
            <v>10789.66</v>
          </cell>
          <cell r="I1808">
            <v>0</v>
          </cell>
          <cell r="J1808">
            <v>0</v>
          </cell>
          <cell r="K1808">
            <v>10789.66</v>
          </cell>
          <cell r="L1808">
            <v>0</v>
          </cell>
          <cell r="M1808">
            <v>32.369999999999997</v>
          </cell>
          <cell r="N1808">
            <v>32.369999999999997</v>
          </cell>
          <cell r="O1808">
            <v>938.41</v>
          </cell>
          <cell r="P1808">
            <v>9851.25</v>
          </cell>
          <cell r="Q1808">
            <v>53.95</v>
          </cell>
          <cell r="R1808">
            <v>123</v>
          </cell>
          <cell r="S1808">
            <v>935</v>
          </cell>
          <cell r="T1808" t="str">
            <v>Амортизация (канализация)</v>
          </cell>
          <cell r="U1808">
            <v>180844</v>
          </cell>
          <cell r="V1808">
            <v>52</v>
          </cell>
          <cell r="W1808">
            <v>20</v>
          </cell>
          <cell r="X1808">
            <v>32</v>
          </cell>
          <cell r="Y1808">
            <v>38.461538461538467</v>
          </cell>
          <cell r="Z1808">
            <v>69555.384615384624</v>
          </cell>
          <cell r="AA1808">
            <v>111288.61538461538</v>
          </cell>
          <cell r="AB1808">
            <v>11.296902970142407</v>
          </cell>
          <cell r="AC1808">
            <v>111100.08210082671</v>
          </cell>
          <cell r="AD1808">
            <v>9662.7167162113365</v>
          </cell>
          <cell r="AE1808">
            <v>121889.74210082671</v>
          </cell>
          <cell r="AF1808">
            <v>10601.126716211336</v>
          </cell>
          <cell r="AG1808">
            <v>365.66922630248013</v>
          </cell>
          <cell r="AH1808">
            <v>289.8141025641026</v>
          </cell>
        </row>
        <row r="1809">
          <cell r="A1809">
            <v>2340</v>
          </cell>
          <cell r="B1809" t="str">
            <v>КАн-ция от дом 61-65 Степной 2</v>
          </cell>
          <cell r="C1809">
            <v>3.6</v>
          </cell>
          <cell r="D1809" t="str">
            <v>28</v>
          </cell>
          <cell r="E1809" t="str">
            <v>11.05.05</v>
          </cell>
          <cell r="F1809" t="str">
            <v/>
          </cell>
          <cell r="G1809" t="str">
            <v xml:space="preserve">  .  .</v>
          </cell>
          <cell r="H1809">
            <v>47249.75</v>
          </cell>
          <cell r="I1809">
            <v>0</v>
          </cell>
          <cell r="J1809">
            <v>0</v>
          </cell>
          <cell r="K1809">
            <v>47249.75</v>
          </cell>
          <cell r="L1809">
            <v>0</v>
          </cell>
          <cell r="M1809">
            <v>141.75</v>
          </cell>
          <cell r="N1809">
            <v>141.75</v>
          </cell>
          <cell r="O1809">
            <v>4109.33</v>
          </cell>
          <cell r="P1809">
            <v>43140.42</v>
          </cell>
          <cell r="Q1809">
            <v>236.25</v>
          </cell>
          <cell r="R1809">
            <v>123</v>
          </cell>
          <cell r="S1809">
            <v>935</v>
          </cell>
          <cell r="T1809" t="str">
            <v>Амортизация (канализация)</v>
          </cell>
          <cell r="U1809">
            <v>496742.34</v>
          </cell>
          <cell r="V1809">
            <v>52</v>
          </cell>
          <cell r="W1809">
            <v>20</v>
          </cell>
          <cell r="X1809">
            <v>32</v>
          </cell>
          <cell r="Y1809">
            <v>38.461538461538467</v>
          </cell>
          <cell r="Z1809">
            <v>191054.74615384621</v>
          </cell>
          <cell r="AA1809">
            <v>305687.59384615382</v>
          </cell>
          <cell r="AB1809">
            <v>7.085874311055707</v>
          </cell>
          <cell r="AC1809">
            <v>287556.03972880438</v>
          </cell>
          <cell r="AD1809">
            <v>25008.865882650549</v>
          </cell>
          <cell r="AE1809">
            <v>334805.78972880438</v>
          </cell>
          <cell r="AF1809">
            <v>29118.195882650551</v>
          </cell>
          <cell r="AG1809">
            <v>1004.4173691864131</v>
          </cell>
          <cell r="AH1809">
            <v>796.06144230769235</v>
          </cell>
        </row>
        <row r="1810">
          <cell r="A1810">
            <v>2341</v>
          </cell>
          <cell r="B1810" t="str">
            <v>Кан-ция от дом 1-4 Степной 2</v>
          </cell>
          <cell r="C1810">
            <v>3.6</v>
          </cell>
          <cell r="D1810" t="str">
            <v>28</v>
          </cell>
          <cell r="E1810" t="str">
            <v>11.05.05</v>
          </cell>
          <cell r="F1810" t="str">
            <v/>
          </cell>
          <cell r="G1810" t="str">
            <v xml:space="preserve">  .  .</v>
          </cell>
          <cell r="H1810">
            <v>64567.7</v>
          </cell>
          <cell r="I1810">
            <v>0</v>
          </cell>
          <cell r="J1810">
            <v>0</v>
          </cell>
          <cell r="K1810">
            <v>64567.7</v>
          </cell>
          <cell r="L1810">
            <v>0</v>
          </cell>
          <cell r="M1810">
            <v>193.7</v>
          </cell>
          <cell r="N1810">
            <v>193.7</v>
          </cell>
          <cell r="O1810">
            <v>5615.36</v>
          </cell>
          <cell r="P1810">
            <v>58952.34</v>
          </cell>
          <cell r="Q1810">
            <v>322.83999999999997</v>
          </cell>
          <cell r="R1810">
            <v>123</v>
          </cell>
          <cell r="S1810">
            <v>935</v>
          </cell>
          <cell r="T1810" t="str">
            <v>Амортизация (канализация)</v>
          </cell>
          <cell r="U1810">
            <v>279450</v>
          </cell>
          <cell r="V1810">
            <v>52</v>
          </cell>
          <cell r="W1810">
            <v>20</v>
          </cell>
          <cell r="X1810">
            <v>32</v>
          </cell>
          <cell r="Y1810">
            <v>38.461538461538467</v>
          </cell>
          <cell r="Z1810">
            <v>107480.76923076925</v>
          </cell>
          <cell r="AA1810">
            <v>171969.23076923075</v>
          </cell>
          <cell r="AB1810">
            <v>2.9170891396207641</v>
          </cell>
          <cell r="AC1810">
            <v>123782.0364402916</v>
          </cell>
          <cell r="AD1810">
            <v>10765.145671060855</v>
          </cell>
          <cell r="AE1810">
            <v>188349.7364402916</v>
          </cell>
          <cell r="AF1810">
            <v>16380.505671060855</v>
          </cell>
          <cell r="AG1810">
            <v>565.04920932087487</v>
          </cell>
          <cell r="AH1810">
            <v>447.83653846153851</v>
          </cell>
        </row>
        <row r="1811">
          <cell r="A1811">
            <v>2342</v>
          </cell>
          <cell r="B1811" t="str">
            <v>Кан-ция дома 53/4 по ул Б-Мира кв 53-54</v>
          </cell>
          <cell r="C1811">
            <v>3.6</v>
          </cell>
          <cell r="D1811" t="str">
            <v>28</v>
          </cell>
          <cell r="E1811" t="str">
            <v>11.05.05</v>
          </cell>
          <cell r="F1811" t="str">
            <v/>
          </cell>
          <cell r="G1811" t="str">
            <v xml:space="preserve">  .  .</v>
          </cell>
          <cell r="H1811">
            <v>4678.99</v>
          </cell>
          <cell r="I1811">
            <v>0</v>
          </cell>
          <cell r="J1811">
            <v>0</v>
          </cell>
          <cell r="K1811">
            <v>4678.99</v>
          </cell>
          <cell r="L1811">
            <v>0</v>
          </cell>
          <cell r="M1811">
            <v>14.04</v>
          </cell>
          <cell r="N1811">
            <v>14.04</v>
          </cell>
          <cell r="O1811">
            <v>407.02</v>
          </cell>
          <cell r="P1811">
            <v>4271.97</v>
          </cell>
          <cell r="Q1811">
            <v>23.39</v>
          </cell>
          <cell r="R1811">
            <v>123</v>
          </cell>
          <cell r="S1811">
            <v>935</v>
          </cell>
          <cell r="T1811" t="str">
            <v>Амортизация (канализация)</v>
          </cell>
          <cell r="U1811">
            <v>1975</v>
          </cell>
          <cell r="V1811">
            <v>52</v>
          </cell>
          <cell r="W1811">
            <v>20</v>
          </cell>
          <cell r="X1811">
            <v>32</v>
          </cell>
          <cell r="Y1811">
            <v>38.461538461538467</v>
          </cell>
          <cell r="Z1811">
            <v>759.61538461538476</v>
          </cell>
          <cell r="AA1811">
            <v>1215.3846153846152</v>
          </cell>
          <cell r="AB1811">
            <v>0.28450214195900608</v>
          </cell>
          <cell r="AC1811">
            <v>-3347.80732279523</v>
          </cell>
          <cell r="AD1811">
            <v>-291.22193817984532</v>
          </cell>
          <cell r="AE1811">
            <v>1331.1826772047698</v>
          </cell>
          <cell r="AF1811">
            <v>115.79806182015466</v>
          </cell>
          <cell r="AG1811">
            <v>3.9935480316143095</v>
          </cell>
          <cell r="AH1811">
            <v>3.1650641025641026</v>
          </cell>
        </row>
        <row r="1812">
          <cell r="A1812">
            <v>2343</v>
          </cell>
          <cell r="B1812" t="str">
            <v>Кан коллектор Юго-Восточной части</v>
          </cell>
          <cell r="C1812">
            <v>3.6</v>
          </cell>
          <cell r="D1812" t="str">
            <v>28</v>
          </cell>
          <cell r="E1812" t="str">
            <v>11.05.05</v>
          </cell>
          <cell r="F1812" t="str">
            <v/>
          </cell>
          <cell r="G1812" t="str">
            <v xml:space="preserve">  .  .</v>
          </cell>
          <cell r="H1812">
            <v>77173.03</v>
          </cell>
          <cell r="I1812">
            <v>0</v>
          </cell>
          <cell r="J1812">
            <v>0</v>
          </cell>
          <cell r="K1812">
            <v>77173.03</v>
          </cell>
          <cell r="L1812">
            <v>0</v>
          </cell>
          <cell r="M1812">
            <v>231.52</v>
          </cell>
          <cell r="N1812">
            <v>231.52</v>
          </cell>
          <cell r="O1812">
            <v>6711.76</v>
          </cell>
          <cell r="P1812">
            <v>70461.27</v>
          </cell>
          <cell r="Q1812">
            <v>385.87</v>
          </cell>
          <cell r="R1812">
            <v>123</v>
          </cell>
          <cell r="S1812">
            <v>935</v>
          </cell>
          <cell r="T1812" t="str">
            <v>Амортизация (канализация)</v>
          </cell>
          <cell r="U1812">
            <v>4323735</v>
          </cell>
          <cell r="V1812">
            <v>52</v>
          </cell>
          <cell r="W1812">
            <v>20</v>
          </cell>
          <cell r="X1812">
            <v>32</v>
          </cell>
          <cell r="Y1812">
            <v>38.461538461538467</v>
          </cell>
          <cell r="Z1812">
            <v>1662975</v>
          </cell>
          <cell r="AA1812">
            <v>2660760</v>
          </cell>
          <cell r="AB1812">
            <v>37.762021604208947</v>
          </cell>
          <cell r="AC1812">
            <v>2837036.5961222653</v>
          </cell>
          <cell r="AD1812">
            <v>246737.86612226543</v>
          </cell>
          <cell r="AE1812">
            <v>2914209.6261222651</v>
          </cell>
          <cell r="AF1812">
            <v>253449.62612226544</v>
          </cell>
          <cell r="AG1812">
            <v>8742.6288783667951</v>
          </cell>
          <cell r="AH1812">
            <v>6929.0625</v>
          </cell>
        </row>
        <row r="1813">
          <cell r="A1813">
            <v>2344</v>
          </cell>
          <cell r="B1813" t="str">
            <v>Кан коллектор  82-83  квартала</v>
          </cell>
          <cell r="C1813">
            <v>3.6</v>
          </cell>
          <cell r="D1813" t="str">
            <v>28</v>
          </cell>
          <cell r="E1813" t="str">
            <v>11.05.05</v>
          </cell>
          <cell r="F1813" t="str">
            <v/>
          </cell>
          <cell r="G1813" t="str">
            <v xml:space="preserve">  .  .</v>
          </cell>
          <cell r="H1813">
            <v>0.01</v>
          </cell>
          <cell r="I1813">
            <v>0</v>
          </cell>
          <cell r="J1813">
            <v>0</v>
          </cell>
          <cell r="K1813">
            <v>0.01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0.01</v>
          </cell>
          <cell r="Q1813">
            <v>0</v>
          </cell>
          <cell r="R1813">
            <v>123</v>
          </cell>
          <cell r="S1813">
            <v>935</v>
          </cell>
          <cell r="T1813" t="str">
            <v>Амортизация (канализация)</v>
          </cell>
          <cell r="U1813">
            <v>3210998</v>
          </cell>
          <cell r="V1813">
            <v>52</v>
          </cell>
          <cell r="W1813">
            <v>20</v>
          </cell>
          <cell r="X1813">
            <v>32</v>
          </cell>
          <cell r="Y1813">
            <v>38.461538461538467</v>
          </cell>
          <cell r="Z1813">
            <v>1234999.230769231</v>
          </cell>
          <cell r="AA1813">
            <v>1975998.769230769</v>
          </cell>
          <cell r="AB1813">
            <v>197599876.9230769</v>
          </cell>
          <cell r="AC1813">
            <v>1975998.759230769</v>
          </cell>
          <cell r="AD1813">
            <v>0</v>
          </cell>
          <cell r="AE1813">
            <v>1975998.769230769</v>
          </cell>
          <cell r="AF1813">
            <v>0</v>
          </cell>
          <cell r="AG1813">
            <v>5927.9963076923077</v>
          </cell>
          <cell r="AH1813">
            <v>5145.8301282051279</v>
          </cell>
        </row>
        <row r="1814">
          <cell r="A1814">
            <v>2345</v>
          </cell>
          <cell r="B1814" t="str">
            <v>Кан-ция дом 1 Гапеева</v>
          </cell>
          <cell r="C1814">
            <v>3.6</v>
          </cell>
          <cell r="D1814" t="str">
            <v>28</v>
          </cell>
          <cell r="E1814" t="str">
            <v>11.05.05</v>
          </cell>
          <cell r="F1814" t="str">
            <v/>
          </cell>
          <cell r="G1814" t="str">
            <v xml:space="preserve">  .  .</v>
          </cell>
          <cell r="H1814">
            <v>20856.84</v>
          </cell>
          <cell r="I1814">
            <v>0</v>
          </cell>
          <cell r="J1814">
            <v>0</v>
          </cell>
          <cell r="K1814">
            <v>20856.84</v>
          </cell>
          <cell r="L1814">
            <v>0</v>
          </cell>
          <cell r="M1814">
            <v>62.57</v>
          </cell>
          <cell r="N1814">
            <v>62.57</v>
          </cell>
          <cell r="O1814">
            <v>1813.91</v>
          </cell>
          <cell r="P1814">
            <v>19042.93</v>
          </cell>
          <cell r="Q1814">
            <v>104.28</v>
          </cell>
          <cell r="R1814">
            <v>123</v>
          </cell>
          <cell r="S1814">
            <v>935</v>
          </cell>
          <cell r="T1814" t="str">
            <v>Амортизация (канализация)</v>
          </cell>
          <cell r="U1814">
            <v>745358.8</v>
          </cell>
          <cell r="V1814">
            <v>52</v>
          </cell>
          <cell r="W1814">
            <v>20</v>
          </cell>
          <cell r="X1814">
            <v>32</v>
          </cell>
          <cell r="Y1814">
            <v>38.461538461538467</v>
          </cell>
          <cell r="Z1814">
            <v>286676.46153846156</v>
          </cell>
          <cell r="AA1814">
            <v>458682.33846153837</v>
          </cell>
          <cell r="AB1814">
            <v>24.08675232548449</v>
          </cell>
          <cell r="AC1814">
            <v>481516.69937225792</v>
          </cell>
          <cell r="AD1814">
            <v>41877.290910719566</v>
          </cell>
          <cell r="AE1814">
            <v>502373.53937225795</v>
          </cell>
          <cell r="AF1814">
            <v>43691.20091071957</v>
          </cell>
          <cell r="AG1814">
            <v>1507.1206181167738</v>
          </cell>
          <cell r="AH1814">
            <v>1194.4852564102564</v>
          </cell>
        </row>
        <row r="1815">
          <cell r="A1815">
            <v>2346</v>
          </cell>
          <cell r="B1815" t="str">
            <v>Кан-ция от блока технич обслуж Орбита-1</v>
          </cell>
          <cell r="C1815">
            <v>3.6</v>
          </cell>
          <cell r="D1815" t="str">
            <v>28</v>
          </cell>
          <cell r="E1815" t="str">
            <v>11.05.05</v>
          </cell>
          <cell r="F1815" t="str">
            <v/>
          </cell>
          <cell r="G1815" t="str">
            <v xml:space="preserve">  .  .</v>
          </cell>
          <cell r="H1815">
            <v>4244.87</v>
          </cell>
          <cell r="I1815">
            <v>0</v>
          </cell>
          <cell r="J1815">
            <v>0</v>
          </cell>
          <cell r="K1815">
            <v>4244.87</v>
          </cell>
          <cell r="L1815">
            <v>0</v>
          </cell>
          <cell r="M1815">
            <v>12.73</v>
          </cell>
          <cell r="N1815">
            <v>12.73</v>
          </cell>
          <cell r="O1815">
            <v>369.05</v>
          </cell>
          <cell r="P1815">
            <v>3875.82</v>
          </cell>
          <cell r="Q1815">
            <v>21.22</v>
          </cell>
          <cell r="R1815">
            <v>123</v>
          </cell>
          <cell r="S1815">
            <v>935</v>
          </cell>
          <cell r="T1815" t="str">
            <v>Амортизация (канализация)</v>
          </cell>
          <cell r="U1815">
            <v>7875</v>
          </cell>
          <cell r="V1815">
            <v>52</v>
          </cell>
          <cell r="W1815">
            <v>20</v>
          </cell>
          <cell r="X1815">
            <v>32</v>
          </cell>
          <cell r="Y1815">
            <v>38.461538461538467</v>
          </cell>
          <cell r="Z1815">
            <v>3028.8461538461543</v>
          </cell>
          <cell r="AA1815">
            <v>4846.1538461538457</v>
          </cell>
          <cell r="AB1815">
            <v>1.2503557559829521</v>
          </cell>
          <cell r="AC1815">
            <v>1062.7276378993538</v>
          </cell>
          <cell r="AD1815">
            <v>92.393791745508508</v>
          </cell>
          <cell r="AE1815">
            <v>5307.5976378993537</v>
          </cell>
          <cell r="AF1815">
            <v>461.44379174550852</v>
          </cell>
          <cell r="AG1815">
            <v>15.922792913698061</v>
          </cell>
          <cell r="AH1815">
            <v>12.620192307692307</v>
          </cell>
        </row>
        <row r="1816">
          <cell r="A1816">
            <v>2347</v>
          </cell>
          <cell r="B1816" t="str">
            <v>Кан-ция от стол и прод маг в д 6 Орбита</v>
          </cell>
          <cell r="C1816">
            <v>3.6</v>
          </cell>
          <cell r="D1816" t="str">
            <v>28</v>
          </cell>
          <cell r="E1816" t="str">
            <v>11.05.05</v>
          </cell>
          <cell r="F1816" t="str">
            <v/>
          </cell>
          <cell r="G1816" t="str">
            <v xml:space="preserve">  .  .</v>
          </cell>
          <cell r="H1816">
            <v>9314.36</v>
          </cell>
          <cell r="I1816">
            <v>0</v>
          </cell>
          <cell r="J1816">
            <v>0</v>
          </cell>
          <cell r="K1816">
            <v>9314.36</v>
          </cell>
          <cell r="L1816">
            <v>0</v>
          </cell>
          <cell r="M1816">
            <v>27.94</v>
          </cell>
          <cell r="N1816">
            <v>27.94</v>
          </cell>
          <cell r="O1816">
            <v>809.98</v>
          </cell>
          <cell r="P1816">
            <v>8504.3799999999992</v>
          </cell>
          <cell r="Q1816">
            <v>46.57</v>
          </cell>
          <cell r="R1816">
            <v>123</v>
          </cell>
          <cell r="S1816">
            <v>935</v>
          </cell>
          <cell r="T1816" t="str">
            <v>Амортизация (канализация)</v>
          </cell>
          <cell r="U1816">
            <v>28015</v>
          </cell>
          <cell r="V1816">
            <v>52</v>
          </cell>
          <cell r="W1816">
            <v>20</v>
          </cell>
          <cell r="X1816">
            <v>32</v>
          </cell>
          <cell r="Y1816">
            <v>38.461538461538467</v>
          </cell>
          <cell r="Z1816">
            <v>10775</v>
          </cell>
          <cell r="AA1816">
            <v>17240</v>
          </cell>
          <cell r="AB1816">
            <v>2.0271906946773313</v>
          </cell>
          <cell r="AC1816">
            <v>9567.6239188747495</v>
          </cell>
          <cell r="AD1816">
            <v>832.00391887474484</v>
          </cell>
          <cell r="AE1816">
            <v>18881.98391887475</v>
          </cell>
          <cell r="AF1816">
            <v>1641.9839188747449</v>
          </cell>
          <cell r="AG1816">
            <v>56.64595175662425</v>
          </cell>
          <cell r="AH1816">
            <v>44.895833333333336</v>
          </cell>
        </row>
        <row r="1817">
          <cell r="A1817">
            <v>2348</v>
          </cell>
          <cell r="B1817" t="str">
            <v>Наружная канализация дом 41-42 Степной</v>
          </cell>
          <cell r="C1817">
            <v>3.6</v>
          </cell>
          <cell r="D1817" t="str">
            <v>28</v>
          </cell>
          <cell r="E1817" t="str">
            <v>11.05.05</v>
          </cell>
          <cell r="F1817" t="str">
            <v/>
          </cell>
          <cell r="G1817" t="str">
            <v xml:space="preserve">  .  .</v>
          </cell>
          <cell r="H1817">
            <v>34452.92</v>
          </cell>
          <cell r="I1817">
            <v>0</v>
          </cell>
          <cell r="J1817">
            <v>0</v>
          </cell>
          <cell r="K1817">
            <v>34452.92</v>
          </cell>
          <cell r="L1817">
            <v>0</v>
          </cell>
          <cell r="M1817">
            <v>103.36</v>
          </cell>
          <cell r="N1817">
            <v>103.36</v>
          </cell>
          <cell r="O1817">
            <v>2996.4</v>
          </cell>
          <cell r="P1817">
            <v>31456.52</v>
          </cell>
          <cell r="Q1817">
            <v>172.26</v>
          </cell>
          <cell r="R1817">
            <v>123</v>
          </cell>
          <cell r="S1817">
            <v>935</v>
          </cell>
          <cell r="T1817" t="str">
            <v>Амортизация (канализация)</v>
          </cell>
          <cell r="U1817">
            <v>264146.96000000002</v>
          </cell>
          <cell r="V1817">
            <v>52</v>
          </cell>
          <cell r="W1817">
            <v>20</v>
          </cell>
          <cell r="X1817">
            <v>32</v>
          </cell>
          <cell r="Y1817">
            <v>38.461538461538467</v>
          </cell>
          <cell r="Z1817">
            <v>101594.98461538464</v>
          </cell>
          <cell r="AA1817">
            <v>162551.97538461536</v>
          </cell>
          <cell r="AB1817">
            <v>5.167512979331959</v>
          </cell>
          <cell r="AC1817">
            <v>143582.99127588561</v>
          </cell>
          <cell r="AD1817">
            <v>12487.535891270283</v>
          </cell>
          <cell r="AE1817">
            <v>178035.91127588559</v>
          </cell>
          <cell r="AF1817">
            <v>15483.935891270283</v>
          </cell>
          <cell r="AG1817">
            <v>534.10773382765672</v>
          </cell>
          <cell r="AH1817">
            <v>423.31243589743593</v>
          </cell>
        </row>
        <row r="1818">
          <cell r="A1818">
            <v>2349</v>
          </cell>
          <cell r="B1818" t="str">
            <v>Наружная канализация к мост.домоупр.м-30</v>
          </cell>
          <cell r="C1818">
            <v>3.6</v>
          </cell>
          <cell r="D1818" t="str">
            <v>28</v>
          </cell>
          <cell r="E1818" t="str">
            <v>11.05.05</v>
          </cell>
          <cell r="F1818" t="str">
            <v/>
          </cell>
          <cell r="G1818" t="str">
            <v xml:space="preserve">  .  .</v>
          </cell>
          <cell r="H1818">
            <v>22656.03</v>
          </cell>
          <cell r="I1818">
            <v>0</v>
          </cell>
          <cell r="J1818">
            <v>0</v>
          </cell>
          <cell r="K1818">
            <v>22656.03</v>
          </cell>
          <cell r="L1818">
            <v>0</v>
          </cell>
          <cell r="M1818">
            <v>67.97</v>
          </cell>
          <cell r="N1818">
            <v>67.97</v>
          </cell>
          <cell r="O1818">
            <v>1970.45</v>
          </cell>
          <cell r="P1818">
            <v>20685.580000000002</v>
          </cell>
          <cell r="Q1818">
            <v>113.28</v>
          </cell>
          <cell r="R1818">
            <v>123</v>
          </cell>
          <cell r="S1818">
            <v>935</v>
          </cell>
          <cell r="T1818" t="str">
            <v>Амортизация (канализация)</v>
          </cell>
          <cell r="U1818">
            <v>125773.2</v>
          </cell>
          <cell r="V1818">
            <v>49.4</v>
          </cell>
          <cell r="W1818">
            <v>19</v>
          </cell>
          <cell r="X1818">
            <v>30.4</v>
          </cell>
          <cell r="Y1818">
            <v>38.46153846153846</v>
          </cell>
          <cell r="Z1818">
            <v>48374.307692307695</v>
          </cell>
          <cell r="AA1818">
            <v>77398.892307692324</v>
          </cell>
          <cell r="AB1818">
            <v>3.7416834484550261</v>
          </cell>
          <cell r="AC1818">
            <v>62115.662458700521</v>
          </cell>
          <cell r="AD1818">
            <v>5402.3501510082069</v>
          </cell>
          <cell r="AE1818">
            <v>84771.69245870052</v>
          </cell>
          <cell r="AF1818">
            <v>7372.8001510082067</v>
          </cell>
          <cell r="AG1818">
            <v>254.31507737610153</v>
          </cell>
          <cell r="AH1818">
            <v>212.16801619433201</v>
          </cell>
        </row>
        <row r="1819">
          <cell r="A1819">
            <v>2350</v>
          </cell>
          <cell r="B1819" t="str">
            <v>Наружная канал-я д.1-3,4-6 Степной</v>
          </cell>
          <cell r="C1819">
            <v>3.6</v>
          </cell>
          <cell r="D1819" t="str">
            <v>28</v>
          </cell>
          <cell r="E1819" t="str">
            <v>11.05.05</v>
          </cell>
          <cell r="F1819" t="str">
            <v/>
          </cell>
          <cell r="G1819" t="str">
            <v xml:space="preserve">  .  .</v>
          </cell>
          <cell r="H1819">
            <v>19096.93</v>
          </cell>
          <cell r="I1819">
            <v>0</v>
          </cell>
          <cell r="J1819">
            <v>0</v>
          </cell>
          <cell r="K1819">
            <v>19096.93</v>
          </cell>
          <cell r="L1819">
            <v>0</v>
          </cell>
          <cell r="M1819">
            <v>57.29</v>
          </cell>
          <cell r="N1819">
            <v>57.29</v>
          </cell>
          <cell r="O1819">
            <v>1660.83</v>
          </cell>
          <cell r="P1819">
            <v>17436.099999999999</v>
          </cell>
          <cell r="Q1819">
            <v>95.48</v>
          </cell>
          <cell r="R1819">
            <v>123</v>
          </cell>
          <cell r="S1819">
            <v>935</v>
          </cell>
          <cell r="T1819" t="str">
            <v>Амортизация (канализация)</v>
          </cell>
          <cell r="U1819">
            <v>379736.4</v>
          </cell>
          <cell r="V1819">
            <v>52</v>
          </cell>
          <cell r="W1819">
            <v>20</v>
          </cell>
          <cell r="X1819">
            <v>32</v>
          </cell>
          <cell r="Y1819">
            <v>38.461538461538467</v>
          </cell>
          <cell r="Z1819">
            <v>146052.46153846159</v>
          </cell>
          <cell r="AA1819">
            <v>233683.93846153843</v>
          </cell>
          <cell r="AB1819">
            <v>13.402305473215826</v>
          </cell>
          <cell r="AC1819">
            <v>236845.95946061952</v>
          </cell>
          <cell r="AD1819">
            <v>20598.120999081038</v>
          </cell>
          <cell r="AE1819">
            <v>255942.88946061951</v>
          </cell>
          <cell r="AF1819">
            <v>22258.95099908104</v>
          </cell>
          <cell r="AG1819">
            <v>767.82866838185862</v>
          </cell>
          <cell r="AH1819">
            <v>608.55192307692312</v>
          </cell>
        </row>
        <row r="1820">
          <cell r="A1820">
            <v>2351</v>
          </cell>
          <cell r="B1820" t="str">
            <v>Наружная кан-ция в 53-59 Степной</v>
          </cell>
          <cell r="C1820">
            <v>3.6</v>
          </cell>
          <cell r="D1820" t="str">
            <v>28</v>
          </cell>
          <cell r="E1820" t="str">
            <v>11.05.05</v>
          </cell>
          <cell r="F1820" t="str">
            <v/>
          </cell>
          <cell r="G1820" t="str">
            <v xml:space="preserve">  .  .</v>
          </cell>
          <cell r="H1820">
            <v>128672.82</v>
          </cell>
          <cell r="I1820">
            <v>0</v>
          </cell>
          <cell r="J1820">
            <v>0</v>
          </cell>
          <cell r="K1820">
            <v>128672.82</v>
          </cell>
          <cell r="L1820">
            <v>0</v>
          </cell>
          <cell r="M1820">
            <v>386.02</v>
          </cell>
          <cell r="N1820">
            <v>386.02</v>
          </cell>
          <cell r="O1820">
            <v>11190.72</v>
          </cell>
          <cell r="P1820">
            <v>117482.1</v>
          </cell>
          <cell r="Q1820">
            <v>643.36</v>
          </cell>
          <cell r="R1820">
            <v>123</v>
          </cell>
          <cell r="S1820">
            <v>935</v>
          </cell>
          <cell r="T1820" t="str">
            <v>Амортизация (канализация)</v>
          </cell>
          <cell r="U1820">
            <v>387647.6</v>
          </cell>
          <cell r="V1820">
            <v>52</v>
          </cell>
          <cell r="W1820">
            <v>20</v>
          </cell>
          <cell r="X1820">
            <v>32</v>
          </cell>
          <cell r="Y1820">
            <v>38.461538461538467</v>
          </cell>
          <cell r="Z1820">
            <v>149095.23076923078</v>
          </cell>
          <cell r="AA1820">
            <v>238552.3692307692</v>
          </cell>
          <cell r="AB1820">
            <v>2.0305422632960184</v>
          </cell>
          <cell r="AC1820">
            <v>132602.7791474812</v>
          </cell>
          <cell r="AD1820">
            <v>11532.509916712019</v>
          </cell>
          <cell r="AE1820">
            <v>261275.5991474812</v>
          </cell>
          <cell r="AF1820">
            <v>22723.229916712018</v>
          </cell>
          <cell r="AG1820">
            <v>783.82679744244354</v>
          </cell>
          <cell r="AH1820">
            <v>621.23012820512815</v>
          </cell>
        </row>
        <row r="1821">
          <cell r="A1821">
            <v>2352</v>
          </cell>
          <cell r="B1821" t="str">
            <v>Коллектор м-на Степной ячейка 3-4</v>
          </cell>
          <cell r="C1821">
            <v>3.6</v>
          </cell>
          <cell r="D1821" t="str">
            <v>28</v>
          </cell>
          <cell r="E1821" t="str">
            <v>11.05.05</v>
          </cell>
          <cell r="F1821" t="str">
            <v/>
          </cell>
          <cell r="G1821" t="str">
            <v xml:space="preserve">  .  .</v>
          </cell>
          <cell r="H1821">
            <v>0.01</v>
          </cell>
          <cell r="I1821">
            <v>0</v>
          </cell>
          <cell r="J1821">
            <v>0</v>
          </cell>
          <cell r="K1821">
            <v>0.01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0.01</v>
          </cell>
          <cell r="Q1821">
            <v>0</v>
          </cell>
          <cell r="R1821">
            <v>123</v>
          </cell>
          <cell r="S1821">
            <v>935</v>
          </cell>
          <cell r="T1821" t="str">
            <v>Амортизация (канализация)</v>
          </cell>
          <cell r="U1821">
            <v>8901000</v>
          </cell>
          <cell r="V1821">
            <v>52</v>
          </cell>
          <cell r="W1821">
            <v>20</v>
          </cell>
          <cell r="X1821">
            <v>32</v>
          </cell>
          <cell r="Y1821">
            <v>38.461538461538467</v>
          </cell>
          <cell r="Z1821">
            <v>3423461.538461539</v>
          </cell>
          <cell r="AA1821">
            <v>5477538.461538461</v>
          </cell>
          <cell r="AB1821">
            <v>547753846.15384614</v>
          </cell>
          <cell r="AC1821">
            <v>5477538.4515384622</v>
          </cell>
          <cell r="AD1821">
            <v>0</v>
          </cell>
          <cell r="AE1821">
            <v>5477538.461538462</v>
          </cell>
          <cell r="AF1821">
            <v>0</v>
          </cell>
          <cell r="AG1821">
            <v>16432.615384615387</v>
          </cell>
          <cell r="AH1821">
            <v>14264.423076923078</v>
          </cell>
        </row>
        <row r="1822">
          <cell r="A1822">
            <v>2353</v>
          </cell>
          <cell r="B1822" t="str">
            <v>Кан-ция к дому 2 Гапеева м-30</v>
          </cell>
          <cell r="C1822">
            <v>3.6</v>
          </cell>
          <cell r="D1822" t="str">
            <v>28</v>
          </cell>
          <cell r="E1822" t="str">
            <v>11.05.05</v>
          </cell>
          <cell r="F1822" t="str">
            <v/>
          </cell>
          <cell r="G1822" t="str">
            <v xml:space="preserve">  .  .</v>
          </cell>
          <cell r="H1822">
            <v>5561.5</v>
          </cell>
          <cell r="I1822">
            <v>0</v>
          </cell>
          <cell r="J1822">
            <v>0</v>
          </cell>
          <cell r="K1822">
            <v>5561.5</v>
          </cell>
          <cell r="L1822">
            <v>0</v>
          </cell>
          <cell r="M1822">
            <v>16.68</v>
          </cell>
          <cell r="N1822">
            <v>16.68</v>
          </cell>
          <cell r="O1822">
            <v>483.56</v>
          </cell>
          <cell r="P1822">
            <v>5077.9399999999996</v>
          </cell>
          <cell r="Q1822">
            <v>27.81</v>
          </cell>
          <cell r="R1822">
            <v>123</v>
          </cell>
          <cell r="S1822">
            <v>935</v>
          </cell>
          <cell r="T1822" t="str">
            <v>Амортизация (канализация)</v>
          </cell>
          <cell r="U1822">
            <v>131220</v>
          </cell>
          <cell r="V1822">
            <v>52</v>
          </cell>
          <cell r="W1822">
            <v>20</v>
          </cell>
          <cell r="X1822">
            <v>32</v>
          </cell>
          <cell r="Y1822">
            <v>38.461538461538467</v>
          </cell>
          <cell r="Z1822">
            <v>50469.23076923078</v>
          </cell>
          <cell r="AA1822">
            <v>80750.76923076922</v>
          </cell>
          <cell r="AB1822">
            <v>15.902269272730521</v>
          </cell>
          <cell r="AC1822">
            <v>82878.970560290792</v>
          </cell>
          <cell r="AD1822">
            <v>7206.1413295215707</v>
          </cell>
          <cell r="AE1822">
            <v>88440.470560290792</v>
          </cell>
          <cell r="AF1822">
            <v>7689.7013295215711</v>
          </cell>
          <cell r="AG1822">
            <v>265.32141168087242</v>
          </cell>
          <cell r="AH1822">
            <v>210.28846153846155</v>
          </cell>
        </row>
        <row r="1823">
          <cell r="A1823">
            <v>2354</v>
          </cell>
          <cell r="B1823" t="str">
            <v>Кан-ция д 3 пр.Б-Жырау</v>
          </cell>
          <cell r="C1823">
            <v>3.6</v>
          </cell>
          <cell r="D1823" t="str">
            <v>28</v>
          </cell>
          <cell r="E1823" t="str">
            <v>11.05.05</v>
          </cell>
          <cell r="F1823" t="str">
            <v/>
          </cell>
          <cell r="G1823" t="str">
            <v xml:space="preserve">  .  .</v>
          </cell>
          <cell r="H1823">
            <v>10798.07</v>
          </cell>
          <cell r="I1823">
            <v>0</v>
          </cell>
          <cell r="J1823">
            <v>0</v>
          </cell>
          <cell r="K1823">
            <v>10798.07</v>
          </cell>
          <cell r="L1823">
            <v>0</v>
          </cell>
          <cell r="M1823">
            <v>32.39</v>
          </cell>
          <cell r="N1823">
            <v>32.39</v>
          </cell>
          <cell r="O1823">
            <v>938.99</v>
          </cell>
          <cell r="P1823">
            <v>9859.08</v>
          </cell>
          <cell r="Q1823">
            <v>53.99</v>
          </cell>
          <cell r="R1823">
            <v>123</v>
          </cell>
          <cell r="S1823">
            <v>935</v>
          </cell>
          <cell r="T1823" t="str">
            <v>Амортизация (канализация)</v>
          </cell>
          <cell r="U1823">
            <v>125773.2</v>
          </cell>
          <cell r="V1823">
            <v>49.4</v>
          </cell>
          <cell r="W1823">
            <v>19</v>
          </cell>
          <cell r="X1823">
            <v>30.4</v>
          </cell>
          <cell r="Y1823">
            <v>38.46153846153846</v>
          </cell>
          <cell r="Z1823">
            <v>48374.307692307695</v>
          </cell>
          <cell r="AA1823">
            <v>77398.892307692324</v>
          </cell>
          <cell r="AB1823">
            <v>7.8505187408655095</v>
          </cell>
          <cell r="AC1823">
            <v>73972.380900177639</v>
          </cell>
          <cell r="AD1823">
            <v>6432.5685924853051</v>
          </cell>
          <cell r="AE1823">
            <v>84770.450900177646</v>
          </cell>
          <cell r="AF1823">
            <v>7371.5585924853049</v>
          </cell>
          <cell r="AG1823">
            <v>254.31135270053292</v>
          </cell>
          <cell r="AH1823">
            <v>212.16801619433201</v>
          </cell>
        </row>
        <row r="1824">
          <cell r="A1824">
            <v>2355</v>
          </cell>
          <cell r="B1824" t="str">
            <v>Кан-ция дом 4 кв.44а</v>
          </cell>
          <cell r="C1824">
            <v>3.6</v>
          </cell>
          <cell r="D1824" t="str">
            <v>28</v>
          </cell>
          <cell r="E1824" t="str">
            <v>11.05.05</v>
          </cell>
          <cell r="F1824" t="str">
            <v/>
          </cell>
          <cell r="G1824" t="str">
            <v xml:space="preserve">  .  .</v>
          </cell>
          <cell r="H1824">
            <v>7279.44</v>
          </cell>
          <cell r="I1824">
            <v>0</v>
          </cell>
          <cell r="J1824">
            <v>0</v>
          </cell>
          <cell r="K1824">
            <v>7279.44</v>
          </cell>
          <cell r="L1824">
            <v>0</v>
          </cell>
          <cell r="M1824">
            <v>21.84</v>
          </cell>
          <cell r="N1824">
            <v>21.84</v>
          </cell>
          <cell r="O1824">
            <v>633.14</v>
          </cell>
          <cell r="P1824">
            <v>6646.3</v>
          </cell>
          <cell r="Q1824">
            <v>36.4</v>
          </cell>
          <cell r="R1824">
            <v>123</v>
          </cell>
          <cell r="S1824">
            <v>935</v>
          </cell>
          <cell r="T1824" t="str">
            <v>Амортизация (канализация)</v>
          </cell>
          <cell r="U1824">
            <v>6250</v>
          </cell>
          <cell r="V1824">
            <v>49.4</v>
          </cell>
          <cell r="W1824">
            <v>19</v>
          </cell>
          <cell r="X1824">
            <v>30.4</v>
          </cell>
          <cell r="Y1824">
            <v>38.46153846153846</v>
          </cell>
          <cell r="Z1824">
            <v>2403.8461538461538</v>
          </cell>
          <cell r="AA1824">
            <v>3846.1538461538462</v>
          </cell>
          <cell r="AB1824">
            <v>0.57869097786044055</v>
          </cell>
          <cell r="AC1824">
            <v>-3066.8937481235944</v>
          </cell>
          <cell r="AD1824">
            <v>-266.74759427744067</v>
          </cell>
          <cell r="AE1824">
            <v>4212.5462518764052</v>
          </cell>
          <cell r="AF1824">
            <v>366.39240572255932</v>
          </cell>
          <cell r="AG1824">
            <v>12.637638755629217</v>
          </cell>
          <cell r="AH1824">
            <v>10.543184885290149</v>
          </cell>
        </row>
        <row r="1825">
          <cell r="A1825">
            <v>2356</v>
          </cell>
          <cell r="B1825" t="str">
            <v>Кан-ция д 7-10  Степной 3</v>
          </cell>
          <cell r="C1825">
            <v>3.6</v>
          </cell>
          <cell r="D1825" t="str">
            <v>28</v>
          </cell>
          <cell r="E1825" t="str">
            <v>11.05.05</v>
          </cell>
          <cell r="F1825" t="str">
            <v/>
          </cell>
          <cell r="G1825" t="str">
            <v xml:space="preserve">  .  .</v>
          </cell>
          <cell r="H1825">
            <v>21435.94</v>
          </cell>
          <cell r="I1825">
            <v>0</v>
          </cell>
          <cell r="J1825">
            <v>0</v>
          </cell>
          <cell r="K1825">
            <v>21435.94</v>
          </cell>
          <cell r="L1825">
            <v>0</v>
          </cell>
          <cell r="M1825">
            <v>64.31</v>
          </cell>
          <cell r="N1825">
            <v>64.31</v>
          </cell>
          <cell r="O1825">
            <v>1864.35</v>
          </cell>
          <cell r="P1825">
            <v>19571.59</v>
          </cell>
          <cell r="Q1825">
            <v>107.18</v>
          </cell>
          <cell r="R1825">
            <v>123</v>
          </cell>
          <cell r="S1825">
            <v>935</v>
          </cell>
          <cell r="T1825" t="str">
            <v>Амортизация (канализация)</v>
          </cell>
          <cell r="U1825">
            <v>136324.44</v>
          </cell>
          <cell r="V1825">
            <v>49.4</v>
          </cell>
          <cell r="W1825">
            <v>19</v>
          </cell>
          <cell r="X1825">
            <v>30.4</v>
          </cell>
          <cell r="Y1825">
            <v>38.46153846153846</v>
          </cell>
          <cell r="Z1825">
            <v>52432.476923076916</v>
          </cell>
          <cell r="AA1825">
            <v>83891.963076923086</v>
          </cell>
          <cell r="AB1825">
            <v>4.2864153130595462</v>
          </cell>
          <cell r="AC1825">
            <v>70447.401465825635</v>
          </cell>
          <cell r="AD1825">
            <v>6127.028388902565</v>
          </cell>
          <cell r="AE1825">
            <v>91883.341465825637</v>
          </cell>
          <cell r="AF1825">
            <v>7991.3783889025653</v>
          </cell>
          <cell r="AG1825">
            <v>275.6500243974769</v>
          </cell>
          <cell r="AH1825">
            <v>229.96700404858302</v>
          </cell>
        </row>
        <row r="1826">
          <cell r="A1826">
            <v>2357</v>
          </cell>
          <cell r="B1826" t="str">
            <v>Кан-ция д 43-53 Степной-3</v>
          </cell>
          <cell r="C1826">
            <v>3.6</v>
          </cell>
          <cell r="D1826" t="str">
            <v>28</v>
          </cell>
          <cell r="E1826" t="str">
            <v>11.05.05</v>
          </cell>
          <cell r="F1826" t="str">
            <v/>
          </cell>
          <cell r="G1826" t="str">
            <v xml:space="preserve">  .  .</v>
          </cell>
          <cell r="H1826">
            <v>21947.71</v>
          </cell>
          <cell r="I1826">
            <v>0</v>
          </cell>
          <cell r="J1826">
            <v>0</v>
          </cell>
          <cell r="K1826">
            <v>21947.71</v>
          </cell>
          <cell r="L1826">
            <v>0</v>
          </cell>
          <cell r="M1826">
            <v>65.84</v>
          </cell>
          <cell r="N1826">
            <v>65.84</v>
          </cell>
          <cell r="O1826">
            <v>1908.7</v>
          </cell>
          <cell r="P1826">
            <v>20039.009999999998</v>
          </cell>
          <cell r="Q1826">
            <v>109.74</v>
          </cell>
          <cell r="R1826">
            <v>123</v>
          </cell>
          <cell r="S1826">
            <v>935</v>
          </cell>
          <cell r="T1826" t="str">
            <v>Амортизация (канализация)</v>
          </cell>
          <cell r="U1826">
            <v>152526</v>
          </cell>
          <cell r="V1826">
            <v>49.4</v>
          </cell>
          <cell r="W1826">
            <v>19</v>
          </cell>
          <cell r="X1826">
            <v>30.4</v>
          </cell>
          <cell r="Y1826">
            <v>38.46153846153846</v>
          </cell>
          <cell r="Z1826">
            <v>58663.846153846149</v>
          </cell>
          <cell r="AA1826">
            <v>93862.153846153844</v>
          </cell>
          <cell r="AB1826">
            <v>4.6839716056907923</v>
          </cell>
          <cell r="AC1826">
            <v>80854.740449935867</v>
          </cell>
          <cell r="AD1826">
            <v>7031.5966037820153</v>
          </cell>
          <cell r="AE1826">
            <v>102802.45044993586</v>
          </cell>
          <cell r="AF1826">
            <v>8940.2966037820152</v>
          </cell>
          <cell r="AG1826">
            <v>308.40735134980758</v>
          </cell>
          <cell r="AH1826">
            <v>257.29757085020242</v>
          </cell>
        </row>
        <row r="1827">
          <cell r="A1827">
            <v>2358</v>
          </cell>
          <cell r="B1827" t="str">
            <v>Кан-ция техобслуживания Степной</v>
          </cell>
          <cell r="C1827">
            <v>3.6</v>
          </cell>
          <cell r="D1827" t="str">
            <v>28</v>
          </cell>
          <cell r="E1827" t="str">
            <v>11.05.05</v>
          </cell>
          <cell r="F1827" t="str">
            <v/>
          </cell>
          <cell r="G1827" t="str">
            <v xml:space="preserve">  .  .</v>
          </cell>
          <cell r="H1827">
            <v>7532.08</v>
          </cell>
          <cell r="I1827">
            <v>0</v>
          </cell>
          <cell r="J1827">
            <v>0</v>
          </cell>
          <cell r="K1827">
            <v>7532.08</v>
          </cell>
          <cell r="L1827">
            <v>0</v>
          </cell>
          <cell r="M1827">
            <v>22.6</v>
          </cell>
          <cell r="N1827">
            <v>22.6</v>
          </cell>
          <cell r="O1827">
            <v>655.16</v>
          </cell>
          <cell r="P1827">
            <v>6876.92</v>
          </cell>
          <cell r="Q1827">
            <v>37.659999999999997</v>
          </cell>
          <cell r="R1827">
            <v>123</v>
          </cell>
          <cell r="S1827">
            <v>935</v>
          </cell>
          <cell r="T1827" t="str">
            <v>Амортизация (канализация)</v>
          </cell>
          <cell r="U1827">
            <v>40922</v>
          </cell>
          <cell r="V1827">
            <v>49.4</v>
          </cell>
          <cell r="W1827">
            <v>19</v>
          </cell>
          <cell r="X1827">
            <v>30.4</v>
          </cell>
          <cell r="Y1827">
            <v>38.46153846153846</v>
          </cell>
          <cell r="Z1827">
            <v>15739.230769230768</v>
          </cell>
          <cell r="AA1827">
            <v>25182.769230769234</v>
          </cell>
          <cell r="AB1827">
            <v>3.6619255758056273</v>
          </cell>
          <cell r="AC1827">
            <v>20049.836391014047</v>
          </cell>
          <cell r="AD1827">
            <v>1743.9871602448147</v>
          </cell>
          <cell r="AE1827">
            <v>27581.916391014049</v>
          </cell>
          <cell r="AF1827">
            <v>2399.1471602448146</v>
          </cell>
          <cell r="AG1827">
            <v>82.745749173042142</v>
          </cell>
          <cell r="AH1827">
            <v>69.03171390013496</v>
          </cell>
        </row>
        <row r="1828">
          <cell r="A1828">
            <v>2359</v>
          </cell>
          <cell r="B1828" t="str">
            <v>Кан-ция д 54-60 и нас станции N 67.2</v>
          </cell>
          <cell r="C1828">
            <v>3.6</v>
          </cell>
          <cell r="D1828" t="str">
            <v>28</v>
          </cell>
          <cell r="E1828" t="str">
            <v>11.05.05</v>
          </cell>
          <cell r="F1828" t="str">
            <v/>
          </cell>
          <cell r="G1828" t="str">
            <v xml:space="preserve">  .  .</v>
          </cell>
          <cell r="H1828">
            <v>53301.58</v>
          </cell>
          <cell r="I1828">
            <v>0</v>
          </cell>
          <cell r="J1828">
            <v>0</v>
          </cell>
          <cell r="K1828">
            <v>53301.58</v>
          </cell>
          <cell r="L1828">
            <v>0</v>
          </cell>
          <cell r="M1828">
            <v>159.9</v>
          </cell>
          <cell r="N1828">
            <v>159.9</v>
          </cell>
          <cell r="O1828">
            <v>4635.5200000000004</v>
          </cell>
          <cell r="P1828">
            <v>48666.06</v>
          </cell>
          <cell r="Q1828">
            <v>266.51</v>
          </cell>
          <cell r="R1828">
            <v>123</v>
          </cell>
          <cell r="S1828">
            <v>935</v>
          </cell>
          <cell r="T1828" t="str">
            <v>Амортизация (канализация)</v>
          </cell>
          <cell r="U1828">
            <v>311248</v>
          </cell>
          <cell r="V1828">
            <v>49.4</v>
          </cell>
          <cell r="W1828">
            <v>19</v>
          </cell>
          <cell r="X1828">
            <v>30.4</v>
          </cell>
          <cell r="Y1828">
            <v>38.46153846153846</v>
          </cell>
          <cell r="Z1828">
            <v>119710.76923076922</v>
          </cell>
          <cell r="AA1828">
            <v>191537.23076923078</v>
          </cell>
          <cell r="AB1828">
            <v>3.9357455846894283</v>
          </cell>
          <cell r="AC1828">
            <v>156479.87814197032</v>
          </cell>
          <cell r="AD1828">
            <v>13608.70737273954</v>
          </cell>
          <cell r="AE1828">
            <v>209781.45814197033</v>
          </cell>
          <cell r="AF1828">
            <v>18244.22737273954</v>
          </cell>
          <cell r="AG1828">
            <v>629.34437442591104</v>
          </cell>
          <cell r="AH1828">
            <v>525.04723346828609</v>
          </cell>
        </row>
        <row r="1829">
          <cell r="A1829">
            <v>2360</v>
          </cell>
          <cell r="B1829" t="str">
            <v>Кан-ция д 11-14 Степной 3</v>
          </cell>
          <cell r="C1829">
            <v>3.6</v>
          </cell>
          <cell r="D1829" t="str">
            <v>28</v>
          </cell>
          <cell r="E1829" t="str">
            <v>11.05.05</v>
          </cell>
          <cell r="F1829" t="str">
            <v/>
          </cell>
          <cell r="G1829" t="str">
            <v xml:space="preserve">  .  .</v>
          </cell>
          <cell r="H1829">
            <v>58360.13</v>
          </cell>
          <cell r="I1829">
            <v>0</v>
          </cell>
          <cell r="J1829">
            <v>0</v>
          </cell>
          <cell r="K1829">
            <v>58360.13</v>
          </cell>
          <cell r="L1829">
            <v>0</v>
          </cell>
          <cell r="M1829">
            <v>175.08</v>
          </cell>
          <cell r="N1829">
            <v>175.08</v>
          </cell>
          <cell r="O1829">
            <v>5075.5600000000004</v>
          </cell>
          <cell r="P1829">
            <v>53284.57</v>
          </cell>
          <cell r="Q1829">
            <v>291.8</v>
          </cell>
          <cell r="R1829">
            <v>123</v>
          </cell>
          <cell r="S1829">
            <v>935</v>
          </cell>
          <cell r="T1829" t="str">
            <v>Амортизация (канализация)</v>
          </cell>
          <cell r="U1829">
            <v>484989.7</v>
          </cell>
          <cell r="V1829">
            <v>49.4</v>
          </cell>
          <cell r="W1829">
            <v>19</v>
          </cell>
          <cell r="X1829">
            <v>30.4</v>
          </cell>
          <cell r="Y1829">
            <v>38.46153846153846</v>
          </cell>
          <cell r="Z1829">
            <v>186534.5</v>
          </cell>
          <cell r="AA1829">
            <v>298455.2</v>
          </cell>
          <cell r="AB1829">
            <v>5.6011562071346361</v>
          </cell>
          <cell r="AC1829">
            <v>268524.07439868426</v>
          </cell>
          <cell r="AD1829">
            <v>23353.444398684274</v>
          </cell>
          <cell r="AE1829">
            <v>326884.20439868426</v>
          </cell>
          <cell r="AF1829">
            <v>28429.004398684276</v>
          </cell>
          <cell r="AG1829">
            <v>980.65261319605281</v>
          </cell>
          <cell r="AH1829">
            <v>818.13377192982455</v>
          </cell>
        </row>
        <row r="1830">
          <cell r="A1830">
            <v>2361</v>
          </cell>
          <cell r="B1830" t="str">
            <v>Кан-ция д 11 ул Университет М-27</v>
          </cell>
          <cell r="C1830">
            <v>3.6</v>
          </cell>
          <cell r="D1830" t="str">
            <v>28</v>
          </cell>
          <cell r="E1830" t="str">
            <v>11.05.05</v>
          </cell>
          <cell r="F1830" t="str">
            <v/>
          </cell>
          <cell r="G1830" t="str">
            <v xml:space="preserve">  .  .</v>
          </cell>
          <cell r="H1830">
            <v>8995.25</v>
          </cell>
          <cell r="I1830">
            <v>0</v>
          </cell>
          <cell r="J1830">
            <v>0</v>
          </cell>
          <cell r="K1830">
            <v>8995.25</v>
          </cell>
          <cell r="L1830">
            <v>0</v>
          </cell>
          <cell r="M1830">
            <v>26.99</v>
          </cell>
          <cell r="N1830">
            <v>26.99</v>
          </cell>
          <cell r="O1830">
            <v>782.43</v>
          </cell>
          <cell r="P1830">
            <v>8212.82</v>
          </cell>
          <cell r="Q1830">
            <v>44.98</v>
          </cell>
          <cell r="R1830">
            <v>123</v>
          </cell>
          <cell r="S1830">
            <v>935</v>
          </cell>
          <cell r="T1830" t="str">
            <v>Амортизация (канализация)</v>
          </cell>
          <cell r="U1830">
            <v>115830</v>
          </cell>
          <cell r="V1830">
            <v>49.4</v>
          </cell>
          <cell r="W1830">
            <v>19</v>
          </cell>
          <cell r="X1830">
            <v>30.4</v>
          </cell>
          <cell r="Y1830">
            <v>38.46153846153846</v>
          </cell>
          <cell r="Z1830">
            <v>44550</v>
          </cell>
          <cell r="AA1830">
            <v>71280</v>
          </cell>
          <cell r="AB1830">
            <v>8.6791138731885038</v>
          </cell>
          <cell r="AC1830">
            <v>69075.549067798886</v>
          </cell>
          <cell r="AD1830">
            <v>6008.3690677988807</v>
          </cell>
          <cell r="AE1830">
            <v>78070.799067798886</v>
          </cell>
          <cell r="AF1830">
            <v>6790.799067798881</v>
          </cell>
          <cell r="AG1830">
            <v>234.21239720339668</v>
          </cell>
          <cell r="AH1830">
            <v>195.39473684210529</v>
          </cell>
        </row>
        <row r="1831">
          <cell r="A1831">
            <v>2362</v>
          </cell>
          <cell r="B1831" t="str">
            <v>Кан-ция дом 11а Степной 3</v>
          </cell>
          <cell r="C1831">
            <v>3.6</v>
          </cell>
          <cell r="D1831" t="str">
            <v>28</v>
          </cell>
          <cell r="E1831" t="str">
            <v>11.05.05</v>
          </cell>
          <cell r="F1831" t="str">
            <v/>
          </cell>
          <cell r="G1831" t="str">
            <v xml:space="preserve">  .  .</v>
          </cell>
          <cell r="H1831">
            <v>5207.05</v>
          </cell>
          <cell r="I1831">
            <v>0</v>
          </cell>
          <cell r="J1831">
            <v>0</v>
          </cell>
          <cell r="K1831">
            <v>5207.05</v>
          </cell>
          <cell r="L1831">
            <v>0</v>
          </cell>
          <cell r="M1831">
            <v>15.62</v>
          </cell>
          <cell r="N1831">
            <v>15.62</v>
          </cell>
          <cell r="O1831">
            <v>452.82</v>
          </cell>
          <cell r="P1831">
            <v>4754.2299999999996</v>
          </cell>
          <cell r="Q1831">
            <v>26.04</v>
          </cell>
          <cell r="R1831">
            <v>123</v>
          </cell>
          <cell r="S1831">
            <v>935</v>
          </cell>
          <cell r="T1831" t="str">
            <v>Амортизация (канализация)</v>
          </cell>
          <cell r="U1831">
            <v>25960</v>
          </cell>
          <cell r="V1831">
            <v>49.4</v>
          </cell>
          <cell r="W1831">
            <v>19</v>
          </cell>
          <cell r="X1831">
            <v>30.4</v>
          </cell>
          <cell r="Y1831">
            <v>38.46153846153846</v>
          </cell>
          <cell r="Z1831">
            <v>9984.6153846153829</v>
          </cell>
          <cell r="AA1831">
            <v>15975.384615384617</v>
          </cell>
          <cell r="AB1831">
            <v>3.3602464784801365</v>
          </cell>
          <cell r="AC1831">
            <v>12289.921425769997</v>
          </cell>
          <cell r="AD1831">
            <v>1068.7668103853755</v>
          </cell>
          <cell r="AE1831">
            <v>17496.971425769996</v>
          </cell>
          <cell r="AF1831">
            <v>1521.5868103853754</v>
          </cell>
          <cell r="AG1831">
            <v>52.49091427730999</v>
          </cell>
          <cell r="AH1831">
            <v>43.792172739541165</v>
          </cell>
        </row>
        <row r="1832">
          <cell r="A1832">
            <v>2363</v>
          </cell>
          <cell r="B1832" t="str">
            <v>Кан-ция д 1-10.16,17 Степной 4</v>
          </cell>
          <cell r="C1832">
            <v>3.6</v>
          </cell>
          <cell r="D1832" t="str">
            <v>28</v>
          </cell>
          <cell r="E1832" t="str">
            <v>11.05.05</v>
          </cell>
          <cell r="F1832" t="str">
            <v/>
          </cell>
          <cell r="G1832" t="str">
            <v xml:space="preserve">  .  .</v>
          </cell>
          <cell r="H1832">
            <v>105627.14</v>
          </cell>
          <cell r="I1832">
            <v>0</v>
          </cell>
          <cell r="J1832">
            <v>0</v>
          </cell>
          <cell r="K1832">
            <v>105627.14</v>
          </cell>
          <cell r="L1832">
            <v>0</v>
          </cell>
          <cell r="M1832">
            <v>316.88</v>
          </cell>
          <cell r="N1832">
            <v>316.88</v>
          </cell>
          <cell r="O1832">
            <v>9186.36</v>
          </cell>
          <cell r="P1832">
            <v>96440.78</v>
          </cell>
          <cell r="Q1832">
            <v>528.14</v>
          </cell>
          <cell r="R1832">
            <v>123</v>
          </cell>
          <cell r="S1832">
            <v>935</v>
          </cell>
          <cell r="T1832" t="str">
            <v>Амортизация (канализация)</v>
          </cell>
          <cell r="U1832">
            <v>766259.45</v>
          </cell>
          <cell r="V1832">
            <v>49.4</v>
          </cell>
          <cell r="W1832">
            <v>19</v>
          </cell>
          <cell r="X1832">
            <v>30.4</v>
          </cell>
          <cell r="Y1832">
            <v>38.46153846153846</v>
          </cell>
          <cell r="Z1832">
            <v>294715.17307692306</v>
          </cell>
          <cell r="AA1832">
            <v>471544.27692307701</v>
          </cell>
          <cell r="AB1832">
            <v>4.889469754631568</v>
          </cell>
          <cell r="AC1832">
            <v>410833.56629823428</v>
          </cell>
          <cell r="AD1832">
            <v>35730.069375157254</v>
          </cell>
          <cell r="AE1832">
            <v>516460.70629823429</v>
          </cell>
          <cell r="AF1832">
            <v>44916.429375157255</v>
          </cell>
          <cell r="AG1832">
            <v>1549.3821188947029</v>
          </cell>
          <cell r="AH1832">
            <v>1292.6104082321187</v>
          </cell>
        </row>
        <row r="1833">
          <cell r="A1833">
            <v>2364</v>
          </cell>
          <cell r="B1833" t="str">
            <v>Кан-ция к дому 3 ул Гапеева</v>
          </cell>
          <cell r="C1833">
            <v>3.6</v>
          </cell>
          <cell r="D1833" t="str">
            <v>28</v>
          </cell>
          <cell r="E1833" t="str">
            <v>11.05.05</v>
          </cell>
          <cell r="F1833" t="str">
            <v/>
          </cell>
          <cell r="G1833" t="str">
            <v xml:space="preserve">  .  .</v>
          </cell>
          <cell r="H1833">
            <v>4876.78</v>
          </cell>
          <cell r="I1833">
            <v>0</v>
          </cell>
          <cell r="J1833">
            <v>0</v>
          </cell>
          <cell r="K1833">
            <v>4876.78</v>
          </cell>
          <cell r="L1833">
            <v>0</v>
          </cell>
          <cell r="M1833">
            <v>14.63</v>
          </cell>
          <cell r="N1833">
            <v>14.63</v>
          </cell>
          <cell r="O1833">
            <v>424.13</v>
          </cell>
          <cell r="P1833">
            <v>4452.6499999999996</v>
          </cell>
          <cell r="Q1833">
            <v>24.38</v>
          </cell>
          <cell r="R1833">
            <v>123</v>
          </cell>
          <cell r="S1833">
            <v>935</v>
          </cell>
          <cell r="T1833" t="str">
            <v>Амортизация (канализация)</v>
          </cell>
          <cell r="U1833">
            <v>68062.5</v>
          </cell>
          <cell r="V1833">
            <v>49.4</v>
          </cell>
          <cell r="W1833">
            <v>19</v>
          </cell>
          <cell r="X1833">
            <v>30.4</v>
          </cell>
          <cell r="Y1833">
            <v>38.46153846153846</v>
          </cell>
          <cell r="Z1833">
            <v>26177.884615384613</v>
          </cell>
          <cell r="AA1833">
            <v>41884.61538461539</v>
          </cell>
          <cell r="AB1833">
            <v>9.4066713944764118</v>
          </cell>
          <cell r="AC1833">
            <v>40997.486923154676</v>
          </cell>
          <cell r="AD1833">
            <v>3565.5215385392803</v>
          </cell>
          <cell r="AE1833">
            <v>45874.266923154675</v>
          </cell>
          <cell r="AF1833">
            <v>3989.6515385392804</v>
          </cell>
          <cell r="AG1833">
            <v>137.62280076946402</v>
          </cell>
          <cell r="AH1833">
            <v>114.81528340080972</v>
          </cell>
        </row>
        <row r="1834">
          <cell r="A1834">
            <v>2365</v>
          </cell>
          <cell r="B1834" t="str">
            <v>Кан-ция к дому 33-34 М-8 ул Крылова</v>
          </cell>
          <cell r="C1834">
            <v>3.6</v>
          </cell>
          <cell r="D1834" t="str">
            <v>28</v>
          </cell>
          <cell r="E1834" t="str">
            <v>11.05.05</v>
          </cell>
          <cell r="F1834" t="str">
            <v/>
          </cell>
          <cell r="G1834" t="str">
            <v xml:space="preserve">  .  .</v>
          </cell>
          <cell r="H1834">
            <v>23349.7</v>
          </cell>
          <cell r="I1834">
            <v>0</v>
          </cell>
          <cell r="J1834">
            <v>0</v>
          </cell>
          <cell r="K1834">
            <v>23349.7</v>
          </cell>
          <cell r="L1834">
            <v>0</v>
          </cell>
          <cell r="M1834">
            <v>70.05</v>
          </cell>
          <cell r="N1834">
            <v>70.05</v>
          </cell>
          <cell r="O1834">
            <v>2030.75</v>
          </cell>
          <cell r="P1834">
            <v>21318.95</v>
          </cell>
          <cell r="Q1834">
            <v>116.75</v>
          </cell>
          <cell r="R1834">
            <v>123</v>
          </cell>
          <cell r="S1834">
            <v>935</v>
          </cell>
          <cell r="T1834" t="str">
            <v>Амортизация (канализация)</v>
          </cell>
          <cell r="U1834">
            <v>37500</v>
          </cell>
          <cell r="V1834">
            <v>49.4</v>
          </cell>
          <cell r="W1834">
            <v>19</v>
          </cell>
          <cell r="X1834">
            <v>30.4</v>
          </cell>
          <cell r="Y1834">
            <v>38.46153846153846</v>
          </cell>
          <cell r="Z1834">
            <v>14423.076923076922</v>
          </cell>
          <cell r="AA1834">
            <v>23076.923076923078</v>
          </cell>
          <cell r="AB1834">
            <v>1.0824605844529434</v>
          </cell>
          <cell r="AC1834">
            <v>1925.429908800892</v>
          </cell>
          <cell r="AD1834">
            <v>167.45683187781469</v>
          </cell>
          <cell r="AE1834">
            <v>25275.129908800893</v>
          </cell>
          <cell r="AF1834">
            <v>2198.2068318778147</v>
          </cell>
          <cell r="AG1834">
            <v>75.82538972640269</v>
          </cell>
          <cell r="AH1834">
            <v>63.259109311740893</v>
          </cell>
        </row>
        <row r="1835">
          <cell r="A1835">
            <v>2366</v>
          </cell>
          <cell r="B1835" t="str">
            <v>кан-ция к торгов цент</v>
          </cell>
          <cell r="C1835">
            <v>3.6</v>
          </cell>
          <cell r="D1835" t="str">
            <v>28</v>
          </cell>
          <cell r="E1835" t="str">
            <v>11.05.05</v>
          </cell>
          <cell r="F1835" t="str">
            <v/>
          </cell>
          <cell r="G1835" t="str">
            <v xml:space="preserve">  .  .</v>
          </cell>
          <cell r="H1835">
            <v>75599.600000000006</v>
          </cell>
          <cell r="I1835">
            <v>0</v>
          </cell>
          <cell r="J1835">
            <v>0</v>
          </cell>
          <cell r="K1835">
            <v>75599.600000000006</v>
          </cell>
          <cell r="L1835">
            <v>0</v>
          </cell>
          <cell r="M1835">
            <v>226.8</v>
          </cell>
          <cell r="N1835">
            <v>226.8</v>
          </cell>
          <cell r="O1835">
            <v>6574.92</v>
          </cell>
          <cell r="P1835">
            <v>69024.679999999993</v>
          </cell>
          <cell r="Q1835">
            <v>378</v>
          </cell>
          <cell r="R1835">
            <v>123</v>
          </cell>
          <cell r="S1835">
            <v>935</v>
          </cell>
          <cell r="T1835" t="str">
            <v>Амортизация (канализация)</v>
          </cell>
          <cell r="U1835">
            <v>363229.2</v>
          </cell>
          <cell r="V1835">
            <v>49.4</v>
          </cell>
          <cell r="W1835">
            <v>19</v>
          </cell>
          <cell r="X1835">
            <v>30.4</v>
          </cell>
          <cell r="Y1835">
            <v>38.46153846153846</v>
          </cell>
          <cell r="Z1835">
            <v>139703.53846153844</v>
          </cell>
          <cell r="AA1835">
            <v>223525.66153846157</v>
          </cell>
          <cell r="AB1835">
            <v>3.2383440464839763</v>
          </cell>
          <cell r="AC1835">
            <v>169217.91457657004</v>
          </cell>
          <cell r="AD1835">
            <v>14716.933038108427</v>
          </cell>
          <cell r="AE1835">
            <v>244817.51457657004</v>
          </cell>
          <cell r="AF1835">
            <v>21291.853038108427</v>
          </cell>
          <cell r="AG1835">
            <v>734.45254372971021</v>
          </cell>
          <cell r="AH1835">
            <v>612.73481781376529</v>
          </cell>
        </row>
        <row r="1836">
          <cell r="A1836">
            <v>2367</v>
          </cell>
          <cell r="B1836" t="str">
            <v>Коллектор по Б-Мира от К-20 до К-69</v>
          </cell>
          <cell r="C1836">
            <v>3.6</v>
          </cell>
          <cell r="D1836" t="str">
            <v>28</v>
          </cell>
          <cell r="E1836" t="str">
            <v>11.05.05</v>
          </cell>
          <cell r="F1836" t="str">
            <v/>
          </cell>
          <cell r="G1836" t="str">
            <v xml:space="preserve">  .  .</v>
          </cell>
          <cell r="H1836">
            <v>0.01</v>
          </cell>
          <cell r="I1836">
            <v>0</v>
          </cell>
          <cell r="J1836">
            <v>0</v>
          </cell>
          <cell r="K1836">
            <v>0.01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0.01</v>
          </cell>
          <cell r="Q1836">
            <v>0</v>
          </cell>
          <cell r="R1836">
            <v>123</v>
          </cell>
          <cell r="S1836">
            <v>935</v>
          </cell>
          <cell r="T1836" t="str">
            <v>Амортизация (канализация)</v>
          </cell>
          <cell r="U1836">
            <v>14193600</v>
          </cell>
          <cell r="V1836">
            <v>49.4</v>
          </cell>
          <cell r="W1836">
            <v>19</v>
          </cell>
          <cell r="X1836">
            <v>30.4</v>
          </cell>
          <cell r="Y1836">
            <v>38.46153846153846</v>
          </cell>
          <cell r="Z1836">
            <v>5459076.923076923</v>
          </cell>
          <cell r="AA1836">
            <v>8734523.0769230761</v>
          </cell>
          <cell r="AB1836">
            <v>873452307.69230759</v>
          </cell>
          <cell r="AC1836">
            <v>8734523.0669230763</v>
          </cell>
          <cell r="AD1836">
            <v>0</v>
          </cell>
          <cell r="AE1836">
            <v>8734523.0769230761</v>
          </cell>
          <cell r="AF1836">
            <v>0</v>
          </cell>
          <cell r="AG1836">
            <v>26203.569230769233</v>
          </cell>
          <cell r="AH1836">
            <v>23943.319838056679</v>
          </cell>
        </row>
        <row r="1837">
          <cell r="A1837">
            <v>2368</v>
          </cell>
          <cell r="B1837" t="str">
            <v>Коллектор по ул Охотской</v>
          </cell>
          <cell r="C1837">
            <v>3.6</v>
          </cell>
          <cell r="D1837" t="str">
            <v>28</v>
          </cell>
          <cell r="E1837" t="str">
            <v>11.05.05</v>
          </cell>
          <cell r="F1837" t="str">
            <v/>
          </cell>
          <cell r="G1837" t="str">
            <v xml:space="preserve">  .  .</v>
          </cell>
          <cell r="H1837">
            <v>317664.68</v>
          </cell>
          <cell r="I1837">
            <v>0</v>
          </cell>
          <cell r="J1837">
            <v>0</v>
          </cell>
          <cell r="K1837">
            <v>317664.68</v>
          </cell>
          <cell r="L1837">
            <v>0</v>
          </cell>
          <cell r="M1837">
            <v>952.99</v>
          </cell>
          <cell r="N1837">
            <v>952.99</v>
          </cell>
          <cell r="O1837">
            <v>27627.19</v>
          </cell>
          <cell r="P1837">
            <v>290037.49</v>
          </cell>
          <cell r="Q1837">
            <v>1588.32</v>
          </cell>
          <cell r="R1837">
            <v>123</v>
          </cell>
          <cell r="S1837">
            <v>935</v>
          </cell>
          <cell r="T1837" t="str">
            <v>Амортизация (канализация)</v>
          </cell>
          <cell r="U1837">
            <v>2259400</v>
          </cell>
          <cell r="V1837">
            <v>22</v>
          </cell>
          <cell r="W1837">
            <v>19</v>
          </cell>
          <cell r="X1837">
            <v>3</v>
          </cell>
          <cell r="Y1837">
            <v>86.36363636363636</v>
          </cell>
          <cell r="Z1837">
            <v>1951300</v>
          </cell>
          <cell r="AA1837">
            <v>308100</v>
          </cell>
          <cell r="AB1837">
            <v>1.0622764663974993</v>
          </cell>
          <cell r="AC1837">
            <v>19783.033769692353</v>
          </cell>
          <cell r="AD1837">
            <v>1720.5237696923286</v>
          </cell>
          <cell r="AE1837">
            <v>337447.71376969235</v>
          </cell>
          <cell r="AF1837">
            <v>29347.713769692327</v>
          </cell>
          <cell r="AG1837">
            <v>1012.3431413090771</v>
          </cell>
          <cell r="AH1837">
            <v>8558.3333333333339</v>
          </cell>
        </row>
        <row r="1838">
          <cell r="A1838">
            <v>2369</v>
          </cell>
          <cell r="B1838" t="str">
            <v>Кан-ция от дома 46 по ул Ержанова</v>
          </cell>
          <cell r="C1838">
            <v>3.6</v>
          </cell>
          <cell r="D1838" t="str">
            <v>28</v>
          </cell>
          <cell r="E1838" t="str">
            <v>11.05.05</v>
          </cell>
          <cell r="F1838" t="str">
            <v/>
          </cell>
          <cell r="G1838" t="str">
            <v xml:space="preserve">  .  .</v>
          </cell>
          <cell r="H1838">
            <v>0.01</v>
          </cell>
          <cell r="I1838">
            <v>0</v>
          </cell>
          <cell r="J1838">
            <v>0</v>
          </cell>
          <cell r="K1838">
            <v>0.01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0.01</v>
          </cell>
          <cell r="Q1838">
            <v>0</v>
          </cell>
          <cell r="R1838">
            <v>123</v>
          </cell>
          <cell r="S1838">
            <v>935</v>
          </cell>
          <cell r="T1838" t="str">
            <v>Амортизация (канализация)</v>
          </cell>
          <cell r="U1838">
            <v>23925</v>
          </cell>
          <cell r="V1838">
            <v>49.4</v>
          </cell>
          <cell r="W1838">
            <v>19</v>
          </cell>
          <cell r="X1838">
            <v>30.4</v>
          </cell>
          <cell r="Y1838">
            <v>38.46153846153846</v>
          </cell>
          <cell r="Z1838">
            <v>9201.9230769230762</v>
          </cell>
          <cell r="AA1838">
            <v>14723.076923076924</v>
          </cell>
          <cell r="AB1838">
            <v>1472307.6923076923</v>
          </cell>
          <cell r="AC1838">
            <v>14723.066923076922</v>
          </cell>
          <cell r="AD1838">
            <v>0</v>
          </cell>
          <cell r="AE1838">
            <v>14723.076923076922</v>
          </cell>
          <cell r="AF1838">
            <v>0</v>
          </cell>
          <cell r="AG1838">
            <v>44.169230769230772</v>
          </cell>
          <cell r="AH1838">
            <v>40.359311740890689</v>
          </cell>
        </row>
        <row r="1839">
          <cell r="A1839">
            <v>2370</v>
          </cell>
          <cell r="B1839" t="str">
            <v>Кан-ция д 19-22 В-5 и транз д23-28 64 70 76</v>
          </cell>
          <cell r="C1839">
            <v>3.6</v>
          </cell>
          <cell r="D1839" t="str">
            <v>28</v>
          </cell>
          <cell r="E1839" t="str">
            <v>11.05.05</v>
          </cell>
          <cell r="F1839" t="str">
            <v/>
          </cell>
          <cell r="G1839" t="str">
            <v xml:space="preserve">  .  .</v>
          </cell>
          <cell r="H1839">
            <v>112598.9</v>
          </cell>
          <cell r="I1839">
            <v>0</v>
          </cell>
          <cell r="J1839">
            <v>0</v>
          </cell>
          <cell r="K1839">
            <v>112598.9</v>
          </cell>
          <cell r="L1839">
            <v>0</v>
          </cell>
          <cell r="M1839">
            <v>337.8</v>
          </cell>
          <cell r="N1839">
            <v>337.8</v>
          </cell>
          <cell r="O1839">
            <v>9792.82</v>
          </cell>
          <cell r="P1839">
            <v>102806.08</v>
          </cell>
          <cell r="Q1839">
            <v>562.99</v>
          </cell>
          <cell r="R1839">
            <v>123</v>
          </cell>
          <cell r="S1839">
            <v>935</v>
          </cell>
          <cell r="T1839" t="str">
            <v>Амортизация (канализация)</v>
          </cell>
          <cell r="U1839">
            <v>1979662.4</v>
          </cell>
          <cell r="V1839">
            <v>49.4</v>
          </cell>
          <cell r="W1839">
            <v>19</v>
          </cell>
          <cell r="X1839">
            <v>30.4</v>
          </cell>
          <cell r="Y1839">
            <v>38.46153846153846</v>
          </cell>
          <cell r="Z1839">
            <v>761408.61538461538</v>
          </cell>
          <cell r="AA1839">
            <v>1218253.7846153849</v>
          </cell>
          <cell r="AB1839">
            <v>11.850016892146698</v>
          </cell>
          <cell r="AC1839">
            <v>1221699.9670371369</v>
          </cell>
          <cell r="AD1839">
            <v>106252.26242175204</v>
          </cell>
          <cell r="AE1839">
            <v>1334298.8670371368</v>
          </cell>
          <cell r="AF1839">
            <v>116045.08242175204</v>
          </cell>
          <cell r="AG1839">
            <v>4002.8966011114112</v>
          </cell>
          <cell r="AH1839">
            <v>3339.511470985155</v>
          </cell>
        </row>
        <row r="1840">
          <cell r="A1840">
            <v>2371</v>
          </cell>
          <cell r="B1840" t="str">
            <v>Кан-ция от дом 9 11 по ул МЕталлистов</v>
          </cell>
          <cell r="C1840">
            <v>3.6</v>
          </cell>
          <cell r="D1840" t="str">
            <v>28</v>
          </cell>
          <cell r="E1840" t="str">
            <v>11.05.05</v>
          </cell>
          <cell r="F1840" t="str">
            <v/>
          </cell>
          <cell r="G1840" t="str">
            <v xml:space="preserve">  .  .</v>
          </cell>
          <cell r="H1840">
            <v>22211.03</v>
          </cell>
          <cell r="I1840">
            <v>0</v>
          </cell>
          <cell r="J1840">
            <v>0</v>
          </cell>
          <cell r="K1840">
            <v>22211.03</v>
          </cell>
          <cell r="L1840">
            <v>0</v>
          </cell>
          <cell r="M1840">
            <v>66.63</v>
          </cell>
          <cell r="N1840">
            <v>66.63</v>
          </cell>
          <cell r="O1840">
            <v>1931.61</v>
          </cell>
          <cell r="P1840">
            <v>20279.419999999998</v>
          </cell>
          <cell r="Q1840">
            <v>111.06</v>
          </cell>
          <cell r="R1840">
            <v>123</v>
          </cell>
          <cell r="S1840">
            <v>935</v>
          </cell>
          <cell r="T1840" t="str">
            <v>Амортизация (канализация)</v>
          </cell>
          <cell r="U1840">
            <v>478818</v>
          </cell>
          <cell r="V1840">
            <v>49.4</v>
          </cell>
          <cell r="W1840">
            <v>19</v>
          </cell>
          <cell r="X1840">
            <v>30.4</v>
          </cell>
          <cell r="Y1840">
            <v>38.46153846153846</v>
          </cell>
          <cell r="Z1840">
            <v>184160.76923076922</v>
          </cell>
          <cell r="AA1840">
            <v>294657.23076923075</v>
          </cell>
          <cell r="AB1840">
            <v>14.52986479737738</v>
          </cell>
          <cell r="AC1840">
            <v>300512.23291049292</v>
          </cell>
          <cell r="AD1840">
            <v>26134.422141262119</v>
          </cell>
          <cell r="AE1840">
            <v>322723.26291049295</v>
          </cell>
          <cell r="AF1840">
            <v>28066.03214126212</v>
          </cell>
          <cell r="AG1840">
            <v>968.16978873147889</v>
          </cell>
          <cell r="AH1840">
            <v>807.72267206477738</v>
          </cell>
        </row>
        <row r="1841">
          <cell r="A1841">
            <v>2372</v>
          </cell>
          <cell r="B1841" t="str">
            <v>Кан-ция от дома 12 пр Шахтеров</v>
          </cell>
          <cell r="C1841">
            <v>3.6</v>
          </cell>
          <cell r="D1841" t="str">
            <v>28</v>
          </cell>
          <cell r="E1841" t="str">
            <v>11.05.05</v>
          </cell>
          <cell r="F1841" t="str">
            <v/>
          </cell>
          <cell r="G1841" t="str">
            <v xml:space="preserve">  .  .</v>
          </cell>
          <cell r="H1841">
            <v>8725.5300000000007</v>
          </cell>
          <cell r="I1841">
            <v>0</v>
          </cell>
          <cell r="J1841">
            <v>0</v>
          </cell>
          <cell r="K1841">
            <v>8725.5300000000007</v>
          </cell>
          <cell r="L1841">
            <v>0</v>
          </cell>
          <cell r="M1841">
            <v>26.18</v>
          </cell>
          <cell r="N1841">
            <v>26.18</v>
          </cell>
          <cell r="O1841">
            <v>758.96</v>
          </cell>
          <cell r="P1841">
            <v>7966.57</v>
          </cell>
          <cell r="Q1841">
            <v>43.63</v>
          </cell>
          <cell r="R1841">
            <v>123</v>
          </cell>
          <cell r="S1841">
            <v>935</v>
          </cell>
          <cell r="T1841" t="str">
            <v>Амортизация (канализация)</v>
          </cell>
          <cell r="U1841">
            <v>6000</v>
          </cell>
          <cell r="V1841">
            <v>46.8</v>
          </cell>
          <cell r="W1841">
            <v>18</v>
          </cell>
          <cell r="X1841">
            <v>28.8</v>
          </cell>
          <cell r="Y1841">
            <v>38.461538461538467</v>
          </cell>
          <cell r="Z1841">
            <v>2307.6923076923081</v>
          </cell>
          <cell r="AA1841">
            <v>3692.3076923076919</v>
          </cell>
          <cell r="AB1841">
            <v>0.46347520856625773</v>
          </cell>
          <cell r="AC1841">
            <v>-4681.4631633988611</v>
          </cell>
          <cell r="AD1841">
            <v>-407.20085570655306</v>
          </cell>
          <cell r="AE1841">
            <v>4044.0668366011396</v>
          </cell>
          <cell r="AF1841">
            <v>351.75914429344698</v>
          </cell>
          <cell r="AG1841">
            <v>12.13220050980342</v>
          </cell>
          <cell r="AH1841">
            <v>10.683760683760683</v>
          </cell>
        </row>
        <row r="1842">
          <cell r="A1842">
            <v>2373</v>
          </cell>
          <cell r="B1842" t="str">
            <v>Кан-ция к дому-интерн в Тихоновке</v>
          </cell>
          <cell r="C1842">
            <v>3.6</v>
          </cell>
          <cell r="D1842" t="str">
            <v>28</v>
          </cell>
          <cell r="E1842" t="str">
            <v>11.05.05</v>
          </cell>
          <cell r="F1842" t="str">
            <v/>
          </cell>
          <cell r="G1842" t="str">
            <v xml:space="preserve">  .  .</v>
          </cell>
          <cell r="H1842">
            <v>13485.46</v>
          </cell>
          <cell r="I1842">
            <v>0</v>
          </cell>
          <cell r="J1842">
            <v>0</v>
          </cell>
          <cell r="K1842">
            <v>13485.46</v>
          </cell>
          <cell r="L1842">
            <v>0</v>
          </cell>
          <cell r="M1842">
            <v>40.46</v>
          </cell>
          <cell r="N1842">
            <v>40.46</v>
          </cell>
          <cell r="O1842">
            <v>1172.92</v>
          </cell>
          <cell r="P1842">
            <v>12312.54</v>
          </cell>
          <cell r="Q1842">
            <v>67.430000000000007</v>
          </cell>
          <cell r="R1842">
            <v>123</v>
          </cell>
          <cell r="S1842">
            <v>935</v>
          </cell>
          <cell r="T1842" t="str">
            <v>Амортизация (канализация)</v>
          </cell>
          <cell r="U1842">
            <v>110604.1</v>
          </cell>
          <cell r="V1842">
            <v>46.8</v>
          </cell>
          <cell r="W1842">
            <v>18</v>
          </cell>
          <cell r="X1842">
            <v>28.8</v>
          </cell>
          <cell r="Y1842">
            <v>38.461538461538467</v>
          </cell>
          <cell r="Z1842">
            <v>42540.038461538476</v>
          </cell>
          <cell r="AA1842">
            <v>68064.061538461538</v>
          </cell>
          <cell r="AB1842">
            <v>5.5280276481101005</v>
          </cell>
          <cell r="AC1842">
            <v>61062.535727482835</v>
          </cell>
          <cell r="AD1842">
            <v>5311.014189021299</v>
          </cell>
          <cell r="AE1842">
            <v>74547.995727482834</v>
          </cell>
          <cell r="AF1842">
            <v>6483.9341890212991</v>
          </cell>
          <cell r="AG1842">
            <v>223.64398718244851</v>
          </cell>
          <cell r="AH1842">
            <v>196.94462250712252</v>
          </cell>
        </row>
        <row r="1843">
          <cell r="A1843">
            <v>2374</v>
          </cell>
          <cell r="B1843" t="str">
            <v>Кан-ция к комплектов складам</v>
          </cell>
          <cell r="C1843">
            <v>3.6</v>
          </cell>
          <cell r="D1843" t="str">
            <v>28</v>
          </cell>
          <cell r="E1843" t="str">
            <v>11.05.05</v>
          </cell>
          <cell r="F1843" t="str">
            <v/>
          </cell>
          <cell r="G1843" t="str">
            <v xml:space="preserve">  .  .</v>
          </cell>
          <cell r="H1843">
            <v>108451.36</v>
          </cell>
          <cell r="I1843">
            <v>0</v>
          </cell>
          <cell r="J1843">
            <v>0</v>
          </cell>
          <cell r="K1843">
            <v>108451.36</v>
          </cell>
          <cell r="L1843">
            <v>0</v>
          </cell>
          <cell r="M1843">
            <v>325.35000000000002</v>
          </cell>
          <cell r="N1843">
            <v>325.35000000000002</v>
          </cell>
          <cell r="O1843">
            <v>9431.91</v>
          </cell>
          <cell r="P1843">
            <v>99019.45</v>
          </cell>
          <cell r="Q1843">
            <v>542.26</v>
          </cell>
          <cell r="R1843">
            <v>123</v>
          </cell>
          <cell r="S1843">
            <v>935</v>
          </cell>
          <cell r="T1843" t="str">
            <v>Амортизация (канализация)</v>
          </cell>
          <cell r="U1843">
            <v>1122498</v>
          </cell>
          <cell r="V1843">
            <v>46.8</v>
          </cell>
          <cell r="W1843">
            <v>18</v>
          </cell>
          <cell r="X1843">
            <v>28.8</v>
          </cell>
          <cell r="Y1843">
            <v>38.461538461538467</v>
          </cell>
          <cell r="Z1843">
            <v>431730</v>
          </cell>
          <cell r="AA1843">
            <v>690768</v>
          </cell>
          <cell r="AB1843">
            <v>6.9760839915794319</v>
          </cell>
          <cell r="AC1843">
            <v>648114.43636101799</v>
          </cell>
          <cell r="AD1843">
            <v>56365.886361017954</v>
          </cell>
          <cell r="AE1843">
            <v>756565.79636101797</v>
          </cell>
          <cell r="AF1843">
            <v>65797.796361017958</v>
          </cell>
          <cell r="AG1843">
            <v>2269.6973890830541</v>
          </cell>
          <cell r="AH1843">
            <v>1998.75</v>
          </cell>
        </row>
        <row r="1844">
          <cell r="A1844">
            <v>2375</v>
          </cell>
          <cell r="B1844" t="str">
            <v>Вынос Кан от спорткомп на Ю-Востоке</v>
          </cell>
          <cell r="C1844">
            <v>3.6</v>
          </cell>
          <cell r="D1844" t="str">
            <v>28</v>
          </cell>
          <cell r="E1844" t="str">
            <v>11.05.05</v>
          </cell>
          <cell r="F1844" t="str">
            <v/>
          </cell>
          <cell r="G1844" t="str">
            <v xml:space="preserve">  .  .</v>
          </cell>
          <cell r="H1844">
            <v>5764.28</v>
          </cell>
          <cell r="I1844">
            <v>0</v>
          </cell>
          <cell r="J1844">
            <v>0</v>
          </cell>
          <cell r="K1844">
            <v>5764.28</v>
          </cell>
          <cell r="L1844">
            <v>0</v>
          </cell>
          <cell r="M1844">
            <v>17.29</v>
          </cell>
          <cell r="N1844">
            <v>17.29</v>
          </cell>
          <cell r="O1844">
            <v>501.25</v>
          </cell>
          <cell r="P1844">
            <v>5263.03</v>
          </cell>
          <cell r="Q1844">
            <v>28.82</v>
          </cell>
          <cell r="R1844">
            <v>123</v>
          </cell>
          <cell r="S1844">
            <v>935</v>
          </cell>
          <cell r="T1844" t="str">
            <v>Амортизация (канализация)</v>
          </cell>
          <cell r="U1844">
            <v>384450</v>
          </cell>
          <cell r="V1844">
            <v>46.8</v>
          </cell>
          <cell r="W1844">
            <v>18</v>
          </cell>
          <cell r="X1844">
            <v>28.8</v>
          </cell>
          <cell r="Y1844">
            <v>38.461538461538467</v>
          </cell>
          <cell r="Z1844">
            <v>147865.38461538465</v>
          </cell>
          <cell r="AA1844">
            <v>236584.61538461535</v>
          </cell>
          <cell r="AB1844">
            <v>44.952169260789958</v>
          </cell>
          <cell r="AC1844">
            <v>253352.61022658632</v>
          </cell>
          <cell r="AD1844">
            <v>22031.024841970968</v>
          </cell>
          <cell r="AE1844">
            <v>259116.89022658631</v>
          </cell>
          <cell r="AF1844">
            <v>22532.274841970968</v>
          </cell>
          <cell r="AG1844">
            <v>777.35067067975899</v>
          </cell>
          <cell r="AH1844">
            <v>684.56196581196582</v>
          </cell>
        </row>
        <row r="1845">
          <cell r="A1845">
            <v>2376</v>
          </cell>
          <cell r="B1845" t="str">
            <v>Кан-ция к дом17-18 Ст 3 и маг Хлеб-молок</v>
          </cell>
          <cell r="C1845">
            <v>3.6</v>
          </cell>
          <cell r="D1845" t="str">
            <v>28</v>
          </cell>
          <cell r="E1845" t="str">
            <v>11.05.05</v>
          </cell>
          <cell r="F1845" t="str">
            <v/>
          </cell>
          <cell r="G1845" t="str">
            <v xml:space="preserve">  .  .</v>
          </cell>
          <cell r="H1845">
            <v>8636.7999999999993</v>
          </cell>
          <cell r="I1845">
            <v>0</v>
          </cell>
          <cell r="J1845">
            <v>0</v>
          </cell>
          <cell r="K1845">
            <v>8636.7999999999993</v>
          </cell>
          <cell r="L1845">
            <v>0</v>
          </cell>
          <cell r="M1845">
            <v>25.91</v>
          </cell>
          <cell r="N1845">
            <v>25.91</v>
          </cell>
          <cell r="O1845">
            <v>751.13</v>
          </cell>
          <cell r="P1845">
            <v>7885.67</v>
          </cell>
          <cell r="Q1845">
            <v>43.18</v>
          </cell>
          <cell r="R1845">
            <v>123</v>
          </cell>
          <cell r="S1845">
            <v>935</v>
          </cell>
          <cell r="T1845" t="str">
            <v>Амортизация (канализация)</v>
          </cell>
          <cell r="U1845">
            <v>35100</v>
          </cell>
          <cell r="V1845">
            <v>46.8</v>
          </cell>
          <cell r="W1845">
            <v>18</v>
          </cell>
          <cell r="X1845">
            <v>28.8</v>
          </cell>
          <cell r="Y1845">
            <v>38.461538461538467</v>
          </cell>
          <cell r="Z1845">
            <v>13500</v>
          </cell>
          <cell r="AA1845">
            <v>21600</v>
          </cell>
          <cell r="AB1845">
            <v>2.7391458176667296</v>
          </cell>
          <cell r="AC1845">
            <v>15020.654598024008</v>
          </cell>
          <cell r="AD1845">
            <v>1306.3245980240104</v>
          </cell>
          <cell r="AE1845">
            <v>23657.454598024007</v>
          </cell>
          <cell r="AF1845">
            <v>2057.4545980240105</v>
          </cell>
          <cell r="AG1845">
            <v>70.972363794072024</v>
          </cell>
          <cell r="AH1845">
            <v>62.5</v>
          </cell>
        </row>
        <row r="1846">
          <cell r="A1846">
            <v>2377</v>
          </cell>
          <cell r="B1846" t="str">
            <v>Кан-ция к дом 23-24 Ст 3 и маг Овощи-фр</v>
          </cell>
          <cell r="C1846">
            <v>3.6</v>
          </cell>
          <cell r="D1846" t="str">
            <v>28</v>
          </cell>
          <cell r="E1846" t="str">
            <v>11.05.05</v>
          </cell>
          <cell r="F1846" t="str">
            <v/>
          </cell>
          <cell r="G1846" t="str">
            <v xml:space="preserve">  .  .</v>
          </cell>
          <cell r="H1846">
            <v>1221.77</v>
          </cell>
          <cell r="I1846">
            <v>0</v>
          </cell>
          <cell r="J1846">
            <v>0</v>
          </cell>
          <cell r="K1846">
            <v>1221.77</v>
          </cell>
          <cell r="L1846">
            <v>0</v>
          </cell>
          <cell r="M1846">
            <v>3.67</v>
          </cell>
          <cell r="N1846">
            <v>3.67</v>
          </cell>
          <cell r="O1846">
            <v>106.39</v>
          </cell>
          <cell r="P1846">
            <v>1115.3800000000001</v>
          </cell>
          <cell r="Q1846">
            <v>6.11</v>
          </cell>
          <cell r="R1846">
            <v>123</v>
          </cell>
          <cell r="S1846">
            <v>935</v>
          </cell>
          <cell r="T1846" t="str">
            <v>Амортизация (канализация)</v>
          </cell>
          <cell r="U1846">
            <v>16650</v>
          </cell>
          <cell r="V1846">
            <v>46.8</v>
          </cell>
          <cell r="W1846">
            <v>18</v>
          </cell>
          <cell r="X1846">
            <v>28.8</v>
          </cell>
          <cell r="Y1846">
            <v>38.461538461538467</v>
          </cell>
          <cell r="Z1846">
            <v>6403.8461538461552</v>
          </cell>
          <cell r="AA1846">
            <v>10246.153846153844</v>
          </cell>
          <cell r="AB1846">
            <v>9.186244908599619</v>
          </cell>
          <cell r="AC1846">
            <v>10001.708441979756</v>
          </cell>
          <cell r="AD1846">
            <v>870.93459582591345</v>
          </cell>
          <cell r="AE1846">
            <v>11223.478441979756</v>
          </cell>
          <cell r="AF1846">
            <v>977.32459582591343</v>
          </cell>
          <cell r="AG1846">
            <v>33.670435325939273</v>
          </cell>
          <cell r="AH1846">
            <v>29.647435897435898</v>
          </cell>
        </row>
        <row r="1847">
          <cell r="A1847">
            <v>2378</v>
          </cell>
          <cell r="B1847" t="str">
            <v>Кан-ция от дом 28-30 82-87 Восток-5</v>
          </cell>
          <cell r="C1847">
            <v>3.6</v>
          </cell>
          <cell r="D1847" t="str">
            <v>28</v>
          </cell>
          <cell r="E1847" t="str">
            <v>11.05.05</v>
          </cell>
          <cell r="F1847" t="str">
            <v/>
          </cell>
          <cell r="G1847" t="str">
            <v xml:space="preserve">  .  .</v>
          </cell>
          <cell r="H1847">
            <v>35441.919999999998</v>
          </cell>
          <cell r="I1847">
            <v>0</v>
          </cell>
          <cell r="J1847">
            <v>0</v>
          </cell>
          <cell r="K1847">
            <v>35441.919999999998</v>
          </cell>
          <cell r="L1847">
            <v>0</v>
          </cell>
          <cell r="M1847">
            <v>106.33</v>
          </cell>
          <cell r="N1847">
            <v>106.33</v>
          </cell>
          <cell r="O1847">
            <v>2894.93</v>
          </cell>
          <cell r="P1847">
            <v>32546.99</v>
          </cell>
          <cell r="Q1847">
            <v>177.21</v>
          </cell>
          <cell r="R1847">
            <v>123</v>
          </cell>
          <cell r="S1847">
            <v>935</v>
          </cell>
          <cell r="T1847" t="str">
            <v>Амортизация (канализация)</v>
          </cell>
          <cell r="U1847">
            <v>99419</v>
          </cell>
          <cell r="V1847">
            <v>46.8</v>
          </cell>
          <cell r="W1847">
            <v>18</v>
          </cell>
          <cell r="X1847">
            <v>28.8</v>
          </cell>
          <cell r="Y1847">
            <v>38.461538461538467</v>
          </cell>
          <cell r="Z1847">
            <v>38238.076923076929</v>
          </cell>
          <cell r="AA1847">
            <v>61180.923076923071</v>
          </cell>
          <cell r="AB1847">
            <v>1.8797720795970094</v>
          </cell>
          <cell r="AC1847">
            <v>31180.811663310844</v>
          </cell>
          <cell r="AD1847">
            <v>2546.8785863877706</v>
          </cell>
          <cell r="AE1847">
            <v>66622.731663310842</v>
          </cell>
          <cell r="AF1847">
            <v>5441.8085863877704</v>
          </cell>
          <cell r="AG1847">
            <v>199.8681949899325</v>
          </cell>
          <cell r="AH1847">
            <v>177.02813390313392</v>
          </cell>
        </row>
        <row r="1848">
          <cell r="A1848">
            <v>2379</v>
          </cell>
          <cell r="B1848" t="str">
            <v>Коллектор по ул Б-Мира</v>
          </cell>
          <cell r="C1848">
            <v>3.6</v>
          </cell>
          <cell r="D1848" t="str">
            <v>28</v>
          </cell>
          <cell r="E1848" t="str">
            <v>11.05.05</v>
          </cell>
          <cell r="F1848" t="str">
            <v/>
          </cell>
          <cell r="G1848" t="str">
            <v xml:space="preserve">  .  .</v>
          </cell>
          <cell r="H1848">
            <v>0.01</v>
          </cell>
          <cell r="I1848">
            <v>0</v>
          </cell>
          <cell r="J1848">
            <v>0</v>
          </cell>
          <cell r="K1848">
            <v>0.01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0.01</v>
          </cell>
          <cell r="Q1848">
            <v>0</v>
          </cell>
          <cell r="R1848">
            <v>123</v>
          </cell>
          <cell r="S1848">
            <v>935</v>
          </cell>
          <cell r="T1848" t="str">
            <v>Амортизация (канализация)</v>
          </cell>
          <cell r="U1848">
            <v>4324780</v>
          </cell>
          <cell r="V1848">
            <v>46.8</v>
          </cell>
          <cell r="W1848">
            <v>18</v>
          </cell>
          <cell r="X1848">
            <v>28.8</v>
          </cell>
          <cell r="Y1848">
            <v>38.461538461538467</v>
          </cell>
          <cell r="Z1848">
            <v>1663376.9230769235</v>
          </cell>
          <cell r="AA1848">
            <v>2661403.0769230765</v>
          </cell>
          <cell r="AB1848">
            <v>266140307.69230765</v>
          </cell>
          <cell r="AC1848">
            <v>2661403.0669230768</v>
          </cell>
          <cell r="AD1848">
            <v>0</v>
          </cell>
          <cell r="AE1848">
            <v>2661403.0769230765</v>
          </cell>
          <cell r="AF1848">
            <v>0</v>
          </cell>
          <cell r="AG1848">
            <v>7984.2092307692301</v>
          </cell>
          <cell r="AH1848">
            <v>7700.8190883190882</v>
          </cell>
        </row>
        <row r="1849">
          <cell r="A1849">
            <v>2380</v>
          </cell>
          <cell r="B1849" t="str">
            <v>Кан-ция от дом 21 22 23 Степной 4</v>
          </cell>
          <cell r="C1849">
            <v>3.6</v>
          </cell>
          <cell r="D1849" t="str">
            <v>28</v>
          </cell>
          <cell r="E1849" t="str">
            <v>11.05.05</v>
          </cell>
          <cell r="F1849" t="str">
            <v/>
          </cell>
          <cell r="G1849" t="str">
            <v xml:space="preserve">  .  .</v>
          </cell>
          <cell r="H1849">
            <v>62448.23</v>
          </cell>
          <cell r="I1849">
            <v>0</v>
          </cell>
          <cell r="J1849">
            <v>0</v>
          </cell>
          <cell r="K1849">
            <v>62448.23</v>
          </cell>
          <cell r="L1849">
            <v>0</v>
          </cell>
          <cell r="M1849">
            <v>187.34</v>
          </cell>
          <cell r="N1849">
            <v>187.34</v>
          </cell>
          <cell r="O1849">
            <v>5431</v>
          </cell>
          <cell r="P1849">
            <v>57017.23</v>
          </cell>
          <cell r="Q1849">
            <v>312.24</v>
          </cell>
          <cell r="R1849">
            <v>123</v>
          </cell>
          <cell r="S1849">
            <v>935</v>
          </cell>
          <cell r="T1849" t="str">
            <v>Амортизация (канализация)</v>
          </cell>
          <cell r="U1849">
            <v>917789.1</v>
          </cell>
          <cell r="V1849">
            <v>46.8</v>
          </cell>
          <cell r="W1849">
            <v>18</v>
          </cell>
          <cell r="X1849">
            <v>28.8</v>
          </cell>
          <cell r="Y1849">
            <v>38.461538461538467</v>
          </cell>
          <cell r="Z1849">
            <v>352995.80769230775</v>
          </cell>
          <cell r="AA1849">
            <v>564793.29230769223</v>
          </cell>
          <cell r="AB1849">
            <v>9.9056599611677409</v>
          </cell>
          <cell r="AC1849">
            <v>556142.70155679423</v>
          </cell>
          <cell r="AD1849">
            <v>48366.639249102001</v>
          </cell>
          <cell r="AE1849">
            <v>618590.93155679421</v>
          </cell>
          <cell r="AF1849">
            <v>53797.639249102001</v>
          </cell>
          <cell r="AG1849">
            <v>1855.7727946703826</v>
          </cell>
          <cell r="AH1849">
            <v>1634.2398504273506</v>
          </cell>
        </row>
        <row r="1850">
          <cell r="A1850">
            <v>2381</v>
          </cell>
          <cell r="B1850" t="str">
            <v>Кан-ция от дом 24-33 Степной 4</v>
          </cell>
          <cell r="C1850">
            <v>3.6</v>
          </cell>
          <cell r="D1850" t="str">
            <v>28</v>
          </cell>
          <cell r="E1850" t="str">
            <v>11.05.05</v>
          </cell>
          <cell r="F1850" t="str">
            <v/>
          </cell>
          <cell r="G1850" t="str">
            <v xml:space="preserve">  .  .</v>
          </cell>
          <cell r="H1850">
            <v>98164.25</v>
          </cell>
          <cell r="I1850">
            <v>0</v>
          </cell>
          <cell r="J1850">
            <v>0</v>
          </cell>
          <cell r="K1850">
            <v>98164.25</v>
          </cell>
          <cell r="L1850">
            <v>0</v>
          </cell>
          <cell r="M1850">
            <v>294.49</v>
          </cell>
          <cell r="N1850">
            <v>294.49</v>
          </cell>
          <cell r="O1850">
            <v>8537.27</v>
          </cell>
          <cell r="P1850">
            <v>89626.98</v>
          </cell>
          <cell r="Q1850">
            <v>490.82</v>
          </cell>
          <cell r="R1850">
            <v>123</v>
          </cell>
          <cell r="S1850">
            <v>935</v>
          </cell>
          <cell r="T1850" t="str">
            <v>Амортизация (канализация)</v>
          </cell>
          <cell r="U1850">
            <v>329648</v>
          </cell>
          <cell r="V1850">
            <v>46.8</v>
          </cell>
          <cell r="W1850">
            <v>18</v>
          </cell>
          <cell r="X1850">
            <v>28.8</v>
          </cell>
          <cell r="Y1850">
            <v>38.461538461538467</v>
          </cell>
          <cell r="Z1850">
            <v>126787.69230769233</v>
          </cell>
          <cell r="AA1850">
            <v>202860.30769230769</v>
          </cell>
          <cell r="AB1850">
            <v>2.2633843926494865</v>
          </cell>
          <cell r="AC1850">
            <v>124019.18136614235</v>
          </cell>
          <cell r="AD1850">
            <v>10785.853673834681</v>
          </cell>
          <cell r="AE1850">
            <v>222183.43136614235</v>
          </cell>
          <cell r="AF1850">
            <v>19323.123673834682</v>
          </cell>
          <cell r="AG1850">
            <v>666.55029409842712</v>
          </cell>
          <cell r="AH1850">
            <v>586.98005698005704</v>
          </cell>
        </row>
        <row r="1851">
          <cell r="A1851">
            <v>2382</v>
          </cell>
          <cell r="B1851" t="str">
            <v>Кан-ция от К-30 М-на Гульдер 1</v>
          </cell>
          <cell r="C1851">
            <v>3.6</v>
          </cell>
          <cell r="D1851" t="str">
            <v>28</v>
          </cell>
          <cell r="E1851" t="str">
            <v>11.05.05</v>
          </cell>
          <cell r="F1851" t="str">
            <v/>
          </cell>
          <cell r="G1851" t="str">
            <v xml:space="preserve">  .  .</v>
          </cell>
          <cell r="H1851">
            <v>316407.77</v>
          </cell>
          <cell r="I1851">
            <v>0</v>
          </cell>
          <cell r="J1851">
            <v>0</v>
          </cell>
          <cell r="K1851">
            <v>316407.77</v>
          </cell>
          <cell r="L1851">
            <v>0</v>
          </cell>
          <cell r="M1851">
            <v>949.22</v>
          </cell>
          <cell r="N1851">
            <v>949.22</v>
          </cell>
          <cell r="O1851">
            <v>27517.9</v>
          </cell>
          <cell r="P1851">
            <v>288889.87</v>
          </cell>
          <cell r="Q1851">
            <v>1582.04</v>
          </cell>
          <cell r="R1851">
            <v>123</v>
          </cell>
          <cell r="S1851">
            <v>935</v>
          </cell>
          <cell r="T1851" t="str">
            <v>Амортизация (канализация)</v>
          </cell>
          <cell r="U1851">
            <v>4624574.5</v>
          </cell>
          <cell r="V1851">
            <v>46.8</v>
          </cell>
          <cell r="W1851">
            <v>18</v>
          </cell>
          <cell r="X1851">
            <v>28.8</v>
          </cell>
          <cell r="Y1851">
            <v>38.461538461538467</v>
          </cell>
          <cell r="Z1851">
            <v>1778682.5</v>
          </cell>
          <cell r="AA1851">
            <v>2845892</v>
          </cell>
          <cell r="AB1851">
            <v>9.8511311594276396</v>
          </cell>
          <cell r="AC1851">
            <v>2800566.6721320143</v>
          </cell>
          <cell r="AD1851">
            <v>243564.54213201386</v>
          </cell>
          <cell r="AE1851">
            <v>3116974.4421320143</v>
          </cell>
          <cell r="AF1851">
            <v>271082.44213201385</v>
          </cell>
          <cell r="AG1851">
            <v>9350.9233263960432</v>
          </cell>
          <cell r="AH1851">
            <v>8234.6412037037044</v>
          </cell>
        </row>
        <row r="1852">
          <cell r="A1852">
            <v>2383</v>
          </cell>
          <cell r="B1852" t="str">
            <v>Кан-ция от общеж на Ю-Востоке</v>
          </cell>
          <cell r="C1852">
            <v>3.6</v>
          </cell>
          <cell r="D1852" t="str">
            <v>28</v>
          </cell>
          <cell r="E1852" t="str">
            <v>11.05.05</v>
          </cell>
          <cell r="F1852" t="str">
            <v/>
          </cell>
          <cell r="G1852" t="str">
            <v xml:space="preserve">  .  .</v>
          </cell>
          <cell r="H1852">
            <v>14041.53</v>
          </cell>
          <cell r="I1852">
            <v>0</v>
          </cell>
          <cell r="J1852">
            <v>0</v>
          </cell>
          <cell r="K1852">
            <v>14041.53</v>
          </cell>
          <cell r="L1852">
            <v>0</v>
          </cell>
          <cell r="M1852">
            <v>42.12</v>
          </cell>
          <cell r="N1852">
            <v>42.12</v>
          </cell>
          <cell r="O1852">
            <v>1221.06</v>
          </cell>
          <cell r="P1852">
            <v>12820.47</v>
          </cell>
          <cell r="Q1852">
            <v>70.209999999999994</v>
          </cell>
          <cell r="R1852">
            <v>123</v>
          </cell>
          <cell r="S1852">
            <v>935</v>
          </cell>
          <cell r="T1852" t="str">
            <v>Амортизация (канализация)</v>
          </cell>
          <cell r="U1852">
            <v>162299.57</v>
          </cell>
          <cell r="V1852">
            <v>46.8</v>
          </cell>
          <cell r="W1852">
            <v>18</v>
          </cell>
          <cell r="X1852">
            <v>28.8</v>
          </cell>
          <cell r="Y1852">
            <v>38.461538461538467</v>
          </cell>
          <cell r="Z1852">
            <v>62422.911538461543</v>
          </cell>
          <cell r="AA1852">
            <v>99876.658461538434</v>
          </cell>
          <cell r="AB1852">
            <v>7.7904053799539676</v>
          </cell>
          <cell r="AC1852">
            <v>95347.680854785038</v>
          </cell>
          <cell r="AD1852">
            <v>8291.4923932465917</v>
          </cell>
          <cell r="AE1852">
            <v>109389.21085478504</v>
          </cell>
          <cell r="AF1852">
            <v>9512.5523932465912</v>
          </cell>
          <cell r="AG1852">
            <v>328.16763256435507</v>
          </cell>
          <cell r="AH1852">
            <v>288.99496082621084</v>
          </cell>
        </row>
        <row r="1853">
          <cell r="A1853">
            <v>2384</v>
          </cell>
          <cell r="B1853" t="str">
            <v>Кан-ция от д 31-33 Восток-5</v>
          </cell>
          <cell r="C1853">
            <v>3.6</v>
          </cell>
          <cell r="D1853" t="str">
            <v>28</v>
          </cell>
          <cell r="E1853" t="str">
            <v>11.05.05</v>
          </cell>
          <cell r="F1853" t="str">
            <v/>
          </cell>
          <cell r="G1853" t="str">
            <v xml:space="preserve">  .  .</v>
          </cell>
          <cell r="H1853">
            <v>28882.74</v>
          </cell>
          <cell r="I1853">
            <v>0</v>
          </cell>
          <cell r="J1853">
            <v>0</v>
          </cell>
          <cell r="K1853">
            <v>28882.74</v>
          </cell>
          <cell r="L1853">
            <v>0</v>
          </cell>
          <cell r="M1853">
            <v>86.65</v>
          </cell>
          <cell r="N1853">
            <v>86.65</v>
          </cell>
          <cell r="O1853">
            <v>2511.9699999999998</v>
          </cell>
          <cell r="P1853">
            <v>26370.77</v>
          </cell>
          <cell r="Q1853">
            <v>144.41</v>
          </cell>
          <cell r="R1853">
            <v>123</v>
          </cell>
          <cell r="S1853">
            <v>935</v>
          </cell>
          <cell r="T1853" t="str">
            <v>Амортизация (канализация)</v>
          </cell>
          <cell r="U1853">
            <v>49691</v>
          </cell>
          <cell r="V1853">
            <v>46.8</v>
          </cell>
          <cell r="W1853">
            <v>18</v>
          </cell>
          <cell r="X1853">
            <v>28.8</v>
          </cell>
          <cell r="Y1853">
            <v>38.461538461538467</v>
          </cell>
          <cell r="Z1853">
            <v>19111.923076923085</v>
          </cell>
          <cell r="AA1853">
            <v>30579.076923076922</v>
          </cell>
          <cell r="AB1853">
            <v>1.1595822542563954</v>
          </cell>
          <cell r="AC1853">
            <v>4609.1727583013599</v>
          </cell>
          <cell r="AD1853">
            <v>400.86583522443743</v>
          </cell>
          <cell r="AE1853">
            <v>33491.912758301361</v>
          </cell>
          <cell r="AF1853">
            <v>2912.8358352244372</v>
          </cell>
          <cell r="AG1853">
            <v>100.47573827490407</v>
          </cell>
          <cell r="AH1853">
            <v>88.481125356125361</v>
          </cell>
        </row>
        <row r="1854">
          <cell r="A1854">
            <v>2385</v>
          </cell>
          <cell r="B1854" t="str">
            <v>Кан-ция от д 16 17 Гульдер 1</v>
          </cell>
          <cell r="C1854">
            <v>3.6</v>
          </cell>
          <cell r="D1854" t="str">
            <v>28</v>
          </cell>
          <cell r="E1854" t="str">
            <v>11.05.05</v>
          </cell>
          <cell r="F1854" t="str">
            <v/>
          </cell>
          <cell r="G1854" t="str">
            <v xml:space="preserve">  .  .</v>
          </cell>
          <cell r="H1854">
            <v>12670.13</v>
          </cell>
          <cell r="I1854">
            <v>0</v>
          </cell>
          <cell r="J1854">
            <v>0</v>
          </cell>
          <cell r="K1854">
            <v>12670.13</v>
          </cell>
          <cell r="L1854">
            <v>0</v>
          </cell>
          <cell r="M1854">
            <v>38.01</v>
          </cell>
          <cell r="N1854">
            <v>38.01</v>
          </cell>
          <cell r="O1854">
            <v>1101.9100000000001</v>
          </cell>
          <cell r="P1854">
            <v>11568.22</v>
          </cell>
          <cell r="Q1854">
            <v>63.35</v>
          </cell>
          <cell r="R1854">
            <v>123</v>
          </cell>
          <cell r="S1854">
            <v>935</v>
          </cell>
          <cell r="T1854" t="str">
            <v>Амортизация (канализация)</v>
          </cell>
          <cell r="U1854">
            <v>9037.5</v>
          </cell>
          <cell r="V1854">
            <v>46.8</v>
          </cell>
          <cell r="W1854">
            <v>18</v>
          </cell>
          <cell r="X1854">
            <v>28.8</v>
          </cell>
          <cell r="Y1854">
            <v>38.461538461538467</v>
          </cell>
          <cell r="Z1854">
            <v>3475.961538461539</v>
          </cell>
          <cell r="AA1854">
            <v>5561.538461538461</v>
          </cell>
          <cell r="AB1854">
            <v>0.48076008768319251</v>
          </cell>
          <cell r="AC1854">
            <v>-6578.8371902425515</v>
          </cell>
          <cell r="AD1854">
            <v>-572.15565178101338</v>
          </cell>
          <cell r="AE1854">
            <v>6091.2928097574477</v>
          </cell>
          <cell r="AF1854">
            <v>529.75434821898671</v>
          </cell>
          <cell r="AG1854">
            <v>18.273878429272344</v>
          </cell>
          <cell r="AH1854">
            <v>16.092414529914532</v>
          </cell>
        </row>
        <row r="1855">
          <cell r="A1855">
            <v>2386</v>
          </cell>
          <cell r="B1855" t="str">
            <v>Кан-ция от дом 14 15 Степной 4</v>
          </cell>
          <cell r="C1855">
            <v>3.6</v>
          </cell>
          <cell r="D1855" t="str">
            <v>28</v>
          </cell>
          <cell r="E1855" t="str">
            <v>11.05.05</v>
          </cell>
          <cell r="F1855" t="str">
            <v/>
          </cell>
          <cell r="G1855" t="str">
            <v xml:space="preserve">  .  .</v>
          </cell>
          <cell r="H1855">
            <v>15527.26</v>
          </cell>
          <cell r="I1855">
            <v>0</v>
          </cell>
          <cell r="J1855">
            <v>0</v>
          </cell>
          <cell r="K1855">
            <v>15527.26</v>
          </cell>
          <cell r="L1855">
            <v>0</v>
          </cell>
          <cell r="M1855">
            <v>46.58</v>
          </cell>
          <cell r="N1855">
            <v>46.58</v>
          </cell>
          <cell r="O1855">
            <v>1350.36</v>
          </cell>
          <cell r="P1855">
            <v>14176.9</v>
          </cell>
          <cell r="Q1855">
            <v>77.64</v>
          </cell>
          <cell r="R1855">
            <v>123</v>
          </cell>
          <cell r="S1855">
            <v>935</v>
          </cell>
          <cell r="T1855" t="str">
            <v>Амортизация (канализация)</v>
          </cell>
          <cell r="U1855">
            <v>36130.5</v>
          </cell>
          <cell r="V1855">
            <v>46.8</v>
          </cell>
          <cell r="W1855">
            <v>18</v>
          </cell>
          <cell r="X1855">
            <v>28.8</v>
          </cell>
          <cell r="Y1855">
            <v>38.461538461538467</v>
          </cell>
          <cell r="Z1855">
            <v>13896.346153846156</v>
          </cell>
          <cell r="AA1855">
            <v>22234.153846153844</v>
          </cell>
          <cell r="AB1855">
            <v>1.5683367905644989</v>
          </cell>
          <cell r="AC1855">
            <v>8824.7131146605225</v>
          </cell>
          <cell r="AD1855">
            <v>767.45926850667661</v>
          </cell>
          <cell r="AE1855">
            <v>24351.973114660523</v>
          </cell>
          <cell r="AF1855">
            <v>2117.8192685066765</v>
          </cell>
          <cell r="AG1855">
            <v>73.055919343981572</v>
          </cell>
          <cell r="AH1855">
            <v>64.334935897435898</v>
          </cell>
        </row>
        <row r="1856">
          <cell r="A1856">
            <v>2387</v>
          </cell>
          <cell r="B1856" t="str">
            <v>Кан-ция от дом 11-13 Степной 4</v>
          </cell>
          <cell r="C1856">
            <v>3.6</v>
          </cell>
          <cell r="D1856" t="str">
            <v>28</v>
          </cell>
          <cell r="E1856" t="str">
            <v>11.05.05</v>
          </cell>
          <cell r="F1856" t="str">
            <v/>
          </cell>
          <cell r="G1856" t="str">
            <v xml:space="preserve">  .  .</v>
          </cell>
          <cell r="H1856">
            <v>57630.47</v>
          </cell>
          <cell r="I1856">
            <v>0</v>
          </cell>
          <cell r="J1856">
            <v>0</v>
          </cell>
          <cell r="K1856">
            <v>57630.47</v>
          </cell>
          <cell r="L1856">
            <v>0</v>
          </cell>
          <cell r="M1856">
            <v>172.89</v>
          </cell>
          <cell r="N1856">
            <v>172.89</v>
          </cell>
          <cell r="O1856">
            <v>5012.09</v>
          </cell>
          <cell r="P1856">
            <v>52618.38</v>
          </cell>
          <cell r="Q1856">
            <v>288.14999999999998</v>
          </cell>
          <cell r="R1856">
            <v>123</v>
          </cell>
          <cell r="S1856">
            <v>935</v>
          </cell>
          <cell r="T1856" t="str">
            <v>Амортизация (канализация)</v>
          </cell>
          <cell r="U1856">
            <v>144730.25</v>
          </cell>
          <cell r="V1856">
            <v>46.8</v>
          </cell>
          <cell r="W1856">
            <v>18</v>
          </cell>
          <cell r="X1856">
            <v>28.8</v>
          </cell>
          <cell r="Y1856">
            <v>38.461538461538467</v>
          </cell>
          <cell r="Z1856">
            <v>55665.48076923078</v>
          </cell>
          <cell r="AA1856">
            <v>89064.76923076922</v>
          </cell>
          <cell r="AB1856">
            <v>1.6926550994304503</v>
          </cell>
          <cell r="AC1856">
            <v>39918.038928073584</v>
          </cell>
          <cell r="AD1856">
            <v>3471.6496973043668</v>
          </cell>
          <cell r="AE1856">
            <v>97548.508928073585</v>
          </cell>
          <cell r="AF1856">
            <v>8483.7396973043669</v>
          </cell>
          <cell r="AG1856">
            <v>292.64552678422075</v>
          </cell>
          <cell r="AH1856">
            <v>257.71055911680912</v>
          </cell>
        </row>
        <row r="1857">
          <cell r="A1857">
            <v>2388</v>
          </cell>
          <cell r="B1857" t="str">
            <v>Кан-ция от дом 18-20 Степной 4</v>
          </cell>
          <cell r="C1857">
            <v>3.6</v>
          </cell>
          <cell r="D1857" t="str">
            <v>28</v>
          </cell>
          <cell r="E1857" t="str">
            <v>11.05.05</v>
          </cell>
          <cell r="F1857" t="str">
            <v/>
          </cell>
          <cell r="G1857" t="str">
            <v xml:space="preserve">  .  .</v>
          </cell>
          <cell r="H1857">
            <v>23436.27</v>
          </cell>
          <cell r="I1857">
            <v>0</v>
          </cell>
          <cell r="J1857">
            <v>0</v>
          </cell>
          <cell r="K1857">
            <v>23436.27</v>
          </cell>
          <cell r="L1857">
            <v>0</v>
          </cell>
          <cell r="M1857">
            <v>70.31</v>
          </cell>
          <cell r="N1857">
            <v>70.31</v>
          </cell>
          <cell r="O1857">
            <v>2038.29</v>
          </cell>
          <cell r="P1857">
            <v>21397.98</v>
          </cell>
          <cell r="Q1857">
            <v>117.18</v>
          </cell>
          <cell r="R1857">
            <v>123</v>
          </cell>
          <cell r="S1857">
            <v>935</v>
          </cell>
          <cell r="T1857" t="str">
            <v>Амортизация (канализация)</v>
          </cell>
          <cell r="U1857">
            <v>180285.3</v>
          </cell>
          <cell r="V1857">
            <v>46.8</v>
          </cell>
          <cell r="W1857">
            <v>18</v>
          </cell>
          <cell r="X1857">
            <v>28.8</v>
          </cell>
          <cell r="Y1857">
            <v>38.461538461538467</v>
          </cell>
          <cell r="Z1857">
            <v>69340.5</v>
          </cell>
          <cell r="AA1857">
            <v>110944.8</v>
          </cell>
          <cell r="AB1857">
            <v>5.1848258573940162</v>
          </cell>
          <cell r="AC1857">
            <v>98076.708696867659</v>
          </cell>
          <cell r="AD1857">
            <v>8529.8886968676488</v>
          </cell>
          <cell r="AE1857">
            <v>121512.97869686766</v>
          </cell>
          <cell r="AF1857">
            <v>10568.17869686765</v>
          </cell>
          <cell r="AG1857">
            <v>364.53893609060304</v>
          </cell>
          <cell r="AH1857">
            <v>321.02083333333331</v>
          </cell>
        </row>
        <row r="1858">
          <cell r="A1858">
            <v>2389</v>
          </cell>
          <cell r="B1858" t="str">
            <v>Коллектор от обкома партии</v>
          </cell>
          <cell r="C1858">
            <v>3.6</v>
          </cell>
          <cell r="D1858" t="str">
            <v>28</v>
          </cell>
          <cell r="E1858" t="str">
            <v>11.05.05</v>
          </cell>
          <cell r="F1858" t="str">
            <v/>
          </cell>
          <cell r="G1858" t="str">
            <v xml:space="preserve">  .  .</v>
          </cell>
          <cell r="H1858">
            <v>478826.76</v>
          </cell>
          <cell r="I1858">
            <v>0</v>
          </cell>
          <cell r="J1858">
            <v>0</v>
          </cell>
          <cell r="K1858">
            <v>478826.76</v>
          </cell>
          <cell r="L1858">
            <v>0</v>
          </cell>
          <cell r="M1858">
            <v>1436.48</v>
          </cell>
          <cell r="N1858">
            <v>1436.48</v>
          </cell>
          <cell r="O1858">
            <v>41643.56</v>
          </cell>
          <cell r="P1858">
            <v>437183.2</v>
          </cell>
          <cell r="Q1858">
            <v>2394.13</v>
          </cell>
          <cell r="R1858">
            <v>123</v>
          </cell>
          <cell r="S1858">
            <v>935</v>
          </cell>
          <cell r="T1858" t="str">
            <v>Амортизация (канализация)</v>
          </cell>
          <cell r="U1858">
            <v>2482164</v>
          </cell>
          <cell r="V1858">
            <v>46.8</v>
          </cell>
          <cell r="W1858">
            <v>18</v>
          </cell>
          <cell r="X1858">
            <v>28.8</v>
          </cell>
          <cell r="Y1858">
            <v>38.461538461538467</v>
          </cell>
          <cell r="Z1858">
            <v>954678.46153846174</v>
          </cell>
          <cell r="AA1858">
            <v>1527485.5384615383</v>
          </cell>
          <cell r="AB1858">
            <v>3.493925517864223</v>
          </cell>
          <cell r="AC1858">
            <v>1194158.2754002481</v>
          </cell>
          <cell r="AD1858">
            <v>103855.93693870984</v>
          </cell>
          <cell r="AE1858">
            <v>1672985.0354002481</v>
          </cell>
          <cell r="AF1858">
            <v>145499.49693870984</v>
          </cell>
          <cell r="AG1858">
            <v>5018.955106200744</v>
          </cell>
          <cell r="AH1858">
            <v>4419.8076923076924</v>
          </cell>
        </row>
        <row r="1859">
          <cell r="A1859">
            <v>2390</v>
          </cell>
          <cell r="B1859" t="str">
            <v>Коллектор по ул Кривогуза</v>
          </cell>
          <cell r="C1859">
            <v>3.6</v>
          </cell>
          <cell r="D1859" t="str">
            <v>28</v>
          </cell>
          <cell r="E1859" t="str">
            <v>11.05.05</v>
          </cell>
          <cell r="F1859" t="str">
            <v/>
          </cell>
          <cell r="G1859" t="str">
            <v xml:space="preserve">  .  .</v>
          </cell>
          <cell r="H1859">
            <v>0.01</v>
          </cell>
          <cell r="I1859">
            <v>0</v>
          </cell>
          <cell r="J1859">
            <v>0</v>
          </cell>
          <cell r="K1859">
            <v>0.01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0.01</v>
          </cell>
          <cell r="Q1859">
            <v>0</v>
          </cell>
          <cell r="R1859">
            <v>123</v>
          </cell>
          <cell r="S1859">
            <v>935</v>
          </cell>
          <cell r="T1859" t="str">
            <v>Амортизация (канализация)</v>
          </cell>
          <cell r="U1859">
            <v>2745205</v>
          </cell>
          <cell r="V1859">
            <v>46.8</v>
          </cell>
          <cell r="W1859">
            <v>18</v>
          </cell>
          <cell r="X1859">
            <v>28.8</v>
          </cell>
          <cell r="Y1859">
            <v>38.461538461538467</v>
          </cell>
          <cell r="Z1859">
            <v>1055848.0769230772</v>
          </cell>
          <cell r="AA1859">
            <v>1689356.9230769228</v>
          </cell>
          <cell r="AB1859">
            <v>168935692.30769226</v>
          </cell>
          <cell r="AC1859">
            <v>1689356.9130769225</v>
          </cell>
          <cell r="AD1859">
            <v>0</v>
          </cell>
          <cell r="AE1859">
            <v>1689356.9230769225</v>
          </cell>
          <cell r="AF1859">
            <v>0</v>
          </cell>
          <cell r="AG1859">
            <v>5068.0707692307678</v>
          </cell>
          <cell r="AH1859">
            <v>4888.1855413105413</v>
          </cell>
        </row>
        <row r="1860">
          <cell r="A1860">
            <v>2391</v>
          </cell>
          <cell r="B1860" t="str">
            <v>Кан-ция от дом 18-24 Гульдер</v>
          </cell>
          <cell r="C1860">
            <v>3.6</v>
          </cell>
          <cell r="D1860" t="str">
            <v>28</v>
          </cell>
          <cell r="E1860" t="str">
            <v>11.05.05</v>
          </cell>
          <cell r="F1860" t="str">
            <v/>
          </cell>
          <cell r="G1860" t="str">
            <v xml:space="preserve">  .  .</v>
          </cell>
          <cell r="H1860">
            <v>86906.01</v>
          </cell>
          <cell r="I1860">
            <v>0</v>
          </cell>
          <cell r="J1860">
            <v>0</v>
          </cell>
          <cell r="K1860">
            <v>86906.01</v>
          </cell>
          <cell r="L1860">
            <v>0</v>
          </cell>
          <cell r="M1860">
            <v>260.72000000000003</v>
          </cell>
          <cell r="N1860">
            <v>260.72000000000003</v>
          </cell>
          <cell r="O1860">
            <v>7558.26</v>
          </cell>
          <cell r="P1860">
            <v>79347.75</v>
          </cell>
          <cell r="Q1860">
            <v>434.53</v>
          </cell>
          <cell r="R1860">
            <v>123</v>
          </cell>
          <cell r="S1860">
            <v>935</v>
          </cell>
          <cell r="T1860" t="str">
            <v>Амортизация (канализация)</v>
          </cell>
          <cell r="U1860">
            <v>93550.8</v>
          </cell>
          <cell r="V1860">
            <v>46.8</v>
          </cell>
          <cell r="W1860">
            <v>18</v>
          </cell>
          <cell r="X1860">
            <v>28.8</v>
          </cell>
          <cell r="Y1860">
            <v>38.461538461538467</v>
          </cell>
          <cell r="Z1860">
            <v>35981.076923076929</v>
          </cell>
          <cell r="AA1860">
            <v>57569.723076923074</v>
          </cell>
          <cell r="AB1860">
            <v>0.72553693175828016</v>
          </cell>
          <cell r="AC1860">
            <v>-23852.490153245584</v>
          </cell>
          <cell r="AD1860">
            <v>-2074.4632301686615</v>
          </cell>
          <cell r="AE1860">
            <v>63053.519846754411</v>
          </cell>
          <cell r="AF1860">
            <v>5483.7967698313387</v>
          </cell>
          <cell r="AG1860">
            <v>189.16055954026322</v>
          </cell>
          <cell r="AH1860">
            <v>166.57905982905984</v>
          </cell>
        </row>
        <row r="1861">
          <cell r="A1861">
            <v>2392</v>
          </cell>
          <cell r="B1861" t="str">
            <v>Кан-ция от д 34-38 48-49 Гульдер</v>
          </cell>
          <cell r="C1861">
            <v>3.6</v>
          </cell>
          <cell r="D1861" t="str">
            <v>28</v>
          </cell>
          <cell r="E1861" t="str">
            <v>11.05.05</v>
          </cell>
          <cell r="F1861" t="str">
            <v/>
          </cell>
          <cell r="G1861" t="str">
            <v xml:space="preserve">  .  .</v>
          </cell>
          <cell r="H1861">
            <v>104739.06</v>
          </cell>
          <cell r="I1861">
            <v>0</v>
          </cell>
          <cell r="J1861">
            <v>0</v>
          </cell>
          <cell r="K1861">
            <v>104739.06</v>
          </cell>
          <cell r="L1861">
            <v>0</v>
          </cell>
          <cell r="M1861">
            <v>314.22000000000003</v>
          </cell>
          <cell r="N1861">
            <v>314.22000000000003</v>
          </cell>
          <cell r="O1861">
            <v>9109.24</v>
          </cell>
          <cell r="P1861">
            <v>95629.82</v>
          </cell>
          <cell r="Q1861">
            <v>523.70000000000005</v>
          </cell>
          <cell r="R1861">
            <v>123</v>
          </cell>
          <cell r="S1861">
            <v>935</v>
          </cell>
          <cell r="T1861" t="str">
            <v>Амортизация (канализация)</v>
          </cell>
          <cell r="U1861">
            <v>170001.15</v>
          </cell>
          <cell r="V1861">
            <v>46.8</v>
          </cell>
          <cell r="W1861">
            <v>18</v>
          </cell>
          <cell r="X1861">
            <v>28.8</v>
          </cell>
          <cell r="Y1861">
            <v>38.461538461538467</v>
          </cell>
          <cell r="Z1861">
            <v>65385.057692307702</v>
          </cell>
          <cell r="AA1861">
            <v>104616.09230769229</v>
          </cell>
          <cell r="AB1861">
            <v>1.0939693529454755</v>
          </cell>
          <cell r="AC1861">
            <v>9842.261696317335</v>
          </cell>
          <cell r="AD1861">
            <v>855.98938862504292</v>
          </cell>
          <cell r="AE1861">
            <v>114581.32169631733</v>
          </cell>
          <cell r="AF1861">
            <v>9965.2293886250427</v>
          </cell>
          <cell r="AG1861">
            <v>343.74396508895205</v>
          </cell>
          <cell r="AH1861">
            <v>302.7086004273504</v>
          </cell>
        </row>
        <row r="1862">
          <cell r="A1862">
            <v>2393</v>
          </cell>
          <cell r="B1862" t="str">
            <v>Кан-ция в м-не В-5 дома 36-39 76-81</v>
          </cell>
          <cell r="C1862">
            <v>3.6</v>
          </cell>
          <cell r="D1862" t="str">
            <v>28</v>
          </cell>
          <cell r="E1862" t="str">
            <v>11.05.05</v>
          </cell>
          <cell r="F1862" t="str">
            <v/>
          </cell>
          <cell r="G1862" t="str">
            <v xml:space="preserve">  .  .</v>
          </cell>
          <cell r="H1862">
            <v>162338.18</v>
          </cell>
          <cell r="I1862">
            <v>0</v>
          </cell>
          <cell r="J1862">
            <v>0</v>
          </cell>
          <cell r="K1862">
            <v>162338.18</v>
          </cell>
          <cell r="L1862">
            <v>0</v>
          </cell>
          <cell r="M1862">
            <v>487.01</v>
          </cell>
          <cell r="N1862">
            <v>487.01</v>
          </cell>
          <cell r="O1862">
            <v>14118.43</v>
          </cell>
          <cell r="P1862">
            <v>148219.75</v>
          </cell>
          <cell r="Q1862">
            <v>811.69</v>
          </cell>
          <cell r="R1862">
            <v>123</v>
          </cell>
          <cell r="S1862">
            <v>935</v>
          </cell>
          <cell r="T1862" t="str">
            <v>Амортизация (канализация)</v>
          </cell>
          <cell r="U1862">
            <v>186924</v>
          </cell>
          <cell r="V1862">
            <v>46.8</v>
          </cell>
          <cell r="W1862">
            <v>18</v>
          </cell>
          <cell r="X1862">
            <v>28.8</v>
          </cell>
          <cell r="Y1862">
            <v>38.461538461538467</v>
          </cell>
          <cell r="Z1862">
            <v>71893.846153846171</v>
          </cell>
          <cell r="AA1862">
            <v>115030.15384615383</v>
          </cell>
          <cell r="AB1862">
            <v>0.77607845004565068</v>
          </cell>
          <cell r="AC1862">
            <v>-36351.016882368145</v>
          </cell>
          <cell r="AD1862">
            <v>-3161.4207285219836</v>
          </cell>
          <cell r="AE1862">
            <v>125987.16311763185</v>
          </cell>
          <cell r="AF1862">
            <v>10957.009271478017</v>
          </cell>
          <cell r="AG1862">
            <v>377.96148935289557</v>
          </cell>
          <cell r="AH1862">
            <v>332.84188034188037</v>
          </cell>
        </row>
        <row r="1863">
          <cell r="A1863">
            <v>2394</v>
          </cell>
          <cell r="B1863" t="str">
            <v>Кан-ция от дом 53-58 Гульдер маг Овощи</v>
          </cell>
          <cell r="C1863">
            <v>3.6</v>
          </cell>
          <cell r="D1863" t="str">
            <v>28</v>
          </cell>
          <cell r="E1863" t="str">
            <v>11.05.05</v>
          </cell>
          <cell r="F1863" t="str">
            <v/>
          </cell>
          <cell r="G1863" t="str">
            <v xml:space="preserve">  .  .</v>
          </cell>
          <cell r="H1863">
            <v>131936.99</v>
          </cell>
          <cell r="I1863">
            <v>0</v>
          </cell>
          <cell r="J1863">
            <v>0</v>
          </cell>
          <cell r="K1863">
            <v>131936.99</v>
          </cell>
          <cell r="L1863">
            <v>0</v>
          </cell>
          <cell r="M1863">
            <v>395.81</v>
          </cell>
          <cell r="N1863">
            <v>395.81</v>
          </cell>
          <cell r="O1863">
            <v>7367.29</v>
          </cell>
          <cell r="P1863">
            <v>124569.7</v>
          </cell>
          <cell r="Q1863">
            <v>659.68</v>
          </cell>
          <cell r="R1863">
            <v>123</v>
          </cell>
          <cell r="S1863">
            <v>935</v>
          </cell>
          <cell r="T1863" t="str">
            <v>Амортизация (канализация)</v>
          </cell>
          <cell r="U1863">
            <v>146356.74</v>
          </cell>
          <cell r="V1863">
            <v>46.8</v>
          </cell>
          <cell r="W1863">
            <v>18</v>
          </cell>
          <cell r="X1863">
            <v>28.8</v>
          </cell>
          <cell r="Y1863">
            <v>38.461538461538467</v>
          </cell>
          <cell r="Z1863">
            <v>56291.053846153853</v>
          </cell>
          <cell r="AA1863">
            <v>90065.686153846138</v>
          </cell>
          <cell r="AB1863">
            <v>0.72301439398060796</v>
          </cell>
          <cell r="AC1863">
            <v>-36544.647131524471</v>
          </cell>
          <cell r="AD1863">
            <v>-2040.6332853706072</v>
          </cell>
          <cell r="AE1863">
            <v>95392.34286847552</v>
          </cell>
          <cell r="AF1863">
            <v>5326.6567146293928</v>
          </cell>
          <cell r="AG1863">
            <v>286.17702860542653</v>
          </cell>
          <cell r="AH1863">
            <v>260.60673076923075</v>
          </cell>
        </row>
        <row r="1864">
          <cell r="A1864">
            <v>2395</v>
          </cell>
          <cell r="B1864" t="str">
            <v>Кан-ция от кафе Отрар Степной 2</v>
          </cell>
          <cell r="C1864">
            <v>3.6</v>
          </cell>
          <cell r="D1864" t="str">
            <v>28</v>
          </cell>
          <cell r="E1864" t="str">
            <v>11.05.05</v>
          </cell>
          <cell r="F1864" t="str">
            <v/>
          </cell>
          <cell r="G1864" t="str">
            <v xml:space="preserve">  .  .</v>
          </cell>
          <cell r="H1864">
            <v>50142.36</v>
          </cell>
          <cell r="I1864">
            <v>0</v>
          </cell>
          <cell r="J1864">
            <v>0</v>
          </cell>
          <cell r="K1864">
            <v>50142.36</v>
          </cell>
          <cell r="L1864">
            <v>0</v>
          </cell>
          <cell r="M1864">
            <v>150.43</v>
          </cell>
          <cell r="N1864">
            <v>150.43</v>
          </cell>
          <cell r="O1864">
            <v>4360.95</v>
          </cell>
          <cell r="P1864">
            <v>45781.41</v>
          </cell>
          <cell r="Q1864">
            <v>250.71</v>
          </cell>
          <cell r="R1864">
            <v>123</v>
          </cell>
          <cell r="S1864">
            <v>935</v>
          </cell>
          <cell r="T1864" t="str">
            <v>Амортизация (канализация)</v>
          </cell>
          <cell r="U1864">
            <v>55449.45</v>
          </cell>
          <cell r="V1864">
            <v>44.2</v>
          </cell>
          <cell r="W1864">
            <v>17</v>
          </cell>
          <cell r="X1864">
            <v>27.2</v>
          </cell>
          <cell r="Y1864">
            <v>38.46153846153846</v>
          </cell>
          <cell r="Z1864">
            <v>21326.711538461535</v>
          </cell>
          <cell r="AA1864">
            <v>34122.738461538465</v>
          </cell>
          <cell r="AB1864">
            <v>0.74534048779927187</v>
          </cell>
          <cell r="AC1864">
            <v>-12769.228938193301</v>
          </cell>
          <cell r="AD1864">
            <v>-1110.5573997317651</v>
          </cell>
          <cell r="AE1864">
            <v>37373.1310618067</v>
          </cell>
          <cell r="AF1864">
            <v>3250.3926002682347</v>
          </cell>
          <cell r="AG1864">
            <v>112.11939318542009</v>
          </cell>
          <cell r="AH1864">
            <v>104.54270361990949</v>
          </cell>
        </row>
        <row r="1865">
          <cell r="A1865">
            <v>2396</v>
          </cell>
          <cell r="B1865" t="str">
            <v>Кан-ция от дом 34-35 Восток-5</v>
          </cell>
          <cell r="C1865">
            <v>3.6</v>
          </cell>
          <cell r="D1865" t="str">
            <v>28</v>
          </cell>
          <cell r="E1865" t="str">
            <v>11.05.05</v>
          </cell>
          <cell r="F1865" t="str">
            <v/>
          </cell>
          <cell r="G1865" t="str">
            <v xml:space="preserve">  .  .</v>
          </cell>
          <cell r="H1865">
            <v>16544.91</v>
          </cell>
          <cell r="I1865">
            <v>0</v>
          </cell>
          <cell r="J1865">
            <v>0</v>
          </cell>
          <cell r="K1865">
            <v>16544.91</v>
          </cell>
          <cell r="L1865">
            <v>0</v>
          </cell>
          <cell r="M1865">
            <v>49.63</v>
          </cell>
          <cell r="N1865">
            <v>49.63</v>
          </cell>
          <cell r="O1865">
            <v>1438.79</v>
          </cell>
          <cell r="P1865">
            <v>15106.12</v>
          </cell>
          <cell r="Q1865">
            <v>82.72</v>
          </cell>
          <cell r="R1865">
            <v>123</v>
          </cell>
          <cell r="S1865">
            <v>935</v>
          </cell>
          <cell r="T1865" t="str">
            <v>Амортизация (канализация)</v>
          </cell>
          <cell r="U1865">
            <v>25160</v>
          </cell>
          <cell r="V1865">
            <v>46.8</v>
          </cell>
          <cell r="W1865">
            <v>18</v>
          </cell>
          <cell r="X1865">
            <v>28.8</v>
          </cell>
          <cell r="Y1865">
            <v>38.461538461538467</v>
          </cell>
          <cell r="Z1865">
            <v>9676.923076923078</v>
          </cell>
          <cell r="AA1865">
            <v>15483.076923076922</v>
          </cell>
          <cell r="AB1865">
            <v>1.0249539208663059</v>
          </cell>
          <cell r="AC1865">
            <v>412.86037488015427</v>
          </cell>
          <cell r="AD1865">
            <v>35.903451803232201</v>
          </cell>
          <cell r="AE1865">
            <v>16957.770374880154</v>
          </cell>
          <cell r="AF1865">
            <v>1474.6934518032322</v>
          </cell>
          <cell r="AG1865">
            <v>50.873311124640459</v>
          </cell>
          <cell r="AH1865">
            <v>44.800569800569804</v>
          </cell>
        </row>
        <row r="1866">
          <cell r="A1866">
            <v>2397</v>
          </cell>
          <cell r="B1866" t="str">
            <v>Кан-ция от дом 50-52 39-42 Гульдер 1</v>
          </cell>
          <cell r="C1866">
            <v>3.6</v>
          </cell>
          <cell r="D1866" t="str">
            <v>28</v>
          </cell>
          <cell r="E1866" t="str">
            <v>11.05.05</v>
          </cell>
          <cell r="F1866" t="str">
            <v/>
          </cell>
          <cell r="G1866" t="str">
            <v xml:space="preserve">  .  .</v>
          </cell>
          <cell r="H1866">
            <v>105242.77</v>
          </cell>
          <cell r="I1866">
            <v>0</v>
          </cell>
          <cell r="J1866">
            <v>0</v>
          </cell>
          <cell r="K1866">
            <v>105242.77</v>
          </cell>
          <cell r="L1866">
            <v>0</v>
          </cell>
          <cell r="M1866">
            <v>315.73</v>
          </cell>
          <cell r="N1866">
            <v>315.73</v>
          </cell>
          <cell r="O1866">
            <v>9153.01</v>
          </cell>
          <cell r="P1866">
            <v>96089.76</v>
          </cell>
          <cell r="Q1866">
            <v>526.21</v>
          </cell>
          <cell r="R1866">
            <v>123</v>
          </cell>
          <cell r="S1866">
            <v>935</v>
          </cell>
          <cell r="T1866" t="str">
            <v>Амортизация (канализация)</v>
          </cell>
          <cell r="U1866">
            <v>521906.67</v>
          </cell>
          <cell r="V1866">
            <v>44.2</v>
          </cell>
          <cell r="W1866">
            <v>17</v>
          </cell>
          <cell r="X1866">
            <v>27.2</v>
          </cell>
          <cell r="Y1866">
            <v>38.46153846153846</v>
          </cell>
          <cell r="Z1866">
            <v>200733.33461538461</v>
          </cell>
          <cell r="AA1866">
            <v>321173.33538461546</v>
          </cell>
          <cell r="AB1866">
            <v>3.3424304044948752</v>
          </cell>
          <cell r="AC1866">
            <v>246523.86430126108</v>
          </cell>
          <cell r="AD1866">
            <v>21440.288916645637</v>
          </cell>
          <cell r="AE1866">
            <v>351766.6343012611</v>
          </cell>
          <cell r="AF1866">
            <v>30593.298916645639</v>
          </cell>
          <cell r="AG1866">
            <v>1055.2999029037835</v>
          </cell>
          <cell r="AH1866">
            <v>983.98693438914017</v>
          </cell>
        </row>
        <row r="1867">
          <cell r="A1867">
            <v>2398</v>
          </cell>
          <cell r="B1867" t="str">
            <v>Кан-ция к тепловой н/ст М-на 29</v>
          </cell>
          <cell r="C1867">
            <v>3.6</v>
          </cell>
          <cell r="D1867" t="str">
            <v>28</v>
          </cell>
          <cell r="E1867" t="str">
            <v>11.05.05</v>
          </cell>
          <cell r="F1867" t="str">
            <v/>
          </cell>
          <cell r="G1867" t="str">
            <v xml:space="preserve">  .  .</v>
          </cell>
          <cell r="H1867">
            <v>19911.63</v>
          </cell>
          <cell r="I1867">
            <v>0</v>
          </cell>
          <cell r="J1867">
            <v>0</v>
          </cell>
          <cell r="K1867">
            <v>19911.63</v>
          </cell>
          <cell r="L1867">
            <v>0</v>
          </cell>
          <cell r="M1867">
            <v>59.73</v>
          </cell>
          <cell r="N1867">
            <v>59.73</v>
          </cell>
          <cell r="O1867">
            <v>1731.59</v>
          </cell>
          <cell r="P1867">
            <v>18180.04</v>
          </cell>
          <cell r="Q1867">
            <v>99.56</v>
          </cell>
          <cell r="R1867">
            <v>123</v>
          </cell>
          <cell r="S1867">
            <v>935</v>
          </cell>
          <cell r="T1867" t="str">
            <v>Амортизация (канализация)</v>
          </cell>
          <cell r="U1867">
            <v>118179</v>
          </cell>
          <cell r="V1867">
            <v>44.2</v>
          </cell>
          <cell r="W1867">
            <v>17</v>
          </cell>
          <cell r="X1867">
            <v>27.2</v>
          </cell>
          <cell r="Y1867">
            <v>38.46153846153846</v>
          </cell>
          <cell r="Z1867">
            <v>45453.461538461539</v>
          </cell>
          <cell r="AA1867">
            <v>72725.538461538468</v>
          </cell>
          <cell r="AB1867">
            <v>4.00029584431819</v>
          </cell>
          <cell r="AC1867">
            <v>59740.780742601404</v>
          </cell>
          <cell r="AD1867">
            <v>5195.2822810629341</v>
          </cell>
          <cell r="AE1867">
            <v>79652.410742601409</v>
          </cell>
          <cell r="AF1867">
            <v>6926.8722810629342</v>
          </cell>
          <cell r="AG1867">
            <v>238.95723222780427</v>
          </cell>
          <cell r="AH1867">
            <v>222.81108597285069</v>
          </cell>
        </row>
        <row r="1868">
          <cell r="A1868">
            <v>2399</v>
          </cell>
          <cell r="B1868" t="str">
            <v>Кан-ция от дом 52/2 ул Ерубаева от НПО</v>
          </cell>
          <cell r="C1868">
            <v>3.6</v>
          </cell>
          <cell r="D1868" t="str">
            <v>28</v>
          </cell>
          <cell r="E1868" t="str">
            <v>11.05.05</v>
          </cell>
          <cell r="F1868" t="str">
            <v/>
          </cell>
          <cell r="G1868" t="str">
            <v xml:space="preserve">  .  .</v>
          </cell>
          <cell r="H1868">
            <v>66219.77</v>
          </cell>
          <cell r="I1868">
            <v>0</v>
          </cell>
          <cell r="J1868">
            <v>0</v>
          </cell>
          <cell r="K1868">
            <v>66219.77</v>
          </cell>
          <cell r="L1868">
            <v>0</v>
          </cell>
          <cell r="M1868">
            <v>198.66</v>
          </cell>
          <cell r="N1868">
            <v>198.66</v>
          </cell>
          <cell r="O1868">
            <v>5759.16</v>
          </cell>
          <cell r="P1868">
            <v>60460.61</v>
          </cell>
          <cell r="Q1868">
            <v>331.1</v>
          </cell>
          <cell r="R1868">
            <v>123</v>
          </cell>
          <cell r="S1868">
            <v>935</v>
          </cell>
          <cell r="T1868" t="str">
            <v>Амортизация (канализация)</v>
          </cell>
          <cell r="U1868">
            <v>14062.5</v>
          </cell>
          <cell r="V1868">
            <v>44.2</v>
          </cell>
          <cell r="W1868">
            <v>17</v>
          </cell>
          <cell r="X1868">
            <v>27.2</v>
          </cell>
          <cell r="Y1868">
            <v>38.46153846153846</v>
          </cell>
          <cell r="Z1868">
            <v>5408.6538461538457</v>
          </cell>
          <cell r="AA1868">
            <v>8653.8461538461543</v>
          </cell>
          <cell r="AB1868">
            <v>0.14313196896038849</v>
          </cell>
          <cell r="AC1868">
            <v>-56741.603935795938</v>
          </cell>
          <cell r="AD1868">
            <v>-4934.840089642089</v>
          </cell>
          <cell r="AE1868">
            <v>9478.1660642040661</v>
          </cell>
          <cell r="AF1868">
            <v>824.31991035791089</v>
          </cell>
          <cell r="AG1868">
            <v>28.434498192612196</v>
          </cell>
          <cell r="AH1868">
            <v>26.513009049773753</v>
          </cell>
        </row>
        <row r="1869">
          <cell r="A1869">
            <v>2400</v>
          </cell>
          <cell r="B1869" t="str">
            <v>Кан-ция от ЦТП Восток-5</v>
          </cell>
          <cell r="C1869">
            <v>3.6</v>
          </cell>
          <cell r="D1869" t="str">
            <v>28</v>
          </cell>
          <cell r="E1869" t="str">
            <v>11.05.05</v>
          </cell>
          <cell r="F1869" t="str">
            <v/>
          </cell>
          <cell r="G1869" t="str">
            <v xml:space="preserve">  .  .</v>
          </cell>
          <cell r="H1869">
            <v>26667.56</v>
          </cell>
          <cell r="I1869">
            <v>0</v>
          </cell>
          <cell r="J1869">
            <v>0</v>
          </cell>
          <cell r="K1869">
            <v>26667.56</v>
          </cell>
          <cell r="L1869">
            <v>0</v>
          </cell>
          <cell r="M1869">
            <v>80</v>
          </cell>
          <cell r="N1869">
            <v>80</v>
          </cell>
          <cell r="O1869">
            <v>2319.1999999999998</v>
          </cell>
          <cell r="P1869">
            <v>24348.36</v>
          </cell>
          <cell r="Q1869">
            <v>133.34</v>
          </cell>
          <cell r="R1869">
            <v>123</v>
          </cell>
          <cell r="S1869">
            <v>935</v>
          </cell>
          <cell r="T1869" t="str">
            <v>Амортизация (канализация)</v>
          </cell>
          <cell r="U1869">
            <v>33300</v>
          </cell>
          <cell r="V1869">
            <v>44.2</v>
          </cell>
          <cell r="W1869">
            <v>17</v>
          </cell>
          <cell r="X1869">
            <v>27.2</v>
          </cell>
          <cell r="Y1869">
            <v>38.46153846153846</v>
          </cell>
          <cell r="Z1869">
            <v>12807.692307692307</v>
          </cell>
          <cell r="AA1869">
            <v>20492.307692307695</v>
          </cell>
          <cell r="AB1869">
            <v>0.84162989590706294</v>
          </cell>
          <cell r="AC1869">
            <v>-4223.3442531046458</v>
          </cell>
          <cell r="AD1869">
            <v>-367.2919454123396</v>
          </cell>
          <cell r="AE1869">
            <v>22444.215746895356</v>
          </cell>
          <cell r="AF1869">
            <v>1951.9080545876602</v>
          </cell>
          <cell r="AG1869">
            <v>67.332647240686072</v>
          </cell>
          <cell r="AH1869">
            <v>62.782805429864247</v>
          </cell>
        </row>
        <row r="1870">
          <cell r="A1870">
            <v>2401</v>
          </cell>
          <cell r="B1870" t="str">
            <v>Кан-ция от дом 70-72 Восток-5</v>
          </cell>
          <cell r="C1870">
            <v>3.6</v>
          </cell>
          <cell r="D1870" t="str">
            <v>28</v>
          </cell>
          <cell r="E1870" t="str">
            <v>11.05.05</v>
          </cell>
          <cell r="F1870" t="str">
            <v/>
          </cell>
          <cell r="G1870" t="str">
            <v xml:space="preserve">  .  .</v>
          </cell>
          <cell r="H1870">
            <v>22611.33</v>
          </cell>
          <cell r="I1870">
            <v>0</v>
          </cell>
          <cell r="J1870">
            <v>0</v>
          </cell>
          <cell r="K1870">
            <v>22611.33</v>
          </cell>
          <cell r="L1870">
            <v>0</v>
          </cell>
          <cell r="M1870">
            <v>67.83</v>
          </cell>
          <cell r="N1870">
            <v>67.83</v>
          </cell>
          <cell r="O1870">
            <v>1966.39</v>
          </cell>
          <cell r="P1870">
            <v>20644.939999999999</v>
          </cell>
          <cell r="Q1870">
            <v>113.06</v>
          </cell>
          <cell r="R1870">
            <v>123</v>
          </cell>
          <cell r="S1870">
            <v>935</v>
          </cell>
          <cell r="T1870" t="str">
            <v>Амортизация (канализация)</v>
          </cell>
          <cell r="U1870">
            <v>18870</v>
          </cell>
          <cell r="V1870">
            <v>44.2</v>
          </cell>
          <cell r="W1870">
            <v>17</v>
          </cell>
          <cell r="X1870">
            <v>27.2</v>
          </cell>
          <cell r="Y1870">
            <v>38.46153846153846</v>
          </cell>
          <cell r="Z1870">
            <v>7257.6923076923067</v>
          </cell>
          <cell r="AA1870">
            <v>11612.307692307693</v>
          </cell>
          <cell r="AB1870">
            <v>0.56247718289845816</v>
          </cell>
          <cell r="AC1870">
            <v>-9892.972800012607</v>
          </cell>
          <cell r="AD1870">
            <v>-860.34049232030088</v>
          </cell>
          <cell r="AE1870">
            <v>12718.357199987395</v>
          </cell>
          <cell r="AF1870">
            <v>1106.0495076796992</v>
          </cell>
          <cell r="AG1870">
            <v>38.155071599962191</v>
          </cell>
          <cell r="AH1870">
            <v>35.576923076923073</v>
          </cell>
        </row>
        <row r="1871">
          <cell r="A1871">
            <v>2402</v>
          </cell>
          <cell r="B1871" t="str">
            <v>Кан-ция от дом 25-30 Гульдер 1</v>
          </cell>
          <cell r="C1871">
            <v>3.6</v>
          </cell>
          <cell r="D1871" t="str">
            <v>28</v>
          </cell>
          <cell r="E1871" t="str">
            <v>11.05.05</v>
          </cell>
          <cell r="F1871" t="str">
            <v/>
          </cell>
          <cell r="G1871" t="str">
            <v xml:space="preserve">  .  .</v>
          </cell>
          <cell r="H1871">
            <v>66992.88</v>
          </cell>
          <cell r="I1871">
            <v>0</v>
          </cell>
          <cell r="J1871">
            <v>0</v>
          </cell>
          <cell r="K1871">
            <v>66992.88</v>
          </cell>
          <cell r="L1871">
            <v>0</v>
          </cell>
          <cell r="M1871">
            <v>200.98</v>
          </cell>
          <cell r="N1871">
            <v>200.98</v>
          </cell>
          <cell r="O1871">
            <v>5826.4</v>
          </cell>
          <cell r="P1871">
            <v>61166.48</v>
          </cell>
          <cell r="Q1871">
            <v>334.96</v>
          </cell>
          <cell r="R1871">
            <v>123</v>
          </cell>
          <cell r="S1871">
            <v>935</v>
          </cell>
          <cell r="T1871" t="str">
            <v>Амортизация (канализация)</v>
          </cell>
          <cell r="U1871">
            <v>50121.45</v>
          </cell>
          <cell r="V1871">
            <v>44.2</v>
          </cell>
          <cell r="W1871">
            <v>17</v>
          </cell>
          <cell r="X1871">
            <v>27.2</v>
          </cell>
          <cell r="Y1871">
            <v>38.46153846153846</v>
          </cell>
          <cell r="Z1871">
            <v>19277.480769230766</v>
          </cell>
          <cell r="AA1871">
            <v>30843.969230769231</v>
          </cell>
          <cell r="AB1871">
            <v>0.50426261623636393</v>
          </cell>
          <cell r="AC1871">
            <v>-33210.875061991224</v>
          </cell>
          <cell r="AD1871">
            <v>-2888.3642927604492</v>
          </cell>
          <cell r="AE1871">
            <v>33782.00493800878</v>
          </cell>
          <cell r="AF1871">
            <v>2938.0357072395504</v>
          </cell>
          <cell r="AG1871">
            <v>101.34601481402636</v>
          </cell>
          <cell r="AH1871">
            <v>94.497454751131215</v>
          </cell>
        </row>
        <row r="1872">
          <cell r="A1872">
            <v>2403</v>
          </cell>
          <cell r="B1872" t="str">
            <v>Кан-ция от дом 14-15 Гульдер 1</v>
          </cell>
          <cell r="C1872">
            <v>3.6</v>
          </cell>
          <cell r="D1872" t="str">
            <v>28</v>
          </cell>
          <cell r="E1872" t="str">
            <v>11.05.05</v>
          </cell>
          <cell r="F1872" t="str">
            <v/>
          </cell>
          <cell r="G1872" t="str">
            <v xml:space="preserve">  .  .</v>
          </cell>
          <cell r="H1872">
            <v>10649.35</v>
          </cell>
          <cell r="I1872">
            <v>0</v>
          </cell>
          <cell r="J1872">
            <v>0</v>
          </cell>
          <cell r="K1872">
            <v>10649.35</v>
          </cell>
          <cell r="L1872">
            <v>0</v>
          </cell>
          <cell r="M1872">
            <v>31.95</v>
          </cell>
          <cell r="N1872">
            <v>31.95</v>
          </cell>
          <cell r="O1872">
            <v>926.23</v>
          </cell>
          <cell r="P1872">
            <v>9723.1200000000008</v>
          </cell>
          <cell r="Q1872">
            <v>53.25</v>
          </cell>
          <cell r="R1872">
            <v>123</v>
          </cell>
          <cell r="S1872">
            <v>935</v>
          </cell>
          <cell r="T1872" t="str">
            <v>Амортизация (канализация)</v>
          </cell>
          <cell r="U1872">
            <v>7050</v>
          </cell>
          <cell r="V1872">
            <v>44.2</v>
          </cell>
          <cell r="W1872">
            <v>17</v>
          </cell>
          <cell r="X1872">
            <v>27.2</v>
          </cell>
          <cell r="Y1872">
            <v>38.46153846153846</v>
          </cell>
          <cell r="Z1872">
            <v>2711.5384615384614</v>
          </cell>
          <cell r="AA1872">
            <v>4338.461538461539</v>
          </cell>
          <cell r="AB1872">
            <v>0.44620055480766857</v>
          </cell>
          <cell r="AC1872">
            <v>-5897.6041216589547</v>
          </cell>
          <cell r="AD1872">
            <v>-512.94566012049313</v>
          </cell>
          <cell r="AE1872">
            <v>4751.7458783410457</v>
          </cell>
          <cell r="AF1872">
            <v>413.28433987950689</v>
          </cell>
          <cell r="AG1872">
            <v>14.255237635023137</v>
          </cell>
          <cell r="AH1872">
            <v>13.291855203619908</v>
          </cell>
        </row>
        <row r="1873">
          <cell r="A1873">
            <v>2404</v>
          </cell>
          <cell r="B1873" t="str">
            <v>Кан-ция от дом 43-47 Гульдер -1</v>
          </cell>
          <cell r="C1873">
            <v>3.6</v>
          </cell>
          <cell r="D1873" t="str">
            <v>28</v>
          </cell>
          <cell r="E1873" t="str">
            <v>11.05.05</v>
          </cell>
          <cell r="F1873" t="str">
            <v/>
          </cell>
          <cell r="G1873" t="str">
            <v xml:space="preserve">  .  .</v>
          </cell>
          <cell r="H1873">
            <v>303432.71000000002</v>
          </cell>
          <cell r="I1873">
            <v>0</v>
          </cell>
          <cell r="J1873">
            <v>0</v>
          </cell>
          <cell r="K1873">
            <v>303432.71000000002</v>
          </cell>
          <cell r="L1873">
            <v>0</v>
          </cell>
          <cell r="M1873">
            <v>910.3</v>
          </cell>
          <cell r="N1873">
            <v>910.3</v>
          </cell>
          <cell r="O1873">
            <v>26389.599999999999</v>
          </cell>
          <cell r="P1873">
            <v>277043.11</v>
          </cell>
          <cell r="Q1873">
            <v>1517.16</v>
          </cell>
          <cell r="R1873">
            <v>123</v>
          </cell>
          <cell r="S1873">
            <v>935</v>
          </cell>
          <cell r="T1873" t="str">
            <v>Амортизация (канализация)</v>
          </cell>
          <cell r="U1873">
            <v>2508507.56</v>
          </cell>
          <cell r="V1873">
            <v>44.2</v>
          </cell>
          <cell r="W1873">
            <v>17</v>
          </cell>
          <cell r="X1873">
            <v>27.2</v>
          </cell>
          <cell r="Y1873">
            <v>38.46153846153846</v>
          </cell>
          <cell r="Z1873">
            <v>964810.6</v>
          </cell>
          <cell r="AA1873">
            <v>1543696.96</v>
          </cell>
          <cell r="AB1873">
            <v>5.5720460256167357</v>
          </cell>
          <cell r="AC1873">
            <v>1387308.3157976158</v>
          </cell>
          <cell r="AD1873">
            <v>120654.46579761538</v>
          </cell>
          <cell r="AE1873">
            <v>1690741.0257976158</v>
          </cell>
          <cell r="AF1873">
            <v>147044.06579761539</v>
          </cell>
          <cell r="AG1873">
            <v>5072.2230773928477</v>
          </cell>
          <cell r="AH1873">
            <v>4729.4637254901963</v>
          </cell>
        </row>
        <row r="1874">
          <cell r="A1874">
            <v>2405</v>
          </cell>
          <cell r="B1874" t="str">
            <v>Коллектор от к-ра Юбилейный</v>
          </cell>
          <cell r="C1874">
            <v>3.6</v>
          </cell>
          <cell r="D1874" t="str">
            <v>28</v>
          </cell>
          <cell r="E1874" t="str">
            <v>11.05.05</v>
          </cell>
          <cell r="F1874" t="str">
            <v/>
          </cell>
          <cell r="G1874" t="str">
            <v xml:space="preserve">  .  .</v>
          </cell>
          <cell r="H1874">
            <v>881572.93</v>
          </cell>
          <cell r="I1874">
            <v>0</v>
          </cell>
          <cell r="J1874">
            <v>0</v>
          </cell>
          <cell r="K1874">
            <v>881572.93</v>
          </cell>
          <cell r="L1874">
            <v>0</v>
          </cell>
          <cell r="M1874">
            <v>2644.72</v>
          </cell>
          <cell r="N1874">
            <v>2644.72</v>
          </cell>
          <cell r="O1874">
            <v>76670.44</v>
          </cell>
          <cell r="P1874">
            <v>804902.49</v>
          </cell>
          <cell r="Q1874">
            <v>4407.8599999999997</v>
          </cell>
          <cell r="R1874">
            <v>123</v>
          </cell>
          <cell r="S1874">
            <v>935</v>
          </cell>
          <cell r="T1874" t="str">
            <v>Амортизация (канализация)</v>
          </cell>
          <cell r="U1874">
            <v>1646316</v>
          </cell>
          <cell r="V1874">
            <v>37</v>
          </cell>
          <cell r="W1874">
            <v>17</v>
          </cell>
          <cell r="X1874">
            <v>20</v>
          </cell>
          <cell r="Y1874">
            <v>45.945945945945951</v>
          </cell>
          <cell r="Z1874">
            <v>756415.45945945953</v>
          </cell>
          <cell r="AA1874">
            <v>889900.54054054047</v>
          </cell>
          <cell r="AB1874">
            <v>1.1056004318492547</v>
          </cell>
          <cell r="AC1874">
            <v>93094.482114612823</v>
          </cell>
          <cell r="AD1874">
            <v>8096.4315740723687</v>
          </cell>
          <cell r="AE1874">
            <v>974667.41211461287</v>
          </cell>
          <cell r="AF1874">
            <v>84766.871574072371</v>
          </cell>
          <cell r="AG1874">
            <v>2924.0022363438388</v>
          </cell>
          <cell r="AH1874">
            <v>3707.9189189189187</v>
          </cell>
        </row>
        <row r="1875">
          <cell r="A1875">
            <v>2406</v>
          </cell>
          <cell r="B1875" t="str">
            <v>Коллекто по ул Инженерной</v>
          </cell>
          <cell r="C1875">
            <v>3.6</v>
          </cell>
          <cell r="D1875" t="str">
            <v>28</v>
          </cell>
          <cell r="E1875" t="str">
            <v>11.05.05</v>
          </cell>
          <cell r="F1875" t="str">
            <v/>
          </cell>
          <cell r="G1875" t="str">
            <v xml:space="preserve">  .  .</v>
          </cell>
          <cell r="H1875">
            <v>1480465.41</v>
          </cell>
          <cell r="I1875">
            <v>0</v>
          </cell>
          <cell r="J1875">
            <v>0</v>
          </cell>
          <cell r="K1875">
            <v>1480465.41</v>
          </cell>
          <cell r="L1875">
            <v>0</v>
          </cell>
          <cell r="M1875">
            <v>4441.3999999999996</v>
          </cell>
          <cell r="N1875">
            <v>4441.3999999999996</v>
          </cell>
          <cell r="O1875">
            <v>128756.18</v>
          </cell>
          <cell r="P1875">
            <v>1351709.23</v>
          </cell>
          <cell r="Q1875">
            <v>7402.33</v>
          </cell>
          <cell r="R1875">
            <v>123</v>
          </cell>
          <cell r="S1875">
            <v>935</v>
          </cell>
          <cell r="T1875" t="str">
            <v>Амортизация (канализация)</v>
          </cell>
          <cell r="U1875">
            <v>5939573</v>
          </cell>
          <cell r="V1875">
            <v>44.2</v>
          </cell>
          <cell r="W1875">
            <v>17</v>
          </cell>
          <cell r="X1875">
            <v>27.2</v>
          </cell>
          <cell r="Y1875">
            <v>38.46153846153846</v>
          </cell>
          <cell r="Z1875">
            <v>2284451.1538461535</v>
          </cell>
          <cell r="AA1875">
            <v>3655121.8461538465</v>
          </cell>
          <cell r="AB1875">
            <v>2.7040740456835133</v>
          </cell>
          <cell r="AC1875">
            <v>2522822.6807132009</v>
          </cell>
          <cell r="AD1875">
            <v>219410.06455935462</v>
          </cell>
          <cell r="AE1875">
            <v>4003288.0907132011</v>
          </cell>
          <cell r="AF1875">
            <v>348166.24455935461</v>
          </cell>
          <cell r="AG1875">
            <v>12009.864272139603</v>
          </cell>
          <cell r="AH1875">
            <v>11198.289969834086</v>
          </cell>
        </row>
        <row r="1876">
          <cell r="A1876">
            <v>2407</v>
          </cell>
          <cell r="B1876" t="str">
            <v>Кан-ция ул Архитектурная 3</v>
          </cell>
          <cell r="C1876">
            <v>3.6</v>
          </cell>
          <cell r="D1876" t="str">
            <v>28</v>
          </cell>
          <cell r="E1876" t="str">
            <v>11.05.05</v>
          </cell>
          <cell r="F1876" t="str">
            <v/>
          </cell>
          <cell r="G1876" t="str">
            <v xml:space="preserve">  .  .</v>
          </cell>
          <cell r="H1876">
            <v>5313.71</v>
          </cell>
          <cell r="I1876">
            <v>0</v>
          </cell>
          <cell r="J1876">
            <v>0</v>
          </cell>
          <cell r="K1876">
            <v>5313.71</v>
          </cell>
          <cell r="L1876">
            <v>0</v>
          </cell>
          <cell r="M1876">
            <v>15.94</v>
          </cell>
          <cell r="N1876">
            <v>15.94</v>
          </cell>
          <cell r="O1876">
            <v>462.1</v>
          </cell>
          <cell r="P1876">
            <v>4851.6099999999997</v>
          </cell>
          <cell r="Q1876">
            <v>26.57</v>
          </cell>
          <cell r="R1876">
            <v>123</v>
          </cell>
          <cell r="S1876">
            <v>935</v>
          </cell>
          <cell r="T1876" t="str">
            <v>Амортизация (канализация)</v>
          </cell>
          <cell r="U1876">
            <v>15750</v>
          </cell>
          <cell r="V1876">
            <v>46.8</v>
          </cell>
          <cell r="W1876">
            <v>18</v>
          </cell>
          <cell r="X1876">
            <v>28.8</v>
          </cell>
          <cell r="Y1876">
            <v>38.461538461538467</v>
          </cell>
          <cell r="Z1876">
            <v>6057.6923076923085</v>
          </cell>
          <cell r="AA1876">
            <v>9692.3076923076915</v>
          </cell>
          <cell r="AB1876">
            <v>1.9977507862972688</v>
          </cell>
          <cell r="AC1876">
            <v>5301.7583306556598</v>
          </cell>
          <cell r="AD1876">
            <v>461.06063834796794</v>
          </cell>
          <cell r="AE1876">
            <v>10615.46833065566</v>
          </cell>
          <cell r="AF1876">
            <v>923.16063834796796</v>
          </cell>
          <cell r="AG1876">
            <v>31.846404991966981</v>
          </cell>
          <cell r="AH1876">
            <v>28.044871794871796</v>
          </cell>
        </row>
        <row r="1877">
          <cell r="A1877">
            <v>2408</v>
          </cell>
          <cell r="B1877" t="str">
            <v>Кан-ция ул Белинского 7</v>
          </cell>
          <cell r="C1877">
            <v>3.6</v>
          </cell>
          <cell r="D1877" t="str">
            <v>28</v>
          </cell>
          <cell r="E1877" t="str">
            <v>11.05.05</v>
          </cell>
          <cell r="F1877" t="str">
            <v/>
          </cell>
          <cell r="G1877" t="str">
            <v xml:space="preserve">  .  .</v>
          </cell>
          <cell r="H1877">
            <v>4003.7</v>
          </cell>
          <cell r="I1877">
            <v>0</v>
          </cell>
          <cell r="J1877">
            <v>0</v>
          </cell>
          <cell r="K1877">
            <v>4003.7</v>
          </cell>
          <cell r="L1877">
            <v>0</v>
          </cell>
          <cell r="M1877">
            <v>12.01</v>
          </cell>
          <cell r="N1877">
            <v>12.01</v>
          </cell>
          <cell r="O1877">
            <v>348.17</v>
          </cell>
          <cell r="P1877">
            <v>3655.53</v>
          </cell>
          <cell r="Q1877">
            <v>20.02</v>
          </cell>
          <cell r="R1877">
            <v>123</v>
          </cell>
          <cell r="S1877">
            <v>935</v>
          </cell>
          <cell r="T1877" t="str">
            <v>Амортизация (канализация)</v>
          </cell>
          <cell r="U1877">
            <v>18620</v>
          </cell>
          <cell r="V1877">
            <v>46.8</v>
          </cell>
          <cell r="W1877">
            <v>18</v>
          </cell>
          <cell r="X1877">
            <v>28.8</v>
          </cell>
          <cell r="Y1877">
            <v>38.461538461538467</v>
          </cell>
          <cell r="Z1877">
            <v>7161.5384615384628</v>
          </cell>
          <cell r="AA1877">
            <v>11458.461538461537</v>
          </cell>
          <cell r="AB1877">
            <v>3.134555464860509</v>
          </cell>
          <cell r="AC1877">
            <v>8546.1197146620179</v>
          </cell>
          <cell r="AD1877">
            <v>743.18817620048344</v>
          </cell>
          <cell r="AE1877">
            <v>12549.819714662019</v>
          </cell>
          <cell r="AF1877">
            <v>1091.3581762004835</v>
          </cell>
          <cell r="AG1877">
            <v>37.649459143986057</v>
          </cell>
          <cell r="AH1877">
            <v>33.155270655270655</v>
          </cell>
        </row>
        <row r="1878">
          <cell r="A1878">
            <v>2409</v>
          </cell>
          <cell r="B1878" t="str">
            <v>Кан-ция ул Белинского 42</v>
          </cell>
          <cell r="C1878">
            <v>3.6</v>
          </cell>
          <cell r="D1878" t="str">
            <v>28</v>
          </cell>
          <cell r="E1878" t="str">
            <v>11.05.05</v>
          </cell>
          <cell r="F1878" t="str">
            <v/>
          </cell>
          <cell r="G1878" t="str">
            <v xml:space="preserve">  .  .</v>
          </cell>
          <cell r="H1878">
            <v>13326.38</v>
          </cell>
          <cell r="I1878">
            <v>0</v>
          </cell>
          <cell r="J1878">
            <v>0</v>
          </cell>
          <cell r="K1878">
            <v>13326.38</v>
          </cell>
          <cell r="L1878">
            <v>0</v>
          </cell>
          <cell r="M1878">
            <v>39.979999999999997</v>
          </cell>
          <cell r="N1878">
            <v>39.979999999999997</v>
          </cell>
          <cell r="O1878">
            <v>1159.02</v>
          </cell>
          <cell r="P1878">
            <v>12167.36</v>
          </cell>
          <cell r="Q1878">
            <v>66.63</v>
          </cell>
          <cell r="R1878">
            <v>123</v>
          </cell>
          <cell r="S1878">
            <v>935</v>
          </cell>
          <cell r="T1878" t="str">
            <v>Амортизация (канализация)</v>
          </cell>
          <cell r="U1878">
            <v>61936</v>
          </cell>
          <cell r="V1878">
            <v>46.8</v>
          </cell>
          <cell r="W1878">
            <v>18</v>
          </cell>
          <cell r="X1878">
            <v>28.8</v>
          </cell>
          <cell r="Y1878">
            <v>38.461538461538467</v>
          </cell>
          <cell r="Z1878">
            <v>23821.538461538465</v>
          </cell>
          <cell r="AA1878">
            <v>38114.461538461532</v>
          </cell>
          <cell r="AB1878">
            <v>3.132516958359211</v>
          </cell>
          <cell r="AC1878">
            <v>28418.731343539024</v>
          </cell>
          <cell r="AD1878">
            <v>2471.6298050774926</v>
          </cell>
          <cell r="AE1878">
            <v>41745.111343539022</v>
          </cell>
          <cell r="AF1878">
            <v>3630.6498050774926</v>
          </cell>
          <cell r="AG1878">
            <v>125.23533403061707</v>
          </cell>
          <cell r="AH1878">
            <v>110.28490028490029</v>
          </cell>
        </row>
        <row r="1879">
          <cell r="A1879">
            <v>2410</v>
          </cell>
          <cell r="B1879" t="str">
            <v>Кан-ция М-на 12 дом 35</v>
          </cell>
          <cell r="C1879">
            <v>3.6</v>
          </cell>
          <cell r="D1879" t="str">
            <v>28</v>
          </cell>
          <cell r="E1879" t="str">
            <v>11.05.05</v>
          </cell>
          <cell r="F1879" t="str">
            <v/>
          </cell>
          <cell r="G1879" t="str">
            <v xml:space="preserve">  .  .</v>
          </cell>
          <cell r="H1879">
            <v>6494.58</v>
          </cell>
          <cell r="I1879">
            <v>0</v>
          </cell>
          <cell r="J1879">
            <v>0</v>
          </cell>
          <cell r="K1879">
            <v>6494.58</v>
          </cell>
          <cell r="L1879">
            <v>0</v>
          </cell>
          <cell r="M1879">
            <v>19.48</v>
          </cell>
          <cell r="N1879">
            <v>19.48</v>
          </cell>
          <cell r="O1879">
            <v>564.74</v>
          </cell>
          <cell r="P1879">
            <v>5929.84</v>
          </cell>
          <cell r="Q1879">
            <v>32.47</v>
          </cell>
          <cell r="R1879">
            <v>123</v>
          </cell>
          <cell r="S1879">
            <v>935</v>
          </cell>
          <cell r="T1879" t="str">
            <v>Амортизация (канализация)</v>
          </cell>
          <cell r="U1879">
            <v>19250</v>
          </cell>
          <cell r="V1879">
            <v>46.8</v>
          </cell>
          <cell r="W1879">
            <v>18</v>
          </cell>
          <cell r="X1879">
            <v>28.8</v>
          </cell>
          <cell r="Y1879">
            <v>38.461538461538467</v>
          </cell>
          <cell r="Z1879">
            <v>7403.8461538461552</v>
          </cell>
          <cell r="AA1879">
            <v>11846.153846153844</v>
          </cell>
          <cell r="AB1879">
            <v>1.9977189681599914</v>
          </cell>
          <cell r="AC1879">
            <v>6479.7656562325174</v>
          </cell>
          <cell r="AD1879">
            <v>563.45181007867359</v>
          </cell>
          <cell r="AE1879">
            <v>12974.345656232517</v>
          </cell>
          <cell r="AF1879">
            <v>1128.1918100786736</v>
          </cell>
          <cell r="AG1879">
            <v>38.923036968697552</v>
          </cell>
          <cell r="AH1879">
            <v>34.277065527065531</v>
          </cell>
        </row>
        <row r="1880">
          <cell r="A1880">
            <v>2411</v>
          </cell>
          <cell r="B1880" t="str">
            <v>Кан-ция М-на 12 дом 37</v>
          </cell>
          <cell r="C1880">
            <v>3.6</v>
          </cell>
          <cell r="D1880" t="str">
            <v>28</v>
          </cell>
          <cell r="E1880" t="str">
            <v>11.05.05</v>
          </cell>
          <cell r="F1880" t="str">
            <v/>
          </cell>
          <cell r="G1880" t="str">
            <v xml:space="preserve">  .  .</v>
          </cell>
          <cell r="H1880">
            <v>6449.45</v>
          </cell>
          <cell r="I1880">
            <v>0</v>
          </cell>
          <cell r="J1880">
            <v>0</v>
          </cell>
          <cell r="K1880">
            <v>6449.45</v>
          </cell>
          <cell r="L1880">
            <v>0</v>
          </cell>
          <cell r="M1880">
            <v>19.350000000000001</v>
          </cell>
          <cell r="N1880">
            <v>19.350000000000001</v>
          </cell>
          <cell r="O1880">
            <v>560.95000000000005</v>
          </cell>
          <cell r="P1880">
            <v>5888.5</v>
          </cell>
          <cell r="Q1880">
            <v>32.25</v>
          </cell>
          <cell r="R1880">
            <v>123</v>
          </cell>
          <cell r="S1880">
            <v>935</v>
          </cell>
          <cell r="T1880" t="str">
            <v>Амортизация (канализация)</v>
          </cell>
          <cell r="U1880">
            <v>19125</v>
          </cell>
          <cell r="V1880">
            <v>46.8</v>
          </cell>
          <cell r="W1880">
            <v>18</v>
          </cell>
          <cell r="X1880">
            <v>28.8</v>
          </cell>
          <cell r="Y1880">
            <v>38.461538461538467</v>
          </cell>
          <cell r="Z1880">
            <v>7355.7692307692323</v>
          </cell>
          <cell r="AA1880">
            <v>11769.230769230768</v>
          </cell>
          <cell r="AB1880">
            <v>1.9986806095322693</v>
          </cell>
          <cell r="AC1880">
            <v>6440.9406571478949</v>
          </cell>
          <cell r="AD1880">
            <v>560.20988791712648</v>
          </cell>
          <cell r="AE1880">
            <v>12890.390657147895</v>
          </cell>
          <cell r="AF1880">
            <v>1121.1598879171265</v>
          </cell>
          <cell r="AG1880">
            <v>38.671171971443684</v>
          </cell>
          <cell r="AH1880">
            <v>34.054487179487182</v>
          </cell>
        </row>
        <row r="1881">
          <cell r="A1881">
            <v>2412</v>
          </cell>
          <cell r="B1881" t="str">
            <v>Кан-ция М-на 12 дом 45</v>
          </cell>
          <cell r="C1881">
            <v>3.6</v>
          </cell>
          <cell r="D1881" t="str">
            <v>28</v>
          </cell>
          <cell r="E1881" t="str">
            <v>11.05.05</v>
          </cell>
          <cell r="F1881" t="str">
            <v/>
          </cell>
          <cell r="G1881" t="str">
            <v xml:space="preserve">  .  .</v>
          </cell>
          <cell r="H1881">
            <v>4976.1000000000004</v>
          </cell>
          <cell r="I1881">
            <v>0</v>
          </cell>
          <cell r="J1881">
            <v>0</v>
          </cell>
          <cell r="K1881">
            <v>4976.1000000000004</v>
          </cell>
          <cell r="L1881">
            <v>0</v>
          </cell>
          <cell r="M1881">
            <v>14.93</v>
          </cell>
          <cell r="N1881">
            <v>14.93</v>
          </cell>
          <cell r="O1881">
            <v>432.81</v>
          </cell>
          <cell r="P1881">
            <v>4543.29</v>
          </cell>
          <cell r="Q1881">
            <v>24.88</v>
          </cell>
          <cell r="R1881">
            <v>123</v>
          </cell>
          <cell r="S1881">
            <v>935</v>
          </cell>
          <cell r="T1881" t="str">
            <v>Амортизация (канализация)</v>
          </cell>
          <cell r="U1881">
            <v>14750</v>
          </cell>
          <cell r="V1881">
            <v>46.8</v>
          </cell>
          <cell r="W1881">
            <v>18</v>
          </cell>
          <cell r="X1881">
            <v>28.8</v>
          </cell>
          <cell r="Y1881">
            <v>38.461538461538467</v>
          </cell>
          <cell r="Z1881">
            <v>5673.0769230769238</v>
          </cell>
          <cell r="AA1881">
            <v>9076.9230769230762</v>
          </cell>
          <cell r="AB1881">
            <v>1.9978744647431874</v>
          </cell>
          <cell r="AC1881">
            <v>4965.5231240085759</v>
          </cell>
          <cell r="AD1881">
            <v>431.89004708549891</v>
          </cell>
          <cell r="AE1881">
            <v>9941.6231240085763</v>
          </cell>
          <cell r="AF1881">
            <v>864.70004708549891</v>
          </cell>
          <cell r="AG1881">
            <v>29.824869372025731</v>
          </cell>
          <cell r="AH1881">
            <v>26.264245014245017</v>
          </cell>
        </row>
        <row r="1882">
          <cell r="A1882">
            <v>2413</v>
          </cell>
          <cell r="B1882" t="str">
            <v>Кан-ция М-на 14 дом 16</v>
          </cell>
          <cell r="C1882">
            <v>3.6</v>
          </cell>
          <cell r="D1882" t="str">
            <v>28</v>
          </cell>
          <cell r="E1882" t="str">
            <v>11.05.05</v>
          </cell>
          <cell r="F1882" t="str">
            <v/>
          </cell>
          <cell r="G1882" t="str">
            <v xml:space="preserve">  .  .</v>
          </cell>
          <cell r="H1882">
            <v>5144.8999999999996</v>
          </cell>
          <cell r="I1882">
            <v>0</v>
          </cell>
          <cell r="J1882">
            <v>0</v>
          </cell>
          <cell r="K1882">
            <v>5144.8999999999996</v>
          </cell>
          <cell r="L1882">
            <v>0</v>
          </cell>
          <cell r="M1882">
            <v>15.43</v>
          </cell>
          <cell r="N1882">
            <v>15.43</v>
          </cell>
          <cell r="O1882">
            <v>447.33</v>
          </cell>
          <cell r="P1882">
            <v>4697.57</v>
          </cell>
          <cell r="Q1882">
            <v>25.72</v>
          </cell>
          <cell r="R1882">
            <v>123</v>
          </cell>
          <cell r="S1882">
            <v>935</v>
          </cell>
          <cell r="T1882" t="str">
            <v>Амортизация (канализация)</v>
          </cell>
          <cell r="U1882">
            <v>15250</v>
          </cell>
          <cell r="V1882">
            <v>46.8</v>
          </cell>
          <cell r="W1882">
            <v>18</v>
          </cell>
          <cell r="X1882">
            <v>28.8</v>
          </cell>
          <cell r="Y1882">
            <v>38.461538461538467</v>
          </cell>
          <cell r="Z1882">
            <v>5865.3846153846162</v>
          </cell>
          <cell r="AA1882">
            <v>9384.6153846153829</v>
          </cell>
          <cell r="AB1882">
            <v>1.9977595617767023</v>
          </cell>
          <cell r="AC1882">
            <v>5133.373169384955</v>
          </cell>
          <cell r="AD1882">
            <v>446.32778476957225</v>
          </cell>
          <cell r="AE1882">
            <v>10278.273169384955</v>
          </cell>
          <cell r="AF1882">
            <v>893.65778476957223</v>
          </cell>
          <cell r="AG1882">
            <v>30.834819508154865</v>
          </cell>
          <cell r="AH1882">
            <v>27.154558404558404</v>
          </cell>
        </row>
        <row r="1883">
          <cell r="A1883">
            <v>2414</v>
          </cell>
          <cell r="B1883" t="str">
            <v>Кан-ция М-на 16 дом 41</v>
          </cell>
          <cell r="C1883">
            <v>3.6</v>
          </cell>
          <cell r="D1883" t="str">
            <v>28</v>
          </cell>
          <cell r="E1883" t="str">
            <v>11.05.05</v>
          </cell>
          <cell r="F1883" t="str">
            <v/>
          </cell>
          <cell r="G1883" t="str">
            <v xml:space="preserve">  .  .</v>
          </cell>
          <cell r="H1883">
            <v>14265.47</v>
          </cell>
          <cell r="I1883">
            <v>0</v>
          </cell>
          <cell r="J1883">
            <v>0</v>
          </cell>
          <cell r="K1883">
            <v>14265.47</v>
          </cell>
          <cell r="L1883">
            <v>0</v>
          </cell>
          <cell r="M1883">
            <v>42.8</v>
          </cell>
          <cell r="N1883">
            <v>42.8</v>
          </cell>
          <cell r="O1883">
            <v>1240.76</v>
          </cell>
          <cell r="P1883">
            <v>13024.71</v>
          </cell>
          <cell r="Q1883">
            <v>71.33</v>
          </cell>
          <cell r="R1883">
            <v>123</v>
          </cell>
          <cell r="S1883">
            <v>935</v>
          </cell>
          <cell r="T1883" t="str">
            <v>Амортизация (канализация)</v>
          </cell>
          <cell r="U1883">
            <v>25375</v>
          </cell>
          <cell r="V1883">
            <v>46.8</v>
          </cell>
          <cell r="W1883">
            <v>18</v>
          </cell>
          <cell r="X1883">
            <v>28.8</v>
          </cell>
          <cell r="Y1883">
            <v>38.461538461538467</v>
          </cell>
          <cell r="Z1883">
            <v>9759.6153846153866</v>
          </cell>
          <cell r="AA1883">
            <v>15615.384615384613</v>
          </cell>
          <cell r="AB1883">
            <v>1.1989045909954705</v>
          </cell>
          <cell r="AC1883">
            <v>2837.4674757081539</v>
          </cell>
          <cell r="AD1883">
            <v>246.79286032354003</v>
          </cell>
          <cell r="AE1883">
            <v>17102.937475708153</v>
          </cell>
          <cell r="AF1883">
            <v>1487.55286032354</v>
          </cell>
          <cell r="AG1883">
            <v>51.308812427124458</v>
          </cell>
          <cell r="AH1883">
            <v>45.183404558404561</v>
          </cell>
        </row>
        <row r="1884">
          <cell r="A1884">
            <v>2415</v>
          </cell>
          <cell r="B1884" t="str">
            <v>Кан-ция ул Магнитогорская 18</v>
          </cell>
          <cell r="C1884">
            <v>3.6</v>
          </cell>
          <cell r="D1884" t="str">
            <v>28</v>
          </cell>
          <cell r="E1884" t="str">
            <v>11.05.05</v>
          </cell>
          <cell r="F1884" t="str">
            <v/>
          </cell>
          <cell r="G1884" t="str">
            <v xml:space="preserve">  .  .</v>
          </cell>
          <cell r="H1884">
            <v>15833.32</v>
          </cell>
          <cell r="I1884">
            <v>0</v>
          </cell>
          <cell r="J1884">
            <v>0</v>
          </cell>
          <cell r="K1884">
            <v>15833.32</v>
          </cell>
          <cell r="L1884">
            <v>0</v>
          </cell>
          <cell r="M1884">
            <v>47.5</v>
          </cell>
          <cell r="N1884">
            <v>47.5</v>
          </cell>
          <cell r="O1884">
            <v>1377.02</v>
          </cell>
          <cell r="P1884">
            <v>14456.3</v>
          </cell>
          <cell r="Q1884">
            <v>79.17</v>
          </cell>
          <cell r="R1884">
            <v>123</v>
          </cell>
          <cell r="S1884">
            <v>935</v>
          </cell>
          <cell r="T1884" t="str">
            <v>Амортизация (канализация)</v>
          </cell>
          <cell r="U1884">
            <v>72540</v>
          </cell>
          <cell r="V1884">
            <v>46.8</v>
          </cell>
          <cell r="W1884">
            <v>18</v>
          </cell>
          <cell r="X1884">
            <v>28.8</v>
          </cell>
          <cell r="Y1884">
            <v>38.461538461538467</v>
          </cell>
          <cell r="Z1884">
            <v>27900</v>
          </cell>
          <cell r="AA1884">
            <v>44640</v>
          </cell>
          <cell r="AB1884">
            <v>3.0879270629414166</v>
          </cell>
          <cell r="AC1884">
            <v>33058.817324211588</v>
          </cell>
          <cell r="AD1884">
            <v>2875.1173242115897</v>
          </cell>
          <cell r="AE1884">
            <v>48892.137324211588</v>
          </cell>
          <cell r="AF1884">
            <v>4252.1373242115897</v>
          </cell>
          <cell r="AG1884">
            <v>146.67641197263478</v>
          </cell>
          <cell r="AH1884">
            <v>129.16666666666666</v>
          </cell>
        </row>
        <row r="1885">
          <cell r="A1885">
            <v>2416</v>
          </cell>
          <cell r="B1885" t="str">
            <v>Кан-ция ул Аманжолова 13</v>
          </cell>
          <cell r="C1885">
            <v>3.6</v>
          </cell>
          <cell r="D1885" t="str">
            <v>28</v>
          </cell>
          <cell r="E1885" t="str">
            <v>11.05.05</v>
          </cell>
          <cell r="F1885" t="str">
            <v/>
          </cell>
          <cell r="G1885" t="str">
            <v xml:space="preserve">  .  .</v>
          </cell>
          <cell r="H1885">
            <v>3582.1</v>
          </cell>
          <cell r="I1885">
            <v>0</v>
          </cell>
          <cell r="J1885">
            <v>0</v>
          </cell>
          <cell r="K1885">
            <v>3582.1</v>
          </cell>
          <cell r="L1885">
            <v>0</v>
          </cell>
          <cell r="M1885">
            <v>10.75</v>
          </cell>
          <cell r="N1885">
            <v>10.75</v>
          </cell>
          <cell r="O1885">
            <v>311.63</v>
          </cell>
          <cell r="P1885">
            <v>3270.47</v>
          </cell>
          <cell r="Q1885">
            <v>17.91</v>
          </cell>
          <cell r="R1885">
            <v>123</v>
          </cell>
          <cell r="S1885">
            <v>935</v>
          </cell>
          <cell r="T1885" t="str">
            <v>Амортизация (канализация)</v>
          </cell>
          <cell r="U1885">
            <v>10625</v>
          </cell>
          <cell r="V1885">
            <v>46.8</v>
          </cell>
          <cell r="W1885">
            <v>18</v>
          </cell>
          <cell r="X1885">
            <v>28.8</v>
          </cell>
          <cell r="Y1885">
            <v>38.461538461538467</v>
          </cell>
          <cell r="Z1885">
            <v>4086.5384615384623</v>
          </cell>
          <cell r="AA1885">
            <v>6538.4615384615372</v>
          </cell>
          <cell r="AB1885">
            <v>1.9992421696152349</v>
          </cell>
          <cell r="AC1885">
            <v>3579.3853757787333</v>
          </cell>
          <cell r="AD1885">
            <v>311.39383731719568</v>
          </cell>
          <cell r="AE1885">
            <v>7161.4853757787332</v>
          </cell>
          <cell r="AF1885">
            <v>623.02383731719567</v>
          </cell>
          <cell r="AG1885">
            <v>21.484456127336202</v>
          </cell>
          <cell r="AH1885">
            <v>18.919159544159545</v>
          </cell>
        </row>
        <row r="1886">
          <cell r="A1886">
            <v>2417</v>
          </cell>
          <cell r="B1886" t="str">
            <v>Кан-ция ул Аманжолова 69</v>
          </cell>
          <cell r="C1886">
            <v>3.6</v>
          </cell>
          <cell r="D1886" t="str">
            <v>28</v>
          </cell>
          <cell r="E1886" t="str">
            <v>11.05.05</v>
          </cell>
          <cell r="F1886" t="str">
            <v/>
          </cell>
          <cell r="G1886" t="str">
            <v xml:space="preserve">  .  .</v>
          </cell>
          <cell r="H1886">
            <v>4087.9</v>
          </cell>
          <cell r="I1886">
            <v>0</v>
          </cell>
          <cell r="J1886">
            <v>0</v>
          </cell>
          <cell r="K1886">
            <v>4087.9</v>
          </cell>
          <cell r="L1886">
            <v>0</v>
          </cell>
          <cell r="M1886">
            <v>12.26</v>
          </cell>
          <cell r="N1886">
            <v>12.26</v>
          </cell>
          <cell r="O1886">
            <v>355.42</v>
          </cell>
          <cell r="P1886">
            <v>3732.48</v>
          </cell>
          <cell r="Q1886">
            <v>20.440000000000001</v>
          </cell>
          <cell r="R1886">
            <v>123</v>
          </cell>
          <cell r="S1886">
            <v>935</v>
          </cell>
          <cell r="T1886" t="str">
            <v>Амортизация (канализация)</v>
          </cell>
          <cell r="U1886">
            <v>12125</v>
          </cell>
          <cell r="V1886">
            <v>46.8</v>
          </cell>
          <cell r="W1886">
            <v>18</v>
          </cell>
          <cell r="X1886">
            <v>28.8</v>
          </cell>
          <cell r="Y1886">
            <v>38.461538461538467</v>
          </cell>
          <cell r="Z1886">
            <v>4663.461538461539</v>
          </cell>
          <cell r="AA1886">
            <v>7461.538461538461</v>
          </cell>
          <cell r="AB1886">
            <v>1.9990833069536771</v>
          </cell>
          <cell r="AC1886">
            <v>4084.152650495937</v>
          </cell>
          <cell r="AD1886">
            <v>355.09418895747598</v>
          </cell>
          <cell r="AE1886">
            <v>8172.0526504959371</v>
          </cell>
          <cell r="AF1886">
            <v>710.51418895747599</v>
          </cell>
          <cell r="AG1886">
            <v>24.516157951487813</v>
          </cell>
          <cell r="AH1886">
            <v>21.590099715099715</v>
          </cell>
        </row>
        <row r="1887">
          <cell r="A1887">
            <v>2418</v>
          </cell>
          <cell r="B1887" t="str">
            <v>Кан-ция ул Аманжолова 23</v>
          </cell>
          <cell r="C1887">
            <v>3.6</v>
          </cell>
          <cell r="D1887" t="str">
            <v>28</v>
          </cell>
          <cell r="E1887" t="str">
            <v>11.05.05</v>
          </cell>
          <cell r="F1887" t="str">
            <v/>
          </cell>
          <cell r="G1887" t="str">
            <v xml:space="preserve">  .  .</v>
          </cell>
          <cell r="H1887">
            <v>3542.22</v>
          </cell>
          <cell r="I1887">
            <v>0</v>
          </cell>
          <cell r="J1887">
            <v>0</v>
          </cell>
          <cell r="K1887">
            <v>3542.22</v>
          </cell>
          <cell r="L1887">
            <v>0</v>
          </cell>
          <cell r="M1887">
            <v>10.63</v>
          </cell>
          <cell r="N1887">
            <v>10.63</v>
          </cell>
          <cell r="O1887">
            <v>308.14999999999998</v>
          </cell>
          <cell r="P1887">
            <v>3234.07</v>
          </cell>
          <cell r="Q1887">
            <v>17.71</v>
          </cell>
          <cell r="R1887">
            <v>123</v>
          </cell>
          <cell r="S1887">
            <v>935</v>
          </cell>
          <cell r="T1887" t="str">
            <v>Амортизация (канализация)</v>
          </cell>
          <cell r="U1887">
            <v>10500</v>
          </cell>
          <cell r="V1887">
            <v>46.8</v>
          </cell>
          <cell r="W1887">
            <v>18</v>
          </cell>
          <cell r="X1887">
            <v>28.8</v>
          </cell>
          <cell r="Y1887">
            <v>38.461538461538467</v>
          </cell>
          <cell r="Z1887">
            <v>4038.4615384615395</v>
          </cell>
          <cell r="AA1887">
            <v>6461.538461538461</v>
          </cell>
          <cell r="AB1887">
            <v>1.9979587521415618</v>
          </cell>
          <cell r="AC1887">
            <v>3534.9894510108829</v>
          </cell>
          <cell r="AD1887">
            <v>307.52098947242223</v>
          </cell>
          <cell r="AE1887">
            <v>7077.2094510108827</v>
          </cell>
          <cell r="AF1887">
            <v>615.67098947242221</v>
          </cell>
          <cell r="AG1887">
            <v>21.231628353032647</v>
          </cell>
          <cell r="AH1887">
            <v>18.696581196581196</v>
          </cell>
        </row>
        <row r="1888">
          <cell r="A1888">
            <v>2419</v>
          </cell>
          <cell r="B1888" t="str">
            <v>Кан-ция ул Аманжолова 31</v>
          </cell>
          <cell r="C1888">
            <v>3.6</v>
          </cell>
          <cell r="D1888" t="str">
            <v>28</v>
          </cell>
          <cell r="E1888" t="str">
            <v>11.05.05</v>
          </cell>
          <cell r="F1888" t="str">
            <v/>
          </cell>
          <cell r="G1888" t="str">
            <v xml:space="preserve">  .  .</v>
          </cell>
          <cell r="H1888">
            <v>3542.22</v>
          </cell>
          <cell r="I1888">
            <v>0</v>
          </cell>
          <cell r="J1888">
            <v>0</v>
          </cell>
          <cell r="K1888">
            <v>3542.22</v>
          </cell>
          <cell r="L1888">
            <v>0</v>
          </cell>
          <cell r="M1888">
            <v>10.63</v>
          </cell>
          <cell r="N1888">
            <v>10.63</v>
          </cell>
          <cell r="O1888">
            <v>308.14999999999998</v>
          </cell>
          <cell r="P1888">
            <v>3234.07</v>
          </cell>
          <cell r="Q1888">
            <v>17.71</v>
          </cell>
          <cell r="R1888">
            <v>123</v>
          </cell>
          <cell r="S1888">
            <v>935</v>
          </cell>
          <cell r="T1888" t="str">
            <v>Амортизация (канализация)</v>
          </cell>
          <cell r="U1888">
            <v>10500</v>
          </cell>
          <cell r="V1888">
            <v>46.8</v>
          </cell>
          <cell r="W1888">
            <v>18</v>
          </cell>
          <cell r="X1888">
            <v>28.8</v>
          </cell>
          <cell r="Y1888">
            <v>38.461538461538467</v>
          </cell>
          <cell r="Z1888">
            <v>4038.4615384615395</v>
          </cell>
          <cell r="AA1888">
            <v>6461.538461538461</v>
          </cell>
          <cell r="AB1888">
            <v>1.9979587521415618</v>
          </cell>
          <cell r="AC1888">
            <v>3534.9894510108829</v>
          </cell>
          <cell r="AD1888">
            <v>307.52098947242223</v>
          </cell>
          <cell r="AE1888">
            <v>7077.2094510108827</v>
          </cell>
          <cell r="AF1888">
            <v>615.67098947242221</v>
          </cell>
          <cell r="AG1888">
            <v>21.231628353032647</v>
          </cell>
          <cell r="AH1888">
            <v>18.696581196581196</v>
          </cell>
        </row>
        <row r="1889">
          <cell r="A1889">
            <v>2420</v>
          </cell>
          <cell r="B1889" t="str">
            <v>Кан-ция ул Аманжолова 37</v>
          </cell>
          <cell r="C1889">
            <v>3.6</v>
          </cell>
          <cell r="D1889" t="str">
            <v>28</v>
          </cell>
          <cell r="E1889" t="str">
            <v>11.05.05</v>
          </cell>
          <cell r="F1889" t="str">
            <v/>
          </cell>
          <cell r="G1889" t="str">
            <v xml:space="preserve">  .  .</v>
          </cell>
          <cell r="H1889">
            <v>4341.1000000000004</v>
          </cell>
          <cell r="I1889">
            <v>0</v>
          </cell>
          <cell r="J1889">
            <v>0</v>
          </cell>
          <cell r="K1889">
            <v>4341.1000000000004</v>
          </cell>
          <cell r="L1889">
            <v>0</v>
          </cell>
          <cell r="M1889">
            <v>13.02</v>
          </cell>
          <cell r="N1889">
            <v>13.02</v>
          </cell>
          <cell r="O1889">
            <v>377.46</v>
          </cell>
          <cell r="P1889">
            <v>3963.64</v>
          </cell>
          <cell r="Q1889">
            <v>21.71</v>
          </cell>
          <cell r="R1889">
            <v>123</v>
          </cell>
          <cell r="S1889">
            <v>935</v>
          </cell>
          <cell r="T1889" t="str">
            <v>Амортизация (канализация)</v>
          </cell>
          <cell r="U1889">
            <v>12875</v>
          </cell>
          <cell r="V1889">
            <v>46.8</v>
          </cell>
          <cell r="W1889">
            <v>18</v>
          </cell>
          <cell r="X1889">
            <v>28.8</v>
          </cell>
          <cell r="Y1889">
            <v>38.461538461538467</v>
          </cell>
          <cell r="Z1889">
            <v>4951.923076923078</v>
          </cell>
          <cell r="AA1889">
            <v>7923.076923076922</v>
          </cell>
          <cell r="AB1889">
            <v>1.9989395916573962</v>
          </cell>
          <cell r="AC1889">
            <v>4336.4966613439228</v>
          </cell>
          <cell r="AD1889">
            <v>377.0597382670008</v>
          </cell>
          <cell r="AE1889">
            <v>8677.5966613439232</v>
          </cell>
          <cell r="AF1889">
            <v>754.51973826700078</v>
          </cell>
          <cell r="AG1889">
            <v>26.032789984031769</v>
          </cell>
          <cell r="AH1889">
            <v>22.925569800569804</v>
          </cell>
        </row>
        <row r="1890">
          <cell r="A1890">
            <v>2421</v>
          </cell>
          <cell r="B1890" t="str">
            <v>Кан-ция М-н 21 дом 26</v>
          </cell>
          <cell r="C1890">
            <v>3.6</v>
          </cell>
          <cell r="D1890" t="str">
            <v>28</v>
          </cell>
          <cell r="E1890" t="str">
            <v>11.05.05</v>
          </cell>
          <cell r="F1890" t="str">
            <v/>
          </cell>
          <cell r="G1890" t="str">
            <v xml:space="preserve">  .  .</v>
          </cell>
          <cell r="H1890">
            <v>8434.2900000000009</v>
          </cell>
          <cell r="I1890">
            <v>0</v>
          </cell>
          <cell r="J1890">
            <v>0</v>
          </cell>
          <cell r="K1890">
            <v>8434.2900000000009</v>
          </cell>
          <cell r="L1890">
            <v>0</v>
          </cell>
          <cell r="M1890">
            <v>25.3</v>
          </cell>
          <cell r="N1890">
            <v>25.3</v>
          </cell>
          <cell r="O1890">
            <v>733.46</v>
          </cell>
          <cell r="P1890">
            <v>7700.83</v>
          </cell>
          <cell r="Q1890">
            <v>42.17</v>
          </cell>
          <cell r="R1890">
            <v>123</v>
          </cell>
          <cell r="S1890">
            <v>935</v>
          </cell>
          <cell r="T1890" t="str">
            <v>Амортизация (канализация)</v>
          </cell>
          <cell r="U1890">
            <v>15000</v>
          </cell>
          <cell r="V1890">
            <v>46.8</v>
          </cell>
          <cell r="W1890">
            <v>18</v>
          </cell>
          <cell r="X1890">
            <v>28.8</v>
          </cell>
          <cell r="Y1890">
            <v>38.461538461538467</v>
          </cell>
          <cell r="Z1890">
            <v>5769.2307692307704</v>
          </cell>
          <cell r="AA1890">
            <v>9230.7692307692305</v>
          </cell>
          <cell r="AB1890">
            <v>1.1986719913008377</v>
          </cell>
          <cell r="AC1890">
            <v>1675.6571895087418</v>
          </cell>
          <cell r="AD1890">
            <v>145.71795873951237</v>
          </cell>
          <cell r="AE1890">
            <v>10109.947189508743</v>
          </cell>
          <cell r="AF1890">
            <v>879.17795873951241</v>
          </cell>
          <cell r="AG1890">
            <v>30.329841568526223</v>
          </cell>
          <cell r="AH1890">
            <v>26.709401709401714</v>
          </cell>
        </row>
        <row r="1891">
          <cell r="A1891">
            <v>2422</v>
          </cell>
          <cell r="B1891" t="str">
            <v>Кан-ция ул Сатпаева 2-58</v>
          </cell>
          <cell r="C1891">
            <v>3.6</v>
          </cell>
          <cell r="D1891" t="str">
            <v>28</v>
          </cell>
          <cell r="E1891" t="str">
            <v>11.05.05</v>
          </cell>
          <cell r="F1891" t="str">
            <v/>
          </cell>
          <cell r="G1891" t="str">
            <v xml:space="preserve">  .  .</v>
          </cell>
          <cell r="H1891">
            <v>119093.52</v>
          </cell>
          <cell r="I1891">
            <v>0</v>
          </cell>
          <cell r="J1891">
            <v>0</v>
          </cell>
          <cell r="K1891">
            <v>119093.52</v>
          </cell>
          <cell r="L1891">
            <v>0</v>
          </cell>
          <cell r="M1891">
            <v>357.28</v>
          </cell>
          <cell r="N1891">
            <v>357.28</v>
          </cell>
          <cell r="O1891">
            <v>10357.540000000001</v>
          </cell>
          <cell r="P1891">
            <v>108735.98</v>
          </cell>
          <cell r="Q1891">
            <v>595.47</v>
          </cell>
          <cell r="R1891">
            <v>123</v>
          </cell>
          <cell r="S1891">
            <v>935</v>
          </cell>
          <cell r="T1891" t="str">
            <v>Амортизация (канализация)</v>
          </cell>
          <cell r="U1891">
            <v>353000</v>
          </cell>
          <cell r="V1891">
            <v>46.8</v>
          </cell>
          <cell r="W1891">
            <v>18</v>
          </cell>
          <cell r="X1891">
            <v>28.8</v>
          </cell>
          <cell r="Y1891">
            <v>38.461538461538467</v>
          </cell>
          <cell r="Z1891">
            <v>135769.23076923081</v>
          </cell>
          <cell r="AA1891">
            <v>217230.76923076919</v>
          </cell>
          <cell r="AB1891">
            <v>1.9977818678855812</v>
          </cell>
          <cell r="AC1891">
            <v>118829.35483866882</v>
          </cell>
          <cell r="AD1891">
            <v>10334.565607899625</v>
          </cell>
          <cell r="AE1891">
            <v>237922.87483866882</v>
          </cell>
          <cell r="AF1891">
            <v>20692.105607899626</v>
          </cell>
          <cell r="AG1891">
            <v>713.76862451600653</v>
          </cell>
          <cell r="AH1891">
            <v>628.56125356125358</v>
          </cell>
        </row>
        <row r="1892">
          <cell r="A1892">
            <v>2423</v>
          </cell>
          <cell r="B1892" t="str">
            <v>Кан-ция ул Говорова 10 16-32 четные</v>
          </cell>
          <cell r="C1892">
            <v>3.6</v>
          </cell>
          <cell r="D1892" t="str">
            <v>28</v>
          </cell>
          <cell r="E1892" t="str">
            <v>11.05.05</v>
          </cell>
          <cell r="F1892" t="str">
            <v/>
          </cell>
          <cell r="G1892" t="str">
            <v xml:space="preserve">  .  .</v>
          </cell>
          <cell r="H1892">
            <v>61610.65</v>
          </cell>
          <cell r="I1892">
            <v>0</v>
          </cell>
          <cell r="J1892">
            <v>0</v>
          </cell>
          <cell r="K1892">
            <v>61610.65</v>
          </cell>
          <cell r="L1892">
            <v>0</v>
          </cell>
          <cell r="M1892">
            <v>184.83</v>
          </cell>
          <cell r="N1892">
            <v>184.83</v>
          </cell>
          <cell r="O1892">
            <v>5358.23</v>
          </cell>
          <cell r="P1892">
            <v>56252.42</v>
          </cell>
          <cell r="Q1892">
            <v>308.05</v>
          </cell>
          <cell r="R1892">
            <v>123</v>
          </cell>
          <cell r="S1892">
            <v>935</v>
          </cell>
          <cell r="T1892" t="str">
            <v>Амортизация (канализация)</v>
          </cell>
          <cell r="U1892">
            <v>182625</v>
          </cell>
          <cell r="V1892">
            <v>46.8</v>
          </cell>
          <cell r="W1892">
            <v>18</v>
          </cell>
          <cell r="X1892">
            <v>28.8</v>
          </cell>
          <cell r="Y1892">
            <v>38.461538461538467</v>
          </cell>
          <cell r="Z1892">
            <v>70240.384615384624</v>
          </cell>
          <cell r="AA1892">
            <v>112384.61538461538</v>
          </cell>
          <cell r="AB1892">
            <v>1.9978627654528531</v>
          </cell>
          <cell r="AC1892">
            <v>61478.973590347821</v>
          </cell>
          <cell r="AD1892">
            <v>5346.7782057324403</v>
          </cell>
          <cell r="AE1892">
            <v>123089.62359034782</v>
          </cell>
          <cell r="AF1892">
            <v>10705.00820573244</v>
          </cell>
          <cell r="AG1892">
            <v>369.26887077104351</v>
          </cell>
          <cell r="AH1892">
            <v>325.18696581196582</v>
          </cell>
        </row>
        <row r="1893">
          <cell r="A1893">
            <v>2424</v>
          </cell>
          <cell r="B1893" t="str">
            <v>Кан-ция ул Медицинская 21 23 25</v>
          </cell>
          <cell r="C1893">
            <v>3.6</v>
          </cell>
          <cell r="D1893" t="str">
            <v>28</v>
          </cell>
          <cell r="E1893" t="str">
            <v>11.05.05</v>
          </cell>
          <cell r="F1893" t="str">
            <v/>
          </cell>
          <cell r="G1893" t="str">
            <v xml:space="preserve">  .  .</v>
          </cell>
          <cell r="H1893">
            <v>4893.5</v>
          </cell>
          <cell r="I1893">
            <v>0</v>
          </cell>
          <cell r="J1893">
            <v>0</v>
          </cell>
          <cell r="K1893">
            <v>4893.5</v>
          </cell>
          <cell r="L1893">
            <v>0</v>
          </cell>
          <cell r="M1893">
            <v>14.68</v>
          </cell>
          <cell r="N1893">
            <v>14.68</v>
          </cell>
          <cell r="O1893">
            <v>425.58</v>
          </cell>
          <cell r="P1893">
            <v>4467.92</v>
          </cell>
          <cell r="Q1893">
            <v>24.47</v>
          </cell>
          <cell r="R1893">
            <v>123</v>
          </cell>
          <cell r="S1893">
            <v>935</v>
          </cell>
          <cell r="T1893" t="str">
            <v>Амортизация (канализация)</v>
          </cell>
          <cell r="U1893">
            <v>113600</v>
          </cell>
          <cell r="V1893">
            <v>46.8</v>
          </cell>
          <cell r="W1893">
            <v>18</v>
          </cell>
          <cell r="X1893">
            <v>28.8</v>
          </cell>
          <cell r="Y1893">
            <v>38.461538461538467</v>
          </cell>
          <cell r="Z1893">
            <v>43692.307692307702</v>
          </cell>
          <cell r="AA1893">
            <v>69907.692307692298</v>
          </cell>
          <cell r="AB1893">
            <v>15.646585504595492</v>
          </cell>
          <cell r="AC1893">
            <v>71673.066166738048</v>
          </cell>
          <cell r="AD1893">
            <v>6233.2938590457497</v>
          </cell>
          <cell r="AE1893">
            <v>76566.566166738048</v>
          </cell>
          <cell r="AF1893">
            <v>6658.8738590457497</v>
          </cell>
          <cell r="AG1893">
            <v>229.69969850021414</v>
          </cell>
          <cell r="AH1893">
            <v>202.27920227920231</v>
          </cell>
        </row>
        <row r="1894">
          <cell r="A1894">
            <v>2425</v>
          </cell>
          <cell r="B1894" t="str">
            <v>Кан-ция М-на 6 дом 1</v>
          </cell>
          <cell r="C1894">
            <v>3.6</v>
          </cell>
          <cell r="D1894" t="str">
            <v>28</v>
          </cell>
          <cell r="E1894" t="str">
            <v>11.05.05</v>
          </cell>
          <cell r="F1894" t="str">
            <v/>
          </cell>
          <cell r="G1894" t="str">
            <v xml:space="preserve">  .  .</v>
          </cell>
          <cell r="H1894">
            <v>10121.41</v>
          </cell>
          <cell r="I1894">
            <v>0</v>
          </cell>
          <cell r="J1894">
            <v>0</v>
          </cell>
          <cell r="K1894">
            <v>10121.41</v>
          </cell>
          <cell r="L1894">
            <v>0</v>
          </cell>
          <cell r="M1894">
            <v>30.36</v>
          </cell>
          <cell r="N1894">
            <v>30.36</v>
          </cell>
          <cell r="O1894">
            <v>880.14</v>
          </cell>
          <cell r="P1894">
            <v>9241.27</v>
          </cell>
          <cell r="Q1894">
            <v>50.61</v>
          </cell>
          <cell r="R1894">
            <v>123</v>
          </cell>
          <cell r="S1894">
            <v>935</v>
          </cell>
          <cell r="T1894" t="str">
            <v>Амортизация (канализация)</v>
          </cell>
          <cell r="U1894">
            <v>17500</v>
          </cell>
          <cell r="V1894">
            <v>46.8</v>
          </cell>
          <cell r="W1894">
            <v>18</v>
          </cell>
          <cell r="X1894">
            <v>28.8</v>
          </cell>
          <cell r="Y1894">
            <v>38.461538461538467</v>
          </cell>
          <cell r="Z1894">
            <v>6730.7692307692323</v>
          </cell>
          <cell r="AA1894">
            <v>10769.230769230768</v>
          </cell>
          <cell r="AB1894">
            <v>1.165340994174044</v>
          </cell>
          <cell r="AC1894">
            <v>1673.4839918431117</v>
          </cell>
          <cell r="AD1894">
            <v>145.52322261234315</v>
          </cell>
          <cell r="AE1894">
            <v>11794.893991843112</v>
          </cell>
          <cell r="AF1894">
            <v>1025.6632226123431</v>
          </cell>
          <cell r="AG1894">
            <v>35.38468197552934</v>
          </cell>
          <cell r="AH1894">
            <v>31.160968660968663</v>
          </cell>
        </row>
        <row r="1895">
          <cell r="A1895">
            <v>2426</v>
          </cell>
          <cell r="B1895" t="str">
            <v>Кан-ция М-на 6 дом 2</v>
          </cell>
          <cell r="C1895">
            <v>3.6</v>
          </cell>
          <cell r="D1895" t="str">
            <v>28</v>
          </cell>
          <cell r="E1895" t="str">
            <v>11.05.05</v>
          </cell>
          <cell r="F1895" t="str">
            <v/>
          </cell>
          <cell r="G1895" t="str">
            <v xml:space="preserve">  .  .</v>
          </cell>
          <cell r="H1895">
            <v>7309.81</v>
          </cell>
          <cell r="I1895">
            <v>0</v>
          </cell>
          <cell r="J1895">
            <v>0</v>
          </cell>
          <cell r="K1895">
            <v>7309.81</v>
          </cell>
          <cell r="L1895">
            <v>0</v>
          </cell>
          <cell r="M1895">
            <v>21.93</v>
          </cell>
          <cell r="N1895">
            <v>21.93</v>
          </cell>
          <cell r="O1895">
            <v>635.75</v>
          </cell>
          <cell r="P1895">
            <v>6674.06</v>
          </cell>
          <cell r="Q1895">
            <v>36.549999999999997</v>
          </cell>
          <cell r="R1895">
            <v>123</v>
          </cell>
          <cell r="S1895">
            <v>935</v>
          </cell>
          <cell r="T1895" t="str">
            <v>Амортизация (канализация)</v>
          </cell>
          <cell r="U1895">
            <v>16250</v>
          </cell>
          <cell r="V1895">
            <v>46.8</v>
          </cell>
          <cell r="W1895">
            <v>18</v>
          </cell>
          <cell r="X1895">
            <v>28.8</v>
          </cell>
          <cell r="Y1895">
            <v>38.461538461538467</v>
          </cell>
          <cell r="Z1895">
            <v>6250</v>
          </cell>
          <cell r="AA1895">
            <v>10000</v>
          </cell>
          <cell r="AB1895">
            <v>1.4983383427778592</v>
          </cell>
          <cell r="AC1895">
            <v>3642.7586014210237</v>
          </cell>
          <cell r="AD1895">
            <v>316.81860142102391</v>
          </cell>
          <cell r="AE1895">
            <v>10952.568601421024</v>
          </cell>
          <cell r="AF1895">
            <v>952.56860142102391</v>
          </cell>
          <cell r="AG1895">
            <v>32.85770580426307</v>
          </cell>
          <cell r="AH1895">
            <v>28.935185185185187</v>
          </cell>
        </row>
        <row r="1896">
          <cell r="A1896">
            <v>2427</v>
          </cell>
          <cell r="B1896" t="str">
            <v>Кан-ция М-н 6 д3</v>
          </cell>
          <cell r="C1896">
            <v>3.6</v>
          </cell>
          <cell r="D1896" t="str">
            <v>28</v>
          </cell>
          <cell r="E1896" t="str">
            <v>11.05.05</v>
          </cell>
          <cell r="F1896" t="str">
            <v/>
          </cell>
          <cell r="G1896" t="str">
            <v xml:space="preserve">  .  .</v>
          </cell>
          <cell r="H1896">
            <v>7872.05</v>
          </cell>
          <cell r="I1896">
            <v>0</v>
          </cell>
          <cell r="J1896">
            <v>0</v>
          </cell>
          <cell r="K1896">
            <v>7872.05</v>
          </cell>
          <cell r="L1896">
            <v>0</v>
          </cell>
          <cell r="M1896">
            <v>23.62</v>
          </cell>
          <cell r="N1896">
            <v>23.62</v>
          </cell>
          <cell r="O1896">
            <v>684.74</v>
          </cell>
          <cell r="P1896">
            <v>7187.31</v>
          </cell>
          <cell r="Q1896">
            <v>39.36</v>
          </cell>
          <cell r="R1896">
            <v>123</v>
          </cell>
          <cell r="S1896">
            <v>935</v>
          </cell>
          <cell r="T1896" t="str">
            <v>Амортизация (канализация)</v>
          </cell>
          <cell r="U1896">
            <v>17500</v>
          </cell>
          <cell r="V1896">
            <v>46.8</v>
          </cell>
          <cell r="W1896">
            <v>18</v>
          </cell>
          <cell r="X1896">
            <v>28.8</v>
          </cell>
          <cell r="Y1896">
            <v>38.461538461538467</v>
          </cell>
          <cell r="Z1896">
            <v>6730.7692307692323</v>
          </cell>
          <cell r="AA1896">
            <v>10769.230769230768</v>
          </cell>
          <cell r="AB1896">
            <v>1.4983673682129708</v>
          </cell>
          <cell r="AC1896">
            <v>3923.1728409409161</v>
          </cell>
          <cell r="AD1896">
            <v>341.25207171014972</v>
          </cell>
          <cell r="AE1896">
            <v>11795.222840940916</v>
          </cell>
          <cell r="AF1896">
            <v>1025.9920717101497</v>
          </cell>
          <cell r="AG1896">
            <v>35.385668522822748</v>
          </cell>
          <cell r="AH1896">
            <v>31.160968660968663</v>
          </cell>
        </row>
        <row r="1897">
          <cell r="A1897">
            <v>2428</v>
          </cell>
          <cell r="B1897" t="str">
            <v>Кан-ция М-н 6 дом 5</v>
          </cell>
          <cell r="C1897">
            <v>3.6</v>
          </cell>
          <cell r="D1897" t="str">
            <v>28</v>
          </cell>
          <cell r="E1897" t="str">
            <v>11.05.05</v>
          </cell>
          <cell r="F1897" t="str">
            <v/>
          </cell>
          <cell r="G1897" t="str">
            <v xml:space="preserve">  .  .</v>
          </cell>
          <cell r="H1897">
            <v>7309.81</v>
          </cell>
          <cell r="I1897">
            <v>0</v>
          </cell>
          <cell r="J1897">
            <v>0</v>
          </cell>
          <cell r="K1897">
            <v>7309.81</v>
          </cell>
          <cell r="L1897">
            <v>0</v>
          </cell>
          <cell r="M1897">
            <v>21.93</v>
          </cell>
          <cell r="N1897">
            <v>21.93</v>
          </cell>
          <cell r="O1897">
            <v>635.75</v>
          </cell>
          <cell r="P1897">
            <v>6674.06</v>
          </cell>
          <cell r="Q1897">
            <v>36.549999999999997</v>
          </cell>
          <cell r="R1897">
            <v>123</v>
          </cell>
          <cell r="S1897">
            <v>935</v>
          </cell>
          <cell r="T1897" t="str">
            <v>Амортизация (канализация)</v>
          </cell>
          <cell r="U1897">
            <v>16250</v>
          </cell>
          <cell r="V1897">
            <v>46.8</v>
          </cell>
          <cell r="W1897">
            <v>18</v>
          </cell>
          <cell r="X1897">
            <v>28.8</v>
          </cell>
          <cell r="Y1897">
            <v>38.461538461538467</v>
          </cell>
          <cell r="Z1897">
            <v>6250</v>
          </cell>
          <cell r="AA1897">
            <v>10000</v>
          </cell>
          <cell r="AB1897">
            <v>1.4983383427778592</v>
          </cell>
          <cell r="AC1897">
            <v>3642.7586014210237</v>
          </cell>
          <cell r="AD1897">
            <v>316.81860142102391</v>
          </cell>
          <cell r="AE1897">
            <v>10952.568601421024</v>
          </cell>
          <cell r="AF1897">
            <v>952.56860142102391</v>
          </cell>
          <cell r="AG1897">
            <v>32.85770580426307</v>
          </cell>
          <cell r="AH1897">
            <v>28.935185185185187</v>
          </cell>
        </row>
        <row r="1898">
          <cell r="A1898">
            <v>2429</v>
          </cell>
          <cell r="B1898" t="str">
            <v>Кан-ция М-н 6 дом 6</v>
          </cell>
          <cell r="C1898">
            <v>3.6</v>
          </cell>
          <cell r="D1898" t="str">
            <v>28</v>
          </cell>
          <cell r="E1898" t="str">
            <v>11.05.05</v>
          </cell>
          <cell r="F1898" t="str">
            <v/>
          </cell>
          <cell r="G1898" t="str">
            <v xml:space="preserve">  .  .</v>
          </cell>
          <cell r="H1898">
            <v>18274.46</v>
          </cell>
          <cell r="I1898">
            <v>0</v>
          </cell>
          <cell r="J1898">
            <v>0</v>
          </cell>
          <cell r="K1898">
            <v>18274.46</v>
          </cell>
          <cell r="L1898">
            <v>0</v>
          </cell>
          <cell r="M1898">
            <v>54.82</v>
          </cell>
          <cell r="N1898">
            <v>54.82</v>
          </cell>
          <cell r="O1898">
            <v>1589.24</v>
          </cell>
          <cell r="P1898">
            <v>16685.22</v>
          </cell>
          <cell r="Q1898">
            <v>91.37</v>
          </cell>
          <cell r="R1898">
            <v>123</v>
          </cell>
          <cell r="S1898">
            <v>935</v>
          </cell>
          <cell r="T1898" t="str">
            <v>Амортизация (канализация)</v>
          </cell>
          <cell r="U1898">
            <v>32500</v>
          </cell>
          <cell r="V1898">
            <v>46.8</v>
          </cell>
          <cell r="W1898">
            <v>18</v>
          </cell>
          <cell r="X1898">
            <v>28.8</v>
          </cell>
          <cell r="Y1898">
            <v>38.461538461538467</v>
          </cell>
          <cell r="Z1898">
            <v>12500</v>
          </cell>
          <cell r="AA1898">
            <v>20000</v>
          </cell>
          <cell r="AB1898">
            <v>1.1986656454035367</v>
          </cell>
          <cell r="AC1898">
            <v>3630.5073903011144</v>
          </cell>
          <cell r="AD1898">
            <v>315.72739030111666</v>
          </cell>
          <cell r="AE1898">
            <v>21904.967390301113</v>
          </cell>
          <cell r="AF1898">
            <v>1904.9673903011167</v>
          </cell>
          <cell r="AG1898">
            <v>65.714902170903343</v>
          </cell>
          <cell r="AH1898">
            <v>57.870370370370374</v>
          </cell>
        </row>
        <row r="1899">
          <cell r="A1899">
            <v>2430</v>
          </cell>
          <cell r="B1899" t="str">
            <v>Кан-ция к маг Айман дом 9</v>
          </cell>
          <cell r="C1899">
            <v>3.6</v>
          </cell>
          <cell r="D1899" t="str">
            <v>28</v>
          </cell>
          <cell r="E1899" t="str">
            <v>11.05.05</v>
          </cell>
          <cell r="F1899" t="str">
            <v/>
          </cell>
          <cell r="G1899" t="str">
            <v xml:space="preserve">  .  .</v>
          </cell>
          <cell r="H1899">
            <v>35450.58</v>
          </cell>
          <cell r="I1899">
            <v>0</v>
          </cell>
          <cell r="J1899">
            <v>0</v>
          </cell>
          <cell r="K1899">
            <v>35450.58</v>
          </cell>
          <cell r="L1899">
            <v>0</v>
          </cell>
          <cell r="M1899">
            <v>106.35</v>
          </cell>
          <cell r="N1899">
            <v>106.35</v>
          </cell>
          <cell r="O1899">
            <v>2194.9699999999998</v>
          </cell>
          <cell r="P1899">
            <v>33255.61</v>
          </cell>
          <cell r="Q1899">
            <v>177.25</v>
          </cell>
          <cell r="R1899">
            <v>123</v>
          </cell>
          <cell r="S1899">
            <v>935</v>
          </cell>
          <cell r="T1899" t="str">
            <v>Амортизация (канализация)</v>
          </cell>
          <cell r="U1899">
            <v>34250</v>
          </cell>
          <cell r="V1899">
            <v>46.8</v>
          </cell>
          <cell r="W1899">
            <v>18</v>
          </cell>
          <cell r="X1899">
            <v>28.8</v>
          </cell>
          <cell r="Y1899">
            <v>38.461538461538467</v>
          </cell>
          <cell r="Z1899">
            <v>13173.076923076926</v>
          </cell>
          <cell r="AA1899">
            <v>21076.923076923074</v>
          </cell>
          <cell r="AB1899">
            <v>0.63378548993457262</v>
          </cell>
          <cell r="AC1899">
            <v>-12982.516786235239</v>
          </cell>
          <cell r="AD1899">
            <v>-803.82986315831113</v>
          </cell>
          <cell r="AE1899">
            <v>22468.063213764763</v>
          </cell>
          <cell r="AF1899">
            <v>1391.1401368416887</v>
          </cell>
          <cell r="AG1899">
            <v>67.40418964129428</v>
          </cell>
          <cell r="AH1899">
            <v>60.986467236467242</v>
          </cell>
        </row>
        <row r="1900">
          <cell r="A1900">
            <v>2431</v>
          </cell>
          <cell r="B1900" t="str">
            <v>Кан-ция М-н 4 Ержанова 30</v>
          </cell>
          <cell r="C1900">
            <v>3.6</v>
          </cell>
          <cell r="D1900" t="str">
            <v>28</v>
          </cell>
          <cell r="E1900" t="str">
            <v>11.05.05</v>
          </cell>
          <cell r="F1900" t="str">
            <v/>
          </cell>
          <cell r="G1900" t="str">
            <v xml:space="preserve">  .  .</v>
          </cell>
          <cell r="H1900">
            <v>13494.99</v>
          </cell>
          <cell r="I1900">
            <v>0</v>
          </cell>
          <cell r="J1900">
            <v>0</v>
          </cell>
          <cell r="K1900">
            <v>13494.99</v>
          </cell>
          <cell r="L1900">
            <v>0</v>
          </cell>
          <cell r="M1900">
            <v>40.479999999999997</v>
          </cell>
          <cell r="N1900">
            <v>40.479999999999997</v>
          </cell>
          <cell r="O1900">
            <v>1173.52</v>
          </cell>
          <cell r="P1900">
            <v>12321.47</v>
          </cell>
          <cell r="Q1900">
            <v>67.47</v>
          </cell>
          <cell r="R1900">
            <v>123</v>
          </cell>
          <cell r="S1900">
            <v>935</v>
          </cell>
          <cell r="T1900" t="str">
            <v>Амортизация (канализация)</v>
          </cell>
          <cell r="U1900">
            <v>30000</v>
          </cell>
          <cell r="V1900">
            <v>46.8</v>
          </cell>
          <cell r="W1900">
            <v>18</v>
          </cell>
          <cell r="X1900">
            <v>28.8</v>
          </cell>
          <cell r="Y1900">
            <v>38.461538461538467</v>
          </cell>
          <cell r="Z1900">
            <v>11538.461538461541</v>
          </cell>
          <cell r="AA1900">
            <v>18461.538461538461</v>
          </cell>
          <cell r="AB1900">
            <v>1.4983227213586092</v>
          </cell>
          <cell r="AC1900">
            <v>6724.8601415072171</v>
          </cell>
          <cell r="AD1900">
            <v>584.79167996875503</v>
          </cell>
          <cell r="AE1900">
            <v>20219.850141507217</v>
          </cell>
          <cell r="AF1900">
            <v>1758.311679968755</v>
          </cell>
          <cell r="AG1900">
            <v>60.659550424521655</v>
          </cell>
          <cell r="AH1900">
            <v>53.418803418803428</v>
          </cell>
        </row>
        <row r="1901">
          <cell r="A1901">
            <v>2432</v>
          </cell>
          <cell r="B1901" t="str">
            <v>Кан-ция маг Огонек дом 39</v>
          </cell>
          <cell r="C1901">
            <v>3.6</v>
          </cell>
          <cell r="D1901" t="str">
            <v>28</v>
          </cell>
          <cell r="E1901" t="str">
            <v>11.05.05</v>
          </cell>
          <cell r="F1901" t="str">
            <v/>
          </cell>
          <cell r="G1901" t="str">
            <v xml:space="preserve">  .  .</v>
          </cell>
          <cell r="H1901">
            <v>7872.05</v>
          </cell>
          <cell r="I1901">
            <v>0</v>
          </cell>
          <cell r="J1901">
            <v>0</v>
          </cell>
          <cell r="K1901">
            <v>7872.05</v>
          </cell>
          <cell r="L1901">
            <v>0</v>
          </cell>
          <cell r="M1901">
            <v>23.62</v>
          </cell>
          <cell r="N1901">
            <v>23.62</v>
          </cell>
          <cell r="O1901">
            <v>684.74</v>
          </cell>
          <cell r="P1901">
            <v>7187.31</v>
          </cell>
          <cell r="Q1901">
            <v>39.36</v>
          </cell>
          <cell r="R1901">
            <v>123</v>
          </cell>
          <cell r="S1901">
            <v>935</v>
          </cell>
          <cell r="T1901" t="str">
            <v>Амортизация (канализация)</v>
          </cell>
          <cell r="U1901">
            <v>17500</v>
          </cell>
          <cell r="V1901">
            <v>46.8</v>
          </cell>
          <cell r="W1901">
            <v>18</v>
          </cell>
          <cell r="X1901">
            <v>28.8</v>
          </cell>
          <cell r="Y1901">
            <v>38.461538461538467</v>
          </cell>
          <cell r="Z1901">
            <v>6730.7692307692323</v>
          </cell>
          <cell r="AA1901">
            <v>10769.230769230768</v>
          </cell>
          <cell r="AB1901">
            <v>1.4983673682129708</v>
          </cell>
          <cell r="AC1901">
            <v>3923.1728409409161</v>
          </cell>
          <cell r="AD1901">
            <v>341.25207171014972</v>
          </cell>
          <cell r="AE1901">
            <v>11795.222840940916</v>
          </cell>
          <cell r="AF1901">
            <v>1025.9920717101497</v>
          </cell>
          <cell r="AG1901">
            <v>35.385668522822748</v>
          </cell>
          <cell r="AH1901">
            <v>31.160968660968663</v>
          </cell>
        </row>
        <row r="1902">
          <cell r="A1902">
            <v>2433</v>
          </cell>
          <cell r="B1902" t="str">
            <v>Кан-ция ул Ержанова 16</v>
          </cell>
          <cell r="C1902">
            <v>3.6</v>
          </cell>
          <cell r="D1902" t="str">
            <v>28</v>
          </cell>
          <cell r="E1902" t="str">
            <v>11.05.05</v>
          </cell>
          <cell r="F1902" t="str">
            <v/>
          </cell>
          <cell r="G1902" t="str">
            <v xml:space="preserve">  .  .</v>
          </cell>
          <cell r="H1902">
            <v>16027.14</v>
          </cell>
          <cell r="I1902">
            <v>0</v>
          </cell>
          <cell r="J1902">
            <v>0</v>
          </cell>
          <cell r="K1902">
            <v>16027.14</v>
          </cell>
          <cell r="L1902">
            <v>0</v>
          </cell>
          <cell r="M1902">
            <v>48.08</v>
          </cell>
          <cell r="N1902">
            <v>48.08</v>
          </cell>
          <cell r="O1902">
            <v>1338.2</v>
          </cell>
          <cell r="P1902">
            <v>14688.94</v>
          </cell>
          <cell r="Q1902">
            <v>80.14</v>
          </cell>
          <cell r="R1902">
            <v>123</v>
          </cell>
          <cell r="S1902">
            <v>935</v>
          </cell>
          <cell r="T1902" t="str">
            <v>Амортизация (канализация)</v>
          </cell>
          <cell r="U1902">
            <v>22500</v>
          </cell>
          <cell r="V1902">
            <v>46.8</v>
          </cell>
          <cell r="W1902">
            <v>18</v>
          </cell>
          <cell r="X1902">
            <v>28.8</v>
          </cell>
          <cell r="Y1902">
            <v>38.461538461538467</v>
          </cell>
          <cell r="Z1902">
            <v>8653.8461538461561</v>
          </cell>
          <cell r="AA1902">
            <v>13846.153846153844</v>
          </cell>
          <cell r="AB1902">
            <v>0.94262444030364634</v>
          </cell>
          <cell r="AC1902">
            <v>-919.56612783181845</v>
          </cell>
          <cell r="AD1902">
            <v>-76.77997398566049</v>
          </cell>
          <cell r="AE1902">
            <v>15107.573872168181</v>
          </cell>
          <cell r="AF1902">
            <v>1261.4200260143396</v>
          </cell>
          <cell r="AG1902">
            <v>45.322721616504545</v>
          </cell>
          <cell r="AH1902">
            <v>40.064102564102562</v>
          </cell>
        </row>
        <row r="1903">
          <cell r="A1903">
            <v>2434</v>
          </cell>
          <cell r="B1903" t="str">
            <v>Кан-ция М-на 6 дом 4</v>
          </cell>
          <cell r="C1903">
            <v>3.6</v>
          </cell>
          <cell r="D1903" t="str">
            <v>28</v>
          </cell>
          <cell r="E1903" t="str">
            <v>11.05.05</v>
          </cell>
          <cell r="F1903" t="str">
            <v/>
          </cell>
          <cell r="G1903" t="str">
            <v xml:space="preserve">  .  .</v>
          </cell>
          <cell r="H1903">
            <v>7309.81</v>
          </cell>
          <cell r="I1903">
            <v>0</v>
          </cell>
          <cell r="J1903">
            <v>0</v>
          </cell>
          <cell r="K1903">
            <v>7309.81</v>
          </cell>
          <cell r="L1903">
            <v>0</v>
          </cell>
          <cell r="M1903">
            <v>21.93</v>
          </cell>
          <cell r="N1903">
            <v>21.93</v>
          </cell>
          <cell r="O1903">
            <v>635.75</v>
          </cell>
          <cell r="P1903">
            <v>6674.06</v>
          </cell>
          <cell r="Q1903">
            <v>36.549999999999997</v>
          </cell>
          <cell r="R1903">
            <v>123</v>
          </cell>
          <cell r="S1903">
            <v>935</v>
          </cell>
          <cell r="T1903" t="str">
            <v>Амортизация (канализация)</v>
          </cell>
          <cell r="U1903">
            <v>16250</v>
          </cell>
          <cell r="V1903">
            <v>46.8</v>
          </cell>
          <cell r="W1903">
            <v>18</v>
          </cell>
          <cell r="X1903">
            <v>28.8</v>
          </cell>
          <cell r="Y1903">
            <v>38.461538461538467</v>
          </cell>
          <cell r="Z1903">
            <v>6250</v>
          </cell>
          <cell r="AA1903">
            <v>10000</v>
          </cell>
          <cell r="AB1903">
            <v>1.4983383427778592</v>
          </cell>
          <cell r="AC1903">
            <v>3642.7586014210237</v>
          </cell>
          <cell r="AD1903">
            <v>316.81860142102391</v>
          </cell>
          <cell r="AE1903">
            <v>10952.568601421024</v>
          </cell>
          <cell r="AF1903">
            <v>952.56860142102391</v>
          </cell>
          <cell r="AG1903">
            <v>32.85770580426307</v>
          </cell>
          <cell r="AH1903">
            <v>28.935185185185187</v>
          </cell>
        </row>
        <row r="1904">
          <cell r="A1904">
            <v>2435</v>
          </cell>
          <cell r="B1904" t="str">
            <v>Кан-ция ул Ержанова 2а</v>
          </cell>
          <cell r="C1904">
            <v>3.6</v>
          </cell>
          <cell r="D1904" t="str">
            <v>28</v>
          </cell>
          <cell r="E1904" t="str">
            <v>11.05.05</v>
          </cell>
          <cell r="F1904" t="str">
            <v/>
          </cell>
          <cell r="G1904" t="str">
            <v xml:space="preserve">  .  .</v>
          </cell>
          <cell r="H1904">
            <v>22266.7</v>
          </cell>
          <cell r="I1904">
            <v>0</v>
          </cell>
          <cell r="J1904">
            <v>0</v>
          </cell>
          <cell r="K1904">
            <v>22266.7</v>
          </cell>
          <cell r="L1904">
            <v>0</v>
          </cell>
          <cell r="M1904">
            <v>66.8</v>
          </cell>
          <cell r="N1904">
            <v>66.8</v>
          </cell>
          <cell r="O1904">
            <v>1936.54</v>
          </cell>
          <cell r="P1904">
            <v>20330.16</v>
          </cell>
          <cell r="Q1904">
            <v>111.33</v>
          </cell>
          <cell r="R1904">
            <v>123</v>
          </cell>
          <cell r="S1904">
            <v>935</v>
          </cell>
          <cell r="T1904" t="str">
            <v>Амортизация (канализация)</v>
          </cell>
          <cell r="U1904">
            <v>92400</v>
          </cell>
          <cell r="V1904">
            <v>46.8</v>
          </cell>
          <cell r="W1904">
            <v>18</v>
          </cell>
          <cell r="X1904">
            <v>28.8</v>
          </cell>
          <cell r="Y1904">
            <v>38.461538461538467</v>
          </cell>
          <cell r="Z1904">
            <v>35538.461538461546</v>
          </cell>
          <cell r="AA1904">
            <v>56861.538461538454</v>
          </cell>
          <cell r="AB1904">
            <v>2.7969056053439054</v>
          </cell>
          <cell r="AC1904">
            <v>40011.158042511146</v>
          </cell>
          <cell r="AD1904">
            <v>3479.7795809726867</v>
          </cell>
          <cell r="AE1904">
            <v>62277.858042511143</v>
          </cell>
          <cell r="AF1904">
            <v>5416.3195809726867</v>
          </cell>
          <cell r="AG1904">
            <v>186.83357412753344</v>
          </cell>
          <cell r="AH1904">
            <v>164.52991452991455</v>
          </cell>
        </row>
        <row r="1905">
          <cell r="A1905">
            <v>2436</v>
          </cell>
          <cell r="B1905" t="str">
            <v>Кан-ция М-27 пр Шахтеров 5</v>
          </cell>
          <cell r="C1905">
            <v>3.6</v>
          </cell>
          <cell r="D1905" t="str">
            <v>28</v>
          </cell>
          <cell r="E1905" t="str">
            <v>11.05.05</v>
          </cell>
          <cell r="F1905" t="str">
            <v/>
          </cell>
          <cell r="G1905" t="str">
            <v xml:space="preserve">  .  .</v>
          </cell>
          <cell r="H1905">
            <v>5622.93</v>
          </cell>
          <cell r="I1905">
            <v>0</v>
          </cell>
          <cell r="J1905">
            <v>0</v>
          </cell>
          <cell r="K1905">
            <v>5622.93</v>
          </cell>
          <cell r="L1905">
            <v>0</v>
          </cell>
          <cell r="M1905">
            <v>16.87</v>
          </cell>
          <cell r="N1905">
            <v>16.87</v>
          </cell>
          <cell r="O1905">
            <v>489.05</v>
          </cell>
          <cell r="P1905">
            <v>5133.88</v>
          </cell>
          <cell r="Q1905">
            <v>28.11</v>
          </cell>
          <cell r="R1905">
            <v>123</v>
          </cell>
          <cell r="S1905">
            <v>935</v>
          </cell>
          <cell r="T1905" t="str">
            <v>Амортизация (канализация)</v>
          </cell>
          <cell r="U1905">
            <v>5000</v>
          </cell>
          <cell r="V1905">
            <v>46.8</v>
          </cell>
          <cell r="W1905">
            <v>18</v>
          </cell>
          <cell r="X1905">
            <v>28.8</v>
          </cell>
          <cell r="Y1905">
            <v>38.461538461538467</v>
          </cell>
          <cell r="Z1905">
            <v>1923.0769230769235</v>
          </cell>
          <cell r="AA1905">
            <v>3076.9230769230762</v>
          </cell>
          <cell r="AB1905">
            <v>0.5993367739259734</v>
          </cell>
          <cell r="AC1905">
            <v>-2252.9012737884264</v>
          </cell>
          <cell r="AD1905">
            <v>-195.94435071150269</v>
          </cell>
          <cell r="AE1905">
            <v>3370.0287262115739</v>
          </cell>
          <cell r="AF1905">
            <v>293.10564928849732</v>
          </cell>
          <cell r="AG1905">
            <v>10.110086178634722</v>
          </cell>
          <cell r="AH1905">
            <v>8.9031339031339041</v>
          </cell>
        </row>
        <row r="1906">
          <cell r="A1906">
            <v>2437</v>
          </cell>
          <cell r="B1906" t="str">
            <v>Кан-ция пр Шахтеров 1/2 3 3а</v>
          </cell>
          <cell r="C1906">
            <v>3.6</v>
          </cell>
          <cell r="D1906" t="str">
            <v>28</v>
          </cell>
          <cell r="E1906" t="str">
            <v>11.05.05</v>
          </cell>
          <cell r="F1906" t="str">
            <v/>
          </cell>
          <cell r="G1906" t="str">
            <v xml:space="preserve">  .  .</v>
          </cell>
          <cell r="H1906">
            <v>100650.43</v>
          </cell>
          <cell r="I1906">
            <v>0</v>
          </cell>
          <cell r="J1906">
            <v>0</v>
          </cell>
          <cell r="K1906">
            <v>100650.43</v>
          </cell>
          <cell r="L1906">
            <v>0</v>
          </cell>
          <cell r="M1906">
            <v>301.95</v>
          </cell>
          <cell r="N1906">
            <v>301.95</v>
          </cell>
          <cell r="O1906">
            <v>8753.5300000000007</v>
          </cell>
          <cell r="P1906">
            <v>91896.9</v>
          </cell>
          <cell r="Q1906">
            <v>503.25</v>
          </cell>
          <cell r="R1906">
            <v>123</v>
          </cell>
          <cell r="S1906">
            <v>935</v>
          </cell>
          <cell r="T1906" t="str">
            <v>Амортизация (канализация)</v>
          </cell>
          <cell r="U1906">
            <v>89500</v>
          </cell>
          <cell r="V1906">
            <v>46.8</v>
          </cell>
          <cell r="W1906">
            <v>18</v>
          </cell>
          <cell r="X1906">
            <v>28.8</v>
          </cell>
          <cell r="Y1906">
            <v>38.461538461538467</v>
          </cell>
          <cell r="Z1906">
            <v>34423.076923076929</v>
          </cell>
          <cell r="AA1906">
            <v>55076.923076923071</v>
          </cell>
          <cell r="AB1906">
            <v>0.59933385214216228</v>
          </cell>
          <cell r="AC1906">
            <v>-40327.220068334944</v>
          </cell>
          <cell r="AD1906">
            <v>-3507.2431452580186</v>
          </cell>
          <cell r="AE1906">
            <v>60323.209931665049</v>
          </cell>
          <cell r="AF1906">
            <v>5246.2868547419821</v>
          </cell>
          <cell r="AG1906">
            <v>180.96962979499514</v>
          </cell>
          <cell r="AH1906">
            <v>159.36609686609688</v>
          </cell>
        </row>
        <row r="1907">
          <cell r="A1907">
            <v>2438</v>
          </cell>
          <cell r="B1907" t="str">
            <v>Кан-ция М-на Орбита дом 18</v>
          </cell>
          <cell r="C1907">
            <v>3.6</v>
          </cell>
          <cell r="D1907" t="str">
            <v>28</v>
          </cell>
          <cell r="E1907" t="str">
            <v>11.05.05</v>
          </cell>
          <cell r="F1907" t="str">
            <v/>
          </cell>
          <cell r="G1907" t="str">
            <v xml:space="preserve">  .  .</v>
          </cell>
          <cell r="H1907">
            <v>6185.18</v>
          </cell>
          <cell r="I1907">
            <v>0</v>
          </cell>
          <cell r="J1907">
            <v>0</v>
          </cell>
          <cell r="K1907">
            <v>6185.18</v>
          </cell>
          <cell r="L1907">
            <v>0</v>
          </cell>
          <cell r="M1907">
            <v>18.559999999999999</v>
          </cell>
          <cell r="N1907">
            <v>18.559999999999999</v>
          </cell>
          <cell r="O1907">
            <v>538.04</v>
          </cell>
          <cell r="P1907">
            <v>5647.14</v>
          </cell>
          <cell r="Q1907">
            <v>30.93</v>
          </cell>
          <cell r="R1907">
            <v>123</v>
          </cell>
          <cell r="S1907">
            <v>935</v>
          </cell>
          <cell r="T1907" t="str">
            <v>Амортизация (канализация)</v>
          </cell>
          <cell r="U1907">
            <v>271040</v>
          </cell>
          <cell r="V1907">
            <v>46.8</v>
          </cell>
          <cell r="W1907">
            <v>18</v>
          </cell>
          <cell r="X1907">
            <v>28.8</v>
          </cell>
          <cell r="Y1907">
            <v>38.461538461538467</v>
          </cell>
          <cell r="Z1907">
            <v>104246.15384615387</v>
          </cell>
          <cell r="AA1907">
            <v>166793.84615384613</v>
          </cell>
          <cell r="AB1907">
            <v>29.53598567661615</v>
          </cell>
          <cell r="AC1907">
            <v>176500.20788729269</v>
          </cell>
          <cell r="AD1907">
            <v>15353.501733446552</v>
          </cell>
          <cell r="AE1907">
            <v>182685.38788729269</v>
          </cell>
          <cell r="AF1907">
            <v>15891.541733446553</v>
          </cell>
          <cell r="AG1907">
            <v>548.05616366187803</v>
          </cell>
          <cell r="AH1907">
            <v>482.62108262108268</v>
          </cell>
        </row>
        <row r="1908">
          <cell r="A1908">
            <v>2439</v>
          </cell>
          <cell r="B1908" t="str">
            <v>Кан-ция пр Советский 69</v>
          </cell>
          <cell r="C1908">
            <v>3.6</v>
          </cell>
          <cell r="D1908" t="str">
            <v>28</v>
          </cell>
          <cell r="E1908" t="str">
            <v>11.05.05</v>
          </cell>
          <cell r="F1908" t="str">
            <v/>
          </cell>
          <cell r="G1908" t="str">
            <v xml:space="preserve">  .  .</v>
          </cell>
          <cell r="H1908">
            <v>3598.8</v>
          </cell>
          <cell r="I1908">
            <v>0</v>
          </cell>
          <cell r="J1908">
            <v>0</v>
          </cell>
          <cell r="K1908">
            <v>3598.8</v>
          </cell>
          <cell r="L1908">
            <v>0</v>
          </cell>
          <cell r="M1908">
            <v>10.8</v>
          </cell>
          <cell r="N1908">
            <v>10.8</v>
          </cell>
          <cell r="O1908">
            <v>313.08</v>
          </cell>
          <cell r="P1908">
            <v>3285.72</v>
          </cell>
          <cell r="Q1908">
            <v>17.989999999999998</v>
          </cell>
          <cell r="R1908">
            <v>123</v>
          </cell>
          <cell r="S1908">
            <v>935</v>
          </cell>
          <cell r="T1908" t="str">
            <v>Амортизация (канализация)</v>
          </cell>
          <cell r="U1908">
            <v>8000</v>
          </cell>
          <cell r="V1908">
            <v>46.8</v>
          </cell>
          <cell r="W1908">
            <v>18</v>
          </cell>
          <cell r="X1908">
            <v>28.8</v>
          </cell>
          <cell r="Y1908">
            <v>38.461538461538467</v>
          </cell>
          <cell r="Z1908">
            <v>3076.9230769230776</v>
          </cell>
          <cell r="AA1908">
            <v>4923.076923076922</v>
          </cell>
          <cell r="AB1908">
            <v>1.4983251534144486</v>
          </cell>
          <cell r="AC1908">
            <v>1793.3725621079175</v>
          </cell>
          <cell r="AD1908">
            <v>156.01563903099554</v>
          </cell>
          <cell r="AE1908">
            <v>5392.1725621079177</v>
          </cell>
          <cell r="AF1908">
            <v>469.09563903099553</v>
          </cell>
          <cell r="AG1908">
            <v>16.176517686323752</v>
          </cell>
          <cell r="AH1908">
            <v>14.245014245014247</v>
          </cell>
        </row>
        <row r="1909">
          <cell r="A1909">
            <v>2440</v>
          </cell>
          <cell r="B1909" t="str">
            <v>Кан-ция ул Связи 2</v>
          </cell>
          <cell r="C1909">
            <v>3.6</v>
          </cell>
          <cell r="D1909" t="str">
            <v>28</v>
          </cell>
          <cell r="E1909" t="str">
            <v>11.05.05</v>
          </cell>
          <cell r="F1909" t="str">
            <v/>
          </cell>
          <cell r="G1909" t="str">
            <v xml:space="preserve">  .  .</v>
          </cell>
          <cell r="H1909">
            <v>2951.94</v>
          </cell>
          <cell r="I1909">
            <v>0</v>
          </cell>
          <cell r="J1909">
            <v>0</v>
          </cell>
          <cell r="K1909">
            <v>2951.94</v>
          </cell>
          <cell r="L1909">
            <v>0</v>
          </cell>
          <cell r="M1909">
            <v>8.86</v>
          </cell>
          <cell r="N1909">
            <v>8.86</v>
          </cell>
          <cell r="O1909">
            <v>256.83999999999997</v>
          </cell>
          <cell r="P1909">
            <v>2695.1</v>
          </cell>
          <cell r="Q1909">
            <v>14.76</v>
          </cell>
          <cell r="R1909">
            <v>123</v>
          </cell>
          <cell r="S1909">
            <v>935</v>
          </cell>
          <cell r="T1909" t="str">
            <v>Амортизация (канализация)</v>
          </cell>
          <cell r="U1909">
            <v>8750</v>
          </cell>
          <cell r="V1909">
            <v>46.8</v>
          </cell>
          <cell r="W1909">
            <v>18</v>
          </cell>
          <cell r="X1909">
            <v>28.8</v>
          </cell>
          <cell r="Y1909">
            <v>38.461538461538467</v>
          </cell>
          <cell r="Z1909">
            <v>3365.3846153846162</v>
          </cell>
          <cell r="AA1909">
            <v>5384.6153846153838</v>
          </cell>
          <cell r="AB1909">
            <v>1.9979278633874009</v>
          </cell>
          <cell r="AC1909">
            <v>2945.8231770478046</v>
          </cell>
          <cell r="AD1909">
            <v>256.30779243242006</v>
          </cell>
          <cell r="AE1909">
            <v>5897.7631770478047</v>
          </cell>
          <cell r="AF1909">
            <v>513.14779243242003</v>
          </cell>
          <cell r="AG1909">
            <v>17.693289531143417</v>
          </cell>
          <cell r="AH1909">
            <v>15.580484330484332</v>
          </cell>
        </row>
        <row r="1910">
          <cell r="A1910">
            <v>2441</v>
          </cell>
          <cell r="B1910" t="str">
            <v>Кан-ция ул Связи 24</v>
          </cell>
          <cell r="C1910">
            <v>3.6</v>
          </cell>
          <cell r="D1910" t="str">
            <v>28</v>
          </cell>
          <cell r="E1910" t="str">
            <v>11.05.05</v>
          </cell>
          <cell r="F1910" t="str">
            <v/>
          </cell>
          <cell r="G1910" t="str">
            <v xml:space="preserve">  .  .</v>
          </cell>
          <cell r="H1910">
            <v>4385.8599999999997</v>
          </cell>
          <cell r="I1910">
            <v>0</v>
          </cell>
          <cell r="J1910">
            <v>0</v>
          </cell>
          <cell r="K1910">
            <v>4385.8599999999997</v>
          </cell>
          <cell r="L1910">
            <v>0</v>
          </cell>
          <cell r="M1910">
            <v>13.16</v>
          </cell>
          <cell r="N1910">
            <v>13.16</v>
          </cell>
          <cell r="O1910">
            <v>381.5</v>
          </cell>
          <cell r="P1910">
            <v>4004.36</v>
          </cell>
          <cell r="Q1910">
            <v>21.93</v>
          </cell>
          <cell r="R1910">
            <v>123</v>
          </cell>
          <cell r="S1910">
            <v>935</v>
          </cell>
          <cell r="T1910" t="str">
            <v>Амортизация (канализация)</v>
          </cell>
          <cell r="U1910">
            <v>13000</v>
          </cell>
          <cell r="V1910">
            <v>46.8</v>
          </cell>
          <cell r="W1910">
            <v>18</v>
          </cell>
          <cell r="X1910">
            <v>28.8</v>
          </cell>
          <cell r="Y1910">
            <v>38.461538461538467</v>
          </cell>
          <cell r="Z1910">
            <v>5000</v>
          </cell>
          <cell r="AA1910">
            <v>8000</v>
          </cell>
          <cell r="AB1910">
            <v>1.997822373612762</v>
          </cell>
          <cell r="AC1910">
            <v>4376.3092355332674</v>
          </cell>
          <cell r="AD1910">
            <v>380.66923553326876</v>
          </cell>
          <cell r="AE1910">
            <v>8762.1692355332671</v>
          </cell>
          <cell r="AF1910">
            <v>762.16923553326876</v>
          </cell>
          <cell r="AG1910">
            <v>26.286507706599803</v>
          </cell>
          <cell r="AH1910">
            <v>23.148148148148149</v>
          </cell>
        </row>
        <row r="1911">
          <cell r="A1911">
            <v>2442</v>
          </cell>
          <cell r="B1911" t="str">
            <v>Кан-ция ул Седова 7</v>
          </cell>
          <cell r="C1911">
            <v>3.6</v>
          </cell>
          <cell r="D1911" t="str">
            <v>28</v>
          </cell>
          <cell r="E1911" t="str">
            <v>11.05.05</v>
          </cell>
          <cell r="F1911" t="str">
            <v/>
          </cell>
          <cell r="G1911" t="str">
            <v xml:space="preserve">  .  .</v>
          </cell>
          <cell r="H1911">
            <v>3373.99</v>
          </cell>
          <cell r="I1911">
            <v>0</v>
          </cell>
          <cell r="J1911">
            <v>0</v>
          </cell>
          <cell r="K1911">
            <v>3373.99</v>
          </cell>
          <cell r="L1911">
            <v>0</v>
          </cell>
          <cell r="M1911">
            <v>10.119999999999999</v>
          </cell>
          <cell r="N1911">
            <v>10.119999999999999</v>
          </cell>
          <cell r="O1911">
            <v>293.38</v>
          </cell>
          <cell r="P1911">
            <v>3080.61</v>
          </cell>
          <cell r="Q1911">
            <v>16.87</v>
          </cell>
          <cell r="R1911">
            <v>123</v>
          </cell>
          <cell r="S1911">
            <v>935</v>
          </cell>
          <cell r="T1911" t="str">
            <v>Амортизация (канализация)</v>
          </cell>
          <cell r="U1911">
            <v>7500</v>
          </cell>
          <cell r="V1911">
            <v>46.8</v>
          </cell>
          <cell r="W1911">
            <v>18</v>
          </cell>
          <cell r="X1911">
            <v>28.8</v>
          </cell>
          <cell r="Y1911">
            <v>38.461538461538467</v>
          </cell>
          <cell r="Z1911">
            <v>2884.6153846153852</v>
          </cell>
          <cell r="AA1911">
            <v>4615.3846153846152</v>
          </cell>
          <cell r="AB1911">
            <v>1.4982047761270056</v>
          </cell>
          <cell r="AC1911">
            <v>1680.9379326047556</v>
          </cell>
          <cell r="AD1911">
            <v>146.16331722014093</v>
          </cell>
          <cell r="AE1911">
            <v>5054.9279326047554</v>
          </cell>
          <cell r="AF1911">
            <v>439.54331722014092</v>
          </cell>
          <cell r="AG1911">
            <v>15.164783797814268</v>
          </cell>
          <cell r="AH1911">
            <v>13.354700854700857</v>
          </cell>
        </row>
        <row r="1912">
          <cell r="A1912">
            <v>2443</v>
          </cell>
          <cell r="B1912" t="str">
            <v>Кан-ция ул Седова 3</v>
          </cell>
          <cell r="C1912">
            <v>3.6</v>
          </cell>
          <cell r="D1912" t="str">
            <v>28</v>
          </cell>
          <cell r="E1912" t="str">
            <v>11.05.05</v>
          </cell>
          <cell r="F1912" t="str">
            <v/>
          </cell>
          <cell r="G1912" t="str">
            <v xml:space="preserve">  .  .</v>
          </cell>
          <cell r="H1912">
            <v>4161.04</v>
          </cell>
          <cell r="I1912">
            <v>0</v>
          </cell>
          <cell r="J1912">
            <v>0</v>
          </cell>
          <cell r="K1912">
            <v>4161.04</v>
          </cell>
          <cell r="L1912">
            <v>0</v>
          </cell>
          <cell r="M1912">
            <v>12.48</v>
          </cell>
          <cell r="N1912">
            <v>12.48</v>
          </cell>
          <cell r="O1912">
            <v>361.8</v>
          </cell>
          <cell r="P1912">
            <v>3799.24</v>
          </cell>
          <cell r="Q1912">
            <v>20.81</v>
          </cell>
          <cell r="R1912">
            <v>123</v>
          </cell>
          <cell r="S1912">
            <v>935</v>
          </cell>
          <cell r="T1912" t="str">
            <v>Амортизация (канализация)</v>
          </cell>
          <cell r="U1912">
            <v>9250</v>
          </cell>
          <cell r="V1912">
            <v>46.8</v>
          </cell>
          <cell r="W1912">
            <v>18</v>
          </cell>
          <cell r="X1912">
            <v>28.8</v>
          </cell>
          <cell r="Y1912">
            <v>38.461538461538467</v>
          </cell>
          <cell r="Z1912">
            <v>3557.6923076923085</v>
          </cell>
          <cell r="AA1912">
            <v>5692.3076923076915</v>
          </cell>
          <cell r="AB1912">
            <v>1.498275363574739</v>
          </cell>
          <cell r="AC1912">
            <v>2073.3437188490316</v>
          </cell>
          <cell r="AD1912">
            <v>180.27602654134063</v>
          </cell>
          <cell r="AE1912">
            <v>6234.3837188490315</v>
          </cell>
          <cell r="AF1912">
            <v>542.07602654134064</v>
          </cell>
          <cell r="AG1912">
            <v>18.703151156547097</v>
          </cell>
          <cell r="AH1912">
            <v>16.470797720797723</v>
          </cell>
        </row>
        <row r="1913">
          <cell r="A1913">
            <v>2444</v>
          </cell>
          <cell r="B1913" t="str">
            <v>Кан-ция ул Сакена 18</v>
          </cell>
          <cell r="C1913">
            <v>3.6</v>
          </cell>
          <cell r="D1913" t="str">
            <v>28</v>
          </cell>
          <cell r="E1913" t="str">
            <v>11.05.05</v>
          </cell>
          <cell r="F1913" t="str">
            <v/>
          </cell>
          <cell r="G1913" t="str">
            <v xml:space="preserve">  .  .</v>
          </cell>
          <cell r="H1913">
            <v>2530.36</v>
          </cell>
          <cell r="I1913">
            <v>0</v>
          </cell>
          <cell r="J1913">
            <v>0</v>
          </cell>
          <cell r="K1913">
            <v>2530.36</v>
          </cell>
          <cell r="L1913">
            <v>0</v>
          </cell>
          <cell r="M1913">
            <v>7.59</v>
          </cell>
          <cell r="N1913">
            <v>7.59</v>
          </cell>
          <cell r="O1913">
            <v>220.03</v>
          </cell>
          <cell r="P1913">
            <v>2310.33</v>
          </cell>
          <cell r="Q1913">
            <v>12.65</v>
          </cell>
          <cell r="R1913">
            <v>123</v>
          </cell>
          <cell r="S1913">
            <v>935</v>
          </cell>
          <cell r="T1913" t="str">
            <v>Амортизация (канализация)</v>
          </cell>
          <cell r="U1913">
            <v>11760</v>
          </cell>
          <cell r="V1913">
            <v>46.8</v>
          </cell>
          <cell r="W1913">
            <v>18</v>
          </cell>
          <cell r="X1913">
            <v>28.8</v>
          </cell>
          <cell r="Y1913">
            <v>38.461538461538467</v>
          </cell>
          <cell r="Z1913">
            <v>4523.0769230769238</v>
          </cell>
          <cell r="AA1913">
            <v>7236.9230769230762</v>
          </cell>
          <cell r="AB1913">
            <v>3.1324196443465118</v>
          </cell>
          <cell r="AC1913">
            <v>5395.78937126864</v>
          </cell>
          <cell r="AD1913">
            <v>469.19629434556305</v>
          </cell>
          <cell r="AE1913">
            <v>7926.1493712686406</v>
          </cell>
          <cell r="AF1913">
            <v>689.22629434556302</v>
          </cell>
          <cell r="AG1913">
            <v>23.778448113805922</v>
          </cell>
          <cell r="AH1913">
            <v>20.94017094017094</v>
          </cell>
        </row>
        <row r="1914">
          <cell r="A1914">
            <v>2445</v>
          </cell>
          <cell r="B1914" t="str">
            <v>Кан-ция ул Прогресса 21</v>
          </cell>
          <cell r="C1914">
            <v>3.6</v>
          </cell>
          <cell r="D1914" t="str">
            <v>28</v>
          </cell>
          <cell r="E1914" t="str">
            <v>11.05.05</v>
          </cell>
          <cell r="F1914" t="str">
            <v/>
          </cell>
          <cell r="G1914" t="str">
            <v xml:space="preserve">  .  .</v>
          </cell>
          <cell r="H1914">
            <v>19860.66</v>
          </cell>
          <cell r="I1914">
            <v>0</v>
          </cell>
          <cell r="J1914">
            <v>0</v>
          </cell>
          <cell r="K1914">
            <v>19860.66</v>
          </cell>
          <cell r="L1914">
            <v>0</v>
          </cell>
          <cell r="M1914">
            <v>59.58</v>
          </cell>
          <cell r="N1914">
            <v>59.58</v>
          </cell>
          <cell r="O1914">
            <v>1311.7</v>
          </cell>
          <cell r="P1914">
            <v>18548.96</v>
          </cell>
          <cell r="Q1914">
            <v>99.3</v>
          </cell>
          <cell r="R1914">
            <v>123</v>
          </cell>
          <cell r="S1914">
            <v>935</v>
          </cell>
          <cell r="T1914" t="str">
            <v>Амортизация (канализация)</v>
          </cell>
          <cell r="U1914">
            <v>65464</v>
          </cell>
          <cell r="V1914">
            <v>46.8</v>
          </cell>
          <cell r="W1914">
            <v>18</v>
          </cell>
          <cell r="X1914">
            <v>28.8</v>
          </cell>
          <cell r="Y1914">
            <v>38.461538461538467</v>
          </cell>
          <cell r="Z1914">
            <v>25178.461538461543</v>
          </cell>
          <cell r="AA1914">
            <v>40285.538461538454</v>
          </cell>
          <cell r="AB1914">
            <v>2.1718489048193783</v>
          </cell>
          <cell r="AC1914">
            <v>23273.692669990032</v>
          </cell>
          <cell r="AD1914">
            <v>1537.1142084515784</v>
          </cell>
          <cell r="AE1914">
            <v>43134.352669990032</v>
          </cell>
          <cell r="AF1914">
            <v>2848.8142084515785</v>
          </cell>
          <cell r="AG1914">
            <v>129.4030580099701</v>
          </cell>
          <cell r="AH1914">
            <v>116.56695156695157</v>
          </cell>
        </row>
        <row r="1915">
          <cell r="A1915">
            <v>2446</v>
          </cell>
          <cell r="B1915" t="str">
            <v>Кан-ция ул Газалиева, 3</v>
          </cell>
          <cell r="C1915">
            <v>3.6</v>
          </cell>
          <cell r="D1915" t="str">
            <v>28</v>
          </cell>
          <cell r="E1915" t="str">
            <v>11.05.05</v>
          </cell>
          <cell r="F1915" t="str">
            <v/>
          </cell>
          <cell r="G1915" t="str">
            <v xml:space="preserve">  .  .</v>
          </cell>
          <cell r="H1915">
            <v>139519.42000000001</v>
          </cell>
          <cell r="I1915">
            <v>0</v>
          </cell>
          <cell r="J1915">
            <v>0</v>
          </cell>
          <cell r="K1915">
            <v>139519.42000000001</v>
          </cell>
          <cell r="L1915">
            <v>0</v>
          </cell>
          <cell r="M1915">
            <v>418.56</v>
          </cell>
          <cell r="N1915">
            <v>418.56</v>
          </cell>
          <cell r="O1915">
            <v>5508.26</v>
          </cell>
          <cell r="P1915">
            <v>134011.16</v>
          </cell>
          <cell r="Q1915">
            <v>697.6</v>
          </cell>
          <cell r="R1915">
            <v>123</v>
          </cell>
          <cell r="S1915">
            <v>935</v>
          </cell>
          <cell r="T1915" t="str">
            <v>Амортизация (канализация)</v>
          </cell>
          <cell r="U1915">
            <v>519904</v>
          </cell>
          <cell r="V1915">
            <v>46.8</v>
          </cell>
          <cell r="W1915">
            <v>18</v>
          </cell>
          <cell r="X1915">
            <v>28.8</v>
          </cell>
          <cell r="Y1915">
            <v>38.461538461538467</v>
          </cell>
          <cell r="Z1915">
            <v>199963.07692307697</v>
          </cell>
          <cell r="AA1915">
            <v>319940.92307692301</v>
          </cell>
          <cell r="AB1915">
            <v>2.3874199960430387</v>
          </cell>
          <cell r="AC1915">
            <v>193572.03314432708</v>
          </cell>
          <cell r="AD1915">
            <v>7642.2700674040279</v>
          </cell>
          <cell r="AE1915">
            <v>333091.4531443271</v>
          </cell>
          <cell r="AF1915">
            <v>13150.530067404028</v>
          </cell>
          <cell r="AG1915">
            <v>999.27435943298133</v>
          </cell>
          <cell r="AH1915">
            <v>925.7549857549858</v>
          </cell>
        </row>
        <row r="1916">
          <cell r="A1916">
            <v>2447</v>
          </cell>
          <cell r="B1916" t="str">
            <v>Кан-ция ул Керамическая 80 82</v>
          </cell>
          <cell r="C1916">
            <v>3.6</v>
          </cell>
          <cell r="D1916" t="str">
            <v>28</v>
          </cell>
          <cell r="E1916" t="str">
            <v>11.05.05</v>
          </cell>
          <cell r="F1916" t="str">
            <v/>
          </cell>
          <cell r="G1916" t="str">
            <v xml:space="preserve">  .  .</v>
          </cell>
          <cell r="H1916">
            <v>20917.43</v>
          </cell>
          <cell r="I1916">
            <v>0</v>
          </cell>
          <cell r="J1916">
            <v>0</v>
          </cell>
          <cell r="K1916">
            <v>20917.43</v>
          </cell>
          <cell r="L1916">
            <v>0</v>
          </cell>
          <cell r="M1916">
            <v>62.75</v>
          </cell>
          <cell r="N1916">
            <v>62.75</v>
          </cell>
          <cell r="O1916">
            <v>1819.13</v>
          </cell>
          <cell r="P1916">
            <v>19098.3</v>
          </cell>
          <cell r="Q1916">
            <v>104.59</v>
          </cell>
          <cell r="R1916">
            <v>123</v>
          </cell>
          <cell r="S1916">
            <v>935</v>
          </cell>
          <cell r="T1916" t="str">
            <v>Амортизация (канализация)</v>
          </cell>
          <cell r="U1916">
            <v>31000</v>
          </cell>
          <cell r="V1916">
            <v>46.8</v>
          </cell>
          <cell r="W1916">
            <v>18</v>
          </cell>
          <cell r="X1916">
            <v>28.8</v>
          </cell>
          <cell r="Y1916">
            <v>38.461538461538467</v>
          </cell>
          <cell r="Z1916">
            <v>11923.076923076926</v>
          </cell>
          <cell r="AA1916">
            <v>19076.923076923074</v>
          </cell>
          <cell r="AB1916">
            <v>0.99888068974322719</v>
          </cell>
          <cell r="AC1916">
            <v>-23.413093944327557</v>
          </cell>
          <cell r="AD1916">
            <v>-2.0361708674031433</v>
          </cell>
          <cell r="AE1916">
            <v>20894.016906055673</v>
          </cell>
          <cell r="AF1916">
            <v>1817.093829132597</v>
          </cell>
          <cell r="AG1916">
            <v>62.682050718167027</v>
          </cell>
          <cell r="AH1916">
            <v>55.199430199430203</v>
          </cell>
        </row>
        <row r="1917">
          <cell r="A1917">
            <v>2448</v>
          </cell>
          <cell r="B1917" t="str">
            <v>Кан-ция ул Орлова 111</v>
          </cell>
          <cell r="C1917">
            <v>3.6</v>
          </cell>
          <cell r="D1917" t="str">
            <v>28</v>
          </cell>
          <cell r="E1917" t="str">
            <v>11.05.05</v>
          </cell>
          <cell r="F1917" t="str">
            <v/>
          </cell>
          <cell r="G1917" t="str">
            <v xml:space="preserve">  .  .</v>
          </cell>
          <cell r="H1917">
            <v>11302.06</v>
          </cell>
          <cell r="I1917">
            <v>0</v>
          </cell>
          <cell r="J1917">
            <v>0</v>
          </cell>
          <cell r="K1917">
            <v>11302.06</v>
          </cell>
          <cell r="L1917">
            <v>0</v>
          </cell>
          <cell r="M1917">
            <v>33.909999999999997</v>
          </cell>
          <cell r="N1917">
            <v>33.909999999999997</v>
          </cell>
          <cell r="O1917">
            <v>983.05</v>
          </cell>
          <cell r="P1917">
            <v>10319.01</v>
          </cell>
          <cell r="Q1917">
            <v>56.51</v>
          </cell>
          <cell r="R1917">
            <v>123</v>
          </cell>
          <cell r="S1917">
            <v>935</v>
          </cell>
          <cell r="T1917" t="str">
            <v>Амортизация (канализация)</v>
          </cell>
          <cell r="U1917">
            <v>16750</v>
          </cell>
          <cell r="V1917">
            <v>46.8</v>
          </cell>
          <cell r="W1917">
            <v>18</v>
          </cell>
          <cell r="X1917">
            <v>28.8</v>
          </cell>
          <cell r="Y1917">
            <v>38.461538461538467</v>
          </cell>
          <cell r="Z1917">
            <v>6442.3076923076933</v>
          </cell>
          <cell r="AA1917">
            <v>10307.692307692307</v>
          </cell>
          <cell r="AB1917">
            <v>0.99890321917434977</v>
          </cell>
          <cell r="AC1917">
            <v>-12.395882698348942</v>
          </cell>
          <cell r="AD1917">
            <v>-1.0781903906554362</v>
          </cell>
          <cell r="AE1917">
            <v>11289.664117301651</v>
          </cell>
          <cell r="AF1917">
            <v>981.97180960934452</v>
          </cell>
          <cell r="AG1917">
            <v>33.86899235190495</v>
          </cell>
          <cell r="AH1917">
            <v>29.825498575498575</v>
          </cell>
        </row>
        <row r="1918">
          <cell r="A1918">
            <v>2449</v>
          </cell>
          <cell r="B1918" t="str">
            <v>Кан-ция ул Московская 23</v>
          </cell>
          <cell r="C1918">
            <v>3.6</v>
          </cell>
          <cell r="D1918" t="str">
            <v>28</v>
          </cell>
          <cell r="E1918" t="str">
            <v>11.05.05</v>
          </cell>
          <cell r="F1918" t="str">
            <v/>
          </cell>
          <cell r="G1918" t="str">
            <v xml:space="preserve">  .  .</v>
          </cell>
          <cell r="H1918">
            <v>5903.94</v>
          </cell>
          <cell r="I1918">
            <v>0</v>
          </cell>
          <cell r="J1918">
            <v>0</v>
          </cell>
          <cell r="K1918">
            <v>5903.94</v>
          </cell>
          <cell r="L1918">
            <v>0</v>
          </cell>
          <cell r="M1918">
            <v>17.71</v>
          </cell>
          <cell r="N1918">
            <v>17.71</v>
          </cell>
          <cell r="O1918">
            <v>513.41</v>
          </cell>
          <cell r="P1918">
            <v>5390.53</v>
          </cell>
          <cell r="Q1918">
            <v>29.52</v>
          </cell>
          <cell r="R1918">
            <v>123</v>
          </cell>
          <cell r="S1918">
            <v>935</v>
          </cell>
          <cell r="T1918" t="str">
            <v>Амортизация (канализация)</v>
          </cell>
          <cell r="U1918">
            <v>17500</v>
          </cell>
          <cell r="V1918">
            <v>46.8</v>
          </cell>
          <cell r="W1918">
            <v>18</v>
          </cell>
          <cell r="X1918">
            <v>28.8</v>
          </cell>
          <cell r="Y1918">
            <v>38.461538461538467</v>
          </cell>
          <cell r="Z1918">
            <v>6730.7692307692323</v>
          </cell>
          <cell r="AA1918">
            <v>10769.230769230768</v>
          </cell>
          <cell r="AB1918">
            <v>1.9978055533000962</v>
          </cell>
          <cell r="AC1918">
            <v>5890.9841183505696</v>
          </cell>
          <cell r="AD1918">
            <v>512.28334911980244</v>
          </cell>
          <cell r="AE1918">
            <v>11794.924118350569</v>
          </cell>
          <cell r="AF1918">
            <v>1025.6933491198024</v>
          </cell>
          <cell r="AG1918">
            <v>35.384772355051702</v>
          </cell>
          <cell r="AH1918">
            <v>31.160968660968663</v>
          </cell>
        </row>
        <row r="1919">
          <cell r="A1919">
            <v>2450</v>
          </cell>
          <cell r="B1919" t="str">
            <v>Кан-ция ул Шахтостроителей 4 2</v>
          </cell>
          <cell r="C1919">
            <v>3.6</v>
          </cell>
          <cell r="D1919" t="str">
            <v>28</v>
          </cell>
          <cell r="E1919" t="str">
            <v>11.05.05</v>
          </cell>
          <cell r="F1919" t="str">
            <v/>
          </cell>
          <cell r="G1919" t="str">
            <v xml:space="preserve">  .  .</v>
          </cell>
          <cell r="H1919">
            <v>12145.72</v>
          </cell>
          <cell r="I1919">
            <v>0</v>
          </cell>
          <cell r="J1919">
            <v>0</v>
          </cell>
          <cell r="K1919">
            <v>12145.72</v>
          </cell>
          <cell r="L1919">
            <v>0</v>
          </cell>
          <cell r="M1919">
            <v>36.44</v>
          </cell>
          <cell r="N1919">
            <v>36.44</v>
          </cell>
          <cell r="O1919">
            <v>1056.3800000000001</v>
          </cell>
          <cell r="P1919">
            <v>11089.34</v>
          </cell>
          <cell r="Q1919">
            <v>60.73</v>
          </cell>
          <cell r="R1919">
            <v>123</v>
          </cell>
          <cell r="S1919">
            <v>935</v>
          </cell>
          <cell r="T1919" t="str">
            <v>Амортизация (канализация)</v>
          </cell>
          <cell r="U1919">
            <v>36000</v>
          </cell>
          <cell r="V1919">
            <v>46.8</v>
          </cell>
          <cell r="W1919">
            <v>18</v>
          </cell>
          <cell r="X1919">
            <v>28.8</v>
          </cell>
          <cell r="Y1919">
            <v>38.461538461538467</v>
          </cell>
          <cell r="Z1919">
            <v>13846.153846153849</v>
          </cell>
          <cell r="AA1919">
            <v>22153.846153846149</v>
          </cell>
          <cell r="AB1919">
            <v>1.9977605658989759</v>
          </cell>
          <cell r="AC1919">
            <v>12118.520460450507</v>
          </cell>
          <cell r="AD1919">
            <v>1054.0143066043602</v>
          </cell>
          <cell r="AE1919">
            <v>24264.240460450506</v>
          </cell>
          <cell r="AF1919">
            <v>2110.3943066043603</v>
          </cell>
          <cell r="AG1919">
            <v>72.792721381351527</v>
          </cell>
          <cell r="AH1919">
            <v>64.102564102564102</v>
          </cell>
        </row>
        <row r="1920">
          <cell r="A1920">
            <v>2451</v>
          </cell>
          <cell r="B1920" t="str">
            <v>Кан-ция ул Московская 2</v>
          </cell>
          <cell r="C1920">
            <v>3.6</v>
          </cell>
          <cell r="D1920" t="str">
            <v>28</v>
          </cell>
          <cell r="E1920" t="str">
            <v>11.05.05</v>
          </cell>
          <cell r="F1920" t="str">
            <v/>
          </cell>
          <cell r="G1920" t="str">
            <v xml:space="preserve">  .  .</v>
          </cell>
          <cell r="H1920">
            <v>9446.57</v>
          </cell>
          <cell r="I1920">
            <v>0</v>
          </cell>
          <cell r="J1920">
            <v>0</v>
          </cell>
          <cell r="K1920">
            <v>9446.57</v>
          </cell>
          <cell r="L1920">
            <v>0</v>
          </cell>
          <cell r="M1920">
            <v>28.34</v>
          </cell>
          <cell r="N1920">
            <v>28.34</v>
          </cell>
          <cell r="O1920">
            <v>821.58</v>
          </cell>
          <cell r="P1920">
            <v>8624.99</v>
          </cell>
          <cell r="Q1920">
            <v>47.23</v>
          </cell>
          <cell r="R1920">
            <v>123</v>
          </cell>
          <cell r="S1920">
            <v>935</v>
          </cell>
          <cell r="T1920" t="str">
            <v>Амортизация (канализация)</v>
          </cell>
          <cell r="U1920">
            <v>28000</v>
          </cell>
          <cell r="V1920">
            <v>46.8</v>
          </cell>
          <cell r="W1920">
            <v>18</v>
          </cell>
          <cell r="X1920">
            <v>28.8</v>
          </cell>
          <cell r="Y1920">
            <v>38.461538461538467</v>
          </cell>
          <cell r="Z1920">
            <v>10769.230769230771</v>
          </cell>
          <cell r="AA1920">
            <v>17230.769230769227</v>
          </cell>
          <cell r="AB1920">
            <v>1.9977726618545908</v>
          </cell>
          <cell r="AC1920">
            <v>9425.5292942957203</v>
          </cell>
          <cell r="AD1920">
            <v>819.75006352649473</v>
          </cell>
          <cell r="AE1920">
            <v>18872.09929429572</v>
          </cell>
          <cell r="AF1920">
            <v>1641.3300635264948</v>
          </cell>
          <cell r="AG1920">
            <v>56.616297882887153</v>
          </cell>
          <cell r="AH1920">
            <v>49.857549857549863</v>
          </cell>
        </row>
        <row r="1921">
          <cell r="A1921">
            <v>2452</v>
          </cell>
          <cell r="B1921" t="str">
            <v>Кан-ция ул Инженерная  24</v>
          </cell>
          <cell r="C1921">
            <v>3.6</v>
          </cell>
          <cell r="D1921" t="str">
            <v>28</v>
          </cell>
          <cell r="E1921" t="str">
            <v>11.05.05</v>
          </cell>
          <cell r="F1921" t="str">
            <v/>
          </cell>
          <cell r="G1921" t="str">
            <v xml:space="preserve">  .  .</v>
          </cell>
          <cell r="H1921">
            <v>3373.99</v>
          </cell>
          <cell r="I1921">
            <v>0</v>
          </cell>
          <cell r="J1921">
            <v>0</v>
          </cell>
          <cell r="K1921">
            <v>3373.99</v>
          </cell>
          <cell r="L1921">
            <v>0</v>
          </cell>
          <cell r="M1921">
            <v>10.119999999999999</v>
          </cell>
          <cell r="N1921">
            <v>10.119999999999999</v>
          </cell>
          <cell r="O1921">
            <v>293.38</v>
          </cell>
          <cell r="P1921">
            <v>3080.61</v>
          </cell>
          <cell r="Q1921">
            <v>16.87</v>
          </cell>
          <cell r="R1921">
            <v>123</v>
          </cell>
          <cell r="S1921">
            <v>935</v>
          </cell>
          <cell r="T1921" t="str">
            <v>Амортизация (канализация)</v>
          </cell>
          <cell r="U1921">
            <v>10000</v>
          </cell>
          <cell r="V1921">
            <v>46.8</v>
          </cell>
          <cell r="W1921">
            <v>18</v>
          </cell>
          <cell r="X1921">
            <v>28.8</v>
          </cell>
          <cell r="Y1921">
            <v>38.461538461538467</v>
          </cell>
          <cell r="Z1921">
            <v>3846.1538461538471</v>
          </cell>
          <cell r="AA1921">
            <v>6153.8461538461524</v>
          </cell>
          <cell r="AB1921">
            <v>1.9976063681693406</v>
          </cell>
          <cell r="AC1921">
            <v>3365.9139101396731</v>
          </cell>
          <cell r="AD1921">
            <v>292.67775629352116</v>
          </cell>
          <cell r="AE1921">
            <v>6739.9039101396729</v>
          </cell>
          <cell r="AF1921">
            <v>586.05775629352115</v>
          </cell>
          <cell r="AG1921">
            <v>20.219711730419018</v>
          </cell>
          <cell r="AH1921">
            <v>17.806267806267808</v>
          </cell>
        </row>
        <row r="1922">
          <cell r="A1922">
            <v>2453</v>
          </cell>
          <cell r="B1922" t="str">
            <v>Кан-ция ул Крылова 36</v>
          </cell>
          <cell r="C1922">
            <v>3.6</v>
          </cell>
          <cell r="D1922" t="str">
            <v>28</v>
          </cell>
          <cell r="E1922" t="str">
            <v>11.05.05</v>
          </cell>
          <cell r="F1922" t="str">
            <v/>
          </cell>
          <cell r="G1922" t="str">
            <v xml:space="preserve">  .  .</v>
          </cell>
          <cell r="H1922">
            <v>2811.35</v>
          </cell>
          <cell r="I1922">
            <v>0</v>
          </cell>
          <cell r="J1922">
            <v>0</v>
          </cell>
          <cell r="K1922">
            <v>2811.35</v>
          </cell>
          <cell r="L1922">
            <v>0</v>
          </cell>
          <cell r="M1922">
            <v>8.43</v>
          </cell>
          <cell r="N1922">
            <v>8.43</v>
          </cell>
          <cell r="O1922">
            <v>244.39</v>
          </cell>
          <cell r="P1922">
            <v>2566.96</v>
          </cell>
          <cell r="Q1922">
            <v>14.06</v>
          </cell>
          <cell r="R1922">
            <v>123</v>
          </cell>
          <cell r="S1922">
            <v>935</v>
          </cell>
          <cell r="T1922" t="str">
            <v>Амортизация (канализация)</v>
          </cell>
          <cell r="U1922">
            <v>2500</v>
          </cell>
          <cell r="V1922">
            <v>46.8</v>
          </cell>
          <cell r="W1922">
            <v>18</v>
          </cell>
          <cell r="X1922">
            <v>28.8</v>
          </cell>
          <cell r="Y1922">
            <v>38.461538461538467</v>
          </cell>
          <cell r="Z1922">
            <v>961.53846153846177</v>
          </cell>
          <cell r="AA1922">
            <v>1538.4615384615381</v>
          </cell>
          <cell r="AB1922">
            <v>0.59933210430296469</v>
          </cell>
          <cell r="AC1922">
            <v>-1126.4176885678603</v>
          </cell>
          <cell r="AD1922">
            <v>-97.919227029398456</v>
          </cell>
          <cell r="AE1922">
            <v>1684.9323114321396</v>
          </cell>
          <cell r="AF1922">
            <v>146.47077297060153</v>
          </cell>
          <cell r="AG1922">
            <v>5.0547969342964185</v>
          </cell>
          <cell r="AH1922">
            <v>4.451566951566952</v>
          </cell>
        </row>
        <row r="1923">
          <cell r="A1923">
            <v>2454</v>
          </cell>
          <cell r="B1923" t="str">
            <v>Кан-ция пер Смелый 41</v>
          </cell>
          <cell r="C1923">
            <v>3.6</v>
          </cell>
          <cell r="D1923" t="str">
            <v>28</v>
          </cell>
          <cell r="E1923" t="str">
            <v>11.05.05</v>
          </cell>
          <cell r="F1923" t="str">
            <v/>
          </cell>
          <cell r="G1923" t="str">
            <v xml:space="preserve">  .  .</v>
          </cell>
          <cell r="H1923">
            <v>9082.26</v>
          </cell>
          <cell r="I1923">
            <v>0</v>
          </cell>
          <cell r="J1923">
            <v>0</v>
          </cell>
          <cell r="K1923">
            <v>9082.26</v>
          </cell>
          <cell r="L1923">
            <v>0</v>
          </cell>
          <cell r="M1923">
            <v>27.25</v>
          </cell>
          <cell r="N1923">
            <v>27.25</v>
          </cell>
          <cell r="O1923">
            <v>789.97</v>
          </cell>
          <cell r="P1923">
            <v>8292.2900000000009</v>
          </cell>
          <cell r="Q1923">
            <v>45.41</v>
          </cell>
          <cell r="R1923">
            <v>123</v>
          </cell>
          <cell r="S1923">
            <v>935</v>
          </cell>
          <cell r="T1923" t="str">
            <v>Амортизация (канализация)</v>
          </cell>
          <cell r="U1923">
            <v>309280</v>
          </cell>
          <cell r="V1923">
            <v>46.8</v>
          </cell>
          <cell r="W1923">
            <v>18</v>
          </cell>
          <cell r="X1923">
            <v>28.8</v>
          </cell>
          <cell r="Y1923">
            <v>38.461538461538467</v>
          </cell>
          <cell r="Z1923">
            <v>118953.84615384617</v>
          </cell>
          <cell r="AA1923">
            <v>190326.15384615381</v>
          </cell>
          <cell r="AB1923">
            <v>22.952182551038831</v>
          </cell>
          <cell r="AC1923">
            <v>199375.42949599793</v>
          </cell>
          <cell r="AD1923">
            <v>17341.565649844146</v>
          </cell>
          <cell r="AE1923">
            <v>208457.68949599794</v>
          </cell>
          <cell r="AF1923">
            <v>18131.535649844147</v>
          </cell>
          <cell r="AG1923">
            <v>625.37306848799381</v>
          </cell>
          <cell r="AH1923">
            <v>550.71225071225069</v>
          </cell>
        </row>
        <row r="1924">
          <cell r="A1924">
            <v>2455</v>
          </cell>
          <cell r="B1924" t="str">
            <v>Кан-ция ул Джамбула 116 120 124 126</v>
          </cell>
          <cell r="C1924">
            <v>3.6</v>
          </cell>
          <cell r="D1924" t="str">
            <v>28</v>
          </cell>
          <cell r="E1924" t="str">
            <v>11.05.05</v>
          </cell>
          <cell r="F1924" t="str">
            <v/>
          </cell>
          <cell r="G1924" t="str">
            <v xml:space="preserve">  .  .</v>
          </cell>
          <cell r="H1924">
            <v>14844.45</v>
          </cell>
          <cell r="I1924">
            <v>0</v>
          </cell>
          <cell r="J1924">
            <v>0</v>
          </cell>
          <cell r="K1924">
            <v>14844.45</v>
          </cell>
          <cell r="L1924">
            <v>0</v>
          </cell>
          <cell r="M1924">
            <v>44.53</v>
          </cell>
          <cell r="N1924">
            <v>44.53</v>
          </cell>
          <cell r="O1924">
            <v>1290.93</v>
          </cell>
          <cell r="P1924">
            <v>13553.52</v>
          </cell>
          <cell r="Q1924">
            <v>74.22</v>
          </cell>
          <cell r="R1924">
            <v>123</v>
          </cell>
          <cell r="S1924">
            <v>935</v>
          </cell>
          <cell r="T1924" t="str">
            <v>Амортизация (канализация)</v>
          </cell>
          <cell r="U1924">
            <v>44000</v>
          </cell>
          <cell r="V1924">
            <v>46.8</v>
          </cell>
          <cell r="W1924">
            <v>18</v>
          </cell>
          <cell r="X1924">
            <v>28.8</v>
          </cell>
          <cell r="Y1924">
            <v>38.461538461538467</v>
          </cell>
          <cell r="Z1924">
            <v>16923.076923076926</v>
          </cell>
          <cell r="AA1924">
            <v>27076.923076923074</v>
          </cell>
          <cell r="AB1924">
            <v>1.9977779260976538</v>
          </cell>
          <cell r="AC1924">
            <v>14811.464535060317</v>
          </cell>
          <cell r="AD1924">
            <v>1288.0614581372445</v>
          </cell>
          <cell r="AE1924">
            <v>29655.914535060318</v>
          </cell>
          <cell r="AF1924">
            <v>2578.9914581372445</v>
          </cell>
          <cell r="AG1924">
            <v>88.967743605180942</v>
          </cell>
          <cell r="AH1924">
            <v>78.347578347578349</v>
          </cell>
        </row>
        <row r="1925">
          <cell r="A1925">
            <v>2456</v>
          </cell>
          <cell r="B1925" t="str">
            <v>Кан-ция Джамбула 143</v>
          </cell>
          <cell r="C1925">
            <v>3.6</v>
          </cell>
          <cell r="D1925" t="str">
            <v>28</v>
          </cell>
          <cell r="E1925" t="str">
            <v>11.05.05</v>
          </cell>
          <cell r="F1925" t="str">
            <v/>
          </cell>
          <cell r="G1925" t="str">
            <v xml:space="preserve">  .  .</v>
          </cell>
          <cell r="H1925">
            <v>7169.01</v>
          </cell>
          <cell r="I1925">
            <v>0</v>
          </cell>
          <cell r="J1925">
            <v>0</v>
          </cell>
          <cell r="K1925">
            <v>7169.01</v>
          </cell>
          <cell r="L1925">
            <v>0</v>
          </cell>
          <cell r="M1925">
            <v>21.51</v>
          </cell>
          <cell r="N1925">
            <v>21.51</v>
          </cell>
          <cell r="O1925">
            <v>623.57000000000005</v>
          </cell>
          <cell r="P1925">
            <v>6545.44</v>
          </cell>
          <cell r="Q1925">
            <v>35.85</v>
          </cell>
          <cell r="R1925">
            <v>123</v>
          </cell>
          <cell r="S1925">
            <v>935</v>
          </cell>
          <cell r="T1925" t="str">
            <v>Амортизация (канализация)</v>
          </cell>
          <cell r="U1925">
            <v>21250</v>
          </cell>
          <cell r="V1925">
            <v>46.8</v>
          </cell>
          <cell r="W1925">
            <v>18</v>
          </cell>
          <cell r="X1925">
            <v>28.8</v>
          </cell>
          <cell r="Y1925">
            <v>38.461538461538467</v>
          </cell>
          <cell r="Z1925">
            <v>8173.0769230769247</v>
          </cell>
          <cell r="AA1925">
            <v>13076.923076923074</v>
          </cell>
          <cell r="AB1925">
            <v>1.9978676875692201</v>
          </cell>
          <cell r="AC1925">
            <v>7153.7234308606148</v>
          </cell>
          <cell r="AD1925">
            <v>622.24035393753854</v>
          </cell>
          <cell r="AE1925">
            <v>14322.733430860615</v>
          </cell>
          <cell r="AF1925">
            <v>1245.8103539375386</v>
          </cell>
          <cell r="AG1925">
            <v>42.968200292581848</v>
          </cell>
          <cell r="AH1925">
            <v>37.838319088319089</v>
          </cell>
        </row>
        <row r="1926">
          <cell r="A1926">
            <v>2457</v>
          </cell>
          <cell r="B1926" t="str">
            <v>Кан-ция Джамбула 145</v>
          </cell>
          <cell r="C1926">
            <v>3.6</v>
          </cell>
          <cell r="D1926" t="str">
            <v>28</v>
          </cell>
          <cell r="E1926" t="str">
            <v>11.05.05</v>
          </cell>
          <cell r="F1926" t="str">
            <v/>
          </cell>
          <cell r="G1926" t="str">
            <v xml:space="preserve">  .  .</v>
          </cell>
          <cell r="H1926">
            <v>7085.01</v>
          </cell>
          <cell r="I1926">
            <v>0</v>
          </cell>
          <cell r="J1926">
            <v>0</v>
          </cell>
          <cell r="K1926">
            <v>7085.01</v>
          </cell>
          <cell r="L1926">
            <v>0</v>
          </cell>
          <cell r="M1926">
            <v>21.26</v>
          </cell>
          <cell r="N1926">
            <v>21.26</v>
          </cell>
          <cell r="O1926">
            <v>616.32000000000005</v>
          </cell>
          <cell r="P1926">
            <v>6468.69</v>
          </cell>
          <cell r="Q1926">
            <v>35.43</v>
          </cell>
          <cell r="R1926">
            <v>123</v>
          </cell>
          <cell r="S1926">
            <v>935</v>
          </cell>
          <cell r="T1926" t="str">
            <v>Амортизация (канализация)</v>
          </cell>
          <cell r="U1926">
            <v>21500</v>
          </cell>
          <cell r="V1926">
            <v>46.8</v>
          </cell>
          <cell r="W1926">
            <v>18</v>
          </cell>
          <cell r="X1926">
            <v>28.8</v>
          </cell>
          <cell r="Y1926">
            <v>38.461538461538467</v>
          </cell>
          <cell r="Z1926">
            <v>8269.2307692307713</v>
          </cell>
          <cell r="AA1926">
            <v>13230.769230769229</v>
          </cell>
          <cell r="AB1926">
            <v>2.045355277617142</v>
          </cell>
          <cell r="AC1926">
            <v>7406.3525954702272</v>
          </cell>
          <cell r="AD1926">
            <v>644.27336470099692</v>
          </cell>
          <cell r="AE1926">
            <v>14491.362595470227</v>
          </cell>
          <cell r="AF1926">
            <v>1260.593364700997</v>
          </cell>
          <cell r="AG1926">
            <v>43.474087786410685</v>
          </cell>
          <cell r="AH1926">
            <v>38.283475783475787</v>
          </cell>
        </row>
        <row r="1927">
          <cell r="A1927">
            <v>2458</v>
          </cell>
          <cell r="B1927" t="str">
            <v>Кан-ция Джамбула 3</v>
          </cell>
          <cell r="C1927">
            <v>3.6</v>
          </cell>
          <cell r="D1927" t="str">
            <v>28</v>
          </cell>
          <cell r="E1927" t="str">
            <v>11.05.05</v>
          </cell>
          <cell r="F1927" t="str">
            <v/>
          </cell>
          <cell r="G1927" t="str">
            <v xml:space="preserve">  .  .</v>
          </cell>
          <cell r="H1927">
            <v>7253.62</v>
          </cell>
          <cell r="I1927">
            <v>0</v>
          </cell>
          <cell r="J1927">
            <v>0</v>
          </cell>
          <cell r="K1927">
            <v>7253.62</v>
          </cell>
          <cell r="L1927">
            <v>0</v>
          </cell>
          <cell r="M1927">
            <v>21.76</v>
          </cell>
          <cell r="N1927">
            <v>21.76</v>
          </cell>
          <cell r="O1927">
            <v>630.82000000000005</v>
          </cell>
          <cell r="P1927">
            <v>6622.8</v>
          </cell>
          <cell r="Q1927">
            <v>36.270000000000003</v>
          </cell>
          <cell r="R1927">
            <v>123</v>
          </cell>
          <cell r="S1927">
            <v>935</v>
          </cell>
          <cell r="T1927" t="str">
            <v>Амортизация (канализация)</v>
          </cell>
          <cell r="U1927">
            <v>21500</v>
          </cell>
          <cell r="V1927">
            <v>46.8</v>
          </cell>
          <cell r="W1927">
            <v>18</v>
          </cell>
          <cell r="X1927">
            <v>28.8</v>
          </cell>
          <cell r="Y1927">
            <v>38.461538461538467</v>
          </cell>
          <cell r="Z1927">
            <v>8269.2307692307713</v>
          </cell>
          <cell r="AA1927">
            <v>13230.769230769229</v>
          </cell>
          <cell r="AB1927">
            <v>1.9977606496903468</v>
          </cell>
          <cell r="AC1927">
            <v>7237.3766038068943</v>
          </cell>
          <cell r="AD1927">
            <v>629.40737303766457</v>
          </cell>
          <cell r="AE1927">
            <v>14490.996603806894</v>
          </cell>
          <cell r="AF1927">
            <v>1260.2273730376646</v>
          </cell>
          <cell r="AG1927">
            <v>43.472989811420689</v>
          </cell>
          <cell r="AH1927">
            <v>38.283475783475787</v>
          </cell>
        </row>
        <row r="1928">
          <cell r="A1928">
            <v>2459</v>
          </cell>
          <cell r="B1928" t="str">
            <v>Кан-ция Джамбула 32</v>
          </cell>
          <cell r="C1928">
            <v>3.6</v>
          </cell>
          <cell r="D1928" t="str">
            <v>28</v>
          </cell>
          <cell r="E1928" t="str">
            <v>11.05.05</v>
          </cell>
          <cell r="F1928" t="str">
            <v/>
          </cell>
          <cell r="G1928" t="str">
            <v xml:space="preserve">  .  .</v>
          </cell>
          <cell r="H1928">
            <v>4593.96</v>
          </cell>
          <cell r="I1928">
            <v>0</v>
          </cell>
          <cell r="J1928">
            <v>0</v>
          </cell>
          <cell r="K1928">
            <v>4593.96</v>
          </cell>
          <cell r="L1928">
            <v>0</v>
          </cell>
          <cell r="M1928">
            <v>13.78</v>
          </cell>
          <cell r="N1928">
            <v>13.78</v>
          </cell>
          <cell r="O1928">
            <v>399.48</v>
          </cell>
          <cell r="P1928">
            <v>4194.4799999999996</v>
          </cell>
          <cell r="Q1928">
            <v>22.97</v>
          </cell>
          <cell r="R1928">
            <v>123</v>
          </cell>
          <cell r="S1928">
            <v>935</v>
          </cell>
          <cell r="T1928" t="str">
            <v>Амортизация (канализация)</v>
          </cell>
          <cell r="U1928">
            <v>13625</v>
          </cell>
          <cell r="V1928">
            <v>46.8</v>
          </cell>
          <cell r="W1928">
            <v>18</v>
          </cell>
          <cell r="X1928">
            <v>28.8</v>
          </cell>
          <cell r="Y1928">
            <v>38.461538461538467</v>
          </cell>
          <cell r="Z1928">
            <v>5240.3846153846162</v>
          </cell>
          <cell r="AA1928">
            <v>8384.6153846153829</v>
          </cell>
          <cell r="AB1928">
            <v>1.9989642064368847</v>
          </cell>
          <cell r="AC1928">
            <v>4589.2016058027903</v>
          </cell>
          <cell r="AD1928">
            <v>399.06622118740665</v>
          </cell>
          <cell r="AE1928">
            <v>9183.1616058027903</v>
          </cell>
          <cell r="AF1928">
            <v>798.54622118740667</v>
          </cell>
          <cell r="AG1928">
            <v>27.549484817408374</v>
          </cell>
          <cell r="AH1928">
            <v>24.261039886039885</v>
          </cell>
        </row>
        <row r="1929">
          <cell r="A1929">
            <v>2460</v>
          </cell>
          <cell r="B1929" t="str">
            <v>Кан-ция Джамбула 42а</v>
          </cell>
          <cell r="C1929">
            <v>3.6</v>
          </cell>
          <cell r="D1929" t="str">
            <v>28</v>
          </cell>
          <cell r="E1929" t="str">
            <v>11.05.05</v>
          </cell>
          <cell r="F1929" t="str">
            <v/>
          </cell>
          <cell r="G1929" t="str">
            <v xml:space="preserve">  .  .</v>
          </cell>
          <cell r="H1929">
            <v>6325.97</v>
          </cell>
          <cell r="I1929">
            <v>0</v>
          </cell>
          <cell r="J1929">
            <v>0</v>
          </cell>
          <cell r="K1929">
            <v>6325.97</v>
          </cell>
          <cell r="L1929">
            <v>0</v>
          </cell>
          <cell r="M1929">
            <v>18.98</v>
          </cell>
          <cell r="N1929">
            <v>18.98</v>
          </cell>
          <cell r="O1929">
            <v>550.22</v>
          </cell>
          <cell r="P1929">
            <v>5775.75</v>
          </cell>
          <cell r="Q1929">
            <v>31.63</v>
          </cell>
          <cell r="R1929">
            <v>123</v>
          </cell>
          <cell r="S1929">
            <v>935</v>
          </cell>
          <cell r="T1929" t="str">
            <v>Амортизация (канализация)</v>
          </cell>
          <cell r="U1929">
            <v>18750</v>
          </cell>
          <cell r="V1929">
            <v>46.8</v>
          </cell>
          <cell r="W1929">
            <v>18</v>
          </cell>
          <cell r="X1929">
            <v>28.8</v>
          </cell>
          <cell r="Y1929">
            <v>38.461538461538467</v>
          </cell>
          <cell r="Z1929">
            <v>7211.5384615384628</v>
          </cell>
          <cell r="AA1929">
            <v>11538.461538461537</v>
          </cell>
          <cell r="AB1929">
            <v>1.9977425509174631</v>
          </cell>
          <cell r="AC1929">
            <v>6311.6894448273442</v>
          </cell>
          <cell r="AD1929">
            <v>548.97790636580658</v>
          </cell>
          <cell r="AE1929">
            <v>12637.659444827344</v>
          </cell>
          <cell r="AF1929">
            <v>1099.1979063658066</v>
          </cell>
          <cell r="AG1929">
            <v>37.912978334482034</v>
          </cell>
          <cell r="AH1929">
            <v>33.386752136752143</v>
          </cell>
        </row>
        <row r="1930">
          <cell r="A1930">
            <v>2461</v>
          </cell>
          <cell r="B1930" t="str">
            <v>Кан-ция Джамбула 45</v>
          </cell>
          <cell r="C1930">
            <v>3.6</v>
          </cell>
          <cell r="D1930" t="str">
            <v>28</v>
          </cell>
          <cell r="E1930" t="str">
            <v>11.05.05</v>
          </cell>
          <cell r="F1930" t="str">
            <v/>
          </cell>
          <cell r="G1930" t="str">
            <v xml:space="preserve">  .  .</v>
          </cell>
          <cell r="H1930">
            <v>6663.37</v>
          </cell>
          <cell r="I1930">
            <v>0</v>
          </cell>
          <cell r="J1930">
            <v>0</v>
          </cell>
          <cell r="K1930">
            <v>6663.37</v>
          </cell>
          <cell r="L1930">
            <v>0</v>
          </cell>
          <cell r="M1930">
            <v>19.989999999999998</v>
          </cell>
          <cell r="N1930">
            <v>19.989999999999998</v>
          </cell>
          <cell r="O1930">
            <v>579.51</v>
          </cell>
          <cell r="P1930">
            <v>6083.86</v>
          </cell>
          <cell r="Q1930">
            <v>33.32</v>
          </cell>
          <cell r="R1930">
            <v>123</v>
          </cell>
          <cell r="S1930">
            <v>935</v>
          </cell>
          <cell r="T1930" t="str">
            <v>Амортизация (канализация)</v>
          </cell>
          <cell r="U1930">
            <v>19750</v>
          </cell>
          <cell r="V1930">
            <v>46.8</v>
          </cell>
          <cell r="W1930">
            <v>18</v>
          </cell>
          <cell r="X1930">
            <v>28.8</v>
          </cell>
          <cell r="Y1930">
            <v>38.461538461538467</v>
          </cell>
          <cell r="Z1930">
            <v>7596.1538461538476</v>
          </cell>
          <cell r="AA1930">
            <v>12153.846153846152</v>
          </cell>
          <cell r="AB1930">
            <v>1.9977195651849571</v>
          </cell>
          <cell r="AC1930">
            <v>6648.174619066488</v>
          </cell>
          <cell r="AD1930">
            <v>578.18846522033436</v>
          </cell>
          <cell r="AE1930">
            <v>13311.544619066488</v>
          </cell>
          <cell r="AF1930">
            <v>1157.6984652203344</v>
          </cell>
          <cell r="AG1930">
            <v>39.934633857199465</v>
          </cell>
          <cell r="AH1930">
            <v>35.167378917378919</v>
          </cell>
        </row>
        <row r="1931">
          <cell r="A1931">
            <v>2462</v>
          </cell>
          <cell r="B1931" t="str">
            <v>Кан-ция Джамбула 46</v>
          </cell>
          <cell r="C1931">
            <v>3.6</v>
          </cell>
          <cell r="D1931" t="str">
            <v>28</v>
          </cell>
          <cell r="E1931" t="str">
            <v>11.05.05</v>
          </cell>
          <cell r="F1931" t="str">
            <v/>
          </cell>
          <cell r="G1931" t="str">
            <v xml:space="preserve">  .  .</v>
          </cell>
          <cell r="H1931">
            <v>2822.63</v>
          </cell>
          <cell r="I1931">
            <v>0</v>
          </cell>
          <cell r="J1931">
            <v>0</v>
          </cell>
          <cell r="K1931">
            <v>2822.63</v>
          </cell>
          <cell r="L1931">
            <v>0</v>
          </cell>
          <cell r="M1931">
            <v>8.4700000000000006</v>
          </cell>
          <cell r="N1931">
            <v>8.4700000000000006</v>
          </cell>
          <cell r="O1931">
            <v>245.55</v>
          </cell>
          <cell r="P1931">
            <v>2577.08</v>
          </cell>
          <cell r="Q1931">
            <v>14.11</v>
          </cell>
          <cell r="R1931">
            <v>123</v>
          </cell>
          <cell r="S1931">
            <v>935</v>
          </cell>
          <cell r="T1931" t="str">
            <v>Амортизация (канализация)</v>
          </cell>
          <cell r="U1931">
            <v>8375</v>
          </cell>
          <cell r="V1931">
            <v>46.8</v>
          </cell>
          <cell r="W1931">
            <v>18</v>
          </cell>
          <cell r="X1931">
            <v>28.8</v>
          </cell>
          <cell r="Y1931">
            <v>38.461538461538467</v>
          </cell>
          <cell r="Z1931">
            <v>3221.1538461538466</v>
          </cell>
          <cell r="AA1931">
            <v>5153.8461538461534</v>
          </cell>
          <cell r="AB1931">
            <v>1.9998782163713014</v>
          </cell>
          <cell r="AC1931">
            <v>2822.2862498761269</v>
          </cell>
          <cell r="AD1931">
            <v>245.52009602997305</v>
          </cell>
          <cell r="AE1931">
            <v>5644.916249876127</v>
          </cell>
          <cell r="AF1931">
            <v>491.07009602997306</v>
          </cell>
          <cell r="AG1931">
            <v>16.934748749628383</v>
          </cell>
          <cell r="AH1931">
            <v>14.912749287749287</v>
          </cell>
        </row>
        <row r="1932">
          <cell r="A1932">
            <v>2463</v>
          </cell>
          <cell r="B1932" t="str">
            <v>Кан-ция ДЖамбула 43</v>
          </cell>
          <cell r="C1932">
            <v>3.6</v>
          </cell>
          <cell r="D1932" t="str">
            <v>28</v>
          </cell>
          <cell r="E1932" t="str">
            <v>11.05.05</v>
          </cell>
          <cell r="F1932" t="str">
            <v/>
          </cell>
          <cell r="G1932" t="str">
            <v xml:space="preserve">  .  .</v>
          </cell>
          <cell r="H1932">
            <v>2530.36</v>
          </cell>
          <cell r="I1932">
            <v>0</v>
          </cell>
          <cell r="J1932">
            <v>0</v>
          </cell>
          <cell r="K1932">
            <v>2530.36</v>
          </cell>
          <cell r="L1932">
            <v>0</v>
          </cell>
          <cell r="M1932">
            <v>7.59</v>
          </cell>
          <cell r="N1932">
            <v>7.59</v>
          </cell>
          <cell r="O1932">
            <v>220.03</v>
          </cell>
          <cell r="P1932">
            <v>2310.33</v>
          </cell>
          <cell r="Q1932">
            <v>12.65</v>
          </cell>
          <cell r="R1932">
            <v>123</v>
          </cell>
          <cell r="S1932">
            <v>935</v>
          </cell>
          <cell r="T1932" t="str">
            <v>Амортизация (канализация)</v>
          </cell>
          <cell r="U1932">
            <v>7500</v>
          </cell>
          <cell r="V1932">
            <v>46.8</v>
          </cell>
          <cell r="W1932">
            <v>18</v>
          </cell>
          <cell r="X1932">
            <v>28.8</v>
          </cell>
          <cell r="Y1932">
            <v>38.461538461538467</v>
          </cell>
          <cell r="Z1932">
            <v>2884.6153846153852</v>
          </cell>
          <cell r="AA1932">
            <v>4615.3846153846152</v>
          </cell>
          <cell r="AB1932">
            <v>1.9977166099148673</v>
          </cell>
          <cell r="AC1932">
            <v>2524.5822010641837</v>
          </cell>
          <cell r="AD1932">
            <v>219.52758567956826</v>
          </cell>
          <cell r="AE1932">
            <v>5054.9422010641838</v>
          </cell>
          <cell r="AF1932">
            <v>439.55758567956826</v>
          </cell>
          <cell r="AG1932">
            <v>15.164826603192552</v>
          </cell>
          <cell r="AH1932">
            <v>13.354700854700857</v>
          </cell>
        </row>
        <row r="1933">
          <cell r="A1933">
            <v>2464</v>
          </cell>
          <cell r="B1933" t="str">
            <v>Кан-ция ДЖамбула 86 88 92 94 96 98</v>
          </cell>
          <cell r="C1933">
            <v>3.6</v>
          </cell>
          <cell r="D1933" t="str">
            <v>28</v>
          </cell>
          <cell r="E1933" t="str">
            <v>11.05.05</v>
          </cell>
          <cell r="F1933" t="str">
            <v/>
          </cell>
          <cell r="G1933" t="str">
            <v xml:space="preserve">  .  .</v>
          </cell>
          <cell r="H1933">
            <v>19652.150000000001</v>
          </cell>
          <cell r="I1933">
            <v>0</v>
          </cell>
          <cell r="J1933">
            <v>0</v>
          </cell>
          <cell r="K1933">
            <v>19652.150000000001</v>
          </cell>
          <cell r="L1933">
            <v>0</v>
          </cell>
          <cell r="M1933">
            <v>58.96</v>
          </cell>
          <cell r="N1933">
            <v>58.96</v>
          </cell>
          <cell r="O1933">
            <v>1709.24</v>
          </cell>
          <cell r="P1933">
            <v>17942.91</v>
          </cell>
          <cell r="Q1933">
            <v>98.26</v>
          </cell>
          <cell r="R1933">
            <v>123</v>
          </cell>
          <cell r="S1933">
            <v>935</v>
          </cell>
          <cell r="T1933" t="str">
            <v>Амортизация (канализация)</v>
          </cell>
          <cell r="U1933">
            <v>58250</v>
          </cell>
          <cell r="V1933">
            <v>46.8</v>
          </cell>
          <cell r="W1933">
            <v>18</v>
          </cell>
          <cell r="X1933">
            <v>28.8</v>
          </cell>
          <cell r="Y1933">
            <v>38.461538461538467</v>
          </cell>
          <cell r="Z1933">
            <v>22403.84615384616</v>
          </cell>
          <cell r="AA1933">
            <v>35846.153846153844</v>
          </cell>
          <cell r="AB1933">
            <v>1.9977893132247693</v>
          </cell>
          <cell r="AC1933">
            <v>19608.705251890147</v>
          </cell>
          <cell r="AD1933">
            <v>1705.4614057363044</v>
          </cell>
          <cell r="AE1933">
            <v>39260.855251890149</v>
          </cell>
          <cell r="AF1933">
            <v>3414.7014057363044</v>
          </cell>
          <cell r="AG1933">
            <v>117.78256575567043</v>
          </cell>
          <cell r="AH1933">
            <v>103.72150997150997</v>
          </cell>
        </row>
        <row r="1934">
          <cell r="A1934">
            <v>2465</v>
          </cell>
          <cell r="B1934" t="str">
            <v>Кан-ция Джамбула 102</v>
          </cell>
          <cell r="C1934">
            <v>3.6</v>
          </cell>
          <cell r="D1934" t="str">
            <v>28</v>
          </cell>
          <cell r="E1934" t="str">
            <v>11.05.05</v>
          </cell>
          <cell r="F1934" t="str">
            <v/>
          </cell>
          <cell r="G1934" t="str">
            <v xml:space="preserve">  .  .</v>
          </cell>
          <cell r="H1934">
            <v>2232.38</v>
          </cell>
          <cell r="I1934">
            <v>0</v>
          </cell>
          <cell r="J1934">
            <v>0</v>
          </cell>
          <cell r="K1934">
            <v>2232.38</v>
          </cell>
          <cell r="L1934">
            <v>0</v>
          </cell>
          <cell r="M1934">
            <v>6.7</v>
          </cell>
          <cell r="N1934">
            <v>6.7</v>
          </cell>
          <cell r="O1934">
            <v>194.22</v>
          </cell>
          <cell r="P1934">
            <v>2038.16</v>
          </cell>
          <cell r="Q1934">
            <v>11.16</v>
          </cell>
          <cell r="R1934">
            <v>123</v>
          </cell>
          <cell r="S1934">
            <v>935</v>
          </cell>
          <cell r="T1934" t="str">
            <v>Амортизация (канализация)</v>
          </cell>
          <cell r="U1934">
            <v>6625</v>
          </cell>
          <cell r="V1934">
            <v>46.8</v>
          </cell>
          <cell r="W1934">
            <v>18</v>
          </cell>
          <cell r="X1934">
            <v>28.8</v>
          </cell>
          <cell r="Y1934">
            <v>38.461538461538467</v>
          </cell>
          <cell r="Z1934">
            <v>2548.0769230769238</v>
          </cell>
          <cell r="AA1934">
            <v>4076.9230769230762</v>
          </cell>
          <cell r="AB1934">
            <v>2.0002958928264101</v>
          </cell>
          <cell r="AC1934">
            <v>2233.040545227821</v>
          </cell>
          <cell r="AD1934">
            <v>194.27746830474538</v>
          </cell>
          <cell r="AE1934">
            <v>4465.4205452278211</v>
          </cell>
          <cell r="AF1934">
            <v>388.49746830474538</v>
          </cell>
          <cell r="AG1934">
            <v>13.396261635683464</v>
          </cell>
          <cell r="AH1934">
            <v>11.796652421652423</v>
          </cell>
        </row>
        <row r="1935">
          <cell r="A1935">
            <v>2466</v>
          </cell>
          <cell r="B1935" t="str">
            <v>Кан-ция Джамбула 104</v>
          </cell>
          <cell r="C1935">
            <v>3.6</v>
          </cell>
          <cell r="D1935" t="str">
            <v>28</v>
          </cell>
          <cell r="E1935" t="str">
            <v>11.05.05</v>
          </cell>
          <cell r="F1935" t="str">
            <v/>
          </cell>
          <cell r="G1935" t="str">
            <v xml:space="preserve">  .  .</v>
          </cell>
          <cell r="H1935">
            <v>11172.47</v>
          </cell>
          <cell r="I1935">
            <v>0</v>
          </cell>
          <cell r="J1935">
            <v>0</v>
          </cell>
          <cell r="K1935">
            <v>11172.47</v>
          </cell>
          <cell r="L1935">
            <v>0</v>
          </cell>
          <cell r="M1935">
            <v>33.520000000000003</v>
          </cell>
          <cell r="N1935">
            <v>33.520000000000003</v>
          </cell>
          <cell r="O1935">
            <v>349</v>
          </cell>
          <cell r="P1935">
            <v>10823.47</v>
          </cell>
          <cell r="Q1935">
            <v>55.86</v>
          </cell>
          <cell r="R1935">
            <v>123</v>
          </cell>
          <cell r="S1935">
            <v>935</v>
          </cell>
          <cell r="T1935" t="str">
            <v>Амортизация (канализация)</v>
          </cell>
          <cell r="U1935">
            <v>8500</v>
          </cell>
          <cell r="V1935">
            <v>46.8</v>
          </cell>
          <cell r="W1935">
            <v>18</v>
          </cell>
          <cell r="X1935">
            <v>28.8</v>
          </cell>
          <cell r="Y1935">
            <v>38.461538461538467</v>
          </cell>
          <cell r="Z1935">
            <v>3269.23076923077</v>
          </cell>
          <cell r="AA1935">
            <v>5230.7692307692305</v>
          </cell>
          <cell r="AB1935">
            <v>0.48328024476154419</v>
          </cell>
          <cell r="AC1935">
            <v>-5773.0359638089903</v>
          </cell>
          <cell r="AD1935">
            <v>-180.33519457822109</v>
          </cell>
          <cell r="AE1935">
            <v>5399.434036191009</v>
          </cell>
          <cell r="AF1935">
            <v>168.66480542177891</v>
          </cell>
          <cell r="AG1935">
            <v>16.198302108573028</v>
          </cell>
          <cell r="AH1935">
            <v>15.135327635327636</v>
          </cell>
        </row>
        <row r="1936">
          <cell r="A1936">
            <v>2467</v>
          </cell>
          <cell r="B1936" t="str">
            <v>Кан-ция Джамбула 106-112 четн</v>
          </cell>
          <cell r="C1936">
            <v>3.6</v>
          </cell>
          <cell r="D1936" t="str">
            <v>28</v>
          </cell>
          <cell r="E1936" t="str">
            <v>11.05.05</v>
          </cell>
          <cell r="F1936" t="str">
            <v/>
          </cell>
          <cell r="G1936" t="str">
            <v xml:space="preserve">  .  .</v>
          </cell>
          <cell r="H1936">
            <v>12482.72</v>
          </cell>
          <cell r="I1936">
            <v>0</v>
          </cell>
          <cell r="J1936">
            <v>0</v>
          </cell>
          <cell r="K1936">
            <v>12482.72</v>
          </cell>
          <cell r="L1936">
            <v>0</v>
          </cell>
          <cell r="M1936">
            <v>37.450000000000003</v>
          </cell>
          <cell r="N1936">
            <v>37.450000000000003</v>
          </cell>
          <cell r="O1936">
            <v>1085.67</v>
          </cell>
          <cell r="P1936">
            <v>11397.05</v>
          </cell>
          <cell r="Q1936">
            <v>62.41</v>
          </cell>
          <cell r="R1936">
            <v>123</v>
          </cell>
          <cell r="S1936">
            <v>935</v>
          </cell>
          <cell r="T1936" t="str">
            <v>Амортизация (канализация)</v>
          </cell>
          <cell r="U1936">
            <v>37000</v>
          </cell>
          <cell r="V1936">
            <v>46.8</v>
          </cell>
          <cell r="W1936">
            <v>18</v>
          </cell>
          <cell r="X1936">
            <v>28.8</v>
          </cell>
          <cell r="Y1936">
            <v>38.461538461538467</v>
          </cell>
          <cell r="Z1936">
            <v>14230.769230769234</v>
          </cell>
          <cell r="AA1936">
            <v>22769.230769230766</v>
          </cell>
          <cell r="AB1936">
            <v>1.9978179238689633</v>
          </cell>
          <cell r="AC1936">
            <v>12455.481754637583</v>
          </cell>
          <cell r="AD1936">
            <v>1083.3009854068173</v>
          </cell>
          <cell r="AE1936">
            <v>24938.201754637583</v>
          </cell>
          <cell r="AF1936">
            <v>2168.9709854068174</v>
          </cell>
          <cell r="AG1936">
            <v>74.814605263912753</v>
          </cell>
          <cell r="AH1936">
            <v>65.883190883190892</v>
          </cell>
        </row>
        <row r="1937">
          <cell r="A1937">
            <v>2468</v>
          </cell>
          <cell r="B1937" t="str">
            <v>Кан-ция ДЖамбула 103</v>
          </cell>
          <cell r="C1937">
            <v>3.6</v>
          </cell>
          <cell r="D1937" t="str">
            <v>28</v>
          </cell>
          <cell r="E1937" t="str">
            <v>11.05.05</v>
          </cell>
          <cell r="F1937" t="str">
            <v/>
          </cell>
          <cell r="G1937" t="str">
            <v xml:space="preserve">  .  .</v>
          </cell>
          <cell r="H1937">
            <v>17836.099999999999</v>
          </cell>
          <cell r="I1937">
            <v>0</v>
          </cell>
          <cell r="J1937">
            <v>0</v>
          </cell>
          <cell r="K1937">
            <v>17836.099999999999</v>
          </cell>
          <cell r="L1937">
            <v>0</v>
          </cell>
          <cell r="M1937">
            <v>53.51</v>
          </cell>
          <cell r="N1937">
            <v>53.51</v>
          </cell>
          <cell r="O1937">
            <v>1551.25</v>
          </cell>
          <cell r="P1937">
            <v>16284.85</v>
          </cell>
          <cell r="Q1937">
            <v>89.18</v>
          </cell>
          <cell r="R1937">
            <v>123</v>
          </cell>
          <cell r="S1937">
            <v>935</v>
          </cell>
          <cell r="T1937" t="str">
            <v>Амортизация (канализация)</v>
          </cell>
          <cell r="U1937">
            <v>52875</v>
          </cell>
          <cell r="V1937">
            <v>46.8</v>
          </cell>
          <cell r="W1937">
            <v>18</v>
          </cell>
          <cell r="X1937">
            <v>28.8</v>
          </cell>
          <cell r="Y1937">
            <v>38.461538461538467</v>
          </cell>
          <cell r="Z1937">
            <v>20336.538461538465</v>
          </cell>
          <cell r="AA1937">
            <v>32538.461538461535</v>
          </cell>
          <cell r="AB1937">
            <v>1.9980817470508807</v>
          </cell>
          <cell r="AC1937">
            <v>17801.885848574209</v>
          </cell>
          <cell r="AD1937">
            <v>1548.2743101126789</v>
          </cell>
          <cell r="AE1937">
            <v>35637.985848574208</v>
          </cell>
          <cell r="AF1937">
            <v>3099.5243101126789</v>
          </cell>
          <cell r="AG1937">
            <v>106.91395754572262</v>
          </cell>
          <cell r="AH1937">
            <v>94.150641025641036</v>
          </cell>
        </row>
        <row r="1938">
          <cell r="A1938">
            <v>2469</v>
          </cell>
          <cell r="B1938" t="str">
            <v>Кан-ция Джамбула между 103 и 107</v>
          </cell>
          <cell r="C1938">
            <v>3.6</v>
          </cell>
          <cell r="D1938" t="str">
            <v>28</v>
          </cell>
          <cell r="E1938" t="str">
            <v>11.05.05</v>
          </cell>
          <cell r="F1938" t="str">
            <v/>
          </cell>
          <cell r="G1938" t="str">
            <v xml:space="preserve">  .  .</v>
          </cell>
          <cell r="H1938">
            <v>4762.7299999999996</v>
          </cell>
          <cell r="I1938">
            <v>0</v>
          </cell>
          <cell r="J1938">
            <v>0</v>
          </cell>
          <cell r="K1938">
            <v>4762.7299999999996</v>
          </cell>
          <cell r="L1938">
            <v>0</v>
          </cell>
          <cell r="M1938">
            <v>14.29</v>
          </cell>
          <cell r="N1938">
            <v>14.29</v>
          </cell>
          <cell r="O1938">
            <v>414.27</v>
          </cell>
          <cell r="P1938">
            <v>4348.46</v>
          </cell>
          <cell r="Q1938">
            <v>23.81</v>
          </cell>
          <cell r="R1938">
            <v>123</v>
          </cell>
          <cell r="S1938">
            <v>935</v>
          </cell>
          <cell r="T1938" t="str">
            <v>Амортизация (канализация)</v>
          </cell>
          <cell r="U1938">
            <v>14125</v>
          </cell>
          <cell r="V1938">
            <v>46.8</v>
          </cell>
          <cell r="W1938">
            <v>18</v>
          </cell>
          <cell r="X1938">
            <v>28.8</v>
          </cell>
          <cell r="Y1938">
            <v>38.461538461538467</v>
          </cell>
          <cell r="Z1938">
            <v>5432.6923076923085</v>
          </cell>
          <cell r="AA1938">
            <v>8692.3076923076915</v>
          </cell>
          <cell r="AB1938">
            <v>1.9989393238773476</v>
          </cell>
          <cell r="AC1938">
            <v>4757.6782860103594</v>
          </cell>
          <cell r="AD1938">
            <v>413.83059370266881</v>
          </cell>
          <cell r="AE1938">
            <v>9520.408286010359</v>
          </cell>
          <cell r="AF1938">
            <v>828.10059370266879</v>
          </cell>
          <cell r="AG1938">
            <v>28.561224858031078</v>
          </cell>
          <cell r="AH1938">
            <v>25.151353276353277</v>
          </cell>
        </row>
        <row r="1939">
          <cell r="A1939">
            <v>2470</v>
          </cell>
          <cell r="B1939" t="str">
            <v>Кан-ция Джамбула 107</v>
          </cell>
          <cell r="C1939">
            <v>3.6</v>
          </cell>
          <cell r="D1939" t="str">
            <v>28</v>
          </cell>
          <cell r="E1939" t="str">
            <v>11.05.05</v>
          </cell>
          <cell r="F1939" t="str">
            <v/>
          </cell>
          <cell r="G1939" t="str">
            <v xml:space="preserve">  .  .</v>
          </cell>
          <cell r="H1939">
            <v>19652.150000000001</v>
          </cell>
          <cell r="I1939">
            <v>0</v>
          </cell>
          <cell r="J1939">
            <v>0</v>
          </cell>
          <cell r="K1939">
            <v>19652.150000000001</v>
          </cell>
          <cell r="L1939">
            <v>0</v>
          </cell>
          <cell r="M1939">
            <v>58.96</v>
          </cell>
          <cell r="N1939">
            <v>58.96</v>
          </cell>
          <cell r="O1939">
            <v>1709.24</v>
          </cell>
          <cell r="P1939">
            <v>17942.91</v>
          </cell>
          <cell r="Q1939">
            <v>98.26</v>
          </cell>
          <cell r="R1939">
            <v>123</v>
          </cell>
          <cell r="S1939">
            <v>935</v>
          </cell>
          <cell r="T1939" t="str">
            <v>Амортизация (канализация)</v>
          </cell>
          <cell r="U1939">
            <v>58250</v>
          </cell>
          <cell r="V1939">
            <v>46.8</v>
          </cell>
          <cell r="W1939">
            <v>18</v>
          </cell>
          <cell r="X1939">
            <v>28.8</v>
          </cell>
          <cell r="Y1939">
            <v>38.461538461538467</v>
          </cell>
          <cell r="Z1939">
            <v>22403.84615384616</v>
          </cell>
          <cell r="AA1939">
            <v>35846.153846153844</v>
          </cell>
          <cell r="AB1939">
            <v>1.9977893132247693</v>
          </cell>
          <cell r="AC1939">
            <v>19608.705251890147</v>
          </cell>
          <cell r="AD1939">
            <v>1705.4614057363044</v>
          </cell>
          <cell r="AE1939">
            <v>39260.855251890149</v>
          </cell>
          <cell r="AF1939">
            <v>3414.7014057363044</v>
          </cell>
          <cell r="AG1939">
            <v>117.78256575567043</v>
          </cell>
          <cell r="AH1939">
            <v>103.72150997150997</v>
          </cell>
        </row>
        <row r="1940">
          <cell r="A1940">
            <v>2471</v>
          </cell>
          <cell r="B1940" t="str">
            <v>Кан-ция Джамбула 151</v>
          </cell>
          <cell r="C1940">
            <v>3.6</v>
          </cell>
          <cell r="D1940" t="str">
            <v>28</v>
          </cell>
          <cell r="E1940" t="str">
            <v>11.05.05</v>
          </cell>
          <cell r="F1940" t="str">
            <v/>
          </cell>
          <cell r="G1940" t="str">
            <v xml:space="preserve">  .  .</v>
          </cell>
          <cell r="H1940">
            <v>8012.68</v>
          </cell>
          <cell r="I1940">
            <v>0</v>
          </cell>
          <cell r="J1940">
            <v>0</v>
          </cell>
          <cell r="K1940">
            <v>8012.68</v>
          </cell>
          <cell r="L1940">
            <v>0</v>
          </cell>
          <cell r="M1940">
            <v>24.04</v>
          </cell>
          <cell r="N1940">
            <v>24.04</v>
          </cell>
          <cell r="O1940">
            <v>696.92</v>
          </cell>
          <cell r="P1940">
            <v>7315.76</v>
          </cell>
          <cell r="Q1940">
            <v>40.06</v>
          </cell>
          <cell r="R1940">
            <v>123</v>
          </cell>
          <cell r="S1940">
            <v>935</v>
          </cell>
          <cell r="T1940" t="str">
            <v>Амортизация (канализация)</v>
          </cell>
          <cell r="U1940">
            <v>23875</v>
          </cell>
          <cell r="V1940">
            <v>46.8</v>
          </cell>
          <cell r="W1940">
            <v>18</v>
          </cell>
          <cell r="X1940">
            <v>28.8</v>
          </cell>
          <cell r="Y1940">
            <v>38.461538461538467</v>
          </cell>
          <cell r="Z1940">
            <v>9182.6923076923104</v>
          </cell>
          <cell r="AA1940">
            <v>14692.30769230769</v>
          </cell>
          <cell r="AB1940">
            <v>2.0083091424961577</v>
          </cell>
          <cell r="AC1940">
            <v>8079.258499896112</v>
          </cell>
          <cell r="AD1940">
            <v>702.7108075884222</v>
          </cell>
          <cell r="AE1940">
            <v>16091.938499896112</v>
          </cell>
          <cell r="AF1940">
            <v>1399.6308075884222</v>
          </cell>
          <cell r="AG1940">
            <v>48.275815499688342</v>
          </cell>
          <cell r="AH1940">
            <v>42.512464387464391</v>
          </cell>
        </row>
        <row r="1941">
          <cell r="A1941">
            <v>2472</v>
          </cell>
          <cell r="B1941" t="str">
            <v>Кан-ция ул Чижевского,32 34 36 37 38 40</v>
          </cell>
          <cell r="C1941">
            <v>3.6</v>
          </cell>
          <cell r="D1941" t="str">
            <v>28</v>
          </cell>
          <cell r="E1941" t="str">
            <v>11.05.05</v>
          </cell>
          <cell r="F1941" t="str">
            <v/>
          </cell>
          <cell r="G1941" t="str">
            <v xml:space="preserve">  .  .</v>
          </cell>
          <cell r="H1941">
            <v>35340.25</v>
          </cell>
          <cell r="I1941">
            <v>0</v>
          </cell>
          <cell r="J1941">
            <v>0</v>
          </cell>
          <cell r="K1941">
            <v>35340.25</v>
          </cell>
          <cell r="L1941">
            <v>0</v>
          </cell>
          <cell r="M1941">
            <v>106.02</v>
          </cell>
          <cell r="N1941">
            <v>106.02</v>
          </cell>
          <cell r="O1941">
            <v>3073.52</v>
          </cell>
          <cell r="P1941">
            <v>32266.73</v>
          </cell>
          <cell r="Q1941">
            <v>176.7</v>
          </cell>
          <cell r="R1941">
            <v>123</v>
          </cell>
          <cell r="S1941">
            <v>935</v>
          </cell>
          <cell r="T1941" t="str">
            <v>Амортизация (канализация)</v>
          </cell>
          <cell r="U1941">
            <v>104750</v>
          </cell>
          <cell r="V1941">
            <v>46.8</v>
          </cell>
          <cell r="W1941">
            <v>18</v>
          </cell>
          <cell r="X1941">
            <v>28.8</v>
          </cell>
          <cell r="Y1941">
            <v>38.461538461538467</v>
          </cell>
          <cell r="Z1941">
            <v>40288.461538461546</v>
          </cell>
          <cell r="AA1941">
            <v>64461.538461538454</v>
          </cell>
          <cell r="AB1941">
            <v>1.9977710310756143</v>
          </cell>
          <cell r="AC1941">
            <v>35261.477680969983</v>
          </cell>
          <cell r="AD1941">
            <v>3066.6692194315224</v>
          </cell>
          <cell r="AE1941">
            <v>70601.727680969983</v>
          </cell>
          <cell r="AF1941">
            <v>6140.1892194315224</v>
          </cell>
          <cell r="AG1941">
            <v>211.80518304290993</v>
          </cell>
          <cell r="AH1941">
            <v>186.52065527065528</v>
          </cell>
        </row>
        <row r="1942">
          <cell r="A1942">
            <v>2473</v>
          </cell>
          <cell r="B1942" t="str">
            <v>Кан-ция ул Чижевского 4-12 четн</v>
          </cell>
          <cell r="C1942">
            <v>3.6</v>
          </cell>
          <cell r="D1942" t="str">
            <v>28</v>
          </cell>
          <cell r="E1942" t="str">
            <v>11.05.05</v>
          </cell>
          <cell r="F1942" t="str">
            <v/>
          </cell>
          <cell r="G1942" t="str">
            <v xml:space="preserve">  .  .</v>
          </cell>
          <cell r="H1942">
            <v>23503.919999999998</v>
          </cell>
          <cell r="I1942">
            <v>0</v>
          </cell>
          <cell r="J1942">
            <v>0</v>
          </cell>
          <cell r="K1942">
            <v>23503.919999999998</v>
          </cell>
          <cell r="L1942">
            <v>0</v>
          </cell>
          <cell r="M1942">
            <v>70.510000000000005</v>
          </cell>
          <cell r="N1942">
            <v>70.510000000000005</v>
          </cell>
          <cell r="O1942">
            <v>2044.09</v>
          </cell>
          <cell r="P1942">
            <v>21459.83</v>
          </cell>
          <cell r="Q1942">
            <v>117.52</v>
          </cell>
          <cell r="R1942">
            <v>123</v>
          </cell>
          <cell r="S1942">
            <v>935</v>
          </cell>
          <cell r="T1942" t="str">
            <v>Амортизация (канализация)</v>
          </cell>
          <cell r="U1942">
            <v>81928</v>
          </cell>
          <cell r="V1942">
            <v>46.8</v>
          </cell>
          <cell r="W1942">
            <v>18</v>
          </cell>
          <cell r="X1942">
            <v>28.8</v>
          </cell>
          <cell r="Y1942">
            <v>38.461538461538467</v>
          </cell>
          <cell r="Z1942">
            <v>31510.769230769238</v>
          </cell>
          <cell r="AA1942">
            <v>50417.230769230766</v>
          </cell>
          <cell r="AB1942">
            <v>2.3493769880390833</v>
          </cell>
          <cell r="AC1942">
            <v>31715.648776711569</v>
          </cell>
          <cell r="AD1942">
            <v>2758.24800748081</v>
          </cell>
          <cell r="AE1942">
            <v>55219.568776711567</v>
          </cell>
          <cell r="AF1942">
            <v>4802.3380074808101</v>
          </cell>
          <cell r="AG1942">
            <v>165.65870633013472</v>
          </cell>
          <cell r="AH1942">
            <v>145.88319088319091</v>
          </cell>
        </row>
        <row r="1943">
          <cell r="A1943">
            <v>2474</v>
          </cell>
          <cell r="B1943" t="str">
            <v>Кан-ция ул Гастелло 20 20а</v>
          </cell>
          <cell r="C1943">
            <v>3.6</v>
          </cell>
          <cell r="D1943" t="str">
            <v>28</v>
          </cell>
          <cell r="E1943" t="str">
            <v>11.05.05</v>
          </cell>
          <cell r="F1943" t="str">
            <v/>
          </cell>
          <cell r="G1943" t="str">
            <v xml:space="preserve">  .  .</v>
          </cell>
          <cell r="H1943">
            <v>16109.55</v>
          </cell>
          <cell r="I1943">
            <v>0</v>
          </cell>
          <cell r="J1943">
            <v>0</v>
          </cell>
          <cell r="K1943">
            <v>16109.55</v>
          </cell>
          <cell r="L1943">
            <v>0</v>
          </cell>
          <cell r="M1943">
            <v>48.33</v>
          </cell>
          <cell r="N1943">
            <v>48.33</v>
          </cell>
          <cell r="O1943">
            <v>1401.09</v>
          </cell>
          <cell r="P1943">
            <v>14708.46</v>
          </cell>
          <cell r="Q1943">
            <v>80.55</v>
          </cell>
          <cell r="R1943">
            <v>123</v>
          </cell>
          <cell r="S1943">
            <v>935</v>
          </cell>
          <cell r="T1943" t="str">
            <v>Амортизация (канализация)</v>
          </cell>
          <cell r="U1943">
            <v>47750</v>
          </cell>
          <cell r="V1943">
            <v>46.8</v>
          </cell>
          <cell r="W1943">
            <v>18</v>
          </cell>
          <cell r="X1943">
            <v>28.8</v>
          </cell>
          <cell r="Y1943">
            <v>38.461538461538467</v>
          </cell>
          <cell r="Z1943">
            <v>18365.384615384621</v>
          </cell>
          <cell r="AA1943">
            <v>29384.615384615379</v>
          </cell>
          <cell r="AB1943">
            <v>1.9978036711263709</v>
          </cell>
          <cell r="AC1943">
            <v>16074.168130193826</v>
          </cell>
          <cell r="AD1943">
            <v>1398.012745578447</v>
          </cell>
          <cell r="AE1943">
            <v>32183.718130193825</v>
          </cell>
          <cell r="AF1943">
            <v>2799.102745578447</v>
          </cell>
          <cell r="AG1943">
            <v>96.551154390581473</v>
          </cell>
          <cell r="AH1943">
            <v>85.024928774928782</v>
          </cell>
        </row>
        <row r="1944">
          <cell r="A1944">
            <v>2475</v>
          </cell>
          <cell r="B1944" t="str">
            <v>Кан-ция ул Терешковой 3 5 25 27</v>
          </cell>
          <cell r="C1944">
            <v>3.6</v>
          </cell>
          <cell r="D1944" t="str">
            <v>28</v>
          </cell>
          <cell r="E1944" t="str">
            <v>11.05.05</v>
          </cell>
          <cell r="F1944" t="str">
            <v/>
          </cell>
          <cell r="G1944" t="str">
            <v xml:space="preserve">  .  .</v>
          </cell>
          <cell r="H1944">
            <v>10919.9</v>
          </cell>
          <cell r="I1944">
            <v>0</v>
          </cell>
          <cell r="J1944">
            <v>0</v>
          </cell>
          <cell r="K1944">
            <v>10919.9</v>
          </cell>
          <cell r="L1944">
            <v>0</v>
          </cell>
          <cell r="M1944">
            <v>32.76</v>
          </cell>
          <cell r="N1944">
            <v>32.76</v>
          </cell>
          <cell r="O1944">
            <v>949.72</v>
          </cell>
          <cell r="P1944">
            <v>9970.18</v>
          </cell>
          <cell r="Q1944">
            <v>54.6</v>
          </cell>
          <cell r="R1944">
            <v>123</v>
          </cell>
          <cell r="S1944">
            <v>935</v>
          </cell>
          <cell r="T1944" t="str">
            <v>Амортизация (канализация)</v>
          </cell>
          <cell r="U1944">
            <v>32375</v>
          </cell>
          <cell r="V1944">
            <v>46.8</v>
          </cell>
          <cell r="W1944">
            <v>18</v>
          </cell>
          <cell r="X1944">
            <v>28.8</v>
          </cell>
          <cell r="Y1944">
            <v>38.461538461538467</v>
          </cell>
          <cell r="Z1944">
            <v>12451.92307692308</v>
          </cell>
          <cell r="AA1944">
            <v>19923.076923076922</v>
          </cell>
          <cell r="AB1944">
            <v>1.9982665230795154</v>
          </cell>
          <cell r="AC1944">
            <v>10900.970605376</v>
          </cell>
          <cell r="AD1944">
            <v>948.07368229907729</v>
          </cell>
          <cell r="AE1944">
            <v>21820.870605376</v>
          </cell>
          <cell r="AF1944">
            <v>1897.7936822990773</v>
          </cell>
          <cell r="AG1944">
            <v>65.462611816127989</v>
          </cell>
          <cell r="AH1944">
            <v>57.647792022792025</v>
          </cell>
        </row>
        <row r="1945">
          <cell r="A1945">
            <v>2476</v>
          </cell>
          <cell r="B1945" t="str">
            <v>Кан-ция ул З Космодемьянской 25 27</v>
          </cell>
          <cell r="C1945">
            <v>3.6</v>
          </cell>
          <cell r="D1945" t="str">
            <v>28</v>
          </cell>
          <cell r="E1945" t="str">
            <v>11.05.05</v>
          </cell>
          <cell r="F1945" t="str">
            <v/>
          </cell>
          <cell r="G1945" t="str">
            <v xml:space="preserve">  .  .</v>
          </cell>
          <cell r="H1945">
            <v>8052.12</v>
          </cell>
          <cell r="I1945">
            <v>0</v>
          </cell>
          <cell r="J1945">
            <v>0</v>
          </cell>
          <cell r="K1945">
            <v>8052.12</v>
          </cell>
          <cell r="L1945">
            <v>0</v>
          </cell>
          <cell r="M1945">
            <v>24.16</v>
          </cell>
          <cell r="N1945">
            <v>24.16</v>
          </cell>
          <cell r="O1945">
            <v>700.4</v>
          </cell>
          <cell r="P1945">
            <v>7351.72</v>
          </cell>
          <cell r="Q1945">
            <v>40.26</v>
          </cell>
          <cell r="R1945">
            <v>123</v>
          </cell>
          <cell r="S1945">
            <v>935</v>
          </cell>
          <cell r="T1945" t="str">
            <v>Амортизация (канализация)</v>
          </cell>
          <cell r="U1945">
            <v>31250</v>
          </cell>
          <cell r="V1945">
            <v>46.8</v>
          </cell>
          <cell r="W1945">
            <v>18</v>
          </cell>
          <cell r="X1945">
            <v>28.8</v>
          </cell>
          <cell r="Y1945">
            <v>38.461538461538467</v>
          </cell>
          <cell r="Z1945">
            <v>12019.230769230771</v>
          </cell>
          <cell r="AA1945">
            <v>19230.769230769227</v>
          </cell>
          <cell r="AB1945">
            <v>2.6158190506125405</v>
          </cell>
          <cell r="AC1945">
            <v>13010.768893818251</v>
          </cell>
          <cell r="AD1945">
            <v>1131.7196630490234</v>
          </cell>
          <cell r="AE1945">
            <v>21062.88889381825</v>
          </cell>
          <cell r="AF1945">
            <v>1832.1196630490235</v>
          </cell>
          <cell r="AG1945">
            <v>63.188666681454755</v>
          </cell>
          <cell r="AH1945">
            <v>55.644586894586894</v>
          </cell>
        </row>
        <row r="1946">
          <cell r="A1946">
            <v>2477</v>
          </cell>
          <cell r="B1946" t="str">
            <v>Кан-ция ул Писарева 58-60-62-64</v>
          </cell>
          <cell r="C1946">
            <v>3.6</v>
          </cell>
          <cell r="D1946" t="str">
            <v>28</v>
          </cell>
          <cell r="E1946" t="str">
            <v>11.05.05</v>
          </cell>
          <cell r="F1946" t="str">
            <v/>
          </cell>
          <cell r="G1946" t="str">
            <v xml:space="preserve">  .  .</v>
          </cell>
          <cell r="H1946">
            <v>20490.11</v>
          </cell>
          <cell r="I1946">
            <v>0</v>
          </cell>
          <cell r="J1946">
            <v>0</v>
          </cell>
          <cell r="K1946">
            <v>20490.11</v>
          </cell>
          <cell r="L1946">
            <v>0</v>
          </cell>
          <cell r="M1946">
            <v>61.47</v>
          </cell>
          <cell r="N1946">
            <v>61.47</v>
          </cell>
          <cell r="O1946">
            <v>1782.01</v>
          </cell>
          <cell r="P1946">
            <v>18708.099999999999</v>
          </cell>
          <cell r="Q1946">
            <v>102.45</v>
          </cell>
          <cell r="R1946">
            <v>123</v>
          </cell>
          <cell r="S1946">
            <v>935</v>
          </cell>
          <cell r="T1946" t="str">
            <v>Амортизация (канализация)</v>
          </cell>
          <cell r="U1946">
            <v>85779</v>
          </cell>
          <cell r="V1946">
            <v>46.8</v>
          </cell>
          <cell r="W1946">
            <v>18</v>
          </cell>
          <cell r="X1946">
            <v>28.8</v>
          </cell>
          <cell r="Y1946">
            <v>38.461538461538467</v>
          </cell>
          <cell r="Z1946">
            <v>32991.923076923085</v>
          </cell>
          <cell r="AA1946">
            <v>52787.076923076915</v>
          </cell>
          <cell r="AB1946">
            <v>2.8216161407666691</v>
          </cell>
          <cell r="AC1946">
            <v>37325.115102084535</v>
          </cell>
          <cell r="AD1946">
            <v>3246.1381790076121</v>
          </cell>
          <cell r="AE1946">
            <v>57815.225102084536</v>
          </cell>
          <cell r="AF1946">
            <v>5028.1481790076123</v>
          </cell>
          <cell r="AG1946">
            <v>173.44567530625363</v>
          </cell>
          <cell r="AH1946">
            <v>152.74038461538461</v>
          </cell>
        </row>
        <row r="1947">
          <cell r="A1947">
            <v>2478</v>
          </cell>
          <cell r="B1947" t="str">
            <v>Кан-ция ул Фестивальная 31</v>
          </cell>
          <cell r="C1947">
            <v>3.6</v>
          </cell>
          <cell r="D1947" t="str">
            <v>28</v>
          </cell>
          <cell r="E1947" t="str">
            <v>11.05.05</v>
          </cell>
          <cell r="F1947" t="str">
            <v/>
          </cell>
          <cell r="G1947" t="str">
            <v xml:space="preserve">  .  .</v>
          </cell>
          <cell r="H1947">
            <v>3964.23</v>
          </cell>
          <cell r="I1947">
            <v>0</v>
          </cell>
          <cell r="J1947">
            <v>0</v>
          </cell>
          <cell r="K1947">
            <v>3964.23</v>
          </cell>
          <cell r="L1947">
            <v>0</v>
          </cell>
          <cell r="M1947">
            <v>11.89</v>
          </cell>
          <cell r="N1947">
            <v>11.89</v>
          </cell>
          <cell r="O1947">
            <v>344.69</v>
          </cell>
          <cell r="P1947">
            <v>3619.54</v>
          </cell>
          <cell r="Q1947">
            <v>19.82</v>
          </cell>
          <cell r="R1947">
            <v>123</v>
          </cell>
          <cell r="S1947">
            <v>935</v>
          </cell>
          <cell r="T1947" t="str">
            <v>Амортизация (канализация)</v>
          </cell>
          <cell r="U1947">
            <v>11750</v>
          </cell>
          <cell r="V1947">
            <v>46.8</v>
          </cell>
          <cell r="W1947">
            <v>18</v>
          </cell>
          <cell r="X1947">
            <v>28.8</v>
          </cell>
          <cell r="Y1947">
            <v>38.461538461538467</v>
          </cell>
          <cell r="Z1947">
            <v>4519.2307692307704</v>
          </cell>
          <cell r="AA1947">
            <v>7230.7692307692296</v>
          </cell>
          <cell r="AB1947">
            <v>1.9977039156271874</v>
          </cell>
          <cell r="AC1947">
            <v>3955.1277934467648</v>
          </cell>
          <cell r="AD1947">
            <v>343.89856267753527</v>
          </cell>
          <cell r="AE1947">
            <v>7919.3577934467648</v>
          </cell>
          <cell r="AF1947">
            <v>688.58856267753526</v>
          </cell>
          <cell r="AG1947">
            <v>23.758073380340296</v>
          </cell>
          <cell r="AH1947">
            <v>20.922364672364676</v>
          </cell>
        </row>
        <row r="1948">
          <cell r="A1948">
            <v>2479</v>
          </cell>
          <cell r="B1948" t="str">
            <v>Кан-ция ул Панфилова 30-34  чет</v>
          </cell>
          <cell r="C1948">
            <v>3.6</v>
          </cell>
          <cell r="D1948" t="str">
            <v>28</v>
          </cell>
          <cell r="E1948" t="str">
            <v>11.05.05</v>
          </cell>
          <cell r="F1948" t="str">
            <v/>
          </cell>
          <cell r="G1948" t="str">
            <v xml:space="preserve">  .  .</v>
          </cell>
          <cell r="H1948">
            <v>12398.53</v>
          </cell>
          <cell r="I1948">
            <v>0</v>
          </cell>
          <cell r="J1948">
            <v>0</v>
          </cell>
          <cell r="K1948">
            <v>12398.53</v>
          </cell>
          <cell r="L1948">
            <v>0</v>
          </cell>
          <cell r="M1948">
            <v>37.200000000000003</v>
          </cell>
          <cell r="N1948">
            <v>37.200000000000003</v>
          </cell>
          <cell r="O1948">
            <v>1078.42</v>
          </cell>
          <cell r="P1948">
            <v>11320.11</v>
          </cell>
          <cell r="Q1948">
            <v>61.99</v>
          </cell>
          <cell r="R1948">
            <v>123</v>
          </cell>
          <cell r="S1948">
            <v>935</v>
          </cell>
          <cell r="T1948" t="str">
            <v>Амортизация (канализация)</v>
          </cell>
          <cell r="U1948">
            <v>36750</v>
          </cell>
          <cell r="V1948">
            <v>46.8</v>
          </cell>
          <cell r="W1948">
            <v>18</v>
          </cell>
          <cell r="X1948">
            <v>28.8</v>
          </cell>
          <cell r="Y1948">
            <v>38.461538461538467</v>
          </cell>
          <cell r="Z1948">
            <v>14134.615384615387</v>
          </cell>
          <cell r="AA1948">
            <v>22615.384615384613</v>
          </cell>
          <cell r="AB1948">
            <v>1.9978060827487198</v>
          </cell>
          <cell r="AC1948">
            <v>12371.328651142487</v>
          </cell>
          <cell r="AD1948">
            <v>1076.0540357578743</v>
          </cell>
          <cell r="AE1948">
            <v>24769.858651142487</v>
          </cell>
          <cell r="AF1948">
            <v>2154.4740357578744</v>
          </cell>
          <cell r="AG1948">
            <v>74.309575953427455</v>
          </cell>
          <cell r="AH1948">
            <v>65.438034188034194</v>
          </cell>
        </row>
        <row r="1949">
          <cell r="A1949">
            <v>2480</v>
          </cell>
          <cell r="B1949" t="str">
            <v>Кан-ция ул Ленина 3 45</v>
          </cell>
          <cell r="C1949">
            <v>3.6</v>
          </cell>
          <cell r="D1949" t="str">
            <v>28</v>
          </cell>
          <cell r="E1949" t="str">
            <v>11.05.05</v>
          </cell>
          <cell r="F1949" t="str">
            <v/>
          </cell>
          <cell r="G1949" t="str">
            <v xml:space="preserve">  .  .</v>
          </cell>
          <cell r="H1949">
            <v>17414.240000000002</v>
          </cell>
          <cell r="I1949">
            <v>0</v>
          </cell>
          <cell r="J1949">
            <v>0</v>
          </cell>
          <cell r="K1949">
            <v>17414.240000000002</v>
          </cell>
          <cell r="L1949">
            <v>0</v>
          </cell>
          <cell r="M1949">
            <v>52.24</v>
          </cell>
          <cell r="N1949">
            <v>52.24</v>
          </cell>
          <cell r="O1949">
            <v>1514.44</v>
          </cell>
          <cell r="P1949">
            <v>15899.8</v>
          </cell>
          <cell r="Q1949">
            <v>87.07</v>
          </cell>
          <cell r="R1949">
            <v>123</v>
          </cell>
          <cell r="S1949">
            <v>935</v>
          </cell>
          <cell r="T1949" t="str">
            <v>Амортизация (канализация)</v>
          </cell>
          <cell r="U1949">
            <v>51625</v>
          </cell>
          <cell r="V1949">
            <v>46.8</v>
          </cell>
          <cell r="W1949">
            <v>18</v>
          </cell>
          <cell r="X1949">
            <v>28.8</v>
          </cell>
          <cell r="Y1949">
            <v>38.461538461538467</v>
          </cell>
          <cell r="Z1949">
            <v>19855.769230769234</v>
          </cell>
          <cell r="AA1949">
            <v>31769.230769230766</v>
          </cell>
          <cell r="AB1949">
            <v>1.9980899614605698</v>
          </cell>
          <cell r="AC1949">
            <v>17380.978130465115</v>
          </cell>
          <cell r="AD1949">
            <v>1511.5473612343453</v>
          </cell>
          <cell r="AE1949">
            <v>34795.218130465117</v>
          </cell>
          <cell r="AF1949">
            <v>3025.9873612343454</v>
          </cell>
          <cell r="AG1949">
            <v>104.38565439139535</v>
          </cell>
          <cell r="AH1949">
            <v>91.924857549857563</v>
          </cell>
        </row>
        <row r="1950">
          <cell r="A1950">
            <v>2481</v>
          </cell>
          <cell r="B1950" t="str">
            <v>Кан-ция ул Ленина 53</v>
          </cell>
          <cell r="C1950">
            <v>3.6</v>
          </cell>
          <cell r="D1950" t="str">
            <v>28</v>
          </cell>
          <cell r="E1950" t="str">
            <v>11.05.05</v>
          </cell>
          <cell r="F1950" t="str">
            <v/>
          </cell>
          <cell r="G1950" t="str">
            <v xml:space="preserve">  .  .</v>
          </cell>
          <cell r="H1950">
            <v>1979.56</v>
          </cell>
          <cell r="I1950">
            <v>0</v>
          </cell>
          <cell r="J1950">
            <v>0</v>
          </cell>
          <cell r="K1950">
            <v>1979.56</v>
          </cell>
          <cell r="L1950">
            <v>0</v>
          </cell>
          <cell r="M1950">
            <v>5.94</v>
          </cell>
          <cell r="N1950">
            <v>5.94</v>
          </cell>
          <cell r="O1950">
            <v>172.2</v>
          </cell>
          <cell r="P1950">
            <v>1807.36</v>
          </cell>
          <cell r="Q1950">
            <v>9.9</v>
          </cell>
          <cell r="R1950">
            <v>123</v>
          </cell>
          <cell r="S1950">
            <v>935</v>
          </cell>
          <cell r="T1950" t="str">
            <v>Амортизация (канализация)</v>
          </cell>
          <cell r="U1950">
            <v>5875</v>
          </cell>
          <cell r="V1950">
            <v>46.8</v>
          </cell>
          <cell r="W1950">
            <v>18</v>
          </cell>
          <cell r="X1950">
            <v>28.8</v>
          </cell>
          <cell r="Y1950">
            <v>38.461538461538467</v>
          </cell>
          <cell r="Z1950">
            <v>2259.6153846153852</v>
          </cell>
          <cell r="AA1950">
            <v>3615.3846153846148</v>
          </cell>
          <cell r="AB1950">
            <v>2.0003677271736762</v>
          </cell>
          <cell r="AC1950">
            <v>1980.2879380039221</v>
          </cell>
          <cell r="AD1950">
            <v>172.26332261930702</v>
          </cell>
          <cell r="AE1950">
            <v>3959.8479380039221</v>
          </cell>
          <cell r="AF1950">
            <v>344.46332261930701</v>
          </cell>
          <cell r="AG1950">
            <v>11.879543814011766</v>
          </cell>
          <cell r="AH1950">
            <v>10.461182336182338</v>
          </cell>
        </row>
        <row r="1951">
          <cell r="A1951">
            <v>2482</v>
          </cell>
          <cell r="B1951" t="str">
            <v>Кан-ция ул Ленина 70</v>
          </cell>
          <cell r="C1951">
            <v>3.6</v>
          </cell>
          <cell r="D1951" t="str">
            <v>28</v>
          </cell>
          <cell r="E1951" t="str">
            <v>11.05.05</v>
          </cell>
          <cell r="F1951" t="str">
            <v/>
          </cell>
          <cell r="G1951" t="str">
            <v xml:space="preserve">  .  .</v>
          </cell>
          <cell r="H1951">
            <v>10289.780000000001</v>
          </cell>
          <cell r="I1951">
            <v>0</v>
          </cell>
          <cell r="J1951">
            <v>0</v>
          </cell>
          <cell r="K1951">
            <v>10289.780000000001</v>
          </cell>
          <cell r="L1951">
            <v>0</v>
          </cell>
          <cell r="M1951">
            <v>30.87</v>
          </cell>
          <cell r="N1951">
            <v>30.87</v>
          </cell>
          <cell r="O1951">
            <v>894.91</v>
          </cell>
          <cell r="P1951">
            <v>9394.8700000000008</v>
          </cell>
          <cell r="Q1951">
            <v>51.45</v>
          </cell>
          <cell r="R1951">
            <v>123</v>
          </cell>
          <cell r="S1951">
            <v>935</v>
          </cell>
          <cell r="T1951" t="str">
            <v>Амортизация (канализация)</v>
          </cell>
          <cell r="U1951">
            <v>30500</v>
          </cell>
          <cell r="V1951">
            <v>46.8</v>
          </cell>
          <cell r="W1951">
            <v>18</v>
          </cell>
          <cell r="X1951">
            <v>28.8</v>
          </cell>
          <cell r="Y1951">
            <v>38.461538461538467</v>
          </cell>
          <cell r="Z1951">
            <v>11730.769230769232</v>
          </cell>
          <cell r="AA1951">
            <v>18769.230769230766</v>
          </cell>
          <cell r="AB1951">
            <v>1.9978169755654698</v>
          </cell>
          <cell r="AC1951">
            <v>10267.317158834061</v>
          </cell>
          <cell r="AD1951">
            <v>892.9563896032945</v>
          </cell>
          <cell r="AE1951">
            <v>20557.097158834062</v>
          </cell>
          <cell r="AF1951">
            <v>1787.8663896032945</v>
          </cell>
          <cell r="AG1951">
            <v>61.671291476502198</v>
          </cell>
          <cell r="AH1951">
            <v>54.309116809116809</v>
          </cell>
        </row>
        <row r="1952">
          <cell r="A1952">
            <v>2483</v>
          </cell>
          <cell r="B1952" t="str">
            <v>Кан-ция ул ленина 72</v>
          </cell>
          <cell r="C1952">
            <v>3.6</v>
          </cell>
          <cell r="D1952" t="str">
            <v>28</v>
          </cell>
          <cell r="E1952" t="str">
            <v>11.05.05</v>
          </cell>
          <cell r="F1952" t="str">
            <v/>
          </cell>
          <cell r="G1952" t="str">
            <v xml:space="preserve">  .  .</v>
          </cell>
          <cell r="H1952">
            <v>7928.07</v>
          </cell>
          <cell r="I1952">
            <v>0</v>
          </cell>
          <cell r="J1952">
            <v>0</v>
          </cell>
          <cell r="K1952">
            <v>7928.07</v>
          </cell>
          <cell r="L1952">
            <v>0</v>
          </cell>
          <cell r="M1952">
            <v>23.78</v>
          </cell>
          <cell r="N1952">
            <v>23.78</v>
          </cell>
          <cell r="O1952">
            <v>689.4</v>
          </cell>
          <cell r="P1952">
            <v>7238.67</v>
          </cell>
          <cell r="Q1952">
            <v>39.64</v>
          </cell>
          <cell r="R1952">
            <v>123</v>
          </cell>
          <cell r="S1952">
            <v>935</v>
          </cell>
          <cell r="T1952" t="str">
            <v>Амортизация (канализация)</v>
          </cell>
          <cell r="U1952">
            <v>23500</v>
          </cell>
          <cell r="V1952">
            <v>46.8</v>
          </cell>
          <cell r="W1952">
            <v>18</v>
          </cell>
          <cell r="X1952">
            <v>28.8</v>
          </cell>
          <cell r="Y1952">
            <v>38.461538461538467</v>
          </cell>
          <cell r="Z1952">
            <v>9038.4615384615408</v>
          </cell>
          <cell r="AA1952">
            <v>14461.538461538459</v>
          </cell>
          <cell r="AB1952">
            <v>1.9978170660547392</v>
          </cell>
          <cell r="AC1952">
            <v>7910.7635468765966</v>
          </cell>
          <cell r="AD1952">
            <v>687.89508533813716</v>
          </cell>
          <cell r="AE1952">
            <v>15838.833546876596</v>
          </cell>
          <cell r="AF1952">
            <v>1377.2950853381371</v>
          </cell>
          <cell r="AG1952">
            <v>47.516500640629793</v>
          </cell>
          <cell r="AH1952">
            <v>41.844729344729352</v>
          </cell>
        </row>
        <row r="1953">
          <cell r="A1953">
            <v>2484</v>
          </cell>
          <cell r="B1953" t="str">
            <v>Кан-ция ул Ленина 74</v>
          </cell>
          <cell r="C1953">
            <v>3.6</v>
          </cell>
          <cell r="D1953" t="str">
            <v>28</v>
          </cell>
          <cell r="E1953" t="str">
            <v>11.05.05</v>
          </cell>
          <cell r="F1953" t="str">
            <v/>
          </cell>
          <cell r="G1953" t="str">
            <v xml:space="preserve">  .  .</v>
          </cell>
          <cell r="H1953">
            <v>16443.68</v>
          </cell>
          <cell r="I1953">
            <v>0</v>
          </cell>
          <cell r="J1953">
            <v>0</v>
          </cell>
          <cell r="K1953">
            <v>16443.68</v>
          </cell>
          <cell r="L1953">
            <v>0</v>
          </cell>
          <cell r="M1953">
            <v>49.33</v>
          </cell>
          <cell r="N1953">
            <v>49.33</v>
          </cell>
          <cell r="O1953">
            <v>1120.83</v>
          </cell>
          <cell r="P1953">
            <v>15322.85</v>
          </cell>
          <cell r="Q1953">
            <v>82.22</v>
          </cell>
          <cell r="R1953">
            <v>123</v>
          </cell>
          <cell r="S1953">
            <v>935</v>
          </cell>
          <cell r="T1953" t="str">
            <v>Амортизация (канализация)</v>
          </cell>
          <cell r="U1953">
            <v>36000</v>
          </cell>
          <cell r="V1953">
            <v>46.8</v>
          </cell>
          <cell r="W1953">
            <v>18</v>
          </cell>
          <cell r="X1953">
            <v>28.8</v>
          </cell>
          <cell r="Y1953">
            <v>38.461538461538467</v>
          </cell>
          <cell r="Z1953">
            <v>13846.153846153849</v>
          </cell>
          <cell r="AA1953">
            <v>22153.846153846149</v>
          </cell>
          <cell r="AB1953">
            <v>1.4458045437921894</v>
          </cell>
          <cell r="AC1953">
            <v>7330.667260664748</v>
          </cell>
          <cell r="AD1953">
            <v>499.67110681859958</v>
          </cell>
          <cell r="AE1953">
            <v>23774.347260664748</v>
          </cell>
          <cell r="AF1953">
            <v>1620.5011068185995</v>
          </cell>
          <cell r="AG1953">
            <v>71.323041781994249</v>
          </cell>
          <cell r="AH1953">
            <v>64.102564102564102</v>
          </cell>
        </row>
        <row r="1954">
          <cell r="A1954">
            <v>2485</v>
          </cell>
          <cell r="B1954" t="str">
            <v>Кан-ция ул Ленина 88 96 98</v>
          </cell>
          <cell r="C1954">
            <v>3.6</v>
          </cell>
          <cell r="D1954" t="str">
            <v>28</v>
          </cell>
          <cell r="E1954" t="str">
            <v>11.05.05</v>
          </cell>
          <cell r="F1954" t="str">
            <v/>
          </cell>
          <cell r="G1954" t="str">
            <v xml:space="preserve">  .  .</v>
          </cell>
          <cell r="H1954">
            <v>28884.959999999999</v>
          </cell>
          <cell r="I1954">
            <v>0</v>
          </cell>
          <cell r="J1954">
            <v>0</v>
          </cell>
          <cell r="K1954">
            <v>28884.959999999999</v>
          </cell>
          <cell r="L1954">
            <v>0</v>
          </cell>
          <cell r="M1954">
            <v>86.65</v>
          </cell>
          <cell r="N1954">
            <v>86.65</v>
          </cell>
          <cell r="O1954">
            <v>2511.9899999999998</v>
          </cell>
          <cell r="P1954">
            <v>26372.97</v>
          </cell>
          <cell r="Q1954">
            <v>144.41999999999999</v>
          </cell>
          <cell r="R1954">
            <v>123</v>
          </cell>
          <cell r="S1954">
            <v>935</v>
          </cell>
          <cell r="T1954" t="str">
            <v>Амортизация (канализация)</v>
          </cell>
          <cell r="U1954">
            <v>85625</v>
          </cell>
          <cell r="V1954">
            <v>46.8</v>
          </cell>
          <cell r="W1954">
            <v>18</v>
          </cell>
          <cell r="X1954">
            <v>28.8</v>
          </cell>
          <cell r="Y1954">
            <v>38.461538461538467</v>
          </cell>
          <cell r="Z1954">
            <v>32932.692307692312</v>
          </cell>
          <cell r="AA1954">
            <v>52692.307692307688</v>
          </cell>
          <cell r="AB1954">
            <v>1.9979663910552239</v>
          </cell>
          <cell r="AC1954">
            <v>28826.219286974498</v>
          </cell>
          <cell r="AD1954">
            <v>2506.8815946668119</v>
          </cell>
          <cell r="AE1954">
            <v>57711.179286974497</v>
          </cell>
          <cell r="AF1954">
            <v>5018.8715946668117</v>
          </cell>
          <cell r="AG1954">
            <v>173.1335378609235</v>
          </cell>
          <cell r="AH1954">
            <v>152.4661680911681</v>
          </cell>
        </row>
        <row r="1955">
          <cell r="A1955">
            <v>2486</v>
          </cell>
          <cell r="B1955" t="str">
            <v>Кан-ция ул Ленина 92/2 94/2</v>
          </cell>
          <cell r="C1955">
            <v>3.6</v>
          </cell>
          <cell r="D1955" t="str">
            <v>28</v>
          </cell>
          <cell r="E1955" t="str">
            <v>11.05.05</v>
          </cell>
          <cell r="F1955" t="str">
            <v/>
          </cell>
          <cell r="G1955" t="str">
            <v xml:space="preserve">  .  .</v>
          </cell>
          <cell r="H1955">
            <v>23862.51</v>
          </cell>
          <cell r="I1955">
            <v>0</v>
          </cell>
          <cell r="J1955">
            <v>0</v>
          </cell>
          <cell r="K1955">
            <v>23862.51</v>
          </cell>
          <cell r="L1955">
            <v>0</v>
          </cell>
          <cell r="M1955">
            <v>71.59</v>
          </cell>
          <cell r="N1955">
            <v>71.59</v>
          </cell>
          <cell r="O1955">
            <v>935.35</v>
          </cell>
          <cell r="P1955">
            <v>22927.16</v>
          </cell>
          <cell r="Q1955">
            <v>119.31</v>
          </cell>
          <cell r="R1955">
            <v>123</v>
          </cell>
          <cell r="S1955">
            <v>935</v>
          </cell>
          <cell r="T1955" t="str">
            <v>Амортизация (канализация)</v>
          </cell>
          <cell r="U1955">
            <v>29000</v>
          </cell>
          <cell r="V1955">
            <v>46.8</v>
          </cell>
          <cell r="W1955">
            <v>18</v>
          </cell>
          <cell r="X1955">
            <v>28.8</v>
          </cell>
          <cell r="Y1955">
            <v>38.461538461538467</v>
          </cell>
          <cell r="Z1955">
            <v>11153.846153846156</v>
          </cell>
          <cell r="AA1955">
            <v>17846.153846153844</v>
          </cell>
          <cell r="AB1955">
            <v>0.77838484339769265</v>
          </cell>
          <cell r="AC1955">
            <v>-5288.2938905741248</v>
          </cell>
          <cell r="AD1955">
            <v>-207.28773672796819</v>
          </cell>
          <cell r="AE1955">
            <v>18574.216109425874</v>
          </cell>
          <cell r="AF1955">
            <v>728.06226327203183</v>
          </cell>
          <cell r="AG1955">
            <v>55.722648328277621</v>
          </cell>
          <cell r="AH1955">
            <v>51.638176638176645</v>
          </cell>
        </row>
        <row r="1956">
          <cell r="A1956">
            <v>2487</v>
          </cell>
          <cell r="B1956" t="str">
            <v>Кан-ция ул И Лободы 27а</v>
          </cell>
          <cell r="C1956">
            <v>3.6</v>
          </cell>
          <cell r="D1956" t="str">
            <v>28</v>
          </cell>
          <cell r="E1956" t="str">
            <v>11.05.05</v>
          </cell>
          <cell r="F1956" t="str">
            <v/>
          </cell>
          <cell r="G1956" t="str">
            <v xml:space="preserve">  .  .</v>
          </cell>
          <cell r="H1956">
            <v>23053.91</v>
          </cell>
          <cell r="I1956">
            <v>0</v>
          </cell>
          <cell r="J1956">
            <v>0</v>
          </cell>
          <cell r="K1956">
            <v>23053.91</v>
          </cell>
          <cell r="L1956">
            <v>0</v>
          </cell>
          <cell r="M1956">
            <v>69.16</v>
          </cell>
          <cell r="N1956">
            <v>69.16</v>
          </cell>
          <cell r="O1956">
            <v>2004.96</v>
          </cell>
          <cell r="P1956">
            <v>21048.95</v>
          </cell>
          <cell r="Q1956">
            <v>115.27</v>
          </cell>
          <cell r="R1956">
            <v>123</v>
          </cell>
          <cell r="S1956">
            <v>935</v>
          </cell>
          <cell r="T1956" t="str">
            <v>Амортизация (канализация)</v>
          </cell>
          <cell r="U1956">
            <v>221400</v>
          </cell>
          <cell r="V1956">
            <v>46.8</v>
          </cell>
          <cell r="W1956">
            <v>18</v>
          </cell>
          <cell r="X1956">
            <v>28.8</v>
          </cell>
          <cell r="Y1956">
            <v>38.461538461538467</v>
          </cell>
          <cell r="Z1956">
            <v>85153.846153846171</v>
          </cell>
          <cell r="AA1956">
            <v>136246.15384615381</v>
          </cell>
          <cell r="AB1956">
            <v>6.4728242428317708</v>
          </cell>
          <cell r="AC1956">
            <v>126169.9975400618</v>
          </cell>
          <cell r="AD1956">
            <v>10972.793693907988</v>
          </cell>
          <cell r="AE1956">
            <v>149223.9075400618</v>
          </cell>
          <cell r="AF1956">
            <v>12977.753693907987</v>
          </cell>
          <cell r="AG1956">
            <v>447.67172262018545</v>
          </cell>
          <cell r="AH1956">
            <v>394.23076923076928</v>
          </cell>
        </row>
        <row r="1957">
          <cell r="A1957">
            <v>2488</v>
          </cell>
          <cell r="B1957" t="str">
            <v>Кан-ция ул И Лободы 28-32 24</v>
          </cell>
          <cell r="C1957">
            <v>3.6</v>
          </cell>
          <cell r="D1957" t="str">
            <v>28</v>
          </cell>
          <cell r="E1957" t="str">
            <v>11.05.05</v>
          </cell>
          <cell r="F1957" t="str">
            <v/>
          </cell>
          <cell r="G1957" t="str">
            <v xml:space="preserve">  .  .</v>
          </cell>
          <cell r="H1957">
            <v>23357.89</v>
          </cell>
          <cell r="I1957">
            <v>0</v>
          </cell>
          <cell r="J1957">
            <v>0</v>
          </cell>
          <cell r="K1957">
            <v>23357.89</v>
          </cell>
          <cell r="L1957">
            <v>0</v>
          </cell>
          <cell r="M1957">
            <v>70.069999999999993</v>
          </cell>
          <cell r="N1957">
            <v>70.069999999999993</v>
          </cell>
          <cell r="O1957">
            <v>2031.33</v>
          </cell>
          <cell r="P1957">
            <v>21326.560000000001</v>
          </cell>
          <cell r="Q1957">
            <v>116.79</v>
          </cell>
          <cell r="R1957">
            <v>123</v>
          </cell>
          <cell r="S1957">
            <v>935</v>
          </cell>
          <cell r="T1957" t="str">
            <v>Амортизация (канализация)</v>
          </cell>
          <cell r="U1957">
            <v>69250</v>
          </cell>
          <cell r="V1957">
            <v>46.8</v>
          </cell>
          <cell r="W1957">
            <v>18</v>
          </cell>
          <cell r="X1957">
            <v>28.8</v>
          </cell>
          <cell r="Y1957">
            <v>38.461538461538467</v>
          </cell>
          <cell r="Z1957">
            <v>26634.61538461539</v>
          </cell>
          <cell r="AA1957">
            <v>42615.38461538461</v>
          </cell>
          <cell r="AB1957">
            <v>1.9982305920591323</v>
          </cell>
          <cell r="AC1957">
            <v>23316.560363952085</v>
          </cell>
          <cell r="AD1957">
            <v>2027.735748567477</v>
          </cell>
          <cell r="AE1957">
            <v>46674.450363952084</v>
          </cell>
          <cell r="AF1957">
            <v>4059.0657485674769</v>
          </cell>
          <cell r="AG1957">
            <v>140.02335109185626</v>
          </cell>
          <cell r="AH1957">
            <v>123.30840455840456</v>
          </cell>
        </row>
        <row r="1958">
          <cell r="A1958">
            <v>2489</v>
          </cell>
          <cell r="B1958" t="str">
            <v>Кан-ция ул Алиханова, 35</v>
          </cell>
          <cell r="C1958">
            <v>3.6</v>
          </cell>
          <cell r="D1958" t="str">
            <v>28</v>
          </cell>
          <cell r="E1958" t="str">
            <v>11.05.05</v>
          </cell>
          <cell r="F1958" t="str">
            <v/>
          </cell>
          <cell r="G1958" t="str">
            <v xml:space="preserve">  .  .</v>
          </cell>
          <cell r="H1958">
            <v>14169.83</v>
          </cell>
          <cell r="I1958">
            <v>0</v>
          </cell>
          <cell r="J1958">
            <v>0</v>
          </cell>
          <cell r="K1958">
            <v>14169.83</v>
          </cell>
          <cell r="L1958">
            <v>0</v>
          </cell>
          <cell r="M1958">
            <v>42.51</v>
          </cell>
          <cell r="N1958">
            <v>42.51</v>
          </cell>
          <cell r="O1958">
            <v>1232.3699999999999</v>
          </cell>
          <cell r="P1958">
            <v>12937.46</v>
          </cell>
          <cell r="Q1958">
            <v>70.849999999999994</v>
          </cell>
          <cell r="R1958">
            <v>123</v>
          </cell>
          <cell r="S1958">
            <v>935</v>
          </cell>
          <cell r="T1958" t="str">
            <v>Амортизация (канализация)</v>
          </cell>
          <cell r="U1958">
            <v>15750</v>
          </cell>
          <cell r="V1958">
            <v>46.8</v>
          </cell>
          <cell r="W1958">
            <v>18</v>
          </cell>
          <cell r="X1958">
            <v>28.8</v>
          </cell>
          <cell r="Y1958">
            <v>38.461538461538467</v>
          </cell>
          <cell r="Z1958">
            <v>6057.6923076923085</v>
          </cell>
          <cell r="AA1958">
            <v>9692.3076923076915</v>
          </cell>
          <cell r="AB1958">
            <v>0.74916619586129674</v>
          </cell>
          <cell r="AC1958">
            <v>-3554.2723628987223</v>
          </cell>
          <cell r="AD1958">
            <v>-309.12005520641367</v>
          </cell>
          <cell r="AE1958">
            <v>10615.557637101278</v>
          </cell>
          <cell r="AF1958">
            <v>923.24994479358622</v>
          </cell>
          <cell r="AG1958">
            <v>31.84667291130383</v>
          </cell>
          <cell r="AH1958">
            <v>28.044871794871796</v>
          </cell>
        </row>
        <row r="1959">
          <cell r="A1959">
            <v>2490</v>
          </cell>
          <cell r="B1959" t="str">
            <v>Кан-ция ул Алиханова, 20</v>
          </cell>
          <cell r="C1959">
            <v>3.6</v>
          </cell>
          <cell r="D1959" t="str">
            <v>28</v>
          </cell>
          <cell r="E1959" t="str">
            <v>11.05.05</v>
          </cell>
          <cell r="F1959" t="str">
            <v/>
          </cell>
          <cell r="G1959" t="str">
            <v xml:space="preserve">  .  .</v>
          </cell>
          <cell r="H1959">
            <v>10497.88</v>
          </cell>
          <cell r="I1959">
            <v>0</v>
          </cell>
          <cell r="J1959">
            <v>0</v>
          </cell>
          <cell r="K1959">
            <v>10497.88</v>
          </cell>
          <cell r="L1959">
            <v>0</v>
          </cell>
          <cell r="M1959">
            <v>31.49</v>
          </cell>
          <cell r="N1959">
            <v>31.49</v>
          </cell>
          <cell r="O1959">
            <v>912.91</v>
          </cell>
          <cell r="P1959">
            <v>9584.9699999999993</v>
          </cell>
          <cell r="Q1959">
            <v>52.49</v>
          </cell>
          <cell r="R1959">
            <v>123</v>
          </cell>
          <cell r="S1959">
            <v>935</v>
          </cell>
          <cell r="T1959" t="str">
            <v>Амортизация (канализация)</v>
          </cell>
          <cell r="U1959">
            <v>31125</v>
          </cell>
          <cell r="V1959">
            <v>46.8</v>
          </cell>
          <cell r="W1959">
            <v>18</v>
          </cell>
          <cell r="X1959">
            <v>28.8</v>
          </cell>
          <cell r="Y1959">
            <v>38.461538461538467</v>
          </cell>
          <cell r="Z1959">
            <v>11971.153846153849</v>
          </cell>
          <cell r="AA1959">
            <v>19153.846153846149</v>
          </cell>
          <cell r="AB1959">
            <v>1.9983209288966111</v>
          </cell>
          <cell r="AC1959">
            <v>10480.253313045154</v>
          </cell>
          <cell r="AD1959">
            <v>911.37715919900518</v>
          </cell>
          <cell r="AE1959">
            <v>20978.133313045153</v>
          </cell>
          <cell r="AF1959">
            <v>1824.2871591990051</v>
          </cell>
          <cell r="AG1959">
            <v>62.93439993913546</v>
          </cell>
          <cell r="AH1959">
            <v>55.422008547008552</v>
          </cell>
        </row>
        <row r="1960">
          <cell r="A1960">
            <v>2491</v>
          </cell>
          <cell r="B1960" t="str">
            <v>Кан-ция по ул Джамбула 167 189</v>
          </cell>
          <cell r="C1960">
            <v>3.6</v>
          </cell>
          <cell r="D1960" t="str">
            <v>28</v>
          </cell>
          <cell r="E1960" t="str">
            <v>11.05.05</v>
          </cell>
          <cell r="F1960" t="str">
            <v/>
          </cell>
          <cell r="G1960" t="str">
            <v xml:space="preserve">  .  .</v>
          </cell>
          <cell r="H1960">
            <v>6534.05</v>
          </cell>
          <cell r="I1960">
            <v>0</v>
          </cell>
          <cell r="J1960">
            <v>0</v>
          </cell>
          <cell r="K1960">
            <v>6534.05</v>
          </cell>
          <cell r="L1960">
            <v>0</v>
          </cell>
          <cell r="M1960">
            <v>19.600000000000001</v>
          </cell>
          <cell r="N1960">
            <v>19.600000000000001</v>
          </cell>
          <cell r="O1960">
            <v>568.20000000000005</v>
          </cell>
          <cell r="P1960">
            <v>5965.85</v>
          </cell>
          <cell r="Q1960">
            <v>32.67</v>
          </cell>
          <cell r="R1960">
            <v>123</v>
          </cell>
          <cell r="S1960">
            <v>935</v>
          </cell>
          <cell r="T1960" t="str">
            <v>Амортизация (канализация)</v>
          </cell>
          <cell r="U1960">
            <v>19375</v>
          </cell>
          <cell r="V1960">
            <v>46.8</v>
          </cell>
          <cell r="W1960">
            <v>18</v>
          </cell>
          <cell r="X1960">
            <v>28.8</v>
          </cell>
          <cell r="Y1960">
            <v>38.461538461538467</v>
          </cell>
          <cell r="Z1960">
            <v>7451.923076923078</v>
          </cell>
          <cell r="AA1960">
            <v>11923.076923076922</v>
          </cell>
          <cell r="AB1960">
            <v>1.9985545937422029</v>
          </cell>
          <cell r="AC1960">
            <v>6524.6056432412415</v>
          </cell>
          <cell r="AD1960">
            <v>567.3787201643197</v>
          </cell>
          <cell r="AE1960">
            <v>13058.655643241242</v>
          </cell>
          <cell r="AF1960">
            <v>1135.5787201643197</v>
          </cell>
          <cell r="AG1960">
            <v>39.175966929723728</v>
          </cell>
          <cell r="AH1960">
            <v>34.499643874643873</v>
          </cell>
        </row>
        <row r="1961">
          <cell r="A1961">
            <v>2492</v>
          </cell>
          <cell r="B1961" t="str">
            <v>Кан-ция по ул Джамбула 151 153 155 157</v>
          </cell>
          <cell r="C1961">
            <v>3.6</v>
          </cell>
          <cell r="D1961" t="str">
            <v>28</v>
          </cell>
          <cell r="E1961" t="str">
            <v>11.05.05</v>
          </cell>
          <cell r="F1961" t="str">
            <v/>
          </cell>
          <cell r="G1961" t="str">
            <v xml:space="preserve">  .  .</v>
          </cell>
          <cell r="H1961">
            <v>9446.57</v>
          </cell>
          <cell r="I1961">
            <v>0</v>
          </cell>
          <cell r="J1961">
            <v>0</v>
          </cell>
          <cell r="K1961">
            <v>9446.57</v>
          </cell>
          <cell r="L1961">
            <v>0</v>
          </cell>
          <cell r="M1961">
            <v>28.34</v>
          </cell>
          <cell r="N1961">
            <v>28.34</v>
          </cell>
          <cell r="O1961">
            <v>821.58</v>
          </cell>
          <cell r="P1961">
            <v>8624.99</v>
          </cell>
          <cell r="Q1961">
            <v>47.23</v>
          </cell>
          <cell r="R1961">
            <v>123</v>
          </cell>
          <cell r="S1961">
            <v>935</v>
          </cell>
          <cell r="T1961" t="str">
            <v>Амортизация (канализация)</v>
          </cell>
          <cell r="U1961">
            <v>30500</v>
          </cell>
          <cell r="V1961">
            <v>46.8</v>
          </cell>
          <cell r="W1961">
            <v>18</v>
          </cell>
          <cell r="X1961">
            <v>28.8</v>
          </cell>
          <cell r="Y1961">
            <v>38.461538461538467</v>
          </cell>
          <cell r="Z1961">
            <v>11730.769230769232</v>
          </cell>
          <cell r="AA1961">
            <v>18769.230769230766</v>
          </cell>
          <cell r="AB1961">
            <v>2.1761452209487508</v>
          </cell>
          <cell r="AC1961">
            <v>11110.538159857842</v>
          </cell>
          <cell r="AD1961">
            <v>966.29739062707483</v>
          </cell>
          <cell r="AE1961">
            <v>20557.108159857842</v>
          </cell>
          <cell r="AF1961">
            <v>1787.8773906270749</v>
          </cell>
          <cell r="AG1961">
            <v>61.671324479573521</v>
          </cell>
          <cell r="AH1961">
            <v>54.309116809116809</v>
          </cell>
        </row>
        <row r="1962">
          <cell r="A1962">
            <v>2493</v>
          </cell>
          <cell r="B1962" t="str">
            <v>Кан-ция ул Костенко 14</v>
          </cell>
          <cell r="C1962">
            <v>3.6</v>
          </cell>
          <cell r="D1962" t="str">
            <v>28</v>
          </cell>
          <cell r="E1962" t="str">
            <v>11.05.05</v>
          </cell>
          <cell r="F1962" t="str">
            <v/>
          </cell>
          <cell r="G1962" t="str">
            <v xml:space="preserve">  .  .</v>
          </cell>
          <cell r="H1962">
            <v>2361.7199999999998</v>
          </cell>
          <cell r="I1962">
            <v>0</v>
          </cell>
          <cell r="J1962">
            <v>0</v>
          </cell>
          <cell r="K1962">
            <v>2361.7199999999998</v>
          </cell>
          <cell r="L1962">
            <v>0</v>
          </cell>
          <cell r="M1962">
            <v>7.09</v>
          </cell>
          <cell r="N1962">
            <v>7.09</v>
          </cell>
          <cell r="O1962">
            <v>205.53</v>
          </cell>
          <cell r="P1962">
            <v>2156.19</v>
          </cell>
          <cell r="Q1962">
            <v>11.81</v>
          </cell>
          <cell r="R1962">
            <v>123</v>
          </cell>
          <cell r="S1962">
            <v>935</v>
          </cell>
          <cell r="T1962" t="str">
            <v>Амортизация (канализация)</v>
          </cell>
          <cell r="U1962">
            <v>7000</v>
          </cell>
          <cell r="V1962">
            <v>46.8</v>
          </cell>
          <cell r="W1962">
            <v>18</v>
          </cell>
          <cell r="X1962">
            <v>28.8</v>
          </cell>
          <cell r="Y1962">
            <v>38.461538461538467</v>
          </cell>
          <cell r="Z1962">
            <v>2692.3076923076928</v>
          </cell>
          <cell r="AA1962">
            <v>4307.6923076923067</v>
          </cell>
          <cell r="AB1962">
            <v>1.9978259372746867</v>
          </cell>
          <cell r="AC1962">
            <v>2356.5854725803733</v>
          </cell>
          <cell r="AD1962">
            <v>205.08316488806636</v>
          </cell>
          <cell r="AE1962">
            <v>4718.3054725803731</v>
          </cell>
          <cell r="AF1962">
            <v>410.61316488806636</v>
          </cell>
          <cell r="AG1962">
            <v>14.15491641774112</v>
          </cell>
          <cell r="AH1962">
            <v>12.464387464387466</v>
          </cell>
        </row>
        <row r="1963">
          <cell r="A1963">
            <v>2494</v>
          </cell>
          <cell r="B1963" t="str">
            <v>Кан-ция ул Жангожина,6</v>
          </cell>
          <cell r="C1963">
            <v>3.6</v>
          </cell>
          <cell r="D1963" t="str">
            <v>28</v>
          </cell>
          <cell r="E1963" t="str">
            <v>11.05.05</v>
          </cell>
          <cell r="F1963" t="str">
            <v/>
          </cell>
          <cell r="G1963" t="str">
            <v xml:space="preserve">  .  .</v>
          </cell>
          <cell r="H1963">
            <v>2951.94</v>
          </cell>
          <cell r="I1963">
            <v>0</v>
          </cell>
          <cell r="J1963">
            <v>0</v>
          </cell>
          <cell r="K1963">
            <v>2951.94</v>
          </cell>
          <cell r="L1963">
            <v>0</v>
          </cell>
          <cell r="M1963">
            <v>8.86</v>
          </cell>
          <cell r="N1963">
            <v>8.86</v>
          </cell>
          <cell r="O1963">
            <v>256.83999999999997</v>
          </cell>
          <cell r="P1963">
            <v>2695.1</v>
          </cell>
          <cell r="Q1963">
            <v>14.76</v>
          </cell>
          <cell r="R1963">
            <v>123</v>
          </cell>
          <cell r="S1963">
            <v>935</v>
          </cell>
          <cell r="T1963" t="str">
            <v>Амортизация (канализация)</v>
          </cell>
          <cell r="U1963">
            <v>8750</v>
          </cell>
          <cell r="V1963">
            <v>46.8</v>
          </cell>
          <cell r="W1963">
            <v>18</v>
          </cell>
          <cell r="X1963">
            <v>28.8</v>
          </cell>
          <cell r="Y1963">
            <v>38.461538461538467</v>
          </cell>
          <cell r="Z1963">
            <v>3365.3846153846162</v>
          </cell>
          <cell r="AA1963">
            <v>5384.6153846153838</v>
          </cell>
          <cell r="AB1963">
            <v>1.9979278633874009</v>
          </cell>
          <cell r="AC1963">
            <v>2945.8231770478046</v>
          </cell>
          <cell r="AD1963">
            <v>256.30779243242006</v>
          </cell>
          <cell r="AE1963">
            <v>5897.7631770478047</v>
          </cell>
          <cell r="AF1963">
            <v>513.14779243242003</v>
          </cell>
          <cell r="AG1963">
            <v>17.693289531143417</v>
          </cell>
          <cell r="AH1963">
            <v>15.580484330484332</v>
          </cell>
        </row>
        <row r="1964">
          <cell r="A1964">
            <v>2495</v>
          </cell>
          <cell r="B1964" t="str">
            <v>Кан-ция Утренний 1 3 5 7 9 11 4</v>
          </cell>
          <cell r="C1964">
            <v>3.6</v>
          </cell>
          <cell r="D1964" t="str">
            <v>28</v>
          </cell>
          <cell r="E1964" t="str">
            <v>11.05.05</v>
          </cell>
          <cell r="F1964" t="str">
            <v/>
          </cell>
          <cell r="G1964" t="str">
            <v xml:space="preserve">  .  .</v>
          </cell>
          <cell r="H1964">
            <v>33102.19</v>
          </cell>
          <cell r="I1964">
            <v>0</v>
          </cell>
          <cell r="J1964">
            <v>0</v>
          </cell>
          <cell r="K1964">
            <v>33102.19</v>
          </cell>
          <cell r="L1964">
            <v>0</v>
          </cell>
          <cell r="M1964">
            <v>99.31</v>
          </cell>
          <cell r="N1964">
            <v>99.31</v>
          </cell>
          <cell r="O1964">
            <v>2878.99</v>
          </cell>
          <cell r="P1964">
            <v>30223.200000000001</v>
          </cell>
          <cell r="Q1964">
            <v>165.51</v>
          </cell>
          <cell r="R1964">
            <v>123</v>
          </cell>
          <cell r="S1964">
            <v>935</v>
          </cell>
          <cell r="T1964" t="str">
            <v>Амортизация (канализация)</v>
          </cell>
          <cell r="U1964">
            <v>98125</v>
          </cell>
          <cell r="V1964">
            <v>46.8</v>
          </cell>
          <cell r="W1964">
            <v>18</v>
          </cell>
          <cell r="X1964">
            <v>28.8</v>
          </cell>
          <cell r="Y1964">
            <v>38.461538461538467</v>
          </cell>
          <cell r="Z1964">
            <v>37740.384615384624</v>
          </cell>
          <cell r="AA1964">
            <v>60384.615384615376</v>
          </cell>
          <cell r="AB1964">
            <v>1.9979557222469948</v>
          </cell>
          <cell r="AC1964">
            <v>33034.519929407252</v>
          </cell>
          <cell r="AD1964">
            <v>2873.104544791875</v>
          </cell>
          <cell r="AE1964">
            <v>66136.709929407254</v>
          </cell>
          <cell r="AF1964">
            <v>5752.0945447918748</v>
          </cell>
          <cell r="AG1964">
            <v>198.41012978822178</v>
          </cell>
          <cell r="AH1964">
            <v>174.72400284900286</v>
          </cell>
        </row>
        <row r="1965">
          <cell r="A1965">
            <v>2496</v>
          </cell>
          <cell r="B1965" t="str">
            <v>Кан-ция Утренний 13 15 17</v>
          </cell>
          <cell r="C1965">
            <v>3.6</v>
          </cell>
          <cell r="D1965" t="str">
            <v>28</v>
          </cell>
          <cell r="E1965" t="str">
            <v>11.05.05</v>
          </cell>
          <cell r="F1965" t="str">
            <v/>
          </cell>
          <cell r="G1965" t="str">
            <v xml:space="preserve">  .  .</v>
          </cell>
          <cell r="H1965">
            <v>13787.69</v>
          </cell>
          <cell r="I1965">
            <v>0</v>
          </cell>
          <cell r="J1965">
            <v>0</v>
          </cell>
          <cell r="K1965">
            <v>13787.69</v>
          </cell>
          <cell r="L1965">
            <v>0</v>
          </cell>
          <cell r="M1965">
            <v>41.36</v>
          </cell>
          <cell r="N1965">
            <v>41.36</v>
          </cell>
          <cell r="O1965">
            <v>1199.04</v>
          </cell>
          <cell r="P1965">
            <v>12588.65</v>
          </cell>
          <cell r="Q1965">
            <v>68.94</v>
          </cell>
          <cell r="R1965">
            <v>123</v>
          </cell>
          <cell r="S1965">
            <v>935</v>
          </cell>
          <cell r="T1965" t="str">
            <v>Амортизация (канализация)</v>
          </cell>
          <cell r="U1965">
            <v>35625</v>
          </cell>
          <cell r="V1965">
            <v>46.8</v>
          </cell>
          <cell r="W1965">
            <v>18</v>
          </cell>
          <cell r="X1965">
            <v>28.8</v>
          </cell>
          <cell r="Y1965">
            <v>38.461538461538467</v>
          </cell>
          <cell r="Z1965">
            <v>13701.92307692308</v>
          </cell>
          <cell r="AA1965">
            <v>21923.076923076922</v>
          </cell>
          <cell r="AB1965">
            <v>1.7414954679871886</v>
          </cell>
          <cell r="AC1965">
            <v>10223.50964901228</v>
          </cell>
          <cell r="AD1965">
            <v>889.08272593535867</v>
          </cell>
          <cell r="AE1965">
            <v>24011.19964901228</v>
          </cell>
          <cell r="AF1965">
            <v>2088.1227259353586</v>
          </cell>
          <cell r="AG1965">
            <v>72.03359894703685</v>
          </cell>
          <cell r="AH1965">
            <v>63.434829059829063</v>
          </cell>
        </row>
        <row r="1966">
          <cell r="A1966">
            <v>2497</v>
          </cell>
          <cell r="B1966" t="str">
            <v>Кан-ция Утренний 19 21 23 25 27</v>
          </cell>
          <cell r="C1966">
            <v>3.6</v>
          </cell>
          <cell r="D1966" t="str">
            <v>28</v>
          </cell>
          <cell r="E1966" t="str">
            <v>11.05.05</v>
          </cell>
          <cell r="F1966" t="str">
            <v/>
          </cell>
          <cell r="G1966" t="str">
            <v xml:space="preserve">  .  .</v>
          </cell>
          <cell r="H1966">
            <v>11808.28</v>
          </cell>
          <cell r="I1966">
            <v>0</v>
          </cell>
          <cell r="J1966">
            <v>0</v>
          </cell>
          <cell r="K1966">
            <v>11808.28</v>
          </cell>
          <cell r="L1966">
            <v>0</v>
          </cell>
          <cell r="M1966">
            <v>35.42</v>
          </cell>
          <cell r="N1966">
            <v>35.42</v>
          </cell>
          <cell r="O1966">
            <v>1026.8399999999999</v>
          </cell>
          <cell r="P1966">
            <v>10781.44</v>
          </cell>
          <cell r="Q1966">
            <v>59.04</v>
          </cell>
          <cell r="R1966">
            <v>123</v>
          </cell>
          <cell r="S1966">
            <v>935</v>
          </cell>
          <cell r="T1966" t="str">
            <v>Амортизация (канализация)</v>
          </cell>
          <cell r="U1966">
            <v>41625</v>
          </cell>
          <cell r="V1966">
            <v>46.8</v>
          </cell>
          <cell r="W1966">
            <v>18</v>
          </cell>
          <cell r="X1966">
            <v>28.8</v>
          </cell>
          <cell r="Y1966">
            <v>38.461538461538467</v>
          </cell>
          <cell r="Z1966">
            <v>16009.615384615388</v>
          </cell>
          <cell r="AA1966">
            <v>25615.38461538461</v>
          </cell>
          <cell r="AB1966">
            <v>2.3758778618982817</v>
          </cell>
          <cell r="AC1966">
            <v>16246.751039096243</v>
          </cell>
          <cell r="AD1966">
            <v>1412.8064237116316</v>
          </cell>
          <cell r="AE1966">
            <v>28055.031039096244</v>
          </cell>
          <cell r="AF1966">
            <v>2439.6464237116315</v>
          </cell>
          <cell r="AG1966">
            <v>84.165093117288734</v>
          </cell>
          <cell r="AH1966">
            <v>74.118589743589752</v>
          </cell>
        </row>
        <row r="1967">
          <cell r="A1967">
            <v>2498</v>
          </cell>
          <cell r="B1967" t="str">
            <v>Кан-ция Утренний 29 31 33 37 39 46</v>
          </cell>
          <cell r="C1967">
            <v>3.6</v>
          </cell>
          <cell r="D1967" t="str">
            <v>28</v>
          </cell>
          <cell r="E1967" t="str">
            <v>11.05.05</v>
          </cell>
          <cell r="F1967" t="str">
            <v/>
          </cell>
          <cell r="G1967" t="str">
            <v xml:space="preserve">  .  .</v>
          </cell>
          <cell r="H1967">
            <v>15811.99</v>
          </cell>
          <cell r="I1967">
            <v>0</v>
          </cell>
          <cell r="J1967">
            <v>0</v>
          </cell>
          <cell r="K1967">
            <v>15811.99</v>
          </cell>
          <cell r="L1967">
            <v>0</v>
          </cell>
          <cell r="M1967">
            <v>47.44</v>
          </cell>
          <cell r="N1967">
            <v>47.44</v>
          </cell>
          <cell r="O1967">
            <v>1375.28</v>
          </cell>
          <cell r="P1967">
            <v>14436.71</v>
          </cell>
          <cell r="Q1967">
            <v>79.06</v>
          </cell>
          <cell r="R1967">
            <v>123</v>
          </cell>
          <cell r="S1967">
            <v>935</v>
          </cell>
          <cell r="T1967" t="str">
            <v>Амортизация (канализация)</v>
          </cell>
          <cell r="U1967">
            <v>46875</v>
          </cell>
          <cell r="V1967">
            <v>46.8</v>
          </cell>
          <cell r="W1967">
            <v>18</v>
          </cell>
          <cell r="X1967">
            <v>28.8</v>
          </cell>
          <cell r="Y1967">
            <v>38.461538461538467</v>
          </cell>
          <cell r="Z1967">
            <v>18028.846153846156</v>
          </cell>
          <cell r="AA1967">
            <v>28846.153846153844</v>
          </cell>
          <cell r="AB1967">
            <v>1.9981113318861323</v>
          </cell>
          <cell r="AC1967">
            <v>15782.126398670205</v>
          </cell>
          <cell r="AD1967">
            <v>1372.6825525163601</v>
          </cell>
          <cell r="AE1967">
            <v>31594.116398670205</v>
          </cell>
          <cell r="AF1967">
            <v>2747.9625525163601</v>
          </cell>
          <cell r="AG1967">
            <v>94.782349196010614</v>
          </cell>
          <cell r="AH1967">
            <v>83.466880341880355</v>
          </cell>
        </row>
        <row r="1968">
          <cell r="A1968">
            <v>2499</v>
          </cell>
          <cell r="B1968" t="str">
            <v>Кан-ция Лободы 43</v>
          </cell>
          <cell r="C1968">
            <v>3.6</v>
          </cell>
          <cell r="D1968" t="str">
            <v>28</v>
          </cell>
          <cell r="E1968" t="str">
            <v>11.05.05</v>
          </cell>
          <cell r="F1968" t="str">
            <v/>
          </cell>
          <cell r="G1968" t="str">
            <v xml:space="preserve">  .  .</v>
          </cell>
          <cell r="H1968">
            <v>33878.19</v>
          </cell>
          <cell r="I1968">
            <v>0</v>
          </cell>
          <cell r="J1968">
            <v>0</v>
          </cell>
          <cell r="K1968">
            <v>33878.19</v>
          </cell>
          <cell r="L1968">
            <v>0</v>
          </cell>
          <cell r="M1968">
            <v>101.63</v>
          </cell>
          <cell r="N1968">
            <v>101.63</v>
          </cell>
          <cell r="O1968">
            <v>2946.27</v>
          </cell>
          <cell r="P1968">
            <v>30931.919999999998</v>
          </cell>
          <cell r="Q1968">
            <v>169.39</v>
          </cell>
          <cell r="R1968">
            <v>123</v>
          </cell>
          <cell r="S1968">
            <v>935</v>
          </cell>
          <cell r="T1968" t="str">
            <v>Амортизация (канализация)</v>
          </cell>
          <cell r="U1968">
            <v>30125</v>
          </cell>
          <cell r="V1968">
            <v>46.8</v>
          </cell>
          <cell r="W1968">
            <v>18</v>
          </cell>
          <cell r="X1968">
            <v>28.8</v>
          </cell>
          <cell r="Y1968">
            <v>38.461538461538467</v>
          </cell>
          <cell r="Z1968">
            <v>11586.538461538465</v>
          </cell>
          <cell r="AA1968">
            <v>18538.461538461535</v>
          </cell>
          <cell r="AB1968">
            <v>0.59933109675899643</v>
          </cell>
          <cell r="AC1968">
            <v>-13573.937231090335</v>
          </cell>
          <cell r="AD1968">
            <v>-1180.4787695518717</v>
          </cell>
          <cell r="AE1968">
            <v>20304.252768909668</v>
          </cell>
          <cell r="AF1968">
            <v>1765.7912304481283</v>
          </cell>
          <cell r="AG1968">
            <v>60.91275830672901</v>
          </cell>
          <cell r="AH1968">
            <v>53.641381766381777</v>
          </cell>
        </row>
        <row r="1969">
          <cell r="A1969">
            <v>2500</v>
          </cell>
          <cell r="B1969" t="str">
            <v>Кан-ция Ерубаева,33</v>
          </cell>
          <cell r="C1969">
            <v>3.6</v>
          </cell>
          <cell r="D1969" t="str">
            <v>28</v>
          </cell>
          <cell r="E1969" t="str">
            <v>11.05.05</v>
          </cell>
          <cell r="F1969" t="str">
            <v/>
          </cell>
          <cell r="G1969" t="str">
            <v xml:space="preserve">  .  .</v>
          </cell>
          <cell r="H1969">
            <v>17149.97</v>
          </cell>
          <cell r="I1969">
            <v>0</v>
          </cell>
          <cell r="J1969">
            <v>0</v>
          </cell>
          <cell r="K1969">
            <v>17149.97</v>
          </cell>
          <cell r="L1969">
            <v>0</v>
          </cell>
          <cell r="M1969">
            <v>51.45</v>
          </cell>
          <cell r="N1969">
            <v>51.45</v>
          </cell>
          <cell r="O1969">
            <v>1491.53</v>
          </cell>
          <cell r="P1969">
            <v>15658.44</v>
          </cell>
          <cell r="Q1969">
            <v>85.75</v>
          </cell>
          <cell r="R1969">
            <v>123</v>
          </cell>
          <cell r="S1969">
            <v>935</v>
          </cell>
          <cell r="T1969" t="str">
            <v>Амортизация (канализация)</v>
          </cell>
          <cell r="U1969">
            <v>59780</v>
          </cell>
          <cell r="V1969">
            <v>46.8</v>
          </cell>
          <cell r="W1969">
            <v>18</v>
          </cell>
          <cell r="X1969">
            <v>28.8</v>
          </cell>
          <cell r="Y1969">
            <v>38.461538461538467</v>
          </cell>
          <cell r="Z1969">
            <v>22992.307692307695</v>
          </cell>
          <cell r="AA1969">
            <v>36787.692307692305</v>
          </cell>
          <cell r="AB1969">
            <v>2.3493842494969042</v>
          </cell>
          <cell r="AC1969">
            <v>23141.899397344423</v>
          </cell>
          <cell r="AD1969">
            <v>2012.6470896521175</v>
          </cell>
          <cell r="AE1969">
            <v>40291.869397344424</v>
          </cell>
          <cell r="AF1969">
            <v>3504.1770896521175</v>
          </cell>
          <cell r="AG1969">
            <v>120.87560819203327</v>
          </cell>
          <cell r="AH1969">
            <v>106.44586894586895</v>
          </cell>
        </row>
        <row r="1970">
          <cell r="A1970">
            <v>2501</v>
          </cell>
          <cell r="B1970" t="str">
            <v>Кан-ция Ермекова, 48</v>
          </cell>
          <cell r="C1970">
            <v>3.6</v>
          </cell>
          <cell r="D1970" t="str">
            <v>28</v>
          </cell>
          <cell r="E1970" t="str">
            <v>11.05.05</v>
          </cell>
          <cell r="F1970" t="str">
            <v/>
          </cell>
          <cell r="G1970" t="str">
            <v xml:space="preserve">  .  .</v>
          </cell>
          <cell r="H1970">
            <v>3626.82</v>
          </cell>
          <cell r="I1970">
            <v>0</v>
          </cell>
          <cell r="J1970">
            <v>0</v>
          </cell>
          <cell r="K1970">
            <v>3626.82</v>
          </cell>
          <cell r="L1970">
            <v>0</v>
          </cell>
          <cell r="M1970">
            <v>10.88</v>
          </cell>
          <cell r="N1970">
            <v>10.88</v>
          </cell>
          <cell r="O1970">
            <v>315.42</v>
          </cell>
          <cell r="P1970">
            <v>3311.4</v>
          </cell>
          <cell r="Q1970">
            <v>18.13</v>
          </cell>
          <cell r="R1970">
            <v>123</v>
          </cell>
          <cell r="S1970">
            <v>935</v>
          </cell>
          <cell r="T1970" t="str">
            <v>Амортизация (канализация)</v>
          </cell>
          <cell r="U1970">
            <v>10750</v>
          </cell>
          <cell r="V1970">
            <v>46.8</v>
          </cell>
          <cell r="W1970">
            <v>18</v>
          </cell>
          <cell r="X1970">
            <v>28.8</v>
          </cell>
          <cell r="Y1970">
            <v>38.461538461538467</v>
          </cell>
          <cell r="Z1970">
            <v>4134.6153846153857</v>
          </cell>
          <cell r="AA1970">
            <v>6615.3846153846143</v>
          </cell>
          <cell r="AB1970">
            <v>1.9977606496903468</v>
          </cell>
          <cell r="AC1970">
            <v>3618.6982795099443</v>
          </cell>
          <cell r="AD1970">
            <v>314.71366412532922</v>
          </cell>
          <cell r="AE1970">
            <v>7245.5182795099445</v>
          </cell>
          <cell r="AF1970">
            <v>630.13366412532923</v>
          </cell>
          <cell r="AG1970">
            <v>21.736554838529837</v>
          </cell>
          <cell r="AH1970">
            <v>19.141737891737893</v>
          </cell>
        </row>
        <row r="1971">
          <cell r="A1971">
            <v>2502</v>
          </cell>
          <cell r="B1971" t="str">
            <v>Кан-ция Гоголя 26 28</v>
          </cell>
          <cell r="C1971">
            <v>3.6</v>
          </cell>
          <cell r="D1971" t="str">
            <v>28</v>
          </cell>
          <cell r="E1971" t="str">
            <v>11.05.05</v>
          </cell>
          <cell r="F1971" t="str">
            <v/>
          </cell>
          <cell r="G1971" t="str">
            <v xml:space="preserve">  .  .</v>
          </cell>
          <cell r="H1971">
            <v>16030.62</v>
          </cell>
          <cell r="I1971">
            <v>0</v>
          </cell>
          <cell r="J1971">
            <v>0</v>
          </cell>
          <cell r="K1971">
            <v>16030.62</v>
          </cell>
          <cell r="L1971">
            <v>0</v>
          </cell>
          <cell r="M1971">
            <v>48.09</v>
          </cell>
          <cell r="N1971">
            <v>48.09</v>
          </cell>
          <cell r="O1971">
            <v>1394.13</v>
          </cell>
          <cell r="P1971">
            <v>14636.49</v>
          </cell>
          <cell r="Q1971">
            <v>80.150000000000006</v>
          </cell>
          <cell r="R1971">
            <v>123</v>
          </cell>
          <cell r="S1971">
            <v>935</v>
          </cell>
          <cell r="T1971" t="str">
            <v>Амортизация (канализация)</v>
          </cell>
          <cell r="U1971">
            <v>47625</v>
          </cell>
          <cell r="V1971">
            <v>46.8</v>
          </cell>
          <cell r="W1971">
            <v>18</v>
          </cell>
          <cell r="X1971">
            <v>28.8</v>
          </cell>
          <cell r="Y1971">
            <v>38.461538461538467</v>
          </cell>
          <cell r="Z1971">
            <v>18317.307692307695</v>
          </cell>
          <cell r="AA1971">
            <v>29307.692307692305</v>
          </cell>
          <cell r="AB1971">
            <v>2.0023716278761032</v>
          </cell>
          <cell r="AC1971">
            <v>16068.638665263219</v>
          </cell>
          <cell r="AD1971">
            <v>1397.4363575709117</v>
          </cell>
          <cell r="AE1971">
            <v>32099.25866526322</v>
          </cell>
          <cell r="AF1971">
            <v>2791.5663575709118</v>
          </cell>
          <cell r="AG1971">
            <v>96.297775995789664</v>
          </cell>
          <cell r="AH1971">
            <v>84.802350427350433</v>
          </cell>
        </row>
        <row r="1972">
          <cell r="A1972">
            <v>2503</v>
          </cell>
          <cell r="B1972" t="str">
            <v>Кан-ция Гоголя 30</v>
          </cell>
          <cell r="C1972">
            <v>3.6</v>
          </cell>
          <cell r="D1972" t="str">
            <v>28</v>
          </cell>
          <cell r="E1972" t="str">
            <v>11.05.05</v>
          </cell>
          <cell r="F1972" t="str">
            <v/>
          </cell>
          <cell r="G1972" t="str">
            <v xml:space="preserve">  .  .</v>
          </cell>
          <cell r="H1972">
            <v>6534.05</v>
          </cell>
          <cell r="I1972">
            <v>0</v>
          </cell>
          <cell r="J1972">
            <v>0</v>
          </cell>
          <cell r="K1972">
            <v>6534.05</v>
          </cell>
          <cell r="L1972">
            <v>0</v>
          </cell>
          <cell r="M1972">
            <v>19.600000000000001</v>
          </cell>
          <cell r="N1972">
            <v>19.600000000000001</v>
          </cell>
          <cell r="O1972">
            <v>568.20000000000005</v>
          </cell>
          <cell r="P1972">
            <v>5965.85</v>
          </cell>
          <cell r="Q1972">
            <v>32.67</v>
          </cell>
          <cell r="R1972">
            <v>123</v>
          </cell>
          <cell r="S1972">
            <v>935</v>
          </cell>
          <cell r="T1972" t="str">
            <v>Амортизация (канализация)</v>
          </cell>
          <cell r="U1972">
            <v>19375</v>
          </cell>
          <cell r="V1972">
            <v>46.8</v>
          </cell>
          <cell r="W1972">
            <v>18</v>
          </cell>
          <cell r="X1972">
            <v>28.8</v>
          </cell>
          <cell r="Y1972">
            <v>38.461538461538467</v>
          </cell>
          <cell r="Z1972">
            <v>7451.923076923078</v>
          </cell>
          <cell r="AA1972">
            <v>11923.076923076922</v>
          </cell>
          <cell r="AB1972">
            <v>1.9985545937422029</v>
          </cell>
          <cell r="AC1972">
            <v>6524.6056432412415</v>
          </cell>
          <cell r="AD1972">
            <v>567.3787201643197</v>
          </cell>
          <cell r="AE1972">
            <v>13058.655643241242</v>
          </cell>
          <cell r="AF1972">
            <v>1135.5787201643197</v>
          </cell>
          <cell r="AG1972">
            <v>39.175966929723728</v>
          </cell>
          <cell r="AH1972">
            <v>34.499643874643873</v>
          </cell>
        </row>
        <row r="1973">
          <cell r="A1973">
            <v>2504</v>
          </cell>
          <cell r="B1973" t="str">
            <v>Кан-ция Гоголя 57/2</v>
          </cell>
          <cell r="C1973">
            <v>3.6</v>
          </cell>
          <cell r="D1973" t="str">
            <v>28</v>
          </cell>
          <cell r="E1973" t="str">
            <v>11.05.05</v>
          </cell>
          <cell r="F1973" t="str">
            <v/>
          </cell>
          <cell r="G1973" t="str">
            <v xml:space="preserve">  .  .</v>
          </cell>
          <cell r="H1973">
            <v>45405.24</v>
          </cell>
          <cell r="I1973">
            <v>0</v>
          </cell>
          <cell r="J1973">
            <v>0</v>
          </cell>
          <cell r="K1973">
            <v>45405.24</v>
          </cell>
          <cell r="L1973">
            <v>0</v>
          </cell>
          <cell r="M1973">
            <v>136.22</v>
          </cell>
          <cell r="N1973">
            <v>136.22</v>
          </cell>
          <cell r="O1973">
            <v>3949</v>
          </cell>
          <cell r="P1973">
            <v>41456.239999999998</v>
          </cell>
          <cell r="Q1973">
            <v>227.03</v>
          </cell>
          <cell r="R1973">
            <v>123</v>
          </cell>
          <cell r="S1973">
            <v>935</v>
          </cell>
          <cell r="T1973" t="str">
            <v>Амортизация (канализация)</v>
          </cell>
          <cell r="U1973">
            <v>40375</v>
          </cell>
          <cell r="V1973">
            <v>46.8</v>
          </cell>
          <cell r="W1973">
            <v>18</v>
          </cell>
          <cell r="X1973">
            <v>28.8</v>
          </cell>
          <cell r="Y1973">
            <v>38.461538461538467</v>
          </cell>
          <cell r="Z1973">
            <v>15528.846153846156</v>
          </cell>
          <cell r="AA1973">
            <v>24846.153846153844</v>
          </cell>
          <cell r="AB1973">
            <v>0.59933447524796857</v>
          </cell>
          <cell r="AC1973">
            <v>-18192.314311091926</v>
          </cell>
          <cell r="AD1973">
            <v>-1582.2281572457723</v>
          </cell>
          <cell r="AE1973">
            <v>27212.925688908072</v>
          </cell>
          <cell r="AF1973">
            <v>2366.7718427542277</v>
          </cell>
          <cell r="AG1973">
            <v>81.638777066724217</v>
          </cell>
          <cell r="AH1973">
            <v>71.892806267806279</v>
          </cell>
        </row>
        <row r="1974">
          <cell r="A1974">
            <v>2505</v>
          </cell>
          <cell r="B1974" t="str">
            <v>Кан-ция Н-Абдирова 26</v>
          </cell>
          <cell r="C1974">
            <v>3.6</v>
          </cell>
          <cell r="D1974" t="str">
            <v>28</v>
          </cell>
          <cell r="E1974" t="str">
            <v>11.05.05</v>
          </cell>
          <cell r="F1974" t="str">
            <v/>
          </cell>
          <cell r="G1974" t="str">
            <v xml:space="preserve">  .  .</v>
          </cell>
          <cell r="H1974">
            <v>27411.599999999999</v>
          </cell>
          <cell r="I1974">
            <v>0</v>
          </cell>
          <cell r="J1974">
            <v>0</v>
          </cell>
          <cell r="K1974">
            <v>27411.599999999999</v>
          </cell>
          <cell r="L1974">
            <v>0</v>
          </cell>
          <cell r="M1974">
            <v>82.23</v>
          </cell>
          <cell r="N1974">
            <v>82.23</v>
          </cell>
          <cell r="O1974">
            <v>2383.85</v>
          </cell>
          <cell r="P1974">
            <v>25027.75</v>
          </cell>
          <cell r="Q1974">
            <v>137.06</v>
          </cell>
          <cell r="R1974">
            <v>123</v>
          </cell>
          <cell r="S1974">
            <v>935</v>
          </cell>
          <cell r="T1974" t="str">
            <v>Амортизация (канализация)</v>
          </cell>
          <cell r="U1974">
            <v>24375</v>
          </cell>
          <cell r="V1974">
            <v>46.8</v>
          </cell>
          <cell r="W1974">
            <v>18</v>
          </cell>
          <cell r="X1974">
            <v>28.8</v>
          </cell>
          <cell r="Y1974">
            <v>38.461538461538467</v>
          </cell>
          <cell r="Z1974">
            <v>9375</v>
          </cell>
          <cell r="AA1974">
            <v>15000</v>
          </cell>
          <cell r="AB1974">
            <v>0.59933473844033125</v>
          </cell>
          <cell r="AC1974">
            <v>-10982.875883769015</v>
          </cell>
          <cell r="AD1974">
            <v>-955.12588376901635</v>
          </cell>
          <cell r="AE1974">
            <v>16428.724116230984</v>
          </cell>
          <cell r="AF1974">
            <v>1428.7241162309836</v>
          </cell>
          <cell r="AG1974">
            <v>49.286172348692951</v>
          </cell>
          <cell r="AH1974">
            <v>43.402777777777779</v>
          </cell>
        </row>
        <row r="1975">
          <cell r="A1975">
            <v>2506</v>
          </cell>
          <cell r="B1975" t="str">
            <v>Кан-ция Пичугина</v>
          </cell>
          <cell r="C1975">
            <v>3.6</v>
          </cell>
          <cell r="D1975" t="str">
            <v>28</v>
          </cell>
          <cell r="E1975" t="str">
            <v>11.05.05</v>
          </cell>
          <cell r="F1975" t="str">
            <v/>
          </cell>
          <cell r="G1975" t="str">
            <v xml:space="preserve">  .  .</v>
          </cell>
          <cell r="H1975">
            <v>14057.24</v>
          </cell>
          <cell r="I1975">
            <v>0</v>
          </cell>
          <cell r="J1975">
            <v>0</v>
          </cell>
          <cell r="K1975">
            <v>14057.24</v>
          </cell>
          <cell r="L1975">
            <v>0</v>
          </cell>
          <cell r="M1975">
            <v>42.17</v>
          </cell>
          <cell r="N1975">
            <v>42.17</v>
          </cell>
          <cell r="O1975">
            <v>1222.51</v>
          </cell>
          <cell r="P1975">
            <v>12834.73</v>
          </cell>
          <cell r="Q1975">
            <v>70.290000000000006</v>
          </cell>
          <cell r="R1975">
            <v>123</v>
          </cell>
          <cell r="S1975">
            <v>935</v>
          </cell>
          <cell r="T1975" t="str">
            <v>Амортизация (канализация)</v>
          </cell>
          <cell r="U1975">
            <v>12500</v>
          </cell>
          <cell r="V1975">
            <v>46.8</v>
          </cell>
          <cell r="W1975">
            <v>18</v>
          </cell>
          <cell r="X1975">
            <v>28.8</v>
          </cell>
          <cell r="Y1975">
            <v>38.461538461538467</v>
          </cell>
          <cell r="Z1975">
            <v>4807.6923076923085</v>
          </cell>
          <cell r="AA1975">
            <v>7692.3076923076915</v>
          </cell>
          <cell r="AB1975">
            <v>0.59933537303143047</v>
          </cell>
          <cell r="AC1975">
            <v>-5632.2388208076536</v>
          </cell>
          <cell r="AD1975">
            <v>-489.81651311534597</v>
          </cell>
          <cell r="AE1975">
            <v>8425.0011791923462</v>
          </cell>
          <cell r="AF1975">
            <v>732.69348688465402</v>
          </cell>
          <cell r="AG1975">
            <v>25.275003537577039</v>
          </cell>
          <cell r="AH1975">
            <v>22.257834757834758</v>
          </cell>
        </row>
        <row r="1976">
          <cell r="A1976">
            <v>2507</v>
          </cell>
          <cell r="B1976" t="str">
            <v>Кан-ция Пичугина,245</v>
          </cell>
          <cell r="C1976">
            <v>3.6</v>
          </cell>
          <cell r="D1976" t="str">
            <v>28</v>
          </cell>
          <cell r="E1976" t="str">
            <v>11.05.05</v>
          </cell>
          <cell r="F1976" t="str">
            <v/>
          </cell>
          <cell r="G1976" t="str">
            <v xml:space="preserve">  .  .</v>
          </cell>
          <cell r="H1976">
            <v>2569.8200000000002</v>
          </cell>
          <cell r="I1976">
            <v>0</v>
          </cell>
          <cell r="J1976">
            <v>0</v>
          </cell>
          <cell r="K1976">
            <v>2569.8200000000002</v>
          </cell>
          <cell r="L1976">
            <v>0</v>
          </cell>
          <cell r="M1976">
            <v>7.71</v>
          </cell>
          <cell r="N1976">
            <v>7.71</v>
          </cell>
          <cell r="O1976">
            <v>223.51</v>
          </cell>
          <cell r="P1976">
            <v>2346.31</v>
          </cell>
          <cell r="Q1976">
            <v>12.85</v>
          </cell>
          <cell r="R1976">
            <v>123</v>
          </cell>
          <cell r="S1976">
            <v>935</v>
          </cell>
          <cell r="T1976" t="str">
            <v>Амортизация (канализация)</v>
          </cell>
          <cell r="U1976">
            <v>7625</v>
          </cell>
          <cell r="V1976">
            <v>46.8</v>
          </cell>
          <cell r="W1976">
            <v>18</v>
          </cell>
          <cell r="X1976">
            <v>28.8</v>
          </cell>
          <cell r="Y1976">
            <v>38.461538461538467</v>
          </cell>
          <cell r="Z1976">
            <v>2932.6923076923081</v>
          </cell>
          <cell r="AA1976">
            <v>4692.3076923076915</v>
          </cell>
          <cell r="AB1976">
            <v>1.9998668941050806</v>
          </cell>
          <cell r="AC1976">
            <v>2569.477941809118</v>
          </cell>
          <cell r="AD1976">
            <v>223.48024950142656</v>
          </cell>
          <cell r="AE1976">
            <v>5139.2979418091181</v>
          </cell>
          <cell r="AF1976">
            <v>446.99024950142655</v>
          </cell>
          <cell r="AG1976">
            <v>15.417893825427354</v>
          </cell>
          <cell r="AH1976">
            <v>13.577279202279202</v>
          </cell>
        </row>
        <row r="1977">
          <cell r="A1977">
            <v>2508</v>
          </cell>
          <cell r="B1977" t="str">
            <v>Кан-ция Пичугина 246</v>
          </cell>
          <cell r="C1977">
            <v>3.6</v>
          </cell>
          <cell r="D1977" t="str">
            <v>28</v>
          </cell>
          <cell r="E1977" t="str">
            <v>11.05.05</v>
          </cell>
          <cell r="F1977" t="str">
            <v/>
          </cell>
          <cell r="G1977" t="str">
            <v xml:space="preserve">  .  .</v>
          </cell>
          <cell r="H1977">
            <v>8771.7099999999991</v>
          </cell>
          <cell r="I1977">
            <v>0</v>
          </cell>
          <cell r="J1977">
            <v>0</v>
          </cell>
          <cell r="K1977">
            <v>8771.7099999999991</v>
          </cell>
          <cell r="L1977">
            <v>0</v>
          </cell>
          <cell r="M1977">
            <v>26.32</v>
          </cell>
          <cell r="N1977">
            <v>26.32</v>
          </cell>
          <cell r="O1977">
            <v>763</v>
          </cell>
          <cell r="P1977">
            <v>8008.71</v>
          </cell>
          <cell r="Q1977">
            <v>43.86</v>
          </cell>
          <cell r="R1977">
            <v>123</v>
          </cell>
          <cell r="S1977">
            <v>935</v>
          </cell>
          <cell r="T1977" t="str">
            <v>Амортизация (канализация)</v>
          </cell>
          <cell r="U1977">
            <v>19500</v>
          </cell>
          <cell r="V1977">
            <v>46.8</v>
          </cell>
          <cell r="W1977">
            <v>18</v>
          </cell>
          <cell r="X1977">
            <v>28.8</v>
          </cell>
          <cell r="Y1977">
            <v>38.461538461538467</v>
          </cell>
          <cell r="Z1977">
            <v>7500</v>
          </cell>
          <cell r="AA1977">
            <v>12000</v>
          </cell>
          <cell r="AB1977">
            <v>1.498368651131081</v>
          </cell>
          <cell r="AC1977">
            <v>4371.545280813014</v>
          </cell>
          <cell r="AD1977">
            <v>380.25528081301468</v>
          </cell>
          <cell r="AE1977">
            <v>13143.255280813013</v>
          </cell>
          <cell r="AF1977">
            <v>1143.2552808130147</v>
          </cell>
          <cell r="AG1977">
            <v>39.429765842439039</v>
          </cell>
          <cell r="AH1977">
            <v>34.722222222222221</v>
          </cell>
        </row>
        <row r="1978">
          <cell r="A1978">
            <v>2509</v>
          </cell>
          <cell r="B1978" t="str">
            <v>Кан-ция Пичугина,248</v>
          </cell>
          <cell r="C1978">
            <v>3.6</v>
          </cell>
          <cell r="D1978" t="str">
            <v>28</v>
          </cell>
          <cell r="E1978" t="str">
            <v>11.05.05</v>
          </cell>
          <cell r="F1978" t="str">
            <v/>
          </cell>
          <cell r="G1978" t="str">
            <v xml:space="preserve">  .  .</v>
          </cell>
          <cell r="H1978">
            <v>6449.45</v>
          </cell>
          <cell r="I1978">
            <v>0</v>
          </cell>
          <cell r="J1978">
            <v>0</v>
          </cell>
          <cell r="K1978">
            <v>6449.45</v>
          </cell>
          <cell r="L1978">
            <v>0</v>
          </cell>
          <cell r="M1978">
            <v>19.350000000000001</v>
          </cell>
          <cell r="N1978">
            <v>19.350000000000001</v>
          </cell>
          <cell r="O1978">
            <v>560.95000000000005</v>
          </cell>
          <cell r="P1978">
            <v>5888.5</v>
          </cell>
          <cell r="Q1978">
            <v>32.25</v>
          </cell>
          <cell r="R1978">
            <v>123</v>
          </cell>
          <cell r="S1978">
            <v>935</v>
          </cell>
          <cell r="T1978" t="str">
            <v>Амортизация (канализация)</v>
          </cell>
          <cell r="U1978">
            <v>19125</v>
          </cell>
          <cell r="V1978">
            <v>46.8</v>
          </cell>
          <cell r="W1978">
            <v>18</v>
          </cell>
          <cell r="X1978">
            <v>28.8</v>
          </cell>
          <cell r="Y1978">
            <v>38.461538461538467</v>
          </cell>
          <cell r="Z1978">
            <v>7355.7692307692323</v>
          </cell>
          <cell r="AA1978">
            <v>11769.230769230768</v>
          </cell>
          <cell r="AB1978">
            <v>1.9986806095322693</v>
          </cell>
          <cell r="AC1978">
            <v>6440.9406571478949</v>
          </cell>
          <cell r="AD1978">
            <v>560.20988791712648</v>
          </cell>
          <cell r="AE1978">
            <v>12890.390657147895</v>
          </cell>
          <cell r="AF1978">
            <v>1121.1598879171265</v>
          </cell>
          <cell r="AG1978">
            <v>38.671171971443684</v>
          </cell>
          <cell r="AH1978">
            <v>34.054487179487182</v>
          </cell>
        </row>
        <row r="1979">
          <cell r="A1979">
            <v>2510</v>
          </cell>
          <cell r="B1979" t="str">
            <v>Кан-ция Пичугина,250</v>
          </cell>
          <cell r="C1979">
            <v>3.6</v>
          </cell>
          <cell r="D1979" t="str">
            <v>28</v>
          </cell>
          <cell r="E1979" t="str">
            <v>11.05.05</v>
          </cell>
          <cell r="F1979" t="str">
            <v/>
          </cell>
          <cell r="G1979" t="str">
            <v xml:space="preserve">  .  .</v>
          </cell>
          <cell r="H1979">
            <v>8546.9</v>
          </cell>
          <cell r="I1979">
            <v>0</v>
          </cell>
          <cell r="J1979">
            <v>0</v>
          </cell>
          <cell r="K1979">
            <v>8546.9</v>
          </cell>
          <cell r="L1979">
            <v>0</v>
          </cell>
          <cell r="M1979">
            <v>25.64</v>
          </cell>
          <cell r="N1979">
            <v>25.64</v>
          </cell>
          <cell r="O1979">
            <v>743.3</v>
          </cell>
          <cell r="P1979">
            <v>7803.6</v>
          </cell>
          <cell r="Q1979">
            <v>42.73</v>
          </cell>
          <cell r="R1979">
            <v>123</v>
          </cell>
          <cell r="S1979">
            <v>935</v>
          </cell>
          <cell r="T1979" t="str">
            <v>Амортизация (канализация)</v>
          </cell>
          <cell r="U1979">
            <v>19000</v>
          </cell>
          <cell r="V1979">
            <v>46.8</v>
          </cell>
          <cell r="W1979">
            <v>18</v>
          </cell>
          <cell r="X1979">
            <v>28.8</v>
          </cell>
          <cell r="Y1979">
            <v>38.461538461538467</v>
          </cell>
          <cell r="Z1979">
            <v>7307.6923076923094</v>
          </cell>
          <cell r="AA1979">
            <v>11692.307692307691</v>
          </cell>
          <cell r="AB1979">
            <v>1.4983222733491839</v>
          </cell>
          <cell r="AC1979">
            <v>4259.1106380881392</v>
          </cell>
          <cell r="AD1979">
            <v>370.40294578044836</v>
          </cell>
          <cell r="AE1979">
            <v>12806.010638088139</v>
          </cell>
          <cell r="AF1979">
            <v>1113.7029457804483</v>
          </cell>
          <cell r="AG1979">
            <v>38.418031914264418</v>
          </cell>
          <cell r="AH1979">
            <v>33.831908831908834</v>
          </cell>
        </row>
        <row r="1980">
          <cell r="A1980">
            <v>2511</v>
          </cell>
          <cell r="B1980" t="str">
            <v>Кан-ция Джамбула 155 157</v>
          </cell>
          <cell r="C1980">
            <v>3.6</v>
          </cell>
          <cell r="D1980" t="str">
            <v>28</v>
          </cell>
          <cell r="E1980" t="str">
            <v>11.05.05</v>
          </cell>
          <cell r="F1980" t="str">
            <v/>
          </cell>
          <cell r="G1980" t="str">
            <v xml:space="preserve">  .  .</v>
          </cell>
          <cell r="H1980">
            <v>7293.09</v>
          </cell>
          <cell r="I1980">
            <v>0</v>
          </cell>
          <cell r="J1980">
            <v>0</v>
          </cell>
          <cell r="K1980">
            <v>7293.09</v>
          </cell>
          <cell r="L1980">
            <v>0</v>
          </cell>
          <cell r="M1980">
            <v>21.88</v>
          </cell>
          <cell r="N1980">
            <v>21.88</v>
          </cell>
          <cell r="O1980">
            <v>634.29999999999995</v>
          </cell>
          <cell r="P1980">
            <v>6658.79</v>
          </cell>
          <cell r="Q1980">
            <v>36.47</v>
          </cell>
          <cell r="R1980">
            <v>123</v>
          </cell>
          <cell r="S1980">
            <v>935</v>
          </cell>
          <cell r="T1980" t="str">
            <v>Амортизация (канализация)</v>
          </cell>
          <cell r="U1980">
            <v>21500</v>
          </cell>
          <cell r="V1980">
            <v>46.8</v>
          </cell>
          <cell r="W1980">
            <v>18</v>
          </cell>
          <cell r="X1980">
            <v>28.8</v>
          </cell>
          <cell r="Y1980">
            <v>38.461538461538467</v>
          </cell>
          <cell r="Z1980">
            <v>8269.2307692307713</v>
          </cell>
          <cell r="AA1980">
            <v>13230.769230769229</v>
          </cell>
          <cell r="AB1980">
            <v>1.9869629813778822</v>
          </cell>
          <cell r="AC1980">
            <v>7198.0098498572188</v>
          </cell>
          <cell r="AD1980">
            <v>626.03061908799054</v>
          </cell>
          <cell r="AE1980">
            <v>14491.099849857219</v>
          </cell>
          <cell r="AF1980">
            <v>1260.3306190879905</v>
          </cell>
          <cell r="AG1980">
            <v>43.473299549571657</v>
          </cell>
          <cell r="AH1980">
            <v>38.283475783475787</v>
          </cell>
        </row>
        <row r="1981">
          <cell r="A1981">
            <v>2512</v>
          </cell>
          <cell r="B1981" t="str">
            <v>Кан-ция Сатпаева 45-49 33-41 23-29</v>
          </cell>
          <cell r="C1981">
            <v>3.6</v>
          </cell>
          <cell r="D1981" t="str">
            <v>28</v>
          </cell>
          <cell r="E1981" t="str">
            <v>11.05.05</v>
          </cell>
          <cell r="F1981" t="str">
            <v/>
          </cell>
          <cell r="G1981" t="str">
            <v xml:space="preserve">  .  .</v>
          </cell>
          <cell r="H1981">
            <v>71883.7</v>
          </cell>
          <cell r="I1981">
            <v>0</v>
          </cell>
          <cell r="J1981">
            <v>0</v>
          </cell>
          <cell r="K1981">
            <v>71883.7</v>
          </cell>
          <cell r="L1981">
            <v>0</v>
          </cell>
          <cell r="M1981">
            <v>215.65</v>
          </cell>
          <cell r="N1981">
            <v>215.65</v>
          </cell>
          <cell r="O1981">
            <v>6251.69</v>
          </cell>
          <cell r="P1981">
            <v>65632.009999999995</v>
          </cell>
          <cell r="Q1981">
            <v>359.42</v>
          </cell>
          <cell r="R1981">
            <v>123</v>
          </cell>
          <cell r="S1981">
            <v>935</v>
          </cell>
          <cell r="T1981" t="str">
            <v>Амортизация (канализация)</v>
          </cell>
          <cell r="U1981">
            <v>188250</v>
          </cell>
          <cell r="V1981">
            <v>46.8</v>
          </cell>
          <cell r="W1981">
            <v>18</v>
          </cell>
          <cell r="X1981">
            <v>28.8</v>
          </cell>
          <cell r="Y1981">
            <v>38.461538461538467</v>
          </cell>
          <cell r="Z1981">
            <v>72403.846153846171</v>
          </cell>
          <cell r="AA1981">
            <v>115846.15384615383</v>
          </cell>
          <cell r="AB1981">
            <v>1.765086180449964</v>
          </cell>
          <cell r="AC1981">
            <v>54997.225469611076</v>
          </cell>
          <cell r="AD1981">
            <v>4783.0816234572349</v>
          </cell>
          <cell r="AE1981">
            <v>126880.92546961107</v>
          </cell>
          <cell r="AF1981">
            <v>11034.771623457234</v>
          </cell>
          <cell r="AG1981">
            <v>380.64277640883324</v>
          </cell>
          <cell r="AH1981">
            <v>335.20299145299145</v>
          </cell>
        </row>
        <row r="1982">
          <cell r="A1982">
            <v>2513</v>
          </cell>
          <cell r="B1982" t="str">
            <v>Кан-ция Сатпаева 97 99 101 105</v>
          </cell>
          <cell r="C1982">
            <v>3.6</v>
          </cell>
          <cell r="D1982" t="str">
            <v>28</v>
          </cell>
          <cell r="E1982" t="str">
            <v>11.05.05</v>
          </cell>
          <cell r="F1982" t="str">
            <v/>
          </cell>
          <cell r="G1982" t="str">
            <v xml:space="preserve">  .  .</v>
          </cell>
          <cell r="H1982">
            <v>45303.89</v>
          </cell>
          <cell r="I1982">
            <v>0</v>
          </cell>
          <cell r="J1982">
            <v>0</v>
          </cell>
          <cell r="K1982">
            <v>45303.89</v>
          </cell>
          <cell r="L1982">
            <v>0</v>
          </cell>
          <cell r="M1982">
            <v>135.91</v>
          </cell>
          <cell r="N1982">
            <v>135.91</v>
          </cell>
          <cell r="O1982">
            <v>3940.03</v>
          </cell>
          <cell r="P1982">
            <v>41363.86</v>
          </cell>
          <cell r="Q1982">
            <v>226.52</v>
          </cell>
          <cell r="R1982">
            <v>123</v>
          </cell>
          <cell r="S1982">
            <v>935</v>
          </cell>
          <cell r="T1982" t="str">
            <v>Амортизация (канализация)</v>
          </cell>
          <cell r="U1982">
            <v>132375</v>
          </cell>
          <cell r="V1982">
            <v>46.8</v>
          </cell>
          <cell r="W1982">
            <v>18</v>
          </cell>
          <cell r="X1982">
            <v>28.8</v>
          </cell>
          <cell r="Y1982">
            <v>38.461538461538467</v>
          </cell>
          <cell r="Z1982">
            <v>50913.461538461546</v>
          </cell>
          <cell r="AA1982">
            <v>81461.538461538454</v>
          </cell>
          <cell r="AB1982">
            <v>1.969389183251719</v>
          </cell>
          <cell r="AC1982">
            <v>43917.100925225721</v>
          </cell>
          <cell r="AD1982">
            <v>3819.4224636872709</v>
          </cell>
          <cell r="AE1982">
            <v>89220.99092522572</v>
          </cell>
          <cell r="AF1982">
            <v>7759.4524636872711</v>
          </cell>
          <cell r="AG1982">
            <v>267.66297277567719</v>
          </cell>
          <cell r="AH1982">
            <v>235.71047008547009</v>
          </cell>
        </row>
        <row r="1983">
          <cell r="A1983">
            <v>2514</v>
          </cell>
          <cell r="B1983" t="str">
            <v>Кан-ция Сарсекова 5 6 7</v>
          </cell>
          <cell r="C1983">
            <v>3.6</v>
          </cell>
          <cell r="D1983" t="str">
            <v>28</v>
          </cell>
          <cell r="E1983" t="str">
            <v>11.05.05</v>
          </cell>
          <cell r="F1983" t="str">
            <v/>
          </cell>
          <cell r="G1983" t="str">
            <v xml:space="preserve">  .  .</v>
          </cell>
          <cell r="H1983">
            <v>8389.56</v>
          </cell>
          <cell r="I1983">
            <v>0</v>
          </cell>
          <cell r="J1983">
            <v>0</v>
          </cell>
          <cell r="K1983">
            <v>8389.56</v>
          </cell>
          <cell r="L1983">
            <v>0</v>
          </cell>
          <cell r="M1983">
            <v>25.17</v>
          </cell>
          <cell r="N1983">
            <v>25.17</v>
          </cell>
          <cell r="O1983">
            <v>729.67</v>
          </cell>
          <cell r="P1983">
            <v>7659.89</v>
          </cell>
          <cell r="Q1983">
            <v>41.95</v>
          </cell>
          <cell r="R1983">
            <v>123</v>
          </cell>
          <cell r="S1983">
            <v>935</v>
          </cell>
          <cell r="T1983" t="str">
            <v>Амортизация (канализация)</v>
          </cell>
          <cell r="U1983">
            <v>12000</v>
          </cell>
          <cell r="V1983">
            <v>46.8</v>
          </cell>
          <cell r="W1983">
            <v>18</v>
          </cell>
          <cell r="X1983">
            <v>28.8</v>
          </cell>
          <cell r="Y1983">
            <v>38.461538461538467</v>
          </cell>
          <cell r="Z1983">
            <v>4615.3846153846162</v>
          </cell>
          <cell r="AA1983">
            <v>7384.6153846153838</v>
          </cell>
          <cell r="AB1983">
            <v>0.9640628500690458</v>
          </cell>
          <cell r="AC1983">
            <v>-301.4968755747359</v>
          </cell>
          <cell r="AD1983">
            <v>-26.2222601901193</v>
          </cell>
          <cell r="AE1983">
            <v>8088.0631244252636</v>
          </cell>
          <cell r="AF1983">
            <v>703.44773980988066</v>
          </cell>
          <cell r="AG1983">
            <v>24.264189373275794</v>
          </cell>
          <cell r="AH1983">
            <v>21.367521367521366</v>
          </cell>
        </row>
        <row r="1984">
          <cell r="A1984">
            <v>2515</v>
          </cell>
          <cell r="B1984" t="str">
            <v>Кан-ция ул Сарсекова 12</v>
          </cell>
          <cell r="C1984">
            <v>3.6</v>
          </cell>
          <cell r="D1984" t="str">
            <v>28</v>
          </cell>
          <cell r="E1984" t="str">
            <v>11.05.05</v>
          </cell>
          <cell r="F1984" t="str">
            <v/>
          </cell>
          <cell r="G1984" t="str">
            <v xml:space="preserve">  .  .</v>
          </cell>
          <cell r="H1984">
            <v>883.11</v>
          </cell>
          <cell r="I1984">
            <v>0</v>
          </cell>
          <cell r="J1984">
            <v>0</v>
          </cell>
          <cell r="K1984">
            <v>883.11</v>
          </cell>
          <cell r="L1984">
            <v>0</v>
          </cell>
          <cell r="M1984">
            <v>2.65</v>
          </cell>
          <cell r="N1984">
            <v>2.65</v>
          </cell>
          <cell r="O1984">
            <v>76.83</v>
          </cell>
          <cell r="P1984">
            <v>806.28</v>
          </cell>
          <cell r="Q1984">
            <v>4.42</v>
          </cell>
          <cell r="R1984">
            <v>123</v>
          </cell>
          <cell r="S1984">
            <v>935</v>
          </cell>
          <cell r="T1984" t="str">
            <v>Амортизация (канализация)</v>
          </cell>
          <cell r="U1984">
            <v>2625</v>
          </cell>
          <cell r="V1984">
            <v>46.8</v>
          </cell>
          <cell r="W1984">
            <v>18</v>
          </cell>
          <cell r="X1984">
            <v>28.8</v>
          </cell>
          <cell r="Y1984">
            <v>38.461538461538467</v>
          </cell>
          <cell r="Z1984">
            <v>1009.6153846153849</v>
          </cell>
          <cell r="AA1984">
            <v>1615.3846153846152</v>
          </cell>
          <cell r="AB1984">
            <v>2.0035032685724752</v>
          </cell>
          <cell r="AC1984">
            <v>886.20377150903857</v>
          </cell>
          <cell r="AD1984">
            <v>77.09915612442326</v>
          </cell>
          <cell r="AE1984">
            <v>1769.3137715090386</v>
          </cell>
          <cell r="AF1984">
            <v>153.92915612442326</v>
          </cell>
          <cell r="AG1984">
            <v>5.3079413145271159</v>
          </cell>
          <cell r="AH1984">
            <v>4.674145299145299</v>
          </cell>
        </row>
        <row r="1985">
          <cell r="A1985">
            <v>2516</v>
          </cell>
          <cell r="B1985" t="str">
            <v>Кан-ция ул Сарсекова 33</v>
          </cell>
          <cell r="C1985">
            <v>3.6</v>
          </cell>
          <cell r="D1985" t="str">
            <v>28</v>
          </cell>
          <cell r="E1985" t="str">
            <v>11.05.05</v>
          </cell>
          <cell r="F1985" t="str">
            <v/>
          </cell>
          <cell r="G1985" t="str">
            <v xml:space="preserve">  .  .</v>
          </cell>
          <cell r="H1985">
            <v>545.66999999999996</v>
          </cell>
          <cell r="I1985">
            <v>0</v>
          </cell>
          <cell r="J1985">
            <v>0</v>
          </cell>
          <cell r="K1985">
            <v>545.66999999999996</v>
          </cell>
          <cell r="L1985">
            <v>0</v>
          </cell>
          <cell r="M1985">
            <v>1.64</v>
          </cell>
          <cell r="N1985">
            <v>1.64</v>
          </cell>
          <cell r="O1985">
            <v>47.54</v>
          </cell>
          <cell r="P1985">
            <v>498.13</v>
          </cell>
          <cell r="Q1985">
            <v>2.73</v>
          </cell>
          <cell r="R1985">
            <v>123</v>
          </cell>
          <cell r="S1985">
            <v>935</v>
          </cell>
          <cell r="T1985" t="str">
            <v>Амортизация (канализация)</v>
          </cell>
          <cell r="U1985">
            <v>1625</v>
          </cell>
          <cell r="V1985">
            <v>46.8</v>
          </cell>
          <cell r="W1985">
            <v>18</v>
          </cell>
          <cell r="X1985">
            <v>28.8</v>
          </cell>
          <cell r="Y1985">
            <v>38.461538461538467</v>
          </cell>
          <cell r="Z1985">
            <v>625</v>
          </cell>
          <cell r="AA1985">
            <v>1000</v>
          </cell>
          <cell r="AB1985">
            <v>2.0075080802200227</v>
          </cell>
          <cell r="AC1985">
            <v>549.76693413365967</v>
          </cell>
          <cell r="AD1985">
            <v>47.896934133659876</v>
          </cell>
          <cell r="AE1985">
            <v>1095.4369341336596</v>
          </cell>
          <cell r="AF1985">
            <v>95.436934133659875</v>
          </cell>
          <cell r="AG1985">
            <v>3.2863108024009784</v>
          </cell>
          <cell r="AH1985">
            <v>2.8935185185185186</v>
          </cell>
        </row>
        <row r="1986">
          <cell r="A1986">
            <v>2517</v>
          </cell>
          <cell r="B1986" t="str">
            <v>Кан-ция ул Сарсекова 20-24 39 41 34</v>
          </cell>
          <cell r="C1986">
            <v>3.6</v>
          </cell>
          <cell r="D1986" t="str">
            <v>28</v>
          </cell>
          <cell r="E1986" t="str">
            <v>11.05.05</v>
          </cell>
          <cell r="F1986" t="str">
            <v/>
          </cell>
          <cell r="G1986" t="str">
            <v xml:space="preserve">  .  .</v>
          </cell>
          <cell r="H1986">
            <v>10160.86</v>
          </cell>
          <cell r="I1986">
            <v>0</v>
          </cell>
          <cell r="J1986">
            <v>0</v>
          </cell>
          <cell r="K1986">
            <v>10160.86</v>
          </cell>
          <cell r="L1986">
            <v>0</v>
          </cell>
          <cell r="M1986">
            <v>30.48</v>
          </cell>
          <cell r="N1986">
            <v>30.48</v>
          </cell>
          <cell r="O1986">
            <v>883.62</v>
          </cell>
          <cell r="P1986">
            <v>9277.24</v>
          </cell>
          <cell r="Q1986">
            <v>50.8</v>
          </cell>
          <cell r="R1986">
            <v>123</v>
          </cell>
          <cell r="S1986">
            <v>935</v>
          </cell>
          <cell r="T1986" t="str">
            <v>Амортизация (канализация)</v>
          </cell>
          <cell r="U1986">
            <v>30125</v>
          </cell>
          <cell r="V1986">
            <v>46.8</v>
          </cell>
          <cell r="W1986">
            <v>18</v>
          </cell>
          <cell r="X1986">
            <v>28.8</v>
          </cell>
          <cell r="Y1986">
            <v>38.461538461538467</v>
          </cell>
          <cell r="Z1986">
            <v>11586.538461538465</v>
          </cell>
          <cell r="AA1986">
            <v>18538.461538461535</v>
          </cell>
          <cell r="AB1986">
            <v>1.998273359152241</v>
          </cell>
          <cell r="AC1986">
            <v>10143.315844075642</v>
          </cell>
          <cell r="AD1986">
            <v>882.09430561410329</v>
          </cell>
          <cell r="AE1986">
            <v>20304.175844075642</v>
          </cell>
          <cell r="AF1986">
            <v>1765.7143056141033</v>
          </cell>
          <cell r="AG1986">
            <v>60.912527532226925</v>
          </cell>
          <cell r="AH1986">
            <v>53.641381766381777</v>
          </cell>
        </row>
        <row r="1987">
          <cell r="A1987">
            <v>2518</v>
          </cell>
          <cell r="B1987" t="str">
            <v>Кан-ция ул Сарсекова 43 45 53</v>
          </cell>
          <cell r="C1987">
            <v>3.6</v>
          </cell>
          <cell r="D1987" t="str">
            <v>28</v>
          </cell>
          <cell r="E1987" t="str">
            <v>11.05.05</v>
          </cell>
          <cell r="F1987" t="str">
            <v/>
          </cell>
          <cell r="G1987" t="str">
            <v xml:space="preserve">  .  .</v>
          </cell>
          <cell r="H1987">
            <v>12185.17</v>
          </cell>
          <cell r="I1987">
            <v>0</v>
          </cell>
          <cell r="J1987">
            <v>0</v>
          </cell>
          <cell r="K1987">
            <v>12185.17</v>
          </cell>
          <cell r="L1987">
            <v>0</v>
          </cell>
          <cell r="M1987">
            <v>36.56</v>
          </cell>
          <cell r="N1987">
            <v>36.56</v>
          </cell>
          <cell r="O1987">
            <v>1059.8599999999999</v>
          </cell>
          <cell r="P1987">
            <v>11125.31</v>
          </cell>
          <cell r="Q1987">
            <v>60.93</v>
          </cell>
          <cell r="R1987">
            <v>123</v>
          </cell>
          <cell r="S1987">
            <v>935</v>
          </cell>
          <cell r="T1987" t="str">
            <v>Амортизация (канализация)</v>
          </cell>
          <cell r="U1987">
            <v>36125</v>
          </cell>
          <cell r="V1987">
            <v>46.8</v>
          </cell>
          <cell r="W1987">
            <v>18</v>
          </cell>
          <cell r="X1987">
            <v>28.8</v>
          </cell>
          <cell r="Y1987">
            <v>38.461538461538467</v>
          </cell>
          <cell r="Z1987">
            <v>13894.230769230771</v>
          </cell>
          <cell r="AA1987">
            <v>22230.769230769227</v>
          </cell>
          <cell r="AB1987">
            <v>1.9982157109122558</v>
          </cell>
          <cell r="AC1987">
            <v>12163.428134136693</v>
          </cell>
          <cell r="AD1987">
            <v>1057.9689033674633</v>
          </cell>
          <cell r="AE1987">
            <v>24348.598134136693</v>
          </cell>
          <cell r="AF1987">
            <v>2117.8289033674632</v>
          </cell>
          <cell r="AG1987">
            <v>73.045794402410081</v>
          </cell>
          <cell r="AH1987">
            <v>64.325142450142451</v>
          </cell>
        </row>
        <row r="1988">
          <cell r="A1988">
            <v>2519</v>
          </cell>
          <cell r="B1988" t="str">
            <v>Кан-ция ул Сарсекова 55-57</v>
          </cell>
          <cell r="C1988">
            <v>3.6</v>
          </cell>
          <cell r="D1988" t="str">
            <v>28</v>
          </cell>
          <cell r="E1988" t="str">
            <v>11.05.05</v>
          </cell>
          <cell r="F1988" t="str">
            <v/>
          </cell>
          <cell r="G1988" t="str">
            <v xml:space="preserve">  .  .</v>
          </cell>
          <cell r="H1988">
            <v>12314.33</v>
          </cell>
          <cell r="I1988">
            <v>0</v>
          </cell>
          <cell r="J1988">
            <v>0</v>
          </cell>
          <cell r="K1988">
            <v>12314.33</v>
          </cell>
          <cell r="L1988">
            <v>0</v>
          </cell>
          <cell r="M1988">
            <v>36.94</v>
          </cell>
          <cell r="N1988">
            <v>36.94</v>
          </cell>
          <cell r="O1988">
            <v>1070.9000000000001</v>
          </cell>
          <cell r="P1988">
            <v>11243.43</v>
          </cell>
          <cell r="Q1988">
            <v>61.57</v>
          </cell>
          <cell r="R1988">
            <v>123</v>
          </cell>
          <cell r="S1988">
            <v>935</v>
          </cell>
          <cell r="T1988" t="str">
            <v>Амортизация (канализация)</v>
          </cell>
          <cell r="U1988">
            <v>36500</v>
          </cell>
          <cell r="V1988">
            <v>46.8</v>
          </cell>
          <cell r="W1988">
            <v>18</v>
          </cell>
          <cell r="X1988">
            <v>28.8</v>
          </cell>
          <cell r="Y1988">
            <v>38.461538461538467</v>
          </cell>
          <cell r="Z1988">
            <v>14038.461538461541</v>
          </cell>
          <cell r="AA1988">
            <v>22461.538461538461</v>
          </cell>
          <cell r="AB1988">
            <v>1.9977478813439014</v>
          </cell>
          <cell r="AC1988">
            <v>12286.596667669646</v>
          </cell>
          <cell r="AD1988">
            <v>1068.4882061311841</v>
          </cell>
          <cell r="AE1988">
            <v>24600.926667669646</v>
          </cell>
          <cell r="AF1988">
            <v>2139.3882061311842</v>
          </cell>
          <cell r="AG1988">
            <v>73.802780003008948</v>
          </cell>
          <cell r="AH1988">
            <v>64.992877492877497</v>
          </cell>
        </row>
        <row r="1989">
          <cell r="A1989">
            <v>2520</v>
          </cell>
          <cell r="B1989" t="str">
            <v>Кан-ция ул Сарсекова 34-45</v>
          </cell>
          <cell r="C1989">
            <v>3.6</v>
          </cell>
          <cell r="D1989" t="str">
            <v>28</v>
          </cell>
          <cell r="E1989" t="str">
            <v>11.05.05</v>
          </cell>
          <cell r="F1989" t="str">
            <v/>
          </cell>
          <cell r="G1989" t="str">
            <v xml:space="preserve">  .  .</v>
          </cell>
          <cell r="H1989">
            <v>19101.38</v>
          </cell>
          <cell r="I1989">
            <v>0</v>
          </cell>
          <cell r="J1989">
            <v>0</v>
          </cell>
          <cell r="K1989">
            <v>19101.38</v>
          </cell>
          <cell r="L1989">
            <v>0</v>
          </cell>
          <cell r="M1989">
            <v>57.3</v>
          </cell>
          <cell r="N1989">
            <v>57.3</v>
          </cell>
          <cell r="O1989">
            <v>1661.14</v>
          </cell>
          <cell r="P1989">
            <v>17440.240000000002</v>
          </cell>
          <cell r="Q1989">
            <v>95.51</v>
          </cell>
          <cell r="R1989">
            <v>123</v>
          </cell>
          <cell r="S1989">
            <v>935</v>
          </cell>
          <cell r="T1989" t="str">
            <v>Амортизация (канализация)</v>
          </cell>
          <cell r="U1989">
            <v>56625</v>
          </cell>
          <cell r="V1989">
            <v>46.8</v>
          </cell>
          <cell r="W1989">
            <v>18</v>
          </cell>
          <cell r="X1989">
            <v>28.8</v>
          </cell>
          <cell r="Y1989">
            <v>38.461538461538467</v>
          </cell>
          <cell r="Z1989">
            <v>21778.84615384616</v>
          </cell>
          <cell r="AA1989">
            <v>34846.153846153844</v>
          </cell>
          <cell r="AB1989">
            <v>1.9980317843191286</v>
          </cell>
          <cell r="AC1989">
            <v>19063.784364357718</v>
          </cell>
          <cell r="AD1989">
            <v>1657.8705182038773</v>
          </cell>
          <cell r="AE1989">
            <v>38165.164364357719</v>
          </cell>
          <cell r="AF1989">
            <v>3319.0105182038774</v>
          </cell>
          <cell r="AG1989">
            <v>114.49549309307316</v>
          </cell>
          <cell r="AH1989">
            <v>100.82799145299145</v>
          </cell>
        </row>
        <row r="1990">
          <cell r="A1990">
            <v>2521</v>
          </cell>
          <cell r="B1990" t="str">
            <v>Кан-ция ул Зональная 89-95</v>
          </cell>
          <cell r="C1990">
            <v>3.6</v>
          </cell>
          <cell r="D1990" t="str">
            <v>28</v>
          </cell>
          <cell r="E1990" t="str">
            <v>11.05.05</v>
          </cell>
          <cell r="F1990" t="str">
            <v/>
          </cell>
          <cell r="G1990" t="str">
            <v xml:space="preserve">  .  .</v>
          </cell>
          <cell r="H1990">
            <v>10111.530000000001</v>
          </cell>
          <cell r="I1990">
            <v>0</v>
          </cell>
          <cell r="J1990">
            <v>0</v>
          </cell>
          <cell r="K1990">
            <v>10111.530000000001</v>
          </cell>
          <cell r="L1990">
            <v>0</v>
          </cell>
          <cell r="M1990">
            <v>30.33</v>
          </cell>
          <cell r="N1990">
            <v>30.33</v>
          </cell>
          <cell r="O1990">
            <v>569.73</v>
          </cell>
          <cell r="P1990">
            <v>9541.7999999999993</v>
          </cell>
          <cell r="Q1990">
            <v>50.56</v>
          </cell>
          <cell r="R1990">
            <v>123</v>
          </cell>
          <cell r="S1990">
            <v>935</v>
          </cell>
          <cell r="T1990" t="str">
            <v>Амортизация (канализация)</v>
          </cell>
          <cell r="U1990">
            <v>68475</v>
          </cell>
          <cell r="V1990">
            <v>46.8</v>
          </cell>
          <cell r="W1990">
            <v>18</v>
          </cell>
          <cell r="X1990">
            <v>28.8</v>
          </cell>
          <cell r="Y1990">
            <v>38.461538461538467</v>
          </cell>
          <cell r="Z1990">
            <v>26336.538461538468</v>
          </cell>
          <cell r="AA1990">
            <v>42138.461538461532</v>
          </cell>
          <cell r="AB1990">
            <v>4.4161962667904939</v>
          </cell>
          <cell r="AC1990">
            <v>34542.97103754009</v>
          </cell>
          <cell r="AD1990">
            <v>1946.309499078548</v>
          </cell>
          <cell r="AE1990">
            <v>44654.501037540089</v>
          </cell>
          <cell r="AF1990">
            <v>2516.039499078548</v>
          </cell>
          <cell r="AG1990">
            <v>133.96350311262026</v>
          </cell>
          <cell r="AH1990">
            <v>121.92841880341881</v>
          </cell>
        </row>
        <row r="1991">
          <cell r="A1991">
            <v>2522</v>
          </cell>
          <cell r="B1991" t="str">
            <v>Кан-ция ул Бакинская 33 35 37</v>
          </cell>
          <cell r="C1991">
            <v>3.6</v>
          </cell>
          <cell r="D1991" t="str">
            <v>28</v>
          </cell>
          <cell r="E1991" t="str">
            <v>11.05.05</v>
          </cell>
          <cell r="F1991" t="str">
            <v/>
          </cell>
          <cell r="G1991" t="str">
            <v xml:space="preserve">  .  .</v>
          </cell>
          <cell r="H1991">
            <v>11723.69</v>
          </cell>
          <cell r="I1991">
            <v>0</v>
          </cell>
          <cell r="J1991">
            <v>0</v>
          </cell>
          <cell r="K1991">
            <v>11723.69</v>
          </cell>
          <cell r="L1991">
            <v>0</v>
          </cell>
          <cell r="M1991">
            <v>35.17</v>
          </cell>
          <cell r="N1991">
            <v>35.17</v>
          </cell>
          <cell r="O1991">
            <v>1019.59</v>
          </cell>
          <cell r="P1991">
            <v>10704.1</v>
          </cell>
          <cell r="Q1991">
            <v>58.62</v>
          </cell>
          <cell r="R1991">
            <v>123</v>
          </cell>
          <cell r="S1991">
            <v>935</v>
          </cell>
          <cell r="T1991" t="str">
            <v>Амортизация (канализация)</v>
          </cell>
          <cell r="U1991">
            <v>34750</v>
          </cell>
          <cell r="V1991">
            <v>46.8</v>
          </cell>
          <cell r="W1991">
            <v>18</v>
          </cell>
          <cell r="X1991">
            <v>28.8</v>
          </cell>
          <cell r="Y1991">
            <v>38.461538461538467</v>
          </cell>
          <cell r="Z1991">
            <v>13365.384615384619</v>
          </cell>
          <cell r="AA1991">
            <v>21384.615384615383</v>
          </cell>
          <cell r="AB1991">
            <v>1.997796674602758</v>
          </cell>
          <cell r="AC1991">
            <v>11697.858896073607</v>
          </cell>
          <cell r="AD1991">
            <v>1017.3435114582261</v>
          </cell>
          <cell r="AE1991">
            <v>23421.548896073607</v>
          </cell>
          <cell r="AF1991">
            <v>2036.9335114582261</v>
          </cell>
          <cell r="AG1991">
            <v>70.264646688220822</v>
          </cell>
          <cell r="AH1991">
            <v>61.876780626780629</v>
          </cell>
        </row>
        <row r="1992">
          <cell r="A1992">
            <v>2523</v>
          </cell>
          <cell r="B1992" t="str">
            <v>Кан-ция ул Б-Мира 38-40 44 19 50 61</v>
          </cell>
          <cell r="C1992">
            <v>3.6</v>
          </cell>
          <cell r="D1992" t="str">
            <v>28</v>
          </cell>
          <cell r="E1992" t="str">
            <v>11.05.05</v>
          </cell>
          <cell r="F1992" t="str">
            <v/>
          </cell>
          <cell r="G1992" t="str">
            <v xml:space="preserve">  .  .</v>
          </cell>
          <cell r="H1992">
            <v>0.01</v>
          </cell>
          <cell r="I1992">
            <v>0</v>
          </cell>
          <cell r="J1992">
            <v>0</v>
          </cell>
          <cell r="K1992">
            <v>0.01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0.01</v>
          </cell>
          <cell r="Q1992">
            <v>0</v>
          </cell>
          <cell r="R1992">
            <v>123</v>
          </cell>
          <cell r="S1992">
            <v>935</v>
          </cell>
          <cell r="T1992" t="str">
            <v>Амортизация (канализация)</v>
          </cell>
          <cell r="U1992">
            <v>471285</v>
          </cell>
          <cell r="V1992">
            <v>46.8</v>
          </cell>
          <cell r="W1992">
            <v>18</v>
          </cell>
          <cell r="X1992">
            <v>28.8</v>
          </cell>
          <cell r="Y1992">
            <v>38.461538461538467</v>
          </cell>
          <cell r="Z1992">
            <v>181263.46153846159</v>
          </cell>
          <cell r="AA1992">
            <v>290021.5384615385</v>
          </cell>
          <cell r="AB1992">
            <v>29002153.846153848</v>
          </cell>
          <cell r="AC1992">
            <v>290021.52846153849</v>
          </cell>
          <cell r="AD1992">
            <v>0</v>
          </cell>
          <cell r="AE1992">
            <v>290021.5384615385</v>
          </cell>
          <cell r="AF1992">
            <v>0</v>
          </cell>
          <cell r="AG1992">
            <v>870.06461538461554</v>
          </cell>
          <cell r="AH1992">
            <v>839.18269230769238</v>
          </cell>
        </row>
        <row r="1993">
          <cell r="A1993">
            <v>2524</v>
          </cell>
          <cell r="B1993" t="str">
            <v>Кан-ция ул Ленина 49 51</v>
          </cell>
          <cell r="C1993">
            <v>3.6</v>
          </cell>
          <cell r="D1993" t="str">
            <v>28</v>
          </cell>
          <cell r="E1993" t="str">
            <v>11.05.05</v>
          </cell>
          <cell r="F1993" t="str">
            <v/>
          </cell>
          <cell r="G1993" t="str">
            <v xml:space="preserve">  .  .</v>
          </cell>
          <cell r="H1993">
            <v>17880.830000000002</v>
          </cell>
          <cell r="I1993">
            <v>0</v>
          </cell>
          <cell r="J1993">
            <v>0</v>
          </cell>
          <cell r="K1993">
            <v>17880.830000000002</v>
          </cell>
          <cell r="L1993">
            <v>0</v>
          </cell>
          <cell r="M1993">
            <v>53.64</v>
          </cell>
          <cell r="N1993">
            <v>53.64</v>
          </cell>
          <cell r="O1993">
            <v>1555.02</v>
          </cell>
          <cell r="P1993">
            <v>16325.81</v>
          </cell>
          <cell r="Q1993">
            <v>89.4</v>
          </cell>
          <cell r="R1993">
            <v>123</v>
          </cell>
          <cell r="S1993">
            <v>935</v>
          </cell>
          <cell r="T1993" t="str">
            <v>Амортизация (канализация)</v>
          </cell>
          <cell r="U1993">
            <v>53000</v>
          </cell>
          <cell r="V1993">
            <v>46.8</v>
          </cell>
          <cell r="W1993">
            <v>18</v>
          </cell>
          <cell r="X1993">
            <v>28.8</v>
          </cell>
          <cell r="Y1993">
            <v>38.461538461538467</v>
          </cell>
          <cell r="Z1993">
            <v>20384.61538461539</v>
          </cell>
          <cell r="AA1993">
            <v>32615.38461538461</v>
          </cell>
          <cell r="AB1993">
            <v>1.9977804847284522</v>
          </cell>
          <cell r="AC1993">
            <v>17841.143224747051</v>
          </cell>
          <cell r="AD1993">
            <v>1551.5686093624377</v>
          </cell>
          <cell r="AE1993">
            <v>35721.973224747053</v>
          </cell>
          <cell r="AF1993">
            <v>3106.5886093624376</v>
          </cell>
          <cell r="AG1993">
            <v>107.16591967424115</v>
          </cell>
          <cell r="AH1993">
            <v>94.373219373219385</v>
          </cell>
        </row>
        <row r="1994">
          <cell r="A1994">
            <v>2525</v>
          </cell>
          <cell r="B1994" t="str">
            <v>Кан-ция от дом 67-68 Гульдер-2</v>
          </cell>
          <cell r="C1994">
            <v>3.6</v>
          </cell>
          <cell r="D1994" t="str">
            <v>28</v>
          </cell>
          <cell r="E1994" t="str">
            <v>11.05.05</v>
          </cell>
          <cell r="F1994" t="str">
            <v/>
          </cell>
          <cell r="G1994" t="str">
            <v xml:space="preserve">  .  .</v>
          </cell>
          <cell r="H1994">
            <v>110994.49</v>
          </cell>
          <cell r="I1994">
            <v>0</v>
          </cell>
          <cell r="J1994">
            <v>0</v>
          </cell>
          <cell r="K1994">
            <v>110994.49</v>
          </cell>
          <cell r="L1994">
            <v>0</v>
          </cell>
          <cell r="M1994">
            <v>332.98</v>
          </cell>
          <cell r="N1994">
            <v>332.98</v>
          </cell>
          <cell r="O1994">
            <v>9653.1</v>
          </cell>
          <cell r="P1994">
            <v>101341.39</v>
          </cell>
          <cell r="Q1994">
            <v>554.97</v>
          </cell>
          <cell r="R1994">
            <v>123</v>
          </cell>
          <cell r="S1994">
            <v>935</v>
          </cell>
          <cell r="T1994" t="str">
            <v>Амортизация (канализация)</v>
          </cell>
          <cell r="U1994">
            <v>1229972.8799999999</v>
          </cell>
          <cell r="V1994">
            <v>41.6</v>
          </cell>
          <cell r="W1994">
            <v>16</v>
          </cell>
          <cell r="X1994">
            <v>25.6</v>
          </cell>
          <cell r="Y1994">
            <v>38.46153846153846</v>
          </cell>
          <cell r="Z1994">
            <v>473066.49230769224</v>
          </cell>
          <cell r="AA1994">
            <v>756906.38769230759</v>
          </cell>
          <cell r="AB1994">
            <v>7.4688771063067874</v>
          </cell>
          <cell r="AC1994">
            <v>718009.71528719773</v>
          </cell>
          <cell r="AD1994">
            <v>62444.717594890048</v>
          </cell>
          <cell r="AE1994">
            <v>829004.20528719772</v>
          </cell>
          <cell r="AF1994">
            <v>72097.817594890046</v>
          </cell>
          <cell r="AG1994">
            <v>2487.0126158615931</v>
          </cell>
          <cell r="AH1994">
            <v>2463.8879807692306</v>
          </cell>
        </row>
        <row r="1995">
          <cell r="A1995">
            <v>2526</v>
          </cell>
          <cell r="B1995" t="str">
            <v>Кан-ция по ул ЕРжанова 39а</v>
          </cell>
          <cell r="C1995">
            <v>3.6</v>
          </cell>
          <cell r="D1995" t="str">
            <v>28</v>
          </cell>
          <cell r="E1995" t="str">
            <v>11.05.05</v>
          </cell>
          <cell r="F1995" t="str">
            <v/>
          </cell>
          <cell r="G1995" t="str">
            <v xml:space="preserve">  .  .</v>
          </cell>
          <cell r="H1995">
            <v>44469.42</v>
          </cell>
          <cell r="I1995">
            <v>0</v>
          </cell>
          <cell r="J1995">
            <v>0</v>
          </cell>
          <cell r="K1995">
            <v>44469.42</v>
          </cell>
          <cell r="L1995">
            <v>0</v>
          </cell>
          <cell r="M1995">
            <v>133.41</v>
          </cell>
          <cell r="N1995">
            <v>133.41</v>
          </cell>
          <cell r="O1995">
            <v>3867.55</v>
          </cell>
          <cell r="P1995">
            <v>40601.870000000003</v>
          </cell>
          <cell r="Q1995">
            <v>222.35</v>
          </cell>
          <cell r="R1995">
            <v>123</v>
          </cell>
          <cell r="S1995">
            <v>935</v>
          </cell>
          <cell r="T1995" t="str">
            <v>Амортизация (канализация)</v>
          </cell>
          <cell r="U1995">
            <v>1117800</v>
          </cell>
          <cell r="V1995">
            <v>41.6</v>
          </cell>
          <cell r="W1995">
            <v>16</v>
          </cell>
          <cell r="X1995">
            <v>25.6</v>
          </cell>
          <cell r="Y1995">
            <v>38.46153846153846</v>
          </cell>
          <cell r="Z1995">
            <v>429923.07692307688</v>
          </cell>
          <cell r="AA1995">
            <v>687876.92307692312</v>
          </cell>
          <cell r="AB1995">
            <v>16.942001023029803</v>
          </cell>
          <cell r="AC1995">
            <v>708931.53913354187</v>
          </cell>
          <cell r="AD1995">
            <v>61656.486056618916</v>
          </cell>
          <cell r="AE1995">
            <v>753400.95913354191</v>
          </cell>
          <cell r="AF1995">
            <v>65524.036056618919</v>
          </cell>
          <cell r="AG1995">
            <v>2260.2028774006258</v>
          </cell>
          <cell r="AH1995">
            <v>2239.1826923076924</v>
          </cell>
        </row>
        <row r="1996">
          <cell r="A1996">
            <v>2527</v>
          </cell>
          <cell r="B1996" t="str">
            <v>Кан-ция от дом 46-47 Гульдер</v>
          </cell>
          <cell r="C1996">
            <v>3.6</v>
          </cell>
          <cell r="D1996" t="str">
            <v>28</v>
          </cell>
          <cell r="E1996" t="str">
            <v>11.05.05</v>
          </cell>
          <cell r="F1996" t="str">
            <v/>
          </cell>
          <cell r="G1996" t="str">
            <v xml:space="preserve">  .  .</v>
          </cell>
          <cell r="H1996">
            <v>27945.439999999999</v>
          </cell>
          <cell r="I1996">
            <v>0</v>
          </cell>
          <cell r="J1996">
            <v>0</v>
          </cell>
          <cell r="K1996">
            <v>27945.439999999999</v>
          </cell>
          <cell r="L1996">
            <v>0</v>
          </cell>
          <cell r="M1996">
            <v>83.84</v>
          </cell>
          <cell r="N1996">
            <v>83.84</v>
          </cell>
          <cell r="O1996">
            <v>2430.52</v>
          </cell>
          <cell r="P1996">
            <v>25514.92</v>
          </cell>
          <cell r="Q1996">
            <v>139.72999999999999</v>
          </cell>
          <cell r="R1996">
            <v>123</v>
          </cell>
          <cell r="S1996">
            <v>935</v>
          </cell>
          <cell r="T1996" t="str">
            <v>Амортизация (канализация)</v>
          </cell>
          <cell r="U1996">
            <v>73630</v>
          </cell>
          <cell r="V1996">
            <v>41.6</v>
          </cell>
          <cell r="W1996">
            <v>16</v>
          </cell>
          <cell r="X1996">
            <v>25.6</v>
          </cell>
          <cell r="Y1996">
            <v>38.46153846153846</v>
          </cell>
          <cell r="Z1996">
            <v>28319.230769230766</v>
          </cell>
          <cell r="AA1996">
            <v>45310.769230769234</v>
          </cell>
          <cell r="AB1996">
            <v>1.7758538623977358</v>
          </cell>
          <cell r="AC1996">
            <v>21681.577560404181</v>
          </cell>
          <cell r="AD1996">
            <v>1885.7283296349447</v>
          </cell>
          <cell r="AE1996">
            <v>49627.01756040418</v>
          </cell>
          <cell r="AF1996">
            <v>4316.2483296349446</v>
          </cell>
          <cell r="AG1996">
            <v>148.88105268121254</v>
          </cell>
          <cell r="AH1996">
            <v>147.49599358974359</v>
          </cell>
        </row>
        <row r="1997">
          <cell r="A1997">
            <v>2528</v>
          </cell>
          <cell r="B1997" t="str">
            <v>Кан-ция к дому 11/1 по ул Сатыбалдина</v>
          </cell>
          <cell r="C1997">
            <v>3.6</v>
          </cell>
          <cell r="D1997" t="str">
            <v>28</v>
          </cell>
          <cell r="E1997" t="str">
            <v>11.05.05</v>
          </cell>
          <cell r="F1997" t="str">
            <v/>
          </cell>
          <cell r="G1997" t="str">
            <v xml:space="preserve">  .  .</v>
          </cell>
          <cell r="H1997">
            <v>4786.62</v>
          </cell>
          <cell r="I1997">
            <v>0</v>
          </cell>
          <cell r="J1997">
            <v>0</v>
          </cell>
          <cell r="K1997">
            <v>4786.62</v>
          </cell>
          <cell r="L1997">
            <v>0</v>
          </cell>
          <cell r="M1997">
            <v>14.36</v>
          </cell>
          <cell r="N1997">
            <v>14.36</v>
          </cell>
          <cell r="O1997">
            <v>416.3</v>
          </cell>
          <cell r="P1997">
            <v>4370.32</v>
          </cell>
          <cell r="Q1997">
            <v>23.93</v>
          </cell>
          <cell r="R1997">
            <v>123</v>
          </cell>
          <cell r="S1997">
            <v>935</v>
          </cell>
          <cell r="T1997" t="str">
            <v>Амортизация (канализация)</v>
          </cell>
          <cell r="U1997">
            <v>66613.5</v>
          </cell>
          <cell r="V1997">
            <v>41.6</v>
          </cell>
          <cell r="W1997">
            <v>16</v>
          </cell>
          <cell r="X1997">
            <v>25.6</v>
          </cell>
          <cell r="Y1997">
            <v>38.46153846153846</v>
          </cell>
          <cell r="Z1997">
            <v>25620.576923076922</v>
          </cell>
          <cell r="AA1997">
            <v>40992.923076923078</v>
          </cell>
          <cell r="AB1997">
            <v>9.3798447429302847</v>
          </cell>
          <cell r="AC1997">
            <v>40111.132443404953</v>
          </cell>
          <cell r="AD1997">
            <v>3488.5293664818773</v>
          </cell>
          <cell r="AE1997">
            <v>44897.752443404956</v>
          </cell>
          <cell r="AF1997">
            <v>3904.8293664818775</v>
          </cell>
          <cell r="AG1997">
            <v>134.69325733021486</v>
          </cell>
          <cell r="AH1997">
            <v>133.44050480769229</v>
          </cell>
        </row>
        <row r="1998">
          <cell r="A1998">
            <v>2529</v>
          </cell>
          <cell r="B1998" t="str">
            <v>Кан-ция от мехпрачеч 2 КЗОО   вынос</v>
          </cell>
          <cell r="C1998">
            <v>3.6</v>
          </cell>
          <cell r="D1998" t="str">
            <v>28</v>
          </cell>
          <cell r="E1998" t="str">
            <v>11.05.05</v>
          </cell>
          <cell r="F1998" t="str">
            <v/>
          </cell>
          <cell r="G1998" t="str">
            <v xml:space="preserve">  .  .</v>
          </cell>
          <cell r="H1998">
            <v>16516.66</v>
          </cell>
          <cell r="I1998">
            <v>0</v>
          </cell>
          <cell r="J1998">
            <v>0</v>
          </cell>
          <cell r="K1998">
            <v>16516.66</v>
          </cell>
          <cell r="L1998">
            <v>0</v>
          </cell>
          <cell r="M1998">
            <v>49.55</v>
          </cell>
          <cell r="N1998">
            <v>49.55</v>
          </cell>
          <cell r="O1998">
            <v>1436.45</v>
          </cell>
          <cell r="P1998">
            <v>15080.21</v>
          </cell>
          <cell r="Q1998">
            <v>82.58</v>
          </cell>
          <cell r="R1998">
            <v>123</v>
          </cell>
          <cell r="S1998">
            <v>935</v>
          </cell>
          <cell r="T1998" t="str">
            <v>Амортизация (канализация)</v>
          </cell>
          <cell r="U1998">
            <v>268968</v>
          </cell>
          <cell r="V1998">
            <v>41.6</v>
          </cell>
          <cell r="W1998">
            <v>16</v>
          </cell>
          <cell r="X1998">
            <v>25.6</v>
          </cell>
          <cell r="Y1998">
            <v>38.46153846153846</v>
          </cell>
          <cell r="Z1998">
            <v>103449.23076923077</v>
          </cell>
          <cell r="AA1998">
            <v>165518.76923076925</v>
          </cell>
          <cell r="AB1998">
            <v>10.975892857643844</v>
          </cell>
          <cell r="AC1998">
            <v>164768.43052613176</v>
          </cell>
          <cell r="AD1998">
            <v>14329.8712953625</v>
          </cell>
          <cell r="AE1998">
            <v>181285.09052613177</v>
          </cell>
          <cell r="AF1998">
            <v>15766.321295362501</v>
          </cell>
          <cell r="AG1998">
            <v>543.85527157839533</v>
          </cell>
          <cell r="AH1998">
            <v>538.79807692307691</v>
          </cell>
        </row>
        <row r="1999">
          <cell r="A1999">
            <v>2530</v>
          </cell>
          <cell r="B1999" t="str">
            <v>Перемыч между коллек Дет Бол 3 и кол-ром</v>
          </cell>
          <cell r="C1999">
            <v>3.6</v>
          </cell>
          <cell r="D1999" t="str">
            <v>28</v>
          </cell>
          <cell r="E1999" t="str">
            <v>11.05.05</v>
          </cell>
          <cell r="F1999" t="str">
            <v/>
          </cell>
          <cell r="G1999" t="str">
            <v xml:space="preserve">  .  .</v>
          </cell>
          <cell r="H1999">
            <v>0.01</v>
          </cell>
          <cell r="I1999">
            <v>0</v>
          </cell>
          <cell r="J1999">
            <v>0</v>
          </cell>
          <cell r="K1999">
            <v>0.01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0.01</v>
          </cell>
          <cell r="Q1999">
            <v>0</v>
          </cell>
          <cell r="R1999">
            <v>123</v>
          </cell>
          <cell r="S1999">
            <v>935</v>
          </cell>
          <cell r="T1999" t="str">
            <v>Амортизация (канализация)</v>
          </cell>
          <cell r="U1999">
            <v>828074.98</v>
          </cell>
          <cell r="V1999">
            <v>70.2</v>
          </cell>
          <cell r="W1999">
            <v>27</v>
          </cell>
          <cell r="X1999">
            <v>43.2</v>
          </cell>
          <cell r="Y1999">
            <v>38.46153846153846</v>
          </cell>
          <cell r="Z1999">
            <v>318490.37692307687</v>
          </cell>
          <cell r="AA1999">
            <v>509584.60307692311</v>
          </cell>
          <cell r="AB1999">
            <v>50958460.307692312</v>
          </cell>
          <cell r="AC1999">
            <v>509584.59307692311</v>
          </cell>
          <cell r="AD1999">
            <v>0</v>
          </cell>
          <cell r="AE1999">
            <v>509584.60307692311</v>
          </cell>
          <cell r="AF1999">
            <v>0</v>
          </cell>
          <cell r="AG1999">
            <v>1528.7538092307695</v>
          </cell>
          <cell r="AH1999">
            <v>982.99499050332372</v>
          </cell>
        </row>
        <row r="2000">
          <cell r="A2000">
            <v>2533</v>
          </cell>
          <cell r="B2000" t="str">
            <v>Автоклав ВК-30</v>
          </cell>
          <cell r="C2000">
            <v>10</v>
          </cell>
          <cell r="D2000" t="str">
            <v>10</v>
          </cell>
          <cell r="E2000" t="str">
            <v>11.05.05</v>
          </cell>
          <cell r="F2000" t="str">
            <v/>
          </cell>
          <cell r="G2000" t="str">
            <v xml:space="preserve">  .  .</v>
          </cell>
          <cell r="H2000">
            <v>0.01</v>
          </cell>
          <cell r="I2000">
            <v>0</v>
          </cell>
          <cell r="J2000">
            <v>0</v>
          </cell>
          <cell r="K2000">
            <v>0.01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0.01</v>
          </cell>
          <cell r="Q2000">
            <v>0</v>
          </cell>
          <cell r="R2000">
            <v>123</v>
          </cell>
          <cell r="S2000">
            <v>935</v>
          </cell>
          <cell r="T2000" t="str">
            <v>Амортизация Очистка сточной жидкости</v>
          </cell>
          <cell r="U2000">
            <v>235000</v>
          </cell>
          <cell r="V2000">
            <v>10</v>
          </cell>
          <cell r="W2000">
            <v>2</v>
          </cell>
          <cell r="X2000">
            <v>8</v>
          </cell>
          <cell r="Y2000">
            <v>20</v>
          </cell>
          <cell r="Z2000">
            <v>47000</v>
          </cell>
          <cell r="AA2000">
            <v>188000</v>
          </cell>
          <cell r="AB2000">
            <v>18800000</v>
          </cell>
          <cell r="AC2000">
            <v>187999.99</v>
          </cell>
          <cell r="AD2000">
            <v>0</v>
          </cell>
          <cell r="AE2000">
            <v>188000</v>
          </cell>
          <cell r="AF2000">
            <v>0</v>
          </cell>
          <cell r="AG2000">
            <v>1566.6666666666667</v>
          </cell>
          <cell r="AH2000">
            <v>1958.3333333333333</v>
          </cell>
        </row>
        <row r="2001">
          <cell r="A2001">
            <v>2541</v>
          </cell>
          <cell r="B2001" t="str">
            <v>Весы ВЛР-200</v>
          </cell>
          <cell r="C2001">
            <v>10</v>
          </cell>
          <cell r="D2001" t="str">
            <v>10</v>
          </cell>
          <cell r="E2001" t="str">
            <v>11.05.05</v>
          </cell>
          <cell r="F2001" t="str">
            <v/>
          </cell>
          <cell r="G2001" t="str">
            <v xml:space="preserve">  .  .</v>
          </cell>
          <cell r="H2001">
            <v>0.01</v>
          </cell>
          <cell r="I2001">
            <v>0</v>
          </cell>
          <cell r="J2001">
            <v>0</v>
          </cell>
          <cell r="K2001">
            <v>0.01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0.01</v>
          </cell>
          <cell r="Q2001">
            <v>0</v>
          </cell>
          <cell r="R2001">
            <v>123</v>
          </cell>
          <cell r="S2001">
            <v>935</v>
          </cell>
          <cell r="T2001" t="str">
            <v>Амортизация Очистка сточной жидкости</v>
          </cell>
          <cell r="U2001">
            <v>40000</v>
          </cell>
          <cell r="V2001">
            <v>19</v>
          </cell>
          <cell r="W2001">
            <v>11</v>
          </cell>
          <cell r="X2001">
            <v>8</v>
          </cell>
          <cell r="Y2001">
            <v>57.894736842105267</v>
          </cell>
          <cell r="Z2001">
            <v>23157.894736842107</v>
          </cell>
          <cell r="AA2001">
            <v>16842.105263157893</v>
          </cell>
          <cell r="AB2001">
            <v>1684210.5263157892</v>
          </cell>
          <cell r="AC2001">
            <v>16842.095263157895</v>
          </cell>
          <cell r="AD2001">
            <v>0</v>
          </cell>
          <cell r="AE2001">
            <v>16842.105263157893</v>
          </cell>
          <cell r="AF2001">
            <v>0</v>
          </cell>
          <cell r="AG2001">
            <v>140.35087719298244</v>
          </cell>
          <cell r="AH2001">
            <v>175.43859649122805</v>
          </cell>
        </row>
        <row r="2002">
          <cell r="A2002">
            <v>2551</v>
          </cell>
          <cell r="B2002" t="str">
            <v>Комплект лабораторный ЛАВ-1</v>
          </cell>
          <cell r="C2002">
            <v>10</v>
          </cell>
          <cell r="D2002" t="str">
            <v>10</v>
          </cell>
          <cell r="E2002" t="str">
            <v>11.05.05</v>
          </cell>
          <cell r="F2002" t="str">
            <v/>
          </cell>
          <cell r="G2002" t="str">
            <v xml:space="preserve">  .  .</v>
          </cell>
          <cell r="H2002">
            <v>0.01</v>
          </cell>
          <cell r="I2002">
            <v>0</v>
          </cell>
          <cell r="J2002">
            <v>0</v>
          </cell>
          <cell r="K2002">
            <v>0.01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0.01</v>
          </cell>
          <cell r="Q2002">
            <v>0</v>
          </cell>
          <cell r="R2002">
            <v>123</v>
          </cell>
          <cell r="S2002">
            <v>935</v>
          </cell>
          <cell r="T2002" t="str">
            <v>Амортизация Очистка сточной жидкости</v>
          </cell>
          <cell r="U2002">
            <v>44000</v>
          </cell>
          <cell r="V2002">
            <v>19</v>
          </cell>
          <cell r="W2002">
            <v>11</v>
          </cell>
          <cell r="X2002">
            <v>8</v>
          </cell>
          <cell r="Y2002">
            <v>57.894736842105267</v>
          </cell>
          <cell r="Z2002">
            <v>25473.684210526317</v>
          </cell>
          <cell r="AA2002">
            <v>18526.315789473683</v>
          </cell>
          <cell r="AB2002">
            <v>1852631.5789473683</v>
          </cell>
          <cell r="AC2002">
            <v>18526.305789473685</v>
          </cell>
          <cell r="AD2002">
            <v>0</v>
          </cell>
          <cell r="AE2002">
            <v>18526.315789473683</v>
          </cell>
          <cell r="AF2002">
            <v>0</v>
          </cell>
          <cell r="AG2002">
            <v>154.38596491228068</v>
          </cell>
          <cell r="AH2002">
            <v>192.98245614035088</v>
          </cell>
        </row>
        <row r="2003">
          <cell r="A2003">
            <v>2557</v>
          </cell>
          <cell r="B2003" t="str">
            <v>Эл двигатель А 114/2</v>
          </cell>
          <cell r="C2003">
            <v>10</v>
          </cell>
          <cell r="D2003" t="str">
            <v>10</v>
          </cell>
          <cell r="E2003" t="str">
            <v>11.05.05</v>
          </cell>
          <cell r="F2003" t="str">
            <v/>
          </cell>
          <cell r="G2003" t="str">
            <v xml:space="preserve">  .  .</v>
          </cell>
          <cell r="H2003">
            <v>0.01</v>
          </cell>
          <cell r="I2003">
            <v>0</v>
          </cell>
          <cell r="J2003">
            <v>0</v>
          </cell>
          <cell r="K2003">
            <v>0.01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0.01</v>
          </cell>
          <cell r="Q2003">
            <v>0</v>
          </cell>
          <cell r="R2003">
            <v>123</v>
          </cell>
          <cell r="S2003">
            <v>935</v>
          </cell>
          <cell r="T2003" t="str">
            <v>Амортизация Очистка сточной жидкости</v>
          </cell>
          <cell r="U2003">
            <v>33000</v>
          </cell>
          <cell r="V2003">
            <v>19</v>
          </cell>
          <cell r="W2003">
            <v>11</v>
          </cell>
          <cell r="X2003">
            <v>8</v>
          </cell>
          <cell r="Y2003">
            <v>57.894736842105267</v>
          </cell>
          <cell r="Z2003">
            <v>19105.263157894737</v>
          </cell>
          <cell r="AA2003">
            <v>13894.736842105263</v>
          </cell>
          <cell r="AB2003">
            <v>1389473.6842105263</v>
          </cell>
          <cell r="AC2003">
            <v>13894.726842105263</v>
          </cell>
          <cell r="AD2003">
            <v>0</v>
          </cell>
          <cell r="AE2003">
            <v>13894.736842105263</v>
          </cell>
          <cell r="AF2003">
            <v>0</v>
          </cell>
          <cell r="AG2003">
            <v>115.78947368421053</v>
          </cell>
          <cell r="AH2003">
            <v>144.73684210526315</v>
          </cell>
        </row>
        <row r="2004">
          <cell r="A2004">
            <v>2558</v>
          </cell>
          <cell r="B2004" t="str">
            <v>Эл двигатель узел нас 180/500</v>
          </cell>
          <cell r="C2004">
            <v>10</v>
          </cell>
          <cell r="D2004" t="str">
            <v>10</v>
          </cell>
          <cell r="E2004" t="str">
            <v>11.05.05</v>
          </cell>
          <cell r="F2004" t="str">
            <v/>
          </cell>
          <cell r="G2004" t="str">
            <v xml:space="preserve">  .  .</v>
          </cell>
          <cell r="H2004">
            <v>0.01</v>
          </cell>
          <cell r="I2004">
            <v>0</v>
          </cell>
          <cell r="J2004">
            <v>0</v>
          </cell>
          <cell r="K2004">
            <v>0.01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0.01</v>
          </cell>
          <cell r="Q2004">
            <v>0</v>
          </cell>
          <cell r="R2004">
            <v>123</v>
          </cell>
          <cell r="S2004">
            <v>935</v>
          </cell>
          <cell r="T2004" t="str">
            <v>Амортизация Очистка сточной жидкости</v>
          </cell>
          <cell r="U2004">
            <v>540000</v>
          </cell>
          <cell r="V2004">
            <v>19</v>
          </cell>
          <cell r="W2004">
            <v>11</v>
          </cell>
          <cell r="X2004">
            <v>8</v>
          </cell>
          <cell r="Y2004">
            <v>57.894736842105267</v>
          </cell>
          <cell r="Z2004">
            <v>312631.57894736843</v>
          </cell>
          <cell r="AA2004">
            <v>227368.42105263157</v>
          </cell>
          <cell r="AB2004">
            <v>22736842.105263155</v>
          </cell>
          <cell r="AC2004">
            <v>227368.41105263153</v>
          </cell>
          <cell r="AD2004">
            <v>0</v>
          </cell>
          <cell r="AE2004">
            <v>227368.42105263154</v>
          </cell>
          <cell r="AF2004">
            <v>0</v>
          </cell>
          <cell r="AG2004">
            <v>1894.7368421052631</v>
          </cell>
          <cell r="AH2004">
            <v>2368.4210526315787</v>
          </cell>
        </row>
        <row r="2005">
          <cell r="A2005">
            <v>2559</v>
          </cell>
          <cell r="B2005" t="str">
            <v>ЭЛ двигатель узел нас 180/500  2 шт</v>
          </cell>
          <cell r="C2005">
            <v>10</v>
          </cell>
          <cell r="D2005" t="str">
            <v>10</v>
          </cell>
          <cell r="E2005" t="str">
            <v>11.05.05</v>
          </cell>
          <cell r="F2005" t="str">
            <v/>
          </cell>
          <cell r="G2005" t="str">
            <v xml:space="preserve">  .  .</v>
          </cell>
          <cell r="H2005">
            <v>0.01</v>
          </cell>
          <cell r="I2005">
            <v>0</v>
          </cell>
          <cell r="J2005">
            <v>0</v>
          </cell>
          <cell r="K2005">
            <v>0.01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0.01</v>
          </cell>
          <cell r="Q2005">
            <v>0</v>
          </cell>
          <cell r="R2005">
            <v>123</v>
          </cell>
          <cell r="S2005">
            <v>935</v>
          </cell>
          <cell r="T2005" t="str">
            <v>Амортизация Очистка сточной жидкости</v>
          </cell>
          <cell r="U2005">
            <v>1080000</v>
          </cell>
          <cell r="V2005">
            <v>19</v>
          </cell>
          <cell r="W2005">
            <v>11</v>
          </cell>
          <cell r="X2005">
            <v>8</v>
          </cell>
          <cell r="Y2005">
            <v>57.894736842105267</v>
          </cell>
          <cell r="Z2005">
            <v>625263.15789473685</v>
          </cell>
          <cell r="AA2005">
            <v>454736.84210526315</v>
          </cell>
          <cell r="AB2005">
            <v>45473684.21052631</v>
          </cell>
          <cell r="AC2005">
            <v>454736.83210526308</v>
          </cell>
          <cell r="AD2005">
            <v>0</v>
          </cell>
          <cell r="AE2005">
            <v>454736.84210526309</v>
          </cell>
          <cell r="AF2005">
            <v>0</v>
          </cell>
          <cell r="AG2005">
            <v>3789.4736842105262</v>
          </cell>
          <cell r="AH2005">
            <v>4736.8421052631575</v>
          </cell>
        </row>
        <row r="2006">
          <cell r="A2006">
            <v>2560</v>
          </cell>
          <cell r="B2006" t="str">
            <v>Эл двигатель узел насос 180/500 2 шт</v>
          </cell>
          <cell r="C2006">
            <v>10</v>
          </cell>
          <cell r="D2006" t="str">
            <v>10</v>
          </cell>
          <cell r="E2006" t="str">
            <v>11.05.05</v>
          </cell>
          <cell r="F2006" t="str">
            <v/>
          </cell>
          <cell r="G2006" t="str">
            <v xml:space="preserve">  .  .</v>
          </cell>
          <cell r="H2006">
            <v>0.01</v>
          </cell>
          <cell r="I2006">
            <v>0</v>
          </cell>
          <cell r="J2006">
            <v>0</v>
          </cell>
          <cell r="K2006">
            <v>0.01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0.01</v>
          </cell>
          <cell r="Q2006">
            <v>0</v>
          </cell>
          <cell r="R2006">
            <v>123</v>
          </cell>
          <cell r="S2006">
            <v>935</v>
          </cell>
          <cell r="T2006" t="str">
            <v>Амортизация Очистка сточной жидкости</v>
          </cell>
          <cell r="U2006">
            <v>1080000</v>
          </cell>
          <cell r="V2006">
            <v>19</v>
          </cell>
          <cell r="W2006">
            <v>11</v>
          </cell>
          <cell r="X2006">
            <v>8</v>
          </cell>
          <cell r="Y2006">
            <v>57.894736842105267</v>
          </cell>
          <cell r="Z2006">
            <v>625263.15789473685</v>
          </cell>
          <cell r="AA2006">
            <v>454736.84210526315</v>
          </cell>
          <cell r="AB2006">
            <v>45473684.21052631</v>
          </cell>
          <cell r="AC2006">
            <v>454736.83210526308</v>
          </cell>
          <cell r="AD2006">
            <v>0</v>
          </cell>
          <cell r="AE2006">
            <v>454736.84210526309</v>
          </cell>
          <cell r="AF2006">
            <v>0</v>
          </cell>
          <cell r="AG2006">
            <v>3789.4736842105262</v>
          </cell>
          <cell r="AH2006">
            <v>4736.8421052631575</v>
          </cell>
        </row>
        <row r="2007">
          <cell r="A2007">
            <v>2569</v>
          </cell>
          <cell r="B2007" t="str">
            <v>Погрузчик К-701  Т 357</v>
          </cell>
          <cell r="C2007">
            <v>15</v>
          </cell>
          <cell r="D2007" t="str">
            <v>7</v>
          </cell>
          <cell r="E2007" t="str">
            <v>11.05.05</v>
          </cell>
          <cell r="F2007" t="str">
            <v>зав № 8810314, № двиг 068809203</v>
          </cell>
          <cell r="G2007" t="str">
            <v>01.01.89</v>
          </cell>
          <cell r="H2007">
            <v>0.01</v>
          </cell>
          <cell r="I2007">
            <v>0</v>
          </cell>
          <cell r="J2007">
            <v>0</v>
          </cell>
          <cell r="K2007">
            <v>0.01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0.01</v>
          </cell>
          <cell r="Q2007">
            <v>0</v>
          </cell>
          <cell r="R2007">
            <v>123</v>
          </cell>
          <cell r="S2007">
            <v>935</v>
          </cell>
          <cell r="T2007" t="str">
            <v>Амортизация Очистка сточной жидкости</v>
          </cell>
          <cell r="U2007">
            <v>1360000</v>
          </cell>
          <cell r="V2007">
            <v>24</v>
          </cell>
          <cell r="W2007">
            <v>19</v>
          </cell>
          <cell r="X2007">
            <v>5</v>
          </cell>
          <cell r="Y2007">
            <v>79.166666666666657</v>
          </cell>
          <cell r="Z2007">
            <v>1076666.6666666665</v>
          </cell>
          <cell r="AA2007">
            <v>283333.33333333349</v>
          </cell>
          <cell r="AB2007">
            <v>28333333.333333347</v>
          </cell>
          <cell r="AC2007">
            <v>283333.32333333348</v>
          </cell>
          <cell r="AD2007">
            <v>0</v>
          </cell>
          <cell r="AE2007">
            <v>283333.33333333349</v>
          </cell>
          <cell r="AF2007">
            <v>0</v>
          </cell>
          <cell r="AG2007">
            <v>3541.6666666666683</v>
          </cell>
          <cell r="AH2007">
            <v>4722.2222222222217</v>
          </cell>
        </row>
        <row r="2008">
          <cell r="A2008">
            <v>2573</v>
          </cell>
          <cell r="B2008" t="str">
            <v>Колонка КЭР 11-50</v>
          </cell>
          <cell r="C2008">
            <v>4.5</v>
          </cell>
          <cell r="D2008" t="str">
            <v>22</v>
          </cell>
          <cell r="E2008" t="str">
            <v>11.05.05</v>
          </cell>
          <cell r="F2008" t="str">
            <v/>
          </cell>
          <cell r="G2008" t="str">
            <v xml:space="preserve">  .  .</v>
          </cell>
          <cell r="H2008">
            <v>0.01</v>
          </cell>
          <cell r="I2008">
            <v>0</v>
          </cell>
          <cell r="J2008">
            <v>0</v>
          </cell>
          <cell r="K2008">
            <v>0.01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0.01</v>
          </cell>
          <cell r="Q2008">
            <v>0</v>
          </cell>
          <cell r="R2008">
            <v>122</v>
          </cell>
          <cell r="S2008">
            <v>935</v>
          </cell>
          <cell r="T2008" t="str">
            <v>Амортизация Очистка сточной жидкости</v>
          </cell>
          <cell r="U2008">
            <v>85000</v>
          </cell>
          <cell r="V2008">
            <v>43</v>
          </cell>
          <cell r="W2008">
            <v>23</v>
          </cell>
          <cell r="X2008">
            <v>20</v>
          </cell>
          <cell r="Y2008">
            <v>53.488372093023251</v>
          </cell>
          <cell r="Z2008">
            <v>45465.116279069764</v>
          </cell>
          <cell r="AA2008">
            <v>39534.883720930236</v>
          </cell>
          <cell r="AB2008">
            <v>3953488.3720930237</v>
          </cell>
          <cell r="AC2008">
            <v>39534.873720930234</v>
          </cell>
          <cell r="AD2008">
            <v>0</v>
          </cell>
          <cell r="AE2008">
            <v>39534.883720930236</v>
          </cell>
          <cell r="AF2008">
            <v>0</v>
          </cell>
          <cell r="AG2008">
            <v>148.2558139534884</v>
          </cell>
          <cell r="AH2008">
            <v>164.72868217054264</v>
          </cell>
        </row>
        <row r="2009">
          <cell r="A2009">
            <v>2574</v>
          </cell>
          <cell r="B2009" t="str">
            <v>Емкость 25м куб.</v>
          </cell>
          <cell r="C2009">
            <v>4.5</v>
          </cell>
          <cell r="D2009" t="str">
            <v>22</v>
          </cell>
          <cell r="E2009" t="str">
            <v>11.05.05</v>
          </cell>
          <cell r="F2009" t="str">
            <v/>
          </cell>
          <cell r="G2009" t="str">
            <v xml:space="preserve">  .  .</v>
          </cell>
          <cell r="H2009">
            <v>3953.11</v>
          </cell>
          <cell r="I2009">
            <v>0</v>
          </cell>
          <cell r="J2009">
            <v>0</v>
          </cell>
          <cell r="K2009">
            <v>3953.11</v>
          </cell>
          <cell r="L2009">
            <v>0</v>
          </cell>
          <cell r="M2009">
            <v>14.82</v>
          </cell>
          <cell r="N2009">
            <v>14.82</v>
          </cell>
          <cell r="O2009">
            <v>429.5</v>
          </cell>
          <cell r="P2009">
            <v>3523.61</v>
          </cell>
          <cell r="Q2009">
            <v>39.53</v>
          </cell>
          <cell r="R2009">
            <v>122</v>
          </cell>
          <cell r="S2009">
            <v>935</v>
          </cell>
          <cell r="T2009" t="str">
            <v>Амортизация Очистка сточной жидкости</v>
          </cell>
          <cell r="U2009">
            <v>425000</v>
          </cell>
          <cell r="V2009">
            <v>56.6</v>
          </cell>
          <cell r="W2009">
            <v>23</v>
          </cell>
          <cell r="X2009">
            <v>33.6</v>
          </cell>
          <cell r="Y2009">
            <v>40.636042402826853</v>
          </cell>
          <cell r="Z2009">
            <v>172703.18021201412</v>
          </cell>
          <cell r="AA2009">
            <v>252296.81978798588</v>
          </cell>
          <cell r="AB2009">
            <v>71.601800366097805</v>
          </cell>
          <cell r="AC2009">
            <v>279096.68304522493</v>
          </cell>
          <cell r="AD2009">
            <v>30323.473257239006</v>
          </cell>
          <cell r="AE2009">
            <v>283049.79304522491</v>
          </cell>
          <cell r="AF2009">
            <v>30752.973257239006</v>
          </cell>
          <cell r="AG2009">
            <v>1061.4367239195935</v>
          </cell>
          <cell r="AH2009">
            <v>625.73616018845701</v>
          </cell>
        </row>
        <row r="2010">
          <cell r="A2010">
            <v>2588</v>
          </cell>
          <cell r="B2010" t="str">
            <v>Котел ДКВР-4 с подъемником</v>
          </cell>
          <cell r="C2010">
            <v>15</v>
          </cell>
          <cell r="D2010" t="str">
            <v>7</v>
          </cell>
          <cell r="E2010" t="str">
            <v>11.05.05</v>
          </cell>
          <cell r="F2010" t="str">
            <v/>
          </cell>
          <cell r="G2010" t="str">
            <v xml:space="preserve">  .  .</v>
          </cell>
          <cell r="H2010">
            <v>0.01</v>
          </cell>
          <cell r="I2010">
            <v>0</v>
          </cell>
          <cell r="J2010">
            <v>0</v>
          </cell>
          <cell r="K2010">
            <v>0.01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0.01</v>
          </cell>
          <cell r="Q2010">
            <v>0</v>
          </cell>
          <cell r="R2010">
            <v>123</v>
          </cell>
          <cell r="S2010">
            <v>935</v>
          </cell>
          <cell r="T2010" t="str">
            <v/>
          </cell>
          <cell r="U2010">
            <v>1480000</v>
          </cell>
          <cell r="V2010">
            <v>13</v>
          </cell>
          <cell r="W2010">
            <v>8</v>
          </cell>
          <cell r="X2010">
            <v>5</v>
          </cell>
          <cell r="Y2010">
            <v>61.53846153846154</v>
          </cell>
          <cell r="Z2010">
            <v>910769.23076923087</v>
          </cell>
          <cell r="AA2010">
            <v>569230.76923076913</v>
          </cell>
          <cell r="AB2010">
            <v>56923076.923076913</v>
          </cell>
          <cell r="AC2010">
            <v>569230.75923076912</v>
          </cell>
          <cell r="AD2010">
            <v>0</v>
          </cell>
          <cell r="AE2010">
            <v>569230.76923076913</v>
          </cell>
          <cell r="AF2010">
            <v>0</v>
          </cell>
          <cell r="AG2010">
            <v>7115.3846153846134</v>
          </cell>
          <cell r="AH2010">
            <v>9487.1794871794864</v>
          </cell>
        </row>
        <row r="2011">
          <cell r="A2011">
            <v>2589</v>
          </cell>
          <cell r="B2011" t="str">
            <v>Котел ДКВР-4-13</v>
          </cell>
          <cell r="C2011">
            <v>15</v>
          </cell>
          <cell r="D2011" t="str">
            <v>7</v>
          </cell>
          <cell r="E2011" t="str">
            <v>11.05.05</v>
          </cell>
          <cell r="F2011" t="str">
            <v/>
          </cell>
          <cell r="G2011" t="str">
            <v xml:space="preserve">  .  .</v>
          </cell>
          <cell r="H2011">
            <v>0.01</v>
          </cell>
          <cell r="I2011">
            <v>0</v>
          </cell>
          <cell r="J2011">
            <v>0</v>
          </cell>
          <cell r="K2011">
            <v>0.01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0.01</v>
          </cell>
          <cell r="Q2011">
            <v>0</v>
          </cell>
          <cell r="R2011">
            <v>123</v>
          </cell>
          <cell r="S2011">
            <v>935</v>
          </cell>
          <cell r="T2011" t="str">
            <v>Амортизация Очистка сточной жидкости</v>
          </cell>
          <cell r="U2011">
            <v>1480000</v>
          </cell>
          <cell r="V2011">
            <v>13</v>
          </cell>
          <cell r="W2011">
            <v>8</v>
          </cell>
          <cell r="X2011">
            <v>5</v>
          </cell>
          <cell r="Y2011">
            <v>61.53846153846154</v>
          </cell>
          <cell r="Z2011">
            <v>910769.23076923087</v>
          </cell>
          <cell r="AA2011">
            <v>569230.76923076913</v>
          </cell>
          <cell r="AB2011">
            <v>56923076.923076913</v>
          </cell>
          <cell r="AC2011">
            <v>569230.75923076912</v>
          </cell>
          <cell r="AD2011">
            <v>0</v>
          </cell>
          <cell r="AE2011">
            <v>569230.76923076913</v>
          </cell>
          <cell r="AF2011">
            <v>0</v>
          </cell>
          <cell r="AG2011">
            <v>7115.3846153846134</v>
          </cell>
          <cell r="AH2011">
            <v>9487.1794871794864</v>
          </cell>
        </row>
        <row r="2012">
          <cell r="A2012">
            <v>2594</v>
          </cell>
          <cell r="B2012" t="str">
            <v>Щиты управ БУ 5147-03</v>
          </cell>
          <cell r="C2012">
            <v>7</v>
          </cell>
          <cell r="D2012" t="str">
            <v>14</v>
          </cell>
          <cell r="E2012" t="str">
            <v>11.05.05</v>
          </cell>
          <cell r="F2012" t="str">
            <v/>
          </cell>
          <cell r="G2012" t="str">
            <v xml:space="preserve">  .  .</v>
          </cell>
          <cell r="H2012">
            <v>0.01</v>
          </cell>
          <cell r="I2012">
            <v>0</v>
          </cell>
          <cell r="J2012">
            <v>0</v>
          </cell>
          <cell r="K2012">
            <v>0.01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0.01</v>
          </cell>
          <cell r="Q2012">
            <v>0</v>
          </cell>
          <cell r="R2012">
            <v>123</v>
          </cell>
          <cell r="S2012">
            <v>935</v>
          </cell>
          <cell r="T2012" t="str">
            <v>Амортизация Очистка сточной жидкости</v>
          </cell>
          <cell r="U2012">
            <v>87000</v>
          </cell>
          <cell r="V2012">
            <v>27</v>
          </cell>
          <cell r="W2012">
            <v>15</v>
          </cell>
          <cell r="X2012">
            <v>12</v>
          </cell>
          <cell r="Y2012">
            <v>55.555555555555557</v>
          </cell>
          <cell r="Z2012">
            <v>48333.333333333336</v>
          </cell>
          <cell r="AA2012">
            <v>38666.666666666664</v>
          </cell>
          <cell r="AB2012">
            <v>3866666.6666666665</v>
          </cell>
          <cell r="AC2012">
            <v>38666.656666666662</v>
          </cell>
          <cell r="AD2012">
            <v>0</v>
          </cell>
          <cell r="AE2012">
            <v>38666.666666666664</v>
          </cell>
          <cell r="AF2012">
            <v>0</v>
          </cell>
          <cell r="AG2012">
            <v>225.55555555555551</v>
          </cell>
          <cell r="AH2012">
            <v>268.51851851851853</v>
          </cell>
        </row>
        <row r="2013">
          <cell r="A2013">
            <v>2603</v>
          </cell>
          <cell r="B2013" t="str">
            <v>Рента 22 Лен 21 В-3</v>
          </cell>
          <cell r="C2013">
            <v>25</v>
          </cell>
          <cell r="D2013" t="str">
            <v>4</v>
          </cell>
          <cell r="E2013" t="str">
            <v>11.05.05</v>
          </cell>
          <cell r="F2013" t="str">
            <v/>
          </cell>
          <cell r="G2013" t="str">
            <v xml:space="preserve">  .  .</v>
          </cell>
          <cell r="H2013">
            <v>0.01</v>
          </cell>
          <cell r="I2013">
            <v>0</v>
          </cell>
          <cell r="J2013">
            <v>0</v>
          </cell>
          <cell r="K2013">
            <v>0.01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0.01</v>
          </cell>
          <cell r="Q2013">
            <v>0</v>
          </cell>
          <cell r="R2013">
            <v>123</v>
          </cell>
          <cell r="S2013">
            <v>935</v>
          </cell>
          <cell r="T2013" t="str">
            <v>Амортизация Очистка сточной жидкости</v>
          </cell>
          <cell r="U2013">
            <v>15000</v>
          </cell>
          <cell r="V2013">
            <v>7</v>
          </cell>
          <cell r="W2013">
            <v>5</v>
          </cell>
          <cell r="X2013">
            <v>2</v>
          </cell>
          <cell r="Y2013">
            <v>71.428571428571431</v>
          </cell>
          <cell r="Z2013">
            <v>10714.285714285714</v>
          </cell>
          <cell r="AA2013">
            <v>4285.7142857142862</v>
          </cell>
          <cell r="AB2013">
            <v>428571.42857142864</v>
          </cell>
          <cell r="AC2013">
            <v>4285.704285714286</v>
          </cell>
          <cell r="AD2013">
            <v>0</v>
          </cell>
          <cell r="AE2013">
            <v>4285.7142857142862</v>
          </cell>
          <cell r="AF2013">
            <v>0</v>
          </cell>
          <cell r="AG2013">
            <v>89.285714285714292</v>
          </cell>
          <cell r="AH2013">
            <v>178.57142857142856</v>
          </cell>
        </row>
        <row r="2014">
          <cell r="A2014">
            <v>2624</v>
          </cell>
          <cell r="B2014" t="str">
            <v>Щит упр-я с электростатом</v>
          </cell>
          <cell r="C2014">
            <v>7</v>
          </cell>
          <cell r="D2014" t="str">
            <v>14</v>
          </cell>
          <cell r="E2014" t="str">
            <v>11.05.05</v>
          </cell>
          <cell r="F2014" t="str">
            <v/>
          </cell>
          <cell r="G2014" t="str">
            <v xml:space="preserve">  .  .</v>
          </cell>
          <cell r="H2014">
            <v>0.01</v>
          </cell>
          <cell r="I2014">
            <v>0</v>
          </cell>
          <cell r="J2014">
            <v>0</v>
          </cell>
          <cell r="K2014">
            <v>0.01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0.01</v>
          </cell>
          <cell r="Q2014">
            <v>0</v>
          </cell>
          <cell r="R2014">
            <v>123</v>
          </cell>
          <cell r="S2014">
            <v>935</v>
          </cell>
          <cell r="T2014" t="str">
            <v>Амортизация Очистка сточной жидкости</v>
          </cell>
          <cell r="U2014">
            <v>112504</v>
          </cell>
          <cell r="V2014">
            <v>27</v>
          </cell>
          <cell r="W2014">
            <v>15</v>
          </cell>
          <cell r="X2014">
            <v>12</v>
          </cell>
          <cell r="Y2014">
            <v>55.555555555555557</v>
          </cell>
          <cell r="Z2014">
            <v>62502.222222222226</v>
          </cell>
          <cell r="AA2014">
            <v>50001.777777777774</v>
          </cell>
          <cell r="AB2014">
            <v>5000177.7777777771</v>
          </cell>
          <cell r="AC2014">
            <v>50001.767777777772</v>
          </cell>
          <cell r="AD2014">
            <v>0</v>
          </cell>
          <cell r="AE2014">
            <v>50001.777777777774</v>
          </cell>
          <cell r="AF2014">
            <v>0</v>
          </cell>
          <cell r="AG2014">
            <v>291.677037037037</v>
          </cell>
          <cell r="AH2014">
            <v>347.23456790123458</v>
          </cell>
        </row>
        <row r="2015">
          <cell r="A2015">
            <v>2626</v>
          </cell>
          <cell r="B2015" t="str">
            <v>Щиты управл 73006-43а</v>
          </cell>
          <cell r="C2015">
            <v>7</v>
          </cell>
          <cell r="D2015" t="str">
            <v>14</v>
          </cell>
          <cell r="E2015" t="str">
            <v>11.05.05</v>
          </cell>
          <cell r="F2015" t="str">
            <v/>
          </cell>
          <cell r="G2015" t="str">
            <v xml:space="preserve">  .  .</v>
          </cell>
          <cell r="H2015">
            <v>0.01</v>
          </cell>
          <cell r="I2015">
            <v>0</v>
          </cell>
          <cell r="J2015">
            <v>0</v>
          </cell>
          <cell r="K2015">
            <v>0.01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0.01</v>
          </cell>
          <cell r="Q2015">
            <v>0</v>
          </cell>
          <cell r="R2015">
            <v>123</v>
          </cell>
          <cell r="S2015">
            <v>935</v>
          </cell>
          <cell r="T2015" t="str">
            <v>Амортизация Очистка сточной жидкости</v>
          </cell>
          <cell r="U2015">
            <v>64000</v>
          </cell>
          <cell r="V2015">
            <v>27</v>
          </cell>
          <cell r="W2015">
            <v>15</v>
          </cell>
          <cell r="X2015">
            <v>12</v>
          </cell>
          <cell r="Y2015">
            <v>55.555555555555557</v>
          </cell>
          <cell r="Z2015">
            <v>35555.555555555555</v>
          </cell>
          <cell r="AA2015">
            <v>28444.444444444445</v>
          </cell>
          <cell r="AB2015">
            <v>2844444.4444444445</v>
          </cell>
          <cell r="AC2015">
            <v>28444.434444444447</v>
          </cell>
          <cell r="AD2015">
            <v>0</v>
          </cell>
          <cell r="AE2015">
            <v>28444.444444444445</v>
          </cell>
          <cell r="AF2015">
            <v>0</v>
          </cell>
          <cell r="AG2015">
            <v>165.92592592592595</v>
          </cell>
          <cell r="AH2015">
            <v>197.53086419753086</v>
          </cell>
        </row>
        <row r="2016">
          <cell r="A2016">
            <v>2632</v>
          </cell>
          <cell r="B2016" t="str">
            <v>Трансформатор ТМ-160-604</v>
          </cell>
          <cell r="C2016">
            <v>7</v>
          </cell>
          <cell r="D2016" t="str">
            <v>14</v>
          </cell>
          <cell r="E2016" t="str">
            <v>11.05.05</v>
          </cell>
          <cell r="F2016" t="str">
            <v/>
          </cell>
          <cell r="G2016" t="str">
            <v xml:space="preserve">  .  .</v>
          </cell>
          <cell r="H2016">
            <v>0.01</v>
          </cell>
          <cell r="I2016">
            <v>0</v>
          </cell>
          <cell r="J2016">
            <v>0</v>
          </cell>
          <cell r="K2016">
            <v>0.01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0.01</v>
          </cell>
          <cell r="Q2016">
            <v>0</v>
          </cell>
          <cell r="R2016">
            <v>123</v>
          </cell>
          <cell r="S2016">
            <v>935</v>
          </cell>
          <cell r="T2016" t="str">
            <v>Амортизация Очистка сточной жидкости</v>
          </cell>
          <cell r="U2016">
            <v>398000</v>
          </cell>
          <cell r="V2016">
            <v>27</v>
          </cell>
          <cell r="W2016">
            <v>15</v>
          </cell>
          <cell r="X2016">
            <v>12</v>
          </cell>
          <cell r="Y2016">
            <v>55.555555555555557</v>
          </cell>
          <cell r="Z2016">
            <v>221111.11111111112</v>
          </cell>
          <cell r="AA2016">
            <v>176888.88888888888</v>
          </cell>
          <cell r="AB2016">
            <v>17688888.888888888</v>
          </cell>
          <cell r="AC2016">
            <v>176888.87888888887</v>
          </cell>
          <cell r="AD2016">
            <v>0</v>
          </cell>
          <cell r="AE2016">
            <v>176888.88888888888</v>
          </cell>
          <cell r="AF2016">
            <v>0</v>
          </cell>
          <cell r="AG2016">
            <v>1031.8518518518517</v>
          </cell>
          <cell r="AH2016">
            <v>1228.3950617283951</v>
          </cell>
        </row>
        <row r="2017">
          <cell r="A2017">
            <v>2637</v>
          </cell>
          <cell r="B2017" t="str">
            <v>Аппарат для газводы</v>
          </cell>
          <cell r="C2017">
            <v>15</v>
          </cell>
          <cell r="D2017" t="str">
            <v>7</v>
          </cell>
          <cell r="E2017" t="str">
            <v>11.05.05</v>
          </cell>
          <cell r="F2017" t="str">
            <v/>
          </cell>
          <cell r="G2017" t="str">
            <v xml:space="preserve">  .  .</v>
          </cell>
          <cell r="H2017">
            <v>0.01</v>
          </cell>
          <cell r="I2017">
            <v>0</v>
          </cell>
          <cell r="J2017">
            <v>0</v>
          </cell>
          <cell r="K2017">
            <v>0.01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0.01</v>
          </cell>
          <cell r="Q2017">
            <v>0</v>
          </cell>
          <cell r="R2017">
            <v>123</v>
          </cell>
          <cell r="S2017">
            <v>935</v>
          </cell>
          <cell r="T2017" t="str">
            <v>Амортизация Очистка сточной жидкости</v>
          </cell>
          <cell r="U2017">
            <v>20000</v>
          </cell>
          <cell r="V2017">
            <v>19</v>
          </cell>
          <cell r="W2017">
            <v>11</v>
          </cell>
          <cell r="X2017">
            <v>8</v>
          </cell>
          <cell r="Y2017">
            <v>57.894736842105267</v>
          </cell>
          <cell r="Z2017">
            <v>11578.947368421053</v>
          </cell>
          <cell r="AA2017">
            <v>8421.0526315789466</v>
          </cell>
          <cell r="AB2017">
            <v>842105.2631578946</v>
          </cell>
          <cell r="AC2017">
            <v>8421.0426315789464</v>
          </cell>
          <cell r="AD2017">
            <v>0</v>
          </cell>
          <cell r="AE2017">
            <v>8421.0526315789466</v>
          </cell>
          <cell r="AF2017">
            <v>0</v>
          </cell>
          <cell r="AG2017">
            <v>105.26315789473684</v>
          </cell>
          <cell r="AH2017">
            <v>87.719298245614027</v>
          </cell>
        </row>
        <row r="2018">
          <cell r="A2018">
            <v>2650</v>
          </cell>
          <cell r="B2018" t="str">
            <v>Комутатор МИ-22</v>
          </cell>
          <cell r="C2018">
            <v>25</v>
          </cell>
          <cell r="D2018" t="str">
            <v>4</v>
          </cell>
          <cell r="E2018" t="str">
            <v>11.05.05</v>
          </cell>
          <cell r="F2018" t="str">
            <v/>
          </cell>
          <cell r="G2018" t="str">
            <v xml:space="preserve">  .  .</v>
          </cell>
          <cell r="H2018">
            <v>0.01</v>
          </cell>
          <cell r="I2018">
            <v>0</v>
          </cell>
          <cell r="J2018">
            <v>0</v>
          </cell>
          <cell r="K2018">
            <v>0.01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0.01</v>
          </cell>
          <cell r="Q2018">
            <v>0</v>
          </cell>
          <cell r="R2018">
            <v>123</v>
          </cell>
          <cell r="S2018">
            <v>935</v>
          </cell>
          <cell r="T2018" t="str">
            <v/>
          </cell>
          <cell r="U2018">
            <v>15240</v>
          </cell>
          <cell r="V2018">
            <v>7</v>
          </cell>
          <cell r="W2018">
            <v>5</v>
          </cell>
          <cell r="X2018">
            <v>2</v>
          </cell>
          <cell r="Y2018">
            <v>71.428571428571431</v>
          </cell>
          <cell r="Z2018">
            <v>10885.714285714286</v>
          </cell>
          <cell r="AA2018">
            <v>4354.2857142857138</v>
          </cell>
          <cell r="AB2018">
            <v>435428.57142857136</v>
          </cell>
          <cell r="AC2018">
            <v>4354.2757142857135</v>
          </cell>
          <cell r="AD2018">
            <v>0</v>
          </cell>
          <cell r="AE2018">
            <v>4354.2857142857138</v>
          </cell>
          <cell r="AF2018">
            <v>0</v>
          </cell>
          <cell r="AG2018">
            <v>90.714285714285708</v>
          </cell>
          <cell r="AH2018">
            <v>181.42857142857144</v>
          </cell>
        </row>
        <row r="2019">
          <cell r="A2019">
            <v>2653</v>
          </cell>
          <cell r="B2019" t="str">
            <v>Станок токарно-винторезный А-625</v>
          </cell>
          <cell r="C2019">
            <v>15</v>
          </cell>
          <cell r="D2019" t="str">
            <v>7</v>
          </cell>
          <cell r="E2019" t="str">
            <v>11.05.05</v>
          </cell>
          <cell r="F2019" t="str">
            <v/>
          </cell>
          <cell r="G2019" t="str">
            <v xml:space="preserve">  .  .</v>
          </cell>
          <cell r="H2019">
            <v>0.01</v>
          </cell>
          <cell r="I2019">
            <v>0</v>
          </cell>
          <cell r="J2019">
            <v>0</v>
          </cell>
          <cell r="K2019">
            <v>0.01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0.01</v>
          </cell>
          <cell r="Q2019">
            <v>0</v>
          </cell>
          <cell r="R2019">
            <v>123</v>
          </cell>
          <cell r="S2019">
            <v>935</v>
          </cell>
          <cell r="T2019" t="str">
            <v>Амортизация (водопровод)</v>
          </cell>
          <cell r="U2019">
            <v>600000</v>
          </cell>
          <cell r="V2019">
            <v>13</v>
          </cell>
          <cell r="W2019">
            <v>8</v>
          </cell>
          <cell r="X2019">
            <v>5</v>
          </cell>
          <cell r="Y2019">
            <v>61.53846153846154</v>
          </cell>
          <cell r="Z2019">
            <v>369230.76923076925</v>
          </cell>
          <cell r="AA2019">
            <v>230769.23076923075</v>
          </cell>
          <cell r="AB2019">
            <v>23076923.076923076</v>
          </cell>
          <cell r="AC2019">
            <v>230769.22076923074</v>
          </cell>
          <cell r="AD2019">
            <v>0</v>
          </cell>
          <cell r="AE2019">
            <v>230769.23076923075</v>
          </cell>
          <cell r="AF2019">
            <v>0</v>
          </cell>
          <cell r="AG2019">
            <v>2884.6153846153843</v>
          </cell>
          <cell r="AH2019">
            <v>3846.1538461538462</v>
          </cell>
        </row>
        <row r="2020">
          <cell r="A2020">
            <v>2658</v>
          </cell>
          <cell r="B2020" t="str">
            <v>Конденсатор</v>
          </cell>
          <cell r="C2020">
            <v>7</v>
          </cell>
          <cell r="D2020" t="str">
            <v>14</v>
          </cell>
          <cell r="E2020" t="str">
            <v>11.05.05</v>
          </cell>
          <cell r="F2020" t="str">
            <v/>
          </cell>
          <cell r="G2020" t="str">
            <v xml:space="preserve">  .  .</v>
          </cell>
          <cell r="H2020">
            <v>0.01</v>
          </cell>
          <cell r="I2020">
            <v>0</v>
          </cell>
          <cell r="J2020">
            <v>0</v>
          </cell>
          <cell r="K2020">
            <v>0.01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0.01</v>
          </cell>
          <cell r="Q2020">
            <v>0</v>
          </cell>
          <cell r="R2020">
            <v>123</v>
          </cell>
          <cell r="S2020">
            <v>935</v>
          </cell>
          <cell r="T2020" t="str">
            <v>Амортизация Очистка сточной жидкости</v>
          </cell>
          <cell r="U2020">
            <v>7000</v>
          </cell>
          <cell r="V2020">
            <v>27</v>
          </cell>
          <cell r="W2020">
            <v>15</v>
          </cell>
          <cell r="X2020">
            <v>12</v>
          </cell>
          <cell r="Y2020">
            <v>55.555555555555557</v>
          </cell>
          <cell r="Z2020">
            <v>3888.8888888888891</v>
          </cell>
          <cell r="AA2020">
            <v>3111.1111111111109</v>
          </cell>
          <cell r="AB2020">
            <v>311111.11111111107</v>
          </cell>
          <cell r="AC2020">
            <v>3111.1011111111106</v>
          </cell>
          <cell r="AD2020">
            <v>0</v>
          </cell>
          <cell r="AE2020">
            <v>3111.1111111111109</v>
          </cell>
          <cell r="AF2020">
            <v>0</v>
          </cell>
          <cell r="AG2020">
            <v>18.148148148148149</v>
          </cell>
          <cell r="AH2020">
            <v>21.604938271604937</v>
          </cell>
        </row>
        <row r="2021">
          <cell r="A2021">
            <v>2664</v>
          </cell>
          <cell r="B2021" t="str">
            <v>Станок сверлильный</v>
          </cell>
          <cell r="C2021">
            <v>15</v>
          </cell>
          <cell r="D2021" t="str">
            <v>7</v>
          </cell>
          <cell r="E2021" t="str">
            <v>11.05.05</v>
          </cell>
          <cell r="F2021" t="str">
            <v/>
          </cell>
          <cell r="G2021" t="str">
            <v xml:space="preserve">  .  .</v>
          </cell>
          <cell r="H2021">
            <v>0.01</v>
          </cell>
          <cell r="I2021">
            <v>0</v>
          </cell>
          <cell r="J2021">
            <v>0</v>
          </cell>
          <cell r="K2021">
            <v>0.01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0.01</v>
          </cell>
          <cell r="Q2021">
            <v>0</v>
          </cell>
          <cell r="R2021">
            <v>123</v>
          </cell>
          <cell r="S2021">
            <v>935</v>
          </cell>
          <cell r="T2021" t="str">
            <v>Амортизация Очистка сточной жидкости</v>
          </cell>
          <cell r="U2021">
            <v>15000</v>
          </cell>
          <cell r="V2021">
            <v>13</v>
          </cell>
          <cell r="W2021">
            <v>8</v>
          </cell>
          <cell r="X2021">
            <v>5</v>
          </cell>
          <cell r="Y2021">
            <v>61.53846153846154</v>
          </cell>
          <cell r="Z2021">
            <v>9230.7692307692305</v>
          </cell>
          <cell r="AA2021">
            <v>5769.2307692307695</v>
          </cell>
          <cell r="AB2021">
            <v>576923.07692307699</v>
          </cell>
          <cell r="AC2021">
            <v>5769.2207692307702</v>
          </cell>
          <cell r="AD2021">
            <v>0</v>
          </cell>
          <cell r="AE2021">
            <v>5769.2307692307704</v>
          </cell>
          <cell r="AF2021">
            <v>0</v>
          </cell>
          <cell r="AG2021">
            <v>72.115384615384627</v>
          </cell>
          <cell r="AH2021">
            <v>96.153846153846146</v>
          </cell>
        </row>
        <row r="2022">
          <cell r="A2022">
            <v>2665</v>
          </cell>
          <cell r="B2022" t="str">
            <v>Станок верт. сверлильный 2Н118А</v>
          </cell>
          <cell r="C2022">
            <v>15</v>
          </cell>
          <cell r="D2022" t="str">
            <v>7</v>
          </cell>
          <cell r="E2022" t="str">
            <v>11.05.05</v>
          </cell>
          <cell r="F2022" t="str">
            <v/>
          </cell>
          <cell r="G2022" t="str">
            <v xml:space="preserve">  .  .</v>
          </cell>
          <cell r="H2022">
            <v>0.01</v>
          </cell>
          <cell r="I2022">
            <v>0</v>
          </cell>
          <cell r="J2022">
            <v>0</v>
          </cell>
          <cell r="K2022">
            <v>0.01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0.01</v>
          </cell>
          <cell r="Q2022">
            <v>0</v>
          </cell>
          <cell r="R2022">
            <v>123</v>
          </cell>
          <cell r="S2022">
            <v>935</v>
          </cell>
          <cell r="T2022" t="str">
            <v>Амортизация Очистка сточной жидкости</v>
          </cell>
          <cell r="U2022">
            <v>320000</v>
          </cell>
          <cell r="V2022">
            <v>13</v>
          </cell>
          <cell r="W2022">
            <v>8</v>
          </cell>
          <cell r="X2022">
            <v>5</v>
          </cell>
          <cell r="Y2022">
            <v>61.53846153846154</v>
          </cell>
          <cell r="Z2022">
            <v>196923.07692307694</v>
          </cell>
          <cell r="AA2022">
            <v>123076.92307692306</v>
          </cell>
          <cell r="AB2022">
            <v>12307692.307692306</v>
          </cell>
          <cell r="AC2022">
            <v>123076.91307692307</v>
          </cell>
          <cell r="AD2022">
            <v>0</v>
          </cell>
          <cell r="AE2022">
            <v>123076.92307692306</v>
          </cell>
          <cell r="AF2022">
            <v>0</v>
          </cell>
          <cell r="AG2022">
            <v>1538.4615384615383</v>
          </cell>
          <cell r="AH2022">
            <v>2051.2820512820513</v>
          </cell>
        </row>
        <row r="2023">
          <cell r="A2023">
            <v>2666</v>
          </cell>
          <cell r="B2023" t="str">
            <v>Гориз.-фрезерный станок 6Н-80</v>
          </cell>
          <cell r="C2023">
            <v>15</v>
          </cell>
          <cell r="D2023" t="str">
            <v>7</v>
          </cell>
          <cell r="E2023" t="str">
            <v>11.05.05</v>
          </cell>
          <cell r="F2023" t="str">
            <v/>
          </cell>
          <cell r="G2023" t="str">
            <v xml:space="preserve">  .  .</v>
          </cell>
          <cell r="H2023">
            <v>0.01</v>
          </cell>
          <cell r="I2023">
            <v>0</v>
          </cell>
          <cell r="J2023">
            <v>0</v>
          </cell>
          <cell r="K2023">
            <v>0.01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0.01</v>
          </cell>
          <cell r="Q2023">
            <v>0</v>
          </cell>
          <cell r="R2023">
            <v>123</v>
          </cell>
          <cell r="S2023">
            <v>935</v>
          </cell>
          <cell r="T2023" t="str">
            <v>Амортизация (водопровод)</v>
          </cell>
          <cell r="U2023">
            <v>440000</v>
          </cell>
          <cell r="V2023">
            <v>13</v>
          </cell>
          <cell r="W2023">
            <v>8</v>
          </cell>
          <cell r="X2023">
            <v>5</v>
          </cell>
          <cell r="Y2023">
            <v>61.53846153846154</v>
          </cell>
          <cell r="Z2023">
            <v>270769.23076923081</v>
          </cell>
          <cell r="AA2023">
            <v>169230.76923076919</v>
          </cell>
          <cell r="AB2023">
            <v>16923076.92307692</v>
          </cell>
          <cell r="AC2023">
            <v>169230.75923076921</v>
          </cell>
          <cell r="AD2023">
            <v>0</v>
          </cell>
          <cell r="AE2023">
            <v>169230.76923076922</v>
          </cell>
          <cell r="AF2023">
            <v>0</v>
          </cell>
          <cell r="AG2023">
            <v>2115.3846153846157</v>
          </cell>
          <cell r="AH2023">
            <v>2820.5128205128203</v>
          </cell>
        </row>
        <row r="2024">
          <cell r="A2024">
            <v>2669</v>
          </cell>
          <cell r="B2024" t="str">
            <v>Электродвигатель АС-22-50</v>
          </cell>
          <cell r="C2024">
            <v>10</v>
          </cell>
          <cell r="D2024" t="str">
            <v>10</v>
          </cell>
          <cell r="E2024" t="str">
            <v>11.05.05</v>
          </cell>
          <cell r="F2024" t="str">
            <v/>
          </cell>
          <cell r="G2024" t="str">
            <v xml:space="preserve">  .  .</v>
          </cell>
          <cell r="H2024">
            <v>0.01</v>
          </cell>
          <cell r="I2024">
            <v>0</v>
          </cell>
          <cell r="J2024">
            <v>0</v>
          </cell>
          <cell r="K2024">
            <v>0.01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0.01</v>
          </cell>
          <cell r="Q2024">
            <v>0</v>
          </cell>
          <cell r="R2024">
            <v>123</v>
          </cell>
          <cell r="S2024">
            <v>935</v>
          </cell>
          <cell r="T2024" t="str">
            <v>Амортизация Очистка сточной жидкости</v>
          </cell>
          <cell r="U2024">
            <v>10000</v>
          </cell>
          <cell r="V2024">
            <v>19</v>
          </cell>
          <cell r="W2024">
            <v>11</v>
          </cell>
          <cell r="X2024">
            <v>8</v>
          </cell>
          <cell r="Y2024">
            <v>57.894736842105267</v>
          </cell>
          <cell r="Z2024">
            <v>5789.4736842105267</v>
          </cell>
          <cell r="AA2024">
            <v>4210.5263157894733</v>
          </cell>
          <cell r="AB2024">
            <v>421052.6315789473</v>
          </cell>
          <cell r="AC2024">
            <v>4210.5163157894731</v>
          </cell>
          <cell r="AD2024">
            <v>0</v>
          </cell>
          <cell r="AE2024">
            <v>4210.5263157894733</v>
          </cell>
          <cell r="AF2024">
            <v>0</v>
          </cell>
          <cell r="AG2024">
            <v>35.087719298245609</v>
          </cell>
          <cell r="AH2024">
            <v>43.859649122807014</v>
          </cell>
        </row>
        <row r="2025">
          <cell r="A2025">
            <v>2676</v>
          </cell>
          <cell r="B2025" t="str">
            <v>Насос Андижанец</v>
          </cell>
          <cell r="C2025">
            <v>12.5</v>
          </cell>
          <cell r="D2025" t="str">
            <v>8</v>
          </cell>
          <cell r="E2025" t="str">
            <v>11.05.05</v>
          </cell>
          <cell r="F2025" t="str">
            <v/>
          </cell>
          <cell r="G2025" t="str">
            <v xml:space="preserve">  .  .</v>
          </cell>
          <cell r="H2025">
            <v>0.01</v>
          </cell>
          <cell r="I2025">
            <v>0</v>
          </cell>
          <cell r="J2025">
            <v>0</v>
          </cell>
          <cell r="K2025">
            <v>0.01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0.01</v>
          </cell>
          <cell r="Q2025">
            <v>0</v>
          </cell>
          <cell r="R2025">
            <v>123</v>
          </cell>
          <cell r="S2025">
            <v>935</v>
          </cell>
          <cell r="T2025" t="str">
            <v>Амортизация Очистка сточной жидкости</v>
          </cell>
          <cell r="U2025">
            <v>120000</v>
          </cell>
          <cell r="V2025">
            <v>15</v>
          </cell>
          <cell r="W2025">
            <v>9</v>
          </cell>
          <cell r="X2025">
            <v>6</v>
          </cell>
          <cell r="Y2025">
            <v>60</v>
          </cell>
          <cell r="Z2025">
            <v>72000</v>
          </cell>
          <cell r="AA2025">
            <v>48000</v>
          </cell>
          <cell r="AB2025">
            <v>4800000</v>
          </cell>
          <cell r="AC2025">
            <v>47999.99</v>
          </cell>
          <cell r="AD2025">
            <v>0</v>
          </cell>
          <cell r="AE2025">
            <v>48000</v>
          </cell>
          <cell r="AF2025">
            <v>0</v>
          </cell>
          <cell r="AG2025">
            <v>500</v>
          </cell>
          <cell r="AH2025">
            <v>666.66666666666663</v>
          </cell>
        </row>
        <row r="2026">
          <cell r="A2026">
            <v>2677</v>
          </cell>
          <cell r="B2026" t="str">
            <v>Трактор Т-40 Т 356 МАF</v>
          </cell>
          <cell r="C2026">
            <v>10</v>
          </cell>
          <cell r="D2026" t="str">
            <v>10</v>
          </cell>
          <cell r="E2026" t="str">
            <v>11.05.05</v>
          </cell>
          <cell r="F2026" t="str">
            <v>зав № 345492 № дв 1002015</v>
          </cell>
          <cell r="G2026" t="str">
            <v>01.01.90</v>
          </cell>
          <cell r="H2026">
            <v>0.01</v>
          </cell>
          <cell r="I2026">
            <v>0</v>
          </cell>
          <cell r="J2026">
            <v>0</v>
          </cell>
          <cell r="K2026">
            <v>0.01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0.01</v>
          </cell>
          <cell r="Q2026">
            <v>0</v>
          </cell>
          <cell r="R2026">
            <v>123</v>
          </cell>
          <cell r="S2026">
            <v>935</v>
          </cell>
          <cell r="T2026" t="str">
            <v>Амортизация (водопровод)</v>
          </cell>
          <cell r="U2026">
            <v>305000</v>
          </cell>
          <cell r="V2026">
            <v>25</v>
          </cell>
          <cell r="W2026">
            <v>17</v>
          </cell>
          <cell r="X2026">
            <v>8</v>
          </cell>
          <cell r="Y2026">
            <v>68</v>
          </cell>
          <cell r="Z2026">
            <v>207400</v>
          </cell>
          <cell r="AA2026">
            <v>97600</v>
          </cell>
          <cell r="AB2026">
            <v>9760000</v>
          </cell>
          <cell r="AC2026">
            <v>97599.99</v>
          </cell>
          <cell r="AD2026">
            <v>0</v>
          </cell>
          <cell r="AE2026">
            <v>97600</v>
          </cell>
          <cell r="AF2026">
            <v>0</v>
          </cell>
          <cell r="AG2026">
            <v>813.33333333333337</v>
          </cell>
          <cell r="AH2026">
            <v>1016.6666666666666</v>
          </cell>
        </row>
        <row r="2027">
          <cell r="A2027">
            <v>2696</v>
          </cell>
          <cell r="B2027" t="str">
            <v>А/машина КАМАЗ 5511 М 274 BZ</v>
          </cell>
          <cell r="C2027">
            <v>10</v>
          </cell>
          <cell r="D2027" t="str">
            <v>10</v>
          </cell>
          <cell r="E2027" t="str">
            <v>11.05.05</v>
          </cell>
          <cell r="F2027" t="str">
            <v>с/свал, 10 тн, № 147225, куз 1512258, шасси б/н</v>
          </cell>
          <cell r="G2027" t="str">
            <v>01.01.80</v>
          </cell>
          <cell r="H2027">
            <v>0.01</v>
          </cell>
          <cell r="I2027">
            <v>0</v>
          </cell>
          <cell r="J2027">
            <v>0</v>
          </cell>
          <cell r="K2027">
            <v>0.01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0.01</v>
          </cell>
          <cell r="Q2027">
            <v>0</v>
          </cell>
          <cell r="R2027">
            <v>124</v>
          </cell>
          <cell r="S2027">
            <v>935</v>
          </cell>
          <cell r="T2027" t="str">
            <v>Амортизация (водопровод)</v>
          </cell>
          <cell r="U2027">
            <v>2500000</v>
          </cell>
          <cell r="V2027">
            <v>35</v>
          </cell>
          <cell r="W2027">
            <v>27</v>
          </cell>
          <cell r="X2027">
            <v>8</v>
          </cell>
          <cell r="Y2027">
            <v>77.142857142857153</v>
          </cell>
          <cell r="Z2027">
            <v>1928571.4285714289</v>
          </cell>
          <cell r="AA2027">
            <v>571428.57142857113</v>
          </cell>
          <cell r="AB2027">
            <v>57142857.142857112</v>
          </cell>
          <cell r="AC2027">
            <v>571428.56142857112</v>
          </cell>
          <cell r="AD2027">
            <v>0</v>
          </cell>
          <cell r="AE2027">
            <v>571428.57142857113</v>
          </cell>
          <cell r="AF2027">
            <v>0</v>
          </cell>
          <cell r="AG2027">
            <v>4761.9047619047587</v>
          </cell>
          <cell r="AH2027">
            <v>5952.3809523809532</v>
          </cell>
        </row>
        <row r="2028">
          <cell r="A2028">
            <v>2705</v>
          </cell>
          <cell r="B2028" t="str">
            <v>А/машина ГАЗ-53 М 533 ВЕ КО-5035</v>
          </cell>
          <cell r="C2028">
            <v>10</v>
          </cell>
          <cell r="D2028" t="str">
            <v>10</v>
          </cell>
          <cell r="E2028" t="str">
            <v>11.05.05</v>
          </cell>
          <cell r="F2028" t="str">
            <v>ас машина, 4 тн, № двиг 127323, шасси 1111440</v>
          </cell>
          <cell r="G2028" t="str">
            <v xml:space="preserve">  .  .</v>
          </cell>
          <cell r="H2028">
            <v>285969.58</v>
          </cell>
          <cell r="I2028">
            <v>0</v>
          </cell>
          <cell r="J2028">
            <v>0</v>
          </cell>
          <cell r="K2028">
            <v>285969.58</v>
          </cell>
          <cell r="L2028">
            <v>0</v>
          </cell>
          <cell r="M2028">
            <v>2383.08</v>
          </cell>
          <cell r="N2028">
            <v>2383.08</v>
          </cell>
          <cell r="O2028">
            <v>26213.88</v>
          </cell>
          <cell r="P2028">
            <v>259755.7</v>
          </cell>
          <cell r="Q2028">
            <v>1429.85</v>
          </cell>
          <cell r="R2028">
            <v>124</v>
          </cell>
          <cell r="S2028">
            <v>935</v>
          </cell>
          <cell r="T2028" t="str">
            <v>Амортизация (водопровод)</v>
          </cell>
          <cell r="U2028">
            <v>380000</v>
          </cell>
          <cell r="V2028">
            <v>19</v>
          </cell>
          <cell r="W2028">
            <v>11</v>
          </cell>
          <cell r="X2028">
            <v>8</v>
          </cell>
          <cell r="Y2028">
            <v>57.894736842105267</v>
          </cell>
          <cell r="Z2028">
            <v>220000</v>
          </cell>
          <cell r="AA2028">
            <v>160000</v>
          </cell>
          <cell r="AB2028">
            <v>0.61596338405663476</v>
          </cell>
          <cell r="AC2028">
            <v>-109822.78976594546</v>
          </cell>
          <cell r="AD2028">
            <v>-10067.089765945464</v>
          </cell>
          <cell r="AE2028">
            <v>176146.79023405456</v>
          </cell>
          <cell r="AF2028">
            <v>16146.790234054537</v>
          </cell>
          <cell r="AG2028">
            <v>1467.8899186171213</v>
          </cell>
          <cell r="AH2028">
            <v>1666.6666666666667</v>
          </cell>
        </row>
        <row r="2029">
          <cell r="A2029">
            <v>2706</v>
          </cell>
          <cell r="B2029" t="str">
            <v>А/машина КАМАЗ 53213 М 531 ВЕ КО-504</v>
          </cell>
          <cell r="C2029">
            <v>10</v>
          </cell>
          <cell r="D2029" t="str">
            <v>10</v>
          </cell>
          <cell r="E2029" t="str">
            <v>11.05.05</v>
          </cell>
          <cell r="F2029" t="str">
            <v>ас машина 10 тн, № 229192, куз 967577, шасси 15123</v>
          </cell>
          <cell r="G2029" t="str">
            <v>01.01.88</v>
          </cell>
          <cell r="H2029">
            <v>0.01</v>
          </cell>
          <cell r="I2029">
            <v>0</v>
          </cell>
          <cell r="J2029">
            <v>0</v>
          </cell>
          <cell r="K2029">
            <v>0.01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0.01</v>
          </cell>
          <cell r="Q2029">
            <v>0</v>
          </cell>
          <cell r="R2029">
            <v>124</v>
          </cell>
          <cell r="S2029">
            <v>935</v>
          </cell>
          <cell r="T2029" t="str">
            <v/>
          </cell>
          <cell r="U2029">
            <v>3000000</v>
          </cell>
          <cell r="V2029">
            <v>27</v>
          </cell>
          <cell r="W2029">
            <v>19</v>
          </cell>
          <cell r="X2029">
            <v>8</v>
          </cell>
          <cell r="Y2029">
            <v>70.370370370370367</v>
          </cell>
          <cell r="Z2029">
            <v>2111111.111111111</v>
          </cell>
          <cell r="AA2029">
            <v>888888.88888888899</v>
          </cell>
          <cell r="AB2029">
            <v>88888888.888888896</v>
          </cell>
          <cell r="AC2029">
            <v>888888.87888888898</v>
          </cell>
          <cell r="AD2029">
            <v>0</v>
          </cell>
          <cell r="AE2029">
            <v>888888.88888888899</v>
          </cell>
          <cell r="AF2029">
            <v>0</v>
          </cell>
          <cell r="AG2029">
            <v>7407.4074074074088</v>
          </cell>
          <cell r="AH2029">
            <v>9259.2592592592591</v>
          </cell>
        </row>
        <row r="2030">
          <cell r="A2030">
            <v>2707</v>
          </cell>
          <cell r="B2030" t="str">
            <v>Рента</v>
          </cell>
          <cell r="C2030">
            <v>25</v>
          </cell>
          <cell r="D2030" t="str">
            <v>4</v>
          </cell>
          <cell r="E2030" t="str">
            <v>11.05.05</v>
          </cell>
          <cell r="F2030" t="str">
            <v/>
          </cell>
          <cell r="G2030" t="str">
            <v xml:space="preserve">  .  .</v>
          </cell>
          <cell r="H2030">
            <v>0.01</v>
          </cell>
          <cell r="I2030">
            <v>0</v>
          </cell>
          <cell r="J2030">
            <v>0</v>
          </cell>
          <cell r="K2030">
            <v>0.01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0.01</v>
          </cell>
          <cell r="Q2030">
            <v>0</v>
          </cell>
          <cell r="R2030">
            <v>123</v>
          </cell>
          <cell r="S2030">
            <v>935</v>
          </cell>
          <cell r="T2030" t="str">
            <v>Амортизация (канализация)</v>
          </cell>
          <cell r="U2030">
            <v>15000</v>
          </cell>
          <cell r="V2030">
            <v>7</v>
          </cell>
          <cell r="W2030">
            <v>5</v>
          </cell>
          <cell r="X2030">
            <v>2</v>
          </cell>
          <cell r="Y2030">
            <v>71.428571428571431</v>
          </cell>
          <cell r="Z2030">
            <v>10714.285714285714</v>
          </cell>
          <cell r="AA2030">
            <v>4285.7142857142862</v>
          </cell>
          <cell r="AB2030">
            <v>428571.42857142864</v>
          </cell>
          <cell r="AC2030">
            <v>4285.704285714286</v>
          </cell>
          <cell r="AD2030">
            <v>0</v>
          </cell>
          <cell r="AE2030">
            <v>4285.7142857142862</v>
          </cell>
          <cell r="AF2030">
            <v>0</v>
          </cell>
          <cell r="AG2030">
            <v>89.285714285714292</v>
          </cell>
          <cell r="AH2030">
            <v>178.57142857142856</v>
          </cell>
        </row>
        <row r="2031">
          <cell r="A2031">
            <v>2709</v>
          </cell>
          <cell r="B2031" t="str">
            <v>Рента 5 лен 21 в-3</v>
          </cell>
          <cell r="C2031">
            <v>25</v>
          </cell>
          <cell r="D2031" t="str">
            <v>4</v>
          </cell>
          <cell r="E2031" t="str">
            <v>11.05.05</v>
          </cell>
          <cell r="F2031" t="str">
            <v/>
          </cell>
          <cell r="G2031" t="str">
            <v xml:space="preserve">  .  .</v>
          </cell>
          <cell r="H2031">
            <v>0.01</v>
          </cell>
          <cell r="I2031">
            <v>0</v>
          </cell>
          <cell r="J2031">
            <v>0</v>
          </cell>
          <cell r="K2031">
            <v>0.01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0.01</v>
          </cell>
          <cell r="Q2031">
            <v>0</v>
          </cell>
          <cell r="R2031">
            <v>123</v>
          </cell>
          <cell r="S2031">
            <v>935</v>
          </cell>
          <cell r="T2031" t="str">
            <v>Амортизация (канализация)</v>
          </cell>
          <cell r="U2031">
            <v>15000</v>
          </cell>
          <cell r="V2031">
            <v>7</v>
          </cell>
          <cell r="W2031">
            <v>5</v>
          </cell>
          <cell r="X2031">
            <v>2</v>
          </cell>
          <cell r="Y2031">
            <v>71.428571428571431</v>
          </cell>
          <cell r="Z2031">
            <v>10714.285714285714</v>
          </cell>
          <cell r="AA2031">
            <v>4285.7142857142862</v>
          </cell>
          <cell r="AB2031">
            <v>428571.42857142864</v>
          </cell>
          <cell r="AC2031">
            <v>4285.704285714286</v>
          </cell>
          <cell r="AD2031">
            <v>0</v>
          </cell>
          <cell r="AE2031">
            <v>4285.7142857142862</v>
          </cell>
          <cell r="AF2031">
            <v>0</v>
          </cell>
          <cell r="AG2031">
            <v>89.285714285714292</v>
          </cell>
          <cell r="AH2031">
            <v>178.57142857142856</v>
          </cell>
        </row>
        <row r="2032">
          <cell r="A2032">
            <v>2710</v>
          </cell>
          <cell r="B2032" t="str">
            <v>А/машина Газ-52 М 532 ВЕ фургон спецремонтная</v>
          </cell>
          <cell r="C2032">
            <v>10</v>
          </cell>
          <cell r="D2032" t="str">
            <v>10</v>
          </cell>
          <cell r="E2032" t="str">
            <v>11.05.05</v>
          </cell>
          <cell r="F2032" t="str">
            <v>фургон, 3 тн, № двиг 19020, шасси 0610132</v>
          </cell>
          <cell r="G2032" t="str">
            <v>01.01.83</v>
          </cell>
          <cell r="H2032">
            <v>0.01</v>
          </cell>
          <cell r="I2032">
            <v>0</v>
          </cell>
          <cell r="J2032">
            <v>0</v>
          </cell>
          <cell r="K2032">
            <v>0.01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0.01</v>
          </cell>
          <cell r="Q2032">
            <v>0</v>
          </cell>
          <cell r="R2032">
            <v>124</v>
          </cell>
          <cell r="S2032">
            <v>935</v>
          </cell>
          <cell r="T2032" t="str">
            <v>Амортизация (канализация)</v>
          </cell>
          <cell r="U2032">
            <v>320000</v>
          </cell>
          <cell r="V2032">
            <v>32</v>
          </cell>
          <cell r="W2032">
            <v>24</v>
          </cell>
          <cell r="X2032">
            <v>8</v>
          </cell>
          <cell r="Y2032">
            <v>75</v>
          </cell>
          <cell r="Z2032">
            <v>240000</v>
          </cell>
          <cell r="AA2032">
            <v>80000</v>
          </cell>
          <cell r="AB2032">
            <v>8000000</v>
          </cell>
          <cell r="AC2032">
            <v>79999.990000000005</v>
          </cell>
          <cell r="AD2032">
            <v>0</v>
          </cell>
          <cell r="AE2032">
            <v>80000</v>
          </cell>
          <cell r="AF2032">
            <v>0</v>
          </cell>
          <cell r="AG2032">
            <v>666.66666666666663</v>
          </cell>
          <cell r="AH2032">
            <v>833.33333333333337</v>
          </cell>
        </row>
        <row r="2033">
          <cell r="A2033">
            <v>2713</v>
          </cell>
          <cell r="B2033" t="str">
            <v>Радиостанция Лен 122 нс</v>
          </cell>
          <cell r="C2033">
            <v>25</v>
          </cell>
          <cell r="D2033" t="str">
            <v>4</v>
          </cell>
          <cell r="E2033" t="str">
            <v>11.05.05</v>
          </cell>
          <cell r="F2033" t="str">
            <v/>
          </cell>
          <cell r="G2033" t="str">
            <v xml:space="preserve">  .  .</v>
          </cell>
          <cell r="H2033">
            <v>0.01</v>
          </cell>
          <cell r="I2033">
            <v>0</v>
          </cell>
          <cell r="J2033">
            <v>0</v>
          </cell>
          <cell r="K2033">
            <v>0.01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0.01</v>
          </cell>
          <cell r="Q2033">
            <v>0</v>
          </cell>
          <cell r="R2033">
            <v>123</v>
          </cell>
          <cell r="S2033">
            <v>935</v>
          </cell>
          <cell r="T2033" t="str">
            <v/>
          </cell>
          <cell r="U2033">
            <v>12000</v>
          </cell>
          <cell r="V2033">
            <v>7</v>
          </cell>
          <cell r="W2033">
            <v>5</v>
          </cell>
          <cell r="X2033">
            <v>2</v>
          </cell>
          <cell r="Y2033">
            <v>71.428571428571431</v>
          </cell>
          <cell r="Z2033">
            <v>8571.4285714285725</v>
          </cell>
          <cell r="AA2033">
            <v>3428.5714285714275</v>
          </cell>
          <cell r="AB2033">
            <v>342857.14285714272</v>
          </cell>
          <cell r="AC2033">
            <v>3428.5614285714273</v>
          </cell>
          <cell r="AD2033">
            <v>0</v>
          </cell>
          <cell r="AE2033">
            <v>3428.5714285714275</v>
          </cell>
          <cell r="AF2033">
            <v>0</v>
          </cell>
          <cell r="AG2033">
            <v>71.428571428571402</v>
          </cell>
          <cell r="AH2033">
            <v>142.85714285714286</v>
          </cell>
        </row>
        <row r="2034">
          <cell r="A2034">
            <v>2714</v>
          </cell>
          <cell r="B2034" t="str">
            <v>А/машина ГАЗ-53 М 731 ВЕ фургон</v>
          </cell>
          <cell r="C2034">
            <v>10</v>
          </cell>
          <cell r="D2034" t="str">
            <v>10</v>
          </cell>
          <cell r="E2034" t="str">
            <v>11.05.05</v>
          </cell>
          <cell r="F2034" t="str">
            <v>фургон, 4 тн, № двиг 18936, шасси 1332822</v>
          </cell>
          <cell r="G2034" t="str">
            <v>01.01.90</v>
          </cell>
          <cell r="H2034">
            <v>0.01</v>
          </cell>
          <cell r="I2034">
            <v>0</v>
          </cell>
          <cell r="J2034">
            <v>0</v>
          </cell>
          <cell r="K2034">
            <v>0.01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0.01</v>
          </cell>
          <cell r="Q2034">
            <v>0</v>
          </cell>
          <cell r="R2034">
            <v>124</v>
          </cell>
          <cell r="S2034">
            <v>935</v>
          </cell>
          <cell r="T2034" t="str">
            <v>Амортизация (канализация)</v>
          </cell>
          <cell r="U2034">
            <v>380000</v>
          </cell>
          <cell r="V2034">
            <v>25</v>
          </cell>
          <cell r="W2034">
            <v>17</v>
          </cell>
          <cell r="X2034">
            <v>8</v>
          </cell>
          <cell r="Y2034">
            <v>68</v>
          </cell>
          <cell r="Z2034">
            <v>258400</v>
          </cell>
          <cell r="AA2034">
            <v>121600</v>
          </cell>
          <cell r="AB2034">
            <v>12160000</v>
          </cell>
          <cell r="AC2034">
            <v>121599.99</v>
          </cell>
          <cell r="AD2034">
            <v>0</v>
          </cell>
          <cell r="AE2034">
            <v>121600</v>
          </cell>
          <cell r="AF2034">
            <v>0</v>
          </cell>
          <cell r="AG2034">
            <v>1013.3333333333334</v>
          </cell>
          <cell r="AH2034">
            <v>1266.6666666666667</v>
          </cell>
        </row>
        <row r="2035">
          <cell r="A2035">
            <v>2730</v>
          </cell>
          <cell r="B2035" t="str">
            <v>Р/станция Лен</v>
          </cell>
          <cell r="C2035">
            <v>25</v>
          </cell>
          <cell r="D2035" t="str">
            <v>4</v>
          </cell>
          <cell r="E2035" t="str">
            <v>11.05.05</v>
          </cell>
          <cell r="F2035" t="str">
            <v/>
          </cell>
          <cell r="G2035" t="str">
            <v xml:space="preserve">  .  .</v>
          </cell>
          <cell r="H2035">
            <v>0.01</v>
          </cell>
          <cell r="I2035">
            <v>0</v>
          </cell>
          <cell r="J2035">
            <v>0</v>
          </cell>
          <cell r="K2035">
            <v>0.01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0.01</v>
          </cell>
          <cell r="Q2035">
            <v>0</v>
          </cell>
          <cell r="R2035">
            <v>123</v>
          </cell>
          <cell r="S2035">
            <v>935</v>
          </cell>
          <cell r="T2035" t="str">
            <v>Амортизация (водопровод)</v>
          </cell>
          <cell r="U2035">
            <v>12000</v>
          </cell>
          <cell r="V2035">
            <v>7</v>
          </cell>
          <cell r="W2035">
            <v>5</v>
          </cell>
          <cell r="X2035">
            <v>2</v>
          </cell>
          <cell r="Y2035">
            <v>71.428571428571431</v>
          </cell>
          <cell r="Z2035">
            <v>8571.4285714285725</v>
          </cell>
          <cell r="AA2035">
            <v>3428.5714285714275</v>
          </cell>
          <cell r="AB2035">
            <v>342857.14285714272</v>
          </cell>
          <cell r="AC2035">
            <v>3428.5614285714273</v>
          </cell>
          <cell r="AD2035">
            <v>0</v>
          </cell>
          <cell r="AE2035">
            <v>3428.5714285714275</v>
          </cell>
          <cell r="AF2035">
            <v>0</v>
          </cell>
          <cell r="AG2035">
            <v>71.428571428571402</v>
          </cell>
          <cell r="AH2035">
            <v>142.85714285714286</v>
          </cell>
        </row>
        <row r="2036">
          <cell r="A2036">
            <v>2731</v>
          </cell>
          <cell r="B2036" t="str">
            <v>Р/станция Лен</v>
          </cell>
          <cell r="C2036">
            <v>25</v>
          </cell>
          <cell r="D2036" t="str">
            <v>4</v>
          </cell>
          <cell r="E2036" t="str">
            <v>11.05.05</v>
          </cell>
          <cell r="F2036" t="str">
            <v/>
          </cell>
          <cell r="G2036" t="str">
            <v xml:space="preserve">  .  .</v>
          </cell>
          <cell r="H2036">
            <v>0.01</v>
          </cell>
          <cell r="I2036">
            <v>0</v>
          </cell>
          <cell r="J2036">
            <v>0</v>
          </cell>
          <cell r="K2036">
            <v>0.01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0.01</v>
          </cell>
          <cell r="Q2036">
            <v>0</v>
          </cell>
          <cell r="R2036">
            <v>123</v>
          </cell>
          <cell r="S2036">
            <v>935</v>
          </cell>
          <cell r="T2036" t="str">
            <v>Амортизация (канализация)</v>
          </cell>
          <cell r="U2036">
            <v>12000</v>
          </cell>
          <cell r="V2036">
            <v>7</v>
          </cell>
          <cell r="W2036">
            <v>5</v>
          </cell>
          <cell r="X2036">
            <v>2</v>
          </cell>
          <cell r="Y2036">
            <v>71.428571428571431</v>
          </cell>
          <cell r="Z2036">
            <v>8571.4285714285725</v>
          </cell>
          <cell r="AA2036">
            <v>3428.5714285714275</v>
          </cell>
          <cell r="AB2036">
            <v>342857.14285714272</v>
          </cell>
          <cell r="AC2036">
            <v>3428.5614285714273</v>
          </cell>
          <cell r="AD2036">
            <v>0</v>
          </cell>
          <cell r="AE2036">
            <v>3428.5714285714275</v>
          </cell>
          <cell r="AF2036">
            <v>0</v>
          </cell>
          <cell r="AG2036">
            <v>71.428571428571402</v>
          </cell>
          <cell r="AH2036">
            <v>142.85714285714286</v>
          </cell>
        </row>
        <row r="2037">
          <cell r="A2037">
            <v>2733</v>
          </cell>
          <cell r="B2037" t="str">
            <v>Котел отопительный УА 6</v>
          </cell>
          <cell r="C2037">
            <v>15</v>
          </cell>
          <cell r="D2037" t="str">
            <v>7</v>
          </cell>
          <cell r="E2037" t="str">
            <v>11.05.05</v>
          </cell>
          <cell r="F2037" t="str">
            <v/>
          </cell>
          <cell r="G2037" t="str">
            <v xml:space="preserve">  .  .</v>
          </cell>
          <cell r="H2037">
            <v>0.01</v>
          </cell>
          <cell r="I2037">
            <v>0</v>
          </cell>
          <cell r="J2037">
            <v>0</v>
          </cell>
          <cell r="K2037">
            <v>0.01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0.01</v>
          </cell>
          <cell r="Q2037">
            <v>0</v>
          </cell>
          <cell r="R2037">
            <v>123</v>
          </cell>
          <cell r="S2037">
            <v>935</v>
          </cell>
          <cell r="T2037" t="str">
            <v>Амортизация (водопровод)</v>
          </cell>
          <cell r="U2037">
            <v>319000</v>
          </cell>
          <cell r="V2037">
            <v>13</v>
          </cell>
          <cell r="W2037">
            <v>8</v>
          </cell>
          <cell r="X2037">
            <v>5</v>
          </cell>
          <cell r="Y2037">
            <v>61.53846153846154</v>
          </cell>
          <cell r="Z2037">
            <v>196307.69230769231</v>
          </cell>
          <cell r="AA2037">
            <v>122692.30769230769</v>
          </cell>
          <cell r="AB2037">
            <v>12269230.769230768</v>
          </cell>
          <cell r="AC2037">
            <v>122692.29769230769</v>
          </cell>
          <cell r="AD2037">
            <v>0</v>
          </cell>
          <cell r="AE2037">
            <v>122692.30769230769</v>
          </cell>
          <cell r="AF2037">
            <v>0</v>
          </cell>
          <cell r="AG2037">
            <v>1533.653846153846</v>
          </cell>
          <cell r="AH2037">
            <v>2044.8717948717949</v>
          </cell>
        </row>
        <row r="2038">
          <cell r="A2038">
            <v>2745</v>
          </cell>
          <cell r="B2038" t="str">
            <v>А/машина ГАЗ-52 М 004 ВН АВМ Спецфургон</v>
          </cell>
          <cell r="C2038">
            <v>10</v>
          </cell>
          <cell r="D2038" t="str">
            <v>10</v>
          </cell>
          <cell r="E2038" t="str">
            <v>11.05.05</v>
          </cell>
          <cell r="F2038" t="str">
            <v>фургон, 3 тн, № двиг 130448, шасси 0827645</v>
          </cell>
          <cell r="G2038" t="str">
            <v>01.01.85</v>
          </cell>
          <cell r="H2038">
            <v>0.01</v>
          </cell>
          <cell r="I2038">
            <v>0</v>
          </cell>
          <cell r="J2038">
            <v>0</v>
          </cell>
          <cell r="K2038">
            <v>0.01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0.01</v>
          </cell>
          <cell r="Q2038">
            <v>0</v>
          </cell>
          <cell r="R2038">
            <v>124</v>
          </cell>
          <cell r="S2038">
            <v>935</v>
          </cell>
          <cell r="T2038" t="str">
            <v>Амортизация (канализация)</v>
          </cell>
          <cell r="U2038">
            <v>320000</v>
          </cell>
          <cell r="V2038">
            <v>30</v>
          </cell>
          <cell r="W2038">
            <v>22</v>
          </cell>
          <cell r="X2038">
            <v>8</v>
          </cell>
          <cell r="Y2038">
            <v>73.333333333333329</v>
          </cell>
          <cell r="Z2038">
            <v>234666.66666666666</v>
          </cell>
          <cell r="AA2038">
            <v>85333.333333333343</v>
          </cell>
          <cell r="AB2038">
            <v>8533333.333333334</v>
          </cell>
          <cell r="AC2038">
            <v>85333.323333333348</v>
          </cell>
          <cell r="AD2038">
            <v>0</v>
          </cell>
          <cell r="AE2038">
            <v>85333.333333333343</v>
          </cell>
          <cell r="AF2038">
            <v>0</v>
          </cell>
          <cell r="AG2038">
            <v>711.11111111111131</v>
          </cell>
          <cell r="AH2038">
            <v>888.8888888888888</v>
          </cell>
        </row>
        <row r="2039">
          <cell r="A2039">
            <v>2746</v>
          </cell>
          <cell r="B2039" t="str">
            <v>Радиостанция Лен 122 НС</v>
          </cell>
          <cell r="C2039">
            <v>25</v>
          </cell>
          <cell r="D2039" t="str">
            <v>4</v>
          </cell>
          <cell r="E2039" t="str">
            <v>11.05.05</v>
          </cell>
          <cell r="F2039" t="str">
            <v/>
          </cell>
          <cell r="G2039" t="str">
            <v xml:space="preserve">  .  .</v>
          </cell>
          <cell r="H2039">
            <v>0.01</v>
          </cell>
          <cell r="I2039">
            <v>0</v>
          </cell>
          <cell r="J2039">
            <v>0</v>
          </cell>
          <cell r="K2039">
            <v>0.01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0.01</v>
          </cell>
          <cell r="Q2039">
            <v>0</v>
          </cell>
          <cell r="R2039">
            <v>123</v>
          </cell>
          <cell r="S2039">
            <v>935</v>
          </cell>
          <cell r="T2039" t="str">
            <v>Амортизация (канализация)</v>
          </cell>
          <cell r="U2039">
            <v>12000</v>
          </cell>
          <cell r="V2039">
            <v>7</v>
          </cell>
          <cell r="W2039">
            <v>5</v>
          </cell>
          <cell r="X2039">
            <v>2</v>
          </cell>
          <cell r="Y2039">
            <v>71.428571428571431</v>
          </cell>
          <cell r="Z2039">
            <v>8571.4285714285725</v>
          </cell>
          <cell r="AA2039">
            <v>3428.5714285714275</v>
          </cell>
          <cell r="AB2039">
            <v>342857.14285714272</v>
          </cell>
          <cell r="AC2039">
            <v>3428.5614285714273</v>
          </cell>
          <cell r="AD2039">
            <v>0</v>
          </cell>
          <cell r="AE2039">
            <v>3428.5714285714275</v>
          </cell>
          <cell r="AF2039">
            <v>0</v>
          </cell>
          <cell r="AG2039">
            <v>71.428571428571402</v>
          </cell>
          <cell r="AH2039">
            <v>142.85714285714286</v>
          </cell>
        </row>
        <row r="2040">
          <cell r="A2040">
            <v>2748</v>
          </cell>
          <cell r="B2040" t="str">
            <v>А/машина Камаз М 864 ВЕ илосос КО-507</v>
          </cell>
          <cell r="C2040">
            <v>10</v>
          </cell>
          <cell r="D2040" t="str">
            <v>10</v>
          </cell>
          <cell r="E2040" t="str">
            <v>11.05.05</v>
          </cell>
          <cell r="F2040" t="str">
            <v>ас машина, 10 тн, № двиг 614693, куз 1260235, шасси 0025983</v>
          </cell>
          <cell r="G2040" t="str">
            <v>01.01.90</v>
          </cell>
          <cell r="H2040">
            <v>0.01</v>
          </cell>
          <cell r="I2040">
            <v>0</v>
          </cell>
          <cell r="J2040">
            <v>0</v>
          </cell>
          <cell r="K2040">
            <v>0.01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0.01</v>
          </cell>
          <cell r="Q2040">
            <v>0</v>
          </cell>
          <cell r="R2040">
            <v>124</v>
          </cell>
          <cell r="S2040">
            <v>935</v>
          </cell>
          <cell r="T2040" t="str">
            <v>Амортизация (канализация)</v>
          </cell>
          <cell r="U2040">
            <v>1400000</v>
          </cell>
          <cell r="V2040">
            <v>25</v>
          </cell>
          <cell r="W2040">
            <v>17</v>
          </cell>
          <cell r="X2040">
            <v>8</v>
          </cell>
          <cell r="Y2040">
            <v>68</v>
          </cell>
          <cell r="Z2040">
            <v>952000</v>
          </cell>
          <cell r="AA2040">
            <v>448000</v>
          </cell>
          <cell r="AB2040">
            <v>44800000</v>
          </cell>
          <cell r="AC2040">
            <v>447999.99</v>
          </cell>
          <cell r="AD2040">
            <v>0</v>
          </cell>
          <cell r="AE2040">
            <v>448000</v>
          </cell>
          <cell r="AF2040">
            <v>0</v>
          </cell>
          <cell r="AG2040">
            <v>3733.3333333333335</v>
          </cell>
          <cell r="AH2040">
            <v>4666.666666666667</v>
          </cell>
        </row>
        <row r="2041">
          <cell r="A2041">
            <v>2786</v>
          </cell>
          <cell r="B2041" t="str">
            <v>Набор кабинетный</v>
          </cell>
          <cell r="C2041">
            <v>10</v>
          </cell>
          <cell r="D2041" t="str">
            <v>10</v>
          </cell>
          <cell r="E2041" t="str">
            <v>11.05.05</v>
          </cell>
          <cell r="F2041" t="str">
            <v/>
          </cell>
          <cell r="G2041" t="str">
            <v xml:space="preserve">  .  .</v>
          </cell>
          <cell r="H2041">
            <v>0.01</v>
          </cell>
          <cell r="I2041">
            <v>0</v>
          </cell>
          <cell r="J2041">
            <v>0</v>
          </cell>
          <cell r="K2041">
            <v>0.01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0.01</v>
          </cell>
          <cell r="Q2041">
            <v>0</v>
          </cell>
          <cell r="R2041">
            <v>125</v>
          </cell>
          <cell r="S2041">
            <v>935</v>
          </cell>
          <cell r="T2041" t="str">
            <v/>
          </cell>
          <cell r="U2041">
            <v>45000</v>
          </cell>
          <cell r="V2041">
            <v>19</v>
          </cell>
          <cell r="W2041">
            <v>11</v>
          </cell>
          <cell r="X2041">
            <v>8</v>
          </cell>
          <cell r="Y2041">
            <v>57.894736842105267</v>
          </cell>
          <cell r="Z2041">
            <v>26052.63157894737</v>
          </cell>
          <cell r="AA2041">
            <v>18947.36842105263</v>
          </cell>
          <cell r="AB2041">
            <v>1894736.8421052629</v>
          </cell>
          <cell r="AC2041">
            <v>18947.358421052631</v>
          </cell>
          <cell r="AD2041">
            <v>0</v>
          </cell>
          <cell r="AE2041">
            <v>18947.36842105263</v>
          </cell>
          <cell r="AF2041">
            <v>0</v>
          </cell>
          <cell r="AG2041">
            <v>157.89473684210523</v>
          </cell>
          <cell r="AH2041">
            <v>197.36842105263156</v>
          </cell>
        </row>
        <row r="2042">
          <cell r="A2042">
            <v>2811</v>
          </cell>
          <cell r="B2042" t="str">
            <v>Эл плита ТЭСМ</v>
          </cell>
          <cell r="C2042">
            <v>15</v>
          </cell>
          <cell r="D2042" t="str">
            <v>7</v>
          </cell>
          <cell r="E2042" t="str">
            <v>11.05.05</v>
          </cell>
          <cell r="F2042" t="str">
            <v/>
          </cell>
          <cell r="G2042" t="str">
            <v xml:space="preserve">  .  .</v>
          </cell>
          <cell r="H2042">
            <v>0.01</v>
          </cell>
          <cell r="I2042">
            <v>0</v>
          </cell>
          <cell r="J2042">
            <v>0</v>
          </cell>
          <cell r="K2042">
            <v>0.01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0.01</v>
          </cell>
          <cell r="Q2042">
            <v>0</v>
          </cell>
          <cell r="R2042">
            <v>123</v>
          </cell>
          <cell r="S2042">
            <v>821.3</v>
          </cell>
          <cell r="T2042" t="str">
            <v>За счет прибыли</v>
          </cell>
          <cell r="U2042">
            <v>38120</v>
          </cell>
          <cell r="V2042">
            <v>13</v>
          </cell>
          <cell r="W2042">
            <v>8</v>
          </cell>
          <cell r="X2042">
            <v>5</v>
          </cell>
          <cell r="Y2042">
            <v>61.53846153846154</v>
          </cell>
          <cell r="Z2042">
            <v>23458.461538461539</v>
          </cell>
          <cell r="AA2042">
            <v>14661.538461538461</v>
          </cell>
          <cell r="AB2042">
            <v>1466153.846153846</v>
          </cell>
          <cell r="AC2042">
            <v>14661.528461538461</v>
          </cell>
          <cell r="AD2042">
            <v>0</v>
          </cell>
          <cell r="AE2042">
            <v>14661.538461538461</v>
          </cell>
          <cell r="AF2042">
            <v>0</v>
          </cell>
          <cell r="AG2042">
            <v>183.26923076923075</v>
          </cell>
          <cell r="AH2042">
            <v>244.35897435897436</v>
          </cell>
        </row>
        <row r="2043">
          <cell r="A2043">
            <v>2840</v>
          </cell>
          <cell r="B2043" t="str">
            <v>Электросковорода</v>
          </cell>
          <cell r="C2043">
            <v>7</v>
          </cell>
          <cell r="D2043" t="str">
            <v>14</v>
          </cell>
          <cell r="E2043" t="str">
            <v>11.05.05</v>
          </cell>
          <cell r="F2043" t="str">
            <v/>
          </cell>
          <cell r="G2043" t="str">
            <v xml:space="preserve">  .  .</v>
          </cell>
          <cell r="H2043">
            <v>0.01</v>
          </cell>
          <cell r="I2043">
            <v>0</v>
          </cell>
          <cell r="J2043">
            <v>0</v>
          </cell>
          <cell r="K2043">
            <v>0.01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0.01</v>
          </cell>
          <cell r="Q2043">
            <v>0</v>
          </cell>
          <cell r="R2043">
            <v>123</v>
          </cell>
          <cell r="S2043">
            <v>821.3</v>
          </cell>
          <cell r="T2043" t="str">
            <v>За счет прибыли</v>
          </cell>
          <cell r="U2043">
            <v>75000</v>
          </cell>
          <cell r="V2043">
            <v>27</v>
          </cell>
          <cell r="W2043">
            <v>15</v>
          </cell>
          <cell r="X2043">
            <v>12</v>
          </cell>
          <cell r="Y2043">
            <v>55.555555555555557</v>
          </cell>
          <cell r="Z2043">
            <v>41666.666666666672</v>
          </cell>
          <cell r="AA2043">
            <v>33333.333333333328</v>
          </cell>
          <cell r="AB2043">
            <v>3333333.3333333326</v>
          </cell>
          <cell r="AC2043">
            <v>33333.323333333326</v>
          </cell>
          <cell r="AD2043">
            <v>0</v>
          </cell>
          <cell r="AE2043">
            <v>33333.333333333328</v>
          </cell>
          <cell r="AF2043">
            <v>0</v>
          </cell>
          <cell r="AG2043">
            <v>194.44444444444443</v>
          </cell>
          <cell r="AH2043">
            <v>231.4814814814815</v>
          </cell>
        </row>
        <row r="2044">
          <cell r="A2044">
            <v>2847</v>
          </cell>
          <cell r="B2044" t="str">
            <v>Трактор Т-40  т 055 МАF</v>
          </cell>
          <cell r="C2044">
            <v>10</v>
          </cell>
          <cell r="D2044" t="str">
            <v>10</v>
          </cell>
          <cell r="E2044" t="str">
            <v>11.05.05</v>
          </cell>
          <cell r="F2044" t="str">
            <v>зав № 19733, двиг 316965</v>
          </cell>
          <cell r="G2044" t="str">
            <v>01.01.88</v>
          </cell>
          <cell r="H2044">
            <v>0.01</v>
          </cell>
          <cell r="I2044">
            <v>0</v>
          </cell>
          <cell r="J2044">
            <v>0</v>
          </cell>
          <cell r="K2044">
            <v>0.01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0.01</v>
          </cell>
          <cell r="Q2044">
            <v>0</v>
          </cell>
          <cell r="R2044">
            <v>123</v>
          </cell>
          <cell r="S2044">
            <v>935</v>
          </cell>
          <cell r="T2044" t="str">
            <v>Амортизация (водопровод)</v>
          </cell>
          <cell r="U2044">
            <v>305000</v>
          </cell>
          <cell r="V2044">
            <v>27</v>
          </cell>
          <cell r="W2044">
            <v>19</v>
          </cell>
          <cell r="X2044">
            <v>8</v>
          </cell>
          <cell r="Y2044">
            <v>70.370370370370367</v>
          </cell>
          <cell r="Z2044">
            <v>214629.62962962964</v>
          </cell>
          <cell r="AA2044">
            <v>90370.370370370365</v>
          </cell>
          <cell r="AB2044">
            <v>9037037.0370370355</v>
          </cell>
          <cell r="AC2044">
            <v>90370.360370370356</v>
          </cell>
          <cell r="AD2044">
            <v>0</v>
          </cell>
          <cell r="AE2044">
            <v>90370.37037037035</v>
          </cell>
          <cell r="AF2044">
            <v>0</v>
          </cell>
          <cell r="AG2044">
            <v>753.08641975308626</v>
          </cell>
          <cell r="AH2044">
            <v>941.35802469135797</v>
          </cell>
        </row>
        <row r="2045">
          <cell r="A2045">
            <v>2849</v>
          </cell>
          <cell r="B2045" t="str">
            <v>Трактор МТ3-82 Т 351</v>
          </cell>
          <cell r="C2045">
            <v>10</v>
          </cell>
          <cell r="D2045" t="str">
            <v>10</v>
          </cell>
          <cell r="E2045" t="str">
            <v>11.05.05</v>
          </cell>
          <cell r="F2045" t="str">
            <v>зав № 673143, № дв 039067</v>
          </cell>
          <cell r="G2045" t="str">
            <v xml:space="preserve">  .  .</v>
          </cell>
          <cell r="H2045">
            <v>0.01</v>
          </cell>
          <cell r="I2045">
            <v>0</v>
          </cell>
          <cell r="J2045">
            <v>0</v>
          </cell>
          <cell r="K2045">
            <v>0.01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0.01</v>
          </cell>
          <cell r="Q2045">
            <v>0</v>
          </cell>
          <cell r="R2045">
            <v>123</v>
          </cell>
          <cell r="S2045">
            <v>935</v>
          </cell>
          <cell r="T2045" t="str">
            <v>Амортизация (водопровод)</v>
          </cell>
          <cell r="U2045">
            <v>950000</v>
          </cell>
          <cell r="V2045">
            <v>19</v>
          </cell>
          <cell r="W2045">
            <v>11</v>
          </cell>
          <cell r="X2045">
            <v>8</v>
          </cell>
          <cell r="Y2045">
            <v>57.894736842105267</v>
          </cell>
          <cell r="Z2045">
            <v>550000</v>
          </cell>
          <cell r="AA2045">
            <v>400000</v>
          </cell>
          <cell r="AB2045">
            <v>40000000</v>
          </cell>
          <cell r="AC2045">
            <v>399999.99</v>
          </cell>
          <cell r="AD2045">
            <v>0</v>
          </cell>
          <cell r="AE2045">
            <v>400000</v>
          </cell>
          <cell r="AF2045">
            <v>0</v>
          </cell>
          <cell r="AG2045">
            <v>3333.3333333333335</v>
          </cell>
          <cell r="AH2045">
            <v>4166.666666666667</v>
          </cell>
        </row>
        <row r="2046">
          <cell r="A2046">
            <v>2859</v>
          </cell>
          <cell r="B2046" t="str">
            <v>Станок токарно-винторезный-163</v>
          </cell>
          <cell r="C2046">
            <v>15</v>
          </cell>
          <cell r="D2046" t="str">
            <v>7</v>
          </cell>
          <cell r="E2046" t="str">
            <v>11.05.05</v>
          </cell>
          <cell r="F2046" t="str">
            <v/>
          </cell>
          <cell r="G2046" t="str">
            <v xml:space="preserve">  .  .</v>
          </cell>
          <cell r="H2046">
            <v>0.01</v>
          </cell>
          <cell r="I2046">
            <v>0</v>
          </cell>
          <cell r="J2046">
            <v>0</v>
          </cell>
          <cell r="K2046">
            <v>0.01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0.01</v>
          </cell>
          <cell r="Q2046">
            <v>0</v>
          </cell>
          <cell r="R2046">
            <v>123</v>
          </cell>
          <cell r="S2046">
            <v>821.1</v>
          </cell>
          <cell r="T2046" t="str">
            <v>Амортизация Подъем воды</v>
          </cell>
          <cell r="U2046">
            <v>600000</v>
          </cell>
          <cell r="V2046">
            <v>13</v>
          </cell>
          <cell r="W2046">
            <v>8</v>
          </cell>
          <cell r="X2046">
            <v>5</v>
          </cell>
          <cell r="Y2046">
            <v>61.53846153846154</v>
          </cell>
          <cell r="Z2046">
            <v>369230.76923076925</v>
          </cell>
          <cell r="AA2046">
            <v>230769.23076923075</v>
          </cell>
          <cell r="AB2046">
            <v>23076923.076923076</v>
          </cell>
          <cell r="AC2046">
            <v>230769.22076923074</v>
          </cell>
          <cell r="AD2046">
            <v>0</v>
          </cell>
          <cell r="AE2046">
            <v>230769.23076923075</v>
          </cell>
          <cell r="AF2046">
            <v>0</v>
          </cell>
          <cell r="AG2046">
            <v>2884.6153846153843</v>
          </cell>
          <cell r="AH2046">
            <v>3846.1538461538462</v>
          </cell>
        </row>
        <row r="2047">
          <cell r="A2047">
            <v>2860</v>
          </cell>
          <cell r="B2047" t="str">
            <v>Станок строгальный 735</v>
          </cell>
          <cell r="C2047">
            <v>15</v>
          </cell>
          <cell r="D2047" t="str">
            <v>7</v>
          </cell>
          <cell r="E2047" t="str">
            <v>11.05.05</v>
          </cell>
          <cell r="F2047" t="str">
            <v/>
          </cell>
          <cell r="G2047" t="str">
            <v xml:space="preserve">  .  .</v>
          </cell>
          <cell r="H2047">
            <v>0.01</v>
          </cell>
          <cell r="I2047">
            <v>0</v>
          </cell>
          <cell r="J2047">
            <v>0</v>
          </cell>
          <cell r="K2047">
            <v>0.01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0.01</v>
          </cell>
          <cell r="Q2047">
            <v>0</v>
          </cell>
          <cell r="R2047">
            <v>123</v>
          </cell>
          <cell r="S2047">
            <v>935</v>
          </cell>
          <cell r="T2047" t="str">
            <v>Амортизация Перекачка сточной жидкости</v>
          </cell>
          <cell r="U2047">
            <v>20000</v>
          </cell>
          <cell r="V2047">
            <v>13</v>
          </cell>
          <cell r="W2047">
            <v>8</v>
          </cell>
          <cell r="X2047">
            <v>5</v>
          </cell>
          <cell r="Y2047">
            <v>61.53846153846154</v>
          </cell>
          <cell r="Z2047">
            <v>12307.692307692309</v>
          </cell>
          <cell r="AA2047">
            <v>7692.3076923076915</v>
          </cell>
          <cell r="AB2047">
            <v>769230.76923076913</v>
          </cell>
          <cell r="AC2047">
            <v>7692.2976923076912</v>
          </cell>
          <cell r="AD2047">
            <v>0</v>
          </cell>
          <cell r="AE2047">
            <v>7692.3076923076915</v>
          </cell>
          <cell r="AF2047">
            <v>0</v>
          </cell>
          <cell r="AG2047">
            <v>96.153846153846146</v>
          </cell>
          <cell r="AH2047">
            <v>128.2051282051282</v>
          </cell>
        </row>
        <row r="2048">
          <cell r="A2048">
            <v>2861</v>
          </cell>
          <cell r="B2048" t="str">
            <v>Станок токарно-винторезный 1К-62</v>
          </cell>
          <cell r="C2048">
            <v>15</v>
          </cell>
          <cell r="D2048" t="str">
            <v>7</v>
          </cell>
          <cell r="E2048" t="str">
            <v>11.05.05</v>
          </cell>
          <cell r="F2048" t="str">
            <v/>
          </cell>
          <cell r="G2048" t="str">
            <v xml:space="preserve">  .  .</v>
          </cell>
          <cell r="H2048">
            <v>0.01</v>
          </cell>
          <cell r="I2048">
            <v>0</v>
          </cell>
          <cell r="J2048">
            <v>0</v>
          </cell>
          <cell r="K2048">
            <v>0.01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0.01</v>
          </cell>
          <cell r="Q2048">
            <v>0</v>
          </cell>
          <cell r="R2048">
            <v>123</v>
          </cell>
          <cell r="S2048">
            <v>821.1</v>
          </cell>
          <cell r="T2048" t="str">
            <v/>
          </cell>
          <cell r="U2048">
            <v>600000</v>
          </cell>
          <cell r="V2048">
            <v>13</v>
          </cell>
          <cell r="W2048">
            <v>8</v>
          </cell>
          <cell r="X2048">
            <v>5</v>
          </cell>
          <cell r="Y2048">
            <v>61.53846153846154</v>
          </cell>
          <cell r="Z2048">
            <v>369230.76923076925</v>
          </cell>
          <cell r="AA2048">
            <v>230769.23076923075</v>
          </cell>
          <cell r="AB2048">
            <v>23076923.076923076</v>
          </cell>
          <cell r="AC2048">
            <v>230769.22076923074</v>
          </cell>
          <cell r="AD2048">
            <v>0</v>
          </cell>
          <cell r="AE2048">
            <v>230769.23076923075</v>
          </cell>
          <cell r="AF2048">
            <v>0</v>
          </cell>
          <cell r="AG2048">
            <v>2884.6153846153843</v>
          </cell>
          <cell r="AH2048">
            <v>3846.1538461538462</v>
          </cell>
        </row>
        <row r="2049">
          <cell r="A2049">
            <v>2865</v>
          </cell>
          <cell r="B2049" t="str">
            <v>Точило наждачное 3Б-633</v>
          </cell>
          <cell r="C2049">
            <v>7</v>
          </cell>
          <cell r="D2049" t="str">
            <v>14</v>
          </cell>
          <cell r="E2049" t="str">
            <v>11.05.05</v>
          </cell>
          <cell r="F2049" t="str">
            <v/>
          </cell>
          <cell r="G2049" t="str">
            <v xml:space="preserve">  .  .</v>
          </cell>
          <cell r="H2049">
            <v>0.01</v>
          </cell>
          <cell r="I2049">
            <v>0</v>
          </cell>
          <cell r="J2049">
            <v>0</v>
          </cell>
          <cell r="K2049">
            <v>0.01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0.01</v>
          </cell>
          <cell r="Q2049">
            <v>0</v>
          </cell>
          <cell r="R2049">
            <v>123</v>
          </cell>
          <cell r="S2049">
            <v>935</v>
          </cell>
          <cell r="T2049" t="str">
            <v>Амортизация (водопровод)</v>
          </cell>
          <cell r="U2049">
            <v>116000</v>
          </cell>
          <cell r="V2049">
            <v>27</v>
          </cell>
          <cell r="W2049">
            <v>15</v>
          </cell>
          <cell r="X2049">
            <v>12</v>
          </cell>
          <cell r="Y2049">
            <v>55.555555555555557</v>
          </cell>
          <cell r="Z2049">
            <v>64444.444444444445</v>
          </cell>
          <cell r="AA2049">
            <v>51555.555555555555</v>
          </cell>
          <cell r="AB2049">
            <v>5155555.555555555</v>
          </cell>
          <cell r="AC2049">
            <v>51555.545555555553</v>
          </cell>
          <cell r="AD2049">
            <v>0</v>
          </cell>
          <cell r="AE2049">
            <v>51555.555555555555</v>
          </cell>
          <cell r="AF2049">
            <v>0</v>
          </cell>
          <cell r="AG2049">
            <v>300.7407407407407</v>
          </cell>
          <cell r="AH2049">
            <v>358.02469135802471</v>
          </cell>
        </row>
        <row r="2050">
          <cell r="A2050">
            <v>2876</v>
          </cell>
          <cell r="B2050" t="str">
            <v>Станок ВМС-28 трубный</v>
          </cell>
          <cell r="C2050">
            <v>15</v>
          </cell>
          <cell r="D2050" t="str">
            <v>7</v>
          </cell>
          <cell r="E2050" t="str">
            <v>11.05.05</v>
          </cell>
          <cell r="F2050" t="str">
            <v/>
          </cell>
          <cell r="G2050" t="str">
            <v xml:space="preserve">  .  .</v>
          </cell>
          <cell r="H2050">
            <v>0.01</v>
          </cell>
          <cell r="I2050">
            <v>0</v>
          </cell>
          <cell r="J2050">
            <v>0</v>
          </cell>
          <cell r="K2050">
            <v>0.01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0.01</v>
          </cell>
          <cell r="Q2050">
            <v>0</v>
          </cell>
          <cell r="R2050">
            <v>123</v>
          </cell>
          <cell r="S2050">
            <v>935</v>
          </cell>
          <cell r="T2050" t="str">
            <v>Амортизация Перекачка сточной жидкости</v>
          </cell>
          <cell r="U2050">
            <v>750000</v>
          </cell>
          <cell r="V2050">
            <v>13</v>
          </cell>
          <cell r="W2050">
            <v>8</v>
          </cell>
          <cell r="X2050">
            <v>5</v>
          </cell>
          <cell r="Y2050">
            <v>61.53846153846154</v>
          </cell>
          <cell r="Z2050">
            <v>461538.46153846156</v>
          </cell>
          <cell r="AA2050">
            <v>288461.53846153844</v>
          </cell>
          <cell r="AB2050">
            <v>28846153.846153844</v>
          </cell>
          <cell r="AC2050">
            <v>288461.52846153843</v>
          </cell>
          <cell r="AD2050">
            <v>0</v>
          </cell>
          <cell r="AE2050">
            <v>288461.53846153844</v>
          </cell>
          <cell r="AF2050">
            <v>0</v>
          </cell>
          <cell r="AG2050">
            <v>3605.7692307692309</v>
          </cell>
          <cell r="AH2050">
            <v>4807.6923076923076</v>
          </cell>
        </row>
        <row r="2051">
          <cell r="A2051">
            <v>2879</v>
          </cell>
          <cell r="B2051" t="str">
            <v>Сверлильный станок</v>
          </cell>
          <cell r="C2051">
            <v>15</v>
          </cell>
          <cell r="D2051" t="str">
            <v>7</v>
          </cell>
          <cell r="E2051" t="str">
            <v>11.05.05</v>
          </cell>
          <cell r="F2051" t="str">
            <v/>
          </cell>
          <cell r="G2051" t="str">
            <v xml:space="preserve">  .  .</v>
          </cell>
          <cell r="H2051">
            <v>0.01</v>
          </cell>
          <cell r="I2051">
            <v>0</v>
          </cell>
          <cell r="J2051">
            <v>0</v>
          </cell>
          <cell r="K2051">
            <v>0.01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0.01</v>
          </cell>
          <cell r="Q2051">
            <v>0</v>
          </cell>
          <cell r="R2051">
            <v>123</v>
          </cell>
          <cell r="S2051">
            <v>935</v>
          </cell>
          <cell r="T2051" t="str">
            <v>Амортизация Перекачка сточной жидкости</v>
          </cell>
          <cell r="U2051">
            <v>60000</v>
          </cell>
          <cell r="V2051">
            <v>13</v>
          </cell>
          <cell r="W2051">
            <v>8</v>
          </cell>
          <cell r="X2051">
            <v>5</v>
          </cell>
          <cell r="Y2051">
            <v>61.53846153846154</v>
          </cell>
          <cell r="Z2051">
            <v>36923.076923076922</v>
          </cell>
          <cell r="AA2051">
            <v>23076.923076923078</v>
          </cell>
          <cell r="AB2051">
            <v>2307692.307692308</v>
          </cell>
          <cell r="AC2051">
            <v>23076.913076923083</v>
          </cell>
          <cell r="AD2051">
            <v>0</v>
          </cell>
          <cell r="AE2051">
            <v>23076.923076923082</v>
          </cell>
          <cell r="AF2051">
            <v>0</v>
          </cell>
          <cell r="AG2051">
            <v>288.46153846153851</v>
          </cell>
          <cell r="AH2051">
            <v>384.61538461538458</v>
          </cell>
        </row>
        <row r="2052">
          <cell r="A2052">
            <v>2880</v>
          </cell>
          <cell r="B2052" t="str">
            <v>Станок 3Б-634 с приставкой и узлом 55</v>
          </cell>
          <cell r="C2052">
            <v>15</v>
          </cell>
          <cell r="D2052" t="str">
            <v>7</v>
          </cell>
          <cell r="E2052" t="str">
            <v>11.05.05</v>
          </cell>
          <cell r="F2052" t="str">
            <v/>
          </cell>
          <cell r="G2052" t="str">
            <v xml:space="preserve">  .  .</v>
          </cell>
          <cell r="H2052">
            <v>0.01</v>
          </cell>
          <cell r="I2052">
            <v>0</v>
          </cell>
          <cell r="J2052">
            <v>0</v>
          </cell>
          <cell r="K2052">
            <v>0.01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0.01</v>
          </cell>
          <cell r="Q2052">
            <v>0</v>
          </cell>
          <cell r="R2052">
            <v>123</v>
          </cell>
          <cell r="S2052">
            <v>935</v>
          </cell>
          <cell r="T2052" t="str">
            <v>Амортизация Подъем воды</v>
          </cell>
          <cell r="U2052">
            <v>116000</v>
          </cell>
          <cell r="V2052">
            <v>13</v>
          </cell>
          <cell r="W2052">
            <v>8</v>
          </cell>
          <cell r="X2052">
            <v>5</v>
          </cell>
          <cell r="Y2052">
            <v>61.53846153846154</v>
          </cell>
          <cell r="Z2052">
            <v>71384.61538461539</v>
          </cell>
          <cell r="AA2052">
            <v>44615.38461538461</v>
          </cell>
          <cell r="AB2052">
            <v>4461538.461538461</v>
          </cell>
          <cell r="AC2052">
            <v>44615.374615384608</v>
          </cell>
          <cell r="AD2052">
            <v>0</v>
          </cell>
          <cell r="AE2052">
            <v>44615.38461538461</v>
          </cell>
          <cell r="AF2052">
            <v>0</v>
          </cell>
          <cell r="AG2052">
            <v>557.69230769230762</v>
          </cell>
          <cell r="AH2052">
            <v>743.58974358974365</v>
          </cell>
        </row>
        <row r="2053">
          <cell r="A2053">
            <v>2881</v>
          </cell>
          <cell r="B2053" t="str">
            <v>Станок горизонтально-фрезерный 6Н-81</v>
          </cell>
          <cell r="C2053">
            <v>15</v>
          </cell>
          <cell r="D2053" t="str">
            <v>7</v>
          </cell>
          <cell r="E2053" t="str">
            <v>11.05.05</v>
          </cell>
          <cell r="F2053" t="str">
            <v/>
          </cell>
          <cell r="G2053" t="str">
            <v xml:space="preserve">  .  .</v>
          </cell>
          <cell r="H2053">
            <v>0.01</v>
          </cell>
          <cell r="I2053">
            <v>0</v>
          </cell>
          <cell r="J2053">
            <v>0</v>
          </cell>
          <cell r="K2053">
            <v>0.01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0.01</v>
          </cell>
          <cell r="Q2053">
            <v>0</v>
          </cell>
          <cell r="R2053">
            <v>123</v>
          </cell>
          <cell r="S2053">
            <v>935</v>
          </cell>
          <cell r="T2053" t="str">
            <v>Амортизация Подъем воды</v>
          </cell>
          <cell r="U2053">
            <v>200000</v>
          </cell>
          <cell r="V2053">
            <v>13</v>
          </cell>
          <cell r="W2053">
            <v>8</v>
          </cell>
          <cell r="X2053">
            <v>5</v>
          </cell>
          <cell r="Y2053">
            <v>61.53846153846154</v>
          </cell>
          <cell r="Z2053">
            <v>123076.92307692308</v>
          </cell>
          <cell r="AA2053">
            <v>76923.076923076922</v>
          </cell>
          <cell r="AB2053">
            <v>7692307.692307692</v>
          </cell>
          <cell r="AC2053">
            <v>76923.066923076927</v>
          </cell>
          <cell r="AD2053">
            <v>0</v>
          </cell>
          <cell r="AE2053">
            <v>76923.076923076922</v>
          </cell>
          <cell r="AF2053">
            <v>0</v>
          </cell>
          <cell r="AG2053">
            <v>961.53846153846143</v>
          </cell>
          <cell r="AH2053">
            <v>1282.051282051282</v>
          </cell>
        </row>
        <row r="2054">
          <cell r="A2054">
            <v>2883</v>
          </cell>
          <cell r="B2054" t="str">
            <v>Радиально-сверлильный станок</v>
          </cell>
          <cell r="C2054">
            <v>15</v>
          </cell>
          <cell r="D2054" t="str">
            <v>7</v>
          </cell>
          <cell r="E2054" t="str">
            <v>11.05.05</v>
          </cell>
          <cell r="F2054" t="str">
            <v/>
          </cell>
          <cell r="G2054" t="str">
            <v xml:space="preserve">  .  .</v>
          </cell>
          <cell r="H2054">
            <v>0.01</v>
          </cell>
          <cell r="I2054">
            <v>0</v>
          </cell>
          <cell r="J2054">
            <v>0</v>
          </cell>
          <cell r="K2054">
            <v>0.01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0.01</v>
          </cell>
          <cell r="Q2054">
            <v>0</v>
          </cell>
          <cell r="R2054">
            <v>123</v>
          </cell>
          <cell r="S2054">
            <v>935</v>
          </cell>
          <cell r="T2054" t="str">
            <v/>
          </cell>
          <cell r="U2054">
            <v>2276000</v>
          </cell>
          <cell r="V2054">
            <v>13</v>
          </cell>
          <cell r="W2054">
            <v>8</v>
          </cell>
          <cell r="X2054">
            <v>5</v>
          </cell>
          <cell r="Y2054">
            <v>61.53846153846154</v>
          </cell>
          <cell r="Z2054">
            <v>1400615.3846153847</v>
          </cell>
          <cell r="AA2054">
            <v>875384.61538461526</v>
          </cell>
          <cell r="AB2054">
            <v>87538461.538461521</v>
          </cell>
          <cell r="AC2054">
            <v>875384.60538461525</v>
          </cell>
          <cell r="AD2054">
            <v>0</v>
          </cell>
          <cell r="AE2054">
            <v>875384.61538461526</v>
          </cell>
          <cell r="AF2054">
            <v>0</v>
          </cell>
          <cell r="AG2054">
            <v>10942.30769230769</v>
          </cell>
          <cell r="AH2054">
            <v>14589.743589743588</v>
          </cell>
        </row>
        <row r="2055">
          <cell r="A2055">
            <v>2885</v>
          </cell>
          <cell r="B2055" t="str">
            <v>Станок комб. пресс-ножницы Н-5222</v>
          </cell>
          <cell r="C2055">
            <v>15</v>
          </cell>
          <cell r="D2055" t="str">
            <v>7</v>
          </cell>
          <cell r="E2055" t="str">
            <v>11.05.05</v>
          </cell>
          <cell r="F2055" t="str">
            <v/>
          </cell>
          <cell r="G2055" t="str">
            <v xml:space="preserve">  .  .</v>
          </cell>
          <cell r="H2055">
            <v>0.01</v>
          </cell>
          <cell r="I2055">
            <v>0</v>
          </cell>
          <cell r="J2055">
            <v>0</v>
          </cell>
          <cell r="K2055">
            <v>0.01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0.01</v>
          </cell>
          <cell r="Q2055">
            <v>0</v>
          </cell>
          <cell r="R2055">
            <v>123</v>
          </cell>
          <cell r="S2055">
            <v>821.1</v>
          </cell>
          <cell r="T2055" t="str">
            <v>Амортизация Перекачка сточной жидкости</v>
          </cell>
          <cell r="U2055">
            <v>720000</v>
          </cell>
          <cell r="V2055">
            <v>13</v>
          </cell>
          <cell r="W2055">
            <v>8</v>
          </cell>
          <cell r="X2055">
            <v>5</v>
          </cell>
          <cell r="Y2055">
            <v>61.53846153846154</v>
          </cell>
          <cell r="Z2055">
            <v>443076.92307692312</v>
          </cell>
          <cell r="AA2055">
            <v>276923.07692307688</v>
          </cell>
          <cell r="AB2055">
            <v>27692307.692307688</v>
          </cell>
          <cell r="AC2055">
            <v>276923.06692307687</v>
          </cell>
          <cell r="AD2055">
            <v>0</v>
          </cell>
          <cell r="AE2055">
            <v>276923.07692307688</v>
          </cell>
          <cell r="AF2055">
            <v>0</v>
          </cell>
          <cell r="AG2055">
            <v>3461.538461538461</v>
          </cell>
          <cell r="AH2055">
            <v>4615.3846153846152</v>
          </cell>
        </row>
        <row r="2056">
          <cell r="A2056">
            <v>2886</v>
          </cell>
          <cell r="B2056" t="str">
            <v>Станок отрезной ножовочный 872м</v>
          </cell>
          <cell r="C2056">
            <v>15</v>
          </cell>
          <cell r="D2056" t="str">
            <v>7</v>
          </cell>
          <cell r="E2056" t="str">
            <v>11.05.05</v>
          </cell>
          <cell r="F2056" t="str">
            <v/>
          </cell>
          <cell r="G2056" t="str">
            <v xml:space="preserve">  .  .</v>
          </cell>
          <cell r="H2056">
            <v>0.01</v>
          </cell>
          <cell r="I2056">
            <v>0</v>
          </cell>
          <cell r="J2056">
            <v>0</v>
          </cell>
          <cell r="K2056">
            <v>0.01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0.01</v>
          </cell>
          <cell r="Q2056">
            <v>0</v>
          </cell>
          <cell r="R2056">
            <v>123</v>
          </cell>
          <cell r="S2056">
            <v>821.1</v>
          </cell>
          <cell r="T2056" t="str">
            <v>Амортизация Перекачка сточной жидкости</v>
          </cell>
          <cell r="U2056">
            <v>151934</v>
          </cell>
          <cell r="V2056">
            <v>13</v>
          </cell>
          <cell r="W2056">
            <v>8</v>
          </cell>
          <cell r="X2056">
            <v>5</v>
          </cell>
          <cell r="Y2056">
            <v>61.53846153846154</v>
          </cell>
          <cell r="Z2056">
            <v>93497.846153846156</v>
          </cell>
          <cell r="AA2056">
            <v>58436.153846153844</v>
          </cell>
          <cell r="AB2056">
            <v>5843615.384615384</v>
          </cell>
          <cell r="AC2056">
            <v>58436.143846153842</v>
          </cell>
          <cell r="AD2056">
            <v>0</v>
          </cell>
          <cell r="AE2056">
            <v>58436.153846153844</v>
          </cell>
          <cell r="AF2056">
            <v>0</v>
          </cell>
          <cell r="AG2056">
            <v>730.45192307692298</v>
          </cell>
          <cell r="AH2056">
            <v>973.93589743589746</v>
          </cell>
        </row>
        <row r="2057">
          <cell r="A2057">
            <v>2890</v>
          </cell>
          <cell r="B2057" t="str">
            <v>Искатель ИПК-69</v>
          </cell>
          <cell r="C2057">
            <v>10</v>
          </cell>
          <cell r="D2057" t="str">
            <v>10</v>
          </cell>
          <cell r="E2057" t="str">
            <v>11.05.05</v>
          </cell>
          <cell r="F2057" t="str">
            <v/>
          </cell>
          <cell r="G2057" t="str">
            <v xml:space="preserve">  .  .</v>
          </cell>
          <cell r="H2057">
            <v>0.01</v>
          </cell>
          <cell r="I2057">
            <v>0</v>
          </cell>
          <cell r="J2057">
            <v>0</v>
          </cell>
          <cell r="K2057">
            <v>0.01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0.01</v>
          </cell>
          <cell r="Q2057">
            <v>0</v>
          </cell>
          <cell r="R2057">
            <v>123</v>
          </cell>
          <cell r="S2057">
            <v>935</v>
          </cell>
          <cell r="T2057" t="str">
            <v>Амортизация Перекачка сточной жидкости</v>
          </cell>
          <cell r="U2057">
            <v>28000</v>
          </cell>
          <cell r="V2057">
            <v>4</v>
          </cell>
          <cell r="W2057">
            <v>2</v>
          </cell>
          <cell r="X2057">
            <v>2</v>
          </cell>
          <cell r="Y2057">
            <v>50</v>
          </cell>
          <cell r="Z2057">
            <v>14000</v>
          </cell>
          <cell r="AA2057">
            <v>14000</v>
          </cell>
          <cell r="AB2057">
            <v>1400000</v>
          </cell>
          <cell r="AC2057">
            <v>13999.99</v>
          </cell>
          <cell r="AD2057">
            <v>0</v>
          </cell>
          <cell r="AE2057">
            <v>14000</v>
          </cell>
          <cell r="AF2057">
            <v>0</v>
          </cell>
          <cell r="AG2057">
            <v>116.66666666666667</v>
          </cell>
          <cell r="AH2057">
            <v>583.33333333333337</v>
          </cell>
        </row>
        <row r="2058">
          <cell r="A2058">
            <v>2938</v>
          </cell>
          <cell r="B2058" t="str">
            <v>Р/станция рента 19</v>
          </cell>
          <cell r="C2058">
            <v>25</v>
          </cell>
          <cell r="D2058" t="str">
            <v>4</v>
          </cell>
          <cell r="E2058" t="str">
            <v>11.05.05</v>
          </cell>
          <cell r="F2058" t="str">
            <v/>
          </cell>
          <cell r="G2058" t="str">
            <v xml:space="preserve">  .  .</v>
          </cell>
          <cell r="H2058">
            <v>0.01</v>
          </cell>
          <cell r="I2058">
            <v>0</v>
          </cell>
          <cell r="J2058">
            <v>0</v>
          </cell>
          <cell r="K2058">
            <v>0.01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0.01</v>
          </cell>
          <cell r="Q2058">
            <v>0</v>
          </cell>
          <cell r="R2058">
            <v>123</v>
          </cell>
          <cell r="S2058">
            <v>935</v>
          </cell>
          <cell r="T2058" t="str">
            <v>Амортизация (канализация)</v>
          </cell>
          <cell r="U2058">
            <v>12000</v>
          </cell>
          <cell r="V2058">
            <v>7</v>
          </cell>
          <cell r="W2058">
            <v>5</v>
          </cell>
          <cell r="X2058">
            <v>2</v>
          </cell>
          <cell r="Y2058">
            <v>71.428571428571431</v>
          </cell>
          <cell r="Z2058">
            <v>8571.4285714285725</v>
          </cell>
          <cell r="AA2058">
            <v>3428.5714285714275</v>
          </cell>
          <cell r="AB2058">
            <v>342857.14285714272</v>
          </cell>
          <cell r="AC2058">
            <v>3428.5614285714273</v>
          </cell>
          <cell r="AD2058">
            <v>0</v>
          </cell>
          <cell r="AE2058">
            <v>3428.5714285714275</v>
          </cell>
          <cell r="AF2058">
            <v>0</v>
          </cell>
          <cell r="AG2058">
            <v>71.428571428571402</v>
          </cell>
          <cell r="AH2058">
            <v>142.85714285714286</v>
          </cell>
        </row>
        <row r="2059">
          <cell r="A2059">
            <v>2940</v>
          </cell>
          <cell r="B2059" t="str">
            <v>Р/станция Лен рента 24</v>
          </cell>
          <cell r="C2059">
            <v>25</v>
          </cell>
          <cell r="D2059" t="str">
            <v>4</v>
          </cell>
          <cell r="E2059" t="str">
            <v>11.05.05</v>
          </cell>
          <cell r="F2059" t="str">
            <v/>
          </cell>
          <cell r="G2059" t="str">
            <v xml:space="preserve">  .  .</v>
          </cell>
          <cell r="H2059">
            <v>0.01</v>
          </cell>
          <cell r="I2059">
            <v>0</v>
          </cell>
          <cell r="J2059">
            <v>0</v>
          </cell>
          <cell r="K2059">
            <v>0.01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0.01</v>
          </cell>
          <cell r="Q2059">
            <v>0</v>
          </cell>
          <cell r="R2059">
            <v>123</v>
          </cell>
          <cell r="S2059">
            <v>935</v>
          </cell>
          <cell r="T2059" t="str">
            <v>Амортизация (канализация)</v>
          </cell>
          <cell r="U2059">
            <v>12000</v>
          </cell>
          <cell r="V2059">
            <v>7</v>
          </cell>
          <cell r="W2059">
            <v>5</v>
          </cell>
          <cell r="X2059">
            <v>2</v>
          </cell>
          <cell r="Y2059">
            <v>71.428571428571431</v>
          </cell>
          <cell r="Z2059">
            <v>8571.4285714285725</v>
          </cell>
          <cell r="AA2059">
            <v>3428.5714285714275</v>
          </cell>
          <cell r="AB2059">
            <v>342857.14285714272</v>
          </cell>
          <cell r="AC2059">
            <v>3428.5614285714273</v>
          </cell>
          <cell r="AD2059">
            <v>0</v>
          </cell>
          <cell r="AE2059">
            <v>3428.5714285714275</v>
          </cell>
          <cell r="AF2059">
            <v>0</v>
          </cell>
          <cell r="AG2059">
            <v>71.428571428571402</v>
          </cell>
          <cell r="AH2059">
            <v>142.85714285714286</v>
          </cell>
        </row>
        <row r="2060">
          <cell r="A2060">
            <v>2949</v>
          </cell>
          <cell r="B2060" t="str">
            <v>А/машина Газ-53 М 119 ВЕ Сайрам  Вахтовка</v>
          </cell>
          <cell r="C2060">
            <v>10</v>
          </cell>
          <cell r="D2060" t="str">
            <v>10</v>
          </cell>
          <cell r="E2060" t="str">
            <v>11.05.05</v>
          </cell>
          <cell r="F2060" t="str">
            <v>автобус, 18 мест, № двиг 11409, шасси 985578</v>
          </cell>
          <cell r="G2060" t="str">
            <v>01.01.87</v>
          </cell>
          <cell r="H2060">
            <v>0.01</v>
          </cell>
          <cell r="I2060">
            <v>0</v>
          </cell>
          <cell r="J2060">
            <v>0</v>
          </cell>
          <cell r="K2060">
            <v>0.01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0.01</v>
          </cell>
          <cell r="Q2060">
            <v>0</v>
          </cell>
          <cell r="R2060">
            <v>124</v>
          </cell>
          <cell r="S2060">
            <v>845.9</v>
          </cell>
          <cell r="T2060" t="str">
            <v>Амортизация (Установка приборов учета на сетях физ и юр лиц)</v>
          </cell>
          <cell r="U2060">
            <v>380000</v>
          </cell>
          <cell r="V2060">
            <v>28</v>
          </cell>
          <cell r="W2060">
            <v>20</v>
          </cell>
          <cell r="X2060">
            <v>8</v>
          </cell>
          <cell r="Y2060">
            <v>71.428571428571431</v>
          </cell>
          <cell r="Z2060">
            <v>271428.57142857142</v>
          </cell>
          <cell r="AA2060">
            <v>108571.42857142858</v>
          </cell>
          <cell r="AB2060">
            <v>10857142.857142858</v>
          </cell>
          <cell r="AC2060">
            <v>108571.41857142858</v>
          </cell>
          <cell r="AD2060">
            <v>0</v>
          </cell>
          <cell r="AE2060">
            <v>108571.42857142858</v>
          </cell>
          <cell r="AF2060">
            <v>0</v>
          </cell>
          <cell r="AG2060">
            <v>904.76190476190493</v>
          </cell>
          <cell r="AH2060">
            <v>1130.952380952381</v>
          </cell>
        </row>
        <row r="2061">
          <cell r="A2061">
            <v>2952</v>
          </cell>
          <cell r="B2061" t="str">
            <v>А/машина Газ-52  М112 CH (бывш. 67-16)  фургон специальная</v>
          </cell>
          <cell r="C2061">
            <v>10</v>
          </cell>
          <cell r="D2061" t="str">
            <v>10</v>
          </cell>
          <cell r="E2061" t="str">
            <v>11.05.05</v>
          </cell>
          <cell r="F2061" t="str">
            <v>фургон, 3 тн, № двиг 003509, шасси 0018914</v>
          </cell>
          <cell r="G2061" t="str">
            <v>01.01.75</v>
          </cell>
          <cell r="H2061">
            <v>0.01</v>
          </cell>
          <cell r="I2061">
            <v>0</v>
          </cell>
          <cell r="J2061">
            <v>0</v>
          </cell>
          <cell r="K2061">
            <v>0.01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0.01</v>
          </cell>
          <cell r="Q2061">
            <v>0</v>
          </cell>
          <cell r="R2061">
            <v>124</v>
          </cell>
          <cell r="S2061">
            <v>935</v>
          </cell>
          <cell r="T2061" t="str">
            <v>Амортизация (канализация)</v>
          </cell>
          <cell r="U2061">
            <v>320000</v>
          </cell>
          <cell r="V2061">
            <v>40</v>
          </cell>
          <cell r="W2061">
            <v>32</v>
          </cell>
          <cell r="X2061">
            <v>8</v>
          </cell>
          <cell r="Y2061">
            <v>80</v>
          </cell>
          <cell r="Z2061">
            <v>256000</v>
          </cell>
          <cell r="AA2061">
            <v>64000</v>
          </cell>
          <cell r="AB2061">
            <v>6400000</v>
          </cell>
          <cell r="AC2061">
            <v>63999.99</v>
          </cell>
          <cell r="AD2061">
            <v>0</v>
          </cell>
          <cell r="AE2061">
            <v>64000</v>
          </cell>
          <cell r="AF2061">
            <v>0</v>
          </cell>
          <cell r="AG2061">
            <v>533.33333333333337</v>
          </cell>
          <cell r="AH2061">
            <v>666.66666666666663</v>
          </cell>
        </row>
        <row r="2062">
          <cell r="A2062">
            <v>3023</v>
          </cell>
          <cell r="B2062" t="str">
            <v>А/машина ГАЗ-53 М 733 ВЕ самосвал</v>
          </cell>
          <cell r="C2062">
            <v>10</v>
          </cell>
          <cell r="D2062" t="str">
            <v>10</v>
          </cell>
          <cell r="E2062" t="str">
            <v>11.05.05</v>
          </cell>
          <cell r="F2062" t="str">
            <v>самосвал, 4 тн, № 185511, шасси 1216428</v>
          </cell>
          <cell r="G2062" t="str">
            <v>01.01.89</v>
          </cell>
          <cell r="H2062">
            <v>0.01</v>
          </cell>
          <cell r="I2062">
            <v>0</v>
          </cell>
          <cell r="J2062">
            <v>0</v>
          </cell>
          <cell r="K2062">
            <v>0.01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0.01</v>
          </cell>
          <cell r="Q2062">
            <v>0</v>
          </cell>
          <cell r="R2062">
            <v>124</v>
          </cell>
          <cell r="S2062">
            <v>935</v>
          </cell>
          <cell r="T2062" t="str">
            <v>Амортизация (канализация)</v>
          </cell>
          <cell r="U2062">
            <v>380000</v>
          </cell>
          <cell r="V2062">
            <v>26</v>
          </cell>
          <cell r="W2062">
            <v>18</v>
          </cell>
          <cell r="X2062">
            <v>8</v>
          </cell>
          <cell r="Y2062">
            <v>69.230769230769226</v>
          </cell>
          <cell r="Z2062">
            <v>263076.92307692306</v>
          </cell>
          <cell r="AA2062">
            <v>116923.07692307694</v>
          </cell>
          <cell r="AB2062">
            <v>11692307.692307694</v>
          </cell>
          <cell r="AC2062">
            <v>116923.06692307694</v>
          </cell>
          <cell r="AD2062">
            <v>0</v>
          </cell>
          <cell r="AE2062">
            <v>116923.07692307694</v>
          </cell>
          <cell r="AF2062">
            <v>0</v>
          </cell>
          <cell r="AG2062">
            <v>974.35897435897459</v>
          </cell>
          <cell r="AH2062">
            <v>1217.948717948718</v>
          </cell>
        </row>
        <row r="2063">
          <cell r="A2063">
            <v>3024</v>
          </cell>
          <cell r="B2063" t="str">
            <v>А/машина Газ-53 М 081 ВЕ РВМ-2</v>
          </cell>
          <cell r="C2063">
            <v>10</v>
          </cell>
          <cell r="D2063" t="str">
            <v>10</v>
          </cell>
          <cell r="E2063" t="str">
            <v>11.05.05</v>
          </cell>
          <cell r="F2063" t="str">
            <v>фургон, 4 тн, № двиг 1585456, шасси 0309184</v>
          </cell>
          <cell r="G2063" t="str">
            <v>01.01.78</v>
          </cell>
          <cell r="H2063">
            <v>0.01</v>
          </cell>
          <cell r="I2063">
            <v>0</v>
          </cell>
          <cell r="J2063">
            <v>0</v>
          </cell>
          <cell r="K2063">
            <v>0.01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0.01</v>
          </cell>
          <cell r="Q2063">
            <v>0</v>
          </cell>
          <cell r="R2063">
            <v>124</v>
          </cell>
          <cell r="S2063">
            <v>935</v>
          </cell>
          <cell r="T2063" t="str">
            <v>Амортизация (водопровод)</v>
          </cell>
          <cell r="U2063">
            <v>380000</v>
          </cell>
          <cell r="V2063">
            <v>37</v>
          </cell>
          <cell r="W2063">
            <v>29</v>
          </cell>
          <cell r="X2063">
            <v>8</v>
          </cell>
          <cell r="Y2063">
            <v>78.378378378378372</v>
          </cell>
          <cell r="Z2063">
            <v>297837.83783783781</v>
          </cell>
          <cell r="AA2063">
            <v>82162.162162162189</v>
          </cell>
          <cell r="AB2063">
            <v>8216216.2162162187</v>
          </cell>
          <cell r="AC2063">
            <v>82162.152162162194</v>
          </cell>
          <cell r="AD2063">
            <v>0</v>
          </cell>
          <cell r="AE2063">
            <v>82162.162162162189</v>
          </cell>
          <cell r="AF2063">
            <v>0</v>
          </cell>
          <cell r="AG2063">
            <v>684.68468468468484</v>
          </cell>
          <cell r="AH2063">
            <v>855.85585585585579</v>
          </cell>
        </row>
        <row r="2064">
          <cell r="A2064">
            <v>3039</v>
          </cell>
          <cell r="B2064" t="str">
            <v>Р/станция Лен</v>
          </cell>
          <cell r="C2064">
            <v>25</v>
          </cell>
          <cell r="D2064" t="str">
            <v>4</v>
          </cell>
          <cell r="E2064" t="str">
            <v>11.05.05</v>
          </cell>
          <cell r="F2064" t="str">
            <v/>
          </cell>
          <cell r="G2064" t="str">
            <v xml:space="preserve">  .  .</v>
          </cell>
          <cell r="H2064">
            <v>0.01</v>
          </cell>
          <cell r="I2064">
            <v>0</v>
          </cell>
          <cell r="J2064">
            <v>0</v>
          </cell>
          <cell r="K2064">
            <v>0.01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0.01</v>
          </cell>
          <cell r="Q2064">
            <v>0</v>
          </cell>
          <cell r="R2064">
            <v>123</v>
          </cell>
          <cell r="S2064">
            <v>935</v>
          </cell>
          <cell r="T2064" t="str">
            <v>Амортизация (водопровод)</v>
          </cell>
          <cell r="U2064">
            <v>12000</v>
          </cell>
          <cell r="V2064">
            <v>7</v>
          </cell>
          <cell r="W2064">
            <v>5</v>
          </cell>
          <cell r="X2064">
            <v>2</v>
          </cell>
          <cell r="Y2064">
            <v>71.428571428571431</v>
          </cell>
          <cell r="Z2064">
            <v>8571.4285714285725</v>
          </cell>
          <cell r="AA2064">
            <v>3428.5714285714275</v>
          </cell>
          <cell r="AB2064">
            <v>342857.14285714272</v>
          </cell>
          <cell r="AC2064">
            <v>3428.5614285714273</v>
          </cell>
          <cell r="AD2064">
            <v>0</v>
          </cell>
          <cell r="AE2064">
            <v>3428.5714285714275</v>
          </cell>
          <cell r="AF2064">
            <v>0</v>
          </cell>
          <cell r="AG2064">
            <v>71.428571428571402</v>
          </cell>
          <cell r="AH2064">
            <v>142.85714285714286</v>
          </cell>
        </row>
        <row r="2065">
          <cell r="A2065">
            <v>3040</v>
          </cell>
          <cell r="B2065" t="str">
            <v>А/машина ГАЗ-52 М 038 ВЕ</v>
          </cell>
          <cell r="C2065">
            <v>10</v>
          </cell>
          <cell r="D2065" t="str">
            <v>10</v>
          </cell>
          <cell r="E2065" t="str">
            <v>11.05.05</v>
          </cell>
          <cell r="F2065" t="str">
            <v>фургон, 3 тн, № двиг б/н, 0551931</v>
          </cell>
          <cell r="G2065" t="str">
            <v>01.01.82</v>
          </cell>
          <cell r="H2065">
            <v>0.01</v>
          </cell>
          <cell r="I2065">
            <v>0</v>
          </cell>
          <cell r="J2065">
            <v>0</v>
          </cell>
          <cell r="K2065">
            <v>0.01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0.01</v>
          </cell>
          <cell r="Q2065">
            <v>0</v>
          </cell>
          <cell r="R2065">
            <v>124</v>
          </cell>
          <cell r="S2065">
            <v>935</v>
          </cell>
          <cell r="T2065" t="str">
            <v>Амортизация (водопровод)</v>
          </cell>
          <cell r="U2065">
            <v>320000</v>
          </cell>
          <cell r="V2065">
            <v>33</v>
          </cell>
          <cell r="W2065">
            <v>25</v>
          </cell>
          <cell r="X2065">
            <v>8</v>
          </cell>
          <cell r="Y2065">
            <v>75.757575757575751</v>
          </cell>
          <cell r="Z2065">
            <v>242424.24242424237</v>
          </cell>
          <cell r="AA2065">
            <v>77575.757575757627</v>
          </cell>
          <cell r="AB2065">
            <v>7757575.7575757625</v>
          </cell>
          <cell r="AC2065">
            <v>77575.747575757632</v>
          </cell>
          <cell r="AD2065">
            <v>0</v>
          </cell>
          <cell r="AE2065">
            <v>77575.757575757627</v>
          </cell>
          <cell r="AF2065">
            <v>0</v>
          </cell>
          <cell r="AG2065">
            <v>646.46464646464688</v>
          </cell>
          <cell r="AH2065">
            <v>808.08080808080797</v>
          </cell>
        </row>
        <row r="2066">
          <cell r="A2066">
            <v>3045</v>
          </cell>
          <cell r="B2066" t="str">
            <v>Сейф металлический</v>
          </cell>
          <cell r="C2066">
            <v>8</v>
          </cell>
          <cell r="D2066" t="str">
            <v>13</v>
          </cell>
          <cell r="E2066" t="str">
            <v>11.05.05</v>
          </cell>
          <cell r="F2066" t="str">
            <v/>
          </cell>
          <cell r="G2066" t="str">
            <v xml:space="preserve">  .  .</v>
          </cell>
          <cell r="H2066">
            <v>0.01</v>
          </cell>
          <cell r="I2066">
            <v>0</v>
          </cell>
          <cell r="J2066">
            <v>0</v>
          </cell>
          <cell r="K2066">
            <v>0.01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0.01</v>
          </cell>
          <cell r="Q2066">
            <v>0</v>
          </cell>
          <cell r="R2066">
            <v>125</v>
          </cell>
          <cell r="S2066">
            <v>935</v>
          </cell>
          <cell r="T2066" t="str">
            <v/>
          </cell>
          <cell r="U2066">
            <v>20000</v>
          </cell>
          <cell r="V2066">
            <v>25</v>
          </cell>
          <cell r="W2066">
            <v>14</v>
          </cell>
          <cell r="X2066">
            <v>11</v>
          </cell>
          <cell r="Y2066">
            <v>56</v>
          </cell>
          <cell r="Z2066">
            <v>11200</v>
          </cell>
          <cell r="AA2066">
            <v>8800</v>
          </cell>
          <cell r="AB2066">
            <v>880000</v>
          </cell>
          <cell r="AC2066">
            <v>8799.99</v>
          </cell>
          <cell r="AD2066">
            <v>0</v>
          </cell>
          <cell r="AE2066">
            <v>8800</v>
          </cell>
          <cell r="AF2066">
            <v>0</v>
          </cell>
          <cell r="AG2066">
            <v>58.666666666666664</v>
          </cell>
          <cell r="AH2066">
            <v>66.666666666666671</v>
          </cell>
        </row>
        <row r="2067">
          <cell r="A2067">
            <v>3053</v>
          </cell>
          <cell r="B2067" t="str">
            <v>Гараж-стоянка</v>
          </cell>
          <cell r="C2067">
            <v>2.1</v>
          </cell>
          <cell r="D2067" t="str">
            <v>48</v>
          </cell>
          <cell r="E2067" t="str">
            <v>11.05.05</v>
          </cell>
          <cell r="F2067" t="str">
            <v/>
          </cell>
          <cell r="G2067" t="str">
            <v xml:space="preserve">  .  .</v>
          </cell>
          <cell r="H2067">
            <v>8469.56</v>
          </cell>
          <cell r="I2067">
            <v>0</v>
          </cell>
          <cell r="J2067">
            <v>0</v>
          </cell>
          <cell r="K2067">
            <v>8469.56</v>
          </cell>
          <cell r="L2067">
            <v>0</v>
          </cell>
          <cell r="M2067">
            <v>14.82</v>
          </cell>
          <cell r="N2067">
            <v>14.82</v>
          </cell>
          <cell r="O2067">
            <v>429.48</v>
          </cell>
          <cell r="P2067">
            <v>8040.08</v>
          </cell>
          <cell r="Q2067">
            <v>84.7</v>
          </cell>
          <cell r="R2067">
            <v>122</v>
          </cell>
          <cell r="S2067">
            <v>935</v>
          </cell>
          <cell r="T2067" t="str">
            <v>Амортизация (водопровод)</v>
          </cell>
          <cell r="U2067">
            <v>7444500</v>
          </cell>
          <cell r="V2067">
            <v>117.2</v>
          </cell>
          <cell r="W2067">
            <v>42</v>
          </cell>
          <cell r="X2067">
            <v>75.2</v>
          </cell>
          <cell r="Y2067">
            <v>35.836177474402731</v>
          </cell>
          <cell r="Z2067">
            <v>2667824.2320819111</v>
          </cell>
          <cell r="AA2067">
            <v>4776675.7679180894</v>
          </cell>
          <cell r="AB2067">
            <v>594.10798996006122</v>
          </cell>
          <cell r="AC2067">
            <v>5023363.7074461365</v>
          </cell>
          <cell r="AD2067">
            <v>254728.01952804709</v>
          </cell>
          <cell r="AE2067">
            <v>5031833.2674461361</v>
          </cell>
          <cell r="AF2067">
            <v>255157.4995280471</v>
          </cell>
          <cell r="AG2067">
            <v>8805.7082180307389</v>
          </cell>
          <cell r="AH2067">
            <v>5293.3020477815699</v>
          </cell>
        </row>
        <row r="2068">
          <cell r="A2068">
            <v>3067</v>
          </cell>
          <cell r="B2068" t="str">
            <v>Эл двигатель А 111-4М</v>
          </cell>
          <cell r="C2068">
            <v>5</v>
          </cell>
          <cell r="D2068" t="str">
            <v>20</v>
          </cell>
          <cell r="E2068" t="str">
            <v>11.05.05</v>
          </cell>
          <cell r="F2068" t="str">
            <v/>
          </cell>
          <cell r="G2068" t="str">
            <v xml:space="preserve">  .  .</v>
          </cell>
          <cell r="H2068">
            <v>0.01</v>
          </cell>
          <cell r="I2068">
            <v>0</v>
          </cell>
          <cell r="J2068">
            <v>0</v>
          </cell>
          <cell r="K2068">
            <v>0.01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0.01</v>
          </cell>
          <cell r="Q2068">
            <v>0</v>
          </cell>
          <cell r="R2068">
            <v>123</v>
          </cell>
          <cell r="S2068">
            <v>935</v>
          </cell>
          <cell r="T2068" t="str">
            <v>Амортизация (водопровод)</v>
          </cell>
          <cell r="U2068">
            <v>33000</v>
          </cell>
          <cell r="V2068">
            <v>39</v>
          </cell>
          <cell r="W2068">
            <v>21</v>
          </cell>
          <cell r="X2068">
            <v>18</v>
          </cell>
          <cell r="Y2068">
            <v>53.846153846153847</v>
          </cell>
          <cell r="Z2068">
            <v>17769.23076923077</v>
          </cell>
          <cell r="AA2068">
            <v>15230.76923076923</v>
          </cell>
          <cell r="AB2068">
            <v>1523076.923076923</v>
          </cell>
          <cell r="AC2068">
            <v>15230.75923076923</v>
          </cell>
          <cell r="AD2068">
            <v>0</v>
          </cell>
          <cell r="AE2068">
            <v>15230.76923076923</v>
          </cell>
          <cell r="AF2068">
            <v>0</v>
          </cell>
          <cell r="AG2068">
            <v>63.46153846153846</v>
          </cell>
          <cell r="AH2068">
            <v>70.512820512820511</v>
          </cell>
        </row>
        <row r="2069">
          <cell r="A2069">
            <v>3087</v>
          </cell>
          <cell r="B2069" t="str">
            <v>Сварочный агрегат АДБ-2502</v>
          </cell>
          <cell r="C2069">
            <v>10</v>
          </cell>
          <cell r="D2069" t="str">
            <v>10</v>
          </cell>
          <cell r="E2069" t="str">
            <v>11.05.05</v>
          </cell>
          <cell r="F2069" t="str">
            <v/>
          </cell>
          <cell r="G2069" t="str">
            <v xml:space="preserve">  .  .</v>
          </cell>
          <cell r="H2069">
            <v>0.01</v>
          </cell>
          <cell r="I2069">
            <v>0</v>
          </cell>
          <cell r="J2069">
            <v>0</v>
          </cell>
          <cell r="K2069">
            <v>0.01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0.01</v>
          </cell>
          <cell r="Q2069">
            <v>0</v>
          </cell>
          <cell r="R2069">
            <v>123</v>
          </cell>
          <cell r="S2069">
            <v>845.9</v>
          </cell>
          <cell r="T2069" t="str">
            <v>Амортизация (Установка приборов учета на сетях физ и юр лиц)</v>
          </cell>
          <cell r="U2069">
            <v>404000</v>
          </cell>
          <cell r="V2069">
            <v>19</v>
          </cell>
          <cell r="W2069">
            <v>11</v>
          </cell>
          <cell r="X2069">
            <v>8</v>
          </cell>
          <cell r="Y2069">
            <v>57.894736842105267</v>
          </cell>
          <cell r="Z2069">
            <v>233894.73684210528</v>
          </cell>
          <cell r="AA2069">
            <v>170105.26315789472</v>
          </cell>
          <cell r="AB2069">
            <v>17010526.315789472</v>
          </cell>
          <cell r="AC2069">
            <v>170105.25315789471</v>
          </cell>
          <cell r="AD2069">
            <v>0</v>
          </cell>
          <cell r="AE2069">
            <v>170105.26315789472</v>
          </cell>
          <cell r="AF2069">
            <v>0</v>
          </cell>
          <cell r="AG2069">
            <v>1417.5438596491229</v>
          </cell>
          <cell r="AH2069">
            <v>1771.9298245614036</v>
          </cell>
        </row>
        <row r="2070">
          <cell r="A2070">
            <v>3132</v>
          </cell>
          <cell r="B2070" t="str">
            <v>Р/станция Лен N1</v>
          </cell>
          <cell r="C2070">
            <v>25</v>
          </cell>
          <cell r="D2070" t="str">
            <v>4</v>
          </cell>
          <cell r="E2070" t="str">
            <v>11.05.05</v>
          </cell>
          <cell r="F2070" t="str">
            <v/>
          </cell>
          <cell r="G2070" t="str">
            <v xml:space="preserve">  .  .</v>
          </cell>
          <cell r="H2070">
            <v>0.01</v>
          </cell>
          <cell r="I2070">
            <v>0</v>
          </cell>
          <cell r="J2070">
            <v>0</v>
          </cell>
          <cell r="K2070">
            <v>0.01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0.01</v>
          </cell>
          <cell r="Q2070">
            <v>0</v>
          </cell>
          <cell r="R2070">
            <v>123</v>
          </cell>
          <cell r="S2070">
            <v>821.1</v>
          </cell>
          <cell r="T2070" t="str">
            <v>Амортизация Водопровод</v>
          </cell>
          <cell r="U2070">
            <v>12000</v>
          </cell>
          <cell r="V2070">
            <v>7</v>
          </cell>
          <cell r="W2070">
            <v>5</v>
          </cell>
          <cell r="X2070">
            <v>2</v>
          </cell>
          <cell r="Y2070">
            <v>71.428571428571431</v>
          </cell>
          <cell r="Z2070">
            <v>8571.4285714285725</v>
          </cell>
          <cell r="AA2070">
            <v>3428.5714285714275</v>
          </cell>
          <cell r="AB2070">
            <v>342857.14285714272</v>
          </cell>
          <cell r="AC2070">
            <v>3428.5614285714273</v>
          </cell>
          <cell r="AD2070">
            <v>0</v>
          </cell>
          <cell r="AE2070">
            <v>3428.5714285714275</v>
          </cell>
          <cell r="AF2070">
            <v>0</v>
          </cell>
          <cell r="AG2070">
            <v>71.428571428571402</v>
          </cell>
          <cell r="AH2070">
            <v>142.85714285714286</v>
          </cell>
        </row>
        <row r="2071">
          <cell r="A2071">
            <v>3135</v>
          </cell>
          <cell r="B2071" t="str">
            <v>Р/станция Лен  N2</v>
          </cell>
          <cell r="C2071">
            <v>25</v>
          </cell>
          <cell r="D2071" t="str">
            <v>4</v>
          </cell>
          <cell r="E2071" t="str">
            <v>11.05.05</v>
          </cell>
          <cell r="F2071" t="str">
            <v/>
          </cell>
          <cell r="G2071" t="str">
            <v xml:space="preserve">  .  .</v>
          </cell>
          <cell r="H2071">
            <v>0.01</v>
          </cell>
          <cell r="I2071">
            <v>0</v>
          </cell>
          <cell r="J2071">
            <v>0</v>
          </cell>
          <cell r="K2071">
            <v>0.01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0.01</v>
          </cell>
          <cell r="Q2071">
            <v>0</v>
          </cell>
          <cell r="R2071">
            <v>123</v>
          </cell>
          <cell r="S2071">
            <v>821.1</v>
          </cell>
          <cell r="T2071" t="str">
            <v/>
          </cell>
          <cell r="U2071">
            <v>12000</v>
          </cell>
          <cell r="V2071">
            <v>7</v>
          </cell>
          <cell r="W2071">
            <v>5</v>
          </cell>
          <cell r="X2071">
            <v>2</v>
          </cell>
          <cell r="Y2071">
            <v>71.428571428571431</v>
          </cell>
          <cell r="Z2071">
            <v>8571.4285714285725</v>
          </cell>
          <cell r="AA2071">
            <v>3428.5714285714275</v>
          </cell>
          <cell r="AB2071">
            <v>342857.14285714272</v>
          </cell>
          <cell r="AC2071">
            <v>3428.5614285714273</v>
          </cell>
          <cell r="AD2071">
            <v>0</v>
          </cell>
          <cell r="AE2071">
            <v>3428.5714285714275</v>
          </cell>
          <cell r="AF2071">
            <v>0</v>
          </cell>
          <cell r="AG2071">
            <v>71.428571428571402</v>
          </cell>
          <cell r="AH2071">
            <v>142.85714285714286</v>
          </cell>
        </row>
        <row r="2072">
          <cell r="A2072">
            <v>3136</v>
          </cell>
          <cell r="B2072" t="str">
            <v>Р/станция</v>
          </cell>
          <cell r="C2072">
            <v>25</v>
          </cell>
          <cell r="D2072" t="str">
            <v>4</v>
          </cell>
          <cell r="E2072" t="str">
            <v>11.05.05</v>
          </cell>
          <cell r="F2072" t="str">
            <v/>
          </cell>
          <cell r="G2072" t="str">
            <v xml:space="preserve">  .  .</v>
          </cell>
          <cell r="H2072">
            <v>0.01</v>
          </cell>
          <cell r="I2072">
            <v>0</v>
          </cell>
          <cell r="J2072">
            <v>0</v>
          </cell>
          <cell r="K2072">
            <v>0.01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0.01</v>
          </cell>
          <cell r="Q2072">
            <v>0</v>
          </cell>
          <cell r="R2072">
            <v>123</v>
          </cell>
          <cell r="S2072">
            <v>935</v>
          </cell>
          <cell r="T2072" t="str">
            <v>Амортизация Очистка сточной жидкости</v>
          </cell>
          <cell r="U2072">
            <v>12000</v>
          </cell>
          <cell r="V2072">
            <v>7</v>
          </cell>
          <cell r="W2072">
            <v>5</v>
          </cell>
          <cell r="X2072">
            <v>2</v>
          </cell>
          <cell r="Y2072">
            <v>71.428571428571431</v>
          </cell>
          <cell r="Z2072">
            <v>8571.4285714285725</v>
          </cell>
          <cell r="AA2072">
            <v>3428.5714285714275</v>
          </cell>
          <cell r="AB2072">
            <v>342857.14285714272</v>
          </cell>
          <cell r="AC2072">
            <v>3428.5614285714273</v>
          </cell>
          <cell r="AD2072">
            <v>0</v>
          </cell>
          <cell r="AE2072">
            <v>3428.5714285714275</v>
          </cell>
          <cell r="AF2072">
            <v>0</v>
          </cell>
          <cell r="AG2072">
            <v>71.428571428571402</v>
          </cell>
          <cell r="AH2072">
            <v>142.85714285714286</v>
          </cell>
        </row>
        <row r="2073">
          <cell r="A2073">
            <v>3146</v>
          </cell>
          <cell r="B2073" t="str">
            <v>А/машина ГАЗ-52 М 462 CH</v>
          </cell>
          <cell r="C2073">
            <v>10</v>
          </cell>
          <cell r="D2073" t="str">
            <v>10</v>
          </cell>
          <cell r="E2073" t="str">
            <v>11.05.05</v>
          </cell>
          <cell r="F2073" t="str">
            <v>бортовая, 3 тн, № двиг б/н, куз 1428519, шасси 279218</v>
          </cell>
          <cell r="G2073" t="str">
            <v>01.01.79</v>
          </cell>
          <cell r="H2073">
            <v>0.01</v>
          </cell>
          <cell r="I2073">
            <v>0</v>
          </cell>
          <cell r="J2073">
            <v>0</v>
          </cell>
          <cell r="K2073">
            <v>0.01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0.01</v>
          </cell>
          <cell r="Q2073">
            <v>0</v>
          </cell>
          <cell r="R2073">
            <v>124</v>
          </cell>
          <cell r="S2073">
            <v>821.1</v>
          </cell>
          <cell r="T2073" t="str">
            <v>Амортизация (канализация)</v>
          </cell>
          <cell r="U2073">
            <v>320000</v>
          </cell>
          <cell r="V2073">
            <v>36</v>
          </cell>
          <cell r="W2073">
            <v>28</v>
          </cell>
          <cell r="X2073">
            <v>8</v>
          </cell>
          <cell r="Y2073">
            <v>77.777777777777786</v>
          </cell>
          <cell r="Z2073">
            <v>248888.88888888893</v>
          </cell>
          <cell r="AA2073">
            <v>71111.111111111066</v>
          </cell>
          <cell r="AB2073">
            <v>7111111.1111111064</v>
          </cell>
          <cell r="AC2073">
            <v>71111.101111111071</v>
          </cell>
          <cell r="AD2073">
            <v>0</v>
          </cell>
          <cell r="AE2073">
            <v>71111.111111111066</v>
          </cell>
          <cell r="AF2073">
            <v>0</v>
          </cell>
          <cell r="AG2073">
            <v>592.59259259259227</v>
          </cell>
          <cell r="AH2073">
            <v>740.74074074074076</v>
          </cell>
        </row>
        <row r="2074">
          <cell r="A2074">
            <v>3154</v>
          </cell>
          <cell r="B2074" t="str">
            <v>Погрузчик</v>
          </cell>
          <cell r="C2074">
            <v>15</v>
          </cell>
          <cell r="D2074" t="str">
            <v>7</v>
          </cell>
          <cell r="E2074" t="str">
            <v>11.05.05</v>
          </cell>
          <cell r="F2074" t="str">
            <v/>
          </cell>
          <cell r="G2074" t="str">
            <v xml:space="preserve">  .  .</v>
          </cell>
          <cell r="H2074">
            <v>0.01</v>
          </cell>
          <cell r="I2074">
            <v>0</v>
          </cell>
          <cell r="J2074">
            <v>0</v>
          </cell>
          <cell r="K2074">
            <v>0.01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0.01</v>
          </cell>
          <cell r="Q2074">
            <v>0</v>
          </cell>
          <cell r="R2074">
            <v>123</v>
          </cell>
          <cell r="S2074">
            <v>821.1</v>
          </cell>
          <cell r="T2074" t="str">
            <v>Амортизация (канализация)</v>
          </cell>
          <cell r="U2074">
            <v>2192000</v>
          </cell>
          <cell r="V2074">
            <v>13</v>
          </cell>
          <cell r="W2074">
            <v>8</v>
          </cell>
          <cell r="X2074">
            <v>5</v>
          </cell>
          <cell r="Y2074">
            <v>61.53846153846154</v>
          </cell>
          <cell r="Z2074">
            <v>1348923.076923077</v>
          </cell>
          <cell r="AA2074">
            <v>843076.92307692301</v>
          </cell>
          <cell r="AB2074">
            <v>84307692.307692304</v>
          </cell>
          <cell r="AC2074">
            <v>843076.913076923</v>
          </cell>
          <cell r="AD2074">
            <v>0</v>
          </cell>
          <cell r="AE2074">
            <v>843076.92307692301</v>
          </cell>
          <cell r="AF2074">
            <v>0</v>
          </cell>
          <cell r="AG2074">
            <v>10538.461538461537</v>
          </cell>
          <cell r="AH2074">
            <v>14051.282051282053</v>
          </cell>
        </row>
        <row r="2075">
          <cell r="A2075">
            <v>3161</v>
          </cell>
          <cell r="B2075" t="str">
            <v>А/машина УАЗ-469 М 285 ВД</v>
          </cell>
          <cell r="C2075">
            <v>7</v>
          </cell>
          <cell r="D2075" t="str">
            <v>14</v>
          </cell>
          <cell r="E2075" t="str">
            <v>11.05.05</v>
          </cell>
          <cell r="F2075" t="str">
            <v>V двиг 2100, легк, № двиг 16582, шасси 503683</v>
          </cell>
          <cell r="G2075" t="str">
            <v>01.01.82</v>
          </cell>
          <cell r="H2075">
            <v>0.01</v>
          </cell>
          <cell r="I2075">
            <v>0</v>
          </cell>
          <cell r="J2075">
            <v>0</v>
          </cell>
          <cell r="K2075">
            <v>0.01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0.01</v>
          </cell>
          <cell r="Q2075">
            <v>0</v>
          </cell>
          <cell r="R2075">
            <v>124</v>
          </cell>
          <cell r="S2075">
            <v>935</v>
          </cell>
          <cell r="T2075" t="str">
            <v>Амортизация (водопровод)</v>
          </cell>
          <cell r="U2075">
            <v>571000</v>
          </cell>
          <cell r="V2075">
            <v>37</v>
          </cell>
          <cell r="W2075">
            <v>25</v>
          </cell>
          <cell r="X2075">
            <v>12</v>
          </cell>
          <cell r="Y2075">
            <v>67.567567567567565</v>
          </cell>
          <cell r="Z2075">
            <v>385810.81081081083</v>
          </cell>
          <cell r="AA2075">
            <v>185189.18918918917</v>
          </cell>
          <cell r="AB2075">
            <v>18518918.918918915</v>
          </cell>
          <cell r="AC2075">
            <v>185189.17918918913</v>
          </cell>
          <cell r="AD2075">
            <v>0</v>
          </cell>
          <cell r="AE2075">
            <v>185189.18918918914</v>
          </cell>
          <cell r="AF2075">
            <v>0</v>
          </cell>
          <cell r="AG2075">
            <v>1080.27027027027</v>
          </cell>
          <cell r="AH2075">
            <v>1286.036036036036</v>
          </cell>
        </row>
        <row r="2076">
          <cell r="A2076">
            <v>3162</v>
          </cell>
          <cell r="B2076" t="str">
            <v>А/машина ГАЗ-52 М 125 ВЕ</v>
          </cell>
          <cell r="C2076">
            <v>10</v>
          </cell>
          <cell r="D2076" t="str">
            <v>10</v>
          </cell>
          <cell r="E2076" t="str">
            <v>11.05.05</v>
          </cell>
          <cell r="F2076" t="str">
            <v>фургон, 3 тн, № двиг б/н, шасси 0849958</v>
          </cell>
          <cell r="G2076" t="str">
            <v>01.01.86</v>
          </cell>
          <cell r="H2076">
            <v>0.01</v>
          </cell>
          <cell r="I2076">
            <v>0</v>
          </cell>
          <cell r="J2076">
            <v>0</v>
          </cell>
          <cell r="K2076">
            <v>0.01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0.01</v>
          </cell>
          <cell r="Q2076">
            <v>0</v>
          </cell>
          <cell r="R2076">
            <v>124</v>
          </cell>
          <cell r="S2076">
            <v>935</v>
          </cell>
          <cell r="T2076" t="str">
            <v>Амортизация (водопровод)</v>
          </cell>
          <cell r="U2076">
            <v>320000</v>
          </cell>
          <cell r="V2076">
            <v>29</v>
          </cell>
          <cell r="W2076">
            <v>21</v>
          </cell>
          <cell r="X2076">
            <v>8</v>
          </cell>
          <cell r="Y2076">
            <v>72.41379310344827</v>
          </cell>
          <cell r="Z2076">
            <v>231724.13793103443</v>
          </cell>
          <cell r="AA2076">
            <v>88275.862068965565</v>
          </cell>
          <cell r="AB2076">
            <v>8827586.2068965565</v>
          </cell>
          <cell r="AC2076">
            <v>88275.852068965571</v>
          </cell>
          <cell r="AD2076">
            <v>0</v>
          </cell>
          <cell r="AE2076">
            <v>88275.862068965565</v>
          </cell>
          <cell r="AF2076">
            <v>0</v>
          </cell>
          <cell r="AG2076">
            <v>735.63218390804639</v>
          </cell>
          <cell r="AH2076">
            <v>919.54022988505756</v>
          </cell>
        </row>
        <row r="2077">
          <cell r="A2077">
            <v>3163</v>
          </cell>
          <cell r="B2077" t="str">
            <v>А/машина ЗИЛ-130 М 596 АО</v>
          </cell>
          <cell r="C2077">
            <v>10</v>
          </cell>
          <cell r="D2077" t="str">
            <v>10</v>
          </cell>
          <cell r="E2077" t="str">
            <v>11.05.05</v>
          </cell>
          <cell r="F2077" t="str">
            <v>п/моечная, 6,5 тн, № двиг 078106, шасси 2207279</v>
          </cell>
          <cell r="G2077" t="str">
            <v>01.01.84</v>
          </cell>
          <cell r="H2077">
            <v>0.01</v>
          </cell>
          <cell r="I2077">
            <v>0</v>
          </cell>
          <cell r="J2077">
            <v>0</v>
          </cell>
          <cell r="K2077">
            <v>0.01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0.01</v>
          </cell>
          <cell r="Q2077">
            <v>0</v>
          </cell>
          <cell r="R2077">
            <v>124</v>
          </cell>
          <cell r="S2077">
            <v>821.1</v>
          </cell>
          <cell r="T2077" t="str">
            <v>Амортизация (водопровод)</v>
          </cell>
          <cell r="U2077">
            <v>130000</v>
          </cell>
          <cell r="V2077">
            <v>31</v>
          </cell>
          <cell r="W2077">
            <v>23</v>
          </cell>
          <cell r="X2077">
            <v>8</v>
          </cell>
          <cell r="Y2077">
            <v>74.193548387096769</v>
          </cell>
          <cell r="Z2077">
            <v>96451.612903225789</v>
          </cell>
          <cell r="AA2077">
            <v>33548.387096774211</v>
          </cell>
          <cell r="AB2077">
            <v>3354838.709677421</v>
          </cell>
          <cell r="AC2077">
            <v>33548.377096774209</v>
          </cell>
          <cell r="AD2077">
            <v>0</v>
          </cell>
          <cell r="AE2077">
            <v>33548.387096774211</v>
          </cell>
          <cell r="AF2077">
            <v>0</v>
          </cell>
          <cell r="AG2077">
            <v>279.56989247311844</v>
          </cell>
          <cell r="AH2077">
            <v>349.46236559139788</v>
          </cell>
        </row>
        <row r="2078">
          <cell r="A2078">
            <v>3164</v>
          </cell>
          <cell r="B2078" t="str">
            <v>А/машина ГАЗ-53 М 268 ВЕ</v>
          </cell>
          <cell r="C2078">
            <v>10</v>
          </cell>
          <cell r="D2078" t="str">
            <v>10</v>
          </cell>
          <cell r="E2078" t="str">
            <v>11.05.05</v>
          </cell>
          <cell r="F2078" t="str">
            <v>хлебовоз, № двиг 0044881, шасси 1169295</v>
          </cell>
          <cell r="G2078" t="str">
            <v>01.01.88</v>
          </cell>
          <cell r="H2078">
            <v>0.01</v>
          </cell>
          <cell r="I2078">
            <v>0</v>
          </cell>
          <cell r="J2078">
            <v>0</v>
          </cell>
          <cell r="K2078">
            <v>0.01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0.01</v>
          </cell>
          <cell r="Q2078">
            <v>0</v>
          </cell>
          <cell r="R2078">
            <v>124</v>
          </cell>
          <cell r="S2078">
            <v>935</v>
          </cell>
          <cell r="T2078" t="str">
            <v>Амортизация (водопровод)</v>
          </cell>
          <cell r="U2078">
            <v>380000</v>
          </cell>
          <cell r="V2078">
            <v>27</v>
          </cell>
          <cell r="W2078">
            <v>19</v>
          </cell>
          <cell r="X2078">
            <v>8</v>
          </cell>
          <cell r="Y2078">
            <v>70.370370370370367</v>
          </cell>
          <cell r="Z2078">
            <v>267407.40740740742</v>
          </cell>
          <cell r="AA2078">
            <v>112592.59259259258</v>
          </cell>
          <cell r="AB2078">
            <v>11259259.259259257</v>
          </cell>
          <cell r="AC2078">
            <v>112592.58259259259</v>
          </cell>
          <cell r="AD2078">
            <v>0</v>
          </cell>
          <cell r="AE2078">
            <v>112592.59259259258</v>
          </cell>
          <cell r="AF2078">
            <v>0</v>
          </cell>
          <cell r="AG2078">
            <v>938.27160493827159</v>
          </cell>
          <cell r="AH2078">
            <v>1172.8395061728395</v>
          </cell>
        </row>
        <row r="2079">
          <cell r="A2079">
            <v>3166</v>
          </cell>
          <cell r="B2079" t="str">
            <v>Автобус ТАРЗ-002 М 732 ВЕ</v>
          </cell>
          <cell r="C2079">
            <v>10</v>
          </cell>
          <cell r="D2079" t="str">
            <v>10</v>
          </cell>
          <cell r="E2079" t="str">
            <v>11.05.05</v>
          </cell>
          <cell r="F2079" t="str">
            <v>автобус, 21 место, № двиг 35815, куз 4986, шасси 00069</v>
          </cell>
          <cell r="G2079" t="str">
            <v>01.01.84</v>
          </cell>
          <cell r="H2079">
            <v>0.01</v>
          </cell>
          <cell r="I2079">
            <v>0</v>
          </cell>
          <cell r="J2079">
            <v>0</v>
          </cell>
          <cell r="K2079">
            <v>0.01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0.01</v>
          </cell>
          <cell r="Q2079">
            <v>0</v>
          </cell>
          <cell r="R2079">
            <v>124</v>
          </cell>
          <cell r="S2079">
            <v>821.1</v>
          </cell>
          <cell r="T2079" t="str">
            <v>Амортизация (канализация)</v>
          </cell>
          <cell r="U2079">
            <v>140000</v>
          </cell>
          <cell r="V2079">
            <v>31</v>
          </cell>
          <cell r="W2079">
            <v>23</v>
          </cell>
          <cell r="X2079">
            <v>8</v>
          </cell>
          <cell r="Y2079">
            <v>74.193548387096769</v>
          </cell>
          <cell r="Z2079">
            <v>103870.96774193547</v>
          </cell>
          <cell r="AA2079">
            <v>36129.03225806453</v>
          </cell>
          <cell r="AB2079">
            <v>3612903.2258064528</v>
          </cell>
          <cell r="AC2079">
            <v>36129.022258064528</v>
          </cell>
          <cell r="AD2079">
            <v>0</v>
          </cell>
          <cell r="AE2079">
            <v>36129.03225806453</v>
          </cell>
          <cell r="AF2079">
            <v>0</v>
          </cell>
          <cell r="AG2079">
            <v>301.0752688172044</v>
          </cell>
          <cell r="AH2079">
            <v>376.34408602150535</v>
          </cell>
        </row>
        <row r="2080">
          <cell r="A2080">
            <v>3167</v>
          </cell>
          <cell r="B2080" t="str">
            <v>А/машина ИЖ-2715 М 002 ВЕ</v>
          </cell>
          <cell r="C2080">
            <v>7</v>
          </cell>
          <cell r="D2080" t="str">
            <v>14</v>
          </cell>
          <cell r="E2080" t="str">
            <v>11.05.05</v>
          </cell>
          <cell r="F2080" t="str">
            <v>груз. м/т, № двиг 7357319, шасси 0357091</v>
          </cell>
          <cell r="G2080" t="str">
            <v>01.01.89</v>
          </cell>
          <cell r="H2080">
            <v>0.01</v>
          </cell>
          <cell r="I2080">
            <v>0</v>
          </cell>
          <cell r="J2080">
            <v>0</v>
          </cell>
          <cell r="K2080">
            <v>0.01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0.01</v>
          </cell>
          <cell r="Q2080">
            <v>0</v>
          </cell>
          <cell r="R2080">
            <v>124</v>
          </cell>
          <cell r="S2080">
            <v>935</v>
          </cell>
          <cell r="T2080" t="str">
            <v>Амортизация (канализация)</v>
          </cell>
          <cell r="U2080">
            <v>190000</v>
          </cell>
          <cell r="V2080">
            <v>30</v>
          </cell>
          <cell r="W2080">
            <v>18</v>
          </cell>
          <cell r="X2080">
            <v>12</v>
          </cell>
          <cell r="Y2080">
            <v>60</v>
          </cell>
          <cell r="Z2080">
            <v>114000</v>
          </cell>
          <cell r="AA2080">
            <v>76000</v>
          </cell>
          <cell r="AB2080">
            <v>7600000</v>
          </cell>
          <cell r="AC2080">
            <v>75999.990000000005</v>
          </cell>
          <cell r="AD2080">
            <v>0</v>
          </cell>
          <cell r="AE2080">
            <v>76000</v>
          </cell>
          <cell r="AF2080">
            <v>0</v>
          </cell>
          <cell r="AG2080">
            <v>443.33333333333331</v>
          </cell>
          <cell r="AH2080">
            <v>527.77777777777771</v>
          </cell>
        </row>
        <row r="2081">
          <cell r="A2081">
            <v>3180</v>
          </cell>
          <cell r="B2081" t="str">
            <v>Станок сверлильный</v>
          </cell>
          <cell r="C2081">
            <v>15</v>
          </cell>
          <cell r="D2081" t="str">
            <v>7</v>
          </cell>
          <cell r="E2081" t="str">
            <v>11.05.05</v>
          </cell>
          <cell r="F2081" t="str">
            <v/>
          </cell>
          <cell r="G2081" t="str">
            <v xml:space="preserve">  .  .</v>
          </cell>
          <cell r="H2081">
            <v>0.01</v>
          </cell>
          <cell r="I2081">
            <v>0</v>
          </cell>
          <cell r="J2081">
            <v>0</v>
          </cell>
          <cell r="K2081">
            <v>0.01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0.01</v>
          </cell>
          <cell r="Q2081">
            <v>0</v>
          </cell>
          <cell r="R2081">
            <v>123</v>
          </cell>
          <cell r="S2081">
            <v>821.1</v>
          </cell>
          <cell r="T2081" t="str">
            <v>Амортизация (водопровод)</v>
          </cell>
          <cell r="U2081">
            <v>15000</v>
          </cell>
          <cell r="V2081">
            <v>13</v>
          </cell>
          <cell r="W2081">
            <v>8</v>
          </cell>
          <cell r="X2081">
            <v>5</v>
          </cell>
          <cell r="Y2081">
            <v>61.53846153846154</v>
          </cell>
          <cell r="Z2081">
            <v>9230.7692307692305</v>
          </cell>
          <cell r="AA2081">
            <v>5769.2307692307695</v>
          </cell>
          <cell r="AB2081">
            <v>576923.07692307699</v>
          </cell>
          <cell r="AC2081">
            <v>5769.2207692307702</v>
          </cell>
          <cell r="AD2081">
            <v>0</v>
          </cell>
          <cell r="AE2081">
            <v>5769.2307692307704</v>
          </cell>
          <cell r="AF2081">
            <v>0</v>
          </cell>
          <cell r="AG2081">
            <v>72.115384615384627</v>
          </cell>
          <cell r="AH2081">
            <v>96.153846153846146</v>
          </cell>
        </row>
        <row r="2082">
          <cell r="A2082">
            <v>3185</v>
          </cell>
          <cell r="B2082" t="str">
            <v>А/машина ГАЗ-53 М 728 ВЕ Сайрам КО-5036</v>
          </cell>
          <cell r="C2082">
            <v>10</v>
          </cell>
          <cell r="D2082" t="str">
            <v>10</v>
          </cell>
          <cell r="E2082" t="str">
            <v>11.05.05</v>
          </cell>
          <cell r="F2082" t="str">
            <v>автобус, 18 мест, № двиг 102678, шасси 1014228</v>
          </cell>
          <cell r="G2082" t="str">
            <v>01.01.86</v>
          </cell>
          <cell r="H2082">
            <v>0.01</v>
          </cell>
          <cell r="I2082">
            <v>0</v>
          </cell>
          <cell r="J2082">
            <v>0</v>
          </cell>
          <cell r="K2082">
            <v>0.01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0.01</v>
          </cell>
          <cell r="Q2082">
            <v>0</v>
          </cell>
          <cell r="R2082">
            <v>124</v>
          </cell>
          <cell r="S2082">
            <v>935</v>
          </cell>
          <cell r="T2082" t="str">
            <v>Амортизация (водопровод)</v>
          </cell>
          <cell r="U2082">
            <v>380000</v>
          </cell>
          <cell r="V2082">
            <v>29</v>
          </cell>
          <cell r="W2082">
            <v>21</v>
          </cell>
          <cell r="X2082">
            <v>8</v>
          </cell>
          <cell r="Y2082">
            <v>72.41379310344827</v>
          </cell>
          <cell r="Z2082">
            <v>275172.41379310342</v>
          </cell>
          <cell r="AA2082">
            <v>104827.58620689658</v>
          </cell>
          <cell r="AB2082">
            <v>10482758.620689658</v>
          </cell>
          <cell r="AC2082">
            <v>104827.57620689659</v>
          </cell>
          <cell r="AD2082">
            <v>0</v>
          </cell>
          <cell r="AE2082">
            <v>104827.58620689658</v>
          </cell>
          <cell r="AF2082">
            <v>0</v>
          </cell>
          <cell r="AG2082">
            <v>873.56321839080476</v>
          </cell>
          <cell r="AH2082">
            <v>1091.9540229885058</v>
          </cell>
        </row>
        <row r="2083">
          <cell r="A2083">
            <v>3187</v>
          </cell>
          <cell r="B2083" t="str">
            <v>А/машина ГАЗ-52 М 115 ВЕ</v>
          </cell>
          <cell r="C2083">
            <v>10</v>
          </cell>
          <cell r="D2083" t="str">
            <v>10</v>
          </cell>
          <cell r="E2083" t="str">
            <v>11.05.05</v>
          </cell>
          <cell r="F2083" t="str">
            <v>эл. лаборатория, 3 тн, № двиг 0041565, шасси 1279920</v>
          </cell>
          <cell r="G2083" t="str">
            <v>01.01.90</v>
          </cell>
          <cell r="H2083">
            <v>0.01</v>
          </cell>
          <cell r="I2083">
            <v>0</v>
          </cell>
          <cell r="J2083">
            <v>0</v>
          </cell>
          <cell r="K2083">
            <v>0.01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0.01</v>
          </cell>
          <cell r="Q2083">
            <v>0</v>
          </cell>
          <cell r="R2083">
            <v>124</v>
          </cell>
          <cell r="S2083">
            <v>821.1</v>
          </cell>
          <cell r="T2083" t="str">
            <v>Амортизация (водопровод)</v>
          </cell>
          <cell r="U2083">
            <v>320000</v>
          </cell>
          <cell r="V2083">
            <v>25</v>
          </cell>
          <cell r="W2083">
            <v>17</v>
          </cell>
          <cell r="X2083">
            <v>8</v>
          </cell>
          <cell r="Y2083">
            <v>68</v>
          </cell>
          <cell r="Z2083">
            <v>217600</v>
          </cell>
          <cell r="AA2083">
            <v>102400</v>
          </cell>
          <cell r="AB2083">
            <v>10240000</v>
          </cell>
          <cell r="AC2083">
            <v>102399.99</v>
          </cell>
          <cell r="AD2083">
            <v>0</v>
          </cell>
          <cell r="AE2083">
            <v>102400</v>
          </cell>
          <cell r="AF2083">
            <v>0</v>
          </cell>
          <cell r="AG2083">
            <v>853.33333333333337</v>
          </cell>
          <cell r="AH2083">
            <v>1066.6666666666667</v>
          </cell>
        </row>
        <row r="2084">
          <cell r="A2084">
            <v>3188</v>
          </cell>
          <cell r="B2084" t="str">
            <v>А/машина ГАЗ-53 М 041ВЕ</v>
          </cell>
          <cell r="C2084">
            <v>10</v>
          </cell>
          <cell r="D2084" t="str">
            <v>10</v>
          </cell>
          <cell r="E2084" t="str">
            <v>11.05.05</v>
          </cell>
          <cell r="F2084" t="str">
            <v>фургон, 4 тн, № двиг 18976, шасси 1155024</v>
          </cell>
          <cell r="G2084" t="str">
            <v>01.01.89</v>
          </cell>
          <cell r="H2084">
            <v>0.01</v>
          </cell>
          <cell r="I2084">
            <v>0</v>
          </cell>
          <cell r="J2084">
            <v>0</v>
          </cell>
          <cell r="K2084">
            <v>0.01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0.01</v>
          </cell>
          <cell r="Q2084">
            <v>0</v>
          </cell>
          <cell r="R2084">
            <v>124</v>
          </cell>
          <cell r="S2084">
            <v>935</v>
          </cell>
          <cell r="T2084" t="str">
            <v>Амортизация (водопровод)</v>
          </cell>
          <cell r="U2084">
            <v>380000</v>
          </cell>
          <cell r="V2084">
            <v>26</v>
          </cell>
          <cell r="W2084">
            <v>18</v>
          </cell>
          <cell r="X2084">
            <v>8</v>
          </cell>
          <cell r="Y2084">
            <v>69.230769230769226</v>
          </cell>
          <cell r="Z2084">
            <v>263076.92307692306</v>
          </cell>
          <cell r="AA2084">
            <v>116923.07692307694</v>
          </cell>
          <cell r="AB2084">
            <v>11692307.692307694</v>
          </cell>
          <cell r="AC2084">
            <v>116923.06692307694</v>
          </cell>
          <cell r="AD2084">
            <v>0</v>
          </cell>
          <cell r="AE2084">
            <v>116923.07692307694</v>
          </cell>
          <cell r="AF2084">
            <v>0</v>
          </cell>
          <cell r="AG2084">
            <v>974.35897435897459</v>
          </cell>
          <cell r="AH2084">
            <v>1217.948717948718</v>
          </cell>
        </row>
        <row r="2085">
          <cell r="A2085">
            <v>3189</v>
          </cell>
          <cell r="B2085" t="str">
            <v>Верстак слесарн</v>
          </cell>
          <cell r="C2085">
            <v>8</v>
          </cell>
          <cell r="D2085" t="str">
            <v>13</v>
          </cell>
          <cell r="E2085" t="str">
            <v>11.05.05</v>
          </cell>
          <cell r="F2085" t="str">
            <v/>
          </cell>
          <cell r="G2085" t="str">
            <v xml:space="preserve">  .  .</v>
          </cell>
          <cell r="H2085">
            <v>0.01</v>
          </cell>
          <cell r="I2085">
            <v>0</v>
          </cell>
          <cell r="J2085">
            <v>0</v>
          </cell>
          <cell r="K2085">
            <v>0.01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0.01</v>
          </cell>
          <cell r="Q2085">
            <v>0</v>
          </cell>
          <cell r="R2085">
            <v>125</v>
          </cell>
          <cell r="S2085">
            <v>821.1</v>
          </cell>
          <cell r="T2085" t="str">
            <v>Амортизация (водопровод)</v>
          </cell>
          <cell r="U2085">
            <v>3000</v>
          </cell>
          <cell r="V2085">
            <v>25</v>
          </cell>
          <cell r="W2085">
            <v>14</v>
          </cell>
          <cell r="X2085">
            <v>11</v>
          </cell>
          <cell r="Y2085">
            <v>56</v>
          </cell>
          <cell r="Z2085">
            <v>1680</v>
          </cell>
          <cell r="AA2085">
            <v>1320</v>
          </cell>
          <cell r="AB2085">
            <v>132000</v>
          </cell>
          <cell r="AC2085">
            <v>1319.99</v>
          </cell>
          <cell r="AD2085">
            <v>0</v>
          </cell>
          <cell r="AE2085">
            <v>1320</v>
          </cell>
          <cell r="AF2085">
            <v>0</v>
          </cell>
          <cell r="AG2085">
            <v>8.7999999999999989</v>
          </cell>
          <cell r="AH2085">
            <v>10</v>
          </cell>
        </row>
        <row r="2086">
          <cell r="A2086">
            <v>3283</v>
          </cell>
          <cell r="B2086" t="str">
            <v>А/машина ГАЗ-53 М 730 ВЕ</v>
          </cell>
          <cell r="C2086">
            <v>10</v>
          </cell>
          <cell r="D2086" t="str">
            <v>10</v>
          </cell>
          <cell r="E2086" t="str">
            <v>11.05.05</v>
          </cell>
          <cell r="F2086" t="str">
            <v>фургон, 4 тн, № двиг 152660, шасси б/н</v>
          </cell>
          <cell r="G2086" t="str">
            <v>01.01.90</v>
          </cell>
          <cell r="H2086">
            <v>0.01</v>
          </cell>
          <cell r="I2086">
            <v>0</v>
          </cell>
          <cell r="J2086">
            <v>0</v>
          </cell>
          <cell r="K2086">
            <v>0.01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0.01</v>
          </cell>
          <cell r="Q2086">
            <v>0</v>
          </cell>
          <cell r="R2086">
            <v>124</v>
          </cell>
          <cell r="S2086">
            <v>935</v>
          </cell>
          <cell r="T2086" t="str">
            <v>Амортизация (водопровод)</v>
          </cell>
          <cell r="U2086">
            <v>380000</v>
          </cell>
          <cell r="V2086">
            <v>25</v>
          </cell>
          <cell r="W2086">
            <v>17</v>
          </cell>
          <cell r="X2086">
            <v>8</v>
          </cell>
          <cell r="Y2086">
            <v>68</v>
          </cell>
          <cell r="Z2086">
            <v>258400</v>
          </cell>
          <cell r="AA2086">
            <v>121600</v>
          </cell>
          <cell r="AB2086">
            <v>12160000</v>
          </cell>
          <cell r="AC2086">
            <v>121599.99</v>
          </cell>
          <cell r="AD2086">
            <v>0</v>
          </cell>
          <cell r="AE2086">
            <v>121600</v>
          </cell>
          <cell r="AF2086">
            <v>0</v>
          </cell>
          <cell r="AG2086">
            <v>1013.3333333333334</v>
          </cell>
          <cell r="AH2086">
            <v>1266.6666666666667</v>
          </cell>
        </row>
        <row r="2087">
          <cell r="A2087">
            <v>3306</v>
          </cell>
          <cell r="B2087" t="str">
            <v>А/машина ГАЗ-53 М 033 ВЕ</v>
          </cell>
          <cell r="C2087">
            <v>10</v>
          </cell>
          <cell r="D2087" t="str">
            <v>10</v>
          </cell>
          <cell r="E2087" t="str">
            <v>11.05.05</v>
          </cell>
          <cell r="F2087" t="str">
            <v>фургон, 4 тн, № двиг 18948, шасси б/н</v>
          </cell>
          <cell r="G2087" t="str">
            <v>01.01.90</v>
          </cell>
          <cell r="H2087">
            <v>0.01</v>
          </cell>
          <cell r="I2087">
            <v>0</v>
          </cell>
          <cell r="J2087">
            <v>0</v>
          </cell>
          <cell r="K2087">
            <v>0.01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0.01</v>
          </cell>
          <cell r="Q2087">
            <v>0</v>
          </cell>
          <cell r="R2087">
            <v>124</v>
          </cell>
          <cell r="S2087">
            <v>821.1</v>
          </cell>
          <cell r="T2087" t="str">
            <v>Амортизация (канализация)</v>
          </cell>
          <cell r="U2087">
            <v>380000</v>
          </cell>
          <cell r="V2087">
            <v>25</v>
          </cell>
          <cell r="W2087">
            <v>17</v>
          </cell>
          <cell r="X2087">
            <v>8</v>
          </cell>
          <cell r="Y2087">
            <v>68</v>
          </cell>
          <cell r="Z2087">
            <v>258400</v>
          </cell>
          <cell r="AA2087">
            <v>121600</v>
          </cell>
          <cell r="AB2087">
            <v>12160000</v>
          </cell>
          <cell r="AC2087">
            <v>121599.99</v>
          </cell>
          <cell r="AD2087">
            <v>0</v>
          </cell>
          <cell r="AE2087">
            <v>121600</v>
          </cell>
          <cell r="AF2087">
            <v>0</v>
          </cell>
          <cell r="AG2087">
            <v>1013.3333333333334</v>
          </cell>
          <cell r="AH2087">
            <v>1266.6666666666667</v>
          </cell>
        </row>
        <row r="2088">
          <cell r="A2088">
            <v>3307</v>
          </cell>
          <cell r="B2088" t="str">
            <v>Станок фрезерный</v>
          </cell>
          <cell r="C2088">
            <v>15</v>
          </cell>
          <cell r="D2088" t="str">
            <v>7</v>
          </cell>
          <cell r="E2088" t="str">
            <v>11.05.05</v>
          </cell>
          <cell r="F2088" t="str">
            <v/>
          </cell>
          <cell r="G2088" t="str">
            <v xml:space="preserve">  .  .</v>
          </cell>
          <cell r="H2088">
            <v>0.01</v>
          </cell>
          <cell r="I2088">
            <v>0</v>
          </cell>
          <cell r="J2088">
            <v>0</v>
          </cell>
          <cell r="K2088">
            <v>0.01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0.01</v>
          </cell>
          <cell r="Q2088">
            <v>0</v>
          </cell>
          <cell r="R2088">
            <v>123</v>
          </cell>
          <cell r="S2088">
            <v>935</v>
          </cell>
          <cell r="T2088" t="str">
            <v>амортизация (Очистка воды)</v>
          </cell>
          <cell r="U2088">
            <v>200000</v>
          </cell>
          <cell r="V2088">
            <v>13</v>
          </cell>
          <cell r="W2088">
            <v>8</v>
          </cell>
          <cell r="X2088">
            <v>5</v>
          </cell>
          <cell r="Y2088">
            <v>61.53846153846154</v>
          </cell>
          <cell r="Z2088">
            <v>123076.92307692308</v>
          </cell>
          <cell r="AA2088">
            <v>76923.076923076922</v>
          </cell>
          <cell r="AB2088">
            <v>7692307.692307692</v>
          </cell>
          <cell r="AC2088">
            <v>76923.066923076927</v>
          </cell>
          <cell r="AD2088">
            <v>0</v>
          </cell>
          <cell r="AE2088">
            <v>76923.076923076922</v>
          </cell>
          <cell r="AF2088">
            <v>0</v>
          </cell>
          <cell r="AG2088">
            <v>961.53846153846143</v>
          </cell>
          <cell r="AH2088">
            <v>1282.051282051282</v>
          </cell>
        </row>
        <row r="2089">
          <cell r="A2089">
            <v>3309</v>
          </cell>
          <cell r="B2089" t="str">
            <v>Пресс-ножницы</v>
          </cell>
          <cell r="C2089">
            <v>15</v>
          </cell>
          <cell r="D2089" t="str">
            <v>7</v>
          </cell>
          <cell r="E2089" t="str">
            <v>11.05.05</v>
          </cell>
          <cell r="F2089" t="str">
            <v/>
          </cell>
          <cell r="G2089" t="str">
            <v xml:space="preserve">  .  .</v>
          </cell>
          <cell r="H2089">
            <v>0.01</v>
          </cell>
          <cell r="I2089">
            <v>0</v>
          </cell>
          <cell r="J2089">
            <v>0</v>
          </cell>
          <cell r="K2089">
            <v>0.01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0.01</v>
          </cell>
          <cell r="Q2089">
            <v>0</v>
          </cell>
          <cell r="R2089">
            <v>123</v>
          </cell>
          <cell r="S2089">
            <v>935</v>
          </cell>
          <cell r="T2089" t="str">
            <v>амортизация (Очистка воды)</v>
          </cell>
          <cell r="U2089">
            <v>240000</v>
          </cell>
          <cell r="V2089">
            <v>13</v>
          </cell>
          <cell r="W2089">
            <v>8</v>
          </cell>
          <cell r="X2089">
            <v>5</v>
          </cell>
          <cell r="Y2089">
            <v>61.53846153846154</v>
          </cell>
          <cell r="Z2089">
            <v>147692.30769230769</v>
          </cell>
          <cell r="AA2089">
            <v>92307.692307692312</v>
          </cell>
          <cell r="AB2089">
            <v>9230769.2307692319</v>
          </cell>
          <cell r="AC2089">
            <v>92307.682307692332</v>
          </cell>
          <cell r="AD2089">
            <v>0</v>
          </cell>
          <cell r="AE2089">
            <v>92307.692307692327</v>
          </cell>
          <cell r="AF2089">
            <v>0</v>
          </cell>
          <cell r="AG2089">
            <v>1153.846153846154</v>
          </cell>
          <cell r="AH2089">
            <v>1538.4615384615383</v>
          </cell>
        </row>
        <row r="2090">
          <cell r="A2090">
            <v>3310</v>
          </cell>
          <cell r="B2090" t="str">
            <v>Станок токарный</v>
          </cell>
          <cell r="C2090">
            <v>15</v>
          </cell>
          <cell r="D2090" t="str">
            <v>7</v>
          </cell>
          <cell r="E2090" t="str">
            <v>11.05.05</v>
          </cell>
          <cell r="F2090" t="str">
            <v/>
          </cell>
          <cell r="G2090" t="str">
            <v xml:space="preserve">  .  .</v>
          </cell>
          <cell r="H2090">
            <v>0.01</v>
          </cell>
          <cell r="I2090">
            <v>0</v>
          </cell>
          <cell r="J2090">
            <v>0</v>
          </cell>
          <cell r="K2090">
            <v>0.01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0.01</v>
          </cell>
          <cell r="Q2090">
            <v>0</v>
          </cell>
          <cell r="R2090">
            <v>123</v>
          </cell>
          <cell r="S2090">
            <v>935</v>
          </cell>
          <cell r="T2090" t="str">
            <v>амортизация (Очистка воды)</v>
          </cell>
          <cell r="U2090">
            <v>635000</v>
          </cell>
          <cell r="V2090">
            <v>13</v>
          </cell>
          <cell r="W2090">
            <v>8</v>
          </cell>
          <cell r="X2090">
            <v>5</v>
          </cell>
          <cell r="Y2090">
            <v>61.53846153846154</v>
          </cell>
          <cell r="Z2090">
            <v>390769.23076923081</v>
          </cell>
          <cell r="AA2090">
            <v>244230.76923076919</v>
          </cell>
          <cell r="AB2090">
            <v>24423076.92307692</v>
          </cell>
          <cell r="AC2090">
            <v>244230.75923076921</v>
          </cell>
          <cell r="AD2090">
            <v>0</v>
          </cell>
          <cell r="AE2090">
            <v>244230.76923076922</v>
          </cell>
          <cell r="AF2090">
            <v>0</v>
          </cell>
          <cell r="AG2090">
            <v>3052.8846153846152</v>
          </cell>
          <cell r="AH2090">
            <v>4070.5128205128203</v>
          </cell>
        </row>
        <row r="2091">
          <cell r="A2091">
            <v>3314</v>
          </cell>
          <cell r="B2091" t="str">
            <v>Станок поперечно-строгальный</v>
          </cell>
          <cell r="C2091">
            <v>15</v>
          </cell>
          <cell r="D2091" t="str">
            <v>7</v>
          </cell>
          <cell r="E2091" t="str">
            <v>11.05.05</v>
          </cell>
          <cell r="F2091" t="str">
            <v/>
          </cell>
          <cell r="G2091" t="str">
            <v xml:space="preserve">  .  .</v>
          </cell>
          <cell r="H2091">
            <v>0.01</v>
          </cell>
          <cell r="I2091">
            <v>0</v>
          </cell>
          <cell r="J2091">
            <v>0</v>
          </cell>
          <cell r="K2091">
            <v>0.01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0.01</v>
          </cell>
          <cell r="Q2091">
            <v>0</v>
          </cell>
          <cell r="R2091">
            <v>123</v>
          </cell>
          <cell r="S2091">
            <v>935</v>
          </cell>
          <cell r="T2091" t="str">
            <v>амортизация (Очистка воды)</v>
          </cell>
          <cell r="U2091">
            <v>120000</v>
          </cell>
          <cell r="V2091">
            <v>13</v>
          </cell>
          <cell r="W2091">
            <v>8</v>
          </cell>
          <cell r="X2091">
            <v>5</v>
          </cell>
          <cell r="Y2091">
            <v>61.53846153846154</v>
          </cell>
          <cell r="Z2091">
            <v>73846.153846153844</v>
          </cell>
          <cell r="AA2091">
            <v>46153.846153846156</v>
          </cell>
          <cell r="AB2091">
            <v>4615384.615384616</v>
          </cell>
          <cell r="AC2091">
            <v>46153.836153846161</v>
          </cell>
          <cell r="AD2091">
            <v>0</v>
          </cell>
          <cell r="AE2091">
            <v>46153.846153846163</v>
          </cell>
          <cell r="AF2091">
            <v>0</v>
          </cell>
          <cell r="AG2091">
            <v>576.92307692307702</v>
          </cell>
          <cell r="AH2091">
            <v>769.23076923076917</v>
          </cell>
        </row>
        <row r="2092">
          <cell r="A2092">
            <v>3315</v>
          </cell>
          <cell r="B2092" t="str">
            <v>Молот М4Р9 А</v>
          </cell>
          <cell r="C2092">
            <v>15</v>
          </cell>
          <cell r="D2092" t="str">
            <v>7</v>
          </cell>
          <cell r="E2092" t="str">
            <v>11.05.05</v>
          </cell>
          <cell r="F2092" t="str">
            <v/>
          </cell>
          <cell r="G2092" t="str">
            <v xml:space="preserve">  .  .</v>
          </cell>
          <cell r="H2092">
            <v>0.01</v>
          </cell>
          <cell r="I2092">
            <v>0</v>
          </cell>
          <cell r="J2092">
            <v>0</v>
          </cell>
          <cell r="K2092">
            <v>0.01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0.01</v>
          </cell>
          <cell r="Q2092">
            <v>0</v>
          </cell>
          <cell r="R2092">
            <v>123</v>
          </cell>
          <cell r="S2092">
            <v>935</v>
          </cell>
          <cell r="T2092" t="str">
            <v>Амортизация Подъем воды</v>
          </cell>
          <cell r="U2092">
            <v>480000</v>
          </cell>
          <cell r="V2092">
            <v>13</v>
          </cell>
          <cell r="W2092">
            <v>8</v>
          </cell>
          <cell r="X2092">
            <v>5</v>
          </cell>
          <cell r="Y2092">
            <v>61.53846153846154</v>
          </cell>
          <cell r="Z2092">
            <v>295384.61538461538</v>
          </cell>
          <cell r="AA2092">
            <v>184615.38461538462</v>
          </cell>
          <cell r="AB2092">
            <v>18461538.461538464</v>
          </cell>
          <cell r="AC2092">
            <v>184615.37461538464</v>
          </cell>
          <cell r="AD2092">
            <v>0</v>
          </cell>
          <cell r="AE2092">
            <v>184615.38461538465</v>
          </cell>
          <cell r="AF2092">
            <v>0</v>
          </cell>
          <cell r="AG2092">
            <v>2307.6923076923081</v>
          </cell>
          <cell r="AH2092">
            <v>3076.9230769230767</v>
          </cell>
        </row>
        <row r="2093">
          <cell r="A2093">
            <v>3316</v>
          </cell>
          <cell r="B2093" t="str">
            <v>Пресс гидравлический</v>
          </cell>
          <cell r="C2093">
            <v>15</v>
          </cell>
          <cell r="D2093" t="str">
            <v>7</v>
          </cell>
          <cell r="E2093" t="str">
            <v>11.05.05</v>
          </cell>
          <cell r="F2093" t="str">
            <v/>
          </cell>
          <cell r="G2093" t="str">
            <v xml:space="preserve">  .  .</v>
          </cell>
          <cell r="H2093">
            <v>0.01</v>
          </cell>
          <cell r="I2093">
            <v>0</v>
          </cell>
          <cell r="J2093">
            <v>0</v>
          </cell>
          <cell r="K2093">
            <v>0.01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0.01</v>
          </cell>
          <cell r="Q2093">
            <v>0</v>
          </cell>
          <cell r="R2093">
            <v>123</v>
          </cell>
          <cell r="S2093">
            <v>935</v>
          </cell>
          <cell r="T2093" t="str">
            <v>амортизация (Очистка воды)</v>
          </cell>
          <cell r="U2093">
            <v>600000</v>
          </cell>
          <cell r="V2093">
            <v>13</v>
          </cell>
          <cell r="W2093">
            <v>8</v>
          </cell>
          <cell r="X2093">
            <v>5</v>
          </cell>
          <cell r="Y2093">
            <v>61.53846153846154</v>
          </cell>
          <cell r="Z2093">
            <v>369230.76923076925</v>
          </cell>
          <cell r="AA2093">
            <v>230769.23076923075</v>
          </cell>
          <cell r="AB2093">
            <v>23076923.076923076</v>
          </cell>
          <cell r="AC2093">
            <v>230769.22076923074</v>
          </cell>
          <cell r="AD2093">
            <v>0</v>
          </cell>
          <cell r="AE2093">
            <v>230769.23076923075</v>
          </cell>
          <cell r="AF2093">
            <v>0</v>
          </cell>
          <cell r="AG2093">
            <v>2884.6153846153843</v>
          </cell>
          <cell r="AH2093">
            <v>3846.1538461538462</v>
          </cell>
        </row>
        <row r="2094">
          <cell r="A2094">
            <v>3318</v>
          </cell>
          <cell r="B2094" t="str">
            <v>Станок отрезной ножовочный</v>
          </cell>
          <cell r="C2094">
            <v>15</v>
          </cell>
          <cell r="D2094" t="str">
            <v>7</v>
          </cell>
          <cell r="E2094" t="str">
            <v>11.05.05</v>
          </cell>
          <cell r="F2094" t="str">
            <v/>
          </cell>
          <cell r="G2094" t="str">
            <v xml:space="preserve">  .  .</v>
          </cell>
          <cell r="H2094">
            <v>0.01</v>
          </cell>
          <cell r="I2094">
            <v>0</v>
          </cell>
          <cell r="J2094">
            <v>0</v>
          </cell>
          <cell r="K2094">
            <v>0.01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0.01</v>
          </cell>
          <cell r="Q2094">
            <v>0</v>
          </cell>
          <cell r="R2094">
            <v>123</v>
          </cell>
          <cell r="S2094">
            <v>935</v>
          </cell>
          <cell r="T2094" t="str">
            <v>амортизация (Очистка воды)</v>
          </cell>
          <cell r="U2094">
            <v>151934</v>
          </cell>
          <cell r="V2094">
            <v>13</v>
          </cell>
          <cell r="W2094">
            <v>8</v>
          </cell>
          <cell r="X2094">
            <v>5</v>
          </cell>
          <cell r="Y2094">
            <v>61.53846153846154</v>
          </cell>
          <cell r="Z2094">
            <v>93497.846153846156</v>
          </cell>
          <cell r="AA2094">
            <v>58436.153846153844</v>
          </cell>
          <cell r="AB2094">
            <v>5843615.384615384</v>
          </cell>
          <cell r="AC2094">
            <v>58436.143846153842</v>
          </cell>
          <cell r="AD2094">
            <v>0</v>
          </cell>
          <cell r="AE2094">
            <v>58436.153846153844</v>
          </cell>
          <cell r="AF2094">
            <v>0</v>
          </cell>
          <cell r="AG2094">
            <v>730.45192307692298</v>
          </cell>
          <cell r="AH2094">
            <v>973.93589743589746</v>
          </cell>
        </row>
        <row r="2095">
          <cell r="A2095">
            <v>3324</v>
          </cell>
          <cell r="B2095" t="str">
            <v>Кран-балка г/п 3 т</v>
          </cell>
          <cell r="C2095">
            <v>15</v>
          </cell>
          <cell r="D2095" t="str">
            <v>7</v>
          </cell>
          <cell r="E2095" t="str">
            <v>11.05.05</v>
          </cell>
          <cell r="F2095" t="str">
            <v/>
          </cell>
          <cell r="G2095" t="str">
            <v xml:space="preserve">  .  .</v>
          </cell>
          <cell r="H2095">
            <v>0.01</v>
          </cell>
          <cell r="I2095">
            <v>0</v>
          </cell>
          <cell r="J2095">
            <v>0</v>
          </cell>
          <cell r="K2095">
            <v>0.01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0.01</v>
          </cell>
          <cell r="Q2095">
            <v>0</v>
          </cell>
          <cell r="R2095">
            <v>123</v>
          </cell>
          <cell r="S2095">
            <v>935</v>
          </cell>
          <cell r="T2095" t="str">
            <v>амортизация (Очистка воды)</v>
          </cell>
          <cell r="U2095">
            <v>140000</v>
          </cell>
          <cell r="V2095">
            <v>13</v>
          </cell>
          <cell r="W2095">
            <v>8</v>
          </cell>
          <cell r="X2095">
            <v>5</v>
          </cell>
          <cell r="Y2095">
            <v>61.53846153846154</v>
          </cell>
          <cell r="Z2095">
            <v>86153.846153846156</v>
          </cell>
          <cell r="AA2095">
            <v>53846.153846153844</v>
          </cell>
          <cell r="AB2095">
            <v>5384615.384615384</v>
          </cell>
          <cell r="AC2095">
            <v>53846.143846153842</v>
          </cell>
          <cell r="AD2095">
            <v>0</v>
          </cell>
          <cell r="AE2095">
            <v>53846.153846153844</v>
          </cell>
          <cell r="AF2095">
            <v>0</v>
          </cell>
          <cell r="AG2095">
            <v>673.07692307692298</v>
          </cell>
          <cell r="AH2095">
            <v>897.43589743589746</v>
          </cell>
        </row>
        <row r="2096">
          <cell r="A2096">
            <v>3325</v>
          </cell>
          <cell r="B2096" t="str">
            <v>Станок вертикально-сверлильный</v>
          </cell>
          <cell r="C2096">
            <v>15</v>
          </cell>
          <cell r="D2096" t="str">
            <v>7</v>
          </cell>
          <cell r="E2096" t="str">
            <v>11.05.05</v>
          </cell>
          <cell r="F2096" t="str">
            <v/>
          </cell>
          <cell r="G2096" t="str">
            <v xml:space="preserve">  .  .</v>
          </cell>
          <cell r="H2096">
            <v>0.01</v>
          </cell>
          <cell r="I2096">
            <v>0</v>
          </cell>
          <cell r="J2096">
            <v>0</v>
          </cell>
          <cell r="K2096">
            <v>0.01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0.01</v>
          </cell>
          <cell r="Q2096">
            <v>0</v>
          </cell>
          <cell r="R2096">
            <v>123</v>
          </cell>
          <cell r="S2096">
            <v>935</v>
          </cell>
          <cell r="T2096" t="str">
            <v>амортизация (Очистка воды)</v>
          </cell>
          <cell r="U2096">
            <v>320000</v>
          </cell>
          <cell r="V2096">
            <v>13</v>
          </cell>
          <cell r="W2096">
            <v>8</v>
          </cell>
          <cell r="X2096">
            <v>5</v>
          </cell>
          <cell r="Y2096">
            <v>61.53846153846154</v>
          </cell>
          <cell r="Z2096">
            <v>196923.07692307694</v>
          </cell>
          <cell r="AA2096">
            <v>123076.92307692306</v>
          </cell>
          <cell r="AB2096">
            <v>12307692.307692306</v>
          </cell>
          <cell r="AC2096">
            <v>123076.91307692307</v>
          </cell>
          <cell r="AD2096">
            <v>0</v>
          </cell>
          <cell r="AE2096">
            <v>123076.92307692306</v>
          </cell>
          <cell r="AF2096">
            <v>0</v>
          </cell>
          <cell r="AG2096">
            <v>1538.4615384615383</v>
          </cell>
          <cell r="AH2096">
            <v>2051.2820512820513</v>
          </cell>
        </row>
        <row r="2097">
          <cell r="A2097">
            <v>3327</v>
          </cell>
          <cell r="B2097" t="str">
            <v>Станок обдирочно-шлифовальный</v>
          </cell>
          <cell r="C2097">
            <v>15</v>
          </cell>
          <cell r="D2097" t="str">
            <v>7</v>
          </cell>
          <cell r="E2097" t="str">
            <v>11.05.05</v>
          </cell>
          <cell r="F2097" t="str">
            <v/>
          </cell>
          <cell r="G2097" t="str">
            <v xml:space="preserve">  .  .</v>
          </cell>
          <cell r="H2097">
            <v>0.01</v>
          </cell>
          <cell r="I2097">
            <v>0</v>
          </cell>
          <cell r="J2097">
            <v>0</v>
          </cell>
          <cell r="K2097">
            <v>0.01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0.01</v>
          </cell>
          <cell r="Q2097">
            <v>0</v>
          </cell>
          <cell r="R2097">
            <v>123</v>
          </cell>
          <cell r="S2097">
            <v>935</v>
          </cell>
          <cell r="T2097" t="str">
            <v>амортизация (Очистка воды)</v>
          </cell>
          <cell r="U2097">
            <v>40000</v>
          </cell>
          <cell r="V2097">
            <v>13</v>
          </cell>
          <cell r="W2097">
            <v>8</v>
          </cell>
          <cell r="X2097">
            <v>5</v>
          </cell>
          <cell r="Y2097">
            <v>61.53846153846154</v>
          </cell>
          <cell r="Z2097">
            <v>24615.384615384617</v>
          </cell>
          <cell r="AA2097">
            <v>15384.615384615383</v>
          </cell>
          <cell r="AB2097">
            <v>1538461.5384615383</v>
          </cell>
          <cell r="AC2097">
            <v>15384.605384615383</v>
          </cell>
          <cell r="AD2097">
            <v>0</v>
          </cell>
          <cell r="AE2097">
            <v>15384.615384615383</v>
          </cell>
          <cell r="AF2097">
            <v>0</v>
          </cell>
          <cell r="AG2097">
            <v>192.30769230769229</v>
          </cell>
          <cell r="AH2097">
            <v>256.41025641025641</v>
          </cell>
        </row>
        <row r="2098">
          <cell r="A2098">
            <v>3331</v>
          </cell>
          <cell r="B2098" t="str">
            <v>Центрифуга</v>
          </cell>
          <cell r="C2098">
            <v>10</v>
          </cell>
          <cell r="D2098" t="str">
            <v>10</v>
          </cell>
          <cell r="E2098" t="str">
            <v>11.05.05</v>
          </cell>
          <cell r="F2098" t="str">
            <v/>
          </cell>
          <cell r="G2098" t="str">
            <v xml:space="preserve">  .  .</v>
          </cell>
          <cell r="H2098">
            <v>0.01</v>
          </cell>
          <cell r="I2098">
            <v>0</v>
          </cell>
          <cell r="J2098">
            <v>0</v>
          </cell>
          <cell r="K2098">
            <v>0.01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0.01</v>
          </cell>
          <cell r="Q2098">
            <v>0</v>
          </cell>
          <cell r="R2098">
            <v>123</v>
          </cell>
          <cell r="S2098">
            <v>935</v>
          </cell>
          <cell r="T2098" t="str">
            <v>Амортизация Подъем воды</v>
          </cell>
          <cell r="U2098">
            <v>8000</v>
          </cell>
          <cell r="V2098">
            <v>19</v>
          </cell>
          <cell r="W2098">
            <v>11</v>
          </cell>
          <cell r="X2098">
            <v>8</v>
          </cell>
          <cell r="Y2098">
            <v>57.894736842105267</v>
          </cell>
          <cell r="Z2098">
            <v>4631.5789473684208</v>
          </cell>
          <cell r="AA2098">
            <v>3368.4210526315792</v>
          </cell>
          <cell r="AB2098">
            <v>336842.10526315792</v>
          </cell>
          <cell r="AC2098">
            <v>3368.411052631579</v>
          </cell>
          <cell r="AD2098">
            <v>0</v>
          </cell>
          <cell r="AE2098">
            <v>3368.4210526315792</v>
          </cell>
          <cell r="AF2098">
            <v>0</v>
          </cell>
          <cell r="AG2098">
            <v>28.070175438596493</v>
          </cell>
          <cell r="AH2098">
            <v>35.087719298245609</v>
          </cell>
        </row>
        <row r="2099">
          <cell r="A2099">
            <v>3333</v>
          </cell>
          <cell r="B2099" t="str">
            <v>Площадка ремонта эл талей</v>
          </cell>
          <cell r="C2099">
            <v>8</v>
          </cell>
          <cell r="D2099" t="str">
            <v>13</v>
          </cell>
          <cell r="E2099" t="str">
            <v>11.05.05</v>
          </cell>
          <cell r="F2099" t="str">
            <v/>
          </cell>
          <cell r="G2099" t="str">
            <v xml:space="preserve">  .  .</v>
          </cell>
          <cell r="H2099">
            <v>0.01</v>
          </cell>
          <cell r="I2099">
            <v>0</v>
          </cell>
          <cell r="J2099">
            <v>0</v>
          </cell>
          <cell r="K2099">
            <v>0.01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0.01</v>
          </cell>
          <cell r="Q2099">
            <v>0</v>
          </cell>
          <cell r="R2099">
            <v>125</v>
          </cell>
          <cell r="S2099">
            <v>935</v>
          </cell>
          <cell r="T2099" t="str">
            <v>амортизация (Очистка воды)</v>
          </cell>
          <cell r="U2099">
            <v>75000</v>
          </cell>
          <cell r="V2099">
            <v>64.400000000000006</v>
          </cell>
          <cell r="W2099">
            <v>26</v>
          </cell>
          <cell r="X2099">
            <v>38.4</v>
          </cell>
          <cell r="Y2099">
            <v>40.372670807453417</v>
          </cell>
          <cell r="Z2099">
            <v>30279.503105590062</v>
          </cell>
          <cell r="AA2099">
            <v>44720.496894409938</v>
          </cell>
          <cell r="AB2099">
            <v>4472049.6894409936</v>
          </cell>
          <cell r="AC2099">
            <v>44720.486894409936</v>
          </cell>
          <cell r="AD2099">
            <v>0</v>
          </cell>
          <cell r="AE2099">
            <v>44720.496894409938</v>
          </cell>
          <cell r="AF2099">
            <v>0</v>
          </cell>
          <cell r="AG2099">
            <v>298.13664596273293</v>
          </cell>
          <cell r="AH2099">
            <v>97.049689440993788</v>
          </cell>
        </row>
        <row r="2100">
          <cell r="A2100">
            <v>3337</v>
          </cell>
          <cell r="B2100" t="str">
            <v>Верстак на 2 раб место</v>
          </cell>
          <cell r="C2100">
            <v>8</v>
          </cell>
          <cell r="D2100" t="str">
            <v>13</v>
          </cell>
          <cell r="E2100" t="str">
            <v>11.05.05</v>
          </cell>
          <cell r="F2100" t="str">
            <v/>
          </cell>
          <cell r="G2100" t="str">
            <v xml:space="preserve">  .  .</v>
          </cell>
          <cell r="H2100">
            <v>0.01</v>
          </cell>
          <cell r="I2100">
            <v>0</v>
          </cell>
          <cell r="J2100">
            <v>0</v>
          </cell>
          <cell r="K2100">
            <v>0.01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0.01</v>
          </cell>
          <cell r="Q2100">
            <v>0</v>
          </cell>
          <cell r="R2100">
            <v>125</v>
          </cell>
          <cell r="S2100">
            <v>935</v>
          </cell>
          <cell r="T2100" t="str">
            <v>амортизация (Очистка воды)</v>
          </cell>
          <cell r="U2100">
            <v>3000</v>
          </cell>
          <cell r="V2100">
            <v>25</v>
          </cell>
          <cell r="W2100">
            <v>14</v>
          </cell>
          <cell r="X2100">
            <v>11</v>
          </cell>
          <cell r="Y2100">
            <v>56</v>
          </cell>
          <cell r="Z2100">
            <v>1680</v>
          </cell>
          <cell r="AA2100">
            <v>1320</v>
          </cell>
          <cell r="AB2100">
            <v>132000</v>
          </cell>
          <cell r="AC2100">
            <v>1319.99</v>
          </cell>
          <cell r="AD2100">
            <v>0</v>
          </cell>
          <cell r="AE2100">
            <v>1320</v>
          </cell>
          <cell r="AF2100">
            <v>0</v>
          </cell>
          <cell r="AG2100">
            <v>8.7999999999999989</v>
          </cell>
          <cell r="AH2100">
            <v>10</v>
          </cell>
        </row>
        <row r="2101">
          <cell r="A2101">
            <v>3338</v>
          </cell>
          <cell r="B2101" t="str">
            <v>Верстак на 1 раб место</v>
          </cell>
          <cell r="C2101">
            <v>8</v>
          </cell>
          <cell r="D2101" t="str">
            <v>13</v>
          </cell>
          <cell r="E2101" t="str">
            <v>11.05.05</v>
          </cell>
          <cell r="F2101" t="str">
            <v/>
          </cell>
          <cell r="G2101" t="str">
            <v xml:space="preserve">  .  .</v>
          </cell>
          <cell r="H2101">
            <v>0.01</v>
          </cell>
          <cell r="I2101">
            <v>0</v>
          </cell>
          <cell r="J2101">
            <v>0</v>
          </cell>
          <cell r="K2101">
            <v>0.01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0.01</v>
          </cell>
          <cell r="Q2101">
            <v>0</v>
          </cell>
          <cell r="R2101">
            <v>125</v>
          </cell>
          <cell r="S2101">
            <v>935</v>
          </cell>
          <cell r="T2101" t="str">
            <v>амортизация (Очистка воды)</v>
          </cell>
          <cell r="U2101">
            <v>3000</v>
          </cell>
          <cell r="V2101">
            <v>25</v>
          </cell>
          <cell r="W2101">
            <v>14</v>
          </cell>
          <cell r="X2101">
            <v>11</v>
          </cell>
          <cell r="Y2101">
            <v>56</v>
          </cell>
          <cell r="Z2101">
            <v>1680</v>
          </cell>
          <cell r="AA2101">
            <v>1320</v>
          </cell>
          <cell r="AB2101">
            <v>132000</v>
          </cell>
          <cell r="AC2101">
            <v>1319.99</v>
          </cell>
          <cell r="AD2101">
            <v>0</v>
          </cell>
          <cell r="AE2101">
            <v>1320</v>
          </cell>
          <cell r="AF2101">
            <v>0</v>
          </cell>
          <cell r="AG2101">
            <v>8.7999999999999989</v>
          </cell>
          <cell r="AH2101">
            <v>10</v>
          </cell>
        </row>
        <row r="2102">
          <cell r="A2102">
            <v>3339</v>
          </cell>
          <cell r="B2102" t="str">
            <v>Верстак</v>
          </cell>
          <cell r="C2102">
            <v>8</v>
          </cell>
          <cell r="D2102" t="str">
            <v>13</v>
          </cell>
          <cell r="E2102" t="str">
            <v>11.05.05</v>
          </cell>
          <cell r="F2102" t="str">
            <v/>
          </cell>
          <cell r="G2102" t="str">
            <v xml:space="preserve">  .  .</v>
          </cell>
          <cell r="H2102">
            <v>0.01</v>
          </cell>
          <cell r="I2102">
            <v>0</v>
          </cell>
          <cell r="J2102">
            <v>0</v>
          </cell>
          <cell r="K2102">
            <v>0.01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0.01</v>
          </cell>
          <cell r="Q2102">
            <v>0</v>
          </cell>
          <cell r="R2102">
            <v>125</v>
          </cell>
          <cell r="S2102">
            <v>935</v>
          </cell>
          <cell r="T2102" t="str">
            <v>амортизация (Очистка воды)</v>
          </cell>
          <cell r="U2102">
            <v>3000</v>
          </cell>
          <cell r="V2102">
            <v>25</v>
          </cell>
          <cell r="W2102">
            <v>14</v>
          </cell>
          <cell r="X2102">
            <v>11</v>
          </cell>
          <cell r="Y2102">
            <v>56</v>
          </cell>
          <cell r="Z2102">
            <v>1680</v>
          </cell>
          <cell r="AA2102">
            <v>1320</v>
          </cell>
          <cell r="AB2102">
            <v>132000</v>
          </cell>
          <cell r="AC2102">
            <v>1319.99</v>
          </cell>
          <cell r="AD2102">
            <v>0</v>
          </cell>
          <cell r="AE2102">
            <v>1320</v>
          </cell>
          <cell r="AF2102">
            <v>0</v>
          </cell>
          <cell r="AG2102">
            <v>8.7999999999999989</v>
          </cell>
          <cell r="AH2102">
            <v>10</v>
          </cell>
        </row>
        <row r="2103">
          <cell r="A2103">
            <v>3340</v>
          </cell>
          <cell r="B2103" t="str">
            <v>Верстак на 1 раб место</v>
          </cell>
          <cell r="C2103">
            <v>8</v>
          </cell>
          <cell r="D2103" t="str">
            <v>13</v>
          </cell>
          <cell r="E2103" t="str">
            <v>11.05.05</v>
          </cell>
          <cell r="F2103" t="str">
            <v/>
          </cell>
          <cell r="G2103" t="str">
            <v xml:space="preserve">  .  .</v>
          </cell>
          <cell r="H2103">
            <v>0.01</v>
          </cell>
          <cell r="I2103">
            <v>0</v>
          </cell>
          <cell r="J2103">
            <v>0</v>
          </cell>
          <cell r="K2103">
            <v>0.01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0.01</v>
          </cell>
          <cell r="Q2103">
            <v>0</v>
          </cell>
          <cell r="R2103">
            <v>125</v>
          </cell>
          <cell r="S2103">
            <v>935</v>
          </cell>
          <cell r="T2103" t="str">
            <v>амортизация (Очистка воды)</v>
          </cell>
          <cell r="U2103">
            <v>3000</v>
          </cell>
          <cell r="V2103">
            <v>25</v>
          </cell>
          <cell r="W2103">
            <v>14</v>
          </cell>
          <cell r="X2103">
            <v>11</v>
          </cell>
          <cell r="Y2103">
            <v>56</v>
          </cell>
          <cell r="Z2103">
            <v>1680</v>
          </cell>
          <cell r="AA2103">
            <v>1320</v>
          </cell>
          <cell r="AB2103">
            <v>132000</v>
          </cell>
          <cell r="AC2103">
            <v>1319.99</v>
          </cell>
          <cell r="AD2103">
            <v>0</v>
          </cell>
          <cell r="AE2103">
            <v>1320</v>
          </cell>
          <cell r="AF2103">
            <v>0</v>
          </cell>
          <cell r="AG2103">
            <v>8.7999999999999989</v>
          </cell>
          <cell r="AH2103">
            <v>10</v>
          </cell>
        </row>
        <row r="2104">
          <cell r="A2104">
            <v>3345</v>
          </cell>
          <cell r="B2104" t="str">
            <v>Стиральная машина</v>
          </cell>
          <cell r="C2104">
            <v>10</v>
          </cell>
          <cell r="D2104" t="str">
            <v>10</v>
          </cell>
          <cell r="E2104" t="str">
            <v>11.05.05</v>
          </cell>
          <cell r="F2104" t="str">
            <v/>
          </cell>
          <cell r="G2104" t="str">
            <v xml:space="preserve">  .  .</v>
          </cell>
          <cell r="H2104">
            <v>0.01</v>
          </cell>
          <cell r="I2104">
            <v>0</v>
          </cell>
          <cell r="J2104">
            <v>0</v>
          </cell>
          <cell r="K2104">
            <v>0.01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0.01</v>
          </cell>
          <cell r="Q2104">
            <v>0</v>
          </cell>
          <cell r="R2104">
            <v>123</v>
          </cell>
          <cell r="S2104">
            <v>935</v>
          </cell>
          <cell r="T2104" t="str">
            <v>амортизация (Очистка воды)</v>
          </cell>
          <cell r="U2104">
            <v>20000</v>
          </cell>
          <cell r="V2104">
            <v>19</v>
          </cell>
          <cell r="W2104">
            <v>11</v>
          </cell>
          <cell r="X2104">
            <v>8</v>
          </cell>
          <cell r="Y2104">
            <v>57.894736842105267</v>
          </cell>
          <cell r="Z2104">
            <v>11578.947368421053</v>
          </cell>
          <cell r="AA2104">
            <v>8421.0526315789466</v>
          </cell>
          <cell r="AB2104">
            <v>842105.2631578946</v>
          </cell>
          <cell r="AC2104">
            <v>8421.0426315789464</v>
          </cell>
          <cell r="AD2104">
            <v>0</v>
          </cell>
          <cell r="AE2104">
            <v>8421.0526315789466</v>
          </cell>
          <cell r="AF2104">
            <v>0</v>
          </cell>
          <cell r="AG2104">
            <v>70.175438596491219</v>
          </cell>
          <cell r="AH2104">
            <v>87.719298245614027</v>
          </cell>
        </row>
        <row r="2105">
          <cell r="A2105">
            <v>3346</v>
          </cell>
          <cell r="B2105" t="str">
            <v>Шкаф для спецодежды   18 шт</v>
          </cell>
          <cell r="C2105">
            <v>8</v>
          </cell>
          <cell r="D2105" t="str">
            <v>13</v>
          </cell>
          <cell r="E2105" t="str">
            <v>11.05.05</v>
          </cell>
          <cell r="F2105" t="str">
            <v/>
          </cell>
          <cell r="G2105" t="str">
            <v xml:space="preserve">  .  .</v>
          </cell>
          <cell r="H2105">
            <v>0.01</v>
          </cell>
          <cell r="I2105">
            <v>0</v>
          </cell>
          <cell r="J2105">
            <v>0</v>
          </cell>
          <cell r="K2105">
            <v>0.01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0.01</v>
          </cell>
          <cell r="Q2105">
            <v>0</v>
          </cell>
          <cell r="R2105">
            <v>125</v>
          </cell>
          <cell r="S2105">
            <v>935</v>
          </cell>
          <cell r="T2105" t="str">
            <v>Амортизация Подъем воды</v>
          </cell>
          <cell r="U2105">
            <v>180000</v>
          </cell>
          <cell r="V2105">
            <v>25</v>
          </cell>
          <cell r="W2105">
            <v>14</v>
          </cell>
          <cell r="X2105">
            <v>11</v>
          </cell>
          <cell r="Y2105">
            <v>56</v>
          </cell>
          <cell r="Z2105">
            <v>100800</v>
          </cell>
          <cell r="AA2105">
            <v>79200</v>
          </cell>
          <cell r="AB2105">
            <v>7920000</v>
          </cell>
          <cell r="AC2105">
            <v>79199.990000000005</v>
          </cell>
          <cell r="AD2105">
            <v>0</v>
          </cell>
          <cell r="AE2105">
            <v>79200</v>
          </cell>
          <cell r="AF2105">
            <v>0</v>
          </cell>
          <cell r="AG2105">
            <v>528</v>
          </cell>
          <cell r="AH2105">
            <v>600</v>
          </cell>
        </row>
        <row r="2106">
          <cell r="A2106">
            <v>3347</v>
          </cell>
          <cell r="B2106" t="str">
            <v>А/машина ЗИЛ М 263 ВЕ КС 2561</v>
          </cell>
          <cell r="C2106">
            <v>10</v>
          </cell>
          <cell r="D2106" t="str">
            <v>10</v>
          </cell>
          <cell r="E2106" t="str">
            <v>11.05.05</v>
          </cell>
          <cell r="F2106" t="str">
            <v>а/кран, 6,3 тн, № двиг 635446, шасси 01846626</v>
          </cell>
          <cell r="G2106" t="str">
            <v>01.01.81</v>
          </cell>
          <cell r="H2106">
            <v>0.01</v>
          </cell>
          <cell r="I2106">
            <v>0</v>
          </cell>
          <cell r="J2106">
            <v>0</v>
          </cell>
          <cell r="K2106">
            <v>0.01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0.01</v>
          </cell>
          <cell r="Q2106">
            <v>0</v>
          </cell>
          <cell r="R2106">
            <v>124</v>
          </cell>
          <cell r="S2106">
            <v>935</v>
          </cell>
          <cell r="T2106" t="str">
            <v/>
          </cell>
          <cell r="U2106">
            <v>130000</v>
          </cell>
          <cell r="V2106">
            <v>34</v>
          </cell>
          <cell r="W2106">
            <v>26</v>
          </cell>
          <cell r="X2106">
            <v>8</v>
          </cell>
          <cell r="Y2106">
            <v>76.470588235294116</v>
          </cell>
          <cell r="Z2106">
            <v>99411.76470588235</v>
          </cell>
          <cell r="AA2106">
            <v>30588.23529411765</v>
          </cell>
          <cell r="AB2106">
            <v>3058823.5294117648</v>
          </cell>
          <cell r="AC2106">
            <v>30588.225294117652</v>
          </cell>
          <cell r="AD2106">
            <v>0</v>
          </cell>
          <cell r="AE2106">
            <v>30588.23529411765</v>
          </cell>
          <cell r="AF2106">
            <v>0</v>
          </cell>
          <cell r="AG2106">
            <v>254.90196078431373</v>
          </cell>
          <cell r="AH2106">
            <v>318.62745098039215</v>
          </cell>
        </row>
        <row r="2107">
          <cell r="A2107">
            <v>3354</v>
          </cell>
          <cell r="B2107" t="str">
            <v>Кран-балка 1 тн</v>
          </cell>
          <cell r="C2107">
            <v>15</v>
          </cell>
          <cell r="D2107" t="str">
            <v>7</v>
          </cell>
          <cell r="E2107" t="str">
            <v>11.05.05</v>
          </cell>
          <cell r="F2107" t="str">
            <v/>
          </cell>
          <cell r="G2107" t="str">
            <v xml:space="preserve">  .  .</v>
          </cell>
          <cell r="H2107">
            <v>0.01</v>
          </cell>
          <cell r="I2107">
            <v>0</v>
          </cell>
          <cell r="J2107">
            <v>0</v>
          </cell>
          <cell r="K2107">
            <v>0.01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0.01</v>
          </cell>
          <cell r="Q2107">
            <v>0</v>
          </cell>
          <cell r="R2107">
            <v>123</v>
          </cell>
          <cell r="S2107">
            <v>935</v>
          </cell>
          <cell r="T2107" t="str">
            <v>амортизация (Очистка воды)</v>
          </cell>
          <cell r="U2107">
            <v>208000</v>
          </cell>
          <cell r="V2107">
            <v>13</v>
          </cell>
          <cell r="W2107">
            <v>8</v>
          </cell>
          <cell r="X2107">
            <v>5</v>
          </cell>
          <cell r="Y2107">
            <v>61.53846153846154</v>
          </cell>
          <cell r="Z2107">
            <v>128000</v>
          </cell>
          <cell r="AA2107">
            <v>80000</v>
          </cell>
          <cell r="AB2107">
            <v>8000000</v>
          </cell>
          <cell r="AC2107">
            <v>79999.990000000005</v>
          </cell>
          <cell r="AD2107">
            <v>0</v>
          </cell>
          <cell r="AE2107">
            <v>80000</v>
          </cell>
          <cell r="AF2107">
            <v>0</v>
          </cell>
          <cell r="AG2107">
            <v>1000</v>
          </cell>
          <cell r="AH2107">
            <v>1333.3333333333333</v>
          </cell>
        </row>
        <row r="2108">
          <cell r="A2108">
            <v>3355</v>
          </cell>
          <cell r="B2108" t="str">
            <v>Кран-балка 2 тн</v>
          </cell>
          <cell r="C2108">
            <v>15</v>
          </cell>
          <cell r="D2108" t="str">
            <v>7</v>
          </cell>
          <cell r="E2108" t="str">
            <v>11.05.05</v>
          </cell>
          <cell r="F2108" t="str">
            <v/>
          </cell>
          <cell r="G2108" t="str">
            <v xml:space="preserve">  .  .</v>
          </cell>
          <cell r="H2108">
            <v>0.01</v>
          </cell>
          <cell r="I2108">
            <v>0</v>
          </cell>
          <cell r="J2108">
            <v>0</v>
          </cell>
          <cell r="K2108">
            <v>0.01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0.01</v>
          </cell>
          <cell r="Q2108">
            <v>0</v>
          </cell>
          <cell r="R2108">
            <v>123</v>
          </cell>
          <cell r="S2108">
            <v>935</v>
          </cell>
          <cell r="T2108" t="str">
            <v>амортизация (Очистка воды)</v>
          </cell>
          <cell r="U2108">
            <v>212000</v>
          </cell>
          <cell r="V2108">
            <v>13</v>
          </cell>
          <cell r="W2108">
            <v>8</v>
          </cell>
          <cell r="X2108">
            <v>5</v>
          </cell>
          <cell r="Y2108">
            <v>61.53846153846154</v>
          </cell>
          <cell r="Z2108">
            <v>130461.53846153847</v>
          </cell>
          <cell r="AA2108">
            <v>81538.461538461532</v>
          </cell>
          <cell r="AB2108">
            <v>8153846.1538461531</v>
          </cell>
          <cell r="AC2108">
            <v>81538.451538461537</v>
          </cell>
          <cell r="AD2108">
            <v>0</v>
          </cell>
          <cell r="AE2108">
            <v>81538.461538461532</v>
          </cell>
          <cell r="AF2108">
            <v>0</v>
          </cell>
          <cell r="AG2108">
            <v>1019.2307692307692</v>
          </cell>
          <cell r="AH2108">
            <v>1358.9743589743591</v>
          </cell>
        </row>
        <row r="2109">
          <cell r="A2109">
            <v>3356</v>
          </cell>
          <cell r="B2109" t="str">
            <v>Кран-балка 5 тн</v>
          </cell>
          <cell r="C2109">
            <v>15</v>
          </cell>
          <cell r="D2109" t="str">
            <v>7</v>
          </cell>
          <cell r="E2109" t="str">
            <v>11.05.05</v>
          </cell>
          <cell r="F2109" t="str">
            <v/>
          </cell>
          <cell r="G2109" t="str">
            <v xml:space="preserve">  .  .</v>
          </cell>
          <cell r="H2109">
            <v>0.01</v>
          </cell>
          <cell r="I2109">
            <v>0</v>
          </cell>
          <cell r="J2109">
            <v>0</v>
          </cell>
          <cell r="K2109">
            <v>0.01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0.01</v>
          </cell>
          <cell r="Q2109">
            <v>0</v>
          </cell>
          <cell r="R2109">
            <v>123</v>
          </cell>
          <cell r="S2109">
            <v>935</v>
          </cell>
          <cell r="T2109" t="str">
            <v>амортизация (Очистка воды)</v>
          </cell>
          <cell r="U2109">
            <v>306000</v>
          </cell>
          <cell r="V2109">
            <v>13</v>
          </cell>
          <cell r="W2109">
            <v>8</v>
          </cell>
          <cell r="X2109">
            <v>5</v>
          </cell>
          <cell r="Y2109">
            <v>61.53846153846154</v>
          </cell>
          <cell r="Z2109">
            <v>188307.69230769231</v>
          </cell>
          <cell r="AA2109">
            <v>117692.30769230769</v>
          </cell>
          <cell r="AB2109">
            <v>11769230.769230768</v>
          </cell>
          <cell r="AC2109">
            <v>117692.29769230769</v>
          </cell>
          <cell r="AD2109">
            <v>0</v>
          </cell>
          <cell r="AE2109">
            <v>117692.30769230769</v>
          </cell>
          <cell r="AF2109">
            <v>0</v>
          </cell>
          <cell r="AG2109">
            <v>1471.153846153846</v>
          </cell>
          <cell r="AH2109">
            <v>1961.5384615384617</v>
          </cell>
        </row>
        <row r="2110">
          <cell r="A2110">
            <v>3359</v>
          </cell>
          <cell r="B2110" t="str">
            <v>А/машина ПАЗ 37421 М 817 ВЕ</v>
          </cell>
          <cell r="C2110">
            <v>10</v>
          </cell>
          <cell r="D2110" t="str">
            <v>10</v>
          </cell>
          <cell r="E2110" t="str">
            <v>11.05.05</v>
          </cell>
          <cell r="F2110" t="str">
            <v>фургон, 4 тн, № двиг 112881, шасси 881264</v>
          </cell>
          <cell r="G2110" t="str">
            <v>01.01.88</v>
          </cell>
          <cell r="H2110">
            <v>0.01</v>
          </cell>
          <cell r="I2110">
            <v>0</v>
          </cell>
          <cell r="J2110">
            <v>0</v>
          </cell>
          <cell r="K2110">
            <v>0.01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0.01</v>
          </cell>
          <cell r="Q2110">
            <v>0</v>
          </cell>
          <cell r="R2110">
            <v>124</v>
          </cell>
          <cell r="S2110">
            <v>821.1</v>
          </cell>
          <cell r="T2110" t="str">
            <v>Амортизация (канализация)</v>
          </cell>
          <cell r="U2110">
            <v>300000</v>
          </cell>
          <cell r="V2110">
            <v>27</v>
          </cell>
          <cell r="W2110">
            <v>19</v>
          </cell>
          <cell r="X2110">
            <v>8</v>
          </cell>
          <cell r="Y2110">
            <v>70.370370370370367</v>
          </cell>
          <cell r="Z2110">
            <v>211111.11111111112</v>
          </cell>
          <cell r="AA2110">
            <v>88888.888888888876</v>
          </cell>
          <cell r="AB2110">
            <v>8888888.8888888881</v>
          </cell>
          <cell r="AC2110">
            <v>88888.878888888881</v>
          </cell>
          <cell r="AD2110">
            <v>0</v>
          </cell>
          <cell r="AE2110">
            <v>88888.888888888876</v>
          </cell>
          <cell r="AF2110">
            <v>0</v>
          </cell>
          <cell r="AG2110">
            <v>740.74074074074053</v>
          </cell>
          <cell r="AH2110">
            <v>925.92592592592598</v>
          </cell>
        </row>
        <row r="2111">
          <cell r="A2111">
            <v>3366</v>
          </cell>
          <cell r="B2111" t="str">
            <v>Здание котельной на очистных сооружен</v>
          </cell>
          <cell r="C2111">
            <v>2.1</v>
          </cell>
          <cell r="D2111" t="str">
            <v>48</v>
          </cell>
          <cell r="E2111" t="str">
            <v>11.05.05</v>
          </cell>
          <cell r="F2111" t="str">
            <v/>
          </cell>
          <cell r="G2111" t="str">
            <v xml:space="preserve">  .  .</v>
          </cell>
          <cell r="H2111">
            <v>1228301.82</v>
          </cell>
          <cell r="I2111">
            <v>0</v>
          </cell>
          <cell r="J2111">
            <v>0</v>
          </cell>
          <cell r="K2111">
            <v>1228301.82</v>
          </cell>
          <cell r="L2111">
            <v>0</v>
          </cell>
          <cell r="M2111">
            <v>2149.5300000000002</v>
          </cell>
          <cell r="N2111">
            <v>2149.5300000000002</v>
          </cell>
          <cell r="O2111">
            <v>62293.37</v>
          </cell>
          <cell r="P2111">
            <v>1166008.45</v>
          </cell>
          <cell r="Q2111">
            <v>12283.02</v>
          </cell>
          <cell r="R2111">
            <v>122</v>
          </cell>
          <cell r="S2111">
            <v>935</v>
          </cell>
          <cell r="T2111" t="str">
            <v>амортизация (Очистка воды)</v>
          </cell>
          <cell r="U2111">
            <v>5701500</v>
          </cell>
          <cell r="V2111">
            <v>108.2</v>
          </cell>
          <cell r="W2111">
            <v>33</v>
          </cell>
          <cell r="X2111">
            <v>75.2</v>
          </cell>
          <cell r="Y2111">
            <v>30.499075785582253</v>
          </cell>
          <cell r="Z2111">
            <v>1738904.8059149722</v>
          </cell>
          <cell r="AA2111">
            <v>3962595.194085028</v>
          </cell>
          <cell r="AB2111">
            <v>3.3984275106111181</v>
          </cell>
          <cell r="AC2111">
            <v>2945992.8764217058</v>
          </cell>
          <cell r="AD2111">
            <v>149406.13233667731</v>
          </cell>
          <cell r="AE2111">
            <v>4174294.6964217061</v>
          </cell>
          <cell r="AF2111">
            <v>211699.50233667731</v>
          </cell>
          <cell r="AG2111">
            <v>7305.0157187379873</v>
          </cell>
          <cell r="AH2111">
            <v>4391.1737523105357</v>
          </cell>
        </row>
        <row r="2112">
          <cell r="A2112">
            <v>3367</v>
          </cell>
          <cell r="B2112" t="str">
            <v>Здание ТП-4 на нас стан 3</v>
          </cell>
          <cell r="C2112">
            <v>2.1</v>
          </cell>
          <cell r="D2112" t="str">
            <v>48</v>
          </cell>
          <cell r="E2112" t="str">
            <v>11.05.05</v>
          </cell>
          <cell r="F2112" t="str">
            <v/>
          </cell>
          <cell r="G2112" t="str">
            <v xml:space="preserve">  .  .</v>
          </cell>
          <cell r="H2112">
            <v>0.01</v>
          </cell>
          <cell r="I2112">
            <v>0</v>
          </cell>
          <cell r="J2112">
            <v>0</v>
          </cell>
          <cell r="K2112">
            <v>0.01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0.01</v>
          </cell>
          <cell r="Q2112">
            <v>0</v>
          </cell>
          <cell r="R2112">
            <v>122</v>
          </cell>
          <cell r="S2112">
            <v>935</v>
          </cell>
          <cell r="T2112" t="str">
            <v>амортизация (Очистка воды)</v>
          </cell>
          <cell r="U2112">
            <v>652500</v>
          </cell>
          <cell r="V2112">
            <v>108.2</v>
          </cell>
          <cell r="W2112">
            <v>33</v>
          </cell>
          <cell r="X2112">
            <v>75.2</v>
          </cell>
          <cell r="Y2112">
            <v>30.499075785582253</v>
          </cell>
          <cell r="Z2112">
            <v>199006.4695009242</v>
          </cell>
          <cell r="AA2112">
            <v>453493.53049907577</v>
          </cell>
          <cell r="AB2112">
            <v>45349353.049907573</v>
          </cell>
          <cell r="AC2112">
            <v>453493.5204990757</v>
          </cell>
          <cell r="AD2112">
            <v>0</v>
          </cell>
          <cell r="AE2112">
            <v>453493.53049907571</v>
          </cell>
          <cell r="AF2112">
            <v>0</v>
          </cell>
          <cell r="AG2112">
            <v>793.61367837338241</v>
          </cell>
          <cell r="AH2112">
            <v>502.54158964879849</v>
          </cell>
        </row>
        <row r="2113">
          <cell r="A2113">
            <v>3368</v>
          </cell>
          <cell r="B2113" t="str">
            <v>Здание блока мастерских гаража</v>
          </cell>
          <cell r="C2113">
            <v>2.1</v>
          </cell>
          <cell r="D2113" t="str">
            <v>48</v>
          </cell>
          <cell r="E2113" t="str">
            <v>11.05.05</v>
          </cell>
          <cell r="F2113" t="str">
            <v/>
          </cell>
          <cell r="G2113" t="str">
            <v xml:space="preserve">  .  .</v>
          </cell>
          <cell r="H2113">
            <v>75770.179999999993</v>
          </cell>
          <cell r="I2113">
            <v>0</v>
          </cell>
          <cell r="J2113">
            <v>0</v>
          </cell>
          <cell r="K2113">
            <v>75770.179999999993</v>
          </cell>
          <cell r="L2113">
            <v>0</v>
          </cell>
          <cell r="M2113">
            <v>132.6</v>
          </cell>
          <cell r="N2113">
            <v>132.6</v>
          </cell>
          <cell r="O2113">
            <v>3842.74</v>
          </cell>
          <cell r="P2113">
            <v>71927.44</v>
          </cell>
          <cell r="Q2113">
            <v>757.7</v>
          </cell>
          <cell r="R2113">
            <v>122</v>
          </cell>
          <cell r="S2113">
            <v>935</v>
          </cell>
          <cell r="T2113" t="str">
            <v>амортизация (Очистка воды)</v>
          </cell>
          <cell r="U2113">
            <v>35076000</v>
          </cell>
          <cell r="V2113">
            <v>108.2</v>
          </cell>
          <cell r="W2113">
            <v>33</v>
          </cell>
          <cell r="X2113">
            <v>75.2</v>
          </cell>
          <cell r="Y2113">
            <v>30.499075785582253</v>
          </cell>
          <cell r="Z2113">
            <v>10697855.822550831</v>
          </cell>
          <cell r="AA2113">
            <v>24378144.177449167</v>
          </cell>
          <cell r="AB2113">
            <v>338.92689879480162</v>
          </cell>
          <cell r="AC2113">
            <v>25604781.948523898</v>
          </cell>
          <cell r="AD2113">
            <v>1298565.211074736</v>
          </cell>
          <cell r="AE2113">
            <v>25680552.128523897</v>
          </cell>
          <cell r="AF2113">
            <v>1302407.951074736</v>
          </cell>
          <cell r="AG2113">
            <v>44940.966224916825</v>
          </cell>
          <cell r="AH2113">
            <v>27014.787430683919</v>
          </cell>
        </row>
        <row r="2114">
          <cell r="A2114">
            <v>3372</v>
          </cell>
          <cell r="B2114" t="str">
            <v>Прибор ПН-метр 262</v>
          </cell>
          <cell r="C2114">
            <v>10</v>
          </cell>
          <cell r="D2114" t="str">
            <v>10</v>
          </cell>
          <cell r="E2114" t="str">
            <v>11.05.05</v>
          </cell>
          <cell r="F2114" t="str">
            <v/>
          </cell>
          <cell r="G2114" t="str">
            <v xml:space="preserve">  .  .</v>
          </cell>
          <cell r="H2114">
            <v>0.01</v>
          </cell>
          <cell r="I2114">
            <v>0</v>
          </cell>
          <cell r="J2114">
            <v>0</v>
          </cell>
          <cell r="K2114">
            <v>0.01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0.01</v>
          </cell>
          <cell r="Q2114">
            <v>0</v>
          </cell>
          <cell r="R2114">
            <v>123</v>
          </cell>
          <cell r="S2114">
            <v>935</v>
          </cell>
          <cell r="T2114" t="str">
            <v>амортизация (Очистка воды)</v>
          </cell>
          <cell r="U2114">
            <v>51600</v>
          </cell>
          <cell r="V2114">
            <v>19</v>
          </cell>
          <cell r="W2114">
            <v>11</v>
          </cell>
          <cell r="X2114">
            <v>8</v>
          </cell>
          <cell r="Y2114">
            <v>57.894736842105267</v>
          </cell>
          <cell r="Z2114">
            <v>29873.684210526317</v>
          </cell>
          <cell r="AA2114">
            <v>21726.315789473683</v>
          </cell>
          <cell r="AB2114">
            <v>2172631.5789473681</v>
          </cell>
          <cell r="AC2114">
            <v>21726.305789473681</v>
          </cell>
          <cell r="AD2114">
            <v>0</v>
          </cell>
          <cell r="AE2114">
            <v>21726.31578947368</v>
          </cell>
          <cell r="AF2114">
            <v>0</v>
          </cell>
          <cell r="AG2114">
            <v>181.05263157894731</v>
          </cell>
          <cell r="AH2114">
            <v>226.31578947368419</v>
          </cell>
        </row>
        <row r="2115">
          <cell r="A2115">
            <v>3387</v>
          </cell>
          <cell r="B2115" t="str">
            <v>Лаборатория ЛАВ</v>
          </cell>
          <cell r="C2115">
            <v>10</v>
          </cell>
          <cell r="D2115" t="str">
            <v>10</v>
          </cell>
          <cell r="E2115" t="str">
            <v>11.05.05</v>
          </cell>
          <cell r="F2115" t="str">
            <v/>
          </cell>
          <cell r="G2115" t="str">
            <v xml:space="preserve">  .  .</v>
          </cell>
          <cell r="H2115">
            <v>0.01</v>
          </cell>
          <cell r="I2115">
            <v>0</v>
          </cell>
          <cell r="J2115">
            <v>0</v>
          </cell>
          <cell r="K2115">
            <v>0.01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0.01</v>
          </cell>
          <cell r="Q2115">
            <v>0</v>
          </cell>
          <cell r="R2115">
            <v>123</v>
          </cell>
          <cell r="S2115">
            <v>935</v>
          </cell>
          <cell r="T2115" t="str">
            <v>амортизация (Очистка воды)</v>
          </cell>
          <cell r="U2115">
            <v>290000</v>
          </cell>
          <cell r="V2115">
            <v>19</v>
          </cell>
          <cell r="W2115">
            <v>11</v>
          </cell>
          <cell r="X2115">
            <v>8</v>
          </cell>
          <cell r="Y2115">
            <v>57.894736842105267</v>
          </cell>
          <cell r="Z2115">
            <v>167894.73684210528</v>
          </cell>
          <cell r="AA2115">
            <v>122105.26315789472</v>
          </cell>
          <cell r="AB2115">
            <v>12210526.315789472</v>
          </cell>
          <cell r="AC2115">
            <v>122105.25315789472</v>
          </cell>
          <cell r="AD2115">
            <v>0</v>
          </cell>
          <cell r="AE2115">
            <v>122105.26315789472</v>
          </cell>
          <cell r="AF2115">
            <v>0</v>
          </cell>
          <cell r="AG2115">
            <v>1017.5438596491226</v>
          </cell>
          <cell r="AH2115">
            <v>1271.9298245614034</v>
          </cell>
        </row>
        <row r="2116">
          <cell r="A2116">
            <v>3404</v>
          </cell>
          <cell r="B2116" t="str">
            <v>Стерилизатор ВК-30 16-073</v>
          </cell>
          <cell r="C2116">
            <v>10</v>
          </cell>
          <cell r="D2116" t="str">
            <v>10</v>
          </cell>
          <cell r="E2116" t="str">
            <v>11.05.05</v>
          </cell>
          <cell r="F2116" t="str">
            <v/>
          </cell>
          <cell r="G2116" t="str">
            <v xml:space="preserve">  .  .</v>
          </cell>
          <cell r="H2116">
            <v>0.01</v>
          </cell>
          <cell r="I2116">
            <v>0</v>
          </cell>
          <cell r="J2116">
            <v>0</v>
          </cell>
          <cell r="K2116">
            <v>0.01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0.01</v>
          </cell>
          <cell r="Q2116">
            <v>0</v>
          </cell>
          <cell r="R2116">
            <v>123</v>
          </cell>
          <cell r="S2116">
            <v>935</v>
          </cell>
          <cell r="T2116" t="str">
            <v>амортизация (Очистка воды)</v>
          </cell>
          <cell r="U2116">
            <v>196000</v>
          </cell>
          <cell r="V2116">
            <v>19</v>
          </cell>
          <cell r="W2116">
            <v>11</v>
          </cell>
          <cell r="X2116">
            <v>8</v>
          </cell>
          <cell r="Y2116">
            <v>57.894736842105267</v>
          </cell>
          <cell r="Z2116">
            <v>113473.68421052632</v>
          </cell>
          <cell r="AA2116">
            <v>82526.31578947368</v>
          </cell>
          <cell r="AB2116">
            <v>8252631.5789473681</v>
          </cell>
          <cell r="AC2116">
            <v>82526.305789473685</v>
          </cell>
          <cell r="AD2116">
            <v>0</v>
          </cell>
          <cell r="AE2116">
            <v>82526.31578947368</v>
          </cell>
          <cell r="AF2116">
            <v>0</v>
          </cell>
          <cell r="AG2116">
            <v>687.71929824561403</v>
          </cell>
          <cell r="AH2116">
            <v>859.64912280701753</v>
          </cell>
        </row>
        <row r="2117">
          <cell r="A2117">
            <v>3415</v>
          </cell>
          <cell r="B2117" t="str">
            <v>Прибор КФК-2</v>
          </cell>
          <cell r="C2117">
            <v>10</v>
          </cell>
          <cell r="D2117" t="str">
            <v>10</v>
          </cell>
          <cell r="E2117" t="str">
            <v>11.05.05</v>
          </cell>
          <cell r="F2117" t="str">
            <v/>
          </cell>
          <cell r="G2117" t="str">
            <v xml:space="preserve">  .  .</v>
          </cell>
          <cell r="H2117">
            <v>0.01</v>
          </cell>
          <cell r="I2117">
            <v>0</v>
          </cell>
          <cell r="J2117">
            <v>0</v>
          </cell>
          <cell r="K2117">
            <v>0.01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0.01</v>
          </cell>
          <cell r="Q2117">
            <v>0</v>
          </cell>
          <cell r="R2117">
            <v>123</v>
          </cell>
          <cell r="S2117">
            <v>935</v>
          </cell>
          <cell r="T2117" t="str">
            <v>амортизация (Очистка воды)</v>
          </cell>
          <cell r="U2117">
            <v>72000</v>
          </cell>
          <cell r="V2117">
            <v>19</v>
          </cell>
          <cell r="W2117">
            <v>11</v>
          </cell>
          <cell r="X2117">
            <v>8</v>
          </cell>
          <cell r="Y2117">
            <v>57.894736842105267</v>
          </cell>
          <cell r="Z2117">
            <v>41684.210526315794</v>
          </cell>
          <cell r="AA2117">
            <v>30315.789473684206</v>
          </cell>
          <cell r="AB2117">
            <v>3031578.9473684207</v>
          </cell>
          <cell r="AC2117">
            <v>30315.779473684208</v>
          </cell>
          <cell r="AD2117">
            <v>0</v>
          </cell>
          <cell r="AE2117">
            <v>30315.789473684206</v>
          </cell>
          <cell r="AF2117">
            <v>0</v>
          </cell>
          <cell r="AG2117">
            <v>252.63157894736841</v>
          </cell>
          <cell r="AH2117">
            <v>315.78947368421052</v>
          </cell>
        </row>
        <row r="2118">
          <cell r="A2118">
            <v>3433</v>
          </cell>
          <cell r="B2118" t="str">
            <v>Оборудование ТП-4</v>
          </cell>
          <cell r="C2118">
            <v>7</v>
          </cell>
          <cell r="D2118" t="str">
            <v>14</v>
          </cell>
          <cell r="E2118" t="str">
            <v>11.05.05</v>
          </cell>
          <cell r="F2118" t="str">
            <v/>
          </cell>
          <cell r="G2118" t="str">
            <v xml:space="preserve">  .  .</v>
          </cell>
          <cell r="H2118">
            <v>0.01</v>
          </cell>
          <cell r="I2118">
            <v>0</v>
          </cell>
          <cell r="J2118">
            <v>0</v>
          </cell>
          <cell r="K2118">
            <v>0.01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0.01</v>
          </cell>
          <cell r="Q2118">
            <v>0</v>
          </cell>
          <cell r="R2118">
            <v>123</v>
          </cell>
          <cell r="S2118">
            <v>935</v>
          </cell>
          <cell r="T2118" t="str">
            <v>амортизация (Очистка воды)</v>
          </cell>
          <cell r="U2118">
            <v>560000</v>
          </cell>
          <cell r="V2118">
            <v>27</v>
          </cell>
          <cell r="W2118">
            <v>15</v>
          </cell>
          <cell r="X2118">
            <v>12</v>
          </cell>
          <cell r="Y2118">
            <v>55.555555555555557</v>
          </cell>
          <cell r="Z2118">
            <v>311111.11111111112</v>
          </cell>
          <cell r="AA2118">
            <v>248888.88888888888</v>
          </cell>
          <cell r="AB2118">
            <v>24888888.888888888</v>
          </cell>
          <cell r="AC2118">
            <v>248888.87888888887</v>
          </cell>
          <cell r="AD2118">
            <v>0</v>
          </cell>
          <cell r="AE2118">
            <v>248888.88888888888</v>
          </cell>
          <cell r="AF2118">
            <v>0</v>
          </cell>
          <cell r="AG2118">
            <v>1451.8518518518515</v>
          </cell>
          <cell r="AH2118">
            <v>1728.3950617283951</v>
          </cell>
        </row>
        <row r="2119">
          <cell r="A2119">
            <v>3434</v>
          </cell>
          <cell r="B2119" t="str">
            <v>Трансформатор ТМ-400/6</v>
          </cell>
          <cell r="C2119">
            <v>7</v>
          </cell>
          <cell r="D2119" t="str">
            <v>14</v>
          </cell>
          <cell r="E2119" t="str">
            <v>11.05.05</v>
          </cell>
          <cell r="F2119" t="str">
            <v/>
          </cell>
          <cell r="G2119" t="str">
            <v xml:space="preserve">  .  .</v>
          </cell>
          <cell r="H2119">
            <v>0.01</v>
          </cell>
          <cell r="I2119">
            <v>0</v>
          </cell>
          <cell r="J2119">
            <v>0</v>
          </cell>
          <cell r="K2119">
            <v>0.01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0.01</v>
          </cell>
          <cell r="Q2119">
            <v>0</v>
          </cell>
          <cell r="R2119">
            <v>123</v>
          </cell>
          <cell r="S2119">
            <v>935</v>
          </cell>
          <cell r="T2119" t="str">
            <v>Амортизация Перекачка сточной жидкости</v>
          </cell>
          <cell r="U2119">
            <v>693000</v>
          </cell>
          <cell r="V2119">
            <v>27</v>
          </cell>
          <cell r="W2119">
            <v>15</v>
          </cell>
          <cell r="X2119">
            <v>12</v>
          </cell>
          <cell r="Y2119">
            <v>55.555555555555557</v>
          </cell>
          <cell r="Z2119">
            <v>385000</v>
          </cell>
          <cell r="AA2119">
            <v>308000</v>
          </cell>
          <cell r="AB2119">
            <v>30800000</v>
          </cell>
          <cell r="AC2119">
            <v>307999.99</v>
          </cell>
          <cell r="AD2119">
            <v>0</v>
          </cell>
          <cell r="AE2119">
            <v>308000</v>
          </cell>
          <cell r="AF2119">
            <v>0</v>
          </cell>
          <cell r="AG2119">
            <v>1796.6666666666667</v>
          </cell>
          <cell r="AH2119">
            <v>2138.8888888888891</v>
          </cell>
        </row>
        <row r="2120">
          <cell r="A2120">
            <v>3454</v>
          </cell>
          <cell r="B2120" t="str">
            <v>Линия связи от очист соор до н/ст 1</v>
          </cell>
          <cell r="C2120">
            <v>3.5</v>
          </cell>
          <cell r="D2120" t="str">
            <v>29</v>
          </cell>
          <cell r="E2120" t="str">
            <v>11.05.05</v>
          </cell>
          <cell r="F2120" t="str">
            <v/>
          </cell>
          <cell r="G2120" t="str">
            <v xml:space="preserve">  .  .</v>
          </cell>
          <cell r="H2120">
            <v>0.01</v>
          </cell>
          <cell r="I2120">
            <v>0</v>
          </cell>
          <cell r="J2120">
            <v>0</v>
          </cell>
          <cell r="K2120">
            <v>0.01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0.01</v>
          </cell>
          <cell r="Q2120">
            <v>0</v>
          </cell>
          <cell r="R2120">
            <v>123</v>
          </cell>
          <cell r="S2120">
            <v>935</v>
          </cell>
          <cell r="T2120" t="str">
            <v>амортизация (Очистка воды)</v>
          </cell>
          <cell r="U2120">
            <v>17500000</v>
          </cell>
          <cell r="V2120">
            <v>64.400000000000006</v>
          </cell>
          <cell r="W2120">
            <v>26</v>
          </cell>
          <cell r="X2120">
            <v>38.4</v>
          </cell>
          <cell r="Y2120">
            <v>40.372670807453417</v>
          </cell>
          <cell r="Z2120">
            <v>7065217.3913043477</v>
          </cell>
          <cell r="AA2120">
            <v>10434782.608695652</v>
          </cell>
          <cell r="AB2120">
            <v>1043478260.8695652</v>
          </cell>
          <cell r="AC2120">
            <v>10434782.598695653</v>
          </cell>
          <cell r="AD2120">
            <v>0</v>
          </cell>
          <cell r="AE2120">
            <v>10434782.608695652</v>
          </cell>
          <cell r="AF2120">
            <v>0</v>
          </cell>
          <cell r="AG2120">
            <v>30434.782608695652</v>
          </cell>
          <cell r="AH2120">
            <v>22644.927536231884</v>
          </cell>
        </row>
        <row r="2121">
          <cell r="A2121">
            <v>3455</v>
          </cell>
          <cell r="B2121" t="str">
            <v>Кабельная линия связи от мастер до БОС</v>
          </cell>
          <cell r="C2121">
            <v>4</v>
          </cell>
          <cell r="D2121" t="str">
            <v>25</v>
          </cell>
          <cell r="E2121" t="str">
            <v>11.05.05</v>
          </cell>
          <cell r="F2121" t="str">
            <v/>
          </cell>
          <cell r="G2121" t="str">
            <v xml:space="preserve">  .  .</v>
          </cell>
          <cell r="H2121">
            <v>0.01</v>
          </cell>
          <cell r="I2121">
            <v>0</v>
          </cell>
          <cell r="J2121">
            <v>0</v>
          </cell>
          <cell r="K2121">
            <v>0.01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0.01</v>
          </cell>
          <cell r="Q2121">
            <v>0</v>
          </cell>
          <cell r="R2121">
            <v>123</v>
          </cell>
          <cell r="S2121">
            <v>935</v>
          </cell>
          <cell r="T2121" t="str">
            <v>амортизация (Очистка воды)</v>
          </cell>
          <cell r="U2121">
            <v>140000</v>
          </cell>
          <cell r="V2121">
            <v>64.400000000000006</v>
          </cell>
          <cell r="W2121">
            <v>26</v>
          </cell>
          <cell r="X2121">
            <v>38.4</v>
          </cell>
          <cell r="Y2121">
            <v>40.372670807453417</v>
          </cell>
          <cell r="Z2121">
            <v>56521.739130434784</v>
          </cell>
          <cell r="AA2121">
            <v>83478.260869565216</v>
          </cell>
          <cell r="AB2121">
            <v>8347826.0869565215</v>
          </cell>
          <cell r="AC2121">
            <v>83478.250869565221</v>
          </cell>
          <cell r="AD2121">
            <v>0</v>
          </cell>
          <cell r="AE2121">
            <v>83478.260869565216</v>
          </cell>
          <cell r="AF2121">
            <v>0</v>
          </cell>
          <cell r="AG2121">
            <v>278.26086956521738</v>
          </cell>
          <cell r="AH2121">
            <v>181.15942028985503</v>
          </cell>
        </row>
        <row r="2122">
          <cell r="A2122">
            <v>3456</v>
          </cell>
          <cell r="B2122" t="str">
            <v>Кабельная линия связи от прирел скл до АБК</v>
          </cell>
          <cell r="C2122">
            <v>3.5</v>
          </cell>
          <cell r="D2122" t="str">
            <v>29</v>
          </cell>
          <cell r="E2122" t="str">
            <v>11.05.05</v>
          </cell>
          <cell r="F2122" t="str">
            <v/>
          </cell>
          <cell r="G2122" t="str">
            <v xml:space="preserve">  .  .</v>
          </cell>
          <cell r="H2122">
            <v>0.01</v>
          </cell>
          <cell r="I2122">
            <v>0</v>
          </cell>
          <cell r="J2122">
            <v>0</v>
          </cell>
          <cell r="K2122">
            <v>0.01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0.01</v>
          </cell>
          <cell r="Q2122">
            <v>0</v>
          </cell>
          <cell r="R2122">
            <v>123</v>
          </cell>
          <cell r="S2122">
            <v>935</v>
          </cell>
          <cell r="T2122" t="str">
            <v>услуги пассажирского транспорта</v>
          </cell>
          <cell r="U2122">
            <v>154000</v>
          </cell>
          <cell r="V2122">
            <v>64.400000000000006</v>
          </cell>
          <cell r="W2122">
            <v>26</v>
          </cell>
          <cell r="X2122">
            <v>38.4</v>
          </cell>
          <cell r="Y2122">
            <v>40.372670807453417</v>
          </cell>
          <cell r="Z2122">
            <v>62173.913043478256</v>
          </cell>
          <cell r="AA2122">
            <v>91826.086956521744</v>
          </cell>
          <cell r="AB2122">
            <v>9182608.6956521738</v>
          </cell>
          <cell r="AC2122">
            <v>91826.076956521749</v>
          </cell>
          <cell r="AD2122">
            <v>0</v>
          </cell>
          <cell r="AE2122">
            <v>91826.086956521744</v>
          </cell>
          <cell r="AF2122">
            <v>0</v>
          </cell>
          <cell r="AG2122">
            <v>267.82608695652175</v>
          </cell>
          <cell r="AH2122">
            <v>199.27536231884054</v>
          </cell>
        </row>
        <row r="2123">
          <cell r="A2123">
            <v>3457</v>
          </cell>
          <cell r="B2123" t="str">
            <v>Кабельная линия связи от скл хлора до БОС</v>
          </cell>
          <cell r="C2123">
            <v>3.5</v>
          </cell>
          <cell r="D2123" t="str">
            <v>29</v>
          </cell>
          <cell r="E2123" t="str">
            <v>11.05.05</v>
          </cell>
          <cell r="F2123" t="str">
            <v/>
          </cell>
          <cell r="G2123" t="str">
            <v xml:space="preserve">  .  .</v>
          </cell>
          <cell r="H2123">
            <v>0.01</v>
          </cell>
          <cell r="I2123">
            <v>0</v>
          </cell>
          <cell r="J2123">
            <v>0</v>
          </cell>
          <cell r="K2123">
            <v>0.01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0.01</v>
          </cell>
          <cell r="Q2123">
            <v>0</v>
          </cell>
          <cell r="R2123">
            <v>123</v>
          </cell>
          <cell r="S2123">
            <v>935</v>
          </cell>
          <cell r="T2123" t="str">
            <v>услуги пассажирского транспорта</v>
          </cell>
          <cell r="U2123">
            <v>154000</v>
          </cell>
          <cell r="V2123">
            <v>64.400000000000006</v>
          </cell>
          <cell r="W2123">
            <v>26</v>
          </cell>
          <cell r="X2123">
            <v>38.4</v>
          </cell>
          <cell r="Y2123">
            <v>40.372670807453417</v>
          </cell>
          <cell r="Z2123">
            <v>62173.913043478256</v>
          </cell>
          <cell r="AA2123">
            <v>91826.086956521744</v>
          </cell>
          <cell r="AB2123">
            <v>9182608.6956521738</v>
          </cell>
          <cell r="AC2123">
            <v>91826.076956521749</v>
          </cell>
          <cell r="AD2123">
            <v>0</v>
          </cell>
          <cell r="AE2123">
            <v>91826.086956521744</v>
          </cell>
          <cell r="AF2123">
            <v>0</v>
          </cell>
          <cell r="AG2123">
            <v>267.82608695652175</v>
          </cell>
          <cell r="AH2123">
            <v>199.27536231884054</v>
          </cell>
        </row>
        <row r="2124">
          <cell r="A2124">
            <v>3458</v>
          </cell>
          <cell r="B2124" t="str">
            <v>Кабельная линия связи от бл осн соор до скл</v>
          </cell>
          <cell r="C2124">
            <v>3.5</v>
          </cell>
          <cell r="D2124" t="str">
            <v>29</v>
          </cell>
          <cell r="E2124" t="str">
            <v>11.05.05</v>
          </cell>
          <cell r="F2124" t="str">
            <v/>
          </cell>
          <cell r="G2124" t="str">
            <v xml:space="preserve">  .  .</v>
          </cell>
          <cell r="H2124">
            <v>0.01</v>
          </cell>
          <cell r="I2124">
            <v>0</v>
          </cell>
          <cell r="J2124">
            <v>0</v>
          </cell>
          <cell r="K2124">
            <v>0.01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0.01</v>
          </cell>
          <cell r="Q2124">
            <v>0</v>
          </cell>
          <cell r="R2124">
            <v>123</v>
          </cell>
          <cell r="S2124">
            <v>935</v>
          </cell>
          <cell r="T2124" t="str">
            <v>услуги пассажирского транспорта</v>
          </cell>
          <cell r="U2124">
            <v>175000</v>
          </cell>
          <cell r="V2124">
            <v>64.400000000000006</v>
          </cell>
          <cell r="W2124">
            <v>26</v>
          </cell>
          <cell r="X2124">
            <v>38.4</v>
          </cell>
          <cell r="Y2124">
            <v>40.372670807453417</v>
          </cell>
          <cell r="Z2124">
            <v>70652.173913043473</v>
          </cell>
          <cell r="AA2124">
            <v>104347.82608695653</v>
          </cell>
          <cell r="AB2124">
            <v>10434782.608695652</v>
          </cell>
          <cell r="AC2124">
            <v>104347.81608695653</v>
          </cell>
          <cell r="AD2124">
            <v>0</v>
          </cell>
          <cell r="AE2124">
            <v>104347.82608695653</v>
          </cell>
          <cell r="AF2124">
            <v>0</v>
          </cell>
          <cell r="AG2124">
            <v>304.34782608695656</v>
          </cell>
          <cell r="AH2124">
            <v>226.44927536231884</v>
          </cell>
        </row>
        <row r="2125">
          <cell r="A2125">
            <v>3459</v>
          </cell>
          <cell r="B2125" t="str">
            <v>Кабельная линия связи от ЛБК до бл мастер скл</v>
          </cell>
          <cell r="C2125">
            <v>3.5</v>
          </cell>
          <cell r="D2125" t="str">
            <v>29</v>
          </cell>
          <cell r="E2125" t="str">
            <v>11.05.05</v>
          </cell>
          <cell r="F2125" t="str">
            <v/>
          </cell>
          <cell r="G2125" t="str">
            <v xml:space="preserve">  .  .</v>
          </cell>
          <cell r="H2125">
            <v>0.01</v>
          </cell>
          <cell r="I2125">
            <v>0</v>
          </cell>
          <cell r="J2125">
            <v>0</v>
          </cell>
          <cell r="K2125">
            <v>0.01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0.01</v>
          </cell>
          <cell r="Q2125">
            <v>0</v>
          </cell>
          <cell r="R2125">
            <v>123</v>
          </cell>
          <cell r="S2125">
            <v>935</v>
          </cell>
          <cell r="T2125" t="str">
            <v>услуги пассажирского транспорта</v>
          </cell>
          <cell r="U2125">
            <v>105000</v>
          </cell>
          <cell r="V2125">
            <v>64.400000000000006</v>
          </cell>
          <cell r="W2125">
            <v>26</v>
          </cell>
          <cell r="X2125">
            <v>38.4</v>
          </cell>
          <cell r="Y2125">
            <v>40.372670807453417</v>
          </cell>
          <cell r="Z2125">
            <v>42391.304347826088</v>
          </cell>
          <cell r="AA2125">
            <v>62608.695652173912</v>
          </cell>
          <cell r="AB2125">
            <v>6260869.5652173907</v>
          </cell>
          <cell r="AC2125">
            <v>62608.685652173903</v>
          </cell>
          <cell r="AD2125">
            <v>0</v>
          </cell>
          <cell r="AE2125">
            <v>62608.695652173905</v>
          </cell>
          <cell r="AF2125">
            <v>0</v>
          </cell>
          <cell r="AG2125">
            <v>182.60869565217388</v>
          </cell>
          <cell r="AH2125">
            <v>135.86956521739128</v>
          </cell>
        </row>
        <row r="2126">
          <cell r="A2126">
            <v>3460</v>
          </cell>
          <cell r="B2126" t="str">
            <v>Кабельная линия связи от АБК до бл осно сооруж</v>
          </cell>
          <cell r="C2126">
            <v>3.5</v>
          </cell>
          <cell r="D2126" t="str">
            <v>29</v>
          </cell>
          <cell r="E2126" t="str">
            <v>11.05.05</v>
          </cell>
          <cell r="F2126" t="str">
            <v/>
          </cell>
          <cell r="G2126" t="str">
            <v xml:space="preserve">  .  .</v>
          </cell>
          <cell r="H2126">
            <v>0.01</v>
          </cell>
          <cell r="I2126">
            <v>0</v>
          </cell>
          <cell r="J2126">
            <v>0</v>
          </cell>
          <cell r="K2126">
            <v>0.01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0.01</v>
          </cell>
          <cell r="Q2126">
            <v>0</v>
          </cell>
          <cell r="R2126">
            <v>123</v>
          </cell>
          <cell r="S2126">
            <v>935</v>
          </cell>
          <cell r="T2126" t="str">
            <v>услуги пассажирского транспорта</v>
          </cell>
          <cell r="U2126">
            <v>140000</v>
          </cell>
          <cell r="V2126">
            <v>64.400000000000006</v>
          </cell>
          <cell r="W2126">
            <v>26</v>
          </cell>
          <cell r="X2126">
            <v>38.4</v>
          </cell>
          <cell r="Y2126">
            <v>40.372670807453417</v>
          </cell>
          <cell r="Z2126">
            <v>56521.739130434784</v>
          </cell>
          <cell r="AA2126">
            <v>83478.260869565216</v>
          </cell>
          <cell r="AB2126">
            <v>8347826.0869565215</v>
          </cell>
          <cell r="AC2126">
            <v>83478.250869565221</v>
          </cell>
          <cell r="AD2126">
            <v>0</v>
          </cell>
          <cell r="AE2126">
            <v>83478.260869565216</v>
          </cell>
          <cell r="AF2126">
            <v>0</v>
          </cell>
          <cell r="AG2126">
            <v>243.47826086956522</v>
          </cell>
          <cell r="AH2126">
            <v>181.15942028985503</v>
          </cell>
        </row>
        <row r="2127">
          <cell r="A2127">
            <v>3463</v>
          </cell>
          <cell r="B2127" t="str">
            <v>Админ здание на В\очист сооружен</v>
          </cell>
          <cell r="C2127">
            <v>2.1</v>
          </cell>
          <cell r="D2127" t="str">
            <v>48</v>
          </cell>
          <cell r="E2127" t="str">
            <v>11.05.05</v>
          </cell>
          <cell r="F2127" t="str">
            <v/>
          </cell>
          <cell r="G2127" t="str">
            <v xml:space="preserve">  .  .</v>
          </cell>
          <cell r="H2127">
            <v>186328.81</v>
          </cell>
          <cell r="I2127">
            <v>0</v>
          </cell>
          <cell r="J2127">
            <v>0</v>
          </cell>
          <cell r="K2127">
            <v>186328.81</v>
          </cell>
          <cell r="L2127">
            <v>0</v>
          </cell>
          <cell r="M2127">
            <v>326.08</v>
          </cell>
          <cell r="N2127">
            <v>326.08</v>
          </cell>
          <cell r="O2127">
            <v>9449.7800000000007</v>
          </cell>
          <cell r="P2127">
            <v>176879.03</v>
          </cell>
          <cell r="Q2127">
            <v>1863.29</v>
          </cell>
          <cell r="R2127">
            <v>122</v>
          </cell>
          <cell r="S2127">
            <v>935</v>
          </cell>
          <cell r="T2127" t="str">
            <v>амортизация (Очистка воды)</v>
          </cell>
          <cell r="U2127">
            <v>11169000</v>
          </cell>
          <cell r="V2127">
            <v>124.2</v>
          </cell>
          <cell r="W2127">
            <v>49</v>
          </cell>
          <cell r="X2127">
            <v>75.2</v>
          </cell>
          <cell r="Y2127">
            <v>39.452495974235106</v>
          </cell>
          <cell r="Z2127">
            <v>4406449.2753623193</v>
          </cell>
          <cell r="AA2127">
            <v>6762550.7246376807</v>
          </cell>
          <cell r="AB2127">
            <v>38.232631220544803</v>
          </cell>
          <cell r="AC2127">
            <v>6937511.8684929609</v>
          </cell>
          <cell r="AD2127">
            <v>351840.17385527986</v>
          </cell>
          <cell r="AE2127">
            <v>7123840.6784929605</v>
          </cell>
          <cell r="AF2127">
            <v>361289.95385527989</v>
          </cell>
          <cell r="AG2127">
            <v>12466.721187362682</v>
          </cell>
          <cell r="AH2127">
            <v>7493.9613526570038</v>
          </cell>
        </row>
        <row r="2128">
          <cell r="A2128">
            <v>3474</v>
          </cell>
          <cell r="B2128" t="str">
            <v>Холодильная машина</v>
          </cell>
          <cell r="C2128">
            <v>15</v>
          </cell>
          <cell r="D2128" t="str">
            <v>7</v>
          </cell>
          <cell r="E2128" t="str">
            <v>11.05.05</v>
          </cell>
          <cell r="F2128" t="str">
            <v/>
          </cell>
          <cell r="G2128" t="str">
            <v xml:space="preserve">  .  .</v>
          </cell>
          <cell r="H2128">
            <v>0.01</v>
          </cell>
          <cell r="I2128">
            <v>0</v>
          </cell>
          <cell r="J2128">
            <v>0</v>
          </cell>
          <cell r="K2128">
            <v>0.01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0.01</v>
          </cell>
          <cell r="Q2128">
            <v>0</v>
          </cell>
          <cell r="R2128">
            <v>123</v>
          </cell>
          <cell r="S2128">
            <v>821.3</v>
          </cell>
          <cell r="T2128" t="str">
            <v>За счет прибыли</v>
          </cell>
          <cell r="U2128">
            <v>10000</v>
          </cell>
          <cell r="V2128">
            <v>13</v>
          </cell>
          <cell r="W2128">
            <v>8</v>
          </cell>
          <cell r="X2128">
            <v>5</v>
          </cell>
          <cell r="Y2128">
            <v>61.53846153846154</v>
          </cell>
          <cell r="Z2128">
            <v>6153.8461538461543</v>
          </cell>
          <cell r="AA2128">
            <v>3846.1538461538457</v>
          </cell>
          <cell r="AB2128">
            <v>384615.38461538457</v>
          </cell>
          <cell r="AC2128">
            <v>3846.1438461538455</v>
          </cell>
          <cell r="AD2128">
            <v>0</v>
          </cell>
          <cell r="AE2128">
            <v>3846.1538461538457</v>
          </cell>
          <cell r="AF2128">
            <v>0</v>
          </cell>
          <cell r="AG2128">
            <v>48.076923076923073</v>
          </cell>
          <cell r="AH2128">
            <v>64.102564102564102</v>
          </cell>
        </row>
        <row r="2129">
          <cell r="A2129">
            <v>3479</v>
          </cell>
          <cell r="B2129" t="str">
            <v>Плита ТЭСМ</v>
          </cell>
          <cell r="C2129">
            <v>15</v>
          </cell>
          <cell r="D2129" t="str">
            <v>7</v>
          </cell>
          <cell r="E2129" t="str">
            <v>11.05.05</v>
          </cell>
          <cell r="F2129" t="str">
            <v/>
          </cell>
          <cell r="G2129" t="str">
            <v xml:space="preserve">  .  .</v>
          </cell>
          <cell r="H2129">
            <v>0.01</v>
          </cell>
          <cell r="I2129">
            <v>0</v>
          </cell>
          <cell r="J2129">
            <v>0</v>
          </cell>
          <cell r="K2129">
            <v>0.01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0.01</v>
          </cell>
          <cell r="Q2129">
            <v>0</v>
          </cell>
          <cell r="R2129">
            <v>123</v>
          </cell>
          <cell r="S2129">
            <v>821.3</v>
          </cell>
          <cell r="T2129" t="str">
            <v>За счет прибыли</v>
          </cell>
          <cell r="U2129">
            <v>35000</v>
          </cell>
          <cell r="V2129">
            <v>13</v>
          </cell>
          <cell r="W2129">
            <v>8</v>
          </cell>
          <cell r="X2129">
            <v>5</v>
          </cell>
          <cell r="Y2129">
            <v>61.53846153846154</v>
          </cell>
          <cell r="Z2129">
            <v>21538.461538461539</v>
          </cell>
          <cell r="AA2129">
            <v>13461.538461538461</v>
          </cell>
          <cell r="AB2129">
            <v>1346153.846153846</v>
          </cell>
          <cell r="AC2129">
            <v>13461.528461538461</v>
          </cell>
          <cell r="AD2129">
            <v>0</v>
          </cell>
          <cell r="AE2129">
            <v>13461.538461538461</v>
          </cell>
          <cell r="AF2129">
            <v>0</v>
          </cell>
          <cell r="AG2129">
            <v>168.26923076923075</v>
          </cell>
          <cell r="AH2129">
            <v>224.35897435897436</v>
          </cell>
        </row>
        <row r="2130">
          <cell r="A2130">
            <v>3522</v>
          </cell>
          <cell r="B2130" t="str">
            <v>Гребенка п-рельс. склада</v>
          </cell>
          <cell r="C2130">
            <v>7</v>
          </cell>
          <cell r="D2130" t="str">
            <v>14</v>
          </cell>
          <cell r="E2130" t="str">
            <v>11.05.05</v>
          </cell>
          <cell r="F2130" t="str">
            <v/>
          </cell>
          <cell r="G2130" t="str">
            <v xml:space="preserve">  .  .</v>
          </cell>
          <cell r="H2130">
            <v>0.01</v>
          </cell>
          <cell r="I2130">
            <v>0</v>
          </cell>
          <cell r="J2130">
            <v>0</v>
          </cell>
          <cell r="K2130">
            <v>0.01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0.01</v>
          </cell>
          <cell r="Q2130">
            <v>0</v>
          </cell>
          <cell r="R2130">
            <v>123</v>
          </cell>
          <cell r="S2130">
            <v>935</v>
          </cell>
          <cell r="T2130" t="str">
            <v>амортизация (Очистка воды)</v>
          </cell>
          <cell r="U2130">
            <v>2040</v>
          </cell>
          <cell r="V2130">
            <v>27</v>
          </cell>
          <cell r="W2130">
            <v>15</v>
          </cell>
          <cell r="X2130">
            <v>12</v>
          </cell>
          <cell r="Y2130">
            <v>55.555555555555557</v>
          </cell>
          <cell r="Z2130">
            <v>1133.3333333333335</v>
          </cell>
          <cell r="AA2130">
            <v>906.66666666666652</v>
          </cell>
          <cell r="AB2130">
            <v>90666.666666666642</v>
          </cell>
          <cell r="AC2130">
            <v>906.65666666666641</v>
          </cell>
          <cell r="AD2130">
            <v>0</v>
          </cell>
          <cell r="AE2130">
            <v>906.6666666666664</v>
          </cell>
          <cell r="AF2130">
            <v>0</v>
          </cell>
          <cell r="AG2130">
            <v>5.2888888888888879</v>
          </cell>
          <cell r="AH2130">
            <v>6.2962962962962967</v>
          </cell>
        </row>
        <row r="2131">
          <cell r="A2131">
            <v>3523</v>
          </cell>
          <cell r="B2131" t="str">
            <v>Гребенка п-рельс. склада</v>
          </cell>
          <cell r="C2131">
            <v>7</v>
          </cell>
          <cell r="D2131" t="str">
            <v>14</v>
          </cell>
          <cell r="E2131" t="str">
            <v>11.05.05</v>
          </cell>
          <cell r="F2131" t="str">
            <v/>
          </cell>
          <cell r="G2131" t="str">
            <v xml:space="preserve">  .  .</v>
          </cell>
          <cell r="H2131">
            <v>0.01</v>
          </cell>
          <cell r="I2131">
            <v>0</v>
          </cell>
          <cell r="J2131">
            <v>0</v>
          </cell>
          <cell r="K2131">
            <v>0.01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0.01</v>
          </cell>
          <cell r="Q2131">
            <v>0</v>
          </cell>
          <cell r="R2131">
            <v>123</v>
          </cell>
          <cell r="S2131">
            <v>935</v>
          </cell>
          <cell r="T2131" t="str">
            <v>амортизация (Очистка воды)</v>
          </cell>
          <cell r="U2131">
            <v>2040</v>
          </cell>
          <cell r="V2131">
            <v>27</v>
          </cell>
          <cell r="W2131">
            <v>15</v>
          </cell>
          <cell r="X2131">
            <v>12</v>
          </cell>
          <cell r="Y2131">
            <v>55.555555555555557</v>
          </cell>
          <cell r="Z2131">
            <v>1133.3333333333335</v>
          </cell>
          <cell r="AA2131">
            <v>906.66666666666652</v>
          </cell>
          <cell r="AB2131">
            <v>90666.666666666642</v>
          </cell>
          <cell r="AC2131">
            <v>906.65666666666641</v>
          </cell>
          <cell r="AD2131">
            <v>0</v>
          </cell>
          <cell r="AE2131">
            <v>906.6666666666664</v>
          </cell>
          <cell r="AF2131">
            <v>0</v>
          </cell>
          <cell r="AG2131">
            <v>5.2888888888888879</v>
          </cell>
          <cell r="AH2131">
            <v>6.2962962962962967</v>
          </cell>
        </row>
        <row r="2132">
          <cell r="A2132">
            <v>3524</v>
          </cell>
          <cell r="B2132" t="str">
            <v>Гребенка п-рельс. склада</v>
          </cell>
          <cell r="C2132">
            <v>7</v>
          </cell>
          <cell r="D2132" t="str">
            <v>14</v>
          </cell>
          <cell r="E2132" t="str">
            <v>11.05.05</v>
          </cell>
          <cell r="F2132" t="str">
            <v/>
          </cell>
          <cell r="G2132" t="str">
            <v xml:space="preserve">  .  .</v>
          </cell>
          <cell r="H2132">
            <v>0.01</v>
          </cell>
          <cell r="I2132">
            <v>0</v>
          </cell>
          <cell r="J2132">
            <v>0</v>
          </cell>
          <cell r="K2132">
            <v>0.01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0.01</v>
          </cell>
          <cell r="Q2132">
            <v>0</v>
          </cell>
          <cell r="R2132">
            <v>123</v>
          </cell>
          <cell r="S2132">
            <v>935</v>
          </cell>
          <cell r="T2132" t="str">
            <v>амортизация (Очистка воды)</v>
          </cell>
          <cell r="U2132">
            <v>2040</v>
          </cell>
          <cell r="V2132">
            <v>27</v>
          </cell>
          <cell r="W2132">
            <v>15</v>
          </cell>
          <cell r="X2132">
            <v>12</v>
          </cell>
          <cell r="Y2132">
            <v>55.555555555555557</v>
          </cell>
          <cell r="Z2132">
            <v>1133.3333333333335</v>
          </cell>
          <cell r="AA2132">
            <v>906.66666666666652</v>
          </cell>
          <cell r="AB2132">
            <v>90666.666666666642</v>
          </cell>
          <cell r="AC2132">
            <v>906.65666666666641</v>
          </cell>
          <cell r="AD2132">
            <v>0</v>
          </cell>
          <cell r="AE2132">
            <v>906.6666666666664</v>
          </cell>
          <cell r="AF2132">
            <v>0</v>
          </cell>
          <cell r="AG2132">
            <v>5.2888888888888879</v>
          </cell>
          <cell r="AH2132">
            <v>6.2962962962962967</v>
          </cell>
        </row>
        <row r="2133">
          <cell r="A2133">
            <v>3525</v>
          </cell>
          <cell r="B2133" t="str">
            <v>Гребенка п-рельс. склада</v>
          </cell>
          <cell r="C2133">
            <v>7</v>
          </cell>
          <cell r="D2133" t="str">
            <v>14</v>
          </cell>
          <cell r="E2133" t="str">
            <v>11.05.05</v>
          </cell>
          <cell r="F2133" t="str">
            <v/>
          </cell>
          <cell r="G2133" t="str">
            <v xml:space="preserve">  .  .</v>
          </cell>
          <cell r="H2133">
            <v>0.01</v>
          </cell>
          <cell r="I2133">
            <v>0</v>
          </cell>
          <cell r="J2133">
            <v>0</v>
          </cell>
          <cell r="K2133">
            <v>0.01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0.01</v>
          </cell>
          <cell r="Q2133">
            <v>0</v>
          </cell>
          <cell r="R2133">
            <v>123</v>
          </cell>
          <cell r="S2133">
            <v>935</v>
          </cell>
          <cell r="T2133" t="str">
            <v>амортизация (Очистка воды)</v>
          </cell>
          <cell r="U2133">
            <v>2040</v>
          </cell>
          <cell r="V2133">
            <v>27</v>
          </cell>
          <cell r="W2133">
            <v>15</v>
          </cell>
          <cell r="X2133">
            <v>12</v>
          </cell>
          <cell r="Y2133">
            <v>55.555555555555557</v>
          </cell>
          <cell r="Z2133">
            <v>1133.3333333333335</v>
          </cell>
          <cell r="AA2133">
            <v>906.66666666666652</v>
          </cell>
          <cell r="AB2133">
            <v>90666.666666666642</v>
          </cell>
          <cell r="AC2133">
            <v>906.65666666666641</v>
          </cell>
          <cell r="AD2133">
            <v>0</v>
          </cell>
          <cell r="AE2133">
            <v>906.6666666666664</v>
          </cell>
          <cell r="AF2133">
            <v>0</v>
          </cell>
          <cell r="AG2133">
            <v>5.2888888888888879</v>
          </cell>
          <cell r="AH2133">
            <v>6.2962962962962967</v>
          </cell>
        </row>
        <row r="2134">
          <cell r="A2134">
            <v>3526</v>
          </cell>
          <cell r="B2134" t="str">
            <v>Гребенка п-рельс. склада</v>
          </cell>
          <cell r="C2134">
            <v>7</v>
          </cell>
          <cell r="D2134" t="str">
            <v>14</v>
          </cell>
          <cell r="E2134" t="str">
            <v>11.05.05</v>
          </cell>
          <cell r="F2134" t="str">
            <v/>
          </cell>
          <cell r="G2134" t="str">
            <v xml:space="preserve">  .  .</v>
          </cell>
          <cell r="H2134">
            <v>0.01</v>
          </cell>
          <cell r="I2134">
            <v>0</v>
          </cell>
          <cell r="J2134">
            <v>0</v>
          </cell>
          <cell r="K2134">
            <v>0.01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0.01</v>
          </cell>
          <cell r="Q2134">
            <v>0</v>
          </cell>
          <cell r="R2134">
            <v>123</v>
          </cell>
          <cell r="S2134">
            <v>935</v>
          </cell>
          <cell r="T2134" t="str">
            <v>амортизация (Очистка воды)</v>
          </cell>
          <cell r="U2134">
            <v>2040</v>
          </cell>
          <cell r="V2134">
            <v>27</v>
          </cell>
          <cell r="W2134">
            <v>15</v>
          </cell>
          <cell r="X2134">
            <v>12</v>
          </cell>
          <cell r="Y2134">
            <v>55.555555555555557</v>
          </cell>
          <cell r="Z2134">
            <v>1133.3333333333335</v>
          </cell>
          <cell r="AA2134">
            <v>906.66666666666652</v>
          </cell>
          <cell r="AB2134">
            <v>90666.666666666642</v>
          </cell>
          <cell r="AC2134">
            <v>906.65666666666641</v>
          </cell>
          <cell r="AD2134">
            <v>0</v>
          </cell>
          <cell r="AE2134">
            <v>906.6666666666664</v>
          </cell>
          <cell r="AF2134">
            <v>0</v>
          </cell>
          <cell r="AG2134">
            <v>5.2888888888888879</v>
          </cell>
          <cell r="AH2134">
            <v>6.2962962962962967</v>
          </cell>
        </row>
        <row r="2135">
          <cell r="A2135">
            <v>3527</v>
          </cell>
          <cell r="B2135" t="str">
            <v>Гребенка п-рельс. склада</v>
          </cell>
          <cell r="C2135">
            <v>7</v>
          </cell>
          <cell r="D2135" t="str">
            <v>14</v>
          </cell>
          <cell r="E2135" t="str">
            <v>11.05.05</v>
          </cell>
          <cell r="F2135" t="str">
            <v/>
          </cell>
          <cell r="G2135" t="str">
            <v xml:space="preserve">  .  .</v>
          </cell>
          <cell r="H2135">
            <v>0.01</v>
          </cell>
          <cell r="I2135">
            <v>0</v>
          </cell>
          <cell r="J2135">
            <v>0</v>
          </cell>
          <cell r="K2135">
            <v>0.01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0.01</v>
          </cell>
          <cell r="Q2135">
            <v>0</v>
          </cell>
          <cell r="R2135">
            <v>123</v>
          </cell>
          <cell r="S2135">
            <v>935</v>
          </cell>
          <cell r="T2135" t="str">
            <v>амортизация (Очистка воды)</v>
          </cell>
          <cell r="U2135">
            <v>2040</v>
          </cell>
          <cell r="V2135">
            <v>27</v>
          </cell>
          <cell r="W2135">
            <v>15</v>
          </cell>
          <cell r="X2135">
            <v>12</v>
          </cell>
          <cell r="Y2135">
            <v>55.555555555555557</v>
          </cell>
          <cell r="Z2135">
            <v>1133.3333333333335</v>
          </cell>
          <cell r="AA2135">
            <v>906.66666666666652</v>
          </cell>
          <cell r="AB2135">
            <v>90666.666666666642</v>
          </cell>
          <cell r="AC2135">
            <v>906.65666666666641</v>
          </cell>
          <cell r="AD2135">
            <v>0</v>
          </cell>
          <cell r="AE2135">
            <v>906.6666666666664</v>
          </cell>
          <cell r="AF2135">
            <v>0</v>
          </cell>
          <cell r="AG2135">
            <v>5.2888888888888879</v>
          </cell>
          <cell r="AH2135">
            <v>6.2962962962962967</v>
          </cell>
        </row>
        <row r="2136">
          <cell r="A2136">
            <v>3528</v>
          </cell>
          <cell r="B2136" t="str">
            <v>Гребенка п-рельс. склада</v>
          </cell>
          <cell r="C2136">
            <v>7</v>
          </cell>
          <cell r="D2136" t="str">
            <v>14</v>
          </cell>
          <cell r="E2136" t="str">
            <v>11.05.05</v>
          </cell>
          <cell r="F2136" t="str">
            <v/>
          </cell>
          <cell r="G2136" t="str">
            <v xml:space="preserve">  .  .</v>
          </cell>
          <cell r="H2136">
            <v>0.01</v>
          </cell>
          <cell r="I2136">
            <v>0</v>
          </cell>
          <cell r="J2136">
            <v>0</v>
          </cell>
          <cell r="K2136">
            <v>0.01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0.01</v>
          </cell>
          <cell r="Q2136">
            <v>0</v>
          </cell>
          <cell r="R2136">
            <v>123</v>
          </cell>
          <cell r="S2136">
            <v>935</v>
          </cell>
          <cell r="T2136" t="str">
            <v>амортизация (Очистка воды)</v>
          </cell>
          <cell r="U2136">
            <v>2040</v>
          </cell>
          <cell r="V2136">
            <v>27</v>
          </cell>
          <cell r="W2136">
            <v>15</v>
          </cell>
          <cell r="X2136">
            <v>12</v>
          </cell>
          <cell r="Y2136">
            <v>55.555555555555557</v>
          </cell>
          <cell r="Z2136">
            <v>1133.3333333333335</v>
          </cell>
          <cell r="AA2136">
            <v>906.66666666666652</v>
          </cell>
          <cell r="AB2136">
            <v>90666.666666666642</v>
          </cell>
          <cell r="AC2136">
            <v>906.65666666666641</v>
          </cell>
          <cell r="AD2136">
            <v>0</v>
          </cell>
          <cell r="AE2136">
            <v>906.6666666666664</v>
          </cell>
          <cell r="AF2136">
            <v>0</v>
          </cell>
          <cell r="AG2136">
            <v>5.2888888888888879</v>
          </cell>
          <cell r="AH2136">
            <v>6.2962962962962967</v>
          </cell>
        </row>
        <row r="2137">
          <cell r="A2137">
            <v>3529</v>
          </cell>
          <cell r="B2137" t="str">
            <v>Гребенка п-рельс. склада</v>
          </cell>
          <cell r="C2137">
            <v>7</v>
          </cell>
          <cell r="D2137" t="str">
            <v>14</v>
          </cell>
          <cell r="E2137" t="str">
            <v>11.05.05</v>
          </cell>
          <cell r="F2137" t="str">
            <v/>
          </cell>
          <cell r="G2137" t="str">
            <v xml:space="preserve">  .  .</v>
          </cell>
          <cell r="H2137">
            <v>0.01</v>
          </cell>
          <cell r="I2137">
            <v>0</v>
          </cell>
          <cell r="J2137">
            <v>0</v>
          </cell>
          <cell r="K2137">
            <v>0.01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0.01</v>
          </cell>
          <cell r="Q2137">
            <v>0</v>
          </cell>
          <cell r="R2137">
            <v>123</v>
          </cell>
          <cell r="S2137">
            <v>935</v>
          </cell>
          <cell r="T2137" t="str">
            <v>амортизация (Очистка воды)</v>
          </cell>
          <cell r="U2137">
            <v>2040</v>
          </cell>
          <cell r="V2137">
            <v>27</v>
          </cell>
          <cell r="W2137">
            <v>15</v>
          </cell>
          <cell r="X2137">
            <v>12</v>
          </cell>
          <cell r="Y2137">
            <v>55.555555555555557</v>
          </cell>
          <cell r="Z2137">
            <v>1133.3333333333335</v>
          </cell>
          <cell r="AA2137">
            <v>906.66666666666652</v>
          </cell>
          <cell r="AB2137">
            <v>90666.666666666642</v>
          </cell>
          <cell r="AC2137">
            <v>906.65666666666641</v>
          </cell>
          <cell r="AD2137">
            <v>0</v>
          </cell>
          <cell r="AE2137">
            <v>906.6666666666664</v>
          </cell>
          <cell r="AF2137">
            <v>0</v>
          </cell>
          <cell r="AG2137">
            <v>5.2888888888888879</v>
          </cell>
          <cell r="AH2137">
            <v>6.2962962962962967</v>
          </cell>
        </row>
        <row r="2138">
          <cell r="A2138">
            <v>3530</v>
          </cell>
          <cell r="B2138" t="str">
            <v>Гребенка п-рельс. склада</v>
          </cell>
          <cell r="C2138">
            <v>7</v>
          </cell>
          <cell r="D2138" t="str">
            <v>14</v>
          </cell>
          <cell r="E2138" t="str">
            <v>11.05.05</v>
          </cell>
          <cell r="F2138" t="str">
            <v/>
          </cell>
          <cell r="G2138" t="str">
            <v xml:space="preserve">  .  .</v>
          </cell>
          <cell r="H2138">
            <v>0.01</v>
          </cell>
          <cell r="I2138">
            <v>0</v>
          </cell>
          <cell r="J2138">
            <v>0</v>
          </cell>
          <cell r="K2138">
            <v>0.01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0.01</v>
          </cell>
          <cell r="Q2138">
            <v>0</v>
          </cell>
          <cell r="R2138">
            <v>123</v>
          </cell>
          <cell r="S2138">
            <v>935</v>
          </cell>
          <cell r="T2138" t="str">
            <v>амортизация (Очистка воды)</v>
          </cell>
          <cell r="U2138">
            <v>2040</v>
          </cell>
          <cell r="V2138">
            <v>27</v>
          </cell>
          <cell r="W2138">
            <v>15</v>
          </cell>
          <cell r="X2138">
            <v>12</v>
          </cell>
          <cell r="Y2138">
            <v>55.555555555555557</v>
          </cell>
          <cell r="Z2138">
            <v>1133.3333333333335</v>
          </cell>
          <cell r="AA2138">
            <v>906.66666666666652</v>
          </cell>
          <cell r="AB2138">
            <v>90666.666666666642</v>
          </cell>
          <cell r="AC2138">
            <v>906.65666666666641</v>
          </cell>
          <cell r="AD2138">
            <v>0</v>
          </cell>
          <cell r="AE2138">
            <v>906.6666666666664</v>
          </cell>
          <cell r="AF2138">
            <v>0</v>
          </cell>
          <cell r="AG2138">
            <v>5.2888888888888879</v>
          </cell>
          <cell r="AH2138">
            <v>6.2962962962962967</v>
          </cell>
        </row>
        <row r="2139">
          <cell r="A2139">
            <v>3531</v>
          </cell>
          <cell r="B2139" t="str">
            <v>Гребенка п-рельс. склада</v>
          </cell>
          <cell r="C2139">
            <v>7</v>
          </cell>
          <cell r="D2139" t="str">
            <v>14</v>
          </cell>
          <cell r="E2139" t="str">
            <v>11.05.05</v>
          </cell>
          <cell r="F2139" t="str">
            <v/>
          </cell>
          <cell r="G2139" t="str">
            <v xml:space="preserve">  .  .</v>
          </cell>
          <cell r="H2139">
            <v>0.01</v>
          </cell>
          <cell r="I2139">
            <v>0</v>
          </cell>
          <cell r="J2139">
            <v>0</v>
          </cell>
          <cell r="K2139">
            <v>0.01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0.01</v>
          </cell>
          <cell r="Q2139">
            <v>0</v>
          </cell>
          <cell r="R2139">
            <v>123</v>
          </cell>
          <cell r="S2139">
            <v>935</v>
          </cell>
          <cell r="T2139" t="str">
            <v>амортизация (Очистка воды)</v>
          </cell>
          <cell r="U2139">
            <v>2040</v>
          </cell>
          <cell r="V2139">
            <v>27</v>
          </cell>
          <cell r="W2139">
            <v>15</v>
          </cell>
          <cell r="X2139">
            <v>12</v>
          </cell>
          <cell r="Y2139">
            <v>55.555555555555557</v>
          </cell>
          <cell r="Z2139">
            <v>1133.3333333333335</v>
          </cell>
          <cell r="AA2139">
            <v>906.66666666666652</v>
          </cell>
          <cell r="AB2139">
            <v>90666.666666666642</v>
          </cell>
          <cell r="AC2139">
            <v>906.65666666666641</v>
          </cell>
          <cell r="AD2139">
            <v>0</v>
          </cell>
          <cell r="AE2139">
            <v>906.6666666666664</v>
          </cell>
          <cell r="AF2139">
            <v>0</v>
          </cell>
          <cell r="AG2139">
            <v>5.2888888888888879</v>
          </cell>
          <cell r="AH2139">
            <v>6.2962962962962967</v>
          </cell>
        </row>
        <row r="2140">
          <cell r="A2140">
            <v>3532</v>
          </cell>
          <cell r="B2140" t="str">
            <v>Гребенка п-рельс. склада</v>
          </cell>
          <cell r="C2140">
            <v>7</v>
          </cell>
          <cell r="D2140" t="str">
            <v>14</v>
          </cell>
          <cell r="E2140" t="str">
            <v>11.05.05</v>
          </cell>
          <cell r="F2140" t="str">
            <v/>
          </cell>
          <cell r="G2140" t="str">
            <v xml:space="preserve">  .  .</v>
          </cell>
          <cell r="H2140">
            <v>0.01</v>
          </cell>
          <cell r="I2140">
            <v>0</v>
          </cell>
          <cell r="J2140">
            <v>0</v>
          </cell>
          <cell r="K2140">
            <v>0.01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0.01</v>
          </cell>
          <cell r="Q2140">
            <v>0</v>
          </cell>
          <cell r="R2140">
            <v>123</v>
          </cell>
          <cell r="S2140">
            <v>935</v>
          </cell>
          <cell r="T2140" t="str">
            <v>амортизация (Очистка воды)</v>
          </cell>
          <cell r="U2140">
            <v>2040</v>
          </cell>
          <cell r="V2140">
            <v>27</v>
          </cell>
          <cell r="W2140">
            <v>15</v>
          </cell>
          <cell r="X2140">
            <v>12</v>
          </cell>
          <cell r="Y2140">
            <v>55.555555555555557</v>
          </cell>
          <cell r="Z2140">
            <v>1133.3333333333335</v>
          </cell>
          <cell r="AA2140">
            <v>906.66666666666652</v>
          </cell>
          <cell r="AB2140">
            <v>90666.666666666642</v>
          </cell>
          <cell r="AC2140">
            <v>906.65666666666641</v>
          </cell>
          <cell r="AD2140">
            <v>0</v>
          </cell>
          <cell r="AE2140">
            <v>906.6666666666664</v>
          </cell>
          <cell r="AF2140">
            <v>0</v>
          </cell>
          <cell r="AG2140">
            <v>5.2888888888888879</v>
          </cell>
          <cell r="AH2140">
            <v>6.2962962962962967</v>
          </cell>
        </row>
        <row r="2141">
          <cell r="A2141">
            <v>3533</v>
          </cell>
          <cell r="B2141" t="str">
            <v>Гребенка п-рельс. склада</v>
          </cell>
          <cell r="C2141">
            <v>7</v>
          </cell>
          <cell r="D2141" t="str">
            <v>14</v>
          </cell>
          <cell r="E2141" t="str">
            <v>11.05.05</v>
          </cell>
          <cell r="F2141" t="str">
            <v/>
          </cell>
          <cell r="G2141" t="str">
            <v xml:space="preserve">  .  .</v>
          </cell>
          <cell r="H2141">
            <v>0.01</v>
          </cell>
          <cell r="I2141">
            <v>0</v>
          </cell>
          <cell r="J2141">
            <v>0</v>
          </cell>
          <cell r="K2141">
            <v>0.01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0.01</v>
          </cell>
          <cell r="Q2141">
            <v>0</v>
          </cell>
          <cell r="R2141">
            <v>123</v>
          </cell>
          <cell r="S2141">
            <v>935</v>
          </cell>
          <cell r="T2141" t="str">
            <v>амортизация (Очистка воды)</v>
          </cell>
          <cell r="U2141">
            <v>2040</v>
          </cell>
          <cell r="V2141">
            <v>27</v>
          </cell>
          <cell r="W2141">
            <v>15</v>
          </cell>
          <cell r="X2141">
            <v>12</v>
          </cell>
          <cell r="Y2141">
            <v>55.555555555555557</v>
          </cell>
          <cell r="Z2141">
            <v>1133.3333333333335</v>
          </cell>
          <cell r="AA2141">
            <v>906.66666666666652</v>
          </cell>
          <cell r="AB2141">
            <v>90666.666666666642</v>
          </cell>
          <cell r="AC2141">
            <v>906.65666666666641</v>
          </cell>
          <cell r="AD2141">
            <v>0</v>
          </cell>
          <cell r="AE2141">
            <v>906.6666666666664</v>
          </cell>
          <cell r="AF2141">
            <v>0</v>
          </cell>
          <cell r="AG2141">
            <v>5.2888888888888879</v>
          </cell>
          <cell r="AH2141">
            <v>6.2962962962962967</v>
          </cell>
        </row>
        <row r="2142">
          <cell r="A2142">
            <v>3534</v>
          </cell>
          <cell r="B2142" t="str">
            <v>Гребенка п-рельс. склада</v>
          </cell>
          <cell r="C2142">
            <v>7</v>
          </cell>
          <cell r="D2142" t="str">
            <v>14</v>
          </cell>
          <cell r="E2142" t="str">
            <v>11.05.05</v>
          </cell>
          <cell r="F2142" t="str">
            <v/>
          </cell>
          <cell r="G2142" t="str">
            <v xml:space="preserve">  .  .</v>
          </cell>
          <cell r="H2142">
            <v>0.01</v>
          </cell>
          <cell r="I2142">
            <v>0</v>
          </cell>
          <cell r="J2142">
            <v>0</v>
          </cell>
          <cell r="K2142">
            <v>0.01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0.01</v>
          </cell>
          <cell r="Q2142">
            <v>0</v>
          </cell>
          <cell r="R2142">
            <v>123</v>
          </cell>
          <cell r="S2142">
            <v>935</v>
          </cell>
          <cell r="T2142" t="str">
            <v>амортизация (Очистка воды)</v>
          </cell>
          <cell r="U2142">
            <v>2040</v>
          </cell>
          <cell r="V2142">
            <v>27</v>
          </cell>
          <cell r="W2142">
            <v>15</v>
          </cell>
          <cell r="X2142">
            <v>12</v>
          </cell>
          <cell r="Y2142">
            <v>55.555555555555557</v>
          </cell>
          <cell r="Z2142">
            <v>1133.3333333333335</v>
          </cell>
          <cell r="AA2142">
            <v>906.66666666666652</v>
          </cell>
          <cell r="AB2142">
            <v>90666.666666666642</v>
          </cell>
          <cell r="AC2142">
            <v>906.65666666666641</v>
          </cell>
          <cell r="AD2142">
            <v>0</v>
          </cell>
          <cell r="AE2142">
            <v>906.6666666666664</v>
          </cell>
          <cell r="AF2142">
            <v>0</v>
          </cell>
          <cell r="AG2142">
            <v>5.2888888888888879</v>
          </cell>
          <cell r="AH2142">
            <v>6.2962962962962967</v>
          </cell>
        </row>
        <row r="2143">
          <cell r="A2143">
            <v>3535</v>
          </cell>
          <cell r="B2143" t="str">
            <v>Гребенка п-рельс. склада</v>
          </cell>
          <cell r="C2143">
            <v>7</v>
          </cell>
          <cell r="D2143" t="str">
            <v>14</v>
          </cell>
          <cell r="E2143" t="str">
            <v>11.05.05</v>
          </cell>
          <cell r="F2143" t="str">
            <v/>
          </cell>
          <cell r="G2143" t="str">
            <v xml:space="preserve">  .  .</v>
          </cell>
          <cell r="H2143">
            <v>0.01</v>
          </cell>
          <cell r="I2143">
            <v>0</v>
          </cell>
          <cell r="J2143">
            <v>0</v>
          </cell>
          <cell r="K2143">
            <v>0.01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0.01</v>
          </cell>
          <cell r="Q2143">
            <v>0</v>
          </cell>
          <cell r="R2143">
            <v>123</v>
          </cell>
          <cell r="S2143">
            <v>935</v>
          </cell>
          <cell r="T2143" t="str">
            <v>амортизация (Очистка воды)</v>
          </cell>
          <cell r="U2143">
            <v>2040</v>
          </cell>
          <cell r="V2143">
            <v>27</v>
          </cell>
          <cell r="W2143">
            <v>15</v>
          </cell>
          <cell r="X2143">
            <v>12</v>
          </cell>
          <cell r="Y2143">
            <v>55.555555555555557</v>
          </cell>
          <cell r="Z2143">
            <v>1133.3333333333335</v>
          </cell>
          <cell r="AA2143">
            <v>906.66666666666652</v>
          </cell>
          <cell r="AB2143">
            <v>90666.666666666642</v>
          </cell>
          <cell r="AC2143">
            <v>906.65666666666641</v>
          </cell>
          <cell r="AD2143">
            <v>0</v>
          </cell>
          <cell r="AE2143">
            <v>906.6666666666664</v>
          </cell>
          <cell r="AF2143">
            <v>0</v>
          </cell>
          <cell r="AG2143">
            <v>5.2888888888888879</v>
          </cell>
          <cell r="AH2143">
            <v>6.2962962962962967</v>
          </cell>
        </row>
        <row r="2144">
          <cell r="A2144">
            <v>3536</v>
          </cell>
          <cell r="B2144" t="str">
            <v>Гребенка п-рельс. склада</v>
          </cell>
          <cell r="C2144">
            <v>7</v>
          </cell>
          <cell r="D2144" t="str">
            <v>14</v>
          </cell>
          <cell r="E2144" t="str">
            <v>11.05.05</v>
          </cell>
          <cell r="F2144" t="str">
            <v/>
          </cell>
          <cell r="G2144" t="str">
            <v xml:space="preserve">  .  .</v>
          </cell>
          <cell r="H2144">
            <v>0.01</v>
          </cell>
          <cell r="I2144">
            <v>0</v>
          </cell>
          <cell r="J2144">
            <v>0</v>
          </cell>
          <cell r="K2144">
            <v>0.01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0.01</v>
          </cell>
          <cell r="Q2144">
            <v>0</v>
          </cell>
          <cell r="R2144">
            <v>123</v>
          </cell>
          <cell r="S2144">
            <v>935</v>
          </cell>
          <cell r="T2144" t="str">
            <v>амортизация (Очистка воды)</v>
          </cell>
          <cell r="U2144">
            <v>2040</v>
          </cell>
          <cell r="V2144">
            <v>27</v>
          </cell>
          <cell r="W2144">
            <v>15</v>
          </cell>
          <cell r="X2144">
            <v>12</v>
          </cell>
          <cell r="Y2144">
            <v>55.555555555555557</v>
          </cell>
          <cell r="Z2144">
            <v>1133.3333333333335</v>
          </cell>
          <cell r="AA2144">
            <v>906.66666666666652</v>
          </cell>
          <cell r="AB2144">
            <v>90666.666666666642</v>
          </cell>
          <cell r="AC2144">
            <v>906.65666666666641</v>
          </cell>
          <cell r="AD2144">
            <v>0</v>
          </cell>
          <cell r="AE2144">
            <v>906.6666666666664</v>
          </cell>
          <cell r="AF2144">
            <v>0</v>
          </cell>
          <cell r="AG2144">
            <v>5.2888888888888879</v>
          </cell>
          <cell r="AH2144">
            <v>6.2962962962962967</v>
          </cell>
        </row>
        <row r="2145">
          <cell r="A2145">
            <v>3583</v>
          </cell>
          <cell r="B2145" t="str">
            <v>Шкаф управления выпуска осадка</v>
          </cell>
          <cell r="C2145">
            <v>7</v>
          </cell>
          <cell r="D2145" t="str">
            <v>14</v>
          </cell>
          <cell r="E2145" t="str">
            <v>11.05.05</v>
          </cell>
          <cell r="F2145" t="str">
            <v/>
          </cell>
          <cell r="G2145" t="str">
            <v xml:space="preserve">  .  .</v>
          </cell>
          <cell r="H2145">
            <v>0.01</v>
          </cell>
          <cell r="I2145">
            <v>0</v>
          </cell>
          <cell r="J2145">
            <v>0</v>
          </cell>
          <cell r="K2145">
            <v>0.01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0.01</v>
          </cell>
          <cell r="Q2145">
            <v>0</v>
          </cell>
          <cell r="R2145">
            <v>123</v>
          </cell>
          <cell r="S2145">
            <v>935</v>
          </cell>
          <cell r="T2145" t="str">
            <v>амортизация (Очистка воды)</v>
          </cell>
          <cell r="U2145">
            <v>25000</v>
          </cell>
          <cell r="V2145">
            <v>27</v>
          </cell>
          <cell r="W2145">
            <v>15</v>
          </cell>
          <cell r="X2145">
            <v>12</v>
          </cell>
          <cell r="Y2145">
            <v>55.555555555555557</v>
          </cell>
          <cell r="Z2145">
            <v>13888.888888888889</v>
          </cell>
          <cell r="AA2145">
            <v>11111.111111111111</v>
          </cell>
          <cell r="AB2145">
            <v>1111111.111111111</v>
          </cell>
          <cell r="AC2145">
            <v>11111.101111111109</v>
          </cell>
          <cell r="AD2145">
            <v>0</v>
          </cell>
          <cell r="AE2145">
            <v>11111.111111111109</v>
          </cell>
          <cell r="AF2145">
            <v>0</v>
          </cell>
          <cell r="AG2145">
            <v>64.81481481481481</v>
          </cell>
          <cell r="AH2145">
            <v>77.160493827160494</v>
          </cell>
        </row>
        <row r="2146">
          <cell r="A2146">
            <v>3584</v>
          </cell>
          <cell r="B2146" t="str">
            <v>Шкаф управления выпуска осадка</v>
          </cell>
          <cell r="C2146">
            <v>7</v>
          </cell>
          <cell r="D2146" t="str">
            <v>14</v>
          </cell>
          <cell r="E2146" t="str">
            <v>11.05.05</v>
          </cell>
          <cell r="F2146" t="str">
            <v/>
          </cell>
          <cell r="G2146" t="str">
            <v xml:space="preserve">  .  .</v>
          </cell>
          <cell r="H2146">
            <v>0.01</v>
          </cell>
          <cell r="I2146">
            <v>0</v>
          </cell>
          <cell r="J2146">
            <v>0</v>
          </cell>
          <cell r="K2146">
            <v>0.01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0.01</v>
          </cell>
          <cell r="Q2146">
            <v>0</v>
          </cell>
          <cell r="R2146">
            <v>123</v>
          </cell>
          <cell r="S2146">
            <v>935</v>
          </cell>
          <cell r="T2146" t="str">
            <v>амортизация (Очистка воды)</v>
          </cell>
          <cell r="U2146">
            <v>25000</v>
          </cell>
          <cell r="V2146">
            <v>27</v>
          </cell>
          <cell r="W2146">
            <v>15</v>
          </cell>
          <cell r="X2146">
            <v>12</v>
          </cell>
          <cell r="Y2146">
            <v>55.555555555555557</v>
          </cell>
          <cell r="Z2146">
            <v>13888.888888888889</v>
          </cell>
          <cell r="AA2146">
            <v>11111.111111111111</v>
          </cell>
          <cell r="AB2146">
            <v>1111111.111111111</v>
          </cell>
          <cell r="AC2146">
            <v>11111.101111111109</v>
          </cell>
          <cell r="AD2146">
            <v>0</v>
          </cell>
          <cell r="AE2146">
            <v>11111.111111111109</v>
          </cell>
          <cell r="AF2146">
            <v>0</v>
          </cell>
          <cell r="AG2146">
            <v>64.81481481481481</v>
          </cell>
          <cell r="AH2146">
            <v>77.160493827160494</v>
          </cell>
        </row>
        <row r="2147">
          <cell r="A2147">
            <v>3585</v>
          </cell>
          <cell r="B2147" t="str">
            <v>Шкаф управления выпуска осадка</v>
          </cell>
          <cell r="C2147">
            <v>7</v>
          </cell>
          <cell r="D2147" t="str">
            <v>14</v>
          </cell>
          <cell r="E2147" t="str">
            <v>11.05.05</v>
          </cell>
          <cell r="F2147" t="str">
            <v/>
          </cell>
          <cell r="G2147" t="str">
            <v xml:space="preserve">  .  .</v>
          </cell>
          <cell r="H2147">
            <v>0.01</v>
          </cell>
          <cell r="I2147">
            <v>0</v>
          </cell>
          <cell r="J2147">
            <v>0</v>
          </cell>
          <cell r="K2147">
            <v>0.01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0.01</v>
          </cell>
          <cell r="Q2147">
            <v>0</v>
          </cell>
          <cell r="R2147">
            <v>123</v>
          </cell>
          <cell r="S2147">
            <v>935</v>
          </cell>
          <cell r="T2147" t="str">
            <v>амортизация (Очистка воды)</v>
          </cell>
          <cell r="U2147">
            <v>25000</v>
          </cell>
          <cell r="V2147">
            <v>27</v>
          </cell>
          <cell r="W2147">
            <v>15</v>
          </cell>
          <cell r="X2147">
            <v>12</v>
          </cell>
          <cell r="Y2147">
            <v>55.555555555555557</v>
          </cell>
          <cell r="Z2147">
            <v>13888.888888888889</v>
          </cell>
          <cell r="AA2147">
            <v>11111.111111111111</v>
          </cell>
          <cell r="AB2147">
            <v>1111111.111111111</v>
          </cell>
          <cell r="AC2147">
            <v>11111.101111111109</v>
          </cell>
          <cell r="AD2147">
            <v>0</v>
          </cell>
          <cell r="AE2147">
            <v>11111.111111111109</v>
          </cell>
          <cell r="AF2147">
            <v>0</v>
          </cell>
          <cell r="AG2147">
            <v>64.81481481481481</v>
          </cell>
          <cell r="AH2147">
            <v>77.160493827160494</v>
          </cell>
        </row>
        <row r="2148">
          <cell r="A2148">
            <v>3586</v>
          </cell>
          <cell r="B2148" t="str">
            <v>Шкаф управления выпуска осадка</v>
          </cell>
          <cell r="C2148">
            <v>7</v>
          </cell>
          <cell r="D2148" t="str">
            <v>14</v>
          </cell>
          <cell r="E2148" t="str">
            <v>11.05.05</v>
          </cell>
          <cell r="F2148" t="str">
            <v/>
          </cell>
          <cell r="G2148" t="str">
            <v xml:space="preserve">  .  .</v>
          </cell>
          <cell r="H2148">
            <v>0.01</v>
          </cell>
          <cell r="I2148">
            <v>0</v>
          </cell>
          <cell r="J2148">
            <v>0</v>
          </cell>
          <cell r="K2148">
            <v>0.01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0.01</v>
          </cell>
          <cell r="Q2148">
            <v>0</v>
          </cell>
          <cell r="R2148">
            <v>123</v>
          </cell>
          <cell r="S2148">
            <v>935</v>
          </cell>
          <cell r="T2148" t="str">
            <v>амортизация (Очистка воды)</v>
          </cell>
          <cell r="U2148">
            <v>25000</v>
          </cell>
          <cell r="V2148">
            <v>27</v>
          </cell>
          <cell r="W2148">
            <v>15</v>
          </cell>
          <cell r="X2148">
            <v>12</v>
          </cell>
          <cell r="Y2148">
            <v>55.555555555555557</v>
          </cell>
          <cell r="Z2148">
            <v>13888.888888888889</v>
          </cell>
          <cell r="AA2148">
            <v>11111.111111111111</v>
          </cell>
          <cell r="AB2148">
            <v>1111111.111111111</v>
          </cell>
          <cell r="AC2148">
            <v>11111.101111111109</v>
          </cell>
          <cell r="AD2148">
            <v>0</v>
          </cell>
          <cell r="AE2148">
            <v>11111.111111111109</v>
          </cell>
          <cell r="AF2148">
            <v>0</v>
          </cell>
          <cell r="AG2148">
            <v>64.81481481481481</v>
          </cell>
          <cell r="AH2148">
            <v>77.160493827160494</v>
          </cell>
        </row>
        <row r="2149">
          <cell r="A2149">
            <v>3587</v>
          </cell>
          <cell r="B2149" t="str">
            <v>Шкаф управления выпуска осадка</v>
          </cell>
          <cell r="C2149">
            <v>7</v>
          </cell>
          <cell r="D2149" t="str">
            <v>14</v>
          </cell>
          <cell r="E2149" t="str">
            <v>11.05.05</v>
          </cell>
          <cell r="F2149" t="str">
            <v/>
          </cell>
          <cell r="G2149" t="str">
            <v xml:space="preserve">  .  .</v>
          </cell>
          <cell r="H2149">
            <v>0.01</v>
          </cell>
          <cell r="I2149">
            <v>0</v>
          </cell>
          <cell r="J2149">
            <v>0</v>
          </cell>
          <cell r="K2149">
            <v>0.01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0.01</v>
          </cell>
          <cell r="Q2149">
            <v>0</v>
          </cell>
          <cell r="R2149">
            <v>123</v>
          </cell>
          <cell r="S2149">
            <v>935</v>
          </cell>
          <cell r="T2149" t="str">
            <v>амортизация (Очистка воды)</v>
          </cell>
          <cell r="U2149">
            <v>25000</v>
          </cell>
          <cell r="V2149">
            <v>27</v>
          </cell>
          <cell r="W2149">
            <v>15</v>
          </cell>
          <cell r="X2149">
            <v>12</v>
          </cell>
          <cell r="Y2149">
            <v>55.555555555555557</v>
          </cell>
          <cell r="Z2149">
            <v>13888.888888888889</v>
          </cell>
          <cell r="AA2149">
            <v>11111.111111111111</v>
          </cell>
          <cell r="AB2149">
            <v>1111111.111111111</v>
          </cell>
          <cell r="AC2149">
            <v>11111.101111111109</v>
          </cell>
          <cell r="AD2149">
            <v>0</v>
          </cell>
          <cell r="AE2149">
            <v>11111.111111111109</v>
          </cell>
          <cell r="AF2149">
            <v>0</v>
          </cell>
          <cell r="AG2149">
            <v>64.81481481481481</v>
          </cell>
          <cell r="AH2149">
            <v>77.160493827160494</v>
          </cell>
        </row>
        <row r="2150">
          <cell r="A2150">
            <v>3588</v>
          </cell>
          <cell r="B2150" t="str">
            <v>Шкаф управления выпуска осадка</v>
          </cell>
          <cell r="C2150">
            <v>7</v>
          </cell>
          <cell r="D2150" t="str">
            <v>14</v>
          </cell>
          <cell r="E2150" t="str">
            <v>11.05.05</v>
          </cell>
          <cell r="F2150" t="str">
            <v/>
          </cell>
          <cell r="G2150" t="str">
            <v xml:space="preserve">  .  .</v>
          </cell>
          <cell r="H2150">
            <v>0.01</v>
          </cell>
          <cell r="I2150">
            <v>0</v>
          </cell>
          <cell r="J2150">
            <v>0</v>
          </cell>
          <cell r="K2150">
            <v>0.01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0.01</v>
          </cell>
          <cell r="Q2150">
            <v>0</v>
          </cell>
          <cell r="R2150">
            <v>123</v>
          </cell>
          <cell r="S2150">
            <v>935</v>
          </cell>
          <cell r="T2150" t="str">
            <v>амортизация (Очистка воды)</v>
          </cell>
          <cell r="U2150">
            <v>25000</v>
          </cell>
          <cell r="V2150">
            <v>27</v>
          </cell>
          <cell r="W2150">
            <v>15</v>
          </cell>
          <cell r="X2150">
            <v>12</v>
          </cell>
          <cell r="Y2150">
            <v>55.555555555555557</v>
          </cell>
          <cell r="Z2150">
            <v>13888.888888888889</v>
          </cell>
          <cell r="AA2150">
            <v>11111.111111111111</v>
          </cell>
          <cell r="AB2150">
            <v>1111111.111111111</v>
          </cell>
          <cell r="AC2150">
            <v>11111.101111111109</v>
          </cell>
          <cell r="AD2150">
            <v>0</v>
          </cell>
          <cell r="AE2150">
            <v>11111.111111111109</v>
          </cell>
          <cell r="AF2150">
            <v>0</v>
          </cell>
          <cell r="AG2150">
            <v>64.81481481481481</v>
          </cell>
          <cell r="AH2150">
            <v>77.160493827160494</v>
          </cell>
        </row>
        <row r="2151">
          <cell r="A2151">
            <v>3589</v>
          </cell>
          <cell r="B2151" t="str">
            <v>Шкаф управления выпуска осадка</v>
          </cell>
          <cell r="C2151">
            <v>7</v>
          </cell>
          <cell r="D2151" t="str">
            <v>14</v>
          </cell>
          <cell r="E2151" t="str">
            <v>11.05.05</v>
          </cell>
          <cell r="F2151" t="str">
            <v/>
          </cell>
          <cell r="G2151" t="str">
            <v xml:space="preserve">  .  .</v>
          </cell>
          <cell r="H2151">
            <v>0.01</v>
          </cell>
          <cell r="I2151">
            <v>0</v>
          </cell>
          <cell r="J2151">
            <v>0</v>
          </cell>
          <cell r="K2151">
            <v>0.01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0.01</v>
          </cell>
          <cell r="Q2151">
            <v>0</v>
          </cell>
          <cell r="R2151">
            <v>123</v>
          </cell>
          <cell r="S2151">
            <v>935</v>
          </cell>
          <cell r="T2151" t="str">
            <v>амортизация (Очистка воды)</v>
          </cell>
          <cell r="U2151">
            <v>25000</v>
          </cell>
          <cell r="V2151">
            <v>27</v>
          </cell>
          <cell r="W2151">
            <v>15</v>
          </cell>
          <cell r="X2151">
            <v>12</v>
          </cell>
          <cell r="Y2151">
            <v>55.555555555555557</v>
          </cell>
          <cell r="Z2151">
            <v>13888.888888888889</v>
          </cell>
          <cell r="AA2151">
            <v>11111.111111111111</v>
          </cell>
          <cell r="AB2151">
            <v>1111111.111111111</v>
          </cell>
          <cell r="AC2151">
            <v>11111.101111111109</v>
          </cell>
          <cell r="AD2151">
            <v>0</v>
          </cell>
          <cell r="AE2151">
            <v>11111.111111111109</v>
          </cell>
          <cell r="AF2151">
            <v>0</v>
          </cell>
          <cell r="AG2151">
            <v>64.81481481481481</v>
          </cell>
          <cell r="AH2151">
            <v>77.160493827160494</v>
          </cell>
        </row>
        <row r="2152">
          <cell r="A2152">
            <v>3590</v>
          </cell>
          <cell r="B2152" t="str">
            <v>Шкаф управления выпуска осадка</v>
          </cell>
          <cell r="C2152">
            <v>7</v>
          </cell>
          <cell r="D2152" t="str">
            <v>14</v>
          </cell>
          <cell r="E2152" t="str">
            <v>11.05.05</v>
          </cell>
          <cell r="F2152" t="str">
            <v/>
          </cell>
          <cell r="G2152" t="str">
            <v xml:space="preserve">  .  .</v>
          </cell>
          <cell r="H2152">
            <v>0.01</v>
          </cell>
          <cell r="I2152">
            <v>0</v>
          </cell>
          <cell r="J2152">
            <v>0</v>
          </cell>
          <cell r="K2152">
            <v>0.01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0.01</v>
          </cell>
          <cell r="Q2152">
            <v>0</v>
          </cell>
          <cell r="R2152">
            <v>123</v>
          </cell>
          <cell r="S2152">
            <v>935</v>
          </cell>
          <cell r="T2152" t="str">
            <v>амортизация (Очистка воды)</v>
          </cell>
          <cell r="U2152">
            <v>25000</v>
          </cell>
          <cell r="V2152">
            <v>27</v>
          </cell>
          <cell r="W2152">
            <v>15</v>
          </cell>
          <cell r="X2152">
            <v>12</v>
          </cell>
          <cell r="Y2152">
            <v>55.555555555555557</v>
          </cell>
          <cell r="Z2152">
            <v>13888.888888888889</v>
          </cell>
          <cell r="AA2152">
            <v>11111.111111111111</v>
          </cell>
          <cell r="AB2152">
            <v>1111111.111111111</v>
          </cell>
          <cell r="AC2152">
            <v>11111.101111111109</v>
          </cell>
          <cell r="AD2152">
            <v>0</v>
          </cell>
          <cell r="AE2152">
            <v>11111.111111111109</v>
          </cell>
          <cell r="AF2152">
            <v>0</v>
          </cell>
          <cell r="AG2152">
            <v>64.81481481481481</v>
          </cell>
          <cell r="AH2152">
            <v>77.160493827160494</v>
          </cell>
        </row>
        <row r="2153">
          <cell r="A2153">
            <v>3591</v>
          </cell>
          <cell r="B2153" t="str">
            <v>Шкаф управления выпуска осадка</v>
          </cell>
          <cell r="C2153">
            <v>7</v>
          </cell>
          <cell r="D2153" t="str">
            <v>14</v>
          </cell>
          <cell r="E2153" t="str">
            <v>11.05.05</v>
          </cell>
          <cell r="F2153" t="str">
            <v/>
          </cell>
          <cell r="G2153" t="str">
            <v xml:space="preserve">  .  .</v>
          </cell>
          <cell r="H2153">
            <v>0.01</v>
          </cell>
          <cell r="I2153">
            <v>0</v>
          </cell>
          <cell r="J2153">
            <v>0</v>
          </cell>
          <cell r="K2153">
            <v>0.01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0.01</v>
          </cell>
          <cell r="Q2153">
            <v>0</v>
          </cell>
          <cell r="R2153">
            <v>123</v>
          </cell>
          <cell r="S2153">
            <v>935</v>
          </cell>
          <cell r="T2153" t="str">
            <v>амортизация (Очистка воды)</v>
          </cell>
          <cell r="U2153">
            <v>25000</v>
          </cell>
          <cell r="V2153">
            <v>27</v>
          </cell>
          <cell r="W2153">
            <v>15</v>
          </cell>
          <cell r="X2153">
            <v>12</v>
          </cell>
          <cell r="Y2153">
            <v>55.555555555555557</v>
          </cell>
          <cell r="Z2153">
            <v>13888.888888888889</v>
          </cell>
          <cell r="AA2153">
            <v>11111.111111111111</v>
          </cell>
          <cell r="AB2153">
            <v>1111111.111111111</v>
          </cell>
          <cell r="AC2153">
            <v>11111.101111111109</v>
          </cell>
          <cell r="AD2153">
            <v>0</v>
          </cell>
          <cell r="AE2153">
            <v>11111.111111111109</v>
          </cell>
          <cell r="AF2153">
            <v>0</v>
          </cell>
          <cell r="AG2153">
            <v>64.81481481481481</v>
          </cell>
          <cell r="AH2153">
            <v>77.160493827160494</v>
          </cell>
        </row>
        <row r="2154">
          <cell r="A2154">
            <v>3601</v>
          </cell>
          <cell r="B2154" t="str">
            <v>Шкаф управления фильтрами</v>
          </cell>
          <cell r="C2154">
            <v>7</v>
          </cell>
          <cell r="D2154" t="str">
            <v>14</v>
          </cell>
          <cell r="E2154" t="str">
            <v>11.05.05</v>
          </cell>
          <cell r="F2154" t="str">
            <v/>
          </cell>
          <cell r="G2154" t="str">
            <v xml:space="preserve">  .  .</v>
          </cell>
          <cell r="H2154">
            <v>0.01</v>
          </cell>
          <cell r="I2154">
            <v>0</v>
          </cell>
          <cell r="J2154">
            <v>0</v>
          </cell>
          <cell r="K2154">
            <v>0.01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0.01</v>
          </cell>
          <cell r="Q2154">
            <v>0</v>
          </cell>
          <cell r="R2154">
            <v>123</v>
          </cell>
          <cell r="S2154">
            <v>935</v>
          </cell>
          <cell r="T2154" t="str">
            <v>амортизация (Очистка воды)</v>
          </cell>
          <cell r="U2154">
            <v>142800</v>
          </cell>
          <cell r="V2154">
            <v>27</v>
          </cell>
          <cell r="W2154">
            <v>15</v>
          </cell>
          <cell r="X2154">
            <v>12</v>
          </cell>
          <cell r="Y2154">
            <v>55.555555555555557</v>
          </cell>
          <cell r="Z2154">
            <v>79333.333333333343</v>
          </cell>
          <cell r="AA2154">
            <v>63466.666666666657</v>
          </cell>
          <cell r="AB2154">
            <v>6346666.6666666651</v>
          </cell>
          <cell r="AC2154">
            <v>63466.656666666648</v>
          </cell>
          <cell r="AD2154">
            <v>0</v>
          </cell>
          <cell r="AE2154">
            <v>63466.66666666665</v>
          </cell>
          <cell r="AF2154">
            <v>0</v>
          </cell>
          <cell r="AG2154">
            <v>370.22222222222217</v>
          </cell>
          <cell r="AH2154">
            <v>440.7407407407407</v>
          </cell>
        </row>
        <row r="2155">
          <cell r="A2155">
            <v>3602</v>
          </cell>
          <cell r="B2155" t="str">
            <v>Шкаф управления фильтрами</v>
          </cell>
          <cell r="C2155">
            <v>7</v>
          </cell>
          <cell r="D2155" t="str">
            <v>14</v>
          </cell>
          <cell r="E2155" t="str">
            <v>11.05.05</v>
          </cell>
          <cell r="F2155" t="str">
            <v/>
          </cell>
          <cell r="G2155" t="str">
            <v xml:space="preserve">  .  .</v>
          </cell>
          <cell r="H2155">
            <v>0.01</v>
          </cell>
          <cell r="I2155">
            <v>0</v>
          </cell>
          <cell r="J2155">
            <v>0</v>
          </cell>
          <cell r="K2155">
            <v>0.01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0.01</v>
          </cell>
          <cell r="Q2155">
            <v>0</v>
          </cell>
          <cell r="R2155">
            <v>123</v>
          </cell>
          <cell r="S2155">
            <v>935</v>
          </cell>
          <cell r="T2155" t="str">
            <v>амортизация (Очистка воды)</v>
          </cell>
          <cell r="U2155">
            <v>142800</v>
          </cell>
          <cell r="V2155">
            <v>27</v>
          </cell>
          <cell r="W2155">
            <v>15</v>
          </cell>
          <cell r="X2155">
            <v>12</v>
          </cell>
          <cell r="Y2155">
            <v>55.555555555555557</v>
          </cell>
          <cell r="Z2155">
            <v>79333.333333333343</v>
          </cell>
          <cell r="AA2155">
            <v>63466.666666666657</v>
          </cell>
          <cell r="AB2155">
            <v>6346666.6666666651</v>
          </cell>
          <cell r="AC2155">
            <v>63466.656666666648</v>
          </cell>
          <cell r="AD2155">
            <v>0</v>
          </cell>
          <cell r="AE2155">
            <v>63466.66666666665</v>
          </cell>
          <cell r="AF2155">
            <v>0</v>
          </cell>
          <cell r="AG2155">
            <v>370.22222222222217</v>
          </cell>
          <cell r="AH2155">
            <v>440.7407407407407</v>
          </cell>
        </row>
        <row r="2156">
          <cell r="A2156">
            <v>3603</v>
          </cell>
          <cell r="B2156" t="str">
            <v>Шкаф управления фильтрами</v>
          </cell>
          <cell r="C2156">
            <v>7</v>
          </cell>
          <cell r="D2156" t="str">
            <v>14</v>
          </cell>
          <cell r="E2156" t="str">
            <v>11.05.05</v>
          </cell>
          <cell r="F2156" t="str">
            <v/>
          </cell>
          <cell r="G2156" t="str">
            <v xml:space="preserve">  .  .</v>
          </cell>
          <cell r="H2156">
            <v>0.01</v>
          </cell>
          <cell r="I2156">
            <v>0</v>
          </cell>
          <cell r="J2156">
            <v>0</v>
          </cell>
          <cell r="K2156">
            <v>0.01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0.01</v>
          </cell>
          <cell r="Q2156">
            <v>0</v>
          </cell>
          <cell r="R2156">
            <v>123</v>
          </cell>
          <cell r="S2156">
            <v>935</v>
          </cell>
          <cell r="T2156" t="str">
            <v>амортизация (Очистка воды)</v>
          </cell>
          <cell r="U2156">
            <v>142800</v>
          </cell>
          <cell r="V2156">
            <v>27</v>
          </cell>
          <cell r="W2156">
            <v>15</v>
          </cell>
          <cell r="X2156">
            <v>12</v>
          </cell>
          <cell r="Y2156">
            <v>55.555555555555557</v>
          </cell>
          <cell r="Z2156">
            <v>79333.333333333343</v>
          </cell>
          <cell r="AA2156">
            <v>63466.666666666657</v>
          </cell>
          <cell r="AB2156">
            <v>6346666.6666666651</v>
          </cell>
          <cell r="AC2156">
            <v>63466.656666666648</v>
          </cell>
          <cell r="AD2156">
            <v>0</v>
          </cell>
          <cell r="AE2156">
            <v>63466.66666666665</v>
          </cell>
          <cell r="AF2156">
            <v>0</v>
          </cell>
          <cell r="AG2156">
            <v>370.22222222222217</v>
          </cell>
          <cell r="AH2156">
            <v>440.7407407407407</v>
          </cell>
        </row>
        <row r="2157">
          <cell r="A2157">
            <v>3604</v>
          </cell>
          <cell r="B2157" t="str">
            <v>Шкаф управления фильтрами</v>
          </cell>
          <cell r="C2157">
            <v>7</v>
          </cell>
          <cell r="D2157" t="str">
            <v>14</v>
          </cell>
          <cell r="E2157" t="str">
            <v>11.05.05</v>
          </cell>
          <cell r="F2157" t="str">
            <v/>
          </cell>
          <cell r="G2157" t="str">
            <v xml:space="preserve">  .  .</v>
          </cell>
          <cell r="H2157">
            <v>0.01</v>
          </cell>
          <cell r="I2157">
            <v>0</v>
          </cell>
          <cell r="J2157">
            <v>0</v>
          </cell>
          <cell r="K2157">
            <v>0.01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0.01</v>
          </cell>
          <cell r="Q2157">
            <v>0</v>
          </cell>
          <cell r="R2157">
            <v>123</v>
          </cell>
          <cell r="S2157">
            <v>935</v>
          </cell>
          <cell r="T2157" t="str">
            <v>амортизация (Очистка воды)</v>
          </cell>
          <cell r="U2157">
            <v>142800</v>
          </cell>
          <cell r="V2157">
            <v>27</v>
          </cell>
          <cell r="W2157">
            <v>15</v>
          </cell>
          <cell r="X2157">
            <v>12</v>
          </cell>
          <cell r="Y2157">
            <v>55.555555555555557</v>
          </cell>
          <cell r="Z2157">
            <v>79333.333333333343</v>
          </cell>
          <cell r="AA2157">
            <v>63466.666666666657</v>
          </cell>
          <cell r="AB2157">
            <v>6346666.6666666651</v>
          </cell>
          <cell r="AC2157">
            <v>63466.656666666648</v>
          </cell>
          <cell r="AD2157">
            <v>0</v>
          </cell>
          <cell r="AE2157">
            <v>63466.66666666665</v>
          </cell>
          <cell r="AF2157">
            <v>0</v>
          </cell>
          <cell r="AG2157">
            <v>370.22222222222217</v>
          </cell>
          <cell r="AH2157">
            <v>440.7407407407407</v>
          </cell>
        </row>
        <row r="2158">
          <cell r="A2158">
            <v>3605</v>
          </cell>
          <cell r="B2158" t="str">
            <v>Шкаф управления фильтрами</v>
          </cell>
          <cell r="C2158">
            <v>7</v>
          </cell>
          <cell r="D2158" t="str">
            <v>14</v>
          </cell>
          <cell r="E2158" t="str">
            <v>11.05.05</v>
          </cell>
          <cell r="F2158" t="str">
            <v/>
          </cell>
          <cell r="G2158" t="str">
            <v xml:space="preserve">  .  .</v>
          </cell>
          <cell r="H2158">
            <v>0.01</v>
          </cell>
          <cell r="I2158">
            <v>0</v>
          </cell>
          <cell r="J2158">
            <v>0</v>
          </cell>
          <cell r="K2158">
            <v>0.01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0.01</v>
          </cell>
          <cell r="Q2158">
            <v>0</v>
          </cell>
          <cell r="R2158">
            <v>123</v>
          </cell>
          <cell r="S2158">
            <v>935</v>
          </cell>
          <cell r="T2158" t="str">
            <v>амортизация (Очистка воды)</v>
          </cell>
          <cell r="U2158">
            <v>142800</v>
          </cell>
          <cell r="V2158">
            <v>27</v>
          </cell>
          <cell r="W2158">
            <v>15</v>
          </cell>
          <cell r="X2158">
            <v>12</v>
          </cell>
          <cell r="Y2158">
            <v>55.555555555555557</v>
          </cell>
          <cell r="Z2158">
            <v>79333.333333333343</v>
          </cell>
          <cell r="AA2158">
            <v>63466.666666666657</v>
          </cell>
          <cell r="AB2158">
            <v>6346666.6666666651</v>
          </cell>
          <cell r="AC2158">
            <v>63466.656666666648</v>
          </cell>
          <cell r="AD2158">
            <v>0</v>
          </cell>
          <cell r="AE2158">
            <v>63466.66666666665</v>
          </cell>
          <cell r="AF2158">
            <v>0</v>
          </cell>
          <cell r="AG2158">
            <v>370.22222222222217</v>
          </cell>
          <cell r="AH2158">
            <v>440.7407407407407</v>
          </cell>
        </row>
        <row r="2159">
          <cell r="A2159">
            <v>3606</v>
          </cell>
          <cell r="B2159" t="str">
            <v>Шкаф управления фильтрами</v>
          </cell>
          <cell r="C2159">
            <v>7</v>
          </cell>
          <cell r="D2159" t="str">
            <v>14</v>
          </cell>
          <cell r="E2159" t="str">
            <v>11.05.05</v>
          </cell>
          <cell r="F2159" t="str">
            <v/>
          </cell>
          <cell r="G2159" t="str">
            <v xml:space="preserve">  .  .</v>
          </cell>
          <cell r="H2159">
            <v>0.01</v>
          </cell>
          <cell r="I2159">
            <v>0</v>
          </cell>
          <cell r="J2159">
            <v>0</v>
          </cell>
          <cell r="K2159">
            <v>0.01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0.01</v>
          </cell>
          <cell r="Q2159">
            <v>0</v>
          </cell>
          <cell r="R2159">
            <v>123</v>
          </cell>
          <cell r="S2159">
            <v>935</v>
          </cell>
          <cell r="T2159" t="str">
            <v>амортизация (Очистка воды)</v>
          </cell>
          <cell r="U2159">
            <v>142800</v>
          </cell>
          <cell r="V2159">
            <v>27</v>
          </cell>
          <cell r="W2159">
            <v>15</v>
          </cell>
          <cell r="X2159">
            <v>12</v>
          </cell>
          <cell r="Y2159">
            <v>55.555555555555557</v>
          </cell>
          <cell r="Z2159">
            <v>79333.333333333343</v>
          </cell>
          <cell r="AA2159">
            <v>63466.666666666657</v>
          </cell>
          <cell r="AB2159">
            <v>6346666.6666666651</v>
          </cell>
          <cell r="AC2159">
            <v>63466.656666666648</v>
          </cell>
          <cell r="AD2159">
            <v>0</v>
          </cell>
          <cell r="AE2159">
            <v>63466.66666666665</v>
          </cell>
          <cell r="AF2159">
            <v>0</v>
          </cell>
          <cell r="AG2159">
            <v>370.22222222222217</v>
          </cell>
          <cell r="AH2159">
            <v>440.7407407407407</v>
          </cell>
        </row>
        <row r="2160">
          <cell r="A2160">
            <v>3607</v>
          </cell>
          <cell r="B2160" t="str">
            <v>Шкаф управления фильтрами</v>
          </cell>
          <cell r="C2160">
            <v>7</v>
          </cell>
          <cell r="D2160" t="str">
            <v>14</v>
          </cell>
          <cell r="E2160" t="str">
            <v>11.05.05</v>
          </cell>
          <cell r="F2160" t="str">
            <v/>
          </cell>
          <cell r="G2160" t="str">
            <v xml:space="preserve">  .  .</v>
          </cell>
          <cell r="H2160">
            <v>0.01</v>
          </cell>
          <cell r="I2160">
            <v>0</v>
          </cell>
          <cell r="J2160">
            <v>0</v>
          </cell>
          <cell r="K2160">
            <v>0.01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0.01</v>
          </cell>
          <cell r="Q2160">
            <v>0</v>
          </cell>
          <cell r="R2160">
            <v>123</v>
          </cell>
          <cell r="S2160">
            <v>935</v>
          </cell>
          <cell r="T2160" t="str">
            <v>амортизация (Очистка воды)</v>
          </cell>
          <cell r="U2160">
            <v>142800</v>
          </cell>
          <cell r="V2160">
            <v>27</v>
          </cell>
          <cell r="W2160">
            <v>15</v>
          </cell>
          <cell r="X2160">
            <v>12</v>
          </cell>
          <cell r="Y2160">
            <v>55.555555555555557</v>
          </cell>
          <cell r="Z2160">
            <v>79333.333333333343</v>
          </cell>
          <cell r="AA2160">
            <v>63466.666666666657</v>
          </cell>
          <cell r="AB2160">
            <v>6346666.6666666651</v>
          </cell>
          <cell r="AC2160">
            <v>63466.656666666648</v>
          </cell>
          <cell r="AD2160">
            <v>0</v>
          </cell>
          <cell r="AE2160">
            <v>63466.66666666665</v>
          </cell>
          <cell r="AF2160">
            <v>0</v>
          </cell>
          <cell r="AG2160">
            <v>370.22222222222217</v>
          </cell>
          <cell r="AH2160">
            <v>440.7407407407407</v>
          </cell>
        </row>
        <row r="2161">
          <cell r="A2161">
            <v>3611</v>
          </cell>
          <cell r="B2161" t="str">
            <v>Шкаф ШУ-5104</v>
          </cell>
          <cell r="C2161">
            <v>7</v>
          </cell>
          <cell r="D2161" t="str">
            <v>14</v>
          </cell>
          <cell r="E2161" t="str">
            <v>11.05.05</v>
          </cell>
          <cell r="F2161" t="str">
            <v/>
          </cell>
          <cell r="G2161" t="str">
            <v xml:space="preserve">  .  .</v>
          </cell>
          <cell r="H2161">
            <v>0.01</v>
          </cell>
          <cell r="I2161">
            <v>0</v>
          </cell>
          <cell r="J2161">
            <v>0</v>
          </cell>
          <cell r="K2161">
            <v>0.01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0.01</v>
          </cell>
          <cell r="Q2161">
            <v>0</v>
          </cell>
          <cell r="R2161">
            <v>123</v>
          </cell>
          <cell r="S2161">
            <v>935</v>
          </cell>
          <cell r="T2161" t="str">
            <v>амортизация (Очистка воды)</v>
          </cell>
          <cell r="U2161">
            <v>15500</v>
          </cell>
          <cell r="V2161">
            <v>27</v>
          </cell>
          <cell r="W2161">
            <v>15</v>
          </cell>
          <cell r="X2161">
            <v>12</v>
          </cell>
          <cell r="Y2161">
            <v>55.555555555555557</v>
          </cell>
          <cell r="Z2161">
            <v>8611.1111111111113</v>
          </cell>
          <cell r="AA2161">
            <v>6888.8888888888887</v>
          </cell>
          <cell r="AB2161">
            <v>688888.88888888888</v>
          </cell>
          <cell r="AC2161">
            <v>6888.8788888888885</v>
          </cell>
          <cell r="AD2161">
            <v>0</v>
          </cell>
          <cell r="AE2161">
            <v>6888.8888888888887</v>
          </cell>
          <cell r="AF2161">
            <v>0</v>
          </cell>
          <cell r="AG2161">
            <v>40.185185185185183</v>
          </cell>
          <cell r="AH2161">
            <v>47.839506172839499</v>
          </cell>
        </row>
        <row r="2162">
          <cell r="A2162">
            <v>3612</v>
          </cell>
          <cell r="B2162" t="str">
            <v>Шкаф ШУ-5104</v>
          </cell>
          <cell r="C2162">
            <v>7</v>
          </cell>
          <cell r="D2162" t="str">
            <v>14</v>
          </cell>
          <cell r="E2162" t="str">
            <v>11.05.05</v>
          </cell>
          <cell r="F2162" t="str">
            <v/>
          </cell>
          <cell r="G2162" t="str">
            <v xml:space="preserve">  .  .</v>
          </cell>
          <cell r="H2162">
            <v>0.01</v>
          </cell>
          <cell r="I2162">
            <v>0</v>
          </cell>
          <cell r="J2162">
            <v>0</v>
          </cell>
          <cell r="K2162">
            <v>0.01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0.01</v>
          </cell>
          <cell r="Q2162">
            <v>0</v>
          </cell>
          <cell r="R2162">
            <v>123</v>
          </cell>
          <cell r="S2162">
            <v>935</v>
          </cell>
          <cell r="T2162" t="str">
            <v>амортизация (Очистка воды)</v>
          </cell>
          <cell r="U2162">
            <v>15500</v>
          </cell>
          <cell r="V2162">
            <v>27</v>
          </cell>
          <cell r="W2162">
            <v>15</v>
          </cell>
          <cell r="X2162">
            <v>12</v>
          </cell>
          <cell r="Y2162">
            <v>55.555555555555557</v>
          </cell>
          <cell r="Z2162">
            <v>8611.1111111111113</v>
          </cell>
          <cell r="AA2162">
            <v>6888.8888888888887</v>
          </cell>
          <cell r="AB2162">
            <v>688888.88888888888</v>
          </cell>
          <cell r="AC2162">
            <v>6888.8788888888885</v>
          </cell>
          <cell r="AD2162">
            <v>0</v>
          </cell>
          <cell r="AE2162">
            <v>6888.8888888888887</v>
          </cell>
          <cell r="AF2162">
            <v>0</v>
          </cell>
          <cell r="AG2162">
            <v>40.185185185185183</v>
          </cell>
          <cell r="AH2162">
            <v>47.839506172839499</v>
          </cell>
        </row>
        <row r="2163">
          <cell r="A2163">
            <v>3613</v>
          </cell>
          <cell r="B2163" t="str">
            <v>Шкаф ШУ-5104</v>
          </cell>
          <cell r="C2163">
            <v>7</v>
          </cell>
          <cell r="D2163" t="str">
            <v>14</v>
          </cell>
          <cell r="E2163" t="str">
            <v>11.05.05</v>
          </cell>
          <cell r="F2163" t="str">
            <v/>
          </cell>
          <cell r="G2163" t="str">
            <v xml:space="preserve">  .  .</v>
          </cell>
          <cell r="H2163">
            <v>0.01</v>
          </cell>
          <cell r="I2163">
            <v>0</v>
          </cell>
          <cell r="J2163">
            <v>0</v>
          </cell>
          <cell r="K2163">
            <v>0.01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0.01</v>
          </cell>
          <cell r="Q2163">
            <v>0</v>
          </cell>
          <cell r="R2163">
            <v>123</v>
          </cell>
          <cell r="S2163">
            <v>935</v>
          </cell>
          <cell r="T2163" t="str">
            <v>амортизация (Очистка воды)</v>
          </cell>
          <cell r="U2163">
            <v>15500</v>
          </cell>
          <cell r="V2163">
            <v>27</v>
          </cell>
          <cell r="W2163">
            <v>15</v>
          </cell>
          <cell r="X2163">
            <v>12</v>
          </cell>
          <cell r="Y2163">
            <v>55.555555555555557</v>
          </cell>
          <cell r="Z2163">
            <v>8611.1111111111113</v>
          </cell>
          <cell r="AA2163">
            <v>6888.8888888888887</v>
          </cell>
          <cell r="AB2163">
            <v>688888.88888888888</v>
          </cell>
          <cell r="AC2163">
            <v>6888.8788888888885</v>
          </cell>
          <cell r="AD2163">
            <v>0</v>
          </cell>
          <cell r="AE2163">
            <v>6888.8888888888887</v>
          </cell>
          <cell r="AF2163">
            <v>0</v>
          </cell>
          <cell r="AG2163">
            <v>40.185185185185183</v>
          </cell>
          <cell r="AH2163">
            <v>47.839506172839499</v>
          </cell>
        </row>
        <row r="2164">
          <cell r="A2164">
            <v>3622</v>
          </cell>
          <cell r="B2164" t="str">
            <v>Кром. балка эл. 4п 5тн   N2</v>
          </cell>
          <cell r="C2164">
            <v>15</v>
          </cell>
          <cell r="D2164" t="str">
            <v>7</v>
          </cell>
          <cell r="E2164" t="str">
            <v>11.05.05</v>
          </cell>
          <cell r="F2164" t="str">
            <v/>
          </cell>
          <cell r="G2164" t="str">
            <v xml:space="preserve">  .  .</v>
          </cell>
          <cell r="H2164">
            <v>0.01</v>
          </cell>
          <cell r="I2164">
            <v>0</v>
          </cell>
          <cell r="J2164">
            <v>0</v>
          </cell>
          <cell r="K2164">
            <v>0.01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0.01</v>
          </cell>
          <cell r="Q2164">
            <v>0</v>
          </cell>
          <cell r="R2164">
            <v>123</v>
          </cell>
          <cell r="S2164">
            <v>935</v>
          </cell>
          <cell r="T2164" t="str">
            <v>Амортизация Подъем воды</v>
          </cell>
          <cell r="U2164">
            <v>306000</v>
          </cell>
          <cell r="V2164">
            <v>13</v>
          </cell>
          <cell r="W2164">
            <v>8</v>
          </cell>
          <cell r="X2164">
            <v>5</v>
          </cell>
          <cell r="Y2164">
            <v>61.53846153846154</v>
          </cell>
          <cell r="Z2164">
            <v>188307.69230769231</v>
          </cell>
          <cell r="AA2164">
            <v>117692.30769230769</v>
          </cell>
          <cell r="AB2164">
            <v>11769230.769230768</v>
          </cell>
          <cell r="AC2164">
            <v>117692.29769230769</v>
          </cell>
          <cell r="AD2164">
            <v>0</v>
          </cell>
          <cell r="AE2164">
            <v>117692.30769230769</v>
          </cell>
          <cell r="AF2164">
            <v>0</v>
          </cell>
          <cell r="AG2164">
            <v>1471.153846153846</v>
          </cell>
          <cell r="AH2164">
            <v>1961.5384615384617</v>
          </cell>
        </row>
        <row r="2165">
          <cell r="A2165">
            <v>3624</v>
          </cell>
          <cell r="B2165" t="str">
            <v>Кром. балка 4п 2тн</v>
          </cell>
          <cell r="C2165">
            <v>15</v>
          </cell>
          <cell r="D2165" t="str">
            <v>7</v>
          </cell>
          <cell r="E2165" t="str">
            <v>11.05.05</v>
          </cell>
          <cell r="F2165" t="str">
            <v/>
          </cell>
          <cell r="G2165" t="str">
            <v xml:space="preserve">  .  .</v>
          </cell>
          <cell r="H2165">
            <v>0.01</v>
          </cell>
          <cell r="I2165">
            <v>0</v>
          </cell>
          <cell r="J2165">
            <v>0</v>
          </cell>
          <cell r="K2165">
            <v>0.01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0.01</v>
          </cell>
          <cell r="Q2165">
            <v>0</v>
          </cell>
          <cell r="R2165">
            <v>123</v>
          </cell>
          <cell r="S2165">
            <v>935</v>
          </cell>
          <cell r="T2165" t="str">
            <v>амортизация (Очистка воды)</v>
          </cell>
          <cell r="U2165">
            <v>212000</v>
          </cell>
          <cell r="V2165">
            <v>13</v>
          </cell>
          <cell r="W2165">
            <v>8</v>
          </cell>
          <cell r="X2165">
            <v>5</v>
          </cell>
          <cell r="Y2165">
            <v>61.53846153846154</v>
          </cell>
          <cell r="Z2165">
            <v>130461.53846153847</v>
          </cell>
          <cell r="AA2165">
            <v>81538.461538461532</v>
          </cell>
          <cell r="AB2165">
            <v>8153846.1538461531</v>
          </cell>
          <cell r="AC2165">
            <v>81538.451538461537</v>
          </cell>
          <cell r="AD2165">
            <v>0</v>
          </cell>
          <cell r="AE2165">
            <v>81538.461538461532</v>
          </cell>
          <cell r="AF2165">
            <v>0</v>
          </cell>
          <cell r="AG2165">
            <v>1019.2307692307692</v>
          </cell>
          <cell r="AH2165">
            <v>1358.9743589743591</v>
          </cell>
        </row>
        <row r="2166">
          <cell r="A2166">
            <v>3625</v>
          </cell>
          <cell r="B2166" t="str">
            <v>Кром. балка эл. 4п 5.1м</v>
          </cell>
          <cell r="C2166">
            <v>15</v>
          </cell>
          <cell r="D2166" t="str">
            <v>7</v>
          </cell>
          <cell r="E2166" t="str">
            <v>11.05.05</v>
          </cell>
          <cell r="F2166" t="str">
            <v/>
          </cell>
          <cell r="G2166" t="str">
            <v xml:space="preserve">  .  .</v>
          </cell>
          <cell r="H2166">
            <v>0.01</v>
          </cell>
          <cell r="I2166">
            <v>0</v>
          </cell>
          <cell r="J2166">
            <v>0</v>
          </cell>
          <cell r="K2166">
            <v>0.01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0.01</v>
          </cell>
          <cell r="Q2166">
            <v>0</v>
          </cell>
          <cell r="R2166">
            <v>123</v>
          </cell>
          <cell r="S2166">
            <v>935</v>
          </cell>
          <cell r="T2166" t="str">
            <v>амортизация (Очистка воды)</v>
          </cell>
          <cell r="U2166">
            <v>306000</v>
          </cell>
          <cell r="V2166">
            <v>13</v>
          </cell>
          <cell r="W2166">
            <v>8</v>
          </cell>
          <cell r="X2166">
            <v>5</v>
          </cell>
          <cell r="Y2166">
            <v>61.53846153846154</v>
          </cell>
          <cell r="Z2166">
            <v>188307.69230769231</v>
          </cell>
          <cell r="AA2166">
            <v>117692.30769230769</v>
          </cell>
          <cell r="AB2166">
            <v>11769230.769230768</v>
          </cell>
          <cell r="AC2166">
            <v>117692.29769230769</v>
          </cell>
          <cell r="AD2166">
            <v>0</v>
          </cell>
          <cell r="AE2166">
            <v>117692.30769230769</v>
          </cell>
          <cell r="AF2166">
            <v>0</v>
          </cell>
          <cell r="AG2166">
            <v>1471.153846153846</v>
          </cell>
          <cell r="AH2166">
            <v>1961.5384615384617</v>
          </cell>
        </row>
        <row r="2167">
          <cell r="A2167">
            <v>3626</v>
          </cell>
          <cell r="B2167" t="str">
            <v>Эл двигатель СД-2-85-57-8</v>
          </cell>
          <cell r="C2167">
            <v>10</v>
          </cell>
          <cell r="D2167" t="str">
            <v>10</v>
          </cell>
          <cell r="E2167" t="str">
            <v>11.05.05</v>
          </cell>
          <cell r="F2167" t="str">
            <v/>
          </cell>
          <cell r="G2167" t="str">
            <v xml:space="preserve">  .  .</v>
          </cell>
          <cell r="H2167">
            <v>0.01</v>
          </cell>
          <cell r="I2167">
            <v>0</v>
          </cell>
          <cell r="J2167">
            <v>0</v>
          </cell>
          <cell r="K2167">
            <v>0.01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0.01</v>
          </cell>
          <cell r="Q2167">
            <v>0</v>
          </cell>
          <cell r="R2167">
            <v>123</v>
          </cell>
          <cell r="S2167">
            <v>935</v>
          </cell>
          <cell r="T2167" t="str">
            <v>амортизация (Очистка воды)</v>
          </cell>
          <cell r="U2167">
            <v>356000</v>
          </cell>
          <cell r="V2167">
            <v>19</v>
          </cell>
          <cell r="W2167">
            <v>11</v>
          </cell>
          <cell r="X2167">
            <v>8</v>
          </cell>
          <cell r="Y2167">
            <v>57.894736842105267</v>
          </cell>
          <cell r="Z2167">
            <v>206105.26315789475</v>
          </cell>
          <cell r="AA2167">
            <v>149894.73684210525</v>
          </cell>
          <cell r="AB2167">
            <v>14989473.684210526</v>
          </cell>
          <cell r="AC2167">
            <v>149894.72684210524</v>
          </cell>
          <cell r="AD2167">
            <v>0</v>
          </cell>
          <cell r="AE2167">
            <v>149894.73684210525</v>
          </cell>
          <cell r="AF2167">
            <v>0</v>
          </cell>
          <cell r="AG2167">
            <v>1249.1228070175439</v>
          </cell>
          <cell r="AH2167">
            <v>1561.4035087719296</v>
          </cell>
        </row>
        <row r="2168">
          <cell r="A2168">
            <v>3627</v>
          </cell>
          <cell r="B2168" t="str">
            <v>Эл двигатель СД-2-85-57-8</v>
          </cell>
          <cell r="C2168">
            <v>10</v>
          </cell>
          <cell r="D2168" t="str">
            <v>10</v>
          </cell>
          <cell r="E2168" t="str">
            <v>11.05.05</v>
          </cell>
          <cell r="F2168" t="str">
            <v/>
          </cell>
          <cell r="G2168" t="str">
            <v xml:space="preserve">  .  .</v>
          </cell>
          <cell r="H2168">
            <v>0.01</v>
          </cell>
          <cell r="I2168">
            <v>0</v>
          </cell>
          <cell r="J2168">
            <v>0</v>
          </cell>
          <cell r="K2168">
            <v>0.01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0.01</v>
          </cell>
          <cell r="Q2168">
            <v>0</v>
          </cell>
          <cell r="R2168">
            <v>123</v>
          </cell>
          <cell r="S2168">
            <v>935</v>
          </cell>
          <cell r="T2168" t="str">
            <v>амортизация (Очистка воды)</v>
          </cell>
          <cell r="U2168">
            <v>356000</v>
          </cell>
          <cell r="V2168">
            <v>19</v>
          </cell>
          <cell r="W2168">
            <v>11</v>
          </cell>
          <cell r="X2168">
            <v>8</v>
          </cell>
          <cell r="Y2168">
            <v>57.894736842105267</v>
          </cell>
          <cell r="Z2168">
            <v>206105.26315789475</v>
          </cell>
          <cell r="AA2168">
            <v>149894.73684210525</v>
          </cell>
          <cell r="AB2168">
            <v>14989473.684210526</v>
          </cell>
          <cell r="AC2168">
            <v>149894.72684210524</v>
          </cell>
          <cell r="AD2168">
            <v>0</v>
          </cell>
          <cell r="AE2168">
            <v>149894.73684210525</v>
          </cell>
          <cell r="AF2168">
            <v>0</v>
          </cell>
          <cell r="AG2168">
            <v>1249.1228070175439</v>
          </cell>
          <cell r="AH2168">
            <v>1561.4035087719296</v>
          </cell>
        </row>
        <row r="2169">
          <cell r="A2169">
            <v>3631</v>
          </cell>
          <cell r="B2169" t="str">
            <v>Вагоно-разгрузочная машина</v>
          </cell>
          <cell r="C2169">
            <v>15</v>
          </cell>
          <cell r="D2169" t="str">
            <v>7</v>
          </cell>
          <cell r="E2169" t="str">
            <v>11.05.05</v>
          </cell>
          <cell r="F2169" t="str">
            <v/>
          </cell>
          <cell r="G2169" t="str">
            <v xml:space="preserve">  .  .</v>
          </cell>
          <cell r="H2169">
            <v>0.01</v>
          </cell>
          <cell r="I2169">
            <v>0</v>
          </cell>
          <cell r="J2169">
            <v>0</v>
          </cell>
          <cell r="K2169">
            <v>0.01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0.01</v>
          </cell>
          <cell r="Q2169">
            <v>0</v>
          </cell>
          <cell r="R2169">
            <v>123</v>
          </cell>
          <cell r="S2169">
            <v>935</v>
          </cell>
          <cell r="T2169" t="str">
            <v>амортизация (Очистка воды)</v>
          </cell>
          <cell r="U2169">
            <v>2192000</v>
          </cell>
          <cell r="V2169">
            <v>13</v>
          </cell>
          <cell r="W2169">
            <v>8</v>
          </cell>
          <cell r="X2169">
            <v>5</v>
          </cell>
          <cell r="Y2169">
            <v>61.53846153846154</v>
          </cell>
          <cell r="Z2169">
            <v>1348923.076923077</v>
          </cell>
          <cell r="AA2169">
            <v>843076.92307692301</v>
          </cell>
          <cell r="AB2169">
            <v>84307692.307692304</v>
          </cell>
          <cell r="AC2169">
            <v>843076.913076923</v>
          </cell>
          <cell r="AD2169">
            <v>0</v>
          </cell>
          <cell r="AE2169">
            <v>843076.92307692301</v>
          </cell>
          <cell r="AF2169">
            <v>0</v>
          </cell>
          <cell r="AG2169">
            <v>10538.461538461537</v>
          </cell>
          <cell r="AH2169">
            <v>14051.282051282053</v>
          </cell>
        </row>
        <row r="2170">
          <cell r="A2170">
            <v>3636</v>
          </cell>
          <cell r="B2170" t="str">
            <v>Желоб П-91</v>
          </cell>
          <cell r="C2170">
            <v>8</v>
          </cell>
          <cell r="D2170" t="str">
            <v>13</v>
          </cell>
          <cell r="E2170" t="str">
            <v>11.05.05</v>
          </cell>
          <cell r="F2170" t="str">
            <v/>
          </cell>
          <cell r="G2170" t="str">
            <v xml:space="preserve">  .  .</v>
          </cell>
          <cell r="H2170">
            <v>1275.74</v>
          </cell>
          <cell r="I2170">
            <v>0</v>
          </cell>
          <cell r="J2170">
            <v>0</v>
          </cell>
          <cell r="K2170">
            <v>1275.74</v>
          </cell>
          <cell r="L2170">
            <v>0</v>
          </cell>
          <cell r="M2170">
            <v>8.5</v>
          </cell>
          <cell r="N2170">
            <v>8.5</v>
          </cell>
          <cell r="O2170">
            <v>246.42</v>
          </cell>
          <cell r="P2170">
            <v>1029.32</v>
          </cell>
          <cell r="Q2170">
            <v>6.38</v>
          </cell>
          <cell r="R2170">
            <v>125</v>
          </cell>
          <cell r="S2170">
            <v>935</v>
          </cell>
          <cell r="T2170" t="str">
            <v>амортизация (Очистка воды)</v>
          </cell>
          <cell r="U2170">
            <v>23000</v>
          </cell>
          <cell r="V2170">
            <v>33.200000000000003</v>
          </cell>
          <cell r="W2170">
            <v>14</v>
          </cell>
          <cell r="X2170">
            <v>19.2</v>
          </cell>
          <cell r="Y2170">
            <v>42.168674698795179</v>
          </cell>
          <cell r="Z2170">
            <v>9698.795180722891</v>
          </cell>
          <cell r="AA2170">
            <v>13301.204819277109</v>
          </cell>
          <cell r="AB2170">
            <v>12.922322328602485</v>
          </cell>
          <cell r="AC2170">
            <v>15209.783487491333</v>
          </cell>
          <cell r="AD2170">
            <v>2937.898668214224</v>
          </cell>
          <cell r="AE2170">
            <v>16485.523487491333</v>
          </cell>
          <cell r="AF2170">
            <v>3184.3186682142241</v>
          </cell>
          <cell r="AG2170">
            <v>109.90348991660888</v>
          </cell>
          <cell r="AH2170">
            <v>57.730923694779108</v>
          </cell>
        </row>
        <row r="2171">
          <cell r="A2171">
            <v>3637</v>
          </cell>
          <cell r="B2171" t="str">
            <v>Желоб П-91</v>
          </cell>
          <cell r="C2171">
            <v>8</v>
          </cell>
          <cell r="D2171" t="str">
            <v>13</v>
          </cell>
          <cell r="E2171" t="str">
            <v>11.05.05</v>
          </cell>
          <cell r="F2171" t="str">
            <v/>
          </cell>
          <cell r="G2171" t="str">
            <v xml:space="preserve">  .  .</v>
          </cell>
          <cell r="H2171">
            <v>1275.74</v>
          </cell>
          <cell r="I2171">
            <v>0</v>
          </cell>
          <cell r="J2171">
            <v>0</v>
          </cell>
          <cell r="K2171">
            <v>1275.74</v>
          </cell>
          <cell r="L2171">
            <v>0</v>
          </cell>
          <cell r="M2171">
            <v>8.5</v>
          </cell>
          <cell r="N2171">
            <v>8.5</v>
          </cell>
          <cell r="O2171">
            <v>246.42</v>
          </cell>
          <cell r="P2171">
            <v>1029.32</v>
          </cell>
          <cell r="Q2171">
            <v>6.38</v>
          </cell>
          <cell r="R2171">
            <v>125</v>
          </cell>
          <cell r="S2171">
            <v>935</v>
          </cell>
          <cell r="T2171" t="str">
            <v>амортизация (Очистка воды)</v>
          </cell>
          <cell r="U2171">
            <v>23000</v>
          </cell>
          <cell r="V2171">
            <v>33.200000000000003</v>
          </cell>
          <cell r="W2171">
            <v>14</v>
          </cell>
          <cell r="X2171">
            <v>19.2</v>
          </cell>
          <cell r="Y2171">
            <v>42.168674698795179</v>
          </cell>
          <cell r="Z2171">
            <v>9698.795180722891</v>
          </cell>
          <cell r="AA2171">
            <v>13301.204819277109</v>
          </cell>
          <cell r="AB2171">
            <v>12.922322328602485</v>
          </cell>
          <cell r="AC2171">
            <v>15209.783487491333</v>
          </cell>
          <cell r="AD2171">
            <v>2937.898668214224</v>
          </cell>
          <cell r="AE2171">
            <v>16485.523487491333</v>
          </cell>
          <cell r="AF2171">
            <v>3184.3186682142241</v>
          </cell>
          <cell r="AG2171">
            <v>109.90348991660888</v>
          </cell>
          <cell r="AH2171">
            <v>57.730923694779108</v>
          </cell>
        </row>
        <row r="2172">
          <cell r="A2172">
            <v>3651</v>
          </cell>
          <cell r="B2172" t="str">
            <v>Насос ГРК-Ф 160/31.5</v>
          </cell>
          <cell r="C2172">
            <v>20</v>
          </cell>
          <cell r="D2172" t="str">
            <v>5</v>
          </cell>
          <cell r="E2172" t="str">
            <v>11.05.05</v>
          </cell>
          <cell r="F2172" t="str">
            <v/>
          </cell>
          <cell r="G2172" t="str">
            <v xml:space="preserve">  .  .</v>
          </cell>
          <cell r="H2172">
            <v>0.01</v>
          </cell>
          <cell r="I2172">
            <v>0</v>
          </cell>
          <cell r="J2172">
            <v>0</v>
          </cell>
          <cell r="K2172">
            <v>0.01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0.01</v>
          </cell>
          <cell r="Q2172">
            <v>0</v>
          </cell>
          <cell r="R2172">
            <v>123</v>
          </cell>
          <cell r="S2172">
            <v>935</v>
          </cell>
          <cell r="T2172" t="str">
            <v>амортизация (Очистка воды)</v>
          </cell>
          <cell r="U2172">
            <v>800000</v>
          </cell>
          <cell r="V2172">
            <v>9</v>
          </cell>
          <cell r="W2172">
            <v>6</v>
          </cell>
          <cell r="X2172">
            <v>3</v>
          </cell>
          <cell r="Y2172">
            <v>66.666666666666657</v>
          </cell>
          <cell r="Z2172">
            <v>533333.33333333326</v>
          </cell>
          <cell r="AA2172">
            <v>266666.66666666674</v>
          </cell>
          <cell r="AB2172">
            <v>26666666.666666675</v>
          </cell>
          <cell r="AC2172">
            <v>266666.65666666673</v>
          </cell>
          <cell r="AD2172">
            <v>0</v>
          </cell>
          <cell r="AE2172">
            <v>266666.66666666674</v>
          </cell>
          <cell r="AF2172">
            <v>0</v>
          </cell>
          <cell r="AG2172">
            <v>4444.4444444444462</v>
          </cell>
          <cell r="AH2172">
            <v>7407.4074074074078</v>
          </cell>
        </row>
        <row r="2173">
          <cell r="A2173">
            <v>3654</v>
          </cell>
          <cell r="B2173" t="str">
            <v>Насос ГРК 160/3.5</v>
          </cell>
          <cell r="C2173">
            <v>20</v>
          </cell>
          <cell r="D2173" t="str">
            <v>5</v>
          </cell>
          <cell r="E2173" t="str">
            <v>11.05.05</v>
          </cell>
          <cell r="F2173" t="str">
            <v/>
          </cell>
          <cell r="G2173" t="str">
            <v xml:space="preserve">  .  .</v>
          </cell>
          <cell r="H2173">
            <v>0.01</v>
          </cell>
          <cell r="I2173">
            <v>0</v>
          </cell>
          <cell r="J2173">
            <v>0</v>
          </cell>
          <cell r="K2173">
            <v>0.01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0.01</v>
          </cell>
          <cell r="Q2173">
            <v>0</v>
          </cell>
          <cell r="R2173">
            <v>123</v>
          </cell>
          <cell r="S2173">
            <v>935</v>
          </cell>
          <cell r="T2173" t="str">
            <v>амортизация (Очистка воды)</v>
          </cell>
          <cell r="U2173">
            <v>800000</v>
          </cell>
          <cell r="V2173">
            <v>9</v>
          </cell>
          <cell r="W2173">
            <v>6</v>
          </cell>
          <cell r="X2173">
            <v>3</v>
          </cell>
          <cell r="Y2173">
            <v>66.666666666666657</v>
          </cell>
          <cell r="Z2173">
            <v>533333.33333333326</v>
          </cell>
          <cell r="AA2173">
            <v>266666.66666666674</v>
          </cell>
          <cell r="AB2173">
            <v>26666666.666666675</v>
          </cell>
          <cell r="AC2173">
            <v>266666.65666666673</v>
          </cell>
          <cell r="AD2173">
            <v>0</v>
          </cell>
          <cell r="AE2173">
            <v>266666.66666666674</v>
          </cell>
          <cell r="AF2173">
            <v>0</v>
          </cell>
          <cell r="AG2173">
            <v>4444.4444444444462</v>
          </cell>
          <cell r="AH2173">
            <v>7407.4074074074078</v>
          </cell>
        </row>
        <row r="2174">
          <cell r="A2174">
            <v>3667</v>
          </cell>
          <cell r="B2174" t="str">
            <v>Насос РМК-2</v>
          </cell>
          <cell r="C2174">
            <v>12.5</v>
          </cell>
          <cell r="D2174" t="str">
            <v>8</v>
          </cell>
          <cell r="E2174" t="str">
            <v>11.05.05</v>
          </cell>
          <cell r="F2174" t="str">
            <v/>
          </cell>
          <cell r="G2174" t="str">
            <v xml:space="preserve">  .  .</v>
          </cell>
          <cell r="H2174">
            <v>0.01</v>
          </cell>
          <cell r="I2174">
            <v>0</v>
          </cell>
          <cell r="J2174">
            <v>0</v>
          </cell>
          <cell r="K2174">
            <v>0.01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0.01</v>
          </cell>
          <cell r="Q2174">
            <v>0</v>
          </cell>
          <cell r="R2174">
            <v>123</v>
          </cell>
          <cell r="S2174">
            <v>935</v>
          </cell>
          <cell r="T2174" t="str">
            <v>амортизация (Очистка воды)</v>
          </cell>
          <cell r="U2174">
            <v>40000</v>
          </cell>
          <cell r="V2174">
            <v>15</v>
          </cell>
          <cell r="W2174">
            <v>9</v>
          </cell>
          <cell r="X2174">
            <v>6</v>
          </cell>
          <cell r="Y2174">
            <v>60</v>
          </cell>
          <cell r="Z2174">
            <v>24000</v>
          </cell>
          <cell r="AA2174">
            <v>16000</v>
          </cell>
          <cell r="AB2174">
            <v>1600000</v>
          </cell>
          <cell r="AC2174">
            <v>15999.99</v>
          </cell>
          <cell r="AD2174">
            <v>0</v>
          </cell>
          <cell r="AE2174">
            <v>16000</v>
          </cell>
          <cell r="AF2174">
            <v>0</v>
          </cell>
          <cell r="AG2174">
            <v>166.66666666666666</v>
          </cell>
          <cell r="AH2174">
            <v>222.2222222222222</v>
          </cell>
        </row>
        <row r="2175">
          <cell r="A2175">
            <v>3668</v>
          </cell>
          <cell r="B2175" t="str">
            <v>Насос ГРМК-4</v>
          </cell>
          <cell r="C2175">
            <v>20</v>
          </cell>
          <cell r="D2175" t="str">
            <v>5</v>
          </cell>
          <cell r="E2175" t="str">
            <v>11.05.05</v>
          </cell>
          <cell r="F2175" t="str">
            <v/>
          </cell>
          <cell r="G2175" t="str">
            <v xml:space="preserve">  .  .</v>
          </cell>
          <cell r="H2175">
            <v>0.01</v>
          </cell>
          <cell r="I2175">
            <v>0</v>
          </cell>
          <cell r="J2175">
            <v>0</v>
          </cell>
          <cell r="K2175">
            <v>0.01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0.01</v>
          </cell>
          <cell r="Q2175">
            <v>0</v>
          </cell>
          <cell r="R2175">
            <v>123</v>
          </cell>
          <cell r="S2175">
            <v>935</v>
          </cell>
          <cell r="T2175" t="str">
            <v>амортизация (Очистка воды)</v>
          </cell>
          <cell r="U2175">
            <v>200000</v>
          </cell>
          <cell r="V2175">
            <v>9</v>
          </cell>
          <cell r="W2175">
            <v>6</v>
          </cell>
          <cell r="X2175">
            <v>3</v>
          </cell>
          <cell r="Y2175">
            <v>66.666666666666657</v>
          </cell>
          <cell r="Z2175">
            <v>133333.33333333331</v>
          </cell>
          <cell r="AA2175">
            <v>66666.666666666686</v>
          </cell>
          <cell r="AB2175">
            <v>6666666.6666666688</v>
          </cell>
          <cell r="AC2175">
            <v>66666.656666666691</v>
          </cell>
          <cell r="AD2175">
            <v>0</v>
          </cell>
          <cell r="AE2175">
            <v>66666.666666666686</v>
          </cell>
          <cell r="AF2175">
            <v>0</v>
          </cell>
          <cell r="AG2175">
            <v>1111.1111111111115</v>
          </cell>
          <cell r="AH2175">
            <v>1851.851851851852</v>
          </cell>
        </row>
        <row r="2176">
          <cell r="A2176">
            <v>3671</v>
          </cell>
          <cell r="B2176" t="str">
            <v>Насос ГРМК-4</v>
          </cell>
          <cell r="C2176">
            <v>20</v>
          </cell>
          <cell r="D2176" t="str">
            <v>5</v>
          </cell>
          <cell r="E2176" t="str">
            <v>11.05.05</v>
          </cell>
          <cell r="F2176" t="str">
            <v/>
          </cell>
          <cell r="G2176" t="str">
            <v xml:space="preserve">  .  .</v>
          </cell>
          <cell r="H2176">
            <v>0.01</v>
          </cell>
          <cell r="I2176">
            <v>0</v>
          </cell>
          <cell r="J2176">
            <v>0</v>
          </cell>
          <cell r="K2176">
            <v>0.01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0.01</v>
          </cell>
          <cell r="Q2176">
            <v>0</v>
          </cell>
          <cell r="R2176">
            <v>123</v>
          </cell>
          <cell r="S2176">
            <v>935</v>
          </cell>
          <cell r="T2176" t="str">
            <v>амортизация (Очистка воды)</v>
          </cell>
          <cell r="U2176">
            <v>200000</v>
          </cell>
          <cell r="V2176">
            <v>9</v>
          </cell>
          <cell r="W2176">
            <v>6</v>
          </cell>
          <cell r="X2176">
            <v>3</v>
          </cell>
          <cell r="Y2176">
            <v>66.666666666666657</v>
          </cell>
          <cell r="Z2176">
            <v>133333.33333333331</v>
          </cell>
          <cell r="AA2176">
            <v>66666.666666666686</v>
          </cell>
          <cell r="AB2176">
            <v>6666666.6666666688</v>
          </cell>
          <cell r="AC2176">
            <v>66666.656666666691</v>
          </cell>
          <cell r="AD2176">
            <v>0</v>
          </cell>
          <cell r="AE2176">
            <v>66666.666666666686</v>
          </cell>
          <cell r="AF2176">
            <v>0</v>
          </cell>
          <cell r="AG2176">
            <v>1111.1111111111115</v>
          </cell>
          <cell r="AH2176">
            <v>1851.851851851852</v>
          </cell>
        </row>
        <row r="2177">
          <cell r="A2177">
            <v>3672</v>
          </cell>
          <cell r="B2177" t="str">
            <v>Насос 5х 18с</v>
          </cell>
          <cell r="C2177">
            <v>20</v>
          </cell>
          <cell r="D2177" t="str">
            <v>5</v>
          </cell>
          <cell r="E2177" t="str">
            <v>11.05.05</v>
          </cell>
          <cell r="F2177" t="str">
            <v/>
          </cell>
          <cell r="G2177" t="str">
            <v xml:space="preserve">  .  .</v>
          </cell>
          <cell r="H2177">
            <v>0.01</v>
          </cell>
          <cell r="I2177">
            <v>0</v>
          </cell>
          <cell r="J2177">
            <v>0</v>
          </cell>
          <cell r="K2177">
            <v>0.01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0.01</v>
          </cell>
          <cell r="Q2177">
            <v>0</v>
          </cell>
          <cell r="R2177">
            <v>123</v>
          </cell>
          <cell r="S2177">
            <v>935</v>
          </cell>
          <cell r="T2177" t="str">
            <v>амортизация (Очистка воды)</v>
          </cell>
          <cell r="U2177">
            <v>140000</v>
          </cell>
          <cell r="V2177">
            <v>9</v>
          </cell>
          <cell r="W2177">
            <v>6</v>
          </cell>
          <cell r="X2177">
            <v>3</v>
          </cell>
          <cell r="Y2177">
            <v>66.666666666666657</v>
          </cell>
          <cell r="Z2177">
            <v>93333.333333333314</v>
          </cell>
          <cell r="AA2177">
            <v>46666.666666666686</v>
          </cell>
          <cell r="AB2177">
            <v>4666666.6666666688</v>
          </cell>
          <cell r="AC2177">
            <v>46666.656666666684</v>
          </cell>
          <cell r="AD2177">
            <v>0</v>
          </cell>
          <cell r="AE2177">
            <v>46666.666666666686</v>
          </cell>
          <cell r="AF2177">
            <v>0</v>
          </cell>
          <cell r="AG2177">
            <v>777.77777777777817</v>
          </cell>
          <cell r="AH2177">
            <v>1296.2962962962963</v>
          </cell>
        </row>
        <row r="2178">
          <cell r="A2178">
            <v>3673</v>
          </cell>
          <cell r="B2178" t="str">
            <v>Насос 5х 1871с</v>
          </cell>
          <cell r="C2178">
            <v>20</v>
          </cell>
          <cell r="D2178" t="str">
            <v>5</v>
          </cell>
          <cell r="E2178" t="str">
            <v>11.05.05</v>
          </cell>
          <cell r="F2178" t="str">
            <v/>
          </cell>
          <cell r="G2178" t="str">
            <v xml:space="preserve">  .  .</v>
          </cell>
          <cell r="H2178">
            <v>0.01</v>
          </cell>
          <cell r="I2178">
            <v>0</v>
          </cell>
          <cell r="J2178">
            <v>0</v>
          </cell>
          <cell r="K2178">
            <v>0.01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0.01</v>
          </cell>
          <cell r="Q2178">
            <v>0</v>
          </cell>
          <cell r="R2178">
            <v>123</v>
          </cell>
          <cell r="S2178">
            <v>935</v>
          </cell>
          <cell r="T2178" t="str">
            <v>амортизация (Очистка воды)</v>
          </cell>
          <cell r="U2178">
            <v>140000</v>
          </cell>
          <cell r="V2178">
            <v>9</v>
          </cell>
          <cell r="W2178">
            <v>6</v>
          </cell>
          <cell r="X2178">
            <v>3</v>
          </cell>
          <cell r="Y2178">
            <v>66.666666666666657</v>
          </cell>
          <cell r="Z2178">
            <v>93333.333333333314</v>
          </cell>
          <cell r="AA2178">
            <v>46666.666666666686</v>
          </cell>
          <cell r="AB2178">
            <v>4666666.6666666688</v>
          </cell>
          <cell r="AC2178">
            <v>46666.656666666684</v>
          </cell>
          <cell r="AD2178">
            <v>0</v>
          </cell>
          <cell r="AE2178">
            <v>46666.666666666686</v>
          </cell>
          <cell r="AF2178">
            <v>0</v>
          </cell>
          <cell r="AG2178">
            <v>777.77777777777817</v>
          </cell>
          <cell r="AH2178">
            <v>1296.2962962962963</v>
          </cell>
        </row>
        <row r="2179">
          <cell r="A2179">
            <v>3675</v>
          </cell>
          <cell r="B2179" t="str">
            <v>Насос Д 3200/75с</v>
          </cell>
          <cell r="C2179">
            <v>20</v>
          </cell>
          <cell r="D2179" t="str">
            <v>5</v>
          </cell>
          <cell r="E2179" t="str">
            <v>11.05.05</v>
          </cell>
          <cell r="F2179" t="str">
            <v/>
          </cell>
          <cell r="G2179" t="str">
            <v xml:space="preserve">  .  .</v>
          </cell>
          <cell r="H2179">
            <v>0.01</v>
          </cell>
          <cell r="I2179">
            <v>0</v>
          </cell>
          <cell r="J2179">
            <v>0</v>
          </cell>
          <cell r="K2179">
            <v>0.01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0.01</v>
          </cell>
          <cell r="Q2179">
            <v>0</v>
          </cell>
          <cell r="R2179">
            <v>123</v>
          </cell>
          <cell r="S2179">
            <v>935</v>
          </cell>
          <cell r="T2179" t="str">
            <v>амортизация (Очистка воды)</v>
          </cell>
          <cell r="U2179">
            <v>1220000</v>
          </cell>
          <cell r="V2179">
            <v>9</v>
          </cell>
          <cell r="W2179">
            <v>6</v>
          </cell>
          <cell r="X2179">
            <v>3</v>
          </cell>
          <cell r="Y2179">
            <v>66.666666666666657</v>
          </cell>
          <cell r="Z2179">
            <v>813333.33333333314</v>
          </cell>
          <cell r="AA2179">
            <v>406666.66666666686</v>
          </cell>
          <cell r="AB2179">
            <v>40666666.666666687</v>
          </cell>
          <cell r="AC2179">
            <v>406666.65666666685</v>
          </cell>
          <cell r="AD2179">
            <v>0</v>
          </cell>
          <cell r="AE2179">
            <v>406666.66666666686</v>
          </cell>
          <cell r="AF2179">
            <v>0</v>
          </cell>
          <cell r="AG2179">
            <v>6777.777777777781</v>
          </cell>
          <cell r="AH2179">
            <v>11296.296296296297</v>
          </cell>
        </row>
        <row r="2180">
          <cell r="A2180">
            <v>3677</v>
          </cell>
          <cell r="B2180" t="str">
            <v>Насос НД 1000/10</v>
          </cell>
          <cell r="C2180">
            <v>12.5</v>
          </cell>
          <cell r="D2180" t="str">
            <v>8</v>
          </cell>
          <cell r="E2180" t="str">
            <v>11.05.05</v>
          </cell>
          <cell r="F2180" t="str">
            <v/>
          </cell>
          <cell r="G2180" t="str">
            <v xml:space="preserve">  .  .</v>
          </cell>
          <cell r="H2180">
            <v>0.01</v>
          </cell>
          <cell r="I2180">
            <v>0</v>
          </cell>
          <cell r="J2180">
            <v>0</v>
          </cell>
          <cell r="K2180">
            <v>0.01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0.01</v>
          </cell>
          <cell r="Q2180">
            <v>0</v>
          </cell>
          <cell r="R2180">
            <v>123</v>
          </cell>
          <cell r="S2180">
            <v>935</v>
          </cell>
          <cell r="T2180" t="str">
            <v>амортизация (Очистка воды)</v>
          </cell>
          <cell r="U2180">
            <v>72000</v>
          </cell>
          <cell r="V2180">
            <v>15</v>
          </cell>
          <cell r="W2180">
            <v>9</v>
          </cell>
          <cell r="X2180">
            <v>6</v>
          </cell>
          <cell r="Y2180">
            <v>60</v>
          </cell>
          <cell r="Z2180">
            <v>43200</v>
          </cell>
          <cell r="AA2180">
            <v>28800</v>
          </cell>
          <cell r="AB2180">
            <v>2880000</v>
          </cell>
          <cell r="AC2180">
            <v>28799.99</v>
          </cell>
          <cell r="AD2180">
            <v>0</v>
          </cell>
          <cell r="AE2180">
            <v>28800</v>
          </cell>
          <cell r="AF2180">
            <v>0</v>
          </cell>
          <cell r="AG2180">
            <v>300</v>
          </cell>
          <cell r="AH2180">
            <v>400</v>
          </cell>
        </row>
        <row r="2181">
          <cell r="A2181">
            <v>3679</v>
          </cell>
          <cell r="B2181" t="str">
            <v>Насос ВК-12 двиг. 4а-13г</v>
          </cell>
          <cell r="C2181">
            <v>20</v>
          </cell>
          <cell r="D2181" t="str">
            <v>5</v>
          </cell>
          <cell r="E2181" t="str">
            <v>11.05.05</v>
          </cell>
          <cell r="F2181" t="str">
            <v/>
          </cell>
          <cell r="G2181" t="str">
            <v xml:space="preserve">  .  .</v>
          </cell>
          <cell r="H2181">
            <v>0.01</v>
          </cell>
          <cell r="I2181">
            <v>0</v>
          </cell>
          <cell r="J2181">
            <v>0</v>
          </cell>
          <cell r="K2181">
            <v>0.01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0.01</v>
          </cell>
          <cell r="Q2181">
            <v>0</v>
          </cell>
          <cell r="R2181">
            <v>123</v>
          </cell>
          <cell r="S2181">
            <v>935</v>
          </cell>
          <cell r="T2181" t="str">
            <v>амортизация (Очистка воды)</v>
          </cell>
          <cell r="U2181">
            <v>140000</v>
          </cell>
          <cell r="V2181">
            <v>9</v>
          </cell>
          <cell r="W2181">
            <v>6</v>
          </cell>
          <cell r="X2181">
            <v>3</v>
          </cell>
          <cell r="Y2181">
            <v>66.666666666666657</v>
          </cell>
          <cell r="Z2181">
            <v>93333.333333333314</v>
          </cell>
          <cell r="AA2181">
            <v>46666.666666666686</v>
          </cell>
          <cell r="AB2181">
            <v>4666666.6666666688</v>
          </cell>
          <cell r="AC2181">
            <v>46666.656666666684</v>
          </cell>
          <cell r="AD2181">
            <v>0</v>
          </cell>
          <cell r="AE2181">
            <v>46666.666666666686</v>
          </cell>
          <cell r="AF2181">
            <v>0</v>
          </cell>
          <cell r="AG2181">
            <v>777.77777777777817</v>
          </cell>
          <cell r="AH2181">
            <v>1296.2962962962963</v>
          </cell>
        </row>
        <row r="2182">
          <cell r="A2182">
            <v>3682</v>
          </cell>
          <cell r="B2182" t="str">
            <v>Кран-балка эл. 4п 5тн</v>
          </cell>
          <cell r="C2182">
            <v>15</v>
          </cell>
          <cell r="D2182" t="str">
            <v>7</v>
          </cell>
          <cell r="E2182" t="str">
            <v>11.05.05</v>
          </cell>
          <cell r="F2182" t="str">
            <v/>
          </cell>
          <cell r="G2182" t="str">
            <v xml:space="preserve">  .  .</v>
          </cell>
          <cell r="H2182">
            <v>0.01</v>
          </cell>
          <cell r="I2182">
            <v>0</v>
          </cell>
          <cell r="J2182">
            <v>0</v>
          </cell>
          <cell r="K2182">
            <v>0.01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0.01</v>
          </cell>
          <cell r="Q2182">
            <v>0</v>
          </cell>
          <cell r="R2182">
            <v>123</v>
          </cell>
          <cell r="S2182">
            <v>935</v>
          </cell>
          <cell r="T2182" t="str">
            <v>амортизация (Очистка воды)</v>
          </cell>
          <cell r="U2182">
            <v>306000</v>
          </cell>
          <cell r="V2182">
            <v>13</v>
          </cell>
          <cell r="W2182">
            <v>8</v>
          </cell>
          <cell r="X2182">
            <v>5</v>
          </cell>
          <cell r="Y2182">
            <v>61.53846153846154</v>
          </cell>
          <cell r="Z2182">
            <v>188307.69230769231</v>
          </cell>
          <cell r="AA2182">
            <v>117692.30769230769</v>
          </cell>
          <cell r="AB2182">
            <v>11769230.769230768</v>
          </cell>
          <cell r="AC2182">
            <v>117692.29769230769</v>
          </cell>
          <cell r="AD2182">
            <v>0</v>
          </cell>
          <cell r="AE2182">
            <v>117692.30769230769</v>
          </cell>
          <cell r="AF2182">
            <v>0</v>
          </cell>
          <cell r="AG2182">
            <v>1471.153846153846</v>
          </cell>
          <cell r="AH2182">
            <v>1961.5384615384617</v>
          </cell>
        </row>
        <row r="2183">
          <cell r="A2183">
            <v>3684</v>
          </cell>
          <cell r="B2183" t="str">
            <v>Кран-балка ручная подвесная 4п 5тн</v>
          </cell>
          <cell r="C2183">
            <v>15</v>
          </cell>
          <cell r="D2183" t="str">
            <v>7</v>
          </cell>
          <cell r="E2183" t="str">
            <v>11.05.05</v>
          </cell>
          <cell r="F2183" t="str">
            <v/>
          </cell>
          <cell r="G2183" t="str">
            <v xml:space="preserve">  .  .</v>
          </cell>
          <cell r="H2183">
            <v>0.01</v>
          </cell>
          <cell r="I2183">
            <v>0</v>
          </cell>
          <cell r="J2183">
            <v>0</v>
          </cell>
          <cell r="K2183">
            <v>0.01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0.01</v>
          </cell>
          <cell r="Q2183">
            <v>0</v>
          </cell>
          <cell r="R2183">
            <v>123</v>
          </cell>
          <cell r="S2183">
            <v>935</v>
          </cell>
          <cell r="T2183" t="str">
            <v>амортизация (Очистка воды)</v>
          </cell>
          <cell r="U2183">
            <v>306000</v>
          </cell>
          <cell r="V2183">
            <v>13</v>
          </cell>
          <cell r="W2183">
            <v>8</v>
          </cell>
          <cell r="X2183">
            <v>5</v>
          </cell>
          <cell r="Y2183">
            <v>61.53846153846154</v>
          </cell>
          <cell r="Z2183">
            <v>188307.69230769231</v>
          </cell>
          <cell r="AA2183">
            <v>117692.30769230769</v>
          </cell>
          <cell r="AB2183">
            <v>11769230.769230768</v>
          </cell>
          <cell r="AC2183">
            <v>117692.29769230769</v>
          </cell>
          <cell r="AD2183">
            <v>0</v>
          </cell>
          <cell r="AE2183">
            <v>117692.30769230769</v>
          </cell>
          <cell r="AF2183">
            <v>0</v>
          </cell>
          <cell r="AG2183">
            <v>1471.153846153846</v>
          </cell>
          <cell r="AH2183">
            <v>1961.5384615384617</v>
          </cell>
        </row>
        <row r="2184">
          <cell r="A2184">
            <v>3685</v>
          </cell>
          <cell r="B2184" t="str">
            <v>Кран-балка электрич. 4п 5тн</v>
          </cell>
          <cell r="C2184">
            <v>15</v>
          </cell>
          <cell r="D2184" t="str">
            <v>7</v>
          </cell>
          <cell r="E2184" t="str">
            <v>11.05.05</v>
          </cell>
          <cell r="F2184" t="str">
            <v/>
          </cell>
          <cell r="G2184" t="str">
            <v xml:space="preserve">  .  .</v>
          </cell>
          <cell r="H2184">
            <v>0.01</v>
          </cell>
          <cell r="I2184">
            <v>0</v>
          </cell>
          <cell r="J2184">
            <v>0</v>
          </cell>
          <cell r="K2184">
            <v>0.01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0.01</v>
          </cell>
          <cell r="Q2184">
            <v>0</v>
          </cell>
          <cell r="R2184">
            <v>123</v>
          </cell>
          <cell r="S2184">
            <v>935</v>
          </cell>
          <cell r="T2184" t="str">
            <v>амортизация (Очистка воды)</v>
          </cell>
          <cell r="U2184">
            <v>306000</v>
          </cell>
          <cell r="V2184">
            <v>13</v>
          </cell>
          <cell r="W2184">
            <v>8</v>
          </cell>
          <cell r="X2184">
            <v>5</v>
          </cell>
          <cell r="Y2184">
            <v>61.53846153846154</v>
          </cell>
          <cell r="Z2184">
            <v>188307.69230769231</v>
          </cell>
          <cell r="AA2184">
            <v>117692.30769230769</v>
          </cell>
          <cell r="AB2184">
            <v>11769230.769230768</v>
          </cell>
          <cell r="AC2184">
            <v>117692.29769230769</v>
          </cell>
          <cell r="AD2184">
            <v>0</v>
          </cell>
          <cell r="AE2184">
            <v>117692.30769230769</v>
          </cell>
          <cell r="AF2184">
            <v>0</v>
          </cell>
          <cell r="AG2184">
            <v>1471.153846153846</v>
          </cell>
          <cell r="AH2184">
            <v>1961.5384615384617</v>
          </cell>
        </row>
        <row r="2185">
          <cell r="A2185">
            <v>3695</v>
          </cell>
          <cell r="B2185" t="str">
            <v>Вагонетка</v>
          </cell>
          <cell r="C2185">
            <v>7</v>
          </cell>
          <cell r="D2185" t="str">
            <v>14</v>
          </cell>
          <cell r="E2185" t="str">
            <v>11.05.05</v>
          </cell>
          <cell r="F2185" t="str">
            <v/>
          </cell>
          <cell r="G2185" t="str">
            <v xml:space="preserve">  .  .</v>
          </cell>
          <cell r="H2185">
            <v>0.01</v>
          </cell>
          <cell r="I2185">
            <v>0</v>
          </cell>
          <cell r="J2185">
            <v>0</v>
          </cell>
          <cell r="K2185">
            <v>0.01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0.01</v>
          </cell>
          <cell r="Q2185">
            <v>0</v>
          </cell>
          <cell r="R2185">
            <v>124</v>
          </cell>
          <cell r="S2185">
            <v>935</v>
          </cell>
          <cell r="T2185" t="str">
            <v>амортизация (Очистка воды)</v>
          </cell>
          <cell r="U2185">
            <v>33000</v>
          </cell>
          <cell r="V2185">
            <v>27</v>
          </cell>
          <cell r="W2185">
            <v>15</v>
          </cell>
          <cell r="X2185">
            <v>12</v>
          </cell>
          <cell r="Y2185">
            <v>55.555555555555557</v>
          </cell>
          <cell r="Z2185">
            <v>18333.333333333336</v>
          </cell>
          <cell r="AA2185">
            <v>14666.666666666664</v>
          </cell>
          <cell r="AB2185">
            <v>1466666.6666666663</v>
          </cell>
          <cell r="AC2185">
            <v>14666.656666666662</v>
          </cell>
          <cell r="AD2185">
            <v>0</v>
          </cell>
          <cell r="AE2185">
            <v>14666.666666666662</v>
          </cell>
          <cell r="AF2185">
            <v>0</v>
          </cell>
          <cell r="AG2185">
            <v>85.555555555555543</v>
          </cell>
          <cell r="AH2185">
            <v>101.85185185185185</v>
          </cell>
        </row>
        <row r="2186">
          <cell r="A2186">
            <v>3703</v>
          </cell>
          <cell r="B2186" t="str">
            <v>Электроталь ТЭ-3-521</v>
          </cell>
          <cell r="C2186">
            <v>15</v>
          </cell>
          <cell r="D2186" t="str">
            <v>7</v>
          </cell>
          <cell r="E2186" t="str">
            <v>11.05.05</v>
          </cell>
          <cell r="F2186" t="str">
            <v/>
          </cell>
          <cell r="G2186" t="str">
            <v xml:space="preserve">  .  .</v>
          </cell>
          <cell r="H2186">
            <v>0.01</v>
          </cell>
          <cell r="I2186">
            <v>0</v>
          </cell>
          <cell r="J2186">
            <v>0</v>
          </cell>
          <cell r="K2186">
            <v>0.01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0.01</v>
          </cell>
          <cell r="Q2186">
            <v>0</v>
          </cell>
          <cell r="R2186">
            <v>123</v>
          </cell>
          <cell r="S2186">
            <v>935</v>
          </cell>
          <cell r="T2186" t="str">
            <v>амортизация (Очистка воды)</v>
          </cell>
          <cell r="U2186">
            <v>50000</v>
          </cell>
          <cell r="V2186">
            <v>13</v>
          </cell>
          <cell r="W2186">
            <v>8</v>
          </cell>
          <cell r="X2186">
            <v>5</v>
          </cell>
          <cell r="Y2186">
            <v>61.53846153846154</v>
          </cell>
          <cell r="Z2186">
            <v>30769.23076923077</v>
          </cell>
          <cell r="AA2186">
            <v>19230.76923076923</v>
          </cell>
          <cell r="AB2186">
            <v>1923076.923076923</v>
          </cell>
          <cell r="AC2186">
            <v>19230.759230769232</v>
          </cell>
          <cell r="AD2186">
            <v>0</v>
          </cell>
          <cell r="AE2186">
            <v>19230.76923076923</v>
          </cell>
          <cell r="AF2186">
            <v>0</v>
          </cell>
          <cell r="AG2186">
            <v>240.38461538461536</v>
          </cell>
          <cell r="AH2186">
            <v>320.5128205128205</v>
          </cell>
        </row>
        <row r="2187">
          <cell r="A2187">
            <v>3706</v>
          </cell>
          <cell r="B2187" t="str">
            <v>Шкаф управления фильтрами</v>
          </cell>
          <cell r="C2187">
            <v>7</v>
          </cell>
          <cell r="D2187" t="str">
            <v>14</v>
          </cell>
          <cell r="E2187" t="str">
            <v>11.05.05</v>
          </cell>
          <cell r="F2187" t="str">
            <v/>
          </cell>
          <cell r="G2187" t="str">
            <v xml:space="preserve">  .  .</v>
          </cell>
          <cell r="H2187">
            <v>0.01</v>
          </cell>
          <cell r="I2187">
            <v>0</v>
          </cell>
          <cell r="J2187">
            <v>0</v>
          </cell>
          <cell r="K2187">
            <v>0.01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0.01</v>
          </cell>
          <cell r="Q2187">
            <v>0</v>
          </cell>
          <cell r="R2187">
            <v>123</v>
          </cell>
          <cell r="S2187">
            <v>935</v>
          </cell>
          <cell r="T2187" t="str">
            <v>амортизация (Очистка воды)</v>
          </cell>
          <cell r="U2187">
            <v>142800</v>
          </cell>
          <cell r="V2187">
            <v>27</v>
          </cell>
          <cell r="W2187">
            <v>15</v>
          </cell>
          <cell r="X2187">
            <v>12</v>
          </cell>
          <cell r="Y2187">
            <v>55.555555555555557</v>
          </cell>
          <cell r="Z2187">
            <v>79333.333333333343</v>
          </cell>
          <cell r="AA2187">
            <v>63466.666666666657</v>
          </cell>
          <cell r="AB2187">
            <v>6346666.6666666651</v>
          </cell>
          <cell r="AC2187">
            <v>63466.656666666648</v>
          </cell>
          <cell r="AD2187">
            <v>0</v>
          </cell>
          <cell r="AE2187">
            <v>63466.66666666665</v>
          </cell>
          <cell r="AF2187">
            <v>0</v>
          </cell>
          <cell r="AG2187">
            <v>370.22222222222217</v>
          </cell>
          <cell r="AH2187">
            <v>440.7407407407407</v>
          </cell>
        </row>
        <row r="2188">
          <cell r="A2188">
            <v>3723</v>
          </cell>
          <cell r="B2188" t="str">
            <v>Кран-балка 2 тн</v>
          </cell>
          <cell r="C2188">
            <v>15</v>
          </cell>
          <cell r="D2188" t="str">
            <v>7</v>
          </cell>
          <cell r="E2188" t="str">
            <v>11.05.05</v>
          </cell>
          <cell r="F2188" t="str">
            <v/>
          </cell>
          <cell r="G2188" t="str">
            <v xml:space="preserve">  .  .</v>
          </cell>
          <cell r="H2188">
            <v>0.01</v>
          </cell>
          <cell r="I2188">
            <v>0</v>
          </cell>
          <cell r="J2188">
            <v>0</v>
          </cell>
          <cell r="K2188">
            <v>0.01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0.01</v>
          </cell>
          <cell r="Q2188">
            <v>0</v>
          </cell>
          <cell r="R2188">
            <v>123</v>
          </cell>
          <cell r="S2188">
            <v>935</v>
          </cell>
          <cell r="T2188" t="str">
            <v>амортизация (Очистка воды)</v>
          </cell>
          <cell r="U2188">
            <v>212000</v>
          </cell>
          <cell r="V2188">
            <v>13</v>
          </cell>
          <cell r="W2188">
            <v>8</v>
          </cell>
          <cell r="X2188">
            <v>5</v>
          </cell>
          <cell r="Y2188">
            <v>61.53846153846154</v>
          </cell>
          <cell r="Z2188">
            <v>130461.53846153847</v>
          </cell>
          <cell r="AA2188">
            <v>81538.461538461532</v>
          </cell>
          <cell r="AB2188">
            <v>8153846.1538461531</v>
          </cell>
          <cell r="AC2188">
            <v>81538.451538461537</v>
          </cell>
          <cell r="AD2188">
            <v>0</v>
          </cell>
          <cell r="AE2188">
            <v>81538.461538461532</v>
          </cell>
          <cell r="AF2188">
            <v>0</v>
          </cell>
          <cell r="AG2188">
            <v>1019.2307692307692</v>
          </cell>
          <cell r="AH2188">
            <v>1358.9743589743591</v>
          </cell>
        </row>
        <row r="2189">
          <cell r="A2189">
            <v>3724</v>
          </cell>
          <cell r="B2189" t="str">
            <v>Кран-балка г/п 2 т</v>
          </cell>
          <cell r="C2189">
            <v>15</v>
          </cell>
          <cell r="D2189" t="str">
            <v>7</v>
          </cell>
          <cell r="E2189" t="str">
            <v>11.05.05</v>
          </cell>
          <cell r="F2189" t="str">
            <v/>
          </cell>
          <cell r="G2189" t="str">
            <v xml:space="preserve">  .  .</v>
          </cell>
          <cell r="H2189">
            <v>0.01</v>
          </cell>
          <cell r="I2189">
            <v>0</v>
          </cell>
          <cell r="J2189">
            <v>0</v>
          </cell>
          <cell r="K2189">
            <v>0.01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0.01</v>
          </cell>
          <cell r="Q2189">
            <v>0</v>
          </cell>
          <cell r="R2189">
            <v>123</v>
          </cell>
          <cell r="S2189">
            <v>935</v>
          </cell>
          <cell r="T2189" t="str">
            <v>амортизация (Очистка воды)</v>
          </cell>
          <cell r="U2189">
            <v>212000</v>
          </cell>
          <cell r="V2189">
            <v>13</v>
          </cell>
          <cell r="W2189">
            <v>8</v>
          </cell>
          <cell r="X2189">
            <v>5</v>
          </cell>
          <cell r="Y2189">
            <v>61.53846153846154</v>
          </cell>
          <cell r="Z2189">
            <v>130461.53846153847</v>
          </cell>
          <cell r="AA2189">
            <v>81538.461538461532</v>
          </cell>
          <cell r="AB2189">
            <v>8153846.1538461531</v>
          </cell>
          <cell r="AC2189">
            <v>81538.451538461537</v>
          </cell>
          <cell r="AD2189">
            <v>0</v>
          </cell>
          <cell r="AE2189">
            <v>81538.461538461532</v>
          </cell>
          <cell r="AF2189">
            <v>0</v>
          </cell>
          <cell r="AG2189">
            <v>1019.2307692307692</v>
          </cell>
          <cell r="AH2189">
            <v>1358.9743589743591</v>
          </cell>
        </row>
        <row r="2190">
          <cell r="A2190">
            <v>3725</v>
          </cell>
          <cell r="B2190" t="str">
            <v>Кран-балка г/п 3 т</v>
          </cell>
          <cell r="C2190">
            <v>15</v>
          </cell>
          <cell r="D2190" t="str">
            <v>7</v>
          </cell>
          <cell r="E2190" t="str">
            <v>11.05.05</v>
          </cell>
          <cell r="F2190" t="str">
            <v/>
          </cell>
          <cell r="G2190" t="str">
            <v xml:space="preserve">  .  .</v>
          </cell>
          <cell r="H2190">
            <v>0.01</v>
          </cell>
          <cell r="I2190">
            <v>0</v>
          </cell>
          <cell r="J2190">
            <v>0</v>
          </cell>
          <cell r="K2190">
            <v>0.01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0.01</v>
          </cell>
          <cell r="Q2190">
            <v>0</v>
          </cell>
          <cell r="R2190">
            <v>123</v>
          </cell>
          <cell r="S2190">
            <v>935</v>
          </cell>
          <cell r="T2190" t="str">
            <v>амортизация (Очистка воды)</v>
          </cell>
          <cell r="U2190">
            <v>140000</v>
          </cell>
          <cell r="V2190">
            <v>13</v>
          </cell>
          <cell r="W2190">
            <v>8</v>
          </cell>
          <cell r="X2190">
            <v>5</v>
          </cell>
          <cell r="Y2190">
            <v>61.53846153846154</v>
          </cell>
          <cell r="Z2190">
            <v>86153.846153846156</v>
          </cell>
          <cell r="AA2190">
            <v>53846.153846153844</v>
          </cell>
          <cell r="AB2190">
            <v>5384615.384615384</v>
          </cell>
          <cell r="AC2190">
            <v>53846.143846153842</v>
          </cell>
          <cell r="AD2190">
            <v>0</v>
          </cell>
          <cell r="AE2190">
            <v>53846.153846153844</v>
          </cell>
          <cell r="AF2190">
            <v>0</v>
          </cell>
          <cell r="AG2190">
            <v>673.07692307692298</v>
          </cell>
          <cell r="AH2190">
            <v>897.43589743589746</v>
          </cell>
        </row>
        <row r="2191">
          <cell r="A2191">
            <v>3726</v>
          </cell>
          <cell r="B2191" t="str">
            <v>Кран-балка г/п 3 т</v>
          </cell>
          <cell r="C2191">
            <v>15</v>
          </cell>
          <cell r="D2191" t="str">
            <v>7</v>
          </cell>
          <cell r="E2191" t="str">
            <v>11.05.05</v>
          </cell>
          <cell r="F2191" t="str">
            <v/>
          </cell>
          <cell r="G2191" t="str">
            <v xml:space="preserve">  .  .</v>
          </cell>
          <cell r="H2191">
            <v>0.01</v>
          </cell>
          <cell r="I2191">
            <v>0</v>
          </cell>
          <cell r="J2191">
            <v>0</v>
          </cell>
          <cell r="K2191">
            <v>0.01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0.01</v>
          </cell>
          <cell r="Q2191">
            <v>0</v>
          </cell>
          <cell r="R2191">
            <v>123</v>
          </cell>
          <cell r="S2191">
            <v>935</v>
          </cell>
          <cell r="T2191" t="str">
            <v>амортизация (Очистка воды)</v>
          </cell>
          <cell r="U2191">
            <v>140000</v>
          </cell>
          <cell r="V2191">
            <v>13</v>
          </cell>
          <cell r="W2191">
            <v>8</v>
          </cell>
          <cell r="X2191">
            <v>5</v>
          </cell>
          <cell r="Y2191">
            <v>61.53846153846154</v>
          </cell>
          <cell r="Z2191">
            <v>86153.846153846156</v>
          </cell>
          <cell r="AA2191">
            <v>53846.153846153844</v>
          </cell>
          <cell r="AB2191">
            <v>5384615.384615384</v>
          </cell>
          <cell r="AC2191">
            <v>53846.143846153842</v>
          </cell>
          <cell r="AD2191">
            <v>0</v>
          </cell>
          <cell r="AE2191">
            <v>53846.153846153844</v>
          </cell>
          <cell r="AF2191">
            <v>0</v>
          </cell>
          <cell r="AG2191">
            <v>673.07692307692298</v>
          </cell>
          <cell r="AH2191">
            <v>897.43589743589746</v>
          </cell>
        </row>
        <row r="2192">
          <cell r="A2192">
            <v>3727</v>
          </cell>
          <cell r="B2192" t="str">
            <v>Платформа  самоходная</v>
          </cell>
          <cell r="C2192">
            <v>10</v>
          </cell>
          <cell r="D2192" t="str">
            <v>10</v>
          </cell>
          <cell r="E2192" t="str">
            <v>11.05.05</v>
          </cell>
          <cell r="F2192" t="str">
            <v/>
          </cell>
          <cell r="G2192" t="str">
            <v xml:space="preserve">  .  .</v>
          </cell>
          <cell r="H2192">
            <v>0.01</v>
          </cell>
          <cell r="I2192">
            <v>0</v>
          </cell>
          <cell r="J2192">
            <v>0</v>
          </cell>
          <cell r="K2192">
            <v>0.01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0.01</v>
          </cell>
          <cell r="Q2192">
            <v>0</v>
          </cell>
          <cell r="R2192">
            <v>123</v>
          </cell>
          <cell r="S2192">
            <v>935</v>
          </cell>
          <cell r="T2192" t="str">
            <v/>
          </cell>
          <cell r="U2192">
            <v>88000</v>
          </cell>
          <cell r="V2192">
            <v>19</v>
          </cell>
          <cell r="W2192">
            <v>11</v>
          </cell>
          <cell r="X2192">
            <v>8</v>
          </cell>
          <cell r="Y2192">
            <v>57.894736842105267</v>
          </cell>
          <cell r="Z2192">
            <v>50947.368421052633</v>
          </cell>
          <cell r="AA2192">
            <v>37052.631578947367</v>
          </cell>
          <cell r="AB2192">
            <v>3705263.1578947366</v>
          </cell>
          <cell r="AC2192">
            <v>37052.621578947364</v>
          </cell>
          <cell r="AD2192">
            <v>0</v>
          </cell>
          <cell r="AE2192">
            <v>37052.631578947367</v>
          </cell>
          <cell r="AF2192">
            <v>0</v>
          </cell>
          <cell r="AG2192">
            <v>308.77192982456137</v>
          </cell>
          <cell r="AH2192">
            <v>385.96491228070175</v>
          </cell>
        </row>
        <row r="2193">
          <cell r="A2193">
            <v>3728</v>
          </cell>
          <cell r="B2193" t="str">
            <v>Платформа самоходная</v>
          </cell>
          <cell r="C2193">
            <v>10</v>
          </cell>
          <cell r="D2193" t="str">
            <v>10</v>
          </cell>
          <cell r="E2193" t="str">
            <v>11.05.05</v>
          </cell>
          <cell r="F2193" t="str">
            <v/>
          </cell>
          <cell r="G2193" t="str">
            <v xml:space="preserve">  .  .</v>
          </cell>
          <cell r="H2193">
            <v>0.01</v>
          </cell>
          <cell r="I2193">
            <v>0</v>
          </cell>
          <cell r="J2193">
            <v>0</v>
          </cell>
          <cell r="K2193">
            <v>0.01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0.01</v>
          </cell>
          <cell r="Q2193">
            <v>0</v>
          </cell>
          <cell r="R2193">
            <v>123</v>
          </cell>
          <cell r="S2193">
            <v>935</v>
          </cell>
          <cell r="T2193" t="str">
            <v>амортизация (Очистка воды)</v>
          </cell>
          <cell r="U2193">
            <v>88000</v>
          </cell>
          <cell r="V2193">
            <v>19</v>
          </cell>
          <cell r="W2193">
            <v>11</v>
          </cell>
          <cell r="X2193">
            <v>8</v>
          </cell>
          <cell r="Y2193">
            <v>57.894736842105267</v>
          </cell>
          <cell r="Z2193">
            <v>50947.368421052633</v>
          </cell>
          <cell r="AA2193">
            <v>37052.631578947367</v>
          </cell>
          <cell r="AB2193">
            <v>3705263.1578947366</v>
          </cell>
          <cell r="AC2193">
            <v>37052.621578947364</v>
          </cell>
          <cell r="AD2193">
            <v>0</v>
          </cell>
          <cell r="AE2193">
            <v>37052.631578947367</v>
          </cell>
          <cell r="AF2193">
            <v>0</v>
          </cell>
          <cell r="AG2193">
            <v>308.77192982456137</v>
          </cell>
          <cell r="AH2193">
            <v>385.96491228070175</v>
          </cell>
        </row>
        <row r="2194">
          <cell r="A2194">
            <v>3729</v>
          </cell>
          <cell r="B2194" t="str">
            <v>Вагонетка емк 1 м куб</v>
          </cell>
          <cell r="C2194">
            <v>7</v>
          </cell>
          <cell r="D2194" t="str">
            <v>14</v>
          </cell>
          <cell r="E2194" t="str">
            <v>11.05.05</v>
          </cell>
          <cell r="F2194" t="str">
            <v/>
          </cell>
          <cell r="G2194" t="str">
            <v xml:space="preserve">  .  .</v>
          </cell>
          <cell r="H2194">
            <v>0.01</v>
          </cell>
          <cell r="I2194">
            <v>0</v>
          </cell>
          <cell r="J2194">
            <v>0</v>
          </cell>
          <cell r="K2194">
            <v>0.01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0.01</v>
          </cell>
          <cell r="Q2194">
            <v>0</v>
          </cell>
          <cell r="R2194">
            <v>124</v>
          </cell>
          <cell r="S2194">
            <v>935</v>
          </cell>
          <cell r="T2194" t="str">
            <v>амортизация (Очистка воды)</v>
          </cell>
          <cell r="U2194">
            <v>33000</v>
          </cell>
          <cell r="V2194">
            <v>27</v>
          </cell>
          <cell r="W2194">
            <v>15</v>
          </cell>
          <cell r="X2194">
            <v>12</v>
          </cell>
          <cell r="Y2194">
            <v>55.555555555555557</v>
          </cell>
          <cell r="Z2194">
            <v>18333.333333333336</v>
          </cell>
          <cell r="AA2194">
            <v>14666.666666666664</v>
          </cell>
          <cell r="AB2194">
            <v>1466666.6666666663</v>
          </cell>
          <cell r="AC2194">
            <v>14666.656666666662</v>
          </cell>
          <cell r="AD2194">
            <v>0</v>
          </cell>
          <cell r="AE2194">
            <v>14666.666666666662</v>
          </cell>
          <cell r="AF2194">
            <v>0</v>
          </cell>
          <cell r="AG2194">
            <v>85.555555555555543</v>
          </cell>
          <cell r="AH2194">
            <v>101.85185185185185</v>
          </cell>
        </row>
        <row r="2195">
          <cell r="A2195">
            <v>3730</v>
          </cell>
          <cell r="B2195" t="str">
            <v>Шкаф управ ШАОФ</v>
          </cell>
          <cell r="C2195">
            <v>7</v>
          </cell>
          <cell r="D2195" t="str">
            <v>14</v>
          </cell>
          <cell r="E2195" t="str">
            <v>11.05.05</v>
          </cell>
          <cell r="F2195" t="str">
            <v/>
          </cell>
          <cell r="G2195" t="str">
            <v xml:space="preserve">  .  .</v>
          </cell>
          <cell r="H2195">
            <v>0.01</v>
          </cell>
          <cell r="I2195">
            <v>0</v>
          </cell>
          <cell r="J2195">
            <v>0</v>
          </cell>
          <cell r="K2195">
            <v>0.01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0.01</v>
          </cell>
          <cell r="Q2195">
            <v>0</v>
          </cell>
          <cell r="R2195">
            <v>123</v>
          </cell>
          <cell r="S2195">
            <v>935</v>
          </cell>
          <cell r="T2195" t="str">
            <v>амортизация (Очистка воды)</v>
          </cell>
          <cell r="U2195">
            <v>30000</v>
          </cell>
          <cell r="V2195">
            <v>27</v>
          </cell>
          <cell r="W2195">
            <v>15</v>
          </cell>
          <cell r="X2195">
            <v>12</v>
          </cell>
          <cell r="Y2195">
            <v>55.555555555555557</v>
          </cell>
          <cell r="Z2195">
            <v>16666.666666666668</v>
          </cell>
          <cell r="AA2195">
            <v>13333.333333333332</v>
          </cell>
          <cell r="AB2195">
            <v>1333333.3333333333</v>
          </cell>
          <cell r="AC2195">
            <v>13333.323333333332</v>
          </cell>
          <cell r="AD2195">
            <v>0</v>
          </cell>
          <cell r="AE2195">
            <v>13333.333333333332</v>
          </cell>
          <cell r="AF2195">
            <v>0</v>
          </cell>
          <cell r="AG2195">
            <v>77.777777777777771</v>
          </cell>
          <cell r="AH2195">
            <v>92.592592592592595</v>
          </cell>
        </row>
        <row r="2196">
          <cell r="A2196">
            <v>3731</v>
          </cell>
          <cell r="B2196" t="str">
            <v>Шкаф управ ШУ-6</v>
          </cell>
          <cell r="C2196">
            <v>7</v>
          </cell>
          <cell r="D2196" t="str">
            <v>14</v>
          </cell>
          <cell r="E2196" t="str">
            <v>11.05.05</v>
          </cell>
          <cell r="F2196" t="str">
            <v/>
          </cell>
          <cell r="G2196" t="str">
            <v xml:space="preserve">  .  .</v>
          </cell>
          <cell r="H2196">
            <v>0.01</v>
          </cell>
          <cell r="I2196">
            <v>0</v>
          </cell>
          <cell r="J2196">
            <v>0</v>
          </cell>
          <cell r="K2196">
            <v>0.01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0.01</v>
          </cell>
          <cell r="Q2196">
            <v>0</v>
          </cell>
          <cell r="R2196">
            <v>123</v>
          </cell>
          <cell r="S2196">
            <v>935</v>
          </cell>
          <cell r="T2196" t="str">
            <v>амортизация (Очистка воды)</v>
          </cell>
          <cell r="U2196">
            <v>8400</v>
          </cell>
          <cell r="V2196">
            <v>27</v>
          </cell>
          <cell r="W2196">
            <v>15</v>
          </cell>
          <cell r="X2196">
            <v>12</v>
          </cell>
          <cell r="Y2196">
            <v>55.555555555555557</v>
          </cell>
          <cell r="Z2196">
            <v>4666.666666666667</v>
          </cell>
          <cell r="AA2196">
            <v>3733.333333333333</v>
          </cell>
          <cell r="AB2196">
            <v>373333.33333333331</v>
          </cell>
          <cell r="AC2196">
            <v>3733.3233333333328</v>
          </cell>
          <cell r="AD2196">
            <v>0</v>
          </cell>
          <cell r="AE2196">
            <v>3733.333333333333</v>
          </cell>
          <cell r="AF2196">
            <v>0</v>
          </cell>
          <cell r="AG2196">
            <v>21.777777777777775</v>
          </cell>
          <cell r="AH2196">
            <v>25.925925925925924</v>
          </cell>
        </row>
        <row r="2197">
          <cell r="A2197">
            <v>3732</v>
          </cell>
          <cell r="B2197" t="str">
            <v>Устройство СУФ-42</v>
          </cell>
          <cell r="C2197">
            <v>7</v>
          </cell>
          <cell r="D2197" t="str">
            <v>14</v>
          </cell>
          <cell r="E2197" t="str">
            <v>11.05.05</v>
          </cell>
          <cell r="F2197" t="str">
            <v/>
          </cell>
          <cell r="G2197" t="str">
            <v xml:space="preserve">  .  .</v>
          </cell>
          <cell r="H2197">
            <v>0.01</v>
          </cell>
          <cell r="I2197">
            <v>0</v>
          </cell>
          <cell r="J2197">
            <v>0</v>
          </cell>
          <cell r="K2197">
            <v>0.01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0.01</v>
          </cell>
          <cell r="Q2197">
            <v>0</v>
          </cell>
          <cell r="R2197">
            <v>123</v>
          </cell>
          <cell r="S2197">
            <v>935</v>
          </cell>
          <cell r="T2197" t="str">
            <v>амортизация (Очистка воды)</v>
          </cell>
          <cell r="U2197">
            <v>24000</v>
          </cell>
          <cell r="V2197">
            <v>27</v>
          </cell>
          <cell r="W2197">
            <v>15</v>
          </cell>
          <cell r="X2197">
            <v>12</v>
          </cell>
          <cell r="Y2197">
            <v>55.555555555555557</v>
          </cell>
          <cell r="Z2197">
            <v>13333.333333333334</v>
          </cell>
          <cell r="AA2197">
            <v>10666.666666666666</v>
          </cell>
          <cell r="AB2197">
            <v>1066666.6666666665</v>
          </cell>
          <cell r="AC2197">
            <v>10666.656666666666</v>
          </cell>
          <cell r="AD2197">
            <v>0</v>
          </cell>
          <cell r="AE2197">
            <v>10666.666666666666</v>
          </cell>
          <cell r="AF2197">
            <v>0</v>
          </cell>
          <cell r="AG2197">
            <v>62.222222222222207</v>
          </cell>
          <cell r="AH2197">
            <v>74.074074074074076</v>
          </cell>
        </row>
        <row r="2198">
          <cell r="A2198">
            <v>3733</v>
          </cell>
          <cell r="B2198" t="str">
            <v>Эл шкаф</v>
          </cell>
          <cell r="C2198">
            <v>7</v>
          </cell>
          <cell r="D2198" t="str">
            <v>14</v>
          </cell>
          <cell r="E2198" t="str">
            <v>11.05.05</v>
          </cell>
          <cell r="F2198" t="str">
            <v/>
          </cell>
          <cell r="G2198" t="str">
            <v xml:space="preserve">  .  .</v>
          </cell>
          <cell r="H2198">
            <v>0.01</v>
          </cell>
          <cell r="I2198">
            <v>0</v>
          </cell>
          <cell r="J2198">
            <v>0</v>
          </cell>
          <cell r="K2198">
            <v>0.01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0.01</v>
          </cell>
          <cell r="Q2198">
            <v>0</v>
          </cell>
          <cell r="R2198">
            <v>123</v>
          </cell>
          <cell r="S2198">
            <v>935</v>
          </cell>
          <cell r="T2198" t="str">
            <v>амортизация (Очистка воды)</v>
          </cell>
          <cell r="U2198">
            <v>40000</v>
          </cell>
          <cell r="V2198">
            <v>27</v>
          </cell>
          <cell r="W2198">
            <v>15</v>
          </cell>
          <cell r="X2198">
            <v>12</v>
          </cell>
          <cell r="Y2198">
            <v>55.555555555555557</v>
          </cell>
          <cell r="Z2198">
            <v>22222.222222222223</v>
          </cell>
          <cell r="AA2198">
            <v>17777.777777777777</v>
          </cell>
          <cell r="AB2198">
            <v>1777777.7777777778</v>
          </cell>
          <cell r="AC2198">
            <v>17777.767777777779</v>
          </cell>
          <cell r="AD2198">
            <v>0</v>
          </cell>
          <cell r="AE2198">
            <v>17777.777777777777</v>
          </cell>
          <cell r="AF2198">
            <v>0</v>
          </cell>
          <cell r="AG2198">
            <v>103.7037037037037</v>
          </cell>
          <cell r="AH2198">
            <v>123.4567901234568</v>
          </cell>
        </row>
        <row r="2199">
          <cell r="A2199">
            <v>3734</v>
          </cell>
          <cell r="B2199" t="str">
            <v>Возбудитель ТБ-832</v>
          </cell>
          <cell r="C2199">
            <v>10</v>
          </cell>
          <cell r="D2199" t="str">
            <v>10</v>
          </cell>
          <cell r="E2199" t="str">
            <v>11.05.05</v>
          </cell>
          <cell r="F2199" t="str">
            <v/>
          </cell>
          <cell r="G2199" t="str">
            <v xml:space="preserve">  .  .</v>
          </cell>
          <cell r="H2199">
            <v>0.01</v>
          </cell>
          <cell r="I2199">
            <v>0</v>
          </cell>
          <cell r="J2199">
            <v>0</v>
          </cell>
          <cell r="K2199">
            <v>0.01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0.01</v>
          </cell>
          <cell r="Q2199">
            <v>0</v>
          </cell>
          <cell r="R2199">
            <v>123</v>
          </cell>
          <cell r="S2199">
            <v>935</v>
          </cell>
          <cell r="T2199" t="str">
            <v>амортизация (Очистка воды)</v>
          </cell>
          <cell r="U2199">
            <v>36000</v>
          </cell>
          <cell r="V2199">
            <v>19</v>
          </cell>
          <cell r="W2199">
            <v>11</v>
          </cell>
          <cell r="X2199">
            <v>8</v>
          </cell>
          <cell r="Y2199">
            <v>57.894736842105267</v>
          </cell>
          <cell r="Z2199">
            <v>20842.105263157897</v>
          </cell>
          <cell r="AA2199">
            <v>15157.894736842103</v>
          </cell>
          <cell r="AB2199">
            <v>1515789.4736842103</v>
          </cell>
          <cell r="AC2199">
            <v>15157.884736842103</v>
          </cell>
          <cell r="AD2199">
            <v>0</v>
          </cell>
          <cell r="AE2199">
            <v>15157.894736842103</v>
          </cell>
          <cell r="AF2199">
            <v>0</v>
          </cell>
          <cell r="AG2199">
            <v>126.31578947368421</v>
          </cell>
          <cell r="AH2199">
            <v>157.89473684210526</v>
          </cell>
        </row>
        <row r="2200">
          <cell r="A2200">
            <v>3735</v>
          </cell>
          <cell r="B2200" t="str">
            <v>Кран-балка г/п 3 т</v>
          </cell>
          <cell r="C2200">
            <v>15</v>
          </cell>
          <cell r="D2200" t="str">
            <v>7</v>
          </cell>
          <cell r="E2200" t="str">
            <v>11.05.05</v>
          </cell>
          <cell r="F2200" t="str">
            <v/>
          </cell>
          <cell r="G2200" t="str">
            <v xml:space="preserve">  .  .</v>
          </cell>
          <cell r="H2200">
            <v>0.01</v>
          </cell>
          <cell r="I2200">
            <v>0</v>
          </cell>
          <cell r="J2200">
            <v>0</v>
          </cell>
          <cell r="K2200">
            <v>0.01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0.01</v>
          </cell>
          <cell r="Q2200">
            <v>0</v>
          </cell>
          <cell r="R2200">
            <v>123</v>
          </cell>
          <cell r="S2200">
            <v>935</v>
          </cell>
          <cell r="T2200" t="str">
            <v>амортизация (Очистка воды)</v>
          </cell>
          <cell r="U2200">
            <v>140000</v>
          </cell>
          <cell r="V2200">
            <v>13</v>
          </cell>
          <cell r="W2200">
            <v>8</v>
          </cell>
          <cell r="X2200">
            <v>5</v>
          </cell>
          <cell r="Y2200">
            <v>61.53846153846154</v>
          </cell>
          <cell r="Z2200">
            <v>86153.846153846156</v>
          </cell>
          <cell r="AA2200">
            <v>53846.153846153844</v>
          </cell>
          <cell r="AB2200">
            <v>5384615.384615384</v>
          </cell>
          <cell r="AC2200">
            <v>53846.143846153842</v>
          </cell>
          <cell r="AD2200">
            <v>0</v>
          </cell>
          <cell r="AE2200">
            <v>53846.153846153844</v>
          </cell>
          <cell r="AF2200">
            <v>0</v>
          </cell>
          <cell r="AG2200">
            <v>673.07692307692298</v>
          </cell>
          <cell r="AH2200">
            <v>897.43589743589746</v>
          </cell>
        </row>
        <row r="2201">
          <cell r="A2201">
            <v>3740</v>
          </cell>
          <cell r="B2201" t="str">
            <v>Распредпункт П-9-9232</v>
          </cell>
          <cell r="C2201">
            <v>7</v>
          </cell>
          <cell r="D2201" t="str">
            <v>14</v>
          </cell>
          <cell r="E2201" t="str">
            <v>11.05.05</v>
          </cell>
          <cell r="F2201" t="str">
            <v/>
          </cell>
          <cell r="G2201" t="str">
            <v xml:space="preserve">  .  .</v>
          </cell>
          <cell r="H2201">
            <v>0.01</v>
          </cell>
          <cell r="I2201">
            <v>0</v>
          </cell>
          <cell r="J2201">
            <v>0</v>
          </cell>
          <cell r="K2201">
            <v>0.01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0.01</v>
          </cell>
          <cell r="Q2201">
            <v>0</v>
          </cell>
          <cell r="R2201">
            <v>123</v>
          </cell>
          <cell r="S2201">
            <v>935</v>
          </cell>
          <cell r="T2201" t="str">
            <v>амортизация (Очистка воды)</v>
          </cell>
          <cell r="U2201">
            <v>127000</v>
          </cell>
          <cell r="V2201">
            <v>27</v>
          </cell>
          <cell r="W2201">
            <v>15</v>
          </cell>
          <cell r="X2201">
            <v>12</v>
          </cell>
          <cell r="Y2201">
            <v>55.555555555555557</v>
          </cell>
          <cell r="Z2201">
            <v>70555.555555555562</v>
          </cell>
          <cell r="AA2201">
            <v>56444.444444444438</v>
          </cell>
          <cell r="AB2201">
            <v>5644444.444444444</v>
          </cell>
          <cell r="AC2201">
            <v>56444.434444444436</v>
          </cell>
          <cell r="AD2201">
            <v>0</v>
          </cell>
          <cell r="AE2201">
            <v>56444.444444444438</v>
          </cell>
          <cell r="AF2201">
            <v>0</v>
          </cell>
          <cell r="AG2201">
            <v>329.25925925925924</v>
          </cell>
          <cell r="AH2201">
            <v>391.97530864197529</v>
          </cell>
        </row>
        <row r="2202">
          <cell r="A2202">
            <v>3741</v>
          </cell>
          <cell r="B2202" t="str">
            <v>Распредпункт П9-9332</v>
          </cell>
          <cell r="C2202">
            <v>7</v>
          </cell>
          <cell r="D2202" t="str">
            <v>14</v>
          </cell>
          <cell r="E2202" t="str">
            <v>11.05.05</v>
          </cell>
          <cell r="F2202" t="str">
            <v/>
          </cell>
          <cell r="G2202" t="str">
            <v xml:space="preserve">  .  .</v>
          </cell>
          <cell r="H2202">
            <v>0.01</v>
          </cell>
          <cell r="I2202">
            <v>0</v>
          </cell>
          <cell r="J2202">
            <v>0</v>
          </cell>
          <cell r="K2202">
            <v>0.01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0.01</v>
          </cell>
          <cell r="Q2202">
            <v>0</v>
          </cell>
          <cell r="R2202">
            <v>123</v>
          </cell>
          <cell r="S2202">
            <v>935</v>
          </cell>
          <cell r="T2202" t="str">
            <v>амортизация (Очистка воды)</v>
          </cell>
          <cell r="U2202">
            <v>127000</v>
          </cell>
          <cell r="V2202">
            <v>27</v>
          </cell>
          <cell r="W2202">
            <v>15</v>
          </cell>
          <cell r="X2202">
            <v>12</v>
          </cell>
          <cell r="Y2202">
            <v>55.555555555555557</v>
          </cell>
          <cell r="Z2202">
            <v>70555.555555555562</v>
          </cell>
          <cell r="AA2202">
            <v>56444.444444444438</v>
          </cell>
          <cell r="AB2202">
            <v>5644444.444444444</v>
          </cell>
          <cell r="AC2202">
            <v>56444.434444444436</v>
          </cell>
          <cell r="AD2202">
            <v>0</v>
          </cell>
          <cell r="AE2202">
            <v>56444.444444444438</v>
          </cell>
          <cell r="AF2202">
            <v>0</v>
          </cell>
          <cell r="AG2202">
            <v>329.25925925925924</v>
          </cell>
          <cell r="AH2202">
            <v>391.97530864197529</v>
          </cell>
        </row>
        <row r="2203">
          <cell r="A2203">
            <v>3742</v>
          </cell>
          <cell r="B2203" t="str">
            <v>Распредпункт П9-9232</v>
          </cell>
          <cell r="C2203">
            <v>7</v>
          </cell>
          <cell r="D2203" t="str">
            <v>14</v>
          </cell>
          <cell r="E2203" t="str">
            <v>11.05.05</v>
          </cell>
          <cell r="F2203" t="str">
            <v/>
          </cell>
          <cell r="G2203" t="str">
            <v xml:space="preserve">  .  .</v>
          </cell>
          <cell r="H2203">
            <v>0.01</v>
          </cell>
          <cell r="I2203">
            <v>0</v>
          </cell>
          <cell r="J2203">
            <v>0</v>
          </cell>
          <cell r="K2203">
            <v>0.01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0.01</v>
          </cell>
          <cell r="Q2203">
            <v>0</v>
          </cell>
          <cell r="R2203">
            <v>123</v>
          </cell>
          <cell r="S2203">
            <v>935</v>
          </cell>
          <cell r="T2203" t="str">
            <v>амортизация (Очистка воды)</v>
          </cell>
          <cell r="U2203">
            <v>127000</v>
          </cell>
          <cell r="V2203">
            <v>27</v>
          </cell>
          <cell r="W2203">
            <v>15</v>
          </cell>
          <cell r="X2203">
            <v>12</v>
          </cell>
          <cell r="Y2203">
            <v>55.555555555555557</v>
          </cell>
          <cell r="Z2203">
            <v>70555.555555555562</v>
          </cell>
          <cell r="AA2203">
            <v>56444.444444444438</v>
          </cell>
          <cell r="AB2203">
            <v>5644444.444444444</v>
          </cell>
          <cell r="AC2203">
            <v>56444.434444444436</v>
          </cell>
          <cell r="AD2203">
            <v>0</v>
          </cell>
          <cell r="AE2203">
            <v>56444.444444444438</v>
          </cell>
          <cell r="AF2203">
            <v>0</v>
          </cell>
          <cell r="AG2203">
            <v>329.25925925925924</v>
          </cell>
          <cell r="AH2203">
            <v>391.97530864197529</v>
          </cell>
        </row>
        <row r="2204">
          <cell r="A2204">
            <v>3743</v>
          </cell>
          <cell r="B2204" t="str">
            <v>Распредпункт П9-9232</v>
          </cell>
          <cell r="C2204">
            <v>7</v>
          </cell>
          <cell r="D2204" t="str">
            <v>14</v>
          </cell>
          <cell r="E2204" t="str">
            <v>11.05.05</v>
          </cell>
          <cell r="F2204" t="str">
            <v/>
          </cell>
          <cell r="G2204" t="str">
            <v xml:space="preserve">  .  .</v>
          </cell>
          <cell r="H2204">
            <v>0.01</v>
          </cell>
          <cell r="I2204">
            <v>0</v>
          </cell>
          <cell r="J2204">
            <v>0</v>
          </cell>
          <cell r="K2204">
            <v>0.01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0.01</v>
          </cell>
          <cell r="Q2204">
            <v>0</v>
          </cell>
          <cell r="R2204">
            <v>123</v>
          </cell>
          <cell r="S2204">
            <v>935</v>
          </cell>
          <cell r="T2204" t="str">
            <v>амортизация (Очистка воды)</v>
          </cell>
          <cell r="U2204">
            <v>127000</v>
          </cell>
          <cell r="V2204">
            <v>27</v>
          </cell>
          <cell r="W2204">
            <v>15</v>
          </cell>
          <cell r="X2204">
            <v>12</v>
          </cell>
          <cell r="Y2204">
            <v>55.555555555555557</v>
          </cell>
          <cell r="Z2204">
            <v>70555.555555555562</v>
          </cell>
          <cell r="AA2204">
            <v>56444.444444444438</v>
          </cell>
          <cell r="AB2204">
            <v>5644444.444444444</v>
          </cell>
          <cell r="AC2204">
            <v>56444.434444444436</v>
          </cell>
          <cell r="AD2204">
            <v>0</v>
          </cell>
          <cell r="AE2204">
            <v>56444.444444444438</v>
          </cell>
          <cell r="AF2204">
            <v>0</v>
          </cell>
          <cell r="AG2204">
            <v>329.25925925925924</v>
          </cell>
          <cell r="AH2204">
            <v>391.97530864197529</v>
          </cell>
        </row>
        <row r="2205">
          <cell r="A2205">
            <v>3744</v>
          </cell>
          <cell r="B2205" t="str">
            <v>Распредпункт П9-9232</v>
          </cell>
          <cell r="C2205">
            <v>7</v>
          </cell>
          <cell r="D2205" t="str">
            <v>14</v>
          </cell>
          <cell r="E2205" t="str">
            <v>11.05.05</v>
          </cell>
          <cell r="F2205" t="str">
            <v/>
          </cell>
          <cell r="G2205" t="str">
            <v xml:space="preserve">  .  .</v>
          </cell>
          <cell r="H2205">
            <v>0.01</v>
          </cell>
          <cell r="I2205">
            <v>0</v>
          </cell>
          <cell r="J2205">
            <v>0</v>
          </cell>
          <cell r="K2205">
            <v>0.01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0.01</v>
          </cell>
          <cell r="Q2205">
            <v>0</v>
          </cell>
          <cell r="R2205">
            <v>123</v>
          </cell>
          <cell r="S2205">
            <v>935</v>
          </cell>
          <cell r="T2205" t="str">
            <v>амортизация (Очистка воды)</v>
          </cell>
          <cell r="U2205">
            <v>127000</v>
          </cell>
          <cell r="V2205">
            <v>27</v>
          </cell>
          <cell r="W2205">
            <v>15</v>
          </cell>
          <cell r="X2205">
            <v>12</v>
          </cell>
          <cell r="Y2205">
            <v>55.555555555555557</v>
          </cell>
          <cell r="Z2205">
            <v>70555.555555555562</v>
          </cell>
          <cell r="AA2205">
            <v>56444.444444444438</v>
          </cell>
          <cell r="AB2205">
            <v>5644444.444444444</v>
          </cell>
          <cell r="AC2205">
            <v>56444.434444444436</v>
          </cell>
          <cell r="AD2205">
            <v>0</v>
          </cell>
          <cell r="AE2205">
            <v>56444.444444444438</v>
          </cell>
          <cell r="AF2205">
            <v>0</v>
          </cell>
          <cell r="AG2205">
            <v>329.25925925925924</v>
          </cell>
          <cell r="AH2205">
            <v>391.97530864197529</v>
          </cell>
        </row>
        <row r="2206">
          <cell r="A2206">
            <v>3745</v>
          </cell>
          <cell r="B2206" t="str">
            <v>Распредпункт П9-9232</v>
          </cell>
          <cell r="C2206">
            <v>7</v>
          </cell>
          <cell r="D2206" t="str">
            <v>14</v>
          </cell>
          <cell r="E2206" t="str">
            <v>11.05.05</v>
          </cell>
          <cell r="F2206" t="str">
            <v/>
          </cell>
          <cell r="G2206" t="str">
            <v xml:space="preserve">  .  .</v>
          </cell>
          <cell r="H2206">
            <v>0.01</v>
          </cell>
          <cell r="I2206">
            <v>0</v>
          </cell>
          <cell r="J2206">
            <v>0</v>
          </cell>
          <cell r="K2206">
            <v>0.01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0.01</v>
          </cell>
          <cell r="Q2206">
            <v>0</v>
          </cell>
          <cell r="R2206">
            <v>123</v>
          </cell>
          <cell r="S2206">
            <v>935</v>
          </cell>
          <cell r="T2206" t="str">
            <v>амортизация (Очистка воды)</v>
          </cell>
          <cell r="U2206">
            <v>127000</v>
          </cell>
          <cell r="V2206">
            <v>27</v>
          </cell>
          <cell r="W2206">
            <v>15</v>
          </cell>
          <cell r="X2206">
            <v>12</v>
          </cell>
          <cell r="Y2206">
            <v>55.555555555555557</v>
          </cell>
          <cell r="Z2206">
            <v>70555.555555555562</v>
          </cell>
          <cell r="AA2206">
            <v>56444.444444444438</v>
          </cell>
          <cell r="AB2206">
            <v>5644444.444444444</v>
          </cell>
          <cell r="AC2206">
            <v>56444.434444444436</v>
          </cell>
          <cell r="AD2206">
            <v>0</v>
          </cell>
          <cell r="AE2206">
            <v>56444.444444444438</v>
          </cell>
          <cell r="AF2206">
            <v>0</v>
          </cell>
          <cell r="AG2206">
            <v>329.25925925925924</v>
          </cell>
          <cell r="AH2206">
            <v>391.97530864197529</v>
          </cell>
        </row>
        <row r="2207">
          <cell r="A2207">
            <v>3747</v>
          </cell>
          <cell r="B2207" t="str">
            <v>Подстанция КТП-40016</v>
          </cell>
          <cell r="C2207">
            <v>7</v>
          </cell>
          <cell r="D2207" t="str">
            <v>14</v>
          </cell>
          <cell r="E2207" t="str">
            <v>11.05.05</v>
          </cell>
          <cell r="F2207" t="str">
            <v/>
          </cell>
          <cell r="G2207" t="str">
            <v xml:space="preserve">  .  .</v>
          </cell>
          <cell r="H2207">
            <v>0.01</v>
          </cell>
          <cell r="I2207">
            <v>0</v>
          </cell>
          <cell r="J2207">
            <v>0</v>
          </cell>
          <cell r="K2207">
            <v>0.01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0.01</v>
          </cell>
          <cell r="Q2207">
            <v>0</v>
          </cell>
          <cell r="R2207">
            <v>123</v>
          </cell>
          <cell r="S2207">
            <v>935</v>
          </cell>
          <cell r="T2207" t="str">
            <v>амортизация (Очистка воды)</v>
          </cell>
          <cell r="U2207">
            <v>509000</v>
          </cell>
          <cell r="V2207">
            <v>27</v>
          </cell>
          <cell r="W2207">
            <v>15</v>
          </cell>
          <cell r="X2207">
            <v>12</v>
          </cell>
          <cell r="Y2207">
            <v>55.555555555555557</v>
          </cell>
          <cell r="Z2207">
            <v>282777.77777777781</v>
          </cell>
          <cell r="AA2207">
            <v>226222.22222222219</v>
          </cell>
          <cell r="AB2207">
            <v>22622222.22222222</v>
          </cell>
          <cell r="AC2207">
            <v>226222.21222222221</v>
          </cell>
          <cell r="AD2207">
            <v>0</v>
          </cell>
          <cell r="AE2207">
            <v>226222.22222222222</v>
          </cell>
          <cell r="AF2207">
            <v>0</v>
          </cell>
          <cell r="AG2207">
            <v>1319.6296296296296</v>
          </cell>
          <cell r="AH2207">
            <v>1570.9876543209875</v>
          </cell>
        </row>
        <row r="2208">
          <cell r="A2208">
            <v>3748</v>
          </cell>
          <cell r="B2208" t="str">
            <v>ТП-3 Тр-р ТМ 25016</v>
          </cell>
          <cell r="C2208">
            <v>7</v>
          </cell>
          <cell r="D2208" t="str">
            <v>14</v>
          </cell>
          <cell r="E2208" t="str">
            <v>11.05.05</v>
          </cell>
          <cell r="F2208" t="str">
            <v/>
          </cell>
          <cell r="G2208" t="str">
            <v xml:space="preserve">  .  .</v>
          </cell>
          <cell r="H2208">
            <v>0.01</v>
          </cell>
          <cell r="I2208">
            <v>0</v>
          </cell>
          <cell r="J2208">
            <v>0</v>
          </cell>
          <cell r="K2208">
            <v>0.01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0.01</v>
          </cell>
          <cell r="Q2208">
            <v>0</v>
          </cell>
          <cell r="R2208">
            <v>123</v>
          </cell>
          <cell r="S2208">
            <v>935</v>
          </cell>
          <cell r="T2208" t="str">
            <v>амортизация (Очистка воды)</v>
          </cell>
          <cell r="U2208">
            <v>13800</v>
          </cell>
          <cell r="V2208">
            <v>27</v>
          </cell>
          <cell r="W2208">
            <v>15</v>
          </cell>
          <cell r="X2208">
            <v>12</v>
          </cell>
          <cell r="Y2208">
            <v>55.555555555555557</v>
          </cell>
          <cell r="Z2208">
            <v>7666.666666666667</v>
          </cell>
          <cell r="AA2208">
            <v>6133.333333333333</v>
          </cell>
          <cell r="AB2208">
            <v>613333.33333333326</v>
          </cell>
          <cell r="AC2208">
            <v>6133.3233333333328</v>
          </cell>
          <cell r="AD2208">
            <v>0</v>
          </cell>
          <cell r="AE2208">
            <v>6133.333333333333</v>
          </cell>
          <cell r="AF2208">
            <v>0</v>
          </cell>
          <cell r="AG2208">
            <v>35.777777777777771</v>
          </cell>
          <cell r="AH2208">
            <v>42.592592592592588</v>
          </cell>
        </row>
        <row r="2209">
          <cell r="A2209">
            <v>3749</v>
          </cell>
          <cell r="B2209" t="str">
            <v>Оборудование ТП-3</v>
          </cell>
          <cell r="C2209">
            <v>7</v>
          </cell>
          <cell r="D2209" t="str">
            <v>14</v>
          </cell>
          <cell r="E2209" t="str">
            <v>11.05.05</v>
          </cell>
          <cell r="F2209" t="str">
            <v/>
          </cell>
          <cell r="G2209" t="str">
            <v xml:space="preserve">  .  .</v>
          </cell>
          <cell r="H2209">
            <v>0.01</v>
          </cell>
          <cell r="I2209">
            <v>0</v>
          </cell>
          <cell r="J2209">
            <v>0</v>
          </cell>
          <cell r="K2209">
            <v>0.01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0.01</v>
          </cell>
          <cell r="Q2209">
            <v>0</v>
          </cell>
          <cell r="R2209">
            <v>123</v>
          </cell>
          <cell r="S2209">
            <v>935</v>
          </cell>
          <cell r="T2209" t="str">
            <v>амортизация (Очистка воды)</v>
          </cell>
          <cell r="U2209">
            <v>560000</v>
          </cell>
          <cell r="V2209">
            <v>27</v>
          </cell>
          <cell r="W2209">
            <v>15</v>
          </cell>
          <cell r="X2209">
            <v>12</v>
          </cell>
          <cell r="Y2209">
            <v>55.555555555555557</v>
          </cell>
          <cell r="Z2209">
            <v>311111.11111111112</v>
          </cell>
          <cell r="AA2209">
            <v>248888.88888888888</v>
          </cell>
          <cell r="AB2209">
            <v>24888888.888888888</v>
          </cell>
          <cell r="AC2209">
            <v>248888.87888888887</v>
          </cell>
          <cell r="AD2209">
            <v>0</v>
          </cell>
          <cell r="AE2209">
            <v>248888.88888888888</v>
          </cell>
          <cell r="AF2209">
            <v>0</v>
          </cell>
          <cell r="AG2209">
            <v>1451.8518518518515</v>
          </cell>
          <cell r="AH2209">
            <v>1728.3950617283951</v>
          </cell>
        </row>
        <row r="2210">
          <cell r="A2210">
            <v>3751</v>
          </cell>
          <cell r="B2210" t="str">
            <v>Шкаф эл</v>
          </cell>
          <cell r="C2210">
            <v>7</v>
          </cell>
          <cell r="D2210" t="str">
            <v>14</v>
          </cell>
          <cell r="E2210" t="str">
            <v>11.05.05</v>
          </cell>
          <cell r="F2210" t="str">
            <v/>
          </cell>
          <cell r="G2210" t="str">
            <v xml:space="preserve">  .  .</v>
          </cell>
          <cell r="H2210">
            <v>0.01</v>
          </cell>
          <cell r="I2210">
            <v>0</v>
          </cell>
          <cell r="J2210">
            <v>0</v>
          </cell>
          <cell r="K2210">
            <v>0.01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0.01</v>
          </cell>
          <cell r="Q2210">
            <v>0</v>
          </cell>
          <cell r="R2210">
            <v>123</v>
          </cell>
          <cell r="S2210">
            <v>935</v>
          </cell>
          <cell r="T2210" t="str">
            <v>амортизация (Очистка воды)</v>
          </cell>
          <cell r="U2210">
            <v>15500</v>
          </cell>
          <cell r="V2210">
            <v>27</v>
          </cell>
          <cell r="W2210">
            <v>15</v>
          </cell>
          <cell r="X2210">
            <v>12</v>
          </cell>
          <cell r="Y2210">
            <v>55.555555555555557</v>
          </cell>
          <cell r="Z2210">
            <v>8611.1111111111113</v>
          </cell>
          <cell r="AA2210">
            <v>6888.8888888888887</v>
          </cell>
          <cell r="AB2210">
            <v>688888.88888888888</v>
          </cell>
          <cell r="AC2210">
            <v>6888.8788888888885</v>
          </cell>
          <cell r="AD2210">
            <v>0</v>
          </cell>
          <cell r="AE2210">
            <v>6888.8888888888887</v>
          </cell>
          <cell r="AF2210">
            <v>0</v>
          </cell>
          <cell r="AG2210">
            <v>40.185185185185183</v>
          </cell>
          <cell r="AH2210">
            <v>47.839506172839499</v>
          </cell>
        </row>
        <row r="2211">
          <cell r="A2211">
            <v>3756</v>
          </cell>
          <cell r="B2211" t="str">
            <v>Шкаф ШНС-1м 2КТП</v>
          </cell>
          <cell r="C2211">
            <v>7</v>
          </cell>
          <cell r="D2211" t="str">
            <v>14</v>
          </cell>
          <cell r="E2211" t="str">
            <v>11.05.05</v>
          </cell>
          <cell r="F2211" t="str">
            <v/>
          </cell>
          <cell r="G2211" t="str">
            <v xml:space="preserve">  .  .</v>
          </cell>
          <cell r="H2211">
            <v>0.01</v>
          </cell>
          <cell r="I2211">
            <v>0</v>
          </cell>
          <cell r="J2211">
            <v>0</v>
          </cell>
          <cell r="K2211">
            <v>0.01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0.01</v>
          </cell>
          <cell r="Q2211">
            <v>0</v>
          </cell>
          <cell r="R2211">
            <v>123</v>
          </cell>
          <cell r="S2211">
            <v>935</v>
          </cell>
          <cell r="T2211" t="str">
            <v>амортизация (Очистка воды)</v>
          </cell>
          <cell r="U2211">
            <v>120000</v>
          </cell>
          <cell r="V2211">
            <v>27</v>
          </cell>
          <cell r="W2211">
            <v>15</v>
          </cell>
          <cell r="X2211">
            <v>12</v>
          </cell>
          <cell r="Y2211">
            <v>55.555555555555557</v>
          </cell>
          <cell r="Z2211">
            <v>66666.666666666672</v>
          </cell>
          <cell r="AA2211">
            <v>53333.333333333328</v>
          </cell>
          <cell r="AB2211">
            <v>5333333.333333333</v>
          </cell>
          <cell r="AC2211">
            <v>53333.323333333326</v>
          </cell>
          <cell r="AD2211">
            <v>0</v>
          </cell>
          <cell r="AE2211">
            <v>53333.333333333328</v>
          </cell>
          <cell r="AF2211">
            <v>0</v>
          </cell>
          <cell r="AG2211">
            <v>311.11111111111109</v>
          </cell>
          <cell r="AH2211">
            <v>370.37037037037038</v>
          </cell>
        </row>
        <row r="2212">
          <cell r="A2212">
            <v>3757</v>
          </cell>
          <cell r="B2212" t="str">
            <v>Шкаф ШНП-1м 2КТП</v>
          </cell>
          <cell r="C2212">
            <v>7</v>
          </cell>
          <cell r="D2212" t="str">
            <v>14</v>
          </cell>
          <cell r="E2212" t="str">
            <v>11.05.05</v>
          </cell>
          <cell r="F2212" t="str">
            <v/>
          </cell>
          <cell r="G2212" t="str">
            <v xml:space="preserve">  .  .</v>
          </cell>
          <cell r="H2212">
            <v>0.01</v>
          </cell>
          <cell r="I2212">
            <v>0</v>
          </cell>
          <cell r="J2212">
            <v>0</v>
          </cell>
          <cell r="K2212">
            <v>0.01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0.01</v>
          </cell>
          <cell r="Q2212">
            <v>0</v>
          </cell>
          <cell r="R2212">
            <v>123</v>
          </cell>
          <cell r="S2212">
            <v>935</v>
          </cell>
          <cell r="T2212" t="str">
            <v>амортизация (Очистка воды)</v>
          </cell>
          <cell r="U2212">
            <v>104000</v>
          </cell>
          <cell r="V2212">
            <v>27</v>
          </cell>
          <cell r="W2212">
            <v>15</v>
          </cell>
          <cell r="X2212">
            <v>12</v>
          </cell>
          <cell r="Y2212">
            <v>55.555555555555557</v>
          </cell>
          <cell r="Z2212">
            <v>57777.777777777781</v>
          </cell>
          <cell r="AA2212">
            <v>46222.222222222219</v>
          </cell>
          <cell r="AB2212">
            <v>4622222.222222222</v>
          </cell>
          <cell r="AC2212">
            <v>46222.212222222217</v>
          </cell>
          <cell r="AD2212">
            <v>0</v>
          </cell>
          <cell r="AE2212">
            <v>46222.222222222219</v>
          </cell>
          <cell r="AF2212">
            <v>0</v>
          </cell>
          <cell r="AG2212">
            <v>269.62962962962962</v>
          </cell>
          <cell r="AH2212">
            <v>320.98765432098764</v>
          </cell>
        </row>
        <row r="2213">
          <cell r="A2213">
            <v>3758</v>
          </cell>
          <cell r="B2213" t="str">
            <v>Трансформатор ТМЗ-630</v>
          </cell>
          <cell r="C2213">
            <v>7</v>
          </cell>
          <cell r="D2213" t="str">
            <v>14</v>
          </cell>
          <cell r="E2213" t="str">
            <v>11.05.05</v>
          </cell>
          <cell r="F2213" t="str">
            <v/>
          </cell>
          <cell r="G2213" t="str">
            <v xml:space="preserve">  .  .</v>
          </cell>
          <cell r="H2213">
            <v>0.01</v>
          </cell>
          <cell r="I2213">
            <v>0</v>
          </cell>
          <cell r="J2213">
            <v>0</v>
          </cell>
          <cell r="K2213">
            <v>0.01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0.01</v>
          </cell>
          <cell r="Q2213">
            <v>0</v>
          </cell>
          <cell r="R2213">
            <v>123</v>
          </cell>
          <cell r="S2213">
            <v>935</v>
          </cell>
          <cell r="T2213" t="str">
            <v>амортизация (Очистка воды)</v>
          </cell>
          <cell r="U2213">
            <v>1018000</v>
          </cell>
          <cell r="V2213">
            <v>27</v>
          </cell>
          <cell r="W2213">
            <v>15</v>
          </cell>
          <cell r="X2213">
            <v>12</v>
          </cell>
          <cell r="Y2213">
            <v>55.555555555555557</v>
          </cell>
          <cell r="Z2213">
            <v>565555.55555555562</v>
          </cell>
          <cell r="AA2213">
            <v>452444.44444444438</v>
          </cell>
          <cell r="AB2213">
            <v>45244444.44444444</v>
          </cell>
          <cell r="AC2213">
            <v>452444.43444444443</v>
          </cell>
          <cell r="AD2213">
            <v>0</v>
          </cell>
          <cell r="AE2213">
            <v>452444.44444444444</v>
          </cell>
          <cell r="AF2213">
            <v>0</v>
          </cell>
          <cell r="AG2213">
            <v>2639.2592592592591</v>
          </cell>
          <cell r="AH2213">
            <v>3141.9753086419751</v>
          </cell>
        </row>
        <row r="2214">
          <cell r="A2214">
            <v>3759</v>
          </cell>
          <cell r="B2214" t="str">
            <v>Шкаф управления ШУ-6-ШУ-8</v>
          </cell>
          <cell r="C2214">
            <v>7</v>
          </cell>
          <cell r="D2214" t="str">
            <v>14</v>
          </cell>
          <cell r="E2214" t="str">
            <v>11.05.05</v>
          </cell>
          <cell r="F2214" t="str">
            <v/>
          </cell>
          <cell r="G2214" t="str">
            <v xml:space="preserve">  .  .</v>
          </cell>
          <cell r="H2214">
            <v>0.01</v>
          </cell>
          <cell r="I2214">
            <v>0</v>
          </cell>
          <cell r="J2214">
            <v>0</v>
          </cell>
          <cell r="K2214">
            <v>0.01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0.01</v>
          </cell>
          <cell r="Q2214">
            <v>0</v>
          </cell>
          <cell r="R2214">
            <v>123</v>
          </cell>
          <cell r="S2214">
            <v>935</v>
          </cell>
          <cell r="T2214" t="str">
            <v>амортизация (Очистка воды)</v>
          </cell>
          <cell r="U2214">
            <v>124000</v>
          </cell>
          <cell r="V2214">
            <v>27</v>
          </cell>
          <cell r="W2214">
            <v>15</v>
          </cell>
          <cell r="X2214">
            <v>12</v>
          </cell>
          <cell r="Y2214">
            <v>55.555555555555557</v>
          </cell>
          <cell r="Z2214">
            <v>68888.888888888891</v>
          </cell>
          <cell r="AA2214">
            <v>55111.111111111109</v>
          </cell>
          <cell r="AB2214">
            <v>5511111.111111111</v>
          </cell>
          <cell r="AC2214">
            <v>55111.101111111107</v>
          </cell>
          <cell r="AD2214">
            <v>0</v>
          </cell>
          <cell r="AE2214">
            <v>55111.111111111109</v>
          </cell>
          <cell r="AF2214">
            <v>0</v>
          </cell>
          <cell r="AG2214">
            <v>321.48148148148147</v>
          </cell>
          <cell r="AH2214">
            <v>382.71604938271599</v>
          </cell>
        </row>
        <row r="2215">
          <cell r="A2215">
            <v>3760</v>
          </cell>
          <cell r="B2215" t="str">
            <v>Шкаф управления ШУ-10-ШУ-12</v>
          </cell>
          <cell r="C2215">
            <v>7</v>
          </cell>
          <cell r="D2215" t="str">
            <v>14</v>
          </cell>
          <cell r="E2215" t="str">
            <v>11.05.05</v>
          </cell>
          <cell r="F2215" t="str">
            <v/>
          </cell>
          <cell r="G2215" t="str">
            <v xml:space="preserve">  .  .</v>
          </cell>
          <cell r="H2215">
            <v>0.01</v>
          </cell>
          <cell r="I2215">
            <v>0</v>
          </cell>
          <cell r="J2215">
            <v>0</v>
          </cell>
          <cell r="K2215">
            <v>0.01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0.01</v>
          </cell>
          <cell r="Q2215">
            <v>0</v>
          </cell>
          <cell r="R2215">
            <v>123</v>
          </cell>
          <cell r="S2215">
            <v>935</v>
          </cell>
          <cell r="T2215" t="str">
            <v>амортизация (Очистка воды)</v>
          </cell>
          <cell r="U2215">
            <v>83000</v>
          </cell>
          <cell r="V2215">
            <v>27</v>
          </cell>
          <cell r="W2215">
            <v>15</v>
          </cell>
          <cell r="X2215">
            <v>12</v>
          </cell>
          <cell r="Y2215">
            <v>55.555555555555557</v>
          </cell>
          <cell r="Z2215">
            <v>46111.111111111117</v>
          </cell>
          <cell r="AA2215">
            <v>36888.888888888883</v>
          </cell>
          <cell r="AB2215">
            <v>3688888.8888888881</v>
          </cell>
          <cell r="AC2215">
            <v>36888.878888888881</v>
          </cell>
          <cell r="AD2215">
            <v>0</v>
          </cell>
          <cell r="AE2215">
            <v>36888.888888888883</v>
          </cell>
          <cell r="AF2215">
            <v>0</v>
          </cell>
          <cell r="AG2215">
            <v>215.18518518518513</v>
          </cell>
          <cell r="AH2215">
            <v>256.17283950617281</v>
          </cell>
        </row>
        <row r="2216">
          <cell r="A2216">
            <v>3761</v>
          </cell>
          <cell r="B2216" t="str">
            <v>Шкаф управления ШУФ-1-ШУФ-8</v>
          </cell>
          <cell r="C2216">
            <v>7</v>
          </cell>
          <cell r="D2216" t="str">
            <v>14</v>
          </cell>
          <cell r="E2216" t="str">
            <v>11.05.05</v>
          </cell>
          <cell r="F2216" t="str">
            <v/>
          </cell>
          <cell r="G2216" t="str">
            <v xml:space="preserve">  .  .</v>
          </cell>
          <cell r="H2216">
            <v>0.01</v>
          </cell>
          <cell r="I2216">
            <v>0</v>
          </cell>
          <cell r="J2216">
            <v>0</v>
          </cell>
          <cell r="K2216">
            <v>0.01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0.01</v>
          </cell>
          <cell r="Q2216">
            <v>0</v>
          </cell>
          <cell r="R2216">
            <v>123</v>
          </cell>
          <cell r="S2216">
            <v>935</v>
          </cell>
          <cell r="T2216" t="str">
            <v>амортизация (Очистка воды)</v>
          </cell>
          <cell r="U2216">
            <v>21640</v>
          </cell>
          <cell r="V2216">
            <v>27</v>
          </cell>
          <cell r="W2216">
            <v>15</v>
          </cell>
          <cell r="X2216">
            <v>12</v>
          </cell>
          <cell r="Y2216">
            <v>55.555555555555557</v>
          </cell>
          <cell r="Z2216">
            <v>12022.222222222223</v>
          </cell>
          <cell r="AA2216">
            <v>9617.7777777777774</v>
          </cell>
          <cell r="AB2216">
            <v>961777.77777777775</v>
          </cell>
          <cell r="AC2216">
            <v>9617.7677777777772</v>
          </cell>
          <cell r="AD2216">
            <v>0</v>
          </cell>
          <cell r="AE2216">
            <v>9617.7777777777774</v>
          </cell>
          <cell r="AF2216">
            <v>0</v>
          </cell>
          <cell r="AG2216">
            <v>56.103703703703701</v>
          </cell>
          <cell r="AH2216">
            <v>66.790123456790127</v>
          </cell>
        </row>
        <row r="2217">
          <cell r="A2217">
            <v>3762</v>
          </cell>
          <cell r="B2217" t="str">
            <v>Шкаф ШНВ 1м 2КТП</v>
          </cell>
          <cell r="C2217">
            <v>7</v>
          </cell>
          <cell r="D2217" t="str">
            <v>14</v>
          </cell>
          <cell r="E2217" t="str">
            <v>11.05.05</v>
          </cell>
          <cell r="F2217" t="str">
            <v/>
          </cell>
          <cell r="G2217" t="str">
            <v xml:space="preserve">  .  .</v>
          </cell>
          <cell r="H2217">
            <v>0.01</v>
          </cell>
          <cell r="I2217">
            <v>0</v>
          </cell>
          <cell r="J2217">
            <v>0</v>
          </cell>
          <cell r="K2217">
            <v>0.01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0.01</v>
          </cell>
          <cell r="Q2217">
            <v>0</v>
          </cell>
          <cell r="R2217">
            <v>123</v>
          </cell>
          <cell r="S2217">
            <v>935</v>
          </cell>
          <cell r="T2217" t="str">
            <v>амортизация (Очистка воды)</v>
          </cell>
          <cell r="U2217">
            <v>152000</v>
          </cell>
          <cell r="V2217">
            <v>27</v>
          </cell>
          <cell r="W2217">
            <v>15</v>
          </cell>
          <cell r="X2217">
            <v>12</v>
          </cell>
          <cell r="Y2217">
            <v>55.555555555555557</v>
          </cell>
          <cell r="Z2217">
            <v>84444.444444444453</v>
          </cell>
          <cell r="AA2217">
            <v>67555.555555555547</v>
          </cell>
          <cell r="AB2217">
            <v>6755555.555555555</v>
          </cell>
          <cell r="AC2217">
            <v>67555.545555555553</v>
          </cell>
          <cell r="AD2217">
            <v>0</v>
          </cell>
          <cell r="AE2217">
            <v>67555.555555555547</v>
          </cell>
          <cell r="AF2217">
            <v>0</v>
          </cell>
          <cell r="AG2217">
            <v>394.07407407407396</v>
          </cell>
          <cell r="AH2217">
            <v>469.1358024691358</v>
          </cell>
        </row>
        <row r="2218">
          <cell r="A2218">
            <v>3765</v>
          </cell>
          <cell r="B2218" t="str">
            <v>Щит управления ЩССУ-3</v>
          </cell>
          <cell r="C2218">
            <v>7</v>
          </cell>
          <cell r="D2218" t="str">
            <v>14</v>
          </cell>
          <cell r="E2218" t="str">
            <v>11.05.05</v>
          </cell>
          <cell r="F2218" t="str">
            <v/>
          </cell>
          <cell r="G2218" t="str">
            <v xml:space="preserve">  .  .</v>
          </cell>
          <cell r="H2218">
            <v>0.01</v>
          </cell>
          <cell r="I2218">
            <v>0</v>
          </cell>
          <cell r="J2218">
            <v>0</v>
          </cell>
          <cell r="K2218">
            <v>0.01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0.01</v>
          </cell>
          <cell r="Q2218">
            <v>0</v>
          </cell>
          <cell r="R2218">
            <v>123</v>
          </cell>
          <cell r="S2218">
            <v>935</v>
          </cell>
          <cell r="T2218" t="str">
            <v>амортизация (Очистка воды)</v>
          </cell>
          <cell r="U2218">
            <v>253860</v>
          </cell>
          <cell r="V2218">
            <v>27</v>
          </cell>
          <cell r="W2218">
            <v>15</v>
          </cell>
          <cell r="X2218">
            <v>12</v>
          </cell>
          <cell r="Y2218">
            <v>55.555555555555557</v>
          </cell>
          <cell r="Z2218">
            <v>141033.33333333334</v>
          </cell>
          <cell r="AA2218">
            <v>112826.66666666666</v>
          </cell>
          <cell r="AB2218">
            <v>11282666.666666666</v>
          </cell>
          <cell r="AC2218">
            <v>112826.65666666666</v>
          </cell>
          <cell r="AD2218">
            <v>0</v>
          </cell>
          <cell r="AE2218">
            <v>112826.66666666666</v>
          </cell>
          <cell r="AF2218">
            <v>0</v>
          </cell>
          <cell r="AG2218">
            <v>658.15555555555545</v>
          </cell>
          <cell r="AH2218">
            <v>783.51851851851859</v>
          </cell>
        </row>
        <row r="2219">
          <cell r="A2219">
            <v>3767</v>
          </cell>
          <cell r="B2219" t="str">
            <v>Щит силовой из 5 панелей</v>
          </cell>
          <cell r="C2219">
            <v>7</v>
          </cell>
          <cell r="D2219" t="str">
            <v>14</v>
          </cell>
          <cell r="E2219" t="str">
            <v>11.05.05</v>
          </cell>
          <cell r="F2219" t="str">
            <v/>
          </cell>
          <cell r="G2219" t="str">
            <v xml:space="preserve">  .  .</v>
          </cell>
          <cell r="H2219">
            <v>0.01</v>
          </cell>
          <cell r="I2219">
            <v>0</v>
          </cell>
          <cell r="J2219">
            <v>0</v>
          </cell>
          <cell r="K2219">
            <v>0.01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0.01</v>
          </cell>
          <cell r="Q2219">
            <v>0</v>
          </cell>
          <cell r="R2219">
            <v>123</v>
          </cell>
          <cell r="S2219">
            <v>935</v>
          </cell>
          <cell r="T2219" t="str">
            <v>амортизация (Очистка воды)</v>
          </cell>
          <cell r="U2219">
            <v>43000</v>
          </cell>
          <cell r="V2219">
            <v>27</v>
          </cell>
          <cell r="W2219">
            <v>15</v>
          </cell>
          <cell r="X2219">
            <v>12</v>
          </cell>
          <cell r="Y2219">
            <v>55.555555555555557</v>
          </cell>
          <cell r="Z2219">
            <v>23888.888888888891</v>
          </cell>
          <cell r="AA2219">
            <v>19111.111111111109</v>
          </cell>
          <cell r="AB2219">
            <v>1911111.111111111</v>
          </cell>
          <cell r="AC2219">
            <v>19111.101111111111</v>
          </cell>
          <cell r="AD2219">
            <v>0</v>
          </cell>
          <cell r="AE2219">
            <v>19111.111111111109</v>
          </cell>
          <cell r="AF2219">
            <v>0</v>
          </cell>
          <cell r="AG2219">
            <v>111.48148148148147</v>
          </cell>
          <cell r="AH2219">
            <v>132.71604938271605</v>
          </cell>
        </row>
        <row r="2220">
          <cell r="A2220">
            <v>3768</v>
          </cell>
          <cell r="B2220" t="str">
            <v>Шкаф управления фильтрами</v>
          </cell>
          <cell r="C2220">
            <v>7</v>
          </cell>
          <cell r="D2220" t="str">
            <v>14</v>
          </cell>
          <cell r="E2220" t="str">
            <v>11.05.05</v>
          </cell>
          <cell r="F2220" t="str">
            <v/>
          </cell>
          <cell r="G2220" t="str">
            <v xml:space="preserve">  .  .</v>
          </cell>
          <cell r="H2220">
            <v>0.01</v>
          </cell>
          <cell r="I2220">
            <v>0</v>
          </cell>
          <cell r="J2220">
            <v>0</v>
          </cell>
          <cell r="K2220">
            <v>0.01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0.01</v>
          </cell>
          <cell r="Q2220">
            <v>0</v>
          </cell>
          <cell r="R2220">
            <v>123</v>
          </cell>
          <cell r="S2220">
            <v>935</v>
          </cell>
          <cell r="T2220" t="str">
            <v>амортизация (Очистка воды)</v>
          </cell>
          <cell r="U2220">
            <v>142800</v>
          </cell>
          <cell r="V2220">
            <v>27</v>
          </cell>
          <cell r="W2220">
            <v>15</v>
          </cell>
          <cell r="X2220">
            <v>12</v>
          </cell>
          <cell r="Y2220">
            <v>55.555555555555557</v>
          </cell>
          <cell r="Z2220">
            <v>79333.333333333343</v>
          </cell>
          <cell r="AA2220">
            <v>63466.666666666657</v>
          </cell>
          <cell r="AB2220">
            <v>6346666.6666666651</v>
          </cell>
          <cell r="AC2220">
            <v>63466.656666666648</v>
          </cell>
          <cell r="AD2220">
            <v>0</v>
          </cell>
          <cell r="AE2220">
            <v>63466.66666666665</v>
          </cell>
          <cell r="AF2220">
            <v>0</v>
          </cell>
          <cell r="AG2220">
            <v>370.22222222222217</v>
          </cell>
          <cell r="AH2220">
            <v>440.7407407407407</v>
          </cell>
        </row>
        <row r="2221">
          <cell r="A2221">
            <v>3769</v>
          </cell>
          <cell r="B2221" t="str">
            <v>Шкаф управления фильтрами</v>
          </cell>
          <cell r="C2221">
            <v>7</v>
          </cell>
          <cell r="D2221" t="str">
            <v>14</v>
          </cell>
          <cell r="E2221" t="str">
            <v>11.05.05</v>
          </cell>
          <cell r="F2221" t="str">
            <v/>
          </cell>
          <cell r="G2221" t="str">
            <v xml:space="preserve">  .  .</v>
          </cell>
          <cell r="H2221">
            <v>0.01</v>
          </cell>
          <cell r="I2221">
            <v>0</v>
          </cell>
          <cell r="J2221">
            <v>0</v>
          </cell>
          <cell r="K2221">
            <v>0.01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0.01</v>
          </cell>
          <cell r="Q2221">
            <v>0</v>
          </cell>
          <cell r="R2221">
            <v>123</v>
          </cell>
          <cell r="S2221">
            <v>935</v>
          </cell>
          <cell r="T2221" t="str">
            <v>амортизация (Очистка воды)</v>
          </cell>
          <cell r="U2221">
            <v>142800</v>
          </cell>
          <cell r="V2221">
            <v>27</v>
          </cell>
          <cell r="W2221">
            <v>15</v>
          </cell>
          <cell r="X2221">
            <v>12</v>
          </cell>
          <cell r="Y2221">
            <v>55.555555555555557</v>
          </cell>
          <cell r="Z2221">
            <v>79333.333333333343</v>
          </cell>
          <cell r="AA2221">
            <v>63466.666666666657</v>
          </cell>
          <cell r="AB2221">
            <v>6346666.6666666651</v>
          </cell>
          <cell r="AC2221">
            <v>63466.656666666648</v>
          </cell>
          <cell r="AD2221">
            <v>0</v>
          </cell>
          <cell r="AE2221">
            <v>63466.66666666665</v>
          </cell>
          <cell r="AF2221">
            <v>0</v>
          </cell>
          <cell r="AG2221">
            <v>370.22222222222217</v>
          </cell>
          <cell r="AH2221">
            <v>440.7407407407407</v>
          </cell>
        </row>
        <row r="2222">
          <cell r="A2222">
            <v>3770</v>
          </cell>
          <cell r="B2222" t="str">
            <v>Шкаф управления ШУ-692-415</v>
          </cell>
          <cell r="C2222">
            <v>7</v>
          </cell>
          <cell r="D2222" t="str">
            <v>14</v>
          </cell>
          <cell r="E2222" t="str">
            <v>11.05.05</v>
          </cell>
          <cell r="F2222" t="str">
            <v/>
          </cell>
          <cell r="G2222" t="str">
            <v xml:space="preserve">  .  .</v>
          </cell>
          <cell r="H2222">
            <v>0.01</v>
          </cell>
          <cell r="I2222">
            <v>0</v>
          </cell>
          <cell r="J2222">
            <v>0</v>
          </cell>
          <cell r="K2222">
            <v>0.01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0.01</v>
          </cell>
          <cell r="Q2222">
            <v>0</v>
          </cell>
          <cell r="R2222">
            <v>123</v>
          </cell>
          <cell r="S2222">
            <v>935</v>
          </cell>
          <cell r="T2222" t="str">
            <v>амортизация (Очистка воды)</v>
          </cell>
          <cell r="U2222">
            <v>84000</v>
          </cell>
          <cell r="V2222">
            <v>27</v>
          </cell>
          <cell r="W2222">
            <v>15</v>
          </cell>
          <cell r="X2222">
            <v>12</v>
          </cell>
          <cell r="Y2222">
            <v>55.555555555555557</v>
          </cell>
          <cell r="Z2222">
            <v>46666.666666666672</v>
          </cell>
          <cell r="AA2222">
            <v>37333.333333333328</v>
          </cell>
          <cell r="AB2222">
            <v>3733333.3333333326</v>
          </cell>
          <cell r="AC2222">
            <v>37333.323333333326</v>
          </cell>
          <cell r="AD2222">
            <v>0</v>
          </cell>
          <cell r="AE2222">
            <v>37333.333333333328</v>
          </cell>
          <cell r="AF2222">
            <v>0</v>
          </cell>
          <cell r="AG2222">
            <v>217.77777777777774</v>
          </cell>
          <cell r="AH2222">
            <v>259.2592592592593</v>
          </cell>
        </row>
        <row r="2223">
          <cell r="A2223">
            <v>3771</v>
          </cell>
          <cell r="B2223" t="str">
            <v>Шкаф управления фильтрами</v>
          </cell>
          <cell r="C2223">
            <v>7</v>
          </cell>
          <cell r="D2223" t="str">
            <v>14</v>
          </cell>
          <cell r="E2223" t="str">
            <v>11.05.05</v>
          </cell>
          <cell r="F2223" t="str">
            <v/>
          </cell>
          <cell r="G2223" t="str">
            <v xml:space="preserve">  .  .</v>
          </cell>
          <cell r="H2223">
            <v>0.01</v>
          </cell>
          <cell r="I2223">
            <v>0</v>
          </cell>
          <cell r="J2223">
            <v>0</v>
          </cell>
          <cell r="K2223">
            <v>0.01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0.01</v>
          </cell>
          <cell r="Q2223">
            <v>0</v>
          </cell>
          <cell r="R2223">
            <v>123</v>
          </cell>
          <cell r="S2223">
            <v>935</v>
          </cell>
          <cell r="T2223" t="str">
            <v>амортизация (Очистка воды)</v>
          </cell>
          <cell r="U2223">
            <v>142800</v>
          </cell>
          <cell r="V2223">
            <v>27</v>
          </cell>
          <cell r="W2223">
            <v>15</v>
          </cell>
          <cell r="X2223">
            <v>12</v>
          </cell>
          <cell r="Y2223">
            <v>55.555555555555557</v>
          </cell>
          <cell r="Z2223">
            <v>79333.333333333343</v>
          </cell>
          <cell r="AA2223">
            <v>63466.666666666657</v>
          </cell>
          <cell r="AB2223">
            <v>6346666.6666666651</v>
          </cell>
          <cell r="AC2223">
            <v>63466.656666666648</v>
          </cell>
          <cell r="AD2223">
            <v>0</v>
          </cell>
          <cell r="AE2223">
            <v>63466.66666666665</v>
          </cell>
          <cell r="AF2223">
            <v>0</v>
          </cell>
          <cell r="AG2223">
            <v>370.22222222222217</v>
          </cell>
          <cell r="AH2223">
            <v>440.7407407407407</v>
          </cell>
        </row>
        <row r="2224">
          <cell r="A2224">
            <v>3772</v>
          </cell>
          <cell r="B2224" t="str">
            <v>Шкаф управления выпуска осадка</v>
          </cell>
          <cell r="C2224">
            <v>7</v>
          </cell>
          <cell r="D2224" t="str">
            <v>14</v>
          </cell>
          <cell r="E2224" t="str">
            <v>11.05.05</v>
          </cell>
          <cell r="F2224" t="str">
            <v/>
          </cell>
          <cell r="G2224" t="str">
            <v xml:space="preserve">  .  .</v>
          </cell>
          <cell r="H2224">
            <v>0.01</v>
          </cell>
          <cell r="I2224">
            <v>0</v>
          </cell>
          <cell r="J2224">
            <v>0</v>
          </cell>
          <cell r="K2224">
            <v>0.01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0.01</v>
          </cell>
          <cell r="Q2224">
            <v>0</v>
          </cell>
          <cell r="R2224">
            <v>123</v>
          </cell>
          <cell r="S2224">
            <v>935</v>
          </cell>
          <cell r="T2224" t="str">
            <v>амортизация (Очистка воды)</v>
          </cell>
          <cell r="U2224">
            <v>25000</v>
          </cell>
          <cell r="V2224">
            <v>27</v>
          </cell>
          <cell r="W2224">
            <v>15</v>
          </cell>
          <cell r="X2224">
            <v>12</v>
          </cell>
          <cell r="Y2224">
            <v>55.555555555555557</v>
          </cell>
          <cell r="Z2224">
            <v>13888.888888888889</v>
          </cell>
          <cell r="AA2224">
            <v>11111.111111111111</v>
          </cell>
          <cell r="AB2224">
            <v>1111111.111111111</v>
          </cell>
          <cell r="AC2224">
            <v>11111.101111111109</v>
          </cell>
          <cell r="AD2224">
            <v>0</v>
          </cell>
          <cell r="AE2224">
            <v>11111.111111111109</v>
          </cell>
          <cell r="AF2224">
            <v>0</v>
          </cell>
          <cell r="AG2224">
            <v>64.81481481481481</v>
          </cell>
          <cell r="AH2224">
            <v>77.160493827160494</v>
          </cell>
        </row>
        <row r="2225">
          <cell r="A2225">
            <v>3775</v>
          </cell>
          <cell r="B2225" t="str">
            <v>Шкаф управления выпуска осадка</v>
          </cell>
          <cell r="C2225">
            <v>7</v>
          </cell>
          <cell r="D2225" t="str">
            <v>14</v>
          </cell>
          <cell r="E2225" t="str">
            <v>11.05.05</v>
          </cell>
          <cell r="F2225" t="str">
            <v/>
          </cell>
          <cell r="G2225" t="str">
            <v xml:space="preserve">  .  .</v>
          </cell>
          <cell r="H2225">
            <v>0.01</v>
          </cell>
          <cell r="I2225">
            <v>0</v>
          </cell>
          <cell r="J2225">
            <v>0</v>
          </cell>
          <cell r="K2225">
            <v>0.01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0.01</v>
          </cell>
          <cell r="Q2225">
            <v>0</v>
          </cell>
          <cell r="R2225">
            <v>123</v>
          </cell>
          <cell r="S2225">
            <v>935</v>
          </cell>
          <cell r="T2225" t="str">
            <v>амортизация (Очистка воды)</v>
          </cell>
          <cell r="U2225">
            <v>25000</v>
          </cell>
          <cell r="V2225">
            <v>27</v>
          </cell>
          <cell r="W2225">
            <v>15</v>
          </cell>
          <cell r="X2225">
            <v>12</v>
          </cell>
          <cell r="Y2225">
            <v>55.555555555555557</v>
          </cell>
          <cell r="Z2225">
            <v>13888.888888888889</v>
          </cell>
          <cell r="AA2225">
            <v>11111.111111111111</v>
          </cell>
          <cell r="AB2225">
            <v>1111111.111111111</v>
          </cell>
          <cell r="AC2225">
            <v>11111.101111111109</v>
          </cell>
          <cell r="AD2225">
            <v>0</v>
          </cell>
          <cell r="AE2225">
            <v>11111.111111111109</v>
          </cell>
          <cell r="AF2225">
            <v>0</v>
          </cell>
          <cell r="AG2225">
            <v>64.81481481481481</v>
          </cell>
          <cell r="AH2225">
            <v>77.160493827160494</v>
          </cell>
        </row>
        <row r="2226">
          <cell r="A2226">
            <v>3776</v>
          </cell>
          <cell r="B2226" t="str">
            <v>Шкаф управления фильтрами</v>
          </cell>
          <cell r="C2226">
            <v>7</v>
          </cell>
          <cell r="D2226" t="str">
            <v>14</v>
          </cell>
          <cell r="E2226" t="str">
            <v>11.05.05</v>
          </cell>
          <cell r="F2226" t="str">
            <v/>
          </cell>
          <cell r="G2226" t="str">
            <v xml:space="preserve">  .  .</v>
          </cell>
          <cell r="H2226">
            <v>0.01</v>
          </cell>
          <cell r="I2226">
            <v>0</v>
          </cell>
          <cell r="J2226">
            <v>0</v>
          </cell>
          <cell r="K2226">
            <v>0.01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0.01</v>
          </cell>
          <cell r="Q2226">
            <v>0</v>
          </cell>
          <cell r="R2226">
            <v>123</v>
          </cell>
          <cell r="S2226">
            <v>935</v>
          </cell>
          <cell r="T2226" t="str">
            <v>амортизация (Очистка воды)</v>
          </cell>
          <cell r="U2226">
            <v>142800</v>
          </cell>
          <cell r="V2226">
            <v>27</v>
          </cell>
          <cell r="W2226">
            <v>15</v>
          </cell>
          <cell r="X2226">
            <v>12</v>
          </cell>
          <cell r="Y2226">
            <v>55.555555555555557</v>
          </cell>
          <cell r="Z2226">
            <v>79333.333333333343</v>
          </cell>
          <cell r="AA2226">
            <v>63466.666666666657</v>
          </cell>
          <cell r="AB2226">
            <v>6346666.6666666651</v>
          </cell>
          <cell r="AC2226">
            <v>63466.656666666648</v>
          </cell>
          <cell r="AD2226">
            <v>0</v>
          </cell>
          <cell r="AE2226">
            <v>63466.66666666665</v>
          </cell>
          <cell r="AF2226">
            <v>0</v>
          </cell>
          <cell r="AG2226">
            <v>370.22222222222217</v>
          </cell>
          <cell r="AH2226">
            <v>440.7407407407407</v>
          </cell>
        </row>
        <row r="2227">
          <cell r="A2227">
            <v>3777</v>
          </cell>
          <cell r="B2227" t="str">
            <v>Шкаф управления выпуска осадка</v>
          </cell>
          <cell r="C2227">
            <v>7</v>
          </cell>
          <cell r="D2227" t="str">
            <v>14</v>
          </cell>
          <cell r="E2227" t="str">
            <v>11.05.05</v>
          </cell>
          <cell r="F2227" t="str">
            <v/>
          </cell>
          <cell r="G2227" t="str">
            <v xml:space="preserve">  .  .</v>
          </cell>
          <cell r="H2227">
            <v>0.01</v>
          </cell>
          <cell r="I2227">
            <v>0</v>
          </cell>
          <cell r="J2227">
            <v>0</v>
          </cell>
          <cell r="K2227">
            <v>0.01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0.01</v>
          </cell>
          <cell r="Q2227">
            <v>0</v>
          </cell>
          <cell r="R2227">
            <v>123</v>
          </cell>
          <cell r="S2227">
            <v>935</v>
          </cell>
          <cell r="T2227" t="str">
            <v>амортизация (Очистка воды)</v>
          </cell>
          <cell r="U2227">
            <v>25000</v>
          </cell>
          <cell r="V2227">
            <v>27</v>
          </cell>
          <cell r="W2227">
            <v>15</v>
          </cell>
          <cell r="X2227">
            <v>12</v>
          </cell>
          <cell r="Y2227">
            <v>55.555555555555557</v>
          </cell>
          <cell r="Z2227">
            <v>13888.888888888889</v>
          </cell>
          <cell r="AA2227">
            <v>11111.111111111111</v>
          </cell>
          <cell r="AB2227">
            <v>1111111.111111111</v>
          </cell>
          <cell r="AC2227">
            <v>11111.101111111109</v>
          </cell>
          <cell r="AD2227">
            <v>0</v>
          </cell>
          <cell r="AE2227">
            <v>11111.111111111109</v>
          </cell>
          <cell r="AF2227">
            <v>0</v>
          </cell>
          <cell r="AG2227">
            <v>64.81481481481481</v>
          </cell>
          <cell r="AH2227">
            <v>77.160493827160494</v>
          </cell>
        </row>
        <row r="2228">
          <cell r="A2228">
            <v>3778</v>
          </cell>
          <cell r="B2228" t="str">
            <v>Шкаф управления выпуска осадка</v>
          </cell>
          <cell r="C2228">
            <v>7</v>
          </cell>
          <cell r="D2228" t="str">
            <v>14</v>
          </cell>
          <cell r="E2228" t="str">
            <v>11.05.05</v>
          </cell>
          <cell r="F2228" t="str">
            <v/>
          </cell>
          <cell r="G2228" t="str">
            <v xml:space="preserve">  .  .</v>
          </cell>
          <cell r="H2228">
            <v>0.01</v>
          </cell>
          <cell r="I2228">
            <v>0</v>
          </cell>
          <cell r="J2228">
            <v>0</v>
          </cell>
          <cell r="K2228">
            <v>0.01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0.01</v>
          </cell>
          <cell r="Q2228">
            <v>0</v>
          </cell>
          <cell r="R2228">
            <v>123</v>
          </cell>
          <cell r="S2228">
            <v>935</v>
          </cell>
          <cell r="T2228" t="str">
            <v>амортизация (Очистка воды)</v>
          </cell>
          <cell r="U2228">
            <v>25000</v>
          </cell>
          <cell r="V2228">
            <v>27</v>
          </cell>
          <cell r="W2228">
            <v>15</v>
          </cell>
          <cell r="X2228">
            <v>12</v>
          </cell>
          <cell r="Y2228">
            <v>55.555555555555557</v>
          </cell>
          <cell r="Z2228">
            <v>13888.888888888889</v>
          </cell>
          <cell r="AA2228">
            <v>11111.111111111111</v>
          </cell>
          <cell r="AB2228">
            <v>1111111.111111111</v>
          </cell>
          <cell r="AC2228">
            <v>11111.101111111109</v>
          </cell>
          <cell r="AD2228">
            <v>0</v>
          </cell>
          <cell r="AE2228">
            <v>11111.111111111109</v>
          </cell>
          <cell r="AF2228">
            <v>0</v>
          </cell>
          <cell r="AG2228">
            <v>64.81481481481481</v>
          </cell>
          <cell r="AH2228">
            <v>77.160493827160494</v>
          </cell>
        </row>
        <row r="2229">
          <cell r="A2229">
            <v>3792</v>
          </cell>
          <cell r="B2229" t="str">
            <v>Прибор КК-9</v>
          </cell>
          <cell r="C2229">
            <v>10</v>
          </cell>
          <cell r="D2229" t="str">
            <v>10</v>
          </cell>
          <cell r="E2229" t="str">
            <v>11.05.05</v>
          </cell>
          <cell r="F2229" t="str">
            <v/>
          </cell>
          <cell r="G2229" t="str">
            <v xml:space="preserve">  .  .</v>
          </cell>
          <cell r="H2229">
            <v>0.01</v>
          </cell>
          <cell r="I2229">
            <v>0</v>
          </cell>
          <cell r="J2229">
            <v>0</v>
          </cell>
          <cell r="K2229">
            <v>0.01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0.01</v>
          </cell>
          <cell r="Q2229">
            <v>0</v>
          </cell>
          <cell r="R2229">
            <v>123</v>
          </cell>
          <cell r="S2229">
            <v>935</v>
          </cell>
          <cell r="T2229" t="str">
            <v/>
          </cell>
          <cell r="U2229">
            <v>20000</v>
          </cell>
          <cell r="V2229">
            <v>19</v>
          </cell>
          <cell r="W2229">
            <v>11</v>
          </cell>
          <cell r="X2229">
            <v>8</v>
          </cell>
          <cell r="Y2229">
            <v>57.894736842105267</v>
          </cell>
          <cell r="Z2229">
            <v>11578.947368421053</v>
          </cell>
          <cell r="AA2229">
            <v>8421.0526315789466</v>
          </cell>
          <cell r="AB2229">
            <v>842105.2631578946</v>
          </cell>
          <cell r="AC2229">
            <v>8421.0426315789464</v>
          </cell>
          <cell r="AD2229">
            <v>0</v>
          </cell>
          <cell r="AE2229">
            <v>8421.0526315789466</v>
          </cell>
          <cell r="AF2229">
            <v>0</v>
          </cell>
          <cell r="AG2229">
            <v>70.175438596491219</v>
          </cell>
          <cell r="AH2229">
            <v>87.719298245614027</v>
          </cell>
        </row>
        <row r="2230">
          <cell r="A2230">
            <v>3794</v>
          </cell>
          <cell r="B2230" t="str">
            <v>Эл котел КН 3.25</v>
          </cell>
          <cell r="C2230">
            <v>15</v>
          </cell>
          <cell r="D2230" t="str">
            <v>7</v>
          </cell>
          <cell r="E2230" t="str">
            <v>11.05.05</v>
          </cell>
          <cell r="F2230" t="str">
            <v/>
          </cell>
          <cell r="G2230" t="str">
            <v xml:space="preserve">  .  .</v>
          </cell>
          <cell r="H2230">
            <v>0.01</v>
          </cell>
          <cell r="I2230">
            <v>0</v>
          </cell>
          <cell r="J2230">
            <v>0</v>
          </cell>
          <cell r="K2230">
            <v>0.01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0.01</v>
          </cell>
          <cell r="Q2230">
            <v>0</v>
          </cell>
          <cell r="R2230">
            <v>123</v>
          </cell>
          <cell r="S2230">
            <v>935</v>
          </cell>
          <cell r="T2230" t="str">
            <v>амортизация (Очистка воды)</v>
          </cell>
          <cell r="U2230">
            <v>17780</v>
          </cell>
          <cell r="V2230">
            <v>13</v>
          </cell>
          <cell r="W2230">
            <v>8</v>
          </cell>
          <cell r="X2230">
            <v>5</v>
          </cell>
          <cell r="Y2230">
            <v>61.53846153846154</v>
          </cell>
          <cell r="Z2230">
            <v>10941.538461538463</v>
          </cell>
          <cell r="AA2230">
            <v>6838.4615384615372</v>
          </cell>
          <cell r="AB2230">
            <v>683846.15384615376</v>
          </cell>
          <cell r="AC2230">
            <v>6838.4515384615379</v>
          </cell>
          <cell r="AD2230">
            <v>0</v>
          </cell>
          <cell r="AE2230">
            <v>6838.4615384615381</v>
          </cell>
          <cell r="AF2230">
            <v>0</v>
          </cell>
          <cell r="AG2230">
            <v>85.480769230769226</v>
          </cell>
          <cell r="AH2230">
            <v>113.97435897435896</v>
          </cell>
        </row>
        <row r="2231">
          <cell r="A2231">
            <v>3796</v>
          </cell>
          <cell r="B2231" t="str">
            <v>Осветительное устройство</v>
          </cell>
          <cell r="C2231">
            <v>8</v>
          </cell>
          <cell r="D2231" t="str">
            <v>13</v>
          </cell>
          <cell r="E2231" t="str">
            <v>11.05.05</v>
          </cell>
          <cell r="F2231" t="str">
            <v/>
          </cell>
          <cell r="G2231" t="str">
            <v xml:space="preserve">  .  .</v>
          </cell>
          <cell r="H2231">
            <v>0.01</v>
          </cell>
          <cell r="I2231">
            <v>0</v>
          </cell>
          <cell r="J2231">
            <v>0</v>
          </cell>
          <cell r="K2231">
            <v>0.01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0.01</v>
          </cell>
          <cell r="Q2231">
            <v>0</v>
          </cell>
          <cell r="R2231">
            <v>123</v>
          </cell>
          <cell r="S2231">
            <v>935</v>
          </cell>
          <cell r="T2231" t="str">
            <v>амортизация (Очистка воды)</v>
          </cell>
          <cell r="U2231">
            <v>29000</v>
          </cell>
          <cell r="V2231">
            <v>25</v>
          </cell>
          <cell r="W2231">
            <v>14</v>
          </cell>
          <cell r="X2231">
            <v>11</v>
          </cell>
          <cell r="Y2231">
            <v>56</v>
          </cell>
          <cell r="Z2231">
            <v>16240</v>
          </cell>
          <cell r="AA2231">
            <v>12760</v>
          </cell>
          <cell r="AB2231">
            <v>1276000</v>
          </cell>
          <cell r="AC2231">
            <v>12759.99</v>
          </cell>
          <cell r="AD2231">
            <v>0</v>
          </cell>
          <cell r="AE2231">
            <v>12760</v>
          </cell>
          <cell r="AF2231">
            <v>0</v>
          </cell>
          <cell r="AG2231">
            <v>85.066666666666663</v>
          </cell>
          <cell r="AH2231">
            <v>96.666666666666671</v>
          </cell>
        </row>
        <row r="2232">
          <cell r="A2232">
            <v>3797</v>
          </cell>
          <cell r="B2232" t="str">
            <v>Вакуумбункер</v>
          </cell>
          <cell r="C2232">
            <v>8</v>
          </cell>
          <cell r="D2232" t="str">
            <v>13</v>
          </cell>
          <cell r="E2232" t="str">
            <v>11.05.05</v>
          </cell>
          <cell r="F2232" t="str">
            <v/>
          </cell>
          <cell r="G2232" t="str">
            <v xml:space="preserve">  .  .</v>
          </cell>
          <cell r="H2232">
            <v>0.01</v>
          </cell>
          <cell r="I2232">
            <v>0</v>
          </cell>
          <cell r="J2232">
            <v>0</v>
          </cell>
          <cell r="K2232">
            <v>0.01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0.01</v>
          </cell>
          <cell r="Q2232">
            <v>0</v>
          </cell>
          <cell r="R2232">
            <v>123</v>
          </cell>
          <cell r="S2232">
            <v>935</v>
          </cell>
          <cell r="T2232" t="str">
            <v>амортизация (Очистка воды)</v>
          </cell>
          <cell r="U2232">
            <v>1256000</v>
          </cell>
          <cell r="V2232">
            <v>25</v>
          </cell>
          <cell r="W2232">
            <v>14</v>
          </cell>
          <cell r="X2232">
            <v>11</v>
          </cell>
          <cell r="Y2232">
            <v>56</v>
          </cell>
          <cell r="Z2232">
            <v>703360</v>
          </cell>
          <cell r="AA2232">
            <v>552640</v>
          </cell>
          <cell r="AB2232">
            <v>55264000</v>
          </cell>
          <cell r="AC2232">
            <v>552639.99</v>
          </cell>
          <cell r="AD2232">
            <v>0</v>
          </cell>
          <cell r="AE2232">
            <v>552640</v>
          </cell>
          <cell r="AF2232">
            <v>0</v>
          </cell>
          <cell r="AG2232">
            <v>3684.2666666666664</v>
          </cell>
          <cell r="AH2232">
            <v>4186.666666666667</v>
          </cell>
        </row>
        <row r="2233">
          <cell r="A2233">
            <v>3801</v>
          </cell>
          <cell r="B2233" t="str">
            <v>Вентилятор ЭРВ-49</v>
          </cell>
          <cell r="C2233">
            <v>10</v>
          </cell>
          <cell r="D2233" t="str">
            <v>10</v>
          </cell>
          <cell r="E2233" t="str">
            <v>11.05.05</v>
          </cell>
          <cell r="F2233" t="str">
            <v/>
          </cell>
          <cell r="G2233" t="str">
            <v xml:space="preserve">  .  .</v>
          </cell>
          <cell r="H2233">
            <v>0.01</v>
          </cell>
          <cell r="I2233">
            <v>0</v>
          </cell>
          <cell r="J2233">
            <v>0</v>
          </cell>
          <cell r="K2233">
            <v>0.01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0.01</v>
          </cell>
          <cell r="Q2233">
            <v>0</v>
          </cell>
          <cell r="R2233">
            <v>123</v>
          </cell>
          <cell r="S2233">
            <v>935</v>
          </cell>
          <cell r="T2233" t="str">
            <v>амортизация (Очистка воды)</v>
          </cell>
          <cell r="U2233">
            <v>64000</v>
          </cell>
          <cell r="V2233">
            <v>19</v>
          </cell>
          <cell r="W2233">
            <v>11</v>
          </cell>
          <cell r="X2233">
            <v>8</v>
          </cell>
          <cell r="Y2233">
            <v>57.894736842105267</v>
          </cell>
          <cell r="Z2233">
            <v>37052.631578947367</v>
          </cell>
          <cell r="AA2233">
            <v>26947.368421052633</v>
          </cell>
          <cell r="AB2233">
            <v>2694736.8421052634</v>
          </cell>
          <cell r="AC2233">
            <v>26947.358421052635</v>
          </cell>
          <cell r="AD2233">
            <v>0</v>
          </cell>
          <cell r="AE2233">
            <v>26947.368421052633</v>
          </cell>
          <cell r="AF2233">
            <v>0</v>
          </cell>
          <cell r="AG2233">
            <v>224.56140350877195</v>
          </cell>
          <cell r="AH2233">
            <v>280.70175438596488</v>
          </cell>
        </row>
        <row r="2234">
          <cell r="A2234">
            <v>3803</v>
          </cell>
          <cell r="B2234" t="str">
            <v>Эл котел</v>
          </cell>
          <cell r="C2234">
            <v>15</v>
          </cell>
          <cell r="D2234" t="str">
            <v>7</v>
          </cell>
          <cell r="E2234" t="str">
            <v>11.05.05</v>
          </cell>
          <cell r="F2234" t="str">
            <v/>
          </cell>
          <cell r="G2234" t="str">
            <v xml:space="preserve">  .  .</v>
          </cell>
          <cell r="H2234">
            <v>0.01</v>
          </cell>
          <cell r="I2234">
            <v>0</v>
          </cell>
          <cell r="J2234">
            <v>0</v>
          </cell>
          <cell r="K2234">
            <v>0.01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0.01</v>
          </cell>
          <cell r="Q2234">
            <v>0</v>
          </cell>
          <cell r="R2234">
            <v>123</v>
          </cell>
          <cell r="S2234">
            <v>935</v>
          </cell>
          <cell r="T2234" t="str">
            <v>амортизация (Очистка воды)</v>
          </cell>
          <cell r="U2234">
            <v>51000</v>
          </cell>
          <cell r="V2234">
            <v>13</v>
          </cell>
          <cell r="W2234">
            <v>8</v>
          </cell>
          <cell r="X2234">
            <v>5</v>
          </cell>
          <cell r="Y2234">
            <v>61.53846153846154</v>
          </cell>
          <cell r="Z2234">
            <v>31384.615384615387</v>
          </cell>
          <cell r="AA2234">
            <v>19615.384615384613</v>
          </cell>
          <cell r="AB2234">
            <v>1961538.4615384613</v>
          </cell>
          <cell r="AC2234">
            <v>19615.374615384615</v>
          </cell>
          <cell r="AD2234">
            <v>0</v>
          </cell>
          <cell r="AE2234">
            <v>19615.384615384613</v>
          </cell>
          <cell r="AF2234">
            <v>0</v>
          </cell>
          <cell r="AG2234">
            <v>245.19230769230765</v>
          </cell>
          <cell r="AH2234">
            <v>326.92307692307691</v>
          </cell>
        </row>
        <row r="2235">
          <cell r="A2235">
            <v>3811</v>
          </cell>
          <cell r="B2235" t="str">
            <v>Бак реагентного хоз-ва</v>
          </cell>
          <cell r="C2235">
            <v>8</v>
          </cell>
          <cell r="D2235" t="str">
            <v>13</v>
          </cell>
          <cell r="E2235" t="str">
            <v>11.05.05</v>
          </cell>
          <cell r="F2235" t="str">
            <v/>
          </cell>
          <cell r="G2235" t="str">
            <v xml:space="preserve">  .  .</v>
          </cell>
          <cell r="H2235">
            <v>3093.47</v>
          </cell>
          <cell r="I2235">
            <v>0</v>
          </cell>
          <cell r="J2235">
            <v>0</v>
          </cell>
          <cell r="K2235">
            <v>3093.47</v>
          </cell>
          <cell r="L2235">
            <v>0</v>
          </cell>
          <cell r="M2235">
            <v>20.62</v>
          </cell>
          <cell r="N2235">
            <v>20.62</v>
          </cell>
          <cell r="O2235">
            <v>597.78</v>
          </cell>
          <cell r="P2235">
            <v>2495.69</v>
          </cell>
          <cell r="Q2235">
            <v>15.47</v>
          </cell>
          <cell r="R2235">
            <v>125</v>
          </cell>
          <cell r="S2235">
            <v>935</v>
          </cell>
          <cell r="T2235" t="str">
            <v>амортизация (Очистка воды)</v>
          </cell>
          <cell r="U2235">
            <v>8000</v>
          </cell>
          <cell r="V2235">
            <v>25</v>
          </cell>
          <cell r="W2235">
            <v>14</v>
          </cell>
          <cell r="X2235">
            <v>11</v>
          </cell>
          <cell r="Y2235">
            <v>56</v>
          </cell>
          <cell r="Z2235">
            <v>4480</v>
          </cell>
          <cell r="AA2235">
            <v>3520</v>
          </cell>
          <cell r="AB2235">
            <v>1.4104315840509036</v>
          </cell>
          <cell r="AC2235">
            <v>1269.6577923139489</v>
          </cell>
          <cell r="AD2235">
            <v>245.34779231394918</v>
          </cell>
          <cell r="AE2235">
            <v>4363.1277923139487</v>
          </cell>
          <cell r="AF2235">
            <v>843.12779231394916</v>
          </cell>
          <cell r="AG2235">
            <v>29.087518615426323</v>
          </cell>
          <cell r="AH2235">
            <v>26.666666666666668</v>
          </cell>
        </row>
        <row r="2236">
          <cell r="A2236">
            <v>3812</v>
          </cell>
          <cell r="B2236" t="str">
            <v>Бак реагентного хоз-ва</v>
          </cell>
          <cell r="C2236">
            <v>8</v>
          </cell>
          <cell r="D2236" t="str">
            <v>13</v>
          </cell>
          <cell r="E2236" t="str">
            <v>11.05.05</v>
          </cell>
          <cell r="F2236" t="str">
            <v/>
          </cell>
          <cell r="G2236" t="str">
            <v xml:space="preserve">  .  .</v>
          </cell>
          <cell r="H2236">
            <v>3090.16</v>
          </cell>
          <cell r="I2236">
            <v>0</v>
          </cell>
          <cell r="J2236">
            <v>0</v>
          </cell>
          <cell r="K2236">
            <v>3090.16</v>
          </cell>
          <cell r="L2236">
            <v>0</v>
          </cell>
          <cell r="M2236">
            <v>20.6</v>
          </cell>
          <cell r="N2236">
            <v>20.6</v>
          </cell>
          <cell r="O2236">
            <v>597.20000000000005</v>
          </cell>
          <cell r="P2236">
            <v>2492.96</v>
          </cell>
          <cell r="Q2236">
            <v>15.45</v>
          </cell>
          <cell r="R2236">
            <v>125</v>
          </cell>
          <cell r="S2236">
            <v>935</v>
          </cell>
          <cell r="T2236" t="str">
            <v>амортизация (Очистка воды)</v>
          </cell>
          <cell r="U2236">
            <v>8000</v>
          </cell>
          <cell r="V2236">
            <v>25</v>
          </cell>
          <cell r="W2236">
            <v>14</v>
          </cell>
          <cell r="X2236">
            <v>11</v>
          </cell>
          <cell r="Y2236">
            <v>56</v>
          </cell>
          <cell r="Z2236">
            <v>4480</v>
          </cell>
          <cell r="AA2236">
            <v>3520</v>
          </cell>
          <cell r="AB2236">
            <v>1.4119761247673448</v>
          </cell>
          <cell r="AC2236">
            <v>1273.0721417110581</v>
          </cell>
          <cell r="AD2236">
            <v>246.03214171105833</v>
          </cell>
          <cell r="AE2236">
            <v>4363.2321417110579</v>
          </cell>
          <cell r="AF2236">
            <v>843.23214171105838</v>
          </cell>
          <cell r="AG2236">
            <v>29.088214278073721</v>
          </cell>
          <cell r="AH2236">
            <v>26.666666666666668</v>
          </cell>
        </row>
        <row r="2237">
          <cell r="A2237">
            <v>3813</v>
          </cell>
          <cell r="B2237" t="str">
            <v>Площадка ремонта</v>
          </cell>
          <cell r="C2237">
            <v>8</v>
          </cell>
          <cell r="D2237" t="str">
            <v>13</v>
          </cell>
          <cell r="E2237" t="str">
            <v>11.05.05</v>
          </cell>
          <cell r="F2237" t="str">
            <v/>
          </cell>
          <cell r="G2237" t="str">
            <v xml:space="preserve">  .  .</v>
          </cell>
          <cell r="H2237">
            <v>4876.16</v>
          </cell>
          <cell r="I2237">
            <v>0</v>
          </cell>
          <cell r="J2237">
            <v>0</v>
          </cell>
          <cell r="K2237">
            <v>4876.16</v>
          </cell>
          <cell r="L2237">
            <v>0</v>
          </cell>
          <cell r="M2237">
            <v>32.51</v>
          </cell>
          <cell r="N2237">
            <v>32.51</v>
          </cell>
          <cell r="O2237">
            <v>942.47</v>
          </cell>
          <cell r="P2237">
            <v>3933.69</v>
          </cell>
          <cell r="Q2237">
            <v>24.38</v>
          </cell>
          <cell r="R2237">
            <v>125</v>
          </cell>
          <cell r="S2237">
            <v>935</v>
          </cell>
          <cell r="T2237" t="str">
            <v>амортизация (Очистка воды)</v>
          </cell>
          <cell r="U2237">
            <v>60000</v>
          </cell>
          <cell r="V2237">
            <v>33.200000000000003</v>
          </cell>
          <cell r="W2237">
            <v>14</v>
          </cell>
          <cell r="X2237">
            <v>19.2</v>
          </cell>
          <cell r="Y2237">
            <v>42.168674698795179</v>
          </cell>
          <cell r="Z2237">
            <v>25301.204819277107</v>
          </cell>
          <cell r="AA2237">
            <v>34698.795180722896</v>
          </cell>
          <cell r="AB2237">
            <v>8.8209277245341902</v>
          </cell>
          <cell r="AC2237">
            <v>38136.094933264641</v>
          </cell>
          <cell r="AD2237">
            <v>7370.9897525417373</v>
          </cell>
          <cell r="AE2237">
            <v>43012.254933264645</v>
          </cell>
          <cell r="AF2237">
            <v>8313.4597525417375</v>
          </cell>
          <cell r="AG2237">
            <v>286.74836622176429</v>
          </cell>
          <cell r="AH2237">
            <v>150.60240963855421</v>
          </cell>
        </row>
        <row r="2238">
          <cell r="A2238">
            <v>3815</v>
          </cell>
          <cell r="B2238" t="str">
            <v>Шкаф для спец. одежды</v>
          </cell>
          <cell r="C2238">
            <v>8</v>
          </cell>
          <cell r="D2238" t="str">
            <v>13</v>
          </cell>
          <cell r="E2238" t="str">
            <v>11.05.05</v>
          </cell>
          <cell r="F2238" t="str">
            <v/>
          </cell>
          <cell r="G2238" t="str">
            <v xml:space="preserve">  .  .</v>
          </cell>
          <cell r="H2238">
            <v>0.01</v>
          </cell>
          <cell r="I2238">
            <v>0</v>
          </cell>
          <cell r="J2238">
            <v>0</v>
          </cell>
          <cell r="K2238">
            <v>0.01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0.01</v>
          </cell>
          <cell r="Q2238">
            <v>0</v>
          </cell>
          <cell r="R2238">
            <v>125</v>
          </cell>
          <cell r="S2238">
            <v>935</v>
          </cell>
          <cell r="T2238" t="str">
            <v>амортизация (Очистка воды)</v>
          </cell>
          <cell r="U2238">
            <v>10000</v>
          </cell>
          <cell r="V2238">
            <v>25</v>
          </cell>
          <cell r="W2238">
            <v>14</v>
          </cell>
          <cell r="X2238">
            <v>11</v>
          </cell>
          <cell r="Y2238">
            <v>56</v>
          </cell>
          <cell r="Z2238">
            <v>5600</v>
          </cell>
          <cell r="AA2238">
            <v>4400</v>
          </cell>
          <cell r="AB2238">
            <v>440000</v>
          </cell>
          <cell r="AC2238">
            <v>4399.99</v>
          </cell>
          <cell r="AD2238">
            <v>0</v>
          </cell>
          <cell r="AE2238">
            <v>4400</v>
          </cell>
          <cell r="AF2238">
            <v>0</v>
          </cell>
          <cell r="AG2238">
            <v>29.333333333333332</v>
          </cell>
          <cell r="AH2238">
            <v>33.333333333333336</v>
          </cell>
        </row>
        <row r="2239">
          <cell r="A2239">
            <v>3816</v>
          </cell>
          <cell r="B2239" t="str">
            <v>Кондиционер бытовой</v>
          </cell>
          <cell r="C2239">
            <v>20</v>
          </cell>
          <cell r="D2239" t="str">
            <v>5</v>
          </cell>
          <cell r="E2239" t="str">
            <v>11.05.05</v>
          </cell>
          <cell r="F2239" t="str">
            <v/>
          </cell>
          <cell r="G2239" t="str">
            <v xml:space="preserve">  .  .</v>
          </cell>
          <cell r="H2239">
            <v>0.01</v>
          </cell>
          <cell r="I2239">
            <v>0</v>
          </cell>
          <cell r="J2239">
            <v>0</v>
          </cell>
          <cell r="K2239">
            <v>0.01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0.01</v>
          </cell>
          <cell r="Q2239">
            <v>0</v>
          </cell>
          <cell r="R2239">
            <v>123</v>
          </cell>
          <cell r="S2239">
            <v>935</v>
          </cell>
          <cell r="T2239" t="str">
            <v>амортизация (Очистка воды)</v>
          </cell>
          <cell r="U2239">
            <v>50000</v>
          </cell>
          <cell r="V2239">
            <v>9</v>
          </cell>
          <cell r="W2239">
            <v>6</v>
          </cell>
          <cell r="X2239">
            <v>3</v>
          </cell>
          <cell r="Y2239">
            <v>66.666666666666657</v>
          </cell>
          <cell r="Z2239">
            <v>33333.333333333328</v>
          </cell>
          <cell r="AA2239">
            <v>16666.666666666672</v>
          </cell>
          <cell r="AB2239">
            <v>1666666.6666666672</v>
          </cell>
          <cell r="AC2239">
            <v>16666.656666666673</v>
          </cell>
          <cell r="AD2239">
            <v>0</v>
          </cell>
          <cell r="AE2239">
            <v>16666.666666666672</v>
          </cell>
          <cell r="AF2239">
            <v>0</v>
          </cell>
          <cell r="AG2239">
            <v>277.77777777777789</v>
          </cell>
          <cell r="AH2239">
            <v>462.96296296296299</v>
          </cell>
        </row>
        <row r="2240">
          <cell r="A2240">
            <v>3817</v>
          </cell>
          <cell r="B2240" t="str">
            <v>Устройство регул. СУ102</v>
          </cell>
          <cell r="C2240">
            <v>10</v>
          </cell>
          <cell r="D2240" t="str">
            <v>10</v>
          </cell>
          <cell r="E2240" t="str">
            <v>11.05.05</v>
          </cell>
          <cell r="F2240" t="str">
            <v/>
          </cell>
          <cell r="G2240" t="str">
            <v xml:space="preserve">  .  .</v>
          </cell>
          <cell r="H2240">
            <v>0.01</v>
          </cell>
          <cell r="I2240">
            <v>0</v>
          </cell>
          <cell r="J2240">
            <v>0</v>
          </cell>
          <cell r="K2240">
            <v>0.01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0.01</v>
          </cell>
          <cell r="Q2240">
            <v>0</v>
          </cell>
          <cell r="R2240">
            <v>123</v>
          </cell>
          <cell r="S2240">
            <v>935</v>
          </cell>
          <cell r="T2240" t="str">
            <v>амортизация (Очистка воды)</v>
          </cell>
          <cell r="U2240">
            <v>32000</v>
          </cell>
          <cell r="V2240">
            <v>19</v>
          </cell>
          <cell r="W2240">
            <v>11</v>
          </cell>
          <cell r="X2240">
            <v>8</v>
          </cell>
          <cell r="Y2240">
            <v>57.894736842105267</v>
          </cell>
          <cell r="Z2240">
            <v>18526.315789473683</v>
          </cell>
          <cell r="AA2240">
            <v>13473.684210526317</v>
          </cell>
          <cell r="AB2240">
            <v>1347368.4210526317</v>
          </cell>
          <cell r="AC2240">
            <v>13473.674210526317</v>
          </cell>
          <cell r="AD2240">
            <v>0</v>
          </cell>
          <cell r="AE2240">
            <v>13473.684210526317</v>
          </cell>
          <cell r="AF2240">
            <v>0</v>
          </cell>
          <cell r="AG2240">
            <v>112.28070175438597</v>
          </cell>
          <cell r="AH2240">
            <v>140.35087719298244</v>
          </cell>
        </row>
        <row r="2241">
          <cell r="A2241">
            <v>3818</v>
          </cell>
          <cell r="B2241" t="str">
            <v>Датчик к РН метру</v>
          </cell>
          <cell r="C2241">
            <v>10</v>
          </cell>
          <cell r="D2241" t="str">
            <v>10</v>
          </cell>
          <cell r="E2241" t="str">
            <v>11.05.05</v>
          </cell>
          <cell r="F2241" t="str">
            <v/>
          </cell>
          <cell r="G2241" t="str">
            <v xml:space="preserve">  .  .</v>
          </cell>
          <cell r="H2241">
            <v>0.01</v>
          </cell>
          <cell r="I2241">
            <v>0</v>
          </cell>
          <cell r="J2241">
            <v>0</v>
          </cell>
          <cell r="K2241">
            <v>0.01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0.01</v>
          </cell>
          <cell r="Q2241">
            <v>0</v>
          </cell>
          <cell r="R2241">
            <v>123</v>
          </cell>
          <cell r="S2241">
            <v>935</v>
          </cell>
          <cell r="T2241" t="str">
            <v/>
          </cell>
          <cell r="U2241">
            <v>1600</v>
          </cell>
          <cell r="V2241">
            <v>19</v>
          </cell>
          <cell r="W2241">
            <v>11</v>
          </cell>
          <cell r="X2241">
            <v>8</v>
          </cell>
          <cell r="Y2241">
            <v>57.894736842105267</v>
          </cell>
          <cell r="Z2241">
            <v>926.31578947368428</v>
          </cell>
          <cell r="AA2241">
            <v>673.68421052631572</v>
          </cell>
          <cell r="AB2241">
            <v>67368.421052631573</v>
          </cell>
          <cell r="AC2241">
            <v>673.67421052631573</v>
          </cell>
          <cell r="AD2241">
            <v>0</v>
          </cell>
          <cell r="AE2241">
            <v>673.68421052631572</v>
          </cell>
          <cell r="AF2241">
            <v>0</v>
          </cell>
          <cell r="AG2241">
            <v>5.6140350877192979</v>
          </cell>
          <cell r="AH2241">
            <v>7.0175438596491233</v>
          </cell>
        </row>
        <row r="2242">
          <cell r="A2242">
            <v>3821</v>
          </cell>
          <cell r="B2242" t="str">
            <v>Усилитель ТУ100</v>
          </cell>
          <cell r="C2242">
            <v>25</v>
          </cell>
          <cell r="D2242" t="str">
            <v>4</v>
          </cell>
          <cell r="E2242" t="str">
            <v>11.05.05</v>
          </cell>
          <cell r="F2242" t="str">
            <v/>
          </cell>
          <cell r="G2242" t="str">
            <v xml:space="preserve">  .  .</v>
          </cell>
          <cell r="H2242">
            <v>0.01</v>
          </cell>
          <cell r="I2242">
            <v>0</v>
          </cell>
          <cell r="J2242">
            <v>0</v>
          </cell>
          <cell r="K2242">
            <v>0.01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0.01</v>
          </cell>
          <cell r="Q2242">
            <v>0</v>
          </cell>
          <cell r="R2242">
            <v>123</v>
          </cell>
          <cell r="S2242">
            <v>935</v>
          </cell>
          <cell r="T2242" t="str">
            <v>амортизация (Очистка воды)</v>
          </cell>
          <cell r="U2242">
            <v>13100</v>
          </cell>
          <cell r="V2242">
            <v>7</v>
          </cell>
          <cell r="W2242">
            <v>5</v>
          </cell>
          <cell r="X2242">
            <v>2</v>
          </cell>
          <cell r="Y2242">
            <v>71.428571428571431</v>
          </cell>
          <cell r="Z2242">
            <v>9357.1428571428569</v>
          </cell>
          <cell r="AA2242">
            <v>3742.8571428571431</v>
          </cell>
          <cell r="AB2242">
            <v>374285.71428571432</v>
          </cell>
          <cell r="AC2242">
            <v>3742.8471428571429</v>
          </cell>
          <cell r="AD2242">
            <v>0</v>
          </cell>
          <cell r="AE2242">
            <v>3742.8571428571431</v>
          </cell>
          <cell r="AF2242">
            <v>0</v>
          </cell>
          <cell r="AG2242">
            <v>77.976190476190482</v>
          </cell>
          <cell r="AH2242">
            <v>155.95238095238093</v>
          </cell>
        </row>
        <row r="2243">
          <cell r="A2243">
            <v>3823</v>
          </cell>
          <cell r="B2243" t="str">
            <v>Акваланг</v>
          </cell>
          <cell r="C2243">
            <v>10</v>
          </cell>
          <cell r="D2243" t="str">
            <v>10</v>
          </cell>
          <cell r="E2243" t="str">
            <v>11.05.05</v>
          </cell>
          <cell r="F2243" t="str">
            <v/>
          </cell>
          <cell r="G2243" t="str">
            <v xml:space="preserve">  .  .</v>
          </cell>
          <cell r="H2243">
            <v>0.01</v>
          </cell>
          <cell r="I2243">
            <v>0</v>
          </cell>
          <cell r="J2243">
            <v>0</v>
          </cell>
          <cell r="K2243">
            <v>0.01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0.01</v>
          </cell>
          <cell r="Q2243">
            <v>0</v>
          </cell>
          <cell r="R2243">
            <v>123</v>
          </cell>
          <cell r="S2243">
            <v>935</v>
          </cell>
          <cell r="T2243" t="str">
            <v/>
          </cell>
          <cell r="U2243">
            <v>25270</v>
          </cell>
          <cell r="V2243">
            <v>19</v>
          </cell>
          <cell r="W2243">
            <v>11</v>
          </cell>
          <cell r="X2243">
            <v>8</v>
          </cell>
          <cell r="Y2243">
            <v>57.894736842105267</v>
          </cell>
          <cell r="Z2243">
            <v>14630</v>
          </cell>
          <cell r="AA2243">
            <v>10640</v>
          </cell>
          <cell r="AB2243">
            <v>1064000</v>
          </cell>
          <cell r="AC2243">
            <v>10639.99</v>
          </cell>
          <cell r="AD2243">
            <v>0</v>
          </cell>
          <cell r="AE2243">
            <v>10640</v>
          </cell>
          <cell r="AF2243">
            <v>0</v>
          </cell>
          <cell r="AG2243">
            <v>88.666666666666671</v>
          </cell>
          <cell r="AH2243">
            <v>110.83333333333333</v>
          </cell>
        </row>
        <row r="2244">
          <cell r="A2244">
            <v>3825</v>
          </cell>
          <cell r="B2244" t="str">
            <v>Холодильник Снежинка</v>
          </cell>
          <cell r="C2244">
            <v>15</v>
          </cell>
          <cell r="D2244" t="str">
            <v>7</v>
          </cell>
          <cell r="E2244" t="str">
            <v>11.05.05</v>
          </cell>
          <cell r="F2244" t="str">
            <v/>
          </cell>
          <cell r="G2244" t="str">
            <v xml:space="preserve">  .  .</v>
          </cell>
          <cell r="H2244">
            <v>0.01</v>
          </cell>
          <cell r="I2244">
            <v>0</v>
          </cell>
          <cell r="J2244">
            <v>0</v>
          </cell>
          <cell r="K2244">
            <v>0.01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0.01</v>
          </cell>
          <cell r="Q2244">
            <v>0</v>
          </cell>
          <cell r="R2244">
            <v>123</v>
          </cell>
          <cell r="S2244">
            <v>935</v>
          </cell>
          <cell r="T2244" t="str">
            <v>амортизация (Очистка воды)</v>
          </cell>
          <cell r="U2244">
            <v>8000</v>
          </cell>
          <cell r="V2244">
            <v>13</v>
          </cell>
          <cell r="W2244">
            <v>8</v>
          </cell>
          <cell r="X2244">
            <v>5</v>
          </cell>
          <cell r="Y2244">
            <v>61.53846153846154</v>
          </cell>
          <cell r="Z2244">
            <v>4923.0769230769238</v>
          </cell>
          <cell r="AA2244">
            <v>3076.9230769230762</v>
          </cell>
          <cell r="AB2244">
            <v>307692.30769230763</v>
          </cell>
          <cell r="AC2244">
            <v>3076.913076923076</v>
          </cell>
          <cell r="AD2244">
            <v>0</v>
          </cell>
          <cell r="AE2244">
            <v>3076.9230769230762</v>
          </cell>
          <cell r="AF2244">
            <v>0</v>
          </cell>
          <cell r="AG2244">
            <v>38.461538461538453</v>
          </cell>
          <cell r="AH2244">
            <v>51.282051282051277</v>
          </cell>
        </row>
        <row r="2245">
          <cell r="A2245">
            <v>3826</v>
          </cell>
          <cell r="B2245" t="str">
            <v>Контейнер для хлора  12 шт.</v>
          </cell>
          <cell r="C2245">
            <v>8</v>
          </cell>
          <cell r="D2245" t="str">
            <v>13</v>
          </cell>
          <cell r="E2245" t="str">
            <v>11.05.05</v>
          </cell>
          <cell r="F2245" t="str">
            <v/>
          </cell>
          <cell r="G2245" t="str">
            <v xml:space="preserve">  .  .</v>
          </cell>
          <cell r="H2245">
            <v>0.01</v>
          </cell>
          <cell r="I2245">
            <v>0</v>
          </cell>
          <cell r="J2245">
            <v>0</v>
          </cell>
          <cell r="K2245">
            <v>0.01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0.01</v>
          </cell>
          <cell r="Q2245">
            <v>0</v>
          </cell>
          <cell r="R2245">
            <v>123</v>
          </cell>
          <cell r="S2245">
            <v>935</v>
          </cell>
          <cell r="T2245" t="str">
            <v>амортизация (Очистка воды)</v>
          </cell>
          <cell r="U2245">
            <v>480000</v>
          </cell>
          <cell r="V2245">
            <v>25</v>
          </cell>
          <cell r="W2245">
            <v>14</v>
          </cell>
          <cell r="X2245">
            <v>11</v>
          </cell>
          <cell r="Y2245">
            <v>56</v>
          </cell>
          <cell r="Z2245">
            <v>268800</v>
          </cell>
          <cell r="AA2245">
            <v>211200</v>
          </cell>
          <cell r="AB2245">
            <v>21120000</v>
          </cell>
          <cell r="AC2245">
            <v>211199.99</v>
          </cell>
          <cell r="AD2245">
            <v>0</v>
          </cell>
          <cell r="AE2245">
            <v>211200</v>
          </cell>
          <cell r="AF2245">
            <v>0</v>
          </cell>
          <cell r="AG2245">
            <v>1408</v>
          </cell>
          <cell r="AH2245">
            <v>1600</v>
          </cell>
        </row>
        <row r="2246">
          <cell r="A2246">
            <v>3828</v>
          </cell>
          <cell r="B2246" t="str">
            <v>Контейнер для хлора</v>
          </cell>
          <cell r="C2246">
            <v>8</v>
          </cell>
          <cell r="D2246" t="str">
            <v>13</v>
          </cell>
          <cell r="E2246" t="str">
            <v>11.05.05</v>
          </cell>
          <cell r="F2246" t="str">
            <v/>
          </cell>
          <cell r="G2246" t="str">
            <v xml:space="preserve">  .  .</v>
          </cell>
          <cell r="H2246">
            <v>0.01</v>
          </cell>
          <cell r="I2246">
            <v>0</v>
          </cell>
          <cell r="J2246">
            <v>0</v>
          </cell>
          <cell r="K2246">
            <v>0.01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0.01</v>
          </cell>
          <cell r="Q2246">
            <v>0</v>
          </cell>
          <cell r="R2246">
            <v>123</v>
          </cell>
          <cell r="S2246">
            <v>935</v>
          </cell>
          <cell r="T2246" t="str">
            <v>амортизация (Очистка воды)</v>
          </cell>
          <cell r="U2246">
            <v>40000</v>
          </cell>
          <cell r="V2246">
            <v>25</v>
          </cell>
          <cell r="W2246">
            <v>14</v>
          </cell>
          <cell r="X2246">
            <v>11</v>
          </cell>
          <cell r="Y2246">
            <v>56</v>
          </cell>
          <cell r="Z2246">
            <v>22400</v>
          </cell>
          <cell r="AA2246">
            <v>17600</v>
          </cell>
          <cell r="AB2246">
            <v>1760000</v>
          </cell>
          <cell r="AC2246">
            <v>17599.990000000002</v>
          </cell>
          <cell r="AD2246">
            <v>0</v>
          </cell>
          <cell r="AE2246">
            <v>17600</v>
          </cell>
          <cell r="AF2246">
            <v>0</v>
          </cell>
          <cell r="AG2246">
            <v>117.33333333333333</v>
          </cell>
          <cell r="AH2246">
            <v>133.33333333333334</v>
          </cell>
        </row>
        <row r="2247">
          <cell r="A2247">
            <v>3829</v>
          </cell>
          <cell r="B2247" t="str">
            <v>Гидро циклон ГЦР Д-250</v>
          </cell>
          <cell r="C2247">
            <v>10</v>
          </cell>
          <cell r="D2247" t="str">
            <v>10</v>
          </cell>
          <cell r="E2247" t="str">
            <v>11.05.05</v>
          </cell>
          <cell r="F2247" t="str">
            <v/>
          </cell>
          <cell r="G2247" t="str">
            <v xml:space="preserve">  .  .</v>
          </cell>
          <cell r="H2247">
            <v>0.01</v>
          </cell>
          <cell r="I2247">
            <v>0</v>
          </cell>
          <cell r="J2247">
            <v>0</v>
          </cell>
          <cell r="K2247">
            <v>0.01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0.01</v>
          </cell>
          <cell r="Q2247">
            <v>0</v>
          </cell>
          <cell r="R2247">
            <v>123</v>
          </cell>
          <cell r="S2247">
            <v>935</v>
          </cell>
          <cell r="T2247" t="str">
            <v/>
          </cell>
          <cell r="U2247">
            <v>91200</v>
          </cell>
          <cell r="V2247">
            <v>19</v>
          </cell>
          <cell r="W2247">
            <v>11</v>
          </cell>
          <cell r="X2247">
            <v>8</v>
          </cell>
          <cell r="Y2247">
            <v>57.894736842105267</v>
          </cell>
          <cell r="Z2247">
            <v>52800</v>
          </cell>
          <cell r="AA2247">
            <v>38400</v>
          </cell>
          <cell r="AB2247">
            <v>3840000</v>
          </cell>
          <cell r="AC2247">
            <v>38399.99</v>
          </cell>
          <cell r="AD2247">
            <v>0</v>
          </cell>
          <cell r="AE2247">
            <v>38400</v>
          </cell>
          <cell r="AF2247">
            <v>0</v>
          </cell>
          <cell r="AG2247">
            <v>320</v>
          </cell>
          <cell r="AH2247">
            <v>400</v>
          </cell>
        </row>
        <row r="2248">
          <cell r="A2248">
            <v>3830</v>
          </cell>
          <cell r="B2248" t="str">
            <v>Газоанализатор</v>
          </cell>
          <cell r="C2248">
            <v>10</v>
          </cell>
          <cell r="D2248" t="str">
            <v>10</v>
          </cell>
          <cell r="E2248" t="str">
            <v>11.05.05</v>
          </cell>
          <cell r="F2248" t="str">
            <v/>
          </cell>
          <cell r="G2248" t="str">
            <v xml:space="preserve">  .  .</v>
          </cell>
          <cell r="H2248">
            <v>0.01</v>
          </cell>
          <cell r="I2248">
            <v>0</v>
          </cell>
          <cell r="J2248">
            <v>0</v>
          </cell>
          <cell r="K2248">
            <v>0.01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0.01</v>
          </cell>
          <cell r="Q2248">
            <v>0</v>
          </cell>
          <cell r="R2248">
            <v>123</v>
          </cell>
          <cell r="S2248">
            <v>935</v>
          </cell>
          <cell r="T2248" t="str">
            <v>амортизация (Очистка воды)</v>
          </cell>
          <cell r="U2248">
            <v>103000</v>
          </cell>
          <cell r="V2248">
            <v>19</v>
          </cell>
          <cell r="W2248">
            <v>11</v>
          </cell>
          <cell r="X2248">
            <v>8</v>
          </cell>
          <cell r="Y2248">
            <v>57.894736842105267</v>
          </cell>
          <cell r="Z2248">
            <v>59631.57894736842</v>
          </cell>
          <cell r="AA2248">
            <v>43368.42105263158</v>
          </cell>
          <cell r="AB2248">
            <v>4336842.1052631577</v>
          </cell>
          <cell r="AC2248">
            <v>43368.411052631578</v>
          </cell>
          <cell r="AD2248">
            <v>0</v>
          </cell>
          <cell r="AE2248">
            <v>43368.42105263158</v>
          </cell>
          <cell r="AF2248">
            <v>0</v>
          </cell>
          <cell r="AG2248">
            <v>361.40350877192981</v>
          </cell>
          <cell r="AH2248">
            <v>451.75438596491227</v>
          </cell>
        </row>
        <row r="2249">
          <cell r="A2249">
            <v>3839</v>
          </cell>
          <cell r="B2249" t="str">
            <v>Шкаф спецодежды пластиновый</v>
          </cell>
          <cell r="C2249">
            <v>8</v>
          </cell>
          <cell r="D2249" t="str">
            <v>13</v>
          </cell>
          <cell r="E2249" t="str">
            <v>11.05.05</v>
          </cell>
          <cell r="F2249" t="str">
            <v/>
          </cell>
          <cell r="G2249" t="str">
            <v xml:space="preserve">  .  .</v>
          </cell>
          <cell r="H2249">
            <v>4788.6400000000003</v>
          </cell>
          <cell r="I2249">
            <v>0</v>
          </cell>
          <cell r="J2249">
            <v>0</v>
          </cell>
          <cell r="K2249">
            <v>4788.6400000000003</v>
          </cell>
          <cell r="L2249">
            <v>0</v>
          </cell>
          <cell r="M2249">
            <v>31.92</v>
          </cell>
          <cell r="N2249">
            <v>31.92</v>
          </cell>
          <cell r="O2249">
            <v>925.36</v>
          </cell>
          <cell r="P2249">
            <v>3863.28</v>
          </cell>
          <cell r="Q2249">
            <v>23.94</v>
          </cell>
          <cell r="R2249">
            <v>125</v>
          </cell>
          <cell r="S2249">
            <v>935</v>
          </cell>
          <cell r="T2249" t="str">
            <v>амортизация (Очистка воды)</v>
          </cell>
          <cell r="U2249">
            <v>10000</v>
          </cell>
          <cell r="V2249">
            <v>25</v>
          </cell>
          <cell r="W2249">
            <v>14</v>
          </cell>
          <cell r="X2249">
            <v>11</v>
          </cell>
          <cell r="Y2249">
            <v>56</v>
          </cell>
          <cell r="Z2249">
            <v>5600</v>
          </cell>
          <cell r="AA2249">
            <v>4400</v>
          </cell>
          <cell r="AB2249">
            <v>1.1389285788242114</v>
          </cell>
          <cell r="AC2249">
            <v>665.27894970077159</v>
          </cell>
          <cell r="AD2249">
            <v>128.55894970077236</v>
          </cell>
          <cell r="AE2249">
            <v>5453.9189497007719</v>
          </cell>
          <cell r="AF2249">
            <v>1053.9189497007724</v>
          </cell>
          <cell r="AG2249">
            <v>36.35945966467181</v>
          </cell>
          <cell r="AH2249">
            <v>33.333333333333336</v>
          </cell>
        </row>
        <row r="2250">
          <cell r="A2250">
            <v>3840</v>
          </cell>
          <cell r="B2250" t="str">
            <v>Бункер П-93</v>
          </cell>
          <cell r="C2250">
            <v>8</v>
          </cell>
          <cell r="D2250" t="str">
            <v>13</v>
          </cell>
          <cell r="E2250" t="str">
            <v>11.05.05</v>
          </cell>
          <cell r="F2250" t="str">
            <v/>
          </cell>
          <cell r="G2250" t="str">
            <v xml:space="preserve">  .  .</v>
          </cell>
          <cell r="H2250">
            <v>2990.41</v>
          </cell>
          <cell r="I2250">
            <v>0</v>
          </cell>
          <cell r="J2250">
            <v>0</v>
          </cell>
          <cell r="K2250">
            <v>2990.41</v>
          </cell>
          <cell r="L2250">
            <v>0</v>
          </cell>
          <cell r="M2250">
            <v>19.940000000000001</v>
          </cell>
          <cell r="N2250">
            <v>19.940000000000001</v>
          </cell>
          <cell r="O2250">
            <v>578.05999999999995</v>
          </cell>
          <cell r="P2250">
            <v>2412.35</v>
          </cell>
          <cell r="Q2250">
            <v>14.95</v>
          </cell>
          <cell r="R2250">
            <v>125</v>
          </cell>
          <cell r="S2250">
            <v>935</v>
          </cell>
          <cell r="T2250" t="str">
            <v>амортизация (Очистка воды)</v>
          </cell>
          <cell r="U2250">
            <v>60000</v>
          </cell>
          <cell r="V2250">
            <v>25</v>
          </cell>
          <cell r="W2250">
            <v>14</v>
          </cell>
          <cell r="X2250">
            <v>11</v>
          </cell>
          <cell r="Y2250">
            <v>56</v>
          </cell>
          <cell r="Z2250">
            <v>33600</v>
          </cell>
          <cell r="AA2250">
            <v>26400</v>
          </cell>
          <cell r="AB2250">
            <v>10.943685617758618</v>
          </cell>
          <cell r="AC2250">
            <v>29735.696908201546</v>
          </cell>
          <cell r="AD2250">
            <v>5748.0469082015461</v>
          </cell>
          <cell r="AE2250">
            <v>32726.106908201546</v>
          </cell>
          <cell r="AF2250">
            <v>6326.1069082015456</v>
          </cell>
          <cell r="AG2250">
            <v>218.17404605467698</v>
          </cell>
          <cell r="AH2250">
            <v>200</v>
          </cell>
        </row>
        <row r="2251">
          <cell r="A2251">
            <v>3841</v>
          </cell>
          <cell r="B2251" t="str">
            <v>Бункер П-93</v>
          </cell>
          <cell r="C2251">
            <v>8</v>
          </cell>
          <cell r="D2251" t="str">
            <v>13</v>
          </cell>
          <cell r="E2251" t="str">
            <v>11.05.05</v>
          </cell>
          <cell r="F2251" t="str">
            <v/>
          </cell>
          <cell r="G2251" t="str">
            <v xml:space="preserve">  .  .</v>
          </cell>
          <cell r="H2251">
            <v>2990.41</v>
          </cell>
          <cell r="I2251">
            <v>0</v>
          </cell>
          <cell r="J2251">
            <v>0</v>
          </cell>
          <cell r="K2251">
            <v>2990.41</v>
          </cell>
          <cell r="L2251">
            <v>0</v>
          </cell>
          <cell r="M2251">
            <v>19.940000000000001</v>
          </cell>
          <cell r="N2251">
            <v>19.940000000000001</v>
          </cell>
          <cell r="O2251">
            <v>578.05999999999995</v>
          </cell>
          <cell r="P2251">
            <v>2412.35</v>
          </cell>
          <cell r="Q2251">
            <v>14.95</v>
          </cell>
          <cell r="R2251">
            <v>125</v>
          </cell>
          <cell r="S2251">
            <v>935</v>
          </cell>
          <cell r="T2251" t="str">
            <v>амортизация (Очистка воды)</v>
          </cell>
          <cell r="U2251">
            <v>60000</v>
          </cell>
          <cell r="V2251">
            <v>25</v>
          </cell>
          <cell r="W2251">
            <v>14</v>
          </cell>
          <cell r="X2251">
            <v>11</v>
          </cell>
          <cell r="Y2251">
            <v>56</v>
          </cell>
          <cell r="Z2251">
            <v>33600</v>
          </cell>
          <cell r="AA2251">
            <v>26400</v>
          </cell>
          <cell r="AB2251">
            <v>10.943685617758618</v>
          </cell>
          <cell r="AC2251">
            <v>29735.696908201546</v>
          </cell>
          <cell r="AD2251">
            <v>5748.0469082015461</v>
          </cell>
          <cell r="AE2251">
            <v>32726.106908201546</v>
          </cell>
          <cell r="AF2251">
            <v>6326.1069082015456</v>
          </cell>
          <cell r="AG2251">
            <v>218.17404605467698</v>
          </cell>
          <cell r="AH2251">
            <v>200</v>
          </cell>
        </row>
        <row r="2252">
          <cell r="A2252">
            <v>3842</v>
          </cell>
          <cell r="B2252" t="str">
            <v>Электроталь 3 т</v>
          </cell>
          <cell r="C2252">
            <v>15</v>
          </cell>
          <cell r="D2252" t="str">
            <v>7</v>
          </cell>
          <cell r="E2252" t="str">
            <v>11.05.05</v>
          </cell>
          <cell r="F2252" t="str">
            <v/>
          </cell>
          <cell r="G2252" t="str">
            <v xml:space="preserve">  .  .</v>
          </cell>
          <cell r="H2252">
            <v>0.01</v>
          </cell>
          <cell r="I2252">
            <v>0</v>
          </cell>
          <cell r="J2252">
            <v>0</v>
          </cell>
          <cell r="K2252">
            <v>0.01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0.01</v>
          </cell>
          <cell r="Q2252">
            <v>0</v>
          </cell>
          <cell r="R2252">
            <v>123</v>
          </cell>
          <cell r="S2252">
            <v>935</v>
          </cell>
          <cell r="T2252" t="str">
            <v>амортизация (Очистка воды)</v>
          </cell>
          <cell r="U2252">
            <v>50000</v>
          </cell>
          <cell r="V2252">
            <v>13</v>
          </cell>
          <cell r="W2252">
            <v>8</v>
          </cell>
          <cell r="X2252">
            <v>5</v>
          </cell>
          <cell r="Y2252">
            <v>61.53846153846154</v>
          </cell>
          <cell r="Z2252">
            <v>30769.23076923077</v>
          </cell>
          <cell r="AA2252">
            <v>19230.76923076923</v>
          </cell>
          <cell r="AB2252">
            <v>1923076.923076923</v>
          </cell>
          <cell r="AC2252">
            <v>19230.759230769232</v>
          </cell>
          <cell r="AD2252">
            <v>0</v>
          </cell>
          <cell r="AE2252">
            <v>19230.76923076923</v>
          </cell>
          <cell r="AF2252">
            <v>0</v>
          </cell>
          <cell r="AG2252">
            <v>240.38461538461536</v>
          </cell>
          <cell r="AH2252">
            <v>320.5128205128205</v>
          </cell>
        </row>
        <row r="2253">
          <cell r="A2253">
            <v>3845</v>
          </cell>
          <cell r="B2253" t="str">
            <v>Шкаф автоупровления стойками</v>
          </cell>
          <cell r="C2253">
            <v>7</v>
          </cell>
          <cell r="D2253" t="str">
            <v>14</v>
          </cell>
          <cell r="E2253" t="str">
            <v>11.05.05</v>
          </cell>
          <cell r="F2253" t="str">
            <v/>
          </cell>
          <cell r="G2253" t="str">
            <v xml:space="preserve">  .  .</v>
          </cell>
          <cell r="H2253">
            <v>0.01</v>
          </cell>
          <cell r="I2253">
            <v>0</v>
          </cell>
          <cell r="J2253">
            <v>0</v>
          </cell>
          <cell r="K2253">
            <v>0.01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0.01</v>
          </cell>
          <cell r="Q2253">
            <v>0</v>
          </cell>
          <cell r="R2253">
            <v>123</v>
          </cell>
          <cell r="S2253">
            <v>935</v>
          </cell>
          <cell r="T2253" t="str">
            <v>амортизация (Очистка воды)</v>
          </cell>
          <cell r="U2253">
            <v>92000</v>
          </cell>
          <cell r="V2253">
            <v>27</v>
          </cell>
          <cell r="W2253">
            <v>15</v>
          </cell>
          <cell r="X2253">
            <v>12</v>
          </cell>
          <cell r="Y2253">
            <v>55.555555555555557</v>
          </cell>
          <cell r="Z2253">
            <v>51111.111111111117</v>
          </cell>
          <cell r="AA2253">
            <v>40888.888888888883</v>
          </cell>
          <cell r="AB2253">
            <v>4088888.8888888881</v>
          </cell>
          <cell r="AC2253">
            <v>40888.878888888881</v>
          </cell>
          <cell r="AD2253">
            <v>0</v>
          </cell>
          <cell r="AE2253">
            <v>40888.888888888883</v>
          </cell>
          <cell r="AF2253">
            <v>0</v>
          </cell>
          <cell r="AG2253">
            <v>238.51851851851848</v>
          </cell>
          <cell r="AH2253">
            <v>283.95061728395063</v>
          </cell>
        </row>
        <row r="2254">
          <cell r="A2254">
            <v>3846</v>
          </cell>
          <cell r="B2254" t="str">
            <v>Шкаф автоуправления отстойниками</v>
          </cell>
          <cell r="C2254">
            <v>7</v>
          </cell>
          <cell r="D2254" t="str">
            <v>14</v>
          </cell>
          <cell r="E2254" t="str">
            <v>11.05.05</v>
          </cell>
          <cell r="F2254" t="str">
            <v/>
          </cell>
          <cell r="G2254" t="str">
            <v xml:space="preserve">  .  .</v>
          </cell>
          <cell r="H2254">
            <v>0.01</v>
          </cell>
          <cell r="I2254">
            <v>0</v>
          </cell>
          <cell r="J2254">
            <v>0</v>
          </cell>
          <cell r="K2254">
            <v>0.01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0.01</v>
          </cell>
          <cell r="Q2254">
            <v>0</v>
          </cell>
          <cell r="R2254">
            <v>123</v>
          </cell>
          <cell r="S2254">
            <v>935</v>
          </cell>
          <cell r="T2254" t="str">
            <v>амортизация (Очистка воды)</v>
          </cell>
          <cell r="U2254">
            <v>92000</v>
          </cell>
          <cell r="V2254">
            <v>27</v>
          </cell>
          <cell r="W2254">
            <v>15</v>
          </cell>
          <cell r="X2254">
            <v>12</v>
          </cell>
          <cell r="Y2254">
            <v>55.555555555555557</v>
          </cell>
          <cell r="Z2254">
            <v>51111.111111111117</v>
          </cell>
          <cell r="AA2254">
            <v>40888.888888888883</v>
          </cell>
          <cell r="AB2254">
            <v>4088888.8888888881</v>
          </cell>
          <cell r="AC2254">
            <v>40888.878888888881</v>
          </cell>
          <cell r="AD2254">
            <v>0</v>
          </cell>
          <cell r="AE2254">
            <v>40888.888888888883</v>
          </cell>
          <cell r="AF2254">
            <v>0</v>
          </cell>
          <cell r="AG2254">
            <v>238.51851851851848</v>
          </cell>
          <cell r="AH2254">
            <v>283.95061728395063</v>
          </cell>
        </row>
        <row r="2255">
          <cell r="A2255">
            <v>3847</v>
          </cell>
          <cell r="B2255" t="str">
            <v>Шкаф управления из 6 панелей</v>
          </cell>
          <cell r="C2255">
            <v>7</v>
          </cell>
          <cell r="D2255" t="str">
            <v>14</v>
          </cell>
          <cell r="E2255" t="str">
            <v>11.05.05</v>
          </cell>
          <cell r="F2255" t="str">
            <v/>
          </cell>
          <cell r="G2255" t="str">
            <v xml:space="preserve">  .  .</v>
          </cell>
          <cell r="H2255">
            <v>0.01</v>
          </cell>
          <cell r="I2255">
            <v>0</v>
          </cell>
          <cell r="J2255">
            <v>0</v>
          </cell>
          <cell r="K2255">
            <v>0.01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0.01</v>
          </cell>
          <cell r="Q2255">
            <v>0</v>
          </cell>
          <cell r="R2255">
            <v>123</v>
          </cell>
          <cell r="S2255">
            <v>935</v>
          </cell>
          <cell r="T2255" t="str">
            <v>амортизация (Очистка воды)</v>
          </cell>
          <cell r="U2255">
            <v>142800</v>
          </cell>
          <cell r="V2255">
            <v>27</v>
          </cell>
          <cell r="W2255">
            <v>15</v>
          </cell>
          <cell r="X2255">
            <v>12</v>
          </cell>
          <cell r="Y2255">
            <v>55.555555555555557</v>
          </cell>
          <cell r="Z2255">
            <v>79333.333333333343</v>
          </cell>
          <cell r="AA2255">
            <v>63466.666666666657</v>
          </cell>
          <cell r="AB2255">
            <v>6346666.6666666651</v>
          </cell>
          <cell r="AC2255">
            <v>63466.656666666648</v>
          </cell>
          <cell r="AD2255">
            <v>0</v>
          </cell>
          <cell r="AE2255">
            <v>63466.66666666665</v>
          </cell>
          <cell r="AF2255">
            <v>0</v>
          </cell>
          <cell r="AG2255">
            <v>370.22222222222217</v>
          </cell>
          <cell r="AH2255">
            <v>440.7407407407407</v>
          </cell>
        </row>
        <row r="2256">
          <cell r="A2256">
            <v>3848</v>
          </cell>
          <cell r="B2256" t="str">
            <v>Шкаф управления фильтрами</v>
          </cell>
          <cell r="C2256">
            <v>7</v>
          </cell>
          <cell r="D2256" t="str">
            <v>14</v>
          </cell>
          <cell r="E2256" t="str">
            <v>11.05.05</v>
          </cell>
          <cell r="F2256" t="str">
            <v/>
          </cell>
          <cell r="G2256" t="str">
            <v xml:space="preserve">  .  .</v>
          </cell>
          <cell r="H2256">
            <v>0.01</v>
          </cell>
          <cell r="I2256">
            <v>0</v>
          </cell>
          <cell r="J2256">
            <v>0</v>
          </cell>
          <cell r="K2256">
            <v>0.01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0.01</v>
          </cell>
          <cell r="Q2256">
            <v>0</v>
          </cell>
          <cell r="R2256">
            <v>123</v>
          </cell>
          <cell r="S2256">
            <v>935</v>
          </cell>
          <cell r="T2256" t="str">
            <v>амортизация (Очистка воды)</v>
          </cell>
          <cell r="U2256">
            <v>142800</v>
          </cell>
          <cell r="V2256">
            <v>27</v>
          </cell>
          <cell r="W2256">
            <v>15</v>
          </cell>
          <cell r="X2256">
            <v>12</v>
          </cell>
          <cell r="Y2256">
            <v>55.555555555555557</v>
          </cell>
          <cell r="Z2256">
            <v>79333.333333333343</v>
          </cell>
          <cell r="AA2256">
            <v>63466.666666666657</v>
          </cell>
          <cell r="AB2256">
            <v>6346666.6666666651</v>
          </cell>
          <cell r="AC2256">
            <v>63466.656666666648</v>
          </cell>
          <cell r="AD2256">
            <v>0</v>
          </cell>
          <cell r="AE2256">
            <v>63466.66666666665</v>
          </cell>
          <cell r="AF2256">
            <v>0</v>
          </cell>
          <cell r="AG2256">
            <v>370.22222222222217</v>
          </cell>
          <cell r="AH2256">
            <v>440.7407407407407</v>
          </cell>
        </row>
        <row r="2257">
          <cell r="A2257">
            <v>3850</v>
          </cell>
          <cell r="B2257" t="str">
            <v>Здание прирельс. склада</v>
          </cell>
          <cell r="C2257">
            <v>2.1</v>
          </cell>
          <cell r="D2257" t="str">
            <v>48</v>
          </cell>
          <cell r="E2257" t="str">
            <v>11.05.05</v>
          </cell>
          <cell r="F2257" t="str">
            <v/>
          </cell>
          <cell r="G2257" t="str">
            <v xml:space="preserve">  .  .</v>
          </cell>
          <cell r="H2257">
            <v>4625991.55</v>
          </cell>
          <cell r="I2257">
            <v>0</v>
          </cell>
          <cell r="J2257">
            <v>0</v>
          </cell>
          <cell r="K2257">
            <v>4625991.55</v>
          </cell>
          <cell r="L2257">
            <v>0</v>
          </cell>
          <cell r="M2257">
            <v>8095.49</v>
          </cell>
          <cell r="N2257">
            <v>8095.49</v>
          </cell>
          <cell r="O2257">
            <v>102445.05</v>
          </cell>
          <cell r="P2257">
            <v>4523546.5</v>
          </cell>
          <cell r="Q2257">
            <v>46259.92</v>
          </cell>
          <cell r="R2257">
            <v>122</v>
          </cell>
          <cell r="S2257">
            <v>935</v>
          </cell>
          <cell r="T2257" t="str">
            <v>амортизация (Очистка воды)</v>
          </cell>
          <cell r="U2257">
            <v>27402000</v>
          </cell>
          <cell r="V2257">
            <v>108.2</v>
          </cell>
          <cell r="W2257">
            <v>33</v>
          </cell>
          <cell r="X2257">
            <v>75.2</v>
          </cell>
          <cell r="Y2257">
            <v>30.499075785582253</v>
          </cell>
          <cell r="Z2257">
            <v>8357356.7467652485</v>
          </cell>
          <cell r="AA2257">
            <v>19044643.253234752</v>
          </cell>
          <cell r="AB2257">
            <v>4.2101132934600658</v>
          </cell>
          <cell r="AC2257">
            <v>14849956.970088933</v>
          </cell>
          <cell r="AD2257">
            <v>328860.21685418114</v>
          </cell>
          <cell r="AE2257">
            <v>19475948.520088933</v>
          </cell>
          <cell r="AF2257">
            <v>431305.26685418113</v>
          </cell>
          <cell r="AG2257">
            <v>34082.909910155635</v>
          </cell>
          <cell r="AH2257">
            <v>21104.436229205177</v>
          </cell>
        </row>
        <row r="2258">
          <cell r="A2258">
            <v>3851</v>
          </cell>
          <cell r="B2258" t="str">
            <v>Здание БРХ</v>
          </cell>
          <cell r="C2258">
            <v>2.1</v>
          </cell>
          <cell r="D2258" t="str">
            <v>48</v>
          </cell>
          <cell r="E2258" t="str">
            <v>11.05.05</v>
          </cell>
          <cell r="F2258" t="str">
            <v/>
          </cell>
          <cell r="G2258" t="str">
            <v xml:space="preserve">  .  .</v>
          </cell>
          <cell r="H2258">
            <v>1178119.01</v>
          </cell>
          <cell r="I2258">
            <v>0</v>
          </cell>
          <cell r="J2258">
            <v>0</v>
          </cell>
          <cell r="K2258">
            <v>1178119.01</v>
          </cell>
          <cell r="L2258">
            <v>0</v>
          </cell>
          <cell r="M2258">
            <v>2061.71</v>
          </cell>
          <cell r="N2258">
            <v>2061.71</v>
          </cell>
          <cell r="O2258">
            <v>59748.35</v>
          </cell>
          <cell r="P2258">
            <v>1118370.6599999999</v>
          </cell>
          <cell r="Q2258">
            <v>11781.19</v>
          </cell>
          <cell r="R2258">
            <v>122</v>
          </cell>
          <cell r="S2258">
            <v>935</v>
          </cell>
          <cell r="T2258" t="str">
            <v>амортизация (Очистка воды)</v>
          </cell>
          <cell r="U2258">
            <v>9637500</v>
          </cell>
          <cell r="V2258">
            <v>94.2</v>
          </cell>
          <cell r="W2258">
            <v>19</v>
          </cell>
          <cell r="X2258">
            <v>75.2</v>
          </cell>
          <cell r="Y2258">
            <v>20.169851380042463</v>
          </cell>
          <cell r="Z2258">
            <v>1943869.4267515924</v>
          </cell>
          <cell r="AA2258">
            <v>7693630.5732484078</v>
          </cell>
          <cell r="AB2258">
            <v>6.8793208266465147</v>
          </cell>
          <cell r="AC2258">
            <v>6926539.6317611737</v>
          </cell>
          <cell r="AD2258">
            <v>351279.71851276531</v>
          </cell>
          <cell r="AE2258">
            <v>8104658.6417611735</v>
          </cell>
          <cell r="AF2258">
            <v>411028.06851276528</v>
          </cell>
          <cell r="AG2258">
            <v>14183.152623082055</v>
          </cell>
          <cell r="AH2258">
            <v>8525.7430997876854</v>
          </cell>
        </row>
        <row r="2259">
          <cell r="A2259">
            <v>3852</v>
          </cell>
          <cell r="B2259" t="str">
            <v>Здание хлораторного узла</v>
          </cell>
          <cell r="C2259">
            <v>2.1</v>
          </cell>
          <cell r="D2259" t="str">
            <v>48</v>
          </cell>
          <cell r="E2259" t="str">
            <v>11.05.05</v>
          </cell>
          <cell r="F2259" t="str">
            <v/>
          </cell>
          <cell r="G2259" t="str">
            <v xml:space="preserve">  .  .</v>
          </cell>
          <cell r="H2259">
            <v>108433.86</v>
          </cell>
          <cell r="I2259">
            <v>0</v>
          </cell>
          <cell r="J2259">
            <v>0</v>
          </cell>
          <cell r="K2259">
            <v>108433.86</v>
          </cell>
          <cell r="L2259">
            <v>0</v>
          </cell>
          <cell r="M2259">
            <v>189.76</v>
          </cell>
          <cell r="N2259">
            <v>189.76</v>
          </cell>
          <cell r="O2259">
            <v>5499.24</v>
          </cell>
          <cell r="P2259">
            <v>102934.62</v>
          </cell>
          <cell r="Q2259">
            <v>1084.3399999999999</v>
          </cell>
          <cell r="R2259">
            <v>122</v>
          </cell>
          <cell r="S2259">
            <v>935</v>
          </cell>
          <cell r="T2259" t="str">
            <v>амортизация (Очистка воды)</v>
          </cell>
          <cell r="U2259">
            <v>7023000</v>
          </cell>
          <cell r="V2259">
            <v>108.2</v>
          </cell>
          <cell r="W2259">
            <v>33</v>
          </cell>
          <cell r="X2259">
            <v>75.2</v>
          </cell>
          <cell r="Y2259">
            <v>30.499075785582253</v>
          </cell>
          <cell r="Z2259">
            <v>2141950.0924214418</v>
          </cell>
          <cell r="AA2259">
            <v>4881049.9075785577</v>
          </cell>
          <cell r="AB2259">
            <v>47.418933567526238</v>
          </cell>
          <cell r="AC2259">
            <v>5033384.1438104408</v>
          </cell>
          <cell r="AD2259">
            <v>255268.85623188299</v>
          </cell>
          <cell r="AE2259">
            <v>5141818.0038104411</v>
          </cell>
          <cell r="AF2259">
            <v>260768.09623188298</v>
          </cell>
          <cell r="AG2259">
            <v>8998.181506668272</v>
          </cell>
          <cell r="AH2259">
            <v>5408.9648798521257</v>
          </cell>
        </row>
        <row r="2260">
          <cell r="A2260">
            <v>3853</v>
          </cell>
          <cell r="B2260" t="str">
            <v>Здание блока основных сооружений</v>
          </cell>
          <cell r="C2260">
            <v>2.1</v>
          </cell>
          <cell r="D2260" t="str">
            <v>48</v>
          </cell>
          <cell r="E2260" t="str">
            <v>11.05.05</v>
          </cell>
          <cell r="F2260" t="str">
            <v/>
          </cell>
          <cell r="G2260" t="str">
            <v xml:space="preserve">  .  .</v>
          </cell>
          <cell r="H2260">
            <v>9631059.6600000001</v>
          </cell>
          <cell r="I2260">
            <v>0</v>
          </cell>
          <cell r="J2260">
            <v>0</v>
          </cell>
          <cell r="K2260">
            <v>9631059.6600000001</v>
          </cell>
          <cell r="L2260">
            <v>0</v>
          </cell>
          <cell r="M2260">
            <v>16854.349999999999</v>
          </cell>
          <cell r="N2260">
            <v>16854.349999999999</v>
          </cell>
          <cell r="O2260">
            <v>487507.67</v>
          </cell>
          <cell r="P2260">
            <v>9143551.9900000002</v>
          </cell>
          <cell r="Q2260">
            <v>96310.6</v>
          </cell>
          <cell r="R2260">
            <v>122</v>
          </cell>
          <cell r="S2260">
            <v>935</v>
          </cell>
          <cell r="T2260" t="str">
            <v>амортизация (Очистка воды)</v>
          </cell>
          <cell r="U2260">
            <v>146755500</v>
          </cell>
          <cell r="V2260">
            <v>108.2</v>
          </cell>
          <cell r="W2260">
            <v>33</v>
          </cell>
          <cell r="X2260">
            <v>75.2</v>
          </cell>
          <cell r="Y2260">
            <v>30.499075785582253</v>
          </cell>
          <cell r="Z2260">
            <v>44759071.164510161</v>
          </cell>
          <cell r="AA2260">
            <v>101996428.83548984</v>
          </cell>
          <cell r="AB2260">
            <v>11.155011635198219</v>
          </cell>
          <cell r="AC2260">
            <v>97803522.906588212</v>
          </cell>
          <cell r="AD2260">
            <v>4950646.0610983735</v>
          </cell>
          <cell r="AE2260">
            <v>107434582.56658821</v>
          </cell>
          <cell r="AF2260">
            <v>5438153.7310983734</v>
          </cell>
          <cell r="AG2260">
            <v>188010.51949152935</v>
          </cell>
          <cell r="AH2260">
            <v>113027.95748613677</v>
          </cell>
        </row>
        <row r="2261">
          <cell r="A2261">
            <v>3854</v>
          </cell>
          <cell r="B2261" t="str">
            <v>Здание Контрольно-пропускного пункта</v>
          </cell>
          <cell r="C2261">
            <v>2.1</v>
          </cell>
          <cell r="D2261" t="str">
            <v>48</v>
          </cell>
          <cell r="E2261" t="str">
            <v>11.05.05</v>
          </cell>
          <cell r="F2261" t="str">
            <v/>
          </cell>
          <cell r="G2261" t="str">
            <v xml:space="preserve">  .  .</v>
          </cell>
          <cell r="H2261">
            <v>14917.92</v>
          </cell>
          <cell r="I2261">
            <v>0</v>
          </cell>
          <cell r="J2261">
            <v>0</v>
          </cell>
          <cell r="K2261">
            <v>14917.92</v>
          </cell>
          <cell r="L2261">
            <v>0</v>
          </cell>
          <cell r="M2261">
            <v>26.11</v>
          </cell>
          <cell r="N2261">
            <v>26.11</v>
          </cell>
          <cell r="O2261">
            <v>756.67</v>
          </cell>
          <cell r="P2261">
            <v>14161.25</v>
          </cell>
          <cell r="Q2261">
            <v>149.18</v>
          </cell>
          <cell r="R2261">
            <v>122</v>
          </cell>
          <cell r="S2261">
            <v>935</v>
          </cell>
          <cell r="T2261" t="str">
            <v>амортизация (Очистка воды)</v>
          </cell>
          <cell r="U2261">
            <v>217500</v>
          </cell>
          <cell r="V2261">
            <v>108.2</v>
          </cell>
          <cell r="W2261">
            <v>33</v>
          </cell>
          <cell r="X2261">
            <v>75.2</v>
          </cell>
          <cell r="Y2261">
            <v>30.499075785582253</v>
          </cell>
          <cell r="Z2261">
            <v>66335.489833641404</v>
          </cell>
          <cell r="AA2261">
            <v>151164.51016635861</v>
          </cell>
          <cell r="AB2261">
            <v>10.674517444883652</v>
          </cell>
          <cell r="AC2261">
            <v>144323.67728137871</v>
          </cell>
          <cell r="AD2261">
            <v>7320.4171150201119</v>
          </cell>
          <cell r="AE2261">
            <v>159241.59728137872</v>
          </cell>
          <cell r="AF2261">
            <v>8077.0871150201119</v>
          </cell>
          <cell r="AG2261">
            <v>278.67279524241275</v>
          </cell>
          <cell r="AH2261">
            <v>167.51386321626617</v>
          </cell>
        </row>
        <row r="2262">
          <cell r="A2262">
            <v>3855</v>
          </cell>
          <cell r="B2262" t="str">
            <v>Здание расходного склада аммиака</v>
          </cell>
          <cell r="C2262">
            <v>2.1</v>
          </cell>
          <cell r="D2262" t="str">
            <v>48</v>
          </cell>
          <cell r="E2262" t="str">
            <v>11.05.05</v>
          </cell>
          <cell r="F2262" t="str">
            <v/>
          </cell>
          <cell r="G2262" t="str">
            <v xml:space="preserve">  .  .</v>
          </cell>
          <cell r="H2262">
            <v>226406.3</v>
          </cell>
          <cell r="I2262">
            <v>0</v>
          </cell>
          <cell r="J2262">
            <v>0</v>
          </cell>
          <cell r="K2262">
            <v>226406.3</v>
          </cell>
          <cell r="L2262">
            <v>0</v>
          </cell>
          <cell r="M2262">
            <v>396.21</v>
          </cell>
          <cell r="N2262">
            <v>396.21</v>
          </cell>
          <cell r="O2262">
            <v>11482.17</v>
          </cell>
          <cell r="P2262">
            <v>214924.13</v>
          </cell>
          <cell r="Q2262">
            <v>2264.06</v>
          </cell>
          <cell r="R2262">
            <v>122</v>
          </cell>
          <cell r="S2262">
            <v>935</v>
          </cell>
          <cell r="T2262" t="str">
            <v>амортизация (Очистка воды)</v>
          </cell>
          <cell r="U2262">
            <v>2089500</v>
          </cell>
          <cell r="V2262">
            <v>108.2</v>
          </cell>
          <cell r="W2262">
            <v>33</v>
          </cell>
          <cell r="X2262">
            <v>75.2</v>
          </cell>
          <cell r="Y2262">
            <v>30.499075785582253</v>
          </cell>
          <cell r="Z2262">
            <v>637278.18853974121</v>
          </cell>
          <cell r="AA2262">
            <v>1452221.8114602589</v>
          </cell>
          <cell r="AB2262">
            <v>6.7569044548895407</v>
          </cell>
          <cell r="AC2262">
            <v>1303399.4370850576</v>
          </cell>
          <cell r="AD2262">
            <v>66101.755624799043</v>
          </cell>
          <cell r="AE2262">
            <v>1529805.7370850577</v>
          </cell>
          <cell r="AF2262">
            <v>77583.925624799042</v>
          </cell>
          <cell r="AG2262">
            <v>2677.1600398988508</v>
          </cell>
          <cell r="AH2262">
            <v>1609.2883548983364</v>
          </cell>
        </row>
        <row r="2263">
          <cell r="A2263">
            <v>3856</v>
          </cell>
          <cell r="B2263" t="str">
            <v>Здание насосной станции повт. использ.</v>
          </cell>
          <cell r="C2263">
            <v>2.1</v>
          </cell>
          <cell r="D2263" t="str">
            <v>48</v>
          </cell>
          <cell r="E2263" t="str">
            <v>11.05.05</v>
          </cell>
          <cell r="F2263" t="str">
            <v/>
          </cell>
          <cell r="G2263" t="str">
            <v xml:space="preserve">  .  .</v>
          </cell>
          <cell r="H2263">
            <v>153673.04</v>
          </cell>
          <cell r="I2263">
            <v>0</v>
          </cell>
          <cell r="J2263">
            <v>0</v>
          </cell>
          <cell r="K2263">
            <v>153673.04</v>
          </cell>
          <cell r="L2263">
            <v>0</v>
          </cell>
          <cell r="M2263">
            <v>268.93</v>
          </cell>
          <cell r="N2263">
            <v>268.93</v>
          </cell>
          <cell r="O2263">
            <v>7793.59</v>
          </cell>
          <cell r="P2263">
            <v>145879.45000000001</v>
          </cell>
          <cell r="Q2263">
            <v>1536.73</v>
          </cell>
          <cell r="R2263">
            <v>122</v>
          </cell>
          <cell r="S2263">
            <v>935</v>
          </cell>
          <cell r="T2263" t="str">
            <v>амортизация (Очистка воды)</v>
          </cell>
          <cell r="U2263">
            <v>2241000</v>
          </cell>
          <cell r="V2263">
            <v>108.2</v>
          </cell>
          <cell r="W2263">
            <v>33</v>
          </cell>
          <cell r="X2263">
            <v>75.2</v>
          </cell>
          <cell r="Y2263">
            <v>30.499075785582253</v>
          </cell>
          <cell r="Z2263">
            <v>683484.28835489822</v>
          </cell>
          <cell r="AA2263">
            <v>1557515.7116451017</v>
          </cell>
          <cell r="AB2263">
            <v>10.676731449461192</v>
          </cell>
          <cell r="AC2263">
            <v>1487052.7391023077</v>
          </cell>
          <cell r="AD2263">
            <v>75416.47745720626</v>
          </cell>
          <cell r="AE2263">
            <v>1640725.7791023077</v>
          </cell>
          <cell r="AF2263">
            <v>83210.067457206256</v>
          </cell>
          <cell r="AG2263">
            <v>2871.2701134290387</v>
          </cell>
          <cell r="AH2263">
            <v>1725.970425138632</v>
          </cell>
        </row>
        <row r="2264">
          <cell r="A2264">
            <v>3857</v>
          </cell>
          <cell r="B2264" t="str">
            <v>Блок реагентного хоз-ва</v>
          </cell>
          <cell r="C2264">
            <v>2.1</v>
          </cell>
          <cell r="D2264" t="str">
            <v>48</v>
          </cell>
          <cell r="E2264" t="str">
            <v>11.05.05</v>
          </cell>
          <cell r="F2264" t="str">
            <v/>
          </cell>
          <cell r="G2264" t="str">
            <v xml:space="preserve">  .  .</v>
          </cell>
          <cell r="H2264">
            <v>690635.81</v>
          </cell>
          <cell r="I2264">
            <v>0</v>
          </cell>
          <cell r="J2264">
            <v>0</v>
          </cell>
          <cell r="K2264">
            <v>690635.81</v>
          </cell>
          <cell r="L2264">
            <v>0</v>
          </cell>
          <cell r="M2264">
            <v>1208.6099999999999</v>
          </cell>
          <cell r="N2264">
            <v>1208.6099999999999</v>
          </cell>
          <cell r="O2264">
            <v>35025.53</v>
          </cell>
          <cell r="P2264">
            <v>655610.28</v>
          </cell>
          <cell r="Q2264">
            <v>6906.36</v>
          </cell>
          <cell r="R2264">
            <v>122</v>
          </cell>
          <cell r="S2264">
            <v>935</v>
          </cell>
          <cell r="T2264" t="str">
            <v>амортизация (Очистка воды)</v>
          </cell>
          <cell r="U2264">
            <v>25873500</v>
          </cell>
          <cell r="V2264">
            <v>108.2</v>
          </cell>
          <cell r="W2264">
            <v>33</v>
          </cell>
          <cell r="X2264">
            <v>75.2</v>
          </cell>
          <cell r="Y2264">
            <v>30.499075785582253</v>
          </cell>
          <cell r="Z2264">
            <v>7891178.3733826242</v>
          </cell>
          <cell r="AA2264">
            <v>17982321.626617376</v>
          </cell>
          <cell r="AB2264">
            <v>27.428370443821251</v>
          </cell>
          <cell r="AC2264">
            <v>18252379.028448552</v>
          </cell>
          <cell r="AD2264">
            <v>925667.68183117453</v>
          </cell>
          <cell r="AE2264">
            <v>18943014.838448551</v>
          </cell>
          <cell r="AF2264">
            <v>960693.21183117456</v>
          </cell>
          <cell r="AG2264">
            <v>33150.275967284964</v>
          </cell>
          <cell r="AH2264">
            <v>19927.218114602587</v>
          </cell>
        </row>
        <row r="2265">
          <cell r="A2265">
            <v>3858</v>
          </cell>
          <cell r="B2265" t="str">
            <v>Здание микрофильторов</v>
          </cell>
          <cell r="C2265">
            <v>2.1</v>
          </cell>
          <cell r="D2265" t="str">
            <v>48</v>
          </cell>
          <cell r="E2265" t="str">
            <v>11.05.05</v>
          </cell>
          <cell r="F2265" t="str">
            <v/>
          </cell>
          <cell r="G2265" t="str">
            <v xml:space="preserve">  .  .</v>
          </cell>
          <cell r="H2265">
            <v>0.01</v>
          </cell>
          <cell r="I2265">
            <v>0</v>
          </cell>
          <cell r="J2265">
            <v>0</v>
          </cell>
          <cell r="K2265">
            <v>0.01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0.01</v>
          </cell>
          <cell r="Q2265">
            <v>0</v>
          </cell>
          <cell r="R2265">
            <v>122</v>
          </cell>
          <cell r="S2265">
            <v>935</v>
          </cell>
          <cell r="T2265" t="str">
            <v>амортизация (Очистка воды)</v>
          </cell>
          <cell r="U2265">
            <v>18000000</v>
          </cell>
          <cell r="V2265">
            <v>108.2</v>
          </cell>
          <cell r="W2265">
            <v>33</v>
          </cell>
          <cell r="X2265">
            <v>75.2</v>
          </cell>
          <cell r="Y2265">
            <v>30.499075785582253</v>
          </cell>
          <cell r="Z2265">
            <v>5489833.6414048057</v>
          </cell>
          <cell r="AA2265">
            <v>12510166.358595194</v>
          </cell>
          <cell r="AB2265">
            <v>1251016635.8595195</v>
          </cell>
          <cell r="AC2265">
            <v>12510166.348595195</v>
          </cell>
          <cell r="AD2265">
            <v>0</v>
          </cell>
          <cell r="AE2265">
            <v>12510166.358595194</v>
          </cell>
          <cell r="AF2265">
            <v>0</v>
          </cell>
          <cell r="AG2265">
            <v>21892.791127541586</v>
          </cell>
          <cell r="AH2265">
            <v>13863.216266173753</v>
          </cell>
        </row>
        <row r="2266">
          <cell r="A2266">
            <v>3859</v>
          </cell>
          <cell r="B2266" t="str">
            <v>Здание охраны</v>
          </cell>
          <cell r="C2266">
            <v>2.1</v>
          </cell>
          <cell r="D2266" t="str">
            <v>48</v>
          </cell>
          <cell r="E2266" t="str">
            <v>11.05.05</v>
          </cell>
          <cell r="F2266" t="str">
            <v/>
          </cell>
          <cell r="G2266" t="str">
            <v xml:space="preserve">  .  .</v>
          </cell>
          <cell r="H2266">
            <v>99201.42</v>
          </cell>
          <cell r="I2266">
            <v>0</v>
          </cell>
          <cell r="J2266">
            <v>0</v>
          </cell>
          <cell r="K2266">
            <v>99201.42</v>
          </cell>
          <cell r="L2266">
            <v>0</v>
          </cell>
          <cell r="M2266">
            <v>173.6</v>
          </cell>
          <cell r="N2266">
            <v>173.6</v>
          </cell>
          <cell r="O2266">
            <v>5030.9399999999996</v>
          </cell>
          <cell r="P2266">
            <v>94170.48</v>
          </cell>
          <cell r="Q2266">
            <v>992.01</v>
          </cell>
          <cell r="R2266">
            <v>122</v>
          </cell>
          <cell r="S2266">
            <v>935</v>
          </cell>
          <cell r="T2266" t="str">
            <v>амортизация (Очистка воды)</v>
          </cell>
          <cell r="U2266">
            <v>955500</v>
          </cell>
          <cell r="V2266">
            <v>103.2</v>
          </cell>
          <cell r="W2266">
            <v>28</v>
          </cell>
          <cell r="X2266">
            <v>75.2</v>
          </cell>
          <cell r="Y2266">
            <v>27.131782945736433</v>
          </cell>
          <cell r="Z2266">
            <v>259244.1860465116</v>
          </cell>
          <cell r="AA2266">
            <v>696255.81395348837</v>
          </cell>
          <cell r="AB2266">
            <v>7.3935676440588214</v>
          </cell>
          <cell r="AC2266">
            <v>634250.98915668961</v>
          </cell>
          <cell r="AD2266">
            <v>32165.655203201288</v>
          </cell>
          <cell r="AE2266">
            <v>733452.40915668965</v>
          </cell>
          <cell r="AF2266">
            <v>37196.595203201286</v>
          </cell>
          <cell r="AG2266">
            <v>1283.5417160242071</v>
          </cell>
          <cell r="AH2266">
            <v>771.56007751937977</v>
          </cell>
        </row>
        <row r="2267">
          <cell r="A2267">
            <v>3860</v>
          </cell>
          <cell r="B2267" t="str">
            <v>Здание станции смешения</v>
          </cell>
          <cell r="C2267">
            <v>2.1</v>
          </cell>
          <cell r="D2267" t="str">
            <v>48</v>
          </cell>
          <cell r="E2267" t="str">
            <v>11.05.05</v>
          </cell>
          <cell r="F2267" t="str">
            <v/>
          </cell>
          <cell r="G2267" t="str">
            <v xml:space="preserve">  .  .</v>
          </cell>
          <cell r="H2267">
            <v>19493.77</v>
          </cell>
          <cell r="I2267">
            <v>0</v>
          </cell>
          <cell r="J2267">
            <v>0</v>
          </cell>
          <cell r="K2267">
            <v>19493.77</v>
          </cell>
          <cell r="L2267">
            <v>0</v>
          </cell>
          <cell r="M2267">
            <v>34.11</v>
          </cell>
          <cell r="N2267">
            <v>34.11</v>
          </cell>
          <cell r="O2267">
            <v>988.51</v>
          </cell>
          <cell r="P2267">
            <v>18505.259999999998</v>
          </cell>
          <cell r="Q2267">
            <v>194.94</v>
          </cell>
          <cell r="R2267">
            <v>122</v>
          </cell>
          <cell r="S2267">
            <v>935</v>
          </cell>
          <cell r="T2267" t="str">
            <v>амортизация (Очистка воды)</v>
          </cell>
          <cell r="U2267">
            <v>187500</v>
          </cell>
          <cell r="V2267">
            <v>100.2</v>
          </cell>
          <cell r="W2267">
            <v>25</v>
          </cell>
          <cell r="X2267">
            <v>75.2</v>
          </cell>
          <cell r="Y2267">
            <v>24.950099800399201</v>
          </cell>
          <cell r="Z2267">
            <v>46781.437125748504</v>
          </cell>
          <cell r="AA2267">
            <v>140718.56287425151</v>
          </cell>
          <cell r="AB2267">
            <v>7.6042467316996101</v>
          </cell>
          <cell r="AC2267">
            <v>128741.66681100392</v>
          </cell>
          <cell r="AD2267">
            <v>6528.3639367523811</v>
          </cell>
          <cell r="AE2267">
            <v>148235.43681100392</v>
          </cell>
          <cell r="AF2267">
            <v>7516.8739367523813</v>
          </cell>
          <cell r="AG2267">
            <v>259.41201441925688</v>
          </cell>
          <cell r="AH2267">
            <v>155.93812375249499</v>
          </cell>
        </row>
        <row r="2268">
          <cell r="A2268">
            <v>3861</v>
          </cell>
          <cell r="B2268" t="str">
            <v>Здание микрофильтров</v>
          </cell>
          <cell r="C2268">
            <v>2.1</v>
          </cell>
          <cell r="D2268" t="str">
            <v>48</v>
          </cell>
          <cell r="E2268" t="str">
            <v>11.05.05</v>
          </cell>
          <cell r="F2268" t="str">
            <v/>
          </cell>
          <cell r="G2268" t="str">
            <v xml:space="preserve">  .  .</v>
          </cell>
          <cell r="H2268">
            <v>1941748.74</v>
          </cell>
          <cell r="I2268">
            <v>0</v>
          </cell>
          <cell r="J2268">
            <v>0</v>
          </cell>
          <cell r="K2268">
            <v>1941748.74</v>
          </cell>
          <cell r="L2268">
            <v>0</v>
          </cell>
          <cell r="M2268">
            <v>3398.06</v>
          </cell>
          <cell r="N2268">
            <v>3398.06</v>
          </cell>
          <cell r="O2268">
            <v>98475.78</v>
          </cell>
          <cell r="P2268">
            <v>1843272.96</v>
          </cell>
          <cell r="Q2268">
            <v>19417.490000000002</v>
          </cell>
          <cell r="R2268">
            <v>122</v>
          </cell>
          <cell r="S2268">
            <v>935</v>
          </cell>
          <cell r="T2268" t="str">
            <v>амортизация (Очистка воды)</v>
          </cell>
          <cell r="U2268">
            <v>21084000</v>
          </cell>
          <cell r="V2268">
            <v>105.2</v>
          </cell>
          <cell r="W2268">
            <v>30</v>
          </cell>
          <cell r="X2268">
            <v>75.2</v>
          </cell>
          <cell r="Y2268">
            <v>28.517110266159694</v>
          </cell>
          <cell r="Z2268">
            <v>6012547.5285171103</v>
          </cell>
          <cell r="AA2268">
            <v>15071452.47148289</v>
          </cell>
          <cell r="AB2268">
            <v>8.1764626284556847</v>
          </cell>
          <cell r="AC2268">
            <v>13934887.266460914</v>
          </cell>
          <cell r="AD2268">
            <v>706707.7549780237</v>
          </cell>
          <cell r="AE2268">
            <v>15876636.006460914</v>
          </cell>
          <cell r="AF2268">
            <v>805183.53497802373</v>
          </cell>
          <cell r="AG2268">
            <v>27784.113011306603</v>
          </cell>
          <cell r="AH2268">
            <v>16701.520912547527</v>
          </cell>
        </row>
        <row r="2269">
          <cell r="A2269">
            <v>3862</v>
          </cell>
          <cell r="B2269" t="str">
            <v>Блок основных сооружений  2 очередь</v>
          </cell>
          <cell r="C2269">
            <v>2.1</v>
          </cell>
          <cell r="D2269" t="str">
            <v>48</v>
          </cell>
          <cell r="E2269" t="str">
            <v>11.05.05</v>
          </cell>
          <cell r="F2269" t="str">
            <v/>
          </cell>
          <cell r="G2269" t="str">
            <v xml:space="preserve">  .  .</v>
          </cell>
          <cell r="H2269">
            <v>18008539.98</v>
          </cell>
          <cell r="I2269">
            <v>0</v>
          </cell>
          <cell r="J2269">
            <v>0</v>
          </cell>
          <cell r="K2269">
            <v>18008539.98</v>
          </cell>
          <cell r="L2269">
            <v>0</v>
          </cell>
          <cell r="M2269">
            <v>31514.94</v>
          </cell>
          <cell r="N2269">
            <v>31514.94</v>
          </cell>
          <cell r="O2269">
            <v>825331.17</v>
          </cell>
          <cell r="P2269">
            <v>17183208.809999999</v>
          </cell>
          <cell r="Q2269">
            <v>180085.4</v>
          </cell>
          <cell r="R2269">
            <v>122</v>
          </cell>
          <cell r="S2269">
            <v>935</v>
          </cell>
          <cell r="T2269" t="str">
            <v>амортизация (Очистка воды)</v>
          </cell>
          <cell r="U2269">
            <v>79398000</v>
          </cell>
          <cell r="V2269">
            <v>100.2</v>
          </cell>
          <cell r="W2269">
            <v>25</v>
          </cell>
          <cell r="X2269">
            <v>75.2</v>
          </cell>
          <cell r="Y2269">
            <v>24.950099800399201</v>
          </cell>
          <cell r="Z2269">
            <v>19809880.239520956</v>
          </cell>
          <cell r="AA2269">
            <v>59588119.760479048</v>
          </cell>
          <cell r="AB2269">
            <v>3.4678109554136909</v>
          </cell>
          <cell r="AC2269">
            <v>44441672.253649458</v>
          </cell>
          <cell r="AD2269">
            <v>2036761.3031703997</v>
          </cell>
          <cell r="AE2269">
            <v>62450212.233649462</v>
          </cell>
          <cell r="AF2269">
            <v>2862092.4731703997</v>
          </cell>
          <cell r="AG2269">
            <v>109287.87140888657</v>
          </cell>
          <cell r="AH2269">
            <v>66032.934131736532</v>
          </cell>
        </row>
        <row r="2270">
          <cell r="A2270">
            <v>3863</v>
          </cell>
          <cell r="B2270" t="str">
            <v>Здание блока основ сооруж 3 очередь</v>
          </cell>
          <cell r="C2270">
            <v>2.1</v>
          </cell>
          <cell r="D2270" t="str">
            <v>48</v>
          </cell>
          <cell r="E2270" t="str">
            <v>11.05.05</v>
          </cell>
          <cell r="F2270" t="str">
            <v/>
          </cell>
          <cell r="G2270" t="str">
            <v xml:space="preserve">  .  .</v>
          </cell>
          <cell r="H2270">
            <v>18664605.670000002</v>
          </cell>
          <cell r="I2270">
            <v>0</v>
          </cell>
          <cell r="J2270">
            <v>0</v>
          </cell>
          <cell r="K2270">
            <v>18664605.670000002</v>
          </cell>
          <cell r="L2270">
            <v>0</v>
          </cell>
          <cell r="M2270">
            <v>32663.06</v>
          </cell>
          <cell r="N2270">
            <v>32663.06</v>
          </cell>
          <cell r="O2270">
            <v>946575.48</v>
          </cell>
          <cell r="P2270">
            <v>17718030.190000001</v>
          </cell>
          <cell r="Q2270">
            <v>186646.06</v>
          </cell>
          <cell r="R2270">
            <v>122</v>
          </cell>
          <cell r="S2270">
            <v>935</v>
          </cell>
          <cell r="T2270" t="str">
            <v>амортизация (Очистка воды)</v>
          </cell>
          <cell r="U2270">
            <v>79650000</v>
          </cell>
          <cell r="V2270">
            <v>94.2</v>
          </cell>
          <cell r="W2270">
            <v>19</v>
          </cell>
          <cell r="X2270">
            <v>75.2</v>
          </cell>
          <cell r="Y2270">
            <v>20.169851380042463</v>
          </cell>
          <cell r="Z2270">
            <v>16065286.624203822</v>
          </cell>
          <cell r="AA2270">
            <v>63584713.375796176</v>
          </cell>
          <cell r="AB2270">
            <v>3.5887010403494619</v>
          </cell>
          <cell r="AC2270">
            <v>48317084.115641467</v>
          </cell>
          <cell r="AD2270">
            <v>2450400.9298452912</v>
          </cell>
          <cell r="AE2270">
            <v>66981689.785641469</v>
          </cell>
          <cell r="AF2270">
            <v>3396976.4098452912</v>
          </cell>
          <cell r="AG2270">
            <v>117217.95712487258</v>
          </cell>
          <cell r="AH2270">
            <v>70461.783439490435</v>
          </cell>
        </row>
        <row r="2271">
          <cell r="A2271">
            <v>3864</v>
          </cell>
          <cell r="B2271" t="str">
            <v>Здание ГО  в\о</v>
          </cell>
          <cell r="C2271">
            <v>2.1</v>
          </cell>
          <cell r="D2271" t="str">
            <v>48</v>
          </cell>
          <cell r="E2271" t="str">
            <v>11.05.05</v>
          </cell>
          <cell r="F2271" t="str">
            <v/>
          </cell>
          <cell r="G2271" t="str">
            <v xml:space="preserve">  .  .</v>
          </cell>
          <cell r="H2271">
            <v>0.01</v>
          </cell>
          <cell r="I2271">
            <v>0</v>
          </cell>
          <cell r="J2271">
            <v>0</v>
          </cell>
          <cell r="K2271">
            <v>0.01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0.01</v>
          </cell>
          <cell r="Q2271">
            <v>0</v>
          </cell>
          <cell r="R2271">
            <v>122</v>
          </cell>
          <cell r="S2271">
            <v>935</v>
          </cell>
          <cell r="T2271" t="str">
            <v>амортизация (Очистка воды)</v>
          </cell>
          <cell r="U2271">
            <v>1561500</v>
          </cell>
          <cell r="V2271">
            <v>104.2</v>
          </cell>
          <cell r="W2271">
            <v>29</v>
          </cell>
          <cell r="X2271">
            <v>75.2</v>
          </cell>
          <cell r="Y2271">
            <v>27.831094049904031</v>
          </cell>
          <cell r="Z2271">
            <v>434582.53358925146</v>
          </cell>
          <cell r="AA2271">
            <v>1126917.4664107487</v>
          </cell>
          <cell r="AB2271">
            <v>112691746.64107487</v>
          </cell>
          <cell r="AC2271">
            <v>1126917.4564107487</v>
          </cell>
          <cell r="AD2271">
            <v>0</v>
          </cell>
          <cell r="AE2271">
            <v>1126917.4664107487</v>
          </cell>
          <cell r="AF2271">
            <v>0</v>
          </cell>
          <cell r="AG2271">
            <v>1972.1055662188101</v>
          </cell>
          <cell r="AH2271">
            <v>1248.8003838771592</v>
          </cell>
        </row>
        <row r="2272">
          <cell r="A2272">
            <v>3865</v>
          </cell>
          <cell r="B2272" t="str">
            <v>Эл котел</v>
          </cell>
          <cell r="C2272">
            <v>15</v>
          </cell>
          <cell r="D2272" t="str">
            <v>7</v>
          </cell>
          <cell r="E2272" t="str">
            <v>11.05.05</v>
          </cell>
          <cell r="F2272" t="str">
            <v/>
          </cell>
          <cell r="G2272" t="str">
            <v xml:space="preserve">  .  .</v>
          </cell>
          <cell r="H2272">
            <v>0.01</v>
          </cell>
          <cell r="I2272">
            <v>0</v>
          </cell>
          <cell r="J2272">
            <v>0</v>
          </cell>
          <cell r="K2272">
            <v>0.01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0.01</v>
          </cell>
          <cell r="Q2272">
            <v>0</v>
          </cell>
          <cell r="R2272">
            <v>123</v>
          </cell>
          <cell r="S2272">
            <v>935</v>
          </cell>
          <cell r="T2272" t="str">
            <v>амортизация (Очистка воды)</v>
          </cell>
          <cell r="U2272">
            <v>51000</v>
          </cell>
          <cell r="V2272">
            <v>13</v>
          </cell>
          <cell r="W2272">
            <v>8</v>
          </cell>
          <cell r="X2272">
            <v>5</v>
          </cell>
          <cell r="Y2272">
            <v>61.53846153846154</v>
          </cell>
          <cell r="Z2272">
            <v>31384.615384615387</v>
          </cell>
          <cell r="AA2272">
            <v>19615.384615384613</v>
          </cell>
          <cell r="AB2272">
            <v>1961538.4615384613</v>
          </cell>
          <cell r="AC2272">
            <v>19615.374615384615</v>
          </cell>
          <cell r="AD2272">
            <v>0</v>
          </cell>
          <cell r="AE2272">
            <v>19615.384615384613</v>
          </cell>
          <cell r="AF2272">
            <v>0</v>
          </cell>
          <cell r="AG2272">
            <v>245.19230769230765</v>
          </cell>
          <cell r="AH2272">
            <v>326.92307692307691</v>
          </cell>
        </row>
        <row r="2273">
          <cell r="A2273">
            <v>3867</v>
          </cell>
          <cell r="B2273" t="str">
            <v>Вакуумбункер</v>
          </cell>
          <cell r="C2273">
            <v>8</v>
          </cell>
          <cell r="D2273" t="str">
            <v>13</v>
          </cell>
          <cell r="E2273" t="str">
            <v>11.05.05</v>
          </cell>
          <cell r="F2273" t="str">
            <v/>
          </cell>
          <cell r="G2273" t="str">
            <v xml:space="preserve">  .  .</v>
          </cell>
          <cell r="H2273">
            <v>0.01</v>
          </cell>
          <cell r="I2273">
            <v>0</v>
          </cell>
          <cell r="J2273">
            <v>0</v>
          </cell>
          <cell r="K2273">
            <v>0.01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0.01</v>
          </cell>
          <cell r="Q2273">
            <v>0</v>
          </cell>
          <cell r="R2273">
            <v>123</v>
          </cell>
          <cell r="S2273">
            <v>935</v>
          </cell>
          <cell r="T2273" t="str">
            <v>амортизация (Очистка воды)</v>
          </cell>
          <cell r="U2273">
            <v>1256000</v>
          </cell>
          <cell r="V2273">
            <v>25</v>
          </cell>
          <cell r="W2273">
            <v>14</v>
          </cell>
          <cell r="X2273">
            <v>11</v>
          </cell>
          <cell r="Y2273">
            <v>56</v>
          </cell>
          <cell r="Z2273">
            <v>703360</v>
          </cell>
          <cell r="AA2273">
            <v>552640</v>
          </cell>
          <cell r="AB2273">
            <v>55264000</v>
          </cell>
          <cell r="AC2273">
            <v>552639.99</v>
          </cell>
          <cell r="AD2273">
            <v>0</v>
          </cell>
          <cell r="AE2273">
            <v>552640</v>
          </cell>
          <cell r="AF2273">
            <v>0</v>
          </cell>
          <cell r="AG2273">
            <v>3684.2666666666664</v>
          </cell>
          <cell r="AH2273">
            <v>4186.666666666667</v>
          </cell>
        </row>
        <row r="2274">
          <cell r="A2274">
            <v>3868</v>
          </cell>
          <cell r="B2274" t="str">
            <v>Вакуумбункер</v>
          </cell>
          <cell r="C2274">
            <v>8</v>
          </cell>
          <cell r="D2274" t="str">
            <v>13</v>
          </cell>
          <cell r="E2274" t="str">
            <v>11.05.05</v>
          </cell>
          <cell r="F2274" t="str">
            <v/>
          </cell>
          <cell r="G2274" t="str">
            <v xml:space="preserve">  .  .</v>
          </cell>
          <cell r="H2274">
            <v>0.01</v>
          </cell>
          <cell r="I2274">
            <v>0</v>
          </cell>
          <cell r="J2274">
            <v>0</v>
          </cell>
          <cell r="K2274">
            <v>0.01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0.01</v>
          </cell>
          <cell r="Q2274">
            <v>0</v>
          </cell>
          <cell r="R2274">
            <v>123</v>
          </cell>
          <cell r="S2274">
            <v>935</v>
          </cell>
          <cell r="T2274" t="str">
            <v>амортизация (Очистка воды)</v>
          </cell>
          <cell r="U2274">
            <v>1256000</v>
          </cell>
          <cell r="V2274">
            <v>25</v>
          </cell>
          <cell r="W2274">
            <v>14</v>
          </cell>
          <cell r="X2274">
            <v>11</v>
          </cell>
          <cell r="Y2274">
            <v>56</v>
          </cell>
          <cell r="Z2274">
            <v>703360</v>
          </cell>
          <cell r="AA2274">
            <v>552640</v>
          </cell>
          <cell r="AB2274">
            <v>55264000</v>
          </cell>
          <cell r="AC2274">
            <v>552639.99</v>
          </cell>
          <cell r="AD2274">
            <v>0</v>
          </cell>
          <cell r="AE2274">
            <v>552640</v>
          </cell>
          <cell r="AF2274">
            <v>0</v>
          </cell>
          <cell r="AG2274">
            <v>3684.2666666666664</v>
          </cell>
          <cell r="AH2274">
            <v>4186.666666666667</v>
          </cell>
        </row>
        <row r="2275">
          <cell r="A2275">
            <v>3869</v>
          </cell>
          <cell r="B2275" t="str">
            <v>Воздуходувка     3 шт</v>
          </cell>
          <cell r="C2275">
            <v>15</v>
          </cell>
          <cell r="D2275" t="str">
            <v>7</v>
          </cell>
          <cell r="E2275" t="str">
            <v>11.05.05</v>
          </cell>
          <cell r="F2275" t="str">
            <v/>
          </cell>
          <cell r="G2275" t="str">
            <v xml:space="preserve">  .  .</v>
          </cell>
          <cell r="H2275">
            <v>0.01</v>
          </cell>
          <cell r="I2275">
            <v>0</v>
          </cell>
          <cell r="J2275">
            <v>0</v>
          </cell>
          <cell r="K2275">
            <v>0.01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0.01</v>
          </cell>
          <cell r="Q2275">
            <v>0</v>
          </cell>
          <cell r="R2275">
            <v>123</v>
          </cell>
          <cell r="S2275">
            <v>935</v>
          </cell>
          <cell r="T2275" t="str">
            <v>амортизация (Очистка воды)</v>
          </cell>
          <cell r="U2275">
            <v>225000</v>
          </cell>
          <cell r="V2275">
            <v>13</v>
          </cell>
          <cell r="W2275">
            <v>8</v>
          </cell>
          <cell r="X2275">
            <v>5</v>
          </cell>
          <cell r="Y2275">
            <v>61.53846153846154</v>
          </cell>
          <cell r="Z2275">
            <v>138461.53846153847</v>
          </cell>
          <cell r="AA2275">
            <v>86538.461538461532</v>
          </cell>
          <cell r="AB2275">
            <v>8653846.1538461521</v>
          </cell>
          <cell r="AC2275">
            <v>86538.451538461522</v>
          </cell>
          <cell r="AD2275">
            <v>0</v>
          </cell>
          <cell r="AE2275">
            <v>86538.461538461517</v>
          </cell>
          <cell r="AF2275">
            <v>0</v>
          </cell>
          <cell r="AG2275">
            <v>1081.7307692307688</v>
          </cell>
          <cell r="AH2275">
            <v>1442.3076923076924</v>
          </cell>
        </row>
        <row r="2276">
          <cell r="A2276">
            <v>3870</v>
          </cell>
          <cell r="B2276" t="str">
            <v>Воздуходувка        2 шт</v>
          </cell>
          <cell r="C2276">
            <v>15</v>
          </cell>
          <cell r="D2276" t="str">
            <v>7</v>
          </cell>
          <cell r="E2276" t="str">
            <v>11.05.05</v>
          </cell>
          <cell r="F2276" t="str">
            <v/>
          </cell>
          <cell r="G2276" t="str">
            <v xml:space="preserve">  .  .</v>
          </cell>
          <cell r="H2276">
            <v>0.01</v>
          </cell>
          <cell r="I2276">
            <v>0</v>
          </cell>
          <cell r="J2276">
            <v>0</v>
          </cell>
          <cell r="K2276">
            <v>0.01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0.01</v>
          </cell>
          <cell r="Q2276">
            <v>0</v>
          </cell>
          <cell r="R2276">
            <v>123</v>
          </cell>
          <cell r="S2276">
            <v>935</v>
          </cell>
          <cell r="T2276" t="str">
            <v>амортизация (Очистка воды)</v>
          </cell>
          <cell r="U2276">
            <v>150000</v>
          </cell>
          <cell r="V2276">
            <v>13</v>
          </cell>
          <cell r="W2276">
            <v>8</v>
          </cell>
          <cell r="X2276">
            <v>5</v>
          </cell>
          <cell r="Y2276">
            <v>61.53846153846154</v>
          </cell>
          <cell r="Z2276">
            <v>92307.692307692312</v>
          </cell>
          <cell r="AA2276">
            <v>57692.307692307688</v>
          </cell>
          <cell r="AB2276">
            <v>5769230.769230769</v>
          </cell>
          <cell r="AC2276">
            <v>57692.297692307686</v>
          </cell>
          <cell r="AD2276">
            <v>0</v>
          </cell>
          <cell r="AE2276">
            <v>57692.307692307688</v>
          </cell>
          <cell r="AF2276">
            <v>0</v>
          </cell>
          <cell r="AG2276">
            <v>721.15384615384608</v>
          </cell>
          <cell r="AH2276">
            <v>961.53846153846155</v>
          </cell>
        </row>
        <row r="2277">
          <cell r="A2277">
            <v>3872</v>
          </cell>
          <cell r="B2277" t="str">
            <v>РОтаметр РМФ-61,66   3 шт</v>
          </cell>
          <cell r="C2277">
            <v>10</v>
          </cell>
          <cell r="D2277" t="str">
            <v>10</v>
          </cell>
          <cell r="E2277" t="str">
            <v>11.05.05</v>
          </cell>
          <cell r="F2277" t="str">
            <v/>
          </cell>
          <cell r="G2277" t="str">
            <v xml:space="preserve">  .  .</v>
          </cell>
          <cell r="H2277">
            <v>0.01</v>
          </cell>
          <cell r="I2277">
            <v>0</v>
          </cell>
          <cell r="J2277">
            <v>0</v>
          </cell>
          <cell r="K2277">
            <v>0.01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0.01</v>
          </cell>
          <cell r="Q2277">
            <v>0</v>
          </cell>
          <cell r="R2277">
            <v>123</v>
          </cell>
          <cell r="S2277">
            <v>935</v>
          </cell>
          <cell r="T2277" t="str">
            <v>амортизация (Очистка воды)</v>
          </cell>
          <cell r="U2277">
            <v>179880</v>
          </cell>
          <cell r="V2277">
            <v>19</v>
          </cell>
          <cell r="W2277">
            <v>11</v>
          </cell>
          <cell r="X2277">
            <v>8</v>
          </cell>
          <cell r="Y2277">
            <v>57.894736842105267</v>
          </cell>
          <cell r="Z2277">
            <v>104141.05263157895</v>
          </cell>
          <cell r="AA2277">
            <v>75738.947368421053</v>
          </cell>
          <cell r="AB2277">
            <v>7573894.7368421052</v>
          </cell>
          <cell r="AC2277">
            <v>75738.937368421059</v>
          </cell>
          <cell r="AD2277">
            <v>0</v>
          </cell>
          <cell r="AE2277">
            <v>75738.947368421053</v>
          </cell>
          <cell r="AF2277">
            <v>0</v>
          </cell>
          <cell r="AG2277">
            <v>631.1578947368422</v>
          </cell>
          <cell r="AH2277">
            <v>788.9473684210526</v>
          </cell>
        </row>
        <row r="2278">
          <cell r="A2278">
            <v>3874</v>
          </cell>
          <cell r="B2278" t="str">
            <v>Нар коммуник н/ст повторн использов</v>
          </cell>
          <cell r="C2278">
            <v>3.6</v>
          </cell>
          <cell r="D2278" t="str">
            <v>28</v>
          </cell>
          <cell r="E2278" t="str">
            <v>11.05.05</v>
          </cell>
          <cell r="F2278" t="str">
            <v/>
          </cell>
          <cell r="G2278" t="str">
            <v xml:space="preserve">  .  .</v>
          </cell>
          <cell r="H2278">
            <v>0.01</v>
          </cell>
          <cell r="I2278">
            <v>0</v>
          </cell>
          <cell r="J2278">
            <v>0</v>
          </cell>
          <cell r="K2278">
            <v>0.01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0.01</v>
          </cell>
          <cell r="Q2278">
            <v>0</v>
          </cell>
          <cell r="R2278">
            <v>123</v>
          </cell>
          <cell r="S2278">
            <v>935</v>
          </cell>
          <cell r="T2278" t="str">
            <v>амортизация (Очистка воды)</v>
          </cell>
          <cell r="U2278">
            <v>474000</v>
          </cell>
          <cell r="V2278">
            <v>64.400000000000006</v>
          </cell>
          <cell r="W2278">
            <v>26</v>
          </cell>
          <cell r="X2278">
            <v>38.4</v>
          </cell>
          <cell r="Y2278">
            <v>40.372670807453417</v>
          </cell>
          <cell r="Z2278">
            <v>191366.4596273292</v>
          </cell>
          <cell r="AA2278">
            <v>282633.5403726708</v>
          </cell>
          <cell r="AB2278">
            <v>28263354.037267081</v>
          </cell>
          <cell r="AC2278">
            <v>282633.53037267079</v>
          </cell>
          <cell r="AD2278">
            <v>0</v>
          </cell>
          <cell r="AE2278">
            <v>282633.5403726708</v>
          </cell>
          <cell r="AF2278">
            <v>0</v>
          </cell>
          <cell r="AG2278">
            <v>847.90062111801251</v>
          </cell>
          <cell r="AH2278">
            <v>613.35403726708068</v>
          </cell>
        </row>
        <row r="2279">
          <cell r="A2279">
            <v>3875</v>
          </cell>
          <cell r="B2279" t="str">
            <v>Хозпитьевой вод-д</v>
          </cell>
          <cell r="C2279">
            <v>4</v>
          </cell>
          <cell r="D2279" t="str">
            <v>25</v>
          </cell>
          <cell r="E2279" t="str">
            <v>11.05.05</v>
          </cell>
          <cell r="F2279" t="str">
            <v/>
          </cell>
          <cell r="G2279" t="str">
            <v xml:space="preserve">  .  .</v>
          </cell>
          <cell r="H2279">
            <v>0.01</v>
          </cell>
          <cell r="I2279">
            <v>0</v>
          </cell>
          <cell r="J2279">
            <v>0</v>
          </cell>
          <cell r="K2279">
            <v>0.01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0.01</v>
          </cell>
          <cell r="Q2279">
            <v>0</v>
          </cell>
          <cell r="R2279">
            <v>123</v>
          </cell>
          <cell r="S2279">
            <v>935</v>
          </cell>
          <cell r="T2279" t="str">
            <v>амортизация (Очистка воды)</v>
          </cell>
          <cell r="U2279">
            <v>5809500</v>
          </cell>
          <cell r="V2279">
            <v>64.400000000000006</v>
          </cell>
          <cell r="W2279">
            <v>26</v>
          </cell>
          <cell r="X2279">
            <v>38.4</v>
          </cell>
          <cell r="Y2279">
            <v>40.372670807453417</v>
          </cell>
          <cell r="Z2279">
            <v>2345450.3105590059</v>
          </cell>
          <cell r="AA2279">
            <v>3464049.6894409941</v>
          </cell>
          <cell r="AB2279">
            <v>346404968.94409943</v>
          </cell>
          <cell r="AC2279">
            <v>3464049.6794409947</v>
          </cell>
          <cell r="AD2279">
            <v>0</v>
          </cell>
          <cell r="AE2279">
            <v>3464049.6894409945</v>
          </cell>
          <cell r="AF2279">
            <v>0</v>
          </cell>
          <cell r="AG2279">
            <v>11546.832298136649</v>
          </cell>
          <cell r="AH2279">
            <v>7517.4689440993779</v>
          </cell>
        </row>
        <row r="2280">
          <cell r="A2280">
            <v>3876</v>
          </cell>
          <cell r="B2280" t="str">
            <v>Вод-д насосная станция 2 до площ очист сооружений</v>
          </cell>
          <cell r="C2280">
            <v>4</v>
          </cell>
          <cell r="D2280" t="str">
            <v>25</v>
          </cell>
          <cell r="E2280" t="str">
            <v>11.05.05</v>
          </cell>
          <cell r="F2280" t="str">
            <v/>
          </cell>
          <cell r="G2280" t="str">
            <v xml:space="preserve">  .  .</v>
          </cell>
          <cell r="H2280">
            <v>0.01</v>
          </cell>
          <cell r="I2280">
            <v>0</v>
          </cell>
          <cell r="J2280">
            <v>0</v>
          </cell>
          <cell r="K2280">
            <v>0.01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0.01</v>
          </cell>
          <cell r="Q2280">
            <v>0</v>
          </cell>
          <cell r="R2280">
            <v>123</v>
          </cell>
          <cell r="S2280">
            <v>935</v>
          </cell>
          <cell r="T2280" t="str">
            <v>амортизация (Очистка воды)</v>
          </cell>
          <cell r="U2280">
            <v>196560000</v>
          </cell>
          <cell r="V2280">
            <v>39</v>
          </cell>
          <cell r="W2280">
            <v>23</v>
          </cell>
          <cell r="X2280">
            <v>16</v>
          </cell>
          <cell r="Y2280">
            <v>58.974358974358978</v>
          </cell>
          <cell r="Z2280">
            <v>115920000</v>
          </cell>
          <cell r="AA2280">
            <v>80640000</v>
          </cell>
          <cell r="AB2280">
            <v>8064000000</v>
          </cell>
          <cell r="AC2280">
            <v>80639999.989999995</v>
          </cell>
          <cell r="AD2280">
            <v>0</v>
          </cell>
          <cell r="AE2280">
            <v>80640000</v>
          </cell>
          <cell r="AF2280">
            <v>0</v>
          </cell>
          <cell r="AG2280">
            <v>268800</v>
          </cell>
          <cell r="AH2280">
            <v>420000</v>
          </cell>
        </row>
        <row r="2281">
          <cell r="A2281">
            <v>3877</v>
          </cell>
          <cell r="B2281" t="str">
            <v>Промканализация 2 очереди</v>
          </cell>
          <cell r="C2281">
            <v>3.6</v>
          </cell>
          <cell r="D2281" t="str">
            <v>28</v>
          </cell>
          <cell r="E2281" t="str">
            <v>11.05.05</v>
          </cell>
          <cell r="F2281" t="str">
            <v/>
          </cell>
          <cell r="G2281" t="str">
            <v xml:space="preserve">  .  .</v>
          </cell>
          <cell r="H2281">
            <v>0.01</v>
          </cell>
          <cell r="I2281">
            <v>0</v>
          </cell>
          <cell r="J2281">
            <v>0</v>
          </cell>
          <cell r="K2281">
            <v>0.01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0.01</v>
          </cell>
          <cell r="Q2281">
            <v>0</v>
          </cell>
          <cell r="R2281">
            <v>123</v>
          </cell>
          <cell r="S2281">
            <v>935</v>
          </cell>
          <cell r="T2281" t="str">
            <v>амортизация (Очистка воды)</v>
          </cell>
          <cell r="U2281">
            <v>2438100</v>
          </cell>
          <cell r="V2281">
            <v>64.400000000000006</v>
          </cell>
          <cell r="W2281">
            <v>26</v>
          </cell>
          <cell r="X2281">
            <v>38.4</v>
          </cell>
          <cell r="Y2281">
            <v>40.372670807453417</v>
          </cell>
          <cell r="Z2281">
            <v>984326.08695652173</v>
          </cell>
          <cell r="AA2281">
            <v>1453773.9130434783</v>
          </cell>
          <cell r="AB2281">
            <v>145377391.30434781</v>
          </cell>
          <cell r="AC2281">
            <v>1453773.9030434783</v>
          </cell>
          <cell r="AD2281">
            <v>0</v>
          </cell>
          <cell r="AE2281">
            <v>1453773.9130434783</v>
          </cell>
          <cell r="AF2281">
            <v>0</v>
          </cell>
          <cell r="AG2281">
            <v>4361.3217391304343</v>
          </cell>
          <cell r="AH2281">
            <v>3154.891304347826</v>
          </cell>
        </row>
        <row r="2282">
          <cell r="A2282">
            <v>3878</v>
          </cell>
          <cell r="B2282" t="str">
            <v>Хозфекальная канализация</v>
          </cell>
          <cell r="C2282">
            <v>3.6</v>
          </cell>
          <cell r="D2282" t="str">
            <v>28</v>
          </cell>
          <cell r="E2282" t="str">
            <v>11.05.05</v>
          </cell>
          <cell r="F2282" t="str">
            <v/>
          </cell>
          <cell r="G2282" t="str">
            <v xml:space="preserve">  .  .</v>
          </cell>
          <cell r="H2282">
            <v>0.01</v>
          </cell>
          <cell r="I2282">
            <v>0</v>
          </cell>
          <cell r="J2282">
            <v>0</v>
          </cell>
          <cell r="K2282">
            <v>0.01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0.01</v>
          </cell>
          <cell r="Q2282">
            <v>0</v>
          </cell>
          <cell r="R2282">
            <v>123</v>
          </cell>
          <cell r="S2282">
            <v>935</v>
          </cell>
          <cell r="T2282" t="str">
            <v>амортизация (Очистка воды)</v>
          </cell>
          <cell r="U2282">
            <v>10500750</v>
          </cell>
          <cell r="V2282">
            <v>64.400000000000006</v>
          </cell>
          <cell r="W2282">
            <v>26</v>
          </cell>
          <cell r="X2282">
            <v>38.4</v>
          </cell>
          <cell r="Y2282">
            <v>40.372670807453417</v>
          </cell>
          <cell r="Z2282">
            <v>4239433.2298136642</v>
          </cell>
          <cell r="AA2282">
            <v>6261316.7701863358</v>
          </cell>
          <cell r="AB2282">
            <v>626131677.0186336</v>
          </cell>
          <cell r="AC2282">
            <v>6261316.760186336</v>
          </cell>
          <cell r="AD2282">
            <v>0</v>
          </cell>
          <cell r="AE2282">
            <v>6261316.7701863358</v>
          </cell>
          <cell r="AF2282">
            <v>0</v>
          </cell>
          <cell r="AG2282">
            <v>18783.950310559008</v>
          </cell>
          <cell r="AH2282">
            <v>13587.92701863354</v>
          </cell>
        </row>
        <row r="2283">
          <cell r="A2283">
            <v>3879</v>
          </cell>
          <cell r="B2283" t="str">
            <v>Технол трубпроводы от прир скл до очист</v>
          </cell>
          <cell r="C2283">
            <v>7</v>
          </cell>
          <cell r="D2283" t="str">
            <v>14</v>
          </cell>
          <cell r="E2283" t="str">
            <v>11.05.05</v>
          </cell>
          <cell r="F2283" t="str">
            <v/>
          </cell>
          <cell r="G2283" t="str">
            <v xml:space="preserve">  .  .</v>
          </cell>
          <cell r="H2283">
            <v>0.01</v>
          </cell>
          <cell r="I2283">
            <v>0</v>
          </cell>
          <cell r="J2283">
            <v>0</v>
          </cell>
          <cell r="K2283">
            <v>0.01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0.01</v>
          </cell>
          <cell r="Q2283">
            <v>0</v>
          </cell>
          <cell r="R2283">
            <v>123</v>
          </cell>
          <cell r="S2283">
            <v>935</v>
          </cell>
          <cell r="T2283" t="str">
            <v>амортизация (Очистка воды)</v>
          </cell>
          <cell r="U2283">
            <v>39000</v>
          </cell>
          <cell r="V2283">
            <v>64.400000000000006</v>
          </cell>
          <cell r="W2283">
            <v>26</v>
          </cell>
          <cell r="X2283">
            <v>38.4</v>
          </cell>
          <cell r="Y2283">
            <v>40.372670807453417</v>
          </cell>
          <cell r="Z2283">
            <v>15745.341614906833</v>
          </cell>
          <cell r="AA2283">
            <v>23254.658385093167</v>
          </cell>
          <cell r="AB2283">
            <v>2325465.8385093166</v>
          </cell>
          <cell r="AC2283">
            <v>23254.648385093169</v>
          </cell>
          <cell r="AD2283">
            <v>0</v>
          </cell>
          <cell r="AE2283">
            <v>23254.658385093167</v>
          </cell>
          <cell r="AF2283">
            <v>0</v>
          </cell>
          <cell r="AG2283">
            <v>135.65217391304347</v>
          </cell>
          <cell r="AH2283">
            <v>50.465838509316768</v>
          </cell>
        </row>
        <row r="2284">
          <cell r="A2284">
            <v>3880</v>
          </cell>
          <cell r="B2284" t="str">
            <v>Кабельная ЛЭП от ТП-4 до котельной</v>
          </cell>
          <cell r="C2284">
            <v>4</v>
          </cell>
          <cell r="D2284" t="str">
            <v>25</v>
          </cell>
          <cell r="E2284" t="str">
            <v>11.05.05</v>
          </cell>
          <cell r="F2284" t="str">
            <v/>
          </cell>
          <cell r="G2284" t="str">
            <v xml:space="preserve">  .  .</v>
          </cell>
          <cell r="H2284">
            <v>0.01</v>
          </cell>
          <cell r="I2284">
            <v>0</v>
          </cell>
          <cell r="J2284">
            <v>0</v>
          </cell>
          <cell r="K2284">
            <v>0.01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0.01</v>
          </cell>
          <cell r="Q2284">
            <v>0</v>
          </cell>
          <cell r="R2284">
            <v>123</v>
          </cell>
          <cell r="S2284">
            <v>935</v>
          </cell>
          <cell r="T2284" t="str">
            <v>амортизация (Очистка воды)</v>
          </cell>
          <cell r="U2284">
            <v>115000</v>
          </cell>
          <cell r="V2284">
            <v>64.400000000000006</v>
          </cell>
          <cell r="W2284">
            <v>26</v>
          </cell>
          <cell r="X2284">
            <v>38.4</v>
          </cell>
          <cell r="Y2284">
            <v>40.372670807453417</v>
          </cell>
          <cell r="Z2284">
            <v>46428.571428571428</v>
          </cell>
          <cell r="AA2284">
            <v>68571.42857142858</v>
          </cell>
          <cell r="AB2284">
            <v>6857142.8571428582</v>
          </cell>
          <cell r="AC2284">
            <v>68571.418571428585</v>
          </cell>
          <cell r="AD2284">
            <v>0</v>
          </cell>
          <cell r="AE2284">
            <v>68571.42857142858</v>
          </cell>
          <cell r="AF2284">
            <v>0</v>
          </cell>
          <cell r="AG2284">
            <v>228.57142857142858</v>
          </cell>
          <cell r="AH2284">
            <v>148.8095238095238</v>
          </cell>
        </row>
        <row r="2285">
          <cell r="A2285">
            <v>3881</v>
          </cell>
          <cell r="B2285" t="str">
            <v>Кабельная ЛЭП от ТП-2 до скл аммиака</v>
          </cell>
          <cell r="C2285">
            <v>4</v>
          </cell>
          <cell r="D2285" t="str">
            <v>25</v>
          </cell>
          <cell r="E2285" t="str">
            <v>11.05.05</v>
          </cell>
          <cell r="F2285" t="str">
            <v/>
          </cell>
          <cell r="G2285" t="str">
            <v xml:space="preserve">  .  .</v>
          </cell>
          <cell r="H2285">
            <v>0.01</v>
          </cell>
          <cell r="I2285">
            <v>0</v>
          </cell>
          <cell r="J2285">
            <v>0</v>
          </cell>
          <cell r="K2285">
            <v>0.01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0.01</v>
          </cell>
          <cell r="Q2285">
            <v>0</v>
          </cell>
          <cell r="R2285">
            <v>123</v>
          </cell>
          <cell r="S2285">
            <v>935</v>
          </cell>
          <cell r="T2285" t="str">
            <v>амортизация (Очистка воды)</v>
          </cell>
          <cell r="U2285">
            <v>207000</v>
          </cell>
          <cell r="V2285">
            <v>64.400000000000006</v>
          </cell>
          <cell r="W2285">
            <v>26</v>
          </cell>
          <cell r="X2285">
            <v>38.4</v>
          </cell>
          <cell r="Y2285">
            <v>40.372670807453417</v>
          </cell>
          <cell r="Z2285">
            <v>83571.428571428565</v>
          </cell>
          <cell r="AA2285">
            <v>123428.57142857143</v>
          </cell>
          <cell r="AB2285">
            <v>12342857.142857144</v>
          </cell>
          <cell r="AC2285">
            <v>123428.56142857144</v>
          </cell>
          <cell r="AD2285">
            <v>0</v>
          </cell>
          <cell r="AE2285">
            <v>123428.57142857143</v>
          </cell>
          <cell r="AF2285">
            <v>0</v>
          </cell>
          <cell r="AG2285">
            <v>411.4285714285715</v>
          </cell>
          <cell r="AH2285">
            <v>267.85714285714283</v>
          </cell>
        </row>
        <row r="2286">
          <cell r="A2286">
            <v>3882</v>
          </cell>
          <cell r="B2286" t="str">
            <v>Кабельная ЛЭП от КТП до прирельс склада</v>
          </cell>
          <cell r="C2286">
            <v>4</v>
          </cell>
          <cell r="D2286" t="str">
            <v>25</v>
          </cell>
          <cell r="E2286" t="str">
            <v>11.05.05</v>
          </cell>
          <cell r="F2286" t="str">
            <v/>
          </cell>
          <cell r="G2286" t="str">
            <v xml:space="preserve">  .  .</v>
          </cell>
          <cell r="H2286">
            <v>0.01</v>
          </cell>
          <cell r="I2286">
            <v>0</v>
          </cell>
          <cell r="J2286">
            <v>0</v>
          </cell>
          <cell r="K2286">
            <v>0.01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0.01</v>
          </cell>
          <cell r="Q2286">
            <v>0</v>
          </cell>
          <cell r="R2286">
            <v>123</v>
          </cell>
          <cell r="S2286">
            <v>935</v>
          </cell>
          <cell r="T2286" t="str">
            <v>амортизация (Очистка воды)</v>
          </cell>
          <cell r="U2286">
            <v>230000</v>
          </cell>
          <cell r="V2286">
            <v>64.400000000000006</v>
          </cell>
          <cell r="W2286">
            <v>26</v>
          </cell>
          <cell r="X2286">
            <v>38.4</v>
          </cell>
          <cell r="Y2286">
            <v>40.372670807453417</v>
          </cell>
          <cell r="Z2286">
            <v>92857.142857142855</v>
          </cell>
          <cell r="AA2286">
            <v>137142.85714285716</v>
          </cell>
          <cell r="AB2286">
            <v>13714285.714285716</v>
          </cell>
          <cell r="AC2286">
            <v>137142.84714285715</v>
          </cell>
          <cell r="AD2286">
            <v>0</v>
          </cell>
          <cell r="AE2286">
            <v>137142.85714285716</v>
          </cell>
          <cell r="AF2286">
            <v>0</v>
          </cell>
          <cell r="AG2286">
            <v>457.14285714285717</v>
          </cell>
          <cell r="AH2286">
            <v>297.61904761904759</v>
          </cell>
        </row>
        <row r="2287">
          <cell r="A2287">
            <v>3883</v>
          </cell>
          <cell r="B2287" t="str">
            <v>Кабельная ЛЭП от адм здания до ТП-4</v>
          </cell>
          <cell r="C2287">
            <v>4</v>
          </cell>
          <cell r="D2287" t="str">
            <v>25</v>
          </cell>
          <cell r="E2287" t="str">
            <v>11.05.05</v>
          </cell>
          <cell r="F2287" t="str">
            <v/>
          </cell>
          <cell r="G2287" t="str">
            <v xml:space="preserve">  .  .</v>
          </cell>
          <cell r="H2287">
            <v>0.01</v>
          </cell>
          <cell r="I2287">
            <v>0</v>
          </cell>
          <cell r="J2287">
            <v>0</v>
          </cell>
          <cell r="K2287">
            <v>0.01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0.01</v>
          </cell>
          <cell r="Q2287">
            <v>0</v>
          </cell>
          <cell r="R2287">
            <v>123</v>
          </cell>
          <cell r="S2287">
            <v>935</v>
          </cell>
          <cell r="T2287" t="str">
            <v>амортизация (Очистка воды)</v>
          </cell>
          <cell r="U2287">
            <v>460000</v>
          </cell>
          <cell r="V2287">
            <v>64.400000000000006</v>
          </cell>
          <cell r="W2287">
            <v>26</v>
          </cell>
          <cell r="X2287">
            <v>38.4</v>
          </cell>
          <cell r="Y2287">
            <v>40.372670807453417</v>
          </cell>
          <cell r="Z2287">
            <v>185714.28571428571</v>
          </cell>
          <cell r="AA2287">
            <v>274285.71428571432</v>
          </cell>
          <cell r="AB2287">
            <v>27428571.428571433</v>
          </cell>
          <cell r="AC2287">
            <v>274285.70428571431</v>
          </cell>
          <cell r="AD2287">
            <v>0</v>
          </cell>
          <cell r="AE2287">
            <v>274285.71428571432</v>
          </cell>
          <cell r="AF2287">
            <v>0</v>
          </cell>
          <cell r="AG2287">
            <v>914.28571428571433</v>
          </cell>
          <cell r="AH2287">
            <v>595.23809523809518</v>
          </cell>
        </row>
        <row r="2288">
          <cell r="A2288">
            <v>3884</v>
          </cell>
          <cell r="B2288" t="str">
            <v>Кабельная ЛЭП от ТП-3 до БОС</v>
          </cell>
          <cell r="C2288">
            <v>4</v>
          </cell>
          <cell r="D2288" t="str">
            <v>25</v>
          </cell>
          <cell r="E2288" t="str">
            <v>11.05.05</v>
          </cell>
          <cell r="F2288" t="str">
            <v/>
          </cell>
          <cell r="G2288" t="str">
            <v xml:space="preserve">  .  .</v>
          </cell>
          <cell r="H2288">
            <v>0.01</v>
          </cell>
          <cell r="I2288">
            <v>0</v>
          </cell>
          <cell r="J2288">
            <v>0</v>
          </cell>
          <cell r="K2288">
            <v>0.01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0.01</v>
          </cell>
          <cell r="Q2288">
            <v>0</v>
          </cell>
          <cell r="R2288">
            <v>123</v>
          </cell>
          <cell r="S2288">
            <v>935</v>
          </cell>
          <cell r="T2288" t="str">
            <v>амортизация (Очистка воды)</v>
          </cell>
          <cell r="U2288">
            <v>276000</v>
          </cell>
          <cell r="V2288">
            <v>64.400000000000006</v>
          </cell>
          <cell r="W2288">
            <v>26</v>
          </cell>
          <cell r="X2288">
            <v>38.4</v>
          </cell>
          <cell r="Y2288">
            <v>40.372670807453417</v>
          </cell>
          <cell r="Z2288">
            <v>111428.57142857142</v>
          </cell>
          <cell r="AA2288">
            <v>164571.42857142858</v>
          </cell>
          <cell r="AB2288">
            <v>16457142.857142858</v>
          </cell>
          <cell r="AC2288">
            <v>164571.41857142857</v>
          </cell>
          <cell r="AD2288">
            <v>0</v>
          </cell>
          <cell r="AE2288">
            <v>164571.42857142858</v>
          </cell>
          <cell r="AF2288">
            <v>0</v>
          </cell>
          <cell r="AG2288">
            <v>548.57142857142856</v>
          </cell>
          <cell r="AH2288">
            <v>357.14285714285711</v>
          </cell>
        </row>
        <row r="2289">
          <cell r="A2289">
            <v>3885</v>
          </cell>
          <cell r="B2289" t="str">
            <v>Электроосвещение площ очистных</v>
          </cell>
          <cell r="C2289">
            <v>3.5</v>
          </cell>
          <cell r="D2289" t="str">
            <v>29</v>
          </cell>
          <cell r="E2289" t="str">
            <v>11.05.05</v>
          </cell>
          <cell r="F2289" t="str">
            <v/>
          </cell>
          <cell r="G2289" t="str">
            <v xml:space="preserve">  .  .</v>
          </cell>
          <cell r="H2289">
            <v>0.01</v>
          </cell>
          <cell r="I2289">
            <v>0</v>
          </cell>
          <cell r="J2289">
            <v>0</v>
          </cell>
          <cell r="K2289">
            <v>0.01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0.01</v>
          </cell>
          <cell r="Q2289">
            <v>0</v>
          </cell>
          <cell r="R2289">
            <v>123</v>
          </cell>
          <cell r="S2289">
            <v>935</v>
          </cell>
          <cell r="T2289" t="str">
            <v>амортизация (Очистка воды)</v>
          </cell>
          <cell r="U2289">
            <v>57500</v>
          </cell>
          <cell r="V2289">
            <v>64.400000000000006</v>
          </cell>
          <cell r="W2289">
            <v>26</v>
          </cell>
          <cell r="X2289">
            <v>38.4</v>
          </cell>
          <cell r="Y2289">
            <v>40.372670807453417</v>
          </cell>
          <cell r="Z2289">
            <v>23214.285714285714</v>
          </cell>
          <cell r="AA2289">
            <v>34285.71428571429</v>
          </cell>
          <cell r="AB2289">
            <v>3428571.4285714291</v>
          </cell>
          <cell r="AC2289">
            <v>34285.704285714288</v>
          </cell>
          <cell r="AD2289">
            <v>0</v>
          </cell>
          <cell r="AE2289">
            <v>34285.71428571429</v>
          </cell>
          <cell r="AF2289">
            <v>0</v>
          </cell>
          <cell r="AG2289">
            <v>100.00000000000001</v>
          </cell>
          <cell r="AH2289">
            <v>74.404761904761898</v>
          </cell>
        </row>
        <row r="2290">
          <cell r="A2290">
            <v>3886</v>
          </cell>
          <cell r="B2290" t="str">
            <v>Технический средства охраны</v>
          </cell>
          <cell r="C2290">
            <v>10</v>
          </cell>
          <cell r="D2290" t="str">
            <v>10</v>
          </cell>
          <cell r="E2290" t="str">
            <v>11.05.05</v>
          </cell>
          <cell r="F2290" t="str">
            <v/>
          </cell>
          <cell r="G2290" t="str">
            <v xml:space="preserve">  .  .</v>
          </cell>
          <cell r="H2290">
            <v>0.01</v>
          </cell>
          <cell r="I2290">
            <v>0</v>
          </cell>
          <cell r="J2290">
            <v>0</v>
          </cell>
          <cell r="K2290">
            <v>0.01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0.01</v>
          </cell>
          <cell r="Q2290">
            <v>0</v>
          </cell>
          <cell r="R2290">
            <v>123</v>
          </cell>
          <cell r="S2290">
            <v>935</v>
          </cell>
          <cell r="T2290" t="str">
            <v/>
          </cell>
          <cell r="U2290">
            <v>95000</v>
          </cell>
          <cell r="V2290">
            <v>19</v>
          </cell>
          <cell r="W2290">
            <v>11</v>
          </cell>
          <cell r="X2290">
            <v>8</v>
          </cell>
          <cell r="Y2290">
            <v>57.894736842105267</v>
          </cell>
          <cell r="Z2290">
            <v>55000</v>
          </cell>
          <cell r="AA2290">
            <v>40000</v>
          </cell>
          <cell r="AB2290">
            <v>4000000</v>
          </cell>
          <cell r="AC2290">
            <v>39999.99</v>
          </cell>
          <cell r="AD2290">
            <v>0</v>
          </cell>
          <cell r="AE2290">
            <v>40000</v>
          </cell>
          <cell r="AF2290">
            <v>0</v>
          </cell>
          <cell r="AG2290">
            <v>333.33333333333331</v>
          </cell>
          <cell r="AH2290">
            <v>416.66666666666669</v>
          </cell>
        </row>
        <row r="2291">
          <cell r="A2291">
            <v>3887</v>
          </cell>
          <cell r="B2291" t="str">
            <v>Технологические трубопроводы</v>
          </cell>
          <cell r="C2291">
            <v>7</v>
          </cell>
          <cell r="D2291" t="str">
            <v>14</v>
          </cell>
          <cell r="E2291" t="str">
            <v>11.05.05</v>
          </cell>
          <cell r="F2291" t="str">
            <v/>
          </cell>
          <cell r="G2291" t="str">
            <v xml:space="preserve">  .  .</v>
          </cell>
          <cell r="H2291">
            <v>0.01</v>
          </cell>
          <cell r="I2291">
            <v>0</v>
          </cell>
          <cell r="J2291">
            <v>0</v>
          </cell>
          <cell r="K2291">
            <v>0.01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0.01</v>
          </cell>
          <cell r="Q2291">
            <v>0</v>
          </cell>
          <cell r="R2291">
            <v>123</v>
          </cell>
          <cell r="S2291">
            <v>935</v>
          </cell>
          <cell r="T2291" t="str">
            <v>амортизация (Очистка воды)</v>
          </cell>
          <cell r="U2291">
            <v>23448000</v>
          </cell>
          <cell r="V2291">
            <v>64.400000000000006</v>
          </cell>
          <cell r="W2291">
            <v>26</v>
          </cell>
          <cell r="X2291">
            <v>38.4</v>
          </cell>
          <cell r="Y2291">
            <v>40.372670807453417</v>
          </cell>
          <cell r="Z2291">
            <v>9466583.8509316761</v>
          </cell>
          <cell r="AA2291">
            <v>13981416.149068324</v>
          </cell>
          <cell r="AB2291">
            <v>1398141614.9068325</v>
          </cell>
          <cell r="AC2291">
            <v>13981416.139068326</v>
          </cell>
          <cell r="AD2291">
            <v>0</v>
          </cell>
          <cell r="AE2291">
            <v>13981416.149068326</v>
          </cell>
          <cell r="AF2291">
            <v>0</v>
          </cell>
          <cell r="AG2291">
            <v>81558.260869565231</v>
          </cell>
          <cell r="AH2291">
            <v>30341.614906832296</v>
          </cell>
        </row>
        <row r="2292">
          <cell r="A2292">
            <v>3888</v>
          </cell>
          <cell r="B2292" t="str">
            <v>Трубопровод подачи воды на пром фильтров</v>
          </cell>
          <cell r="C2292">
            <v>4</v>
          </cell>
          <cell r="D2292" t="str">
            <v>25</v>
          </cell>
          <cell r="E2292" t="str">
            <v>11.05.05</v>
          </cell>
          <cell r="F2292" t="str">
            <v/>
          </cell>
          <cell r="G2292" t="str">
            <v xml:space="preserve">  .  .</v>
          </cell>
          <cell r="H2292">
            <v>0.01</v>
          </cell>
          <cell r="I2292">
            <v>0</v>
          </cell>
          <cell r="J2292">
            <v>0</v>
          </cell>
          <cell r="K2292">
            <v>0.01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0.01</v>
          </cell>
          <cell r="Q2292">
            <v>0</v>
          </cell>
          <cell r="R2292">
            <v>123</v>
          </cell>
          <cell r="S2292">
            <v>935</v>
          </cell>
          <cell r="T2292" t="str">
            <v>амортизация (Очистка воды)</v>
          </cell>
          <cell r="U2292">
            <v>3186000</v>
          </cell>
          <cell r="V2292">
            <v>64.400000000000006</v>
          </cell>
          <cell r="W2292">
            <v>26</v>
          </cell>
          <cell r="X2292">
            <v>38.4</v>
          </cell>
          <cell r="Y2292">
            <v>40.372670807453417</v>
          </cell>
          <cell r="Z2292">
            <v>1286273.2919254657</v>
          </cell>
          <cell r="AA2292">
            <v>1899726.7080745343</v>
          </cell>
          <cell r="AB2292">
            <v>189972670.80745342</v>
          </cell>
          <cell r="AC2292">
            <v>1899726.6980745343</v>
          </cell>
          <cell r="AD2292">
            <v>0</v>
          </cell>
          <cell r="AE2292">
            <v>1899726.7080745343</v>
          </cell>
          <cell r="AF2292">
            <v>0</v>
          </cell>
          <cell r="AG2292">
            <v>6332.4223602484481</v>
          </cell>
          <cell r="AH2292">
            <v>4122.6708074534154</v>
          </cell>
        </row>
        <row r="2293">
          <cell r="A2293">
            <v>3889</v>
          </cell>
          <cell r="B2293" t="str">
            <v>Кабельные сети площадки очистных</v>
          </cell>
          <cell r="C2293">
            <v>4</v>
          </cell>
          <cell r="D2293" t="str">
            <v>25</v>
          </cell>
          <cell r="E2293" t="str">
            <v>11.05.05</v>
          </cell>
          <cell r="F2293" t="str">
            <v/>
          </cell>
          <cell r="G2293" t="str">
            <v xml:space="preserve">  .  .</v>
          </cell>
          <cell r="H2293">
            <v>59117.73</v>
          </cell>
          <cell r="I2293">
            <v>0</v>
          </cell>
          <cell r="J2293">
            <v>0</v>
          </cell>
          <cell r="K2293">
            <v>59117.73</v>
          </cell>
          <cell r="L2293">
            <v>0</v>
          </cell>
          <cell r="M2293">
            <v>197.06</v>
          </cell>
          <cell r="N2293">
            <v>197.06</v>
          </cell>
          <cell r="O2293">
            <v>5712.76</v>
          </cell>
          <cell r="P2293">
            <v>53404.97</v>
          </cell>
          <cell r="Q2293">
            <v>295.58999999999997</v>
          </cell>
          <cell r="R2293">
            <v>123</v>
          </cell>
          <cell r="S2293">
            <v>935</v>
          </cell>
          <cell r="T2293" t="str">
            <v>амортизация (Очистка воды)</v>
          </cell>
          <cell r="U2293">
            <v>180000</v>
          </cell>
          <cell r="V2293">
            <v>64.400000000000006</v>
          </cell>
          <cell r="W2293">
            <v>26</v>
          </cell>
          <cell r="X2293">
            <v>38.4</v>
          </cell>
          <cell r="Y2293">
            <v>40.372670807453417</v>
          </cell>
          <cell r="Z2293">
            <v>72670.807453416142</v>
          </cell>
          <cell r="AA2293">
            <v>107329.19254658386</v>
          </cell>
          <cell r="AB2293">
            <v>2.0097229255364035</v>
          </cell>
          <cell r="AC2293">
            <v>59692.527286671211</v>
          </cell>
          <cell r="AD2293">
            <v>5768.3047400873456</v>
          </cell>
          <cell r="AE2293">
            <v>118810.25728667121</v>
          </cell>
          <cell r="AF2293">
            <v>11481.064740087346</v>
          </cell>
          <cell r="AG2293">
            <v>396.03419095557069</v>
          </cell>
          <cell r="AH2293">
            <v>232.91925465838506</v>
          </cell>
        </row>
        <row r="2294">
          <cell r="A2294">
            <v>3890</v>
          </cell>
          <cell r="B2294" t="str">
            <v>Коммуникации пл оч соор 3 очередь</v>
          </cell>
          <cell r="C2294">
            <v>4</v>
          </cell>
          <cell r="D2294" t="str">
            <v>25</v>
          </cell>
          <cell r="E2294" t="str">
            <v>11.05.05</v>
          </cell>
          <cell r="F2294" t="str">
            <v/>
          </cell>
          <cell r="G2294" t="str">
            <v xml:space="preserve">  .  .</v>
          </cell>
          <cell r="H2294">
            <v>0.01</v>
          </cell>
          <cell r="I2294">
            <v>0</v>
          </cell>
          <cell r="J2294">
            <v>0</v>
          </cell>
          <cell r="K2294">
            <v>0.01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0.01</v>
          </cell>
          <cell r="Q2294">
            <v>0</v>
          </cell>
          <cell r="R2294">
            <v>123</v>
          </cell>
          <cell r="S2294">
            <v>935</v>
          </cell>
          <cell r="T2294" t="str">
            <v>амортизация (Очистка воды)</v>
          </cell>
          <cell r="U2294">
            <v>1181600</v>
          </cell>
          <cell r="V2294">
            <v>64.400000000000006</v>
          </cell>
          <cell r="W2294">
            <v>26</v>
          </cell>
          <cell r="X2294">
            <v>38.4</v>
          </cell>
          <cell r="Y2294">
            <v>40.372670807453417</v>
          </cell>
          <cell r="Z2294">
            <v>477043.47826086957</v>
          </cell>
          <cell r="AA2294">
            <v>704556.52173913037</v>
          </cell>
          <cell r="AB2294">
            <v>70455652.173913032</v>
          </cell>
          <cell r="AC2294">
            <v>704556.51173913036</v>
          </cell>
          <cell r="AD2294">
            <v>0</v>
          </cell>
          <cell r="AE2294">
            <v>704556.52173913037</v>
          </cell>
          <cell r="AF2294">
            <v>0</v>
          </cell>
          <cell r="AG2294">
            <v>2348.5217391304345</v>
          </cell>
          <cell r="AH2294">
            <v>1528.9855072463768</v>
          </cell>
        </row>
        <row r="2295">
          <cell r="A2295">
            <v>3891</v>
          </cell>
          <cell r="B2295" t="str">
            <v>Теплофикация очистных сооруж</v>
          </cell>
          <cell r="C2295">
            <v>7</v>
          </cell>
          <cell r="D2295" t="str">
            <v>14</v>
          </cell>
          <cell r="E2295" t="str">
            <v>11.05.05</v>
          </cell>
          <cell r="F2295" t="str">
            <v/>
          </cell>
          <cell r="G2295" t="str">
            <v xml:space="preserve">  .  .</v>
          </cell>
          <cell r="H2295">
            <v>2596.71</v>
          </cell>
          <cell r="I2295">
            <v>0</v>
          </cell>
          <cell r="J2295">
            <v>0</v>
          </cell>
          <cell r="K2295">
            <v>2596.71</v>
          </cell>
          <cell r="L2295">
            <v>0</v>
          </cell>
          <cell r="M2295">
            <v>15.15</v>
          </cell>
          <cell r="N2295">
            <v>15.15</v>
          </cell>
          <cell r="O2295">
            <v>60.6</v>
          </cell>
          <cell r="P2295">
            <v>2536.11</v>
          </cell>
          <cell r="Q2295">
            <v>12.98</v>
          </cell>
          <cell r="R2295">
            <v>123</v>
          </cell>
          <cell r="S2295">
            <v>935</v>
          </cell>
          <cell r="T2295" t="str">
            <v>амортизация (Очистка воды)</v>
          </cell>
          <cell r="U2295">
            <v>18000000</v>
          </cell>
          <cell r="V2295">
            <v>64.400000000000006</v>
          </cell>
          <cell r="W2295">
            <v>26</v>
          </cell>
          <cell r="X2295">
            <v>38.4</v>
          </cell>
          <cell r="Y2295">
            <v>40.372670807453417</v>
          </cell>
          <cell r="Z2295">
            <v>7267080.7453416148</v>
          </cell>
          <cell r="AA2295">
            <v>10732919.254658386</v>
          </cell>
          <cell r="AB2295">
            <v>4232.0401144502348</v>
          </cell>
          <cell r="AC2295">
            <v>10986784.175594069</v>
          </cell>
          <cell r="AD2295">
            <v>256401.03093568422</v>
          </cell>
          <cell r="AE2295">
            <v>10989380.88559407</v>
          </cell>
          <cell r="AF2295">
            <v>256461.63093568422</v>
          </cell>
          <cell r="AG2295">
            <v>64104.72183263208</v>
          </cell>
          <cell r="AH2295">
            <v>23291.925465838507</v>
          </cell>
        </row>
        <row r="2296">
          <cell r="A2296">
            <v>3892</v>
          </cell>
          <cell r="B2296" t="str">
            <v>Внутриплощ коммуникации</v>
          </cell>
          <cell r="C2296">
            <v>4</v>
          </cell>
          <cell r="D2296" t="str">
            <v>25</v>
          </cell>
          <cell r="E2296" t="str">
            <v>11.05.05</v>
          </cell>
          <cell r="F2296" t="str">
            <v/>
          </cell>
          <cell r="G2296" t="str">
            <v xml:space="preserve">  .  .</v>
          </cell>
          <cell r="H2296">
            <v>0.01</v>
          </cell>
          <cell r="I2296">
            <v>0</v>
          </cell>
          <cell r="J2296">
            <v>0</v>
          </cell>
          <cell r="K2296">
            <v>0.01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0.01</v>
          </cell>
          <cell r="Q2296">
            <v>0</v>
          </cell>
          <cell r="R2296">
            <v>123</v>
          </cell>
          <cell r="S2296">
            <v>935</v>
          </cell>
          <cell r="T2296" t="str">
            <v/>
          </cell>
          <cell r="U2296">
            <v>14067000</v>
          </cell>
          <cell r="V2296">
            <v>64.400000000000006</v>
          </cell>
          <cell r="W2296">
            <v>26</v>
          </cell>
          <cell r="X2296">
            <v>38.4</v>
          </cell>
          <cell r="Y2296">
            <v>40.372670807453417</v>
          </cell>
          <cell r="Z2296">
            <v>5679223.6024844721</v>
          </cell>
          <cell r="AA2296">
            <v>8387776.3975155279</v>
          </cell>
          <cell r="AB2296">
            <v>838777639.75155282</v>
          </cell>
          <cell r="AC2296">
            <v>8387776.3875155291</v>
          </cell>
          <cell r="AD2296">
            <v>0</v>
          </cell>
          <cell r="AE2296">
            <v>8387776.3975155288</v>
          </cell>
          <cell r="AF2296">
            <v>0</v>
          </cell>
          <cell r="AG2296">
            <v>27959.254658385096</v>
          </cell>
          <cell r="AH2296">
            <v>18202.639751552793</v>
          </cell>
        </row>
        <row r="2297">
          <cell r="A2297">
            <v>3893</v>
          </cell>
          <cell r="B2297" t="str">
            <v>Подъездной ж/дор путь к прирельс.складу</v>
          </cell>
          <cell r="C2297">
            <v>4.5</v>
          </cell>
          <cell r="D2297" t="str">
            <v>22</v>
          </cell>
          <cell r="E2297" t="str">
            <v>11.05.05</v>
          </cell>
          <cell r="F2297" t="str">
            <v/>
          </cell>
          <cell r="G2297" t="str">
            <v xml:space="preserve">  .  .</v>
          </cell>
          <cell r="H2297">
            <v>5609474.79</v>
          </cell>
          <cell r="I2297">
            <v>0</v>
          </cell>
          <cell r="J2297">
            <v>0</v>
          </cell>
          <cell r="K2297">
            <v>5609474.79</v>
          </cell>
          <cell r="L2297">
            <v>0</v>
          </cell>
          <cell r="M2297">
            <v>21035.53</v>
          </cell>
          <cell r="N2297">
            <v>21035.53</v>
          </cell>
          <cell r="O2297">
            <v>252426.36</v>
          </cell>
          <cell r="P2297">
            <v>5357048.43</v>
          </cell>
          <cell r="Q2297">
            <v>56094.75</v>
          </cell>
          <cell r="R2297">
            <v>122</v>
          </cell>
          <cell r="S2297">
            <v>935</v>
          </cell>
          <cell r="T2297" t="str">
            <v>амортизация (Очистка воды)</v>
          </cell>
          <cell r="U2297">
            <v>36000000</v>
          </cell>
          <cell r="V2297">
            <v>66.599999999999994</v>
          </cell>
          <cell r="W2297">
            <v>33</v>
          </cell>
          <cell r="X2297">
            <v>33.6</v>
          </cell>
          <cell r="Y2297">
            <v>49.549549549549553</v>
          </cell>
          <cell r="Z2297">
            <v>17837837.837837838</v>
          </cell>
          <cell r="AA2297">
            <v>18162162.162162162</v>
          </cell>
          <cell r="AB2297">
            <v>3.3903300295835042</v>
          </cell>
          <cell r="AC2297">
            <v>13408496.040728621</v>
          </cell>
          <cell r="AD2297">
            <v>603382.30856645619</v>
          </cell>
          <cell r="AE2297">
            <v>19017970.83072862</v>
          </cell>
          <cell r="AF2297">
            <v>855808.66856645618</v>
          </cell>
          <cell r="AG2297">
            <v>71317.390615232332</v>
          </cell>
          <cell r="AH2297">
            <v>45045.045045045052</v>
          </cell>
        </row>
        <row r="2298">
          <cell r="A2298">
            <v>3894</v>
          </cell>
          <cell r="B2298" t="str">
            <v>Песковое хоз-во очистных соор.</v>
          </cell>
          <cell r="C2298">
            <v>4.5</v>
          </cell>
          <cell r="D2298" t="str">
            <v>22</v>
          </cell>
          <cell r="E2298" t="str">
            <v>11.05.05</v>
          </cell>
          <cell r="F2298" t="str">
            <v/>
          </cell>
          <cell r="G2298" t="str">
            <v xml:space="preserve">  .  .</v>
          </cell>
          <cell r="H2298">
            <v>0.01</v>
          </cell>
          <cell r="I2298">
            <v>0</v>
          </cell>
          <cell r="J2298">
            <v>0</v>
          </cell>
          <cell r="K2298">
            <v>0.01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0.01</v>
          </cell>
          <cell r="Q2298">
            <v>0</v>
          </cell>
          <cell r="R2298">
            <v>122</v>
          </cell>
          <cell r="S2298">
            <v>935</v>
          </cell>
          <cell r="T2298" t="str">
            <v>амортизация (Очистка воды)</v>
          </cell>
          <cell r="U2298">
            <v>736800</v>
          </cell>
          <cell r="V2298">
            <v>66.599999999999994</v>
          </cell>
          <cell r="W2298">
            <v>33</v>
          </cell>
          <cell r="X2298">
            <v>33.6</v>
          </cell>
          <cell r="Y2298">
            <v>49.549549549549553</v>
          </cell>
          <cell r="Z2298">
            <v>365081.08108108112</v>
          </cell>
          <cell r="AA2298">
            <v>371718.91891891888</v>
          </cell>
          <cell r="AB2298">
            <v>37171891.891891889</v>
          </cell>
          <cell r="AC2298">
            <v>371718.90891891887</v>
          </cell>
          <cell r="AD2298">
            <v>0</v>
          </cell>
          <cell r="AE2298">
            <v>371718.91891891888</v>
          </cell>
          <cell r="AF2298">
            <v>0</v>
          </cell>
          <cell r="AG2298">
            <v>1393.9459459459458</v>
          </cell>
          <cell r="AH2298">
            <v>921.92192192192203</v>
          </cell>
        </row>
        <row r="2299">
          <cell r="A2299">
            <v>3895</v>
          </cell>
          <cell r="B2299" t="str">
            <v>Благоустройство площадки в/очистных сооружений</v>
          </cell>
          <cell r="C2299">
            <v>4.5</v>
          </cell>
          <cell r="D2299" t="str">
            <v>22</v>
          </cell>
          <cell r="E2299" t="str">
            <v>11.05.05</v>
          </cell>
          <cell r="F2299" t="str">
            <v/>
          </cell>
          <cell r="G2299" t="str">
            <v xml:space="preserve">  .  .</v>
          </cell>
          <cell r="H2299">
            <v>0.01</v>
          </cell>
          <cell r="I2299">
            <v>0</v>
          </cell>
          <cell r="J2299">
            <v>0</v>
          </cell>
          <cell r="K2299">
            <v>0.01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0.01</v>
          </cell>
          <cell r="Q2299">
            <v>0</v>
          </cell>
          <cell r="R2299">
            <v>122</v>
          </cell>
          <cell r="S2299">
            <v>935</v>
          </cell>
          <cell r="T2299" t="str">
            <v>амортизация (Очистка воды)</v>
          </cell>
          <cell r="U2299">
            <v>16950000</v>
          </cell>
          <cell r="V2299">
            <v>66.599999999999994</v>
          </cell>
          <cell r="W2299">
            <v>33</v>
          </cell>
          <cell r="X2299">
            <v>33.6</v>
          </cell>
          <cell r="Y2299">
            <v>49.549549549549553</v>
          </cell>
          <cell r="Z2299">
            <v>8398648.6486486495</v>
          </cell>
          <cell r="AA2299">
            <v>8551351.3513513505</v>
          </cell>
          <cell r="AB2299">
            <v>855135135.13513505</v>
          </cell>
          <cell r="AC2299">
            <v>8551351.3413513508</v>
          </cell>
          <cell r="AD2299">
            <v>0</v>
          </cell>
          <cell r="AE2299">
            <v>8551351.3513513505</v>
          </cell>
          <cell r="AF2299">
            <v>0</v>
          </cell>
          <cell r="AG2299">
            <v>32067.567567567563</v>
          </cell>
          <cell r="AH2299">
            <v>21208.708708708709</v>
          </cell>
        </row>
        <row r="2300">
          <cell r="A2300">
            <v>3896</v>
          </cell>
          <cell r="B2300" t="str">
            <v>Резервуар промывной воды</v>
          </cell>
          <cell r="C2300">
            <v>4.5</v>
          </cell>
          <cell r="D2300" t="str">
            <v>22</v>
          </cell>
          <cell r="E2300" t="str">
            <v>11.05.05</v>
          </cell>
          <cell r="F2300" t="str">
            <v/>
          </cell>
          <cell r="G2300" t="str">
            <v xml:space="preserve">  .  .</v>
          </cell>
          <cell r="H2300">
            <v>1003855.55</v>
          </cell>
          <cell r="I2300">
            <v>0</v>
          </cell>
          <cell r="J2300">
            <v>0</v>
          </cell>
          <cell r="K2300">
            <v>1003855.55</v>
          </cell>
          <cell r="L2300">
            <v>0</v>
          </cell>
          <cell r="M2300">
            <v>3764.46</v>
          </cell>
          <cell r="N2300">
            <v>3764.46</v>
          </cell>
          <cell r="O2300">
            <v>109094.04</v>
          </cell>
          <cell r="P2300">
            <v>894761.51</v>
          </cell>
          <cell r="Q2300">
            <v>10038.56</v>
          </cell>
          <cell r="R2300">
            <v>122</v>
          </cell>
          <cell r="S2300">
            <v>935</v>
          </cell>
          <cell r="T2300" t="str">
            <v>амортизация (Очистка воды)</v>
          </cell>
          <cell r="U2300">
            <v>20000000</v>
          </cell>
          <cell r="V2300">
            <v>56.6</v>
          </cell>
          <cell r="W2300">
            <v>23</v>
          </cell>
          <cell r="X2300">
            <v>33.6</v>
          </cell>
          <cell r="Y2300">
            <v>40.636042402826853</v>
          </cell>
          <cell r="Z2300">
            <v>8127208.480565371</v>
          </cell>
          <cell r="AA2300">
            <v>11872791.519434629</v>
          </cell>
          <cell r="AB2300">
            <v>13.269224689196374</v>
          </cell>
          <cell r="AC2300">
            <v>12316529.298446804</v>
          </cell>
          <cell r="AD2300">
            <v>1338499.2890121767</v>
          </cell>
          <cell r="AE2300">
            <v>13320384.848446805</v>
          </cell>
          <cell r="AF2300">
            <v>1447593.3290121767</v>
          </cell>
          <cell r="AG2300">
            <v>49951.443181675517</v>
          </cell>
          <cell r="AH2300">
            <v>29446.407538280328</v>
          </cell>
        </row>
        <row r="2301">
          <cell r="A2301">
            <v>3897</v>
          </cell>
          <cell r="B2301" t="str">
            <v>Резервуар на ст.повт.использ.</v>
          </cell>
          <cell r="C2301">
            <v>4.5</v>
          </cell>
          <cell r="D2301" t="str">
            <v>22</v>
          </cell>
          <cell r="E2301" t="str">
            <v>11.05.05</v>
          </cell>
          <cell r="F2301" t="str">
            <v/>
          </cell>
          <cell r="G2301" t="str">
            <v xml:space="preserve">  .  .</v>
          </cell>
          <cell r="H2301">
            <v>0.01</v>
          </cell>
          <cell r="I2301">
            <v>0</v>
          </cell>
          <cell r="J2301">
            <v>0</v>
          </cell>
          <cell r="K2301">
            <v>0.01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0.01</v>
          </cell>
          <cell r="Q2301">
            <v>0</v>
          </cell>
          <cell r="R2301">
            <v>122</v>
          </cell>
          <cell r="S2301">
            <v>935</v>
          </cell>
          <cell r="T2301" t="str">
            <v>амортизация (Очистка воды)</v>
          </cell>
          <cell r="U2301">
            <v>20000000</v>
          </cell>
          <cell r="V2301">
            <v>56.6</v>
          </cell>
          <cell r="W2301">
            <v>23</v>
          </cell>
          <cell r="X2301">
            <v>33.6</v>
          </cell>
          <cell r="Y2301">
            <v>40.636042402826853</v>
          </cell>
          <cell r="Z2301">
            <v>8127208.480565371</v>
          </cell>
          <cell r="AA2301">
            <v>11872791.519434629</v>
          </cell>
          <cell r="AB2301">
            <v>1187279151.9434628</v>
          </cell>
          <cell r="AC2301">
            <v>11872791.509434629</v>
          </cell>
          <cell r="AD2301">
            <v>0</v>
          </cell>
          <cell r="AE2301">
            <v>11872791.519434629</v>
          </cell>
          <cell r="AF2301">
            <v>0</v>
          </cell>
          <cell r="AG2301">
            <v>44522.968197879854</v>
          </cell>
          <cell r="AH2301">
            <v>29446.407538280328</v>
          </cell>
        </row>
        <row r="2302">
          <cell r="A2302">
            <v>3898</v>
          </cell>
          <cell r="B2302" t="str">
            <v>Резервуар очистных сооружений</v>
          </cell>
          <cell r="C2302">
            <v>4.5</v>
          </cell>
          <cell r="D2302" t="str">
            <v>22</v>
          </cell>
          <cell r="E2302" t="str">
            <v>11.05.05</v>
          </cell>
          <cell r="F2302" t="str">
            <v/>
          </cell>
          <cell r="G2302" t="str">
            <v xml:space="preserve">  .  .</v>
          </cell>
          <cell r="H2302">
            <v>0.01</v>
          </cell>
          <cell r="I2302">
            <v>0</v>
          </cell>
          <cell r="J2302">
            <v>0</v>
          </cell>
          <cell r="K2302">
            <v>0.01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0.01</v>
          </cell>
          <cell r="Q2302">
            <v>0</v>
          </cell>
          <cell r="R2302">
            <v>122</v>
          </cell>
          <cell r="S2302">
            <v>935</v>
          </cell>
          <cell r="T2302" t="str">
            <v>амортизация (Очистка воды)</v>
          </cell>
          <cell r="U2302">
            <v>200000000</v>
          </cell>
          <cell r="V2302">
            <v>56.6</v>
          </cell>
          <cell r="W2302">
            <v>23</v>
          </cell>
          <cell r="X2302">
            <v>33.6</v>
          </cell>
          <cell r="Y2302">
            <v>40.636042402826853</v>
          </cell>
          <cell r="Z2302">
            <v>81272084.805653706</v>
          </cell>
          <cell r="AA2302">
            <v>118727915.19434629</v>
          </cell>
          <cell r="AB2302">
            <v>11872791519.434629</v>
          </cell>
          <cell r="AC2302">
            <v>118727915.18434629</v>
          </cell>
          <cell r="AD2302">
            <v>0</v>
          </cell>
          <cell r="AE2302">
            <v>118727915.19434629</v>
          </cell>
          <cell r="AF2302">
            <v>0</v>
          </cell>
          <cell r="AG2302">
            <v>445229.68197879865</v>
          </cell>
          <cell r="AH2302">
            <v>294464.07538280328</v>
          </cell>
        </row>
        <row r="2303">
          <cell r="A2303">
            <v>3899</v>
          </cell>
          <cell r="B2303" t="str">
            <v>Песковое хоз-во блока осн.сооруж.</v>
          </cell>
          <cell r="C2303">
            <v>4.5</v>
          </cell>
          <cell r="D2303" t="str">
            <v>22</v>
          </cell>
          <cell r="E2303" t="str">
            <v>11.05.05</v>
          </cell>
          <cell r="F2303" t="str">
            <v/>
          </cell>
          <cell r="G2303" t="str">
            <v xml:space="preserve">  .  .</v>
          </cell>
          <cell r="H2303">
            <v>0.01</v>
          </cell>
          <cell r="I2303">
            <v>0</v>
          </cell>
          <cell r="J2303">
            <v>0</v>
          </cell>
          <cell r="K2303">
            <v>0.01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0.01</v>
          </cell>
          <cell r="Q2303">
            <v>0</v>
          </cell>
          <cell r="R2303">
            <v>122</v>
          </cell>
          <cell r="S2303">
            <v>935</v>
          </cell>
          <cell r="T2303" t="str">
            <v>амортизация (Очистка воды)</v>
          </cell>
          <cell r="U2303">
            <v>890400</v>
          </cell>
          <cell r="V2303">
            <v>66.599999999999994</v>
          </cell>
          <cell r="W2303">
            <v>33</v>
          </cell>
          <cell r="X2303">
            <v>33.6</v>
          </cell>
          <cell r="Y2303">
            <v>49.549549549549553</v>
          </cell>
          <cell r="Z2303">
            <v>441189.18918918923</v>
          </cell>
          <cell r="AA2303">
            <v>449210.81081081077</v>
          </cell>
          <cell r="AB2303">
            <v>44921081.081081077</v>
          </cell>
          <cell r="AC2303">
            <v>449210.80081081076</v>
          </cell>
          <cell r="AD2303">
            <v>0</v>
          </cell>
          <cell r="AE2303">
            <v>449210.81081081077</v>
          </cell>
          <cell r="AF2303">
            <v>0</v>
          </cell>
          <cell r="AG2303">
            <v>1684.5405405405406</v>
          </cell>
          <cell r="AH2303">
            <v>1114.1141141141143</v>
          </cell>
        </row>
        <row r="2304">
          <cell r="A2304">
            <v>3900</v>
          </cell>
          <cell r="B2304" t="str">
            <v>Шламонакопитель оч.сооружений</v>
          </cell>
          <cell r="C2304">
            <v>4.5</v>
          </cell>
          <cell r="D2304" t="str">
            <v>22</v>
          </cell>
          <cell r="E2304" t="str">
            <v>11.05.05</v>
          </cell>
          <cell r="F2304" t="str">
            <v/>
          </cell>
          <cell r="G2304" t="str">
            <v xml:space="preserve">  .  .</v>
          </cell>
          <cell r="H2304">
            <v>4472181.24</v>
          </cell>
          <cell r="I2304">
            <v>0</v>
          </cell>
          <cell r="J2304">
            <v>0</v>
          </cell>
          <cell r="K2304">
            <v>4472181.24</v>
          </cell>
          <cell r="L2304">
            <v>0</v>
          </cell>
          <cell r="M2304">
            <v>16770.68</v>
          </cell>
          <cell r="N2304">
            <v>16770.68</v>
          </cell>
          <cell r="O2304">
            <v>486014.3</v>
          </cell>
          <cell r="P2304">
            <v>3986166.94</v>
          </cell>
          <cell r="Q2304">
            <v>44721.81</v>
          </cell>
          <cell r="R2304">
            <v>122</v>
          </cell>
          <cell r="S2304">
            <v>935</v>
          </cell>
          <cell r="T2304" t="str">
            <v>амортизация (Очистка воды)</v>
          </cell>
          <cell r="U2304">
            <v>10440000</v>
          </cell>
          <cell r="V2304">
            <v>66.599999999999994</v>
          </cell>
          <cell r="W2304">
            <v>33</v>
          </cell>
          <cell r="X2304">
            <v>33.6</v>
          </cell>
          <cell r="Y2304">
            <v>49.549549549549553</v>
          </cell>
          <cell r="Z2304">
            <v>5172972.9729729732</v>
          </cell>
          <cell r="AA2304">
            <v>5267027.0270270268</v>
          </cell>
          <cell r="AB2304">
            <v>1.3213262530914038</v>
          </cell>
          <cell r="AC2304">
            <v>1437029.2409948679</v>
          </cell>
          <cell r="AD2304">
            <v>156169.15396784147</v>
          </cell>
          <cell r="AE2304">
            <v>5909210.4809948681</v>
          </cell>
          <cell r="AF2304">
            <v>642183.45396784146</v>
          </cell>
          <cell r="AG2304">
            <v>22159.539303730755</v>
          </cell>
          <cell r="AH2304">
            <v>13063.063063063064</v>
          </cell>
        </row>
        <row r="2305">
          <cell r="A2305">
            <v>3901</v>
          </cell>
          <cell r="B2305" t="str">
            <v>Резервуар емк. 20000 оч.соор.</v>
          </cell>
          <cell r="C2305">
            <v>4.5</v>
          </cell>
          <cell r="D2305" t="str">
            <v>22</v>
          </cell>
          <cell r="E2305" t="str">
            <v>11.05.05</v>
          </cell>
          <cell r="F2305" t="str">
            <v/>
          </cell>
          <cell r="G2305" t="str">
            <v xml:space="preserve">  .  .</v>
          </cell>
          <cell r="H2305">
            <v>0.01</v>
          </cell>
          <cell r="I2305">
            <v>0</v>
          </cell>
          <cell r="J2305">
            <v>0</v>
          </cell>
          <cell r="K2305">
            <v>0.01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0.01</v>
          </cell>
          <cell r="Q2305">
            <v>0</v>
          </cell>
          <cell r="R2305">
            <v>122</v>
          </cell>
          <cell r="S2305">
            <v>935</v>
          </cell>
          <cell r="T2305" t="str">
            <v>амортизация (Очистка воды)</v>
          </cell>
          <cell r="U2305">
            <v>200000000</v>
          </cell>
          <cell r="V2305">
            <v>56.6</v>
          </cell>
          <cell r="W2305">
            <v>23</v>
          </cell>
          <cell r="X2305">
            <v>33.6</v>
          </cell>
          <cell r="Y2305">
            <v>40.636042402826853</v>
          </cell>
          <cell r="Z2305">
            <v>81272084.805653706</v>
          </cell>
          <cell r="AA2305">
            <v>118727915.19434629</v>
          </cell>
          <cell r="AB2305">
            <v>11872791519.434629</v>
          </cell>
          <cell r="AC2305">
            <v>118727915.18434629</v>
          </cell>
          <cell r="AD2305">
            <v>0</v>
          </cell>
          <cell r="AE2305">
            <v>118727915.19434629</v>
          </cell>
          <cell r="AF2305">
            <v>0</v>
          </cell>
          <cell r="AG2305">
            <v>445229.68197879865</v>
          </cell>
          <cell r="AH2305">
            <v>294464.07538280328</v>
          </cell>
        </row>
        <row r="2306">
          <cell r="A2306">
            <v>3902</v>
          </cell>
          <cell r="B2306" t="str">
            <v>Благоустройство 2-й очереди</v>
          </cell>
          <cell r="C2306">
            <v>4.5</v>
          </cell>
          <cell r="D2306" t="str">
            <v>22</v>
          </cell>
          <cell r="E2306" t="str">
            <v>11.05.05</v>
          </cell>
          <cell r="F2306" t="str">
            <v/>
          </cell>
          <cell r="G2306" t="str">
            <v xml:space="preserve">  .  .</v>
          </cell>
          <cell r="H2306">
            <v>35127.24</v>
          </cell>
          <cell r="I2306">
            <v>0</v>
          </cell>
          <cell r="J2306">
            <v>0</v>
          </cell>
          <cell r="K2306">
            <v>35127.24</v>
          </cell>
          <cell r="L2306">
            <v>0</v>
          </cell>
          <cell r="M2306">
            <v>131.72999999999999</v>
          </cell>
          <cell r="N2306">
            <v>131.72999999999999</v>
          </cell>
          <cell r="O2306">
            <v>3817.53</v>
          </cell>
          <cell r="P2306">
            <v>31309.71</v>
          </cell>
          <cell r="Q2306">
            <v>351.27</v>
          </cell>
          <cell r="R2306">
            <v>122</v>
          </cell>
          <cell r="S2306">
            <v>935</v>
          </cell>
          <cell r="T2306" t="str">
            <v>амортизация (Очистка воды)</v>
          </cell>
          <cell r="U2306">
            <v>2014500</v>
          </cell>
          <cell r="V2306">
            <v>66.599999999999994</v>
          </cell>
          <cell r="W2306">
            <v>33</v>
          </cell>
          <cell r="X2306">
            <v>33.6</v>
          </cell>
          <cell r="Y2306">
            <v>49.549549549549553</v>
          </cell>
          <cell r="Z2306">
            <v>998175.67567567574</v>
          </cell>
          <cell r="AA2306">
            <v>1016324.3243243243</v>
          </cell>
          <cell r="AB2306">
            <v>32.460355727482764</v>
          </cell>
          <cell r="AC2306">
            <v>1105115.4661246615</v>
          </cell>
          <cell r="AD2306">
            <v>120100.85180033729</v>
          </cell>
          <cell r="AE2306">
            <v>1140242.7061246615</v>
          </cell>
          <cell r="AF2306">
            <v>123918.38180033729</v>
          </cell>
          <cell r="AG2306">
            <v>4275.91014796748</v>
          </cell>
          <cell r="AH2306">
            <v>2520.6456456456458</v>
          </cell>
        </row>
        <row r="2307">
          <cell r="A2307">
            <v>3903</v>
          </cell>
          <cell r="B2307" t="str">
            <v>Песковое хоз-во 2-й очереди</v>
          </cell>
          <cell r="C2307">
            <v>4.5</v>
          </cell>
          <cell r="D2307" t="str">
            <v>22</v>
          </cell>
          <cell r="E2307" t="str">
            <v>11.05.05</v>
          </cell>
          <cell r="F2307" t="str">
            <v/>
          </cell>
          <cell r="G2307" t="str">
            <v xml:space="preserve">  .  .</v>
          </cell>
          <cell r="H2307">
            <v>0.01</v>
          </cell>
          <cell r="I2307">
            <v>0</v>
          </cell>
          <cell r="J2307">
            <v>0</v>
          </cell>
          <cell r="K2307">
            <v>0.01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0.01</v>
          </cell>
          <cell r="Q2307">
            <v>0</v>
          </cell>
          <cell r="R2307">
            <v>122</v>
          </cell>
          <cell r="S2307">
            <v>935</v>
          </cell>
          <cell r="T2307" t="str">
            <v>амортизация (Очистка воды)</v>
          </cell>
          <cell r="U2307">
            <v>228000</v>
          </cell>
          <cell r="V2307">
            <v>66.599999999999994</v>
          </cell>
          <cell r="W2307">
            <v>33</v>
          </cell>
          <cell r="X2307">
            <v>33.6</v>
          </cell>
          <cell r="Y2307">
            <v>49.549549549549553</v>
          </cell>
          <cell r="Z2307">
            <v>112972.97297297299</v>
          </cell>
          <cell r="AA2307">
            <v>115027.02702702701</v>
          </cell>
          <cell r="AB2307">
            <v>11502702.702702701</v>
          </cell>
          <cell r="AC2307">
            <v>115027.01702702702</v>
          </cell>
          <cell r="AD2307">
            <v>0</v>
          </cell>
          <cell r="AE2307">
            <v>115027.02702702701</v>
          </cell>
          <cell r="AF2307">
            <v>0</v>
          </cell>
          <cell r="AG2307">
            <v>431.3513513513513</v>
          </cell>
          <cell r="AH2307">
            <v>285.28528528528528</v>
          </cell>
        </row>
        <row r="2308">
          <cell r="A2308">
            <v>3904</v>
          </cell>
          <cell r="B2308" t="str">
            <v>Благоустройство 2-й очереди</v>
          </cell>
          <cell r="C2308">
            <v>4.5</v>
          </cell>
          <cell r="D2308" t="str">
            <v>22</v>
          </cell>
          <cell r="E2308" t="str">
            <v>11.05.05</v>
          </cell>
          <cell r="F2308" t="str">
            <v/>
          </cell>
          <cell r="G2308" t="str">
            <v xml:space="preserve">  .  .</v>
          </cell>
          <cell r="H2308">
            <v>0.01</v>
          </cell>
          <cell r="I2308">
            <v>0</v>
          </cell>
          <cell r="J2308">
            <v>0</v>
          </cell>
          <cell r="K2308">
            <v>0.01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0.01</v>
          </cell>
          <cell r="Q2308">
            <v>0</v>
          </cell>
          <cell r="R2308">
            <v>122</v>
          </cell>
          <cell r="S2308">
            <v>935</v>
          </cell>
          <cell r="T2308" t="str">
            <v>амортизация (Очистка воды)</v>
          </cell>
          <cell r="U2308">
            <v>6000000</v>
          </cell>
          <cell r="V2308">
            <v>66.599999999999994</v>
          </cell>
          <cell r="W2308">
            <v>33</v>
          </cell>
          <cell r="X2308">
            <v>33.6</v>
          </cell>
          <cell r="Y2308">
            <v>49.549549549549553</v>
          </cell>
          <cell r="Z2308">
            <v>2972972.9729729732</v>
          </cell>
          <cell r="AA2308">
            <v>3027027.0270270268</v>
          </cell>
          <cell r="AB2308">
            <v>302702702.70270264</v>
          </cell>
          <cell r="AC2308">
            <v>3027027.0170270265</v>
          </cell>
          <cell r="AD2308">
            <v>0</v>
          </cell>
          <cell r="AE2308">
            <v>3027027.0270270263</v>
          </cell>
          <cell r="AF2308">
            <v>0</v>
          </cell>
          <cell r="AG2308">
            <v>11351.351351351348</v>
          </cell>
          <cell r="AH2308">
            <v>7507.5075075075083</v>
          </cell>
        </row>
        <row r="2309">
          <cell r="A2309">
            <v>3905</v>
          </cell>
          <cell r="B2309" t="str">
            <v>Резервуар 20000 м</v>
          </cell>
          <cell r="C2309">
            <v>4.5</v>
          </cell>
          <cell r="D2309" t="str">
            <v>22</v>
          </cell>
          <cell r="E2309" t="str">
            <v>11.05.05</v>
          </cell>
          <cell r="F2309" t="str">
            <v/>
          </cell>
          <cell r="G2309" t="str">
            <v xml:space="preserve">  .  .</v>
          </cell>
          <cell r="H2309">
            <v>373678.25</v>
          </cell>
          <cell r="I2309">
            <v>0</v>
          </cell>
          <cell r="J2309">
            <v>0</v>
          </cell>
          <cell r="K2309">
            <v>373678.25</v>
          </cell>
          <cell r="L2309">
            <v>0</v>
          </cell>
          <cell r="M2309">
            <v>1401.29</v>
          </cell>
          <cell r="N2309">
            <v>1401.29</v>
          </cell>
          <cell r="O2309">
            <v>40609.39</v>
          </cell>
          <cell r="P2309">
            <v>333068.86</v>
          </cell>
          <cell r="Q2309">
            <v>3736.78</v>
          </cell>
          <cell r="R2309">
            <v>122</v>
          </cell>
          <cell r="S2309">
            <v>935</v>
          </cell>
          <cell r="T2309" t="str">
            <v>амортизация (Очистка воды)</v>
          </cell>
          <cell r="U2309">
            <v>200000000</v>
          </cell>
          <cell r="V2309">
            <v>56.6</v>
          </cell>
          <cell r="W2309">
            <v>23</v>
          </cell>
          <cell r="X2309">
            <v>33.6</v>
          </cell>
          <cell r="Y2309">
            <v>40.636042402826853</v>
          </cell>
          <cell r="Z2309">
            <v>81272084.805653706</v>
          </cell>
          <cell r="AA2309">
            <v>118727915.19434629</v>
          </cell>
          <cell r="AB2309">
            <v>356.46657329161991</v>
          </cell>
          <cell r="AC2309">
            <v>132830127.04110926</v>
          </cell>
          <cell r="AD2309">
            <v>14435280.706762975</v>
          </cell>
          <cell r="AE2309">
            <v>133203805.29110926</v>
          </cell>
          <cell r="AF2309">
            <v>14475890.096762976</v>
          </cell>
          <cell r="AG2309">
            <v>499514.26984165976</v>
          </cell>
          <cell r="AH2309">
            <v>294464.07538280328</v>
          </cell>
        </row>
        <row r="2310">
          <cell r="A2310">
            <v>3906</v>
          </cell>
          <cell r="B2310" t="str">
            <v>Благоустройство площадки  в/очистных сооружений</v>
          </cell>
          <cell r="C2310">
            <v>4.5</v>
          </cell>
          <cell r="D2310" t="str">
            <v>22</v>
          </cell>
          <cell r="E2310" t="str">
            <v>11.05.05</v>
          </cell>
          <cell r="F2310" t="str">
            <v/>
          </cell>
          <cell r="G2310" t="str">
            <v xml:space="preserve">  .  .</v>
          </cell>
          <cell r="H2310">
            <v>0.01</v>
          </cell>
          <cell r="I2310">
            <v>0</v>
          </cell>
          <cell r="J2310">
            <v>0</v>
          </cell>
          <cell r="K2310">
            <v>0.01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0.01</v>
          </cell>
          <cell r="Q2310">
            <v>0</v>
          </cell>
          <cell r="R2310">
            <v>122</v>
          </cell>
          <cell r="S2310">
            <v>935</v>
          </cell>
          <cell r="T2310" t="str">
            <v>амортизация (Очистка воды)</v>
          </cell>
          <cell r="U2310">
            <v>2403000</v>
          </cell>
          <cell r="V2310">
            <v>66.599999999999994</v>
          </cell>
          <cell r="W2310">
            <v>33</v>
          </cell>
          <cell r="X2310">
            <v>33.6</v>
          </cell>
          <cell r="Y2310">
            <v>49.549549549549553</v>
          </cell>
          <cell r="Z2310">
            <v>1190675.6756756757</v>
          </cell>
          <cell r="AA2310">
            <v>1212324.3243243243</v>
          </cell>
          <cell r="AB2310">
            <v>121232432.43243243</v>
          </cell>
          <cell r="AC2310">
            <v>1212324.3143243243</v>
          </cell>
          <cell r="AD2310">
            <v>0</v>
          </cell>
          <cell r="AE2310">
            <v>1212324.3243243243</v>
          </cell>
          <cell r="AF2310">
            <v>0</v>
          </cell>
          <cell r="AG2310">
            <v>4546.2162162162158</v>
          </cell>
          <cell r="AH2310">
            <v>3006.7567567567571</v>
          </cell>
        </row>
        <row r="2311">
          <cell r="A2311">
            <v>3907</v>
          </cell>
          <cell r="B2311" t="str">
            <v>Кран-балка</v>
          </cell>
          <cell r="C2311">
            <v>15</v>
          </cell>
          <cell r="D2311" t="str">
            <v>7</v>
          </cell>
          <cell r="E2311" t="str">
            <v>11.05.05</v>
          </cell>
          <cell r="F2311" t="str">
            <v/>
          </cell>
          <cell r="G2311" t="str">
            <v xml:space="preserve">  .  .</v>
          </cell>
          <cell r="H2311">
            <v>0.01</v>
          </cell>
          <cell r="I2311">
            <v>0</v>
          </cell>
          <cell r="J2311">
            <v>0</v>
          </cell>
          <cell r="K2311">
            <v>0.01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0.01</v>
          </cell>
          <cell r="Q2311">
            <v>0</v>
          </cell>
          <cell r="R2311">
            <v>123</v>
          </cell>
          <cell r="S2311">
            <v>935</v>
          </cell>
          <cell r="T2311" t="str">
            <v>амортизация (Очистка воды)</v>
          </cell>
          <cell r="U2311">
            <v>208000</v>
          </cell>
          <cell r="V2311">
            <v>13</v>
          </cell>
          <cell r="W2311">
            <v>8</v>
          </cell>
          <cell r="X2311">
            <v>5</v>
          </cell>
          <cell r="Y2311">
            <v>61.53846153846154</v>
          </cell>
          <cell r="Z2311">
            <v>128000</v>
          </cell>
          <cell r="AA2311">
            <v>80000</v>
          </cell>
          <cell r="AB2311">
            <v>8000000</v>
          </cell>
          <cell r="AC2311">
            <v>79999.990000000005</v>
          </cell>
          <cell r="AD2311">
            <v>0</v>
          </cell>
          <cell r="AE2311">
            <v>80000</v>
          </cell>
          <cell r="AF2311">
            <v>0</v>
          </cell>
          <cell r="AG2311">
            <v>1000</v>
          </cell>
          <cell r="AH2311">
            <v>1333.3333333333333</v>
          </cell>
        </row>
        <row r="2312">
          <cell r="A2312">
            <v>3908</v>
          </cell>
          <cell r="B2312" t="str">
            <v>Питатель п-92 прирельс склад</v>
          </cell>
          <cell r="C2312">
            <v>4.5</v>
          </cell>
          <cell r="D2312" t="str">
            <v>22</v>
          </cell>
          <cell r="E2312" t="str">
            <v>11.05.05</v>
          </cell>
          <cell r="F2312" t="str">
            <v/>
          </cell>
          <cell r="G2312" t="str">
            <v xml:space="preserve">  .  .</v>
          </cell>
          <cell r="H2312">
            <v>0.01</v>
          </cell>
          <cell r="I2312">
            <v>0</v>
          </cell>
          <cell r="J2312">
            <v>0</v>
          </cell>
          <cell r="K2312">
            <v>0.01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0.01</v>
          </cell>
          <cell r="Q2312">
            <v>0</v>
          </cell>
          <cell r="R2312">
            <v>122</v>
          </cell>
          <cell r="S2312">
            <v>935</v>
          </cell>
          <cell r="T2312" t="str">
            <v>амортизация (Очистка воды)</v>
          </cell>
          <cell r="U2312">
            <v>270000</v>
          </cell>
          <cell r="V2312">
            <v>43</v>
          </cell>
          <cell r="W2312">
            <v>23</v>
          </cell>
          <cell r="X2312">
            <v>20</v>
          </cell>
          <cell r="Y2312">
            <v>53.488372093023251</v>
          </cell>
          <cell r="Z2312">
            <v>144418.60465116278</v>
          </cell>
          <cell r="AA2312">
            <v>125581.39534883722</v>
          </cell>
          <cell r="AB2312">
            <v>12558139.534883723</v>
          </cell>
          <cell r="AC2312">
            <v>125581.38534883724</v>
          </cell>
          <cell r="AD2312">
            <v>0</v>
          </cell>
          <cell r="AE2312">
            <v>125581.39534883724</v>
          </cell>
          <cell r="AF2312">
            <v>0</v>
          </cell>
          <cell r="AG2312">
            <v>470.93023255813961</v>
          </cell>
          <cell r="AH2312">
            <v>523.25581395348843</v>
          </cell>
        </row>
        <row r="2313">
          <cell r="A2313">
            <v>3909</v>
          </cell>
          <cell r="B2313" t="str">
            <v>Питатель п-92 прирельс склад</v>
          </cell>
          <cell r="C2313">
            <v>4.5</v>
          </cell>
          <cell r="D2313" t="str">
            <v>22</v>
          </cell>
          <cell r="E2313" t="str">
            <v>11.05.05</v>
          </cell>
          <cell r="F2313" t="str">
            <v/>
          </cell>
          <cell r="G2313" t="str">
            <v xml:space="preserve">  .  .</v>
          </cell>
          <cell r="H2313">
            <v>0.01</v>
          </cell>
          <cell r="I2313">
            <v>0</v>
          </cell>
          <cell r="J2313">
            <v>0</v>
          </cell>
          <cell r="K2313">
            <v>0.01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0.01</v>
          </cell>
          <cell r="Q2313">
            <v>0</v>
          </cell>
          <cell r="R2313">
            <v>122</v>
          </cell>
          <cell r="S2313">
            <v>935</v>
          </cell>
          <cell r="T2313" t="str">
            <v>амортизация (Очистка воды)</v>
          </cell>
          <cell r="U2313">
            <v>270000</v>
          </cell>
          <cell r="V2313">
            <v>43</v>
          </cell>
          <cell r="W2313">
            <v>23</v>
          </cell>
          <cell r="X2313">
            <v>20</v>
          </cell>
          <cell r="Y2313">
            <v>53.488372093023251</v>
          </cell>
          <cell r="Z2313">
            <v>144418.60465116278</v>
          </cell>
          <cell r="AA2313">
            <v>125581.39534883722</v>
          </cell>
          <cell r="AB2313">
            <v>12558139.534883723</v>
          </cell>
          <cell r="AC2313">
            <v>125581.38534883724</v>
          </cell>
          <cell r="AD2313">
            <v>0</v>
          </cell>
          <cell r="AE2313">
            <v>125581.39534883724</v>
          </cell>
          <cell r="AF2313">
            <v>0</v>
          </cell>
          <cell r="AG2313">
            <v>470.93023255813961</v>
          </cell>
          <cell r="AH2313">
            <v>523.25581395348843</v>
          </cell>
        </row>
        <row r="2314">
          <cell r="A2314">
            <v>3910</v>
          </cell>
          <cell r="B2314" t="str">
            <v>Система взмучив.осадка прир.склад</v>
          </cell>
          <cell r="C2314">
            <v>4.5</v>
          </cell>
          <cell r="D2314" t="str">
            <v>22</v>
          </cell>
          <cell r="E2314" t="str">
            <v>11.05.05</v>
          </cell>
          <cell r="F2314" t="str">
            <v/>
          </cell>
          <cell r="G2314" t="str">
            <v xml:space="preserve">  .  .</v>
          </cell>
          <cell r="H2314">
            <v>0.01</v>
          </cell>
          <cell r="I2314">
            <v>0</v>
          </cell>
          <cell r="J2314">
            <v>0</v>
          </cell>
          <cell r="K2314">
            <v>0.01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0.01</v>
          </cell>
          <cell r="Q2314">
            <v>0</v>
          </cell>
          <cell r="R2314">
            <v>122</v>
          </cell>
          <cell r="S2314">
            <v>935</v>
          </cell>
          <cell r="T2314" t="str">
            <v>амортизация (Очистка воды)</v>
          </cell>
          <cell r="U2314">
            <v>1200000</v>
          </cell>
          <cell r="V2314">
            <v>43</v>
          </cell>
          <cell r="W2314">
            <v>23</v>
          </cell>
          <cell r="X2314">
            <v>20</v>
          </cell>
          <cell r="Y2314">
            <v>53.488372093023251</v>
          </cell>
          <cell r="Z2314">
            <v>641860.46511627897</v>
          </cell>
          <cell r="AA2314">
            <v>558139.53488372103</v>
          </cell>
          <cell r="AB2314">
            <v>55813953.488372102</v>
          </cell>
          <cell r="AC2314">
            <v>558139.52488372102</v>
          </cell>
          <cell r="AD2314">
            <v>0</v>
          </cell>
          <cell r="AE2314">
            <v>558139.53488372103</v>
          </cell>
          <cell r="AF2314">
            <v>0</v>
          </cell>
          <cell r="AG2314">
            <v>2093.0232558139537</v>
          </cell>
          <cell r="AH2314">
            <v>2325.5813953488373</v>
          </cell>
        </row>
        <row r="2315">
          <cell r="A2315">
            <v>3911</v>
          </cell>
          <cell r="B2315" t="str">
            <v>Система взмуч.осадка прирельс.склад</v>
          </cell>
          <cell r="C2315">
            <v>4.5</v>
          </cell>
          <cell r="D2315" t="str">
            <v>22</v>
          </cell>
          <cell r="E2315" t="str">
            <v>11.05.05</v>
          </cell>
          <cell r="F2315" t="str">
            <v/>
          </cell>
          <cell r="G2315" t="str">
            <v xml:space="preserve">  .  .</v>
          </cell>
          <cell r="H2315">
            <v>0.01</v>
          </cell>
          <cell r="I2315">
            <v>0</v>
          </cell>
          <cell r="J2315">
            <v>0</v>
          </cell>
          <cell r="K2315">
            <v>0.01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0.01</v>
          </cell>
          <cell r="Q2315">
            <v>0</v>
          </cell>
          <cell r="R2315">
            <v>122</v>
          </cell>
          <cell r="S2315">
            <v>935</v>
          </cell>
          <cell r="T2315" t="str">
            <v>амортизация (Очистка воды)</v>
          </cell>
          <cell r="U2315">
            <v>1200000</v>
          </cell>
          <cell r="V2315">
            <v>43</v>
          </cell>
          <cell r="W2315">
            <v>23</v>
          </cell>
          <cell r="X2315">
            <v>20</v>
          </cell>
          <cell r="Y2315">
            <v>53.488372093023251</v>
          </cell>
          <cell r="Z2315">
            <v>641860.46511627897</v>
          </cell>
          <cell r="AA2315">
            <v>558139.53488372103</v>
          </cell>
          <cell r="AB2315">
            <v>55813953.488372102</v>
          </cell>
          <cell r="AC2315">
            <v>558139.52488372102</v>
          </cell>
          <cell r="AD2315">
            <v>0</v>
          </cell>
          <cell r="AE2315">
            <v>558139.53488372103</v>
          </cell>
          <cell r="AF2315">
            <v>0</v>
          </cell>
          <cell r="AG2315">
            <v>2093.0232558139537</v>
          </cell>
          <cell r="AH2315">
            <v>2325.5813953488373</v>
          </cell>
        </row>
        <row r="2316">
          <cell r="A2316">
            <v>3912</v>
          </cell>
          <cell r="B2316" t="str">
            <v>Система взмуч.осадка прирельс.склад</v>
          </cell>
          <cell r="C2316">
            <v>4.5</v>
          </cell>
          <cell r="D2316" t="str">
            <v>22</v>
          </cell>
          <cell r="E2316" t="str">
            <v>11.05.05</v>
          </cell>
          <cell r="F2316" t="str">
            <v/>
          </cell>
          <cell r="G2316" t="str">
            <v xml:space="preserve">  .  .</v>
          </cell>
          <cell r="H2316">
            <v>0.01</v>
          </cell>
          <cell r="I2316">
            <v>0</v>
          </cell>
          <cell r="J2316">
            <v>0</v>
          </cell>
          <cell r="K2316">
            <v>0.01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0.01</v>
          </cell>
          <cell r="Q2316">
            <v>0</v>
          </cell>
          <cell r="R2316">
            <v>122</v>
          </cell>
          <cell r="S2316">
            <v>935</v>
          </cell>
          <cell r="T2316" t="str">
            <v>амортизация (Очистка воды)</v>
          </cell>
          <cell r="U2316">
            <v>1200000</v>
          </cell>
          <cell r="V2316">
            <v>43</v>
          </cell>
          <cell r="W2316">
            <v>23</v>
          </cell>
          <cell r="X2316">
            <v>20</v>
          </cell>
          <cell r="Y2316">
            <v>53.488372093023251</v>
          </cell>
          <cell r="Z2316">
            <v>641860.46511627897</v>
          </cell>
          <cell r="AA2316">
            <v>558139.53488372103</v>
          </cell>
          <cell r="AB2316">
            <v>55813953.488372102</v>
          </cell>
          <cell r="AC2316">
            <v>558139.52488372102</v>
          </cell>
          <cell r="AD2316">
            <v>0</v>
          </cell>
          <cell r="AE2316">
            <v>558139.53488372103</v>
          </cell>
          <cell r="AF2316">
            <v>0</v>
          </cell>
          <cell r="AG2316">
            <v>2093.0232558139537</v>
          </cell>
          <cell r="AH2316">
            <v>2325.5813953488373</v>
          </cell>
        </row>
        <row r="2317">
          <cell r="A2317">
            <v>3913</v>
          </cell>
          <cell r="B2317" t="str">
            <v>Система взмучив.осадка прир.склад</v>
          </cell>
          <cell r="C2317">
            <v>4.5</v>
          </cell>
          <cell r="D2317" t="str">
            <v>22</v>
          </cell>
          <cell r="E2317" t="str">
            <v>11.05.05</v>
          </cell>
          <cell r="F2317" t="str">
            <v/>
          </cell>
          <cell r="G2317" t="str">
            <v xml:space="preserve">  .  .</v>
          </cell>
          <cell r="H2317">
            <v>0.01</v>
          </cell>
          <cell r="I2317">
            <v>0</v>
          </cell>
          <cell r="J2317">
            <v>0</v>
          </cell>
          <cell r="K2317">
            <v>0.01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0.01</v>
          </cell>
          <cell r="Q2317">
            <v>0</v>
          </cell>
          <cell r="R2317">
            <v>122</v>
          </cell>
          <cell r="S2317">
            <v>935</v>
          </cell>
          <cell r="T2317" t="str">
            <v>амортизация (Очистка воды)</v>
          </cell>
          <cell r="U2317">
            <v>1200000</v>
          </cell>
          <cell r="V2317">
            <v>43</v>
          </cell>
          <cell r="W2317">
            <v>23</v>
          </cell>
          <cell r="X2317">
            <v>20</v>
          </cell>
          <cell r="Y2317">
            <v>53.488372093023251</v>
          </cell>
          <cell r="Z2317">
            <v>641860.46511627897</v>
          </cell>
          <cell r="AA2317">
            <v>558139.53488372103</v>
          </cell>
          <cell r="AB2317">
            <v>55813953.488372102</v>
          </cell>
          <cell r="AC2317">
            <v>558139.52488372102</v>
          </cell>
          <cell r="AD2317">
            <v>0</v>
          </cell>
          <cell r="AE2317">
            <v>558139.53488372103</v>
          </cell>
          <cell r="AF2317">
            <v>0</v>
          </cell>
          <cell r="AG2317">
            <v>2093.0232558139537</v>
          </cell>
          <cell r="AH2317">
            <v>2325.5813953488373</v>
          </cell>
        </row>
        <row r="2318">
          <cell r="A2318">
            <v>3914</v>
          </cell>
          <cell r="B2318" t="str">
            <v>Система взмуч.осадка прир.склад</v>
          </cell>
          <cell r="C2318">
            <v>4.5</v>
          </cell>
          <cell r="D2318" t="str">
            <v>22</v>
          </cell>
          <cell r="E2318" t="str">
            <v>11.05.05</v>
          </cell>
          <cell r="F2318" t="str">
            <v/>
          </cell>
          <cell r="G2318" t="str">
            <v xml:space="preserve">  .  .</v>
          </cell>
          <cell r="H2318">
            <v>0.01</v>
          </cell>
          <cell r="I2318">
            <v>0</v>
          </cell>
          <cell r="J2318">
            <v>0</v>
          </cell>
          <cell r="K2318">
            <v>0.01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0.01</v>
          </cell>
          <cell r="Q2318">
            <v>0</v>
          </cell>
          <cell r="R2318">
            <v>122</v>
          </cell>
          <cell r="S2318">
            <v>935</v>
          </cell>
          <cell r="T2318" t="str">
            <v>амортизация (Очистка воды)</v>
          </cell>
          <cell r="U2318">
            <v>1200000</v>
          </cell>
          <cell r="V2318">
            <v>43</v>
          </cell>
          <cell r="W2318">
            <v>23</v>
          </cell>
          <cell r="X2318">
            <v>20</v>
          </cell>
          <cell r="Y2318">
            <v>53.488372093023251</v>
          </cell>
          <cell r="Z2318">
            <v>641860.46511627897</v>
          </cell>
          <cell r="AA2318">
            <v>558139.53488372103</v>
          </cell>
          <cell r="AB2318">
            <v>55813953.488372102</v>
          </cell>
          <cell r="AC2318">
            <v>558139.52488372102</v>
          </cell>
          <cell r="AD2318">
            <v>0</v>
          </cell>
          <cell r="AE2318">
            <v>558139.53488372103</v>
          </cell>
          <cell r="AF2318">
            <v>0</v>
          </cell>
          <cell r="AG2318">
            <v>2093.0232558139537</v>
          </cell>
          <cell r="AH2318">
            <v>2325.5813953488373</v>
          </cell>
        </row>
        <row r="2319">
          <cell r="A2319">
            <v>3915</v>
          </cell>
          <cell r="B2319" t="str">
            <v>Система взмуч.осадка прир.склад</v>
          </cell>
          <cell r="C2319">
            <v>4.5</v>
          </cell>
          <cell r="D2319" t="str">
            <v>22</v>
          </cell>
          <cell r="E2319" t="str">
            <v>11.05.05</v>
          </cell>
          <cell r="F2319" t="str">
            <v/>
          </cell>
          <cell r="G2319" t="str">
            <v xml:space="preserve">  .  .</v>
          </cell>
          <cell r="H2319">
            <v>0.01</v>
          </cell>
          <cell r="I2319">
            <v>0</v>
          </cell>
          <cell r="J2319">
            <v>0</v>
          </cell>
          <cell r="K2319">
            <v>0.01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0.01</v>
          </cell>
          <cell r="Q2319">
            <v>0</v>
          </cell>
          <cell r="R2319">
            <v>122</v>
          </cell>
          <cell r="S2319">
            <v>935</v>
          </cell>
          <cell r="T2319" t="str">
            <v>амортизация (Очистка воды)</v>
          </cell>
          <cell r="U2319">
            <v>1200000</v>
          </cell>
          <cell r="V2319">
            <v>43</v>
          </cell>
          <cell r="W2319">
            <v>23</v>
          </cell>
          <cell r="X2319">
            <v>20</v>
          </cell>
          <cell r="Y2319">
            <v>53.488372093023251</v>
          </cell>
          <cell r="Z2319">
            <v>641860.46511627897</v>
          </cell>
          <cell r="AA2319">
            <v>558139.53488372103</v>
          </cell>
          <cell r="AB2319">
            <v>55813953.488372102</v>
          </cell>
          <cell r="AC2319">
            <v>558139.52488372102</v>
          </cell>
          <cell r="AD2319">
            <v>0</v>
          </cell>
          <cell r="AE2319">
            <v>558139.53488372103</v>
          </cell>
          <cell r="AF2319">
            <v>0</v>
          </cell>
          <cell r="AG2319">
            <v>2093.0232558139537</v>
          </cell>
          <cell r="AH2319">
            <v>2325.5813953488373</v>
          </cell>
        </row>
        <row r="2320">
          <cell r="A2320">
            <v>3916</v>
          </cell>
          <cell r="B2320" t="str">
            <v>Система взмуч.осадка прир.склад</v>
          </cell>
          <cell r="C2320">
            <v>4.5</v>
          </cell>
          <cell r="D2320" t="str">
            <v>22</v>
          </cell>
          <cell r="E2320" t="str">
            <v>11.05.05</v>
          </cell>
          <cell r="F2320" t="str">
            <v/>
          </cell>
          <cell r="G2320" t="str">
            <v xml:space="preserve">  .  .</v>
          </cell>
          <cell r="H2320">
            <v>0.01</v>
          </cell>
          <cell r="I2320">
            <v>0</v>
          </cell>
          <cell r="J2320">
            <v>0</v>
          </cell>
          <cell r="K2320">
            <v>0.01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0.01</v>
          </cell>
          <cell r="Q2320">
            <v>0</v>
          </cell>
          <cell r="R2320">
            <v>122</v>
          </cell>
          <cell r="S2320">
            <v>935</v>
          </cell>
          <cell r="T2320" t="str">
            <v>амортизация (Очистка воды)</v>
          </cell>
          <cell r="U2320">
            <v>1200000</v>
          </cell>
          <cell r="V2320">
            <v>43</v>
          </cell>
          <cell r="W2320">
            <v>23</v>
          </cell>
          <cell r="X2320">
            <v>20</v>
          </cell>
          <cell r="Y2320">
            <v>53.488372093023251</v>
          </cell>
          <cell r="Z2320">
            <v>641860.46511627897</v>
          </cell>
          <cell r="AA2320">
            <v>558139.53488372103</v>
          </cell>
          <cell r="AB2320">
            <v>55813953.488372102</v>
          </cell>
          <cell r="AC2320">
            <v>558139.52488372102</v>
          </cell>
          <cell r="AD2320">
            <v>0</v>
          </cell>
          <cell r="AE2320">
            <v>558139.53488372103</v>
          </cell>
          <cell r="AF2320">
            <v>0</v>
          </cell>
          <cell r="AG2320">
            <v>2093.0232558139537</v>
          </cell>
          <cell r="AH2320">
            <v>2325.5813953488373</v>
          </cell>
        </row>
        <row r="2321">
          <cell r="A2321">
            <v>3917</v>
          </cell>
          <cell r="B2321" t="str">
            <v>Система взмуч.осадка прир.склад</v>
          </cell>
          <cell r="C2321">
            <v>4.5</v>
          </cell>
          <cell r="D2321" t="str">
            <v>22</v>
          </cell>
          <cell r="E2321" t="str">
            <v>11.05.05</v>
          </cell>
          <cell r="F2321" t="str">
            <v/>
          </cell>
          <cell r="G2321" t="str">
            <v xml:space="preserve">  .  .</v>
          </cell>
          <cell r="H2321">
            <v>0.01</v>
          </cell>
          <cell r="I2321">
            <v>0</v>
          </cell>
          <cell r="J2321">
            <v>0</v>
          </cell>
          <cell r="K2321">
            <v>0.01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0.01</v>
          </cell>
          <cell r="Q2321">
            <v>0</v>
          </cell>
          <cell r="R2321">
            <v>122</v>
          </cell>
          <cell r="S2321">
            <v>935</v>
          </cell>
          <cell r="T2321" t="str">
            <v>амортизация (Очистка воды)</v>
          </cell>
          <cell r="U2321">
            <v>1200000</v>
          </cell>
          <cell r="V2321">
            <v>43</v>
          </cell>
          <cell r="W2321">
            <v>23</v>
          </cell>
          <cell r="X2321">
            <v>20</v>
          </cell>
          <cell r="Y2321">
            <v>53.488372093023251</v>
          </cell>
          <cell r="Z2321">
            <v>641860.46511627897</v>
          </cell>
          <cell r="AA2321">
            <v>558139.53488372103</v>
          </cell>
          <cell r="AB2321">
            <v>55813953.488372102</v>
          </cell>
          <cell r="AC2321">
            <v>558139.52488372102</v>
          </cell>
          <cell r="AD2321">
            <v>0</v>
          </cell>
          <cell r="AE2321">
            <v>558139.53488372103</v>
          </cell>
          <cell r="AF2321">
            <v>0</v>
          </cell>
          <cell r="AG2321">
            <v>2093.0232558139537</v>
          </cell>
          <cell r="AH2321">
            <v>2325.5813953488373</v>
          </cell>
        </row>
        <row r="2322">
          <cell r="A2322">
            <v>3918</v>
          </cell>
          <cell r="B2322" t="str">
            <v>Система взмуч.осадка прир.склад</v>
          </cell>
          <cell r="C2322">
            <v>4.5</v>
          </cell>
          <cell r="D2322" t="str">
            <v>22</v>
          </cell>
          <cell r="E2322" t="str">
            <v>11.05.05</v>
          </cell>
          <cell r="F2322" t="str">
            <v/>
          </cell>
          <cell r="G2322" t="str">
            <v xml:space="preserve">  .  .</v>
          </cell>
          <cell r="H2322">
            <v>0.01</v>
          </cell>
          <cell r="I2322">
            <v>0</v>
          </cell>
          <cell r="J2322">
            <v>0</v>
          </cell>
          <cell r="K2322">
            <v>0.01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0.01</v>
          </cell>
          <cell r="Q2322">
            <v>0</v>
          </cell>
          <cell r="R2322">
            <v>122</v>
          </cell>
          <cell r="S2322">
            <v>935</v>
          </cell>
          <cell r="T2322" t="str">
            <v>амортизация (Очистка воды)</v>
          </cell>
          <cell r="U2322">
            <v>1200000</v>
          </cell>
          <cell r="V2322">
            <v>43</v>
          </cell>
          <cell r="W2322">
            <v>23</v>
          </cell>
          <cell r="X2322">
            <v>20</v>
          </cell>
          <cell r="Y2322">
            <v>53.488372093023251</v>
          </cell>
          <cell r="Z2322">
            <v>641860.46511627897</v>
          </cell>
          <cell r="AA2322">
            <v>558139.53488372103</v>
          </cell>
          <cell r="AB2322">
            <v>55813953.488372102</v>
          </cell>
          <cell r="AC2322">
            <v>558139.52488372102</v>
          </cell>
          <cell r="AD2322">
            <v>0</v>
          </cell>
          <cell r="AE2322">
            <v>558139.53488372103</v>
          </cell>
          <cell r="AF2322">
            <v>0</v>
          </cell>
          <cell r="AG2322">
            <v>2093.0232558139537</v>
          </cell>
          <cell r="AH2322">
            <v>2325.5813953488373</v>
          </cell>
        </row>
        <row r="2323">
          <cell r="A2323">
            <v>3925</v>
          </cell>
          <cell r="B2323" t="str">
            <v>Холодильник для воздуха</v>
          </cell>
          <cell r="C2323">
            <v>10</v>
          </cell>
          <cell r="D2323" t="str">
            <v>10</v>
          </cell>
          <cell r="E2323" t="str">
            <v>11.05.05</v>
          </cell>
          <cell r="F2323" t="str">
            <v/>
          </cell>
          <cell r="G2323" t="str">
            <v xml:space="preserve">  .  .</v>
          </cell>
          <cell r="H2323">
            <v>0.01</v>
          </cell>
          <cell r="I2323">
            <v>0</v>
          </cell>
          <cell r="J2323">
            <v>0</v>
          </cell>
          <cell r="K2323">
            <v>0.01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0.01</v>
          </cell>
          <cell r="Q2323">
            <v>0</v>
          </cell>
          <cell r="R2323">
            <v>123</v>
          </cell>
          <cell r="S2323">
            <v>935</v>
          </cell>
          <cell r="T2323" t="str">
            <v>амортизация (Очистка воды)</v>
          </cell>
          <cell r="U2323">
            <v>5000</v>
          </cell>
          <cell r="V2323">
            <v>13</v>
          </cell>
          <cell r="W2323">
            <v>8</v>
          </cell>
          <cell r="X2323">
            <v>5</v>
          </cell>
          <cell r="Y2323">
            <v>61.53846153846154</v>
          </cell>
          <cell r="Z2323">
            <v>3076.9230769230771</v>
          </cell>
          <cell r="AA2323">
            <v>1923.0769230769229</v>
          </cell>
          <cell r="AB2323">
            <v>192307.69230769228</v>
          </cell>
          <cell r="AC2323">
            <v>1923.0669230769229</v>
          </cell>
          <cell r="AD2323">
            <v>0</v>
          </cell>
          <cell r="AE2323">
            <v>1923.0769230769229</v>
          </cell>
          <cell r="AF2323">
            <v>0</v>
          </cell>
          <cell r="AG2323">
            <v>16.025641025641022</v>
          </cell>
          <cell r="AH2323">
            <v>32.051282051282051</v>
          </cell>
        </row>
        <row r="2324">
          <cell r="A2324">
            <v>3926</v>
          </cell>
          <cell r="B2324" t="str">
            <v>Гидромешалка</v>
          </cell>
          <cell r="C2324">
            <v>4.5</v>
          </cell>
          <cell r="D2324" t="str">
            <v>22</v>
          </cell>
          <cell r="E2324" t="str">
            <v>11.05.05</v>
          </cell>
          <cell r="F2324" t="str">
            <v/>
          </cell>
          <cell r="G2324" t="str">
            <v xml:space="preserve">  .  .</v>
          </cell>
          <cell r="H2324">
            <v>13434.65</v>
          </cell>
          <cell r="I2324">
            <v>0</v>
          </cell>
          <cell r="J2324">
            <v>0</v>
          </cell>
          <cell r="K2324">
            <v>13434.65</v>
          </cell>
          <cell r="L2324">
            <v>0</v>
          </cell>
          <cell r="M2324">
            <v>50.38</v>
          </cell>
          <cell r="N2324">
            <v>50.38</v>
          </cell>
          <cell r="O2324">
            <v>1460.02</v>
          </cell>
          <cell r="P2324">
            <v>11974.63</v>
          </cell>
          <cell r="Q2324">
            <v>134.35</v>
          </cell>
          <cell r="R2324">
            <v>122</v>
          </cell>
          <cell r="S2324">
            <v>935</v>
          </cell>
          <cell r="T2324" t="str">
            <v>амортизация (Очистка воды)</v>
          </cell>
          <cell r="U2324">
            <v>258000</v>
          </cell>
          <cell r="V2324">
            <v>43</v>
          </cell>
          <cell r="W2324">
            <v>23</v>
          </cell>
          <cell r="X2324">
            <v>20</v>
          </cell>
          <cell r="Y2324">
            <v>53.488372093023251</v>
          </cell>
          <cell r="Z2324">
            <v>138000</v>
          </cell>
          <cell r="AA2324">
            <v>120000</v>
          </cell>
          <cell r="AB2324">
            <v>10.021186458370739</v>
          </cell>
          <cell r="AC2324">
            <v>121196.48265295045</v>
          </cell>
          <cell r="AD2324">
            <v>13171.112652950445</v>
          </cell>
          <cell r="AE2324">
            <v>134631.13265295044</v>
          </cell>
          <cell r="AF2324">
            <v>14631.132652950446</v>
          </cell>
          <cell r="AG2324">
            <v>504.86674744856418</v>
          </cell>
          <cell r="AH2324">
            <v>500</v>
          </cell>
        </row>
        <row r="2325">
          <cell r="A2325">
            <v>3927</v>
          </cell>
          <cell r="B2325" t="str">
            <v>Гидромешалка 2-й очереди</v>
          </cell>
          <cell r="C2325">
            <v>4.5</v>
          </cell>
          <cell r="D2325" t="str">
            <v>22</v>
          </cell>
          <cell r="E2325" t="str">
            <v>11.05.05</v>
          </cell>
          <cell r="F2325" t="str">
            <v/>
          </cell>
          <cell r="G2325" t="str">
            <v xml:space="preserve">  .  .</v>
          </cell>
          <cell r="H2325">
            <v>30088.83</v>
          </cell>
          <cell r="I2325">
            <v>0</v>
          </cell>
          <cell r="J2325">
            <v>0</v>
          </cell>
          <cell r="K2325">
            <v>30088.83</v>
          </cell>
          <cell r="L2325">
            <v>0</v>
          </cell>
          <cell r="M2325">
            <v>112.83</v>
          </cell>
          <cell r="N2325">
            <v>112.83</v>
          </cell>
          <cell r="O2325">
            <v>3269.81</v>
          </cell>
          <cell r="P2325">
            <v>26819.02</v>
          </cell>
          <cell r="Q2325">
            <v>300.89</v>
          </cell>
          <cell r="R2325">
            <v>122</v>
          </cell>
          <cell r="S2325">
            <v>935</v>
          </cell>
          <cell r="T2325" t="str">
            <v>амортизация (Очистка воды)</v>
          </cell>
          <cell r="U2325">
            <v>258000</v>
          </cell>
          <cell r="V2325">
            <v>43</v>
          </cell>
          <cell r="W2325">
            <v>23</v>
          </cell>
          <cell r="X2325">
            <v>20</v>
          </cell>
          <cell r="Y2325">
            <v>53.488372093023251</v>
          </cell>
          <cell r="Z2325">
            <v>138000</v>
          </cell>
          <cell r="AA2325">
            <v>120000</v>
          </cell>
          <cell r="AB2325">
            <v>4.4744364260886487</v>
          </cell>
          <cell r="AC2325">
            <v>104541.72697038892</v>
          </cell>
          <cell r="AD2325">
            <v>11360.746970388924</v>
          </cell>
          <cell r="AE2325">
            <v>134630.55697038892</v>
          </cell>
          <cell r="AF2325">
            <v>14630.556970388923</v>
          </cell>
          <cell r="AG2325">
            <v>504.86458863895842</v>
          </cell>
          <cell r="AH2325">
            <v>500</v>
          </cell>
        </row>
        <row r="2326">
          <cell r="A2326">
            <v>3928</v>
          </cell>
          <cell r="B2326" t="str">
            <v>Станция ЭДТС-66</v>
          </cell>
          <cell r="C2326">
            <v>10</v>
          </cell>
          <cell r="D2326" t="str">
            <v>10</v>
          </cell>
          <cell r="E2326" t="str">
            <v>11.05.05</v>
          </cell>
          <cell r="F2326" t="str">
            <v/>
          </cell>
          <cell r="G2326" t="str">
            <v xml:space="preserve">  .  .</v>
          </cell>
          <cell r="H2326">
            <v>0.01</v>
          </cell>
          <cell r="I2326">
            <v>0</v>
          </cell>
          <cell r="J2326">
            <v>0</v>
          </cell>
          <cell r="K2326">
            <v>0.01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0.01</v>
          </cell>
          <cell r="Q2326">
            <v>0</v>
          </cell>
          <cell r="R2326">
            <v>123</v>
          </cell>
          <cell r="S2326">
            <v>935</v>
          </cell>
          <cell r="T2326" t="str">
            <v>амортизация (Очистка воды)</v>
          </cell>
          <cell r="U2326">
            <v>10000000</v>
          </cell>
          <cell r="V2326">
            <v>19</v>
          </cell>
          <cell r="W2326">
            <v>11</v>
          </cell>
          <cell r="X2326">
            <v>8</v>
          </cell>
          <cell r="Y2326">
            <v>57.894736842105267</v>
          </cell>
          <cell r="Z2326">
            <v>5789473.6842105268</v>
          </cell>
          <cell r="AA2326">
            <v>4210526.3157894732</v>
          </cell>
          <cell r="AB2326">
            <v>421052631.57894731</v>
          </cell>
          <cell r="AC2326">
            <v>4210526.3057894735</v>
          </cell>
          <cell r="AD2326">
            <v>0</v>
          </cell>
          <cell r="AE2326">
            <v>4210526.3157894732</v>
          </cell>
          <cell r="AF2326">
            <v>0</v>
          </cell>
          <cell r="AG2326">
            <v>35087.719298245611</v>
          </cell>
          <cell r="AH2326">
            <v>43859.649122807015</v>
          </cell>
        </row>
        <row r="2327">
          <cell r="A2327">
            <v>3931</v>
          </cell>
          <cell r="B2327" t="str">
            <v>Бак-емкость 10м</v>
          </cell>
          <cell r="C2327">
            <v>7</v>
          </cell>
          <cell r="D2327" t="str">
            <v>14</v>
          </cell>
          <cell r="E2327" t="str">
            <v>11.05.05</v>
          </cell>
          <cell r="F2327" t="str">
            <v/>
          </cell>
          <cell r="G2327" t="str">
            <v xml:space="preserve">  .  .</v>
          </cell>
          <cell r="H2327">
            <v>0.01</v>
          </cell>
          <cell r="I2327">
            <v>0</v>
          </cell>
          <cell r="J2327">
            <v>0</v>
          </cell>
          <cell r="K2327">
            <v>0.01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0.01</v>
          </cell>
          <cell r="Q2327">
            <v>0</v>
          </cell>
          <cell r="R2327">
            <v>123</v>
          </cell>
          <cell r="S2327">
            <v>935</v>
          </cell>
          <cell r="T2327" t="str">
            <v/>
          </cell>
          <cell r="U2327">
            <v>180000</v>
          </cell>
          <cell r="V2327">
            <v>27</v>
          </cell>
          <cell r="W2327">
            <v>15</v>
          </cell>
          <cell r="X2327">
            <v>12</v>
          </cell>
          <cell r="Y2327">
            <v>55.555555555555557</v>
          </cell>
          <cell r="Z2327">
            <v>100000</v>
          </cell>
          <cell r="AA2327">
            <v>80000</v>
          </cell>
          <cell r="AB2327">
            <v>8000000</v>
          </cell>
          <cell r="AC2327">
            <v>79999.990000000005</v>
          </cell>
          <cell r="AD2327">
            <v>0</v>
          </cell>
          <cell r="AE2327">
            <v>80000</v>
          </cell>
          <cell r="AF2327">
            <v>0</v>
          </cell>
          <cell r="AG2327">
            <v>466.66666666666669</v>
          </cell>
          <cell r="AH2327">
            <v>555.55555555555554</v>
          </cell>
        </row>
        <row r="2328">
          <cell r="A2328">
            <v>3932</v>
          </cell>
          <cell r="B2328" t="str">
            <v>Здание узла насосной станции N3</v>
          </cell>
          <cell r="C2328">
            <v>2.1</v>
          </cell>
          <cell r="D2328" t="str">
            <v>48</v>
          </cell>
          <cell r="E2328" t="str">
            <v>11.05.05</v>
          </cell>
          <cell r="F2328" t="str">
            <v/>
          </cell>
          <cell r="G2328" t="str">
            <v xml:space="preserve">  .  .</v>
          </cell>
          <cell r="H2328">
            <v>9962741.4399999995</v>
          </cell>
          <cell r="I2328">
            <v>0</v>
          </cell>
          <cell r="J2328">
            <v>0</v>
          </cell>
          <cell r="K2328">
            <v>9962741.4399999995</v>
          </cell>
          <cell r="L2328">
            <v>0</v>
          </cell>
          <cell r="M2328">
            <v>17434.8</v>
          </cell>
          <cell r="N2328">
            <v>17434.8</v>
          </cell>
          <cell r="O2328">
            <v>503773.29</v>
          </cell>
          <cell r="P2328">
            <v>9458968.1500000004</v>
          </cell>
          <cell r="Q2328">
            <v>99627.41</v>
          </cell>
          <cell r="R2328">
            <v>122</v>
          </cell>
          <cell r="S2328">
            <v>935</v>
          </cell>
          <cell r="T2328" t="str">
            <v>Амортизация Подъем воды</v>
          </cell>
          <cell r="U2328">
            <v>41520000</v>
          </cell>
          <cell r="V2328">
            <v>108.2</v>
          </cell>
          <cell r="W2328">
            <v>33</v>
          </cell>
          <cell r="X2328">
            <v>75.2</v>
          </cell>
          <cell r="Y2328">
            <v>30.499075785582253</v>
          </cell>
          <cell r="Z2328">
            <v>12663216.266173752</v>
          </cell>
          <cell r="AA2328">
            <v>28856783.73382625</v>
          </cell>
          <cell r="AB2328">
            <v>3.0507327306970846</v>
          </cell>
          <cell r="AC2328">
            <v>20430919.958480202</v>
          </cell>
          <cell r="AD2328">
            <v>1033104.3746539543</v>
          </cell>
          <cell r="AE2328">
            <v>30393661.398480199</v>
          </cell>
          <cell r="AF2328">
            <v>1536877.6646539543</v>
          </cell>
          <cell r="AG2328">
            <v>53188.907447340353</v>
          </cell>
          <cell r="AH2328">
            <v>31977.81885397412</v>
          </cell>
        </row>
        <row r="2329">
          <cell r="A2329">
            <v>3933</v>
          </cell>
          <cell r="B2329" t="str">
            <v>Здание ТП N3</v>
          </cell>
          <cell r="C2329">
            <v>2.1</v>
          </cell>
          <cell r="D2329" t="str">
            <v>48</v>
          </cell>
          <cell r="E2329" t="str">
            <v>11.05.05</v>
          </cell>
          <cell r="F2329" t="str">
            <v/>
          </cell>
          <cell r="G2329" t="str">
            <v xml:space="preserve">  .  .</v>
          </cell>
          <cell r="H2329">
            <v>0.01</v>
          </cell>
          <cell r="I2329">
            <v>0</v>
          </cell>
          <cell r="J2329">
            <v>0</v>
          </cell>
          <cell r="K2329">
            <v>0.01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0.01</v>
          </cell>
          <cell r="Q2329">
            <v>0</v>
          </cell>
          <cell r="R2329">
            <v>122</v>
          </cell>
          <cell r="S2329">
            <v>935</v>
          </cell>
          <cell r="T2329" t="str">
            <v>Амортизация Подъем воды</v>
          </cell>
          <cell r="U2329">
            <v>642000</v>
          </cell>
          <cell r="V2329">
            <v>108.2</v>
          </cell>
          <cell r="W2329">
            <v>33</v>
          </cell>
          <cell r="X2329">
            <v>75.2</v>
          </cell>
          <cell r="Y2329">
            <v>30.499075785582253</v>
          </cell>
          <cell r="Z2329">
            <v>195804.06654343806</v>
          </cell>
          <cell r="AA2329">
            <v>446195.93345656194</v>
          </cell>
          <cell r="AB2329">
            <v>44619593.345656194</v>
          </cell>
          <cell r="AC2329">
            <v>446195.92345656193</v>
          </cell>
          <cell r="AD2329">
            <v>0</v>
          </cell>
          <cell r="AE2329">
            <v>446195.93345656194</v>
          </cell>
          <cell r="AF2329">
            <v>0</v>
          </cell>
          <cell r="AG2329">
            <v>780.84288354898342</v>
          </cell>
          <cell r="AH2329">
            <v>494.45471349353051</v>
          </cell>
        </row>
        <row r="2330">
          <cell r="A2330">
            <v>3934</v>
          </cell>
          <cell r="B2330" t="str">
            <v>Здание аванкамеры узла насосной станции N3</v>
          </cell>
          <cell r="C2330">
            <v>2.1</v>
          </cell>
          <cell r="D2330" t="str">
            <v>48</v>
          </cell>
          <cell r="E2330" t="str">
            <v>11.05.05</v>
          </cell>
          <cell r="F2330" t="str">
            <v/>
          </cell>
          <cell r="G2330" t="str">
            <v xml:space="preserve">  .  .</v>
          </cell>
          <cell r="H2330">
            <v>205739.18</v>
          </cell>
          <cell r="I2330">
            <v>0</v>
          </cell>
          <cell r="J2330">
            <v>0</v>
          </cell>
          <cell r="K2330">
            <v>205739.18</v>
          </cell>
          <cell r="L2330">
            <v>0</v>
          </cell>
          <cell r="M2330">
            <v>360.04</v>
          </cell>
          <cell r="N2330">
            <v>360.04</v>
          </cell>
          <cell r="O2330">
            <v>10433.959999999999</v>
          </cell>
          <cell r="P2330">
            <v>195305.22</v>
          </cell>
          <cell r="Q2330">
            <v>2057.39</v>
          </cell>
          <cell r="R2330">
            <v>122</v>
          </cell>
          <cell r="S2330">
            <v>935</v>
          </cell>
          <cell r="T2330" t="str">
            <v>Амортизация Подъем воды</v>
          </cell>
          <cell r="U2330">
            <v>3334500</v>
          </cell>
          <cell r="V2330">
            <v>108.2</v>
          </cell>
          <cell r="W2330">
            <v>33</v>
          </cell>
          <cell r="X2330">
            <v>75.2</v>
          </cell>
          <cell r="Y2330">
            <v>30.499075785582253</v>
          </cell>
          <cell r="Z2330">
            <v>1016991.6820702403</v>
          </cell>
          <cell r="AA2330">
            <v>2317508.3179297596</v>
          </cell>
          <cell r="AB2330">
            <v>11.866084879501734</v>
          </cell>
          <cell r="AC2330">
            <v>2235579.3929190855</v>
          </cell>
          <cell r="AD2330">
            <v>113376.29498932592</v>
          </cell>
          <cell r="AE2330">
            <v>2441318.5729190856</v>
          </cell>
          <cell r="AF2330">
            <v>123810.25498932591</v>
          </cell>
          <cell r="AG2330">
            <v>4272.3075026083998</v>
          </cell>
          <cell r="AH2330">
            <v>2568.1608133086875</v>
          </cell>
        </row>
        <row r="2331">
          <cell r="A2331">
            <v>3935</v>
          </cell>
          <cell r="B2331" t="str">
            <v>Здание насосной станции узла н/станц N2</v>
          </cell>
          <cell r="C2331">
            <v>2.1</v>
          </cell>
          <cell r="D2331" t="str">
            <v>48</v>
          </cell>
          <cell r="E2331" t="str">
            <v>11.05.05</v>
          </cell>
          <cell r="F2331" t="str">
            <v/>
          </cell>
          <cell r="G2331" t="str">
            <v xml:space="preserve">  .  .</v>
          </cell>
          <cell r="H2331">
            <v>1539521.55</v>
          </cell>
          <cell r="I2331">
            <v>0</v>
          </cell>
          <cell r="J2331">
            <v>0</v>
          </cell>
          <cell r="K2331">
            <v>1539521.55</v>
          </cell>
          <cell r="L2331">
            <v>0</v>
          </cell>
          <cell r="M2331">
            <v>2694.16</v>
          </cell>
          <cell r="N2331">
            <v>2694.16</v>
          </cell>
          <cell r="O2331">
            <v>77520.78</v>
          </cell>
          <cell r="P2331">
            <v>1462000.77</v>
          </cell>
          <cell r="Q2331">
            <v>15395.22</v>
          </cell>
          <cell r="R2331">
            <v>122</v>
          </cell>
          <cell r="S2331">
            <v>935</v>
          </cell>
          <cell r="T2331" t="str">
            <v>Амортизация Подъем воды</v>
          </cell>
          <cell r="U2331">
            <v>14406000</v>
          </cell>
          <cell r="V2331">
            <v>108.2</v>
          </cell>
          <cell r="W2331">
            <v>33</v>
          </cell>
          <cell r="X2331">
            <v>75.2</v>
          </cell>
          <cell r="Y2331">
            <v>30.499075785582253</v>
          </cell>
          <cell r="Z2331">
            <v>4393696.8576709796</v>
          </cell>
          <cell r="AA2331">
            <v>10012303.14232902</v>
          </cell>
          <cell r="AB2331">
            <v>6.8483569556047641</v>
          </cell>
          <cell r="AC2331">
            <v>9003671.5652459264</v>
          </cell>
          <cell r="AD2331">
            <v>453369.19291690667</v>
          </cell>
          <cell r="AE2331">
            <v>10543193.115245927</v>
          </cell>
          <cell r="AF2331">
            <v>530889.9729169067</v>
          </cell>
          <cell r="AG2331">
            <v>18450.587951680372</v>
          </cell>
          <cell r="AH2331">
            <v>11095.194085027726</v>
          </cell>
        </row>
        <row r="2332">
          <cell r="A2332">
            <v>3936</v>
          </cell>
          <cell r="B2332" t="str">
            <v>Здание камеры переключений узла н/с N2</v>
          </cell>
          <cell r="C2332">
            <v>2.1</v>
          </cell>
          <cell r="D2332" t="str">
            <v>48</v>
          </cell>
          <cell r="E2332" t="str">
            <v>11.05.05</v>
          </cell>
          <cell r="F2332" t="str">
            <v/>
          </cell>
          <cell r="G2332" t="str">
            <v xml:space="preserve">  .  .</v>
          </cell>
          <cell r="H2332">
            <v>214859.6</v>
          </cell>
          <cell r="I2332">
            <v>0</v>
          </cell>
          <cell r="J2332">
            <v>0</v>
          </cell>
          <cell r="K2332">
            <v>214859.6</v>
          </cell>
          <cell r="L2332">
            <v>0</v>
          </cell>
          <cell r="M2332">
            <v>376</v>
          </cell>
          <cell r="N2332">
            <v>376</v>
          </cell>
          <cell r="O2332">
            <v>10896.48</v>
          </cell>
          <cell r="P2332">
            <v>203963.12</v>
          </cell>
          <cell r="Q2332">
            <v>2148.6</v>
          </cell>
          <cell r="R2332">
            <v>122</v>
          </cell>
          <cell r="S2332">
            <v>935</v>
          </cell>
          <cell r="T2332" t="str">
            <v>Амортизация Подъем воды</v>
          </cell>
          <cell r="U2332">
            <v>6981000</v>
          </cell>
          <cell r="V2332">
            <v>108.2</v>
          </cell>
          <cell r="W2332">
            <v>33</v>
          </cell>
          <cell r="X2332">
            <v>75.2</v>
          </cell>
          <cell r="Y2332">
            <v>30.499075785582253</v>
          </cell>
          <cell r="Z2332">
            <v>2129140.4805914969</v>
          </cell>
          <cell r="AA2332">
            <v>4851859.5194085035</v>
          </cell>
          <cell r="AB2332">
            <v>23.787925578940467</v>
          </cell>
          <cell r="AC2332">
            <v>4896204.5747209173</v>
          </cell>
          <cell r="AD2332">
            <v>248308.17531241319</v>
          </cell>
          <cell r="AE2332">
            <v>5111064.1747209169</v>
          </cell>
          <cell r="AF2332">
            <v>259204.6553124132</v>
          </cell>
          <cell r="AG2332">
            <v>8944.3623057616041</v>
          </cell>
          <cell r="AH2332">
            <v>5376.6173752310533</v>
          </cell>
        </row>
        <row r="2333">
          <cell r="A2333">
            <v>3937</v>
          </cell>
          <cell r="B2333" t="str">
            <v>Здание проходной узла н/с N2</v>
          </cell>
          <cell r="C2333">
            <v>5</v>
          </cell>
          <cell r="D2333" t="str">
            <v>20</v>
          </cell>
          <cell r="E2333" t="str">
            <v>11.05.05</v>
          </cell>
          <cell r="F2333" t="str">
            <v/>
          </cell>
          <cell r="G2333" t="str">
            <v xml:space="preserve">  .  .</v>
          </cell>
          <cell r="H2333">
            <v>0.01</v>
          </cell>
          <cell r="I2333">
            <v>0</v>
          </cell>
          <cell r="J2333">
            <v>0</v>
          </cell>
          <cell r="K2333">
            <v>0.01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0.01</v>
          </cell>
          <cell r="Q2333">
            <v>0</v>
          </cell>
          <cell r="R2333">
            <v>122</v>
          </cell>
          <cell r="S2333">
            <v>935</v>
          </cell>
          <cell r="T2333" t="str">
            <v>Амортизация Подъем воды</v>
          </cell>
          <cell r="U2333">
            <v>366000</v>
          </cell>
          <cell r="V2333">
            <v>108.2</v>
          </cell>
          <cell r="W2333">
            <v>33</v>
          </cell>
          <cell r="X2333">
            <v>75.2</v>
          </cell>
          <cell r="Y2333">
            <v>30.499075785582253</v>
          </cell>
          <cell r="Z2333">
            <v>111626.61737523104</v>
          </cell>
          <cell r="AA2333">
            <v>254373.38262476894</v>
          </cell>
          <cell r="AB2333">
            <v>25437338.262476895</v>
          </cell>
          <cell r="AC2333">
            <v>254373.37262476893</v>
          </cell>
          <cell r="AD2333">
            <v>0</v>
          </cell>
          <cell r="AE2333">
            <v>254373.38262476894</v>
          </cell>
          <cell r="AF2333">
            <v>0</v>
          </cell>
          <cell r="AG2333">
            <v>1059.8890942698706</v>
          </cell>
          <cell r="AH2333">
            <v>281.88539741219961</v>
          </cell>
        </row>
        <row r="2334">
          <cell r="A2334">
            <v>3938</v>
          </cell>
          <cell r="B2334" t="str">
            <v>Здание бытовых помещений узла н/с N2</v>
          </cell>
          <cell r="C2334">
            <v>2.1</v>
          </cell>
          <cell r="D2334" t="str">
            <v>48</v>
          </cell>
          <cell r="E2334" t="str">
            <v>11.05.05</v>
          </cell>
          <cell r="F2334" t="str">
            <v/>
          </cell>
          <cell r="G2334" t="str">
            <v xml:space="preserve">  .  .</v>
          </cell>
          <cell r="H2334">
            <v>0.01</v>
          </cell>
          <cell r="I2334">
            <v>0</v>
          </cell>
          <cell r="J2334">
            <v>0</v>
          </cell>
          <cell r="K2334">
            <v>0.01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0.01</v>
          </cell>
          <cell r="Q2334">
            <v>0</v>
          </cell>
          <cell r="R2334">
            <v>122</v>
          </cell>
          <cell r="S2334">
            <v>935</v>
          </cell>
          <cell r="T2334" t="str">
            <v>Амортизация Подъем воды</v>
          </cell>
          <cell r="U2334">
            <v>1396500</v>
          </cell>
          <cell r="V2334">
            <v>108.2</v>
          </cell>
          <cell r="W2334">
            <v>33</v>
          </cell>
          <cell r="X2334">
            <v>75.2</v>
          </cell>
          <cell r="Y2334">
            <v>30.499075785582253</v>
          </cell>
          <cell r="Z2334">
            <v>425919.59334565618</v>
          </cell>
          <cell r="AA2334">
            <v>970580.40665434382</v>
          </cell>
          <cell r="AB2334">
            <v>97058040.665434375</v>
          </cell>
          <cell r="AC2334">
            <v>970580.39665434381</v>
          </cell>
          <cell r="AD2334">
            <v>0</v>
          </cell>
          <cell r="AE2334">
            <v>970580.40665434382</v>
          </cell>
          <cell r="AF2334">
            <v>0</v>
          </cell>
          <cell r="AG2334">
            <v>1698.5157116451019</v>
          </cell>
          <cell r="AH2334">
            <v>1075.5545286506469</v>
          </cell>
        </row>
        <row r="2335">
          <cell r="A2335">
            <v>3939</v>
          </cell>
          <cell r="B2335" t="str">
            <v>Здание аванкамеры узла насосной станции  N1</v>
          </cell>
          <cell r="C2335">
            <v>2.1</v>
          </cell>
          <cell r="D2335" t="str">
            <v>48</v>
          </cell>
          <cell r="E2335" t="str">
            <v>11.05.05</v>
          </cell>
          <cell r="F2335" t="str">
            <v/>
          </cell>
          <cell r="G2335" t="str">
            <v xml:space="preserve">  .  .</v>
          </cell>
          <cell r="H2335">
            <v>149916.13</v>
          </cell>
          <cell r="I2335">
            <v>0</v>
          </cell>
          <cell r="J2335">
            <v>0</v>
          </cell>
          <cell r="K2335">
            <v>149916.13</v>
          </cell>
          <cell r="L2335">
            <v>0</v>
          </cell>
          <cell r="M2335">
            <v>262.35000000000002</v>
          </cell>
          <cell r="N2335">
            <v>262.35000000000002</v>
          </cell>
          <cell r="O2335">
            <v>7602.91</v>
          </cell>
          <cell r="P2335">
            <v>142313.22</v>
          </cell>
          <cell r="Q2335">
            <v>1499.16</v>
          </cell>
          <cell r="R2335">
            <v>122</v>
          </cell>
          <cell r="S2335">
            <v>935</v>
          </cell>
          <cell r="T2335" t="str">
            <v>Амортизация Подъем воды</v>
          </cell>
          <cell r="U2335">
            <v>13108500</v>
          </cell>
          <cell r="V2335">
            <v>108.2</v>
          </cell>
          <cell r="W2335">
            <v>33</v>
          </cell>
          <cell r="X2335">
            <v>75.2</v>
          </cell>
          <cell r="Y2335">
            <v>30.499075785582253</v>
          </cell>
          <cell r="Z2335">
            <v>3997971.3493530494</v>
          </cell>
          <cell r="AA2335">
            <v>9110528.650646951</v>
          </cell>
          <cell r="AB2335">
            <v>64.01744441343503</v>
          </cell>
          <cell r="AC2335">
            <v>9447331.3889523</v>
          </cell>
          <cell r="AD2335">
            <v>479115.95830534934</v>
          </cell>
          <cell r="AE2335">
            <v>9597247.5189523008</v>
          </cell>
          <cell r="AF2335">
            <v>486718.86830534932</v>
          </cell>
          <cell r="AG2335">
            <v>16795.183158166528</v>
          </cell>
          <cell r="AH2335">
            <v>10095.887245841035</v>
          </cell>
        </row>
        <row r="2336">
          <cell r="A2336">
            <v>3940</v>
          </cell>
          <cell r="B2336" t="str">
            <v>Здание насосной станции N1</v>
          </cell>
          <cell r="C2336">
            <v>2.1</v>
          </cell>
          <cell r="D2336" t="str">
            <v>48</v>
          </cell>
          <cell r="E2336" t="str">
            <v>11.05.05</v>
          </cell>
          <cell r="F2336" t="str">
            <v/>
          </cell>
          <cell r="G2336" t="str">
            <v xml:space="preserve">  .  .</v>
          </cell>
          <cell r="H2336">
            <v>939918.72</v>
          </cell>
          <cell r="I2336">
            <v>0</v>
          </cell>
          <cell r="J2336">
            <v>0</v>
          </cell>
          <cell r="K2336">
            <v>939918.72</v>
          </cell>
          <cell r="L2336">
            <v>0</v>
          </cell>
          <cell r="M2336">
            <v>1644.86</v>
          </cell>
          <cell r="N2336">
            <v>1644.86</v>
          </cell>
          <cell r="O2336">
            <v>46872.86</v>
          </cell>
          <cell r="P2336">
            <v>893045.86</v>
          </cell>
          <cell r="Q2336">
            <v>9399.19</v>
          </cell>
          <cell r="R2336">
            <v>122</v>
          </cell>
          <cell r="S2336">
            <v>935</v>
          </cell>
          <cell r="T2336" t="str">
            <v>Амортизация Подъем воды</v>
          </cell>
          <cell r="U2336">
            <v>8151000</v>
          </cell>
          <cell r="V2336">
            <v>108.2</v>
          </cell>
          <cell r="W2336">
            <v>33</v>
          </cell>
          <cell r="X2336">
            <v>75.2</v>
          </cell>
          <cell r="Y2336">
            <v>30.499075785582253</v>
          </cell>
          <cell r="Z2336">
            <v>2485979.6672828095</v>
          </cell>
          <cell r="AA2336">
            <v>5665020.3327171905</v>
          </cell>
          <cell r="AB2336">
            <v>6.3434819939898617</v>
          </cell>
          <cell r="AC2336">
            <v>5022438.7561339987</v>
          </cell>
          <cell r="AD2336">
            <v>250464.28341680765</v>
          </cell>
          <cell r="AE2336">
            <v>5962357.4761339985</v>
          </cell>
          <cell r="AF2336">
            <v>297337.14341680764</v>
          </cell>
          <cell r="AG2336">
            <v>10434.125583234498</v>
          </cell>
          <cell r="AH2336">
            <v>6277.7264325323476</v>
          </cell>
        </row>
        <row r="2337">
          <cell r="A2337">
            <v>3941</v>
          </cell>
          <cell r="B2337" t="str">
            <v>Здание служебного помещения узла н/с N1</v>
          </cell>
          <cell r="C2337">
            <v>2.1</v>
          </cell>
          <cell r="D2337" t="str">
            <v>48</v>
          </cell>
          <cell r="E2337" t="str">
            <v>11.05.05</v>
          </cell>
          <cell r="F2337" t="str">
            <v/>
          </cell>
          <cell r="G2337" t="str">
            <v xml:space="preserve">  .  .</v>
          </cell>
          <cell r="H2337">
            <v>0.01</v>
          </cell>
          <cell r="I2337">
            <v>0</v>
          </cell>
          <cell r="J2337">
            <v>0</v>
          </cell>
          <cell r="K2337">
            <v>0.01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0.01</v>
          </cell>
          <cell r="Q2337">
            <v>0</v>
          </cell>
          <cell r="R2337">
            <v>122</v>
          </cell>
          <cell r="S2337">
            <v>935</v>
          </cell>
          <cell r="T2337" t="str">
            <v>Амортизация Подъем воды</v>
          </cell>
          <cell r="U2337">
            <v>637500</v>
          </cell>
          <cell r="V2337">
            <v>108.2</v>
          </cell>
          <cell r="W2337">
            <v>33</v>
          </cell>
          <cell r="X2337">
            <v>75.2</v>
          </cell>
          <cell r="Y2337">
            <v>30.499075785582253</v>
          </cell>
          <cell r="Z2337">
            <v>194431.60813308685</v>
          </cell>
          <cell r="AA2337">
            <v>443068.39186691318</v>
          </cell>
          <cell r="AB2337">
            <v>44306839.186691314</v>
          </cell>
          <cell r="AC2337">
            <v>443068.38186691311</v>
          </cell>
          <cell r="AD2337">
            <v>0</v>
          </cell>
          <cell r="AE2337">
            <v>443068.39186691312</v>
          </cell>
          <cell r="AF2337">
            <v>0</v>
          </cell>
          <cell r="AG2337">
            <v>775.36968576709796</v>
          </cell>
          <cell r="AH2337">
            <v>490.98890942698705</v>
          </cell>
        </row>
        <row r="2338">
          <cell r="A2338">
            <v>3942</v>
          </cell>
          <cell r="B2338" t="str">
            <v>Здание канализац. н/с №3</v>
          </cell>
          <cell r="C2338">
            <v>2.1</v>
          </cell>
          <cell r="D2338" t="str">
            <v>48</v>
          </cell>
          <cell r="E2338" t="str">
            <v>11.05.05</v>
          </cell>
          <cell r="F2338" t="str">
            <v/>
          </cell>
          <cell r="G2338" t="str">
            <v xml:space="preserve">  .  .</v>
          </cell>
          <cell r="H2338">
            <v>34634.22</v>
          </cell>
          <cell r="I2338">
            <v>0</v>
          </cell>
          <cell r="J2338">
            <v>0</v>
          </cell>
          <cell r="K2338">
            <v>34634.22</v>
          </cell>
          <cell r="L2338">
            <v>0</v>
          </cell>
          <cell r="M2338">
            <v>60.61</v>
          </cell>
          <cell r="N2338">
            <v>60.61</v>
          </cell>
          <cell r="O2338">
            <v>424.27</v>
          </cell>
          <cell r="P2338">
            <v>34209.949999999997</v>
          </cell>
          <cell r="Q2338">
            <v>346.34</v>
          </cell>
          <cell r="R2338">
            <v>122</v>
          </cell>
          <cell r="S2338">
            <v>935</v>
          </cell>
          <cell r="T2338" t="str">
            <v>Амортизация Подъем воды</v>
          </cell>
          <cell r="U2338">
            <v>1051500</v>
          </cell>
          <cell r="V2338">
            <v>108.2</v>
          </cell>
          <cell r="W2338">
            <v>33</v>
          </cell>
          <cell r="X2338">
            <v>75.2</v>
          </cell>
          <cell r="Y2338">
            <v>30.499075785582253</v>
          </cell>
          <cell r="Z2338">
            <v>320697.78188539739</v>
          </cell>
          <cell r="AA2338">
            <v>730802.21811460261</v>
          </cell>
          <cell r="AB2338">
            <v>21.362270863143696</v>
          </cell>
          <cell r="AC2338">
            <v>705231.3687737087</v>
          </cell>
          <cell r="AD2338">
            <v>8639.1006591059759</v>
          </cell>
          <cell r="AE2338">
            <v>739865.58877370867</v>
          </cell>
          <cell r="AF2338">
            <v>9063.3706591059763</v>
          </cell>
          <cell r="AG2338">
            <v>1294.7647803539903</v>
          </cell>
          <cell r="AH2338">
            <v>809.84288354898342</v>
          </cell>
        </row>
        <row r="2339">
          <cell r="A2339">
            <v>3943</v>
          </cell>
          <cell r="B2339" t="str">
            <v>Открытый канал с сооружениями N1</v>
          </cell>
          <cell r="C2339">
            <v>4.5</v>
          </cell>
          <cell r="D2339" t="str">
            <v>22</v>
          </cell>
          <cell r="E2339" t="str">
            <v>11.05.05</v>
          </cell>
          <cell r="F2339" t="str">
            <v/>
          </cell>
          <cell r="G2339" t="str">
            <v xml:space="preserve">  .  .</v>
          </cell>
          <cell r="H2339">
            <v>0.01</v>
          </cell>
          <cell r="I2339">
            <v>0</v>
          </cell>
          <cell r="J2339">
            <v>0</v>
          </cell>
          <cell r="K2339">
            <v>0.01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0.01</v>
          </cell>
          <cell r="Q2339">
            <v>0</v>
          </cell>
          <cell r="R2339">
            <v>122</v>
          </cell>
          <cell r="S2339">
            <v>935</v>
          </cell>
          <cell r="T2339" t="str">
            <v/>
          </cell>
          <cell r="U2339">
            <v>464800000</v>
          </cell>
          <cell r="V2339">
            <v>56.6</v>
          </cell>
          <cell r="W2339">
            <v>23</v>
          </cell>
          <cell r="X2339">
            <v>33.6</v>
          </cell>
          <cell r="Y2339">
            <v>40.636042402826853</v>
          </cell>
          <cell r="Z2339">
            <v>188876325.08833921</v>
          </cell>
          <cell r="AA2339">
            <v>275923674.91166079</v>
          </cell>
          <cell r="AB2339">
            <v>27592367491.166077</v>
          </cell>
          <cell r="AC2339">
            <v>275923674.9016608</v>
          </cell>
          <cell r="AD2339">
            <v>0</v>
          </cell>
          <cell r="AE2339">
            <v>275923674.91166079</v>
          </cell>
          <cell r="AF2339">
            <v>0</v>
          </cell>
          <cell r="AG2339">
            <v>1034713.780918728</v>
          </cell>
          <cell r="AH2339">
            <v>684334.5111896348</v>
          </cell>
        </row>
        <row r="2340">
          <cell r="A2340">
            <v>3944</v>
          </cell>
          <cell r="B2340" t="str">
            <v>Благоустройство эл. подстанция N3</v>
          </cell>
          <cell r="C2340">
            <v>4.5</v>
          </cell>
          <cell r="D2340" t="str">
            <v>22</v>
          </cell>
          <cell r="E2340" t="str">
            <v>11.05.05</v>
          </cell>
          <cell r="F2340" t="str">
            <v/>
          </cell>
          <cell r="G2340" t="str">
            <v xml:space="preserve">  .  .</v>
          </cell>
          <cell r="H2340">
            <v>0.01</v>
          </cell>
          <cell r="I2340">
            <v>0</v>
          </cell>
          <cell r="J2340">
            <v>0</v>
          </cell>
          <cell r="K2340">
            <v>0.01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0.01</v>
          </cell>
          <cell r="Q2340">
            <v>0</v>
          </cell>
          <cell r="R2340">
            <v>122</v>
          </cell>
          <cell r="S2340">
            <v>935</v>
          </cell>
          <cell r="T2340" t="str">
            <v>Амортизация Подъем воды</v>
          </cell>
          <cell r="U2340">
            <v>900000</v>
          </cell>
          <cell r="V2340">
            <v>66.599999999999994</v>
          </cell>
          <cell r="W2340">
            <v>33</v>
          </cell>
          <cell r="X2340">
            <v>33.6</v>
          </cell>
          <cell r="Y2340">
            <v>49.549549549549553</v>
          </cell>
          <cell r="Z2340">
            <v>445945.94594594598</v>
          </cell>
          <cell r="AA2340">
            <v>454054.05405405402</v>
          </cell>
          <cell r="AB2340">
            <v>45405405.405405402</v>
          </cell>
          <cell r="AC2340">
            <v>454054.04405405401</v>
          </cell>
          <cell r="AD2340">
            <v>0</v>
          </cell>
          <cell r="AE2340">
            <v>454054.05405405402</v>
          </cell>
          <cell r="AF2340">
            <v>0</v>
          </cell>
          <cell r="AG2340">
            <v>1702.7027027027025</v>
          </cell>
          <cell r="AH2340">
            <v>1126.1261261261263</v>
          </cell>
        </row>
        <row r="2341">
          <cell r="A2341">
            <v>3945</v>
          </cell>
          <cell r="B2341" t="str">
            <v>Резервуар для слива масел N1</v>
          </cell>
          <cell r="C2341">
            <v>4.5</v>
          </cell>
          <cell r="D2341" t="str">
            <v>22</v>
          </cell>
          <cell r="E2341" t="str">
            <v>11.05.05</v>
          </cell>
          <cell r="F2341" t="str">
            <v/>
          </cell>
          <cell r="G2341" t="str">
            <v xml:space="preserve">  .  .</v>
          </cell>
          <cell r="H2341">
            <v>0.01</v>
          </cell>
          <cell r="I2341">
            <v>0</v>
          </cell>
          <cell r="J2341">
            <v>0</v>
          </cell>
          <cell r="K2341">
            <v>0.01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0.01</v>
          </cell>
          <cell r="Q2341">
            <v>0</v>
          </cell>
          <cell r="R2341">
            <v>122</v>
          </cell>
          <cell r="S2341">
            <v>935</v>
          </cell>
          <cell r="T2341" t="str">
            <v>Амортизация Подъем воды</v>
          </cell>
          <cell r="U2341">
            <v>45000000</v>
          </cell>
          <cell r="V2341">
            <v>64.400000000000006</v>
          </cell>
          <cell r="W2341">
            <v>26</v>
          </cell>
          <cell r="X2341">
            <v>38.4</v>
          </cell>
          <cell r="Y2341">
            <v>40.372670807453417</v>
          </cell>
          <cell r="Z2341">
            <v>18167701.863354035</v>
          </cell>
          <cell r="AA2341">
            <v>26832298.136645965</v>
          </cell>
          <cell r="AB2341">
            <v>2683229813.6645966</v>
          </cell>
          <cell r="AC2341">
            <v>26832298.126645964</v>
          </cell>
          <cell r="AD2341">
            <v>0</v>
          </cell>
          <cell r="AE2341">
            <v>26832298.136645965</v>
          </cell>
          <cell r="AF2341">
            <v>0</v>
          </cell>
          <cell r="AG2341">
            <v>100621.11801242236</v>
          </cell>
          <cell r="AH2341">
            <v>58229.813664596266</v>
          </cell>
        </row>
        <row r="2342">
          <cell r="A2342">
            <v>3946</v>
          </cell>
          <cell r="B2342" t="str">
            <v>Благоустройство узла н/стан N2</v>
          </cell>
          <cell r="C2342">
            <v>4.5</v>
          </cell>
          <cell r="D2342" t="str">
            <v>22</v>
          </cell>
          <cell r="E2342" t="str">
            <v>11.05.05</v>
          </cell>
          <cell r="F2342" t="str">
            <v/>
          </cell>
          <cell r="G2342" t="str">
            <v xml:space="preserve">  .  .</v>
          </cell>
          <cell r="H2342">
            <v>0.01</v>
          </cell>
          <cell r="I2342">
            <v>0</v>
          </cell>
          <cell r="J2342">
            <v>0</v>
          </cell>
          <cell r="K2342">
            <v>0.01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0.01</v>
          </cell>
          <cell r="Q2342">
            <v>0</v>
          </cell>
          <cell r="R2342">
            <v>122</v>
          </cell>
          <cell r="S2342">
            <v>935</v>
          </cell>
          <cell r="T2342" t="str">
            <v>Амортизация Подъем воды</v>
          </cell>
          <cell r="U2342">
            <v>25125000</v>
          </cell>
          <cell r="V2342">
            <v>66.599999999999994</v>
          </cell>
          <cell r="W2342">
            <v>33</v>
          </cell>
          <cell r="X2342">
            <v>33.6</v>
          </cell>
          <cell r="Y2342">
            <v>49.549549549549553</v>
          </cell>
          <cell r="Z2342">
            <v>12449324.324324325</v>
          </cell>
          <cell r="AA2342">
            <v>12675675.675675675</v>
          </cell>
          <cell r="AB2342">
            <v>1267567567.5675676</v>
          </cell>
          <cell r="AC2342">
            <v>12675675.665675675</v>
          </cell>
          <cell r="AD2342">
            <v>0</v>
          </cell>
          <cell r="AE2342">
            <v>12675675.675675675</v>
          </cell>
          <cell r="AF2342">
            <v>0</v>
          </cell>
          <cell r="AG2342">
            <v>47533.783783783787</v>
          </cell>
          <cell r="AH2342">
            <v>31437.687687687692</v>
          </cell>
        </row>
        <row r="2343">
          <cell r="A2343">
            <v>3947</v>
          </cell>
          <cell r="B2343" t="str">
            <v>Благоустройство н/с N1</v>
          </cell>
          <cell r="C2343">
            <v>4.5</v>
          </cell>
          <cell r="D2343" t="str">
            <v>22</v>
          </cell>
          <cell r="E2343" t="str">
            <v>11.05.05</v>
          </cell>
          <cell r="F2343" t="str">
            <v/>
          </cell>
          <cell r="G2343" t="str">
            <v xml:space="preserve">  .  .</v>
          </cell>
          <cell r="H2343">
            <v>0.01</v>
          </cell>
          <cell r="I2343">
            <v>0</v>
          </cell>
          <cell r="J2343">
            <v>0</v>
          </cell>
          <cell r="K2343">
            <v>0.01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0.01</v>
          </cell>
          <cell r="Q2343">
            <v>0</v>
          </cell>
          <cell r="R2343">
            <v>122</v>
          </cell>
          <cell r="S2343">
            <v>935</v>
          </cell>
          <cell r="T2343" t="str">
            <v>Амортизация Подъем воды</v>
          </cell>
          <cell r="U2343">
            <v>8700000</v>
          </cell>
          <cell r="V2343">
            <v>66.599999999999994</v>
          </cell>
          <cell r="W2343">
            <v>33</v>
          </cell>
          <cell r="X2343">
            <v>33.6</v>
          </cell>
          <cell r="Y2343">
            <v>49.549549549549553</v>
          </cell>
          <cell r="Z2343">
            <v>4310810.8108108109</v>
          </cell>
          <cell r="AA2343">
            <v>4389189.1891891891</v>
          </cell>
          <cell r="AB2343">
            <v>438918918.91891891</v>
          </cell>
          <cell r="AC2343">
            <v>4389189.1791891893</v>
          </cell>
          <cell r="AD2343">
            <v>0</v>
          </cell>
          <cell r="AE2343">
            <v>4389189.1891891891</v>
          </cell>
          <cell r="AF2343">
            <v>0</v>
          </cell>
          <cell r="AG2343">
            <v>16459.459459459456</v>
          </cell>
          <cell r="AH2343">
            <v>10885.885885885886</v>
          </cell>
        </row>
        <row r="2344">
          <cell r="A2344">
            <v>3948</v>
          </cell>
          <cell r="B2344" t="str">
            <v>Автодороога к н/станции N1</v>
          </cell>
          <cell r="C2344">
            <v>4.5</v>
          </cell>
          <cell r="D2344" t="str">
            <v>22</v>
          </cell>
          <cell r="E2344" t="str">
            <v>11.05.05</v>
          </cell>
          <cell r="F2344" t="str">
            <v/>
          </cell>
          <cell r="G2344" t="str">
            <v xml:space="preserve">  .  .</v>
          </cell>
          <cell r="H2344">
            <v>0.01</v>
          </cell>
          <cell r="I2344">
            <v>0</v>
          </cell>
          <cell r="J2344">
            <v>0</v>
          </cell>
          <cell r="K2344">
            <v>0.01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0.01</v>
          </cell>
          <cell r="Q2344">
            <v>0</v>
          </cell>
          <cell r="R2344">
            <v>122</v>
          </cell>
          <cell r="S2344">
            <v>935</v>
          </cell>
          <cell r="T2344" t="str">
            <v>Амортизация Подъем воды</v>
          </cell>
          <cell r="U2344">
            <v>8000000</v>
          </cell>
          <cell r="V2344">
            <v>66.599999999999994</v>
          </cell>
          <cell r="W2344">
            <v>33</v>
          </cell>
          <cell r="X2344">
            <v>33.6</v>
          </cell>
          <cell r="Y2344">
            <v>49.549549549549553</v>
          </cell>
          <cell r="Z2344">
            <v>3963963.9639639645</v>
          </cell>
          <cell r="AA2344">
            <v>4036036.0360360355</v>
          </cell>
          <cell r="AB2344">
            <v>403603603.60360354</v>
          </cell>
          <cell r="AC2344">
            <v>4036036.0260360357</v>
          </cell>
          <cell r="AD2344">
            <v>0</v>
          </cell>
          <cell r="AE2344">
            <v>4036036.0360360355</v>
          </cell>
          <cell r="AF2344">
            <v>0</v>
          </cell>
          <cell r="AG2344">
            <v>15135.135135135133</v>
          </cell>
          <cell r="AH2344">
            <v>10010.010010010012</v>
          </cell>
        </row>
        <row r="2345">
          <cell r="A2345">
            <v>3949</v>
          </cell>
          <cell r="B2345" t="str">
            <v>Благоустройство эл. подстанции N2</v>
          </cell>
          <cell r="C2345">
            <v>4.5</v>
          </cell>
          <cell r="D2345" t="str">
            <v>22</v>
          </cell>
          <cell r="E2345" t="str">
            <v>11.05.05</v>
          </cell>
          <cell r="F2345" t="str">
            <v/>
          </cell>
          <cell r="G2345" t="str">
            <v xml:space="preserve">  .  .</v>
          </cell>
          <cell r="H2345">
            <v>0.01</v>
          </cell>
          <cell r="I2345">
            <v>0</v>
          </cell>
          <cell r="J2345">
            <v>0</v>
          </cell>
          <cell r="K2345">
            <v>0.01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0.01</v>
          </cell>
          <cell r="Q2345">
            <v>0</v>
          </cell>
          <cell r="R2345">
            <v>122</v>
          </cell>
          <cell r="S2345">
            <v>935</v>
          </cell>
          <cell r="T2345" t="str">
            <v>Амортизация Подъем воды</v>
          </cell>
          <cell r="U2345">
            <v>2400000</v>
          </cell>
          <cell r="V2345">
            <v>66.599999999999994</v>
          </cell>
          <cell r="W2345">
            <v>33</v>
          </cell>
          <cell r="X2345">
            <v>33.6</v>
          </cell>
          <cell r="Y2345">
            <v>49.549549549549553</v>
          </cell>
          <cell r="Z2345">
            <v>1189189.1891891893</v>
          </cell>
          <cell r="AA2345">
            <v>1210810.8108108107</v>
          </cell>
          <cell r="AB2345">
            <v>121081081.08108106</v>
          </cell>
          <cell r="AC2345">
            <v>1210810.8008108106</v>
          </cell>
          <cell r="AD2345">
            <v>0</v>
          </cell>
          <cell r="AE2345">
            <v>1210810.8108108107</v>
          </cell>
          <cell r="AF2345">
            <v>0</v>
          </cell>
          <cell r="AG2345">
            <v>4540.54054054054</v>
          </cell>
          <cell r="AH2345">
            <v>3003.003003003003</v>
          </cell>
        </row>
        <row r="2346">
          <cell r="A2346">
            <v>3950</v>
          </cell>
          <cell r="B2346" t="str">
            <v>Резервуар для слива масел N 2</v>
          </cell>
          <cell r="C2346">
            <v>4.5</v>
          </cell>
          <cell r="D2346" t="str">
            <v>22</v>
          </cell>
          <cell r="E2346" t="str">
            <v>11.05.05</v>
          </cell>
          <cell r="F2346" t="str">
            <v/>
          </cell>
          <cell r="G2346" t="str">
            <v xml:space="preserve">  .  .</v>
          </cell>
          <cell r="H2346">
            <v>0.01</v>
          </cell>
          <cell r="I2346">
            <v>0</v>
          </cell>
          <cell r="J2346">
            <v>0</v>
          </cell>
          <cell r="K2346">
            <v>0.01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0.01</v>
          </cell>
          <cell r="Q2346">
            <v>0</v>
          </cell>
          <cell r="R2346">
            <v>122</v>
          </cell>
          <cell r="S2346">
            <v>935</v>
          </cell>
          <cell r="T2346" t="str">
            <v>Амортизация Подъем воды</v>
          </cell>
          <cell r="U2346">
            <v>60000000</v>
          </cell>
          <cell r="V2346">
            <v>64.400000000000006</v>
          </cell>
          <cell r="W2346">
            <v>26</v>
          </cell>
          <cell r="X2346">
            <v>38.4</v>
          </cell>
          <cell r="Y2346">
            <v>40.372670807453417</v>
          </cell>
          <cell r="Z2346">
            <v>24223602.484472048</v>
          </cell>
          <cell r="AA2346">
            <v>35776397.515527949</v>
          </cell>
          <cell r="AB2346">
            <v>3577639751.5527949</v>
          </cell>
          <cell r="AC2346">
            <v>35776397.505527951</v>
          </cell>
          <cell r="AD2346">
            <v>0</v>
          </cell>
          <cell r="AE2346">
            <v>35776397.515527949</v>
          </cell>
          <cell r="AF2346">
            <v>0</v>
          </cell>
          <cell r="AG2346">
            <v>134161.49068322981</v>
          </cell>
          <cell r="AH2346">
            <v>77639.751552795016</v>
          </cell>
        </row>
        <row r="2347">
          <cell r="A2347">
            <v>3951</v>
          </cell>
          <cell r="B2347" t="str">
            <v>Благоустройство эл. подстанции N3</v>
          </cell>
          <cell r="C2347">
            <v>4.5</v>
          </cell>
          <cell r="D2347" t="str">
            <v>22</v>
          </cell>
          <cell r="E2347" t="str">
            <v>11.05.05</v>
          </cell>
          <cell r="F2347" t="str">
            <v/>
          </cell>
          <cell r="G2347" t="str">
            <v xml:space="preserve">  .  .</v>
          </cell>
          <cell r="H2347">
            <v>0.01</v>
          </cell>
          <cell r="I2347">
            <v>0</v>
          </cell>
          <cell r="J2347">
            <v>0</v>
          </cell>
          <cell r="K2347">
            <v>0.01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0.01</v>
          </cell>
          <cell r="Q2347">
            <v>0</v>
          </cell>
          <cell r="R2347">
            <v>122</v>
          </cell>
          <cell r="S2347">
            <v>935</v>
          </cell>
          <cell r="T2347" t="str">
            <v>Амортизация Подъем воды</v>
          </cell>
          <cell r="U2347">
            <v>1500000</v>
          </cell>
          <cell r="V2347">
            <v>66.599999999999994</v>
          </cell>
          <cell r="W2347">
            <v>33</v>
          </cell>
          <cell r="X2347">
            <v>33.6</v>
          </cell>
          <cell r="Y2347">
            <v>49.549549549549553</v>
          </cell>
          <cell r="Z2347">
            <v>743243.24324324331</v>
          </cell>
          <cell r="AA2347">
            <v>756756.75675675669</v>
          </cell>
          <cell r="AB2347">
            <v>75675675.67567566</v>
          </cell>
          <cell r="AC2347">
            <v>756756.74675675656</v>
          </cell>
          <cell r="AD2347">
            <v>0</v>
          </cell>
          <cell r="AE2347">
            <v>756756.75675675657</v>
          </cell>
          <cell r="AF2347">
            <v>0</v>
          </cell>
          <cell r="AG2347">
            <v>2837.837837837837</v>
          </cell>
          <cell r="AH2347">
            <v>1876.8768768768771</v>
          </cell>
        </row>
        <row r="2348">
          <cell r="A2348">
            <v>3952</v>
          </cell>
          <cell r="B2348" t="str">
            <v>Резервуар для слива масел N3</v>
          </cell>
          <cell r="C2348">
            <v>4.5</v>
          </cell>
          <cell r="D2348" t="str">
            <v>22</v>
          </cell>
          <cell r="E2348" t="str">
            <v>11.05.05</v>
          </cell>
          <cell r="F2348" t="str">
            <v/>
          </cell>
          <cell r="G2348" t="str">
            <v xml:space="preserve">  .  .</v>
          </cell>
          <cell r="H2348">
            <v>0.01</v>
          </cell>
          <cell r="I2348">
            <v>0</v>
          </cell>
          <cell r="J2348">
            <v>0</v>
          </cell>
          <cell r="K2348">
            <v>0.01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0.01</v>
          </cell>
          <cell r="Q2348">
            <v>0</v>
          </cell>
          <cell r="R2348">
            <v>122</v>
          </cell>
          <cell r="S2348">
            <v>935</v>
          </cell>
          <cell r="T2348" t="str">
            <v>Амортизация Подъем воды</v>
          </cell>
          <cell r="U2348">
            <v>75000000</v>
          </cell>
          <cell r="V2348">
            <v>64.400000000000006</v>
          </cell>
          <cell r="W2348">
            <v>26</v>
          </cell>
          <cell r="X2348">
            <v>38.4</v>
          </cell>
          <cell r="Y2348">
            <v>40.372670807453417</v>
          </cell>
          <cell r="Z2348">
            <v>30279503.10559006</v>
          </cell>
          <cell r="AA2348">
            <v>44720496.89440994</v>
          </cell>
          <cell r="AB2348">
            <v>4472049689.4409943</v>
          </cell>
          <cell r="AC2348">
            <v>44720496.884409949</v>
          </cell>
          <cell r="AD2348">
            <v>0</v>
          </cell>
          <cell r="AE2348">
            <v>44720496.894409947</v>
          </cell>
          <cell r="AF2348">
            <v>0</v>
          </cell>
          <cell r="AG2348">
            <v>167701.86335403731</v>
          </cell>
          <cell r="AH2348">
            <v>97049.689440993781</v>
          </cell>
        </row>
        <row r="2349">
          <cell r="A2349">
            <v>3953</v>
          </cell>
          <cell r="B2349" t="str">
            <v>Вод-д от насосной станции N1</v>
          </cell>
          <cell r="C2349">
            <v>4</v>
          </cell>
          <cell r="D2349" t="str">
            <v>25</v>
          </cell>
          <cell r="E2349" t="str">
            <v>11.05.05</v>
          </cell>
          <cell r="F2349" t="str">
            <v/>
          </cell>
          <cell r="G2349" t="str">
            <v xml:space="preserve">  .  .</v>
          </cell>
          <cell r="H2349">
            <v>0.01</v>
          </cell>
          <cell r="I2349">
            <v>0</v>
          </cell>
          <cell r="J2349">
            <v>0</v>
          </cell>
          <cell r="K2349">
            <v>0.01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0.01</v>
          </cell>
          <cell r="Q2349">
            <v>0</v>
          </cell>
          <cell r="R2349">
            <v>123</v>
          </cell>
          <cell r="S2349">
            <v>935</v>
          </cell>
          <cell r="T2349" t="str">
            <v>Амортизация Подъем воды</v>
          </cell>
          <cell r="U2349">
            <v>19032000</v>
          </cell>
          <cell r="V2349">
            <v>39</v>
          </cell>
          <cell r="W2349">
            <v>23</v>
          </cell>
          <cell r="X2349">
            <v>16</v>
          </cell>
          <cell r="Y2349">
            <v>58.974358974358978</v>
          </cell>
          <cell r="Z2349">
            <v>11224000</v>
          </cell>
          <cell r="AA2349">
            <v>7808000</v>
          </cell>
          <cell r="AB2349">
            <v>780800000</v>
          </cell>
          <cell r="AC2349">
            <v>7807999.9900000002</v>
          </cell>
          <cell r="AD2349">
            <v>0</v>
          </cell>
          <cell r="AE2349">
            <v>7808000</v>
          </cell>
          <cell r="AF2349">
            <v>0</v>
          </cell>
          <cell r="AG2349">
            <v>26026.666666666668</v>
          </cell>
          <cell r="AH2349">
            <v>40666.666666666664</v>
          </cell>
        </row>
        <row r="2350">
          <cell r="A2350">
            <v>3954</v>
          </cell>
          <cell r="B2350" t="str">
            <v>Вод-д от н/с N2</v>
          </cell>
          <cell r="C2350">
            <v>4</v>
          </cell>
          <cell r="D2350" t="str">
            <v>25</v>
          </cell>
          <cell r="E2350" t="str">
            <v>11.05.05</v>
          </cell>
          <cell r="F2350" t="str">
            <v/>
          </cell>
          <cell r="G2350" t="str">
            <v xml:space="preserve">  .  .</v>
          </cell>
          <cell r="H2350">
            <v>0.01</v>
          </cell>
          <cell r="I2350">
            <v>0</v>
          </cell>
          <cell r="J2350">
            <v>0</v>
          </cell>
          <cell r="K2350">
            <v>0.01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0.01</v>
          </cell>
          <cell r="Q2350">
            <v>0</v>
          </cell>
          <cell r="R2350">
            <v>123</v>
          </cell>
          <cell r="S2350">
            <v>935</v>
          </cell>
          <cell r="T2350" t="str">
            <v>Амортизация Подъем воды</v>
          </cell>
          <cell r="U2350">
            <v>196560000</v>
          </cell>
          <cell r="V2350">
            <v>39</v>
          </cell>
          <cell r="W2350">
            <v>23</v>
          </cell>
          <cell r="X2350">
            <v>16</v>
          </cell>
          <cell r="Y2350">
            <v>58.974358974358978</v>
          </cell>
          <cell r="Z2350">
            <v>115920000</v>
          </cell>
          <cell r="AA2350">
            <v>80640000</v>
          </cell>
          <cell r="AB2350">
            <v>8064000000</v>
          </cell>
          <cell r="AC2350">
            <v>80639999.989999995</v>
          </cell>
          <cell r="AD2350">
            <v>0</v>
          </cell>
          <cell r="AE2350">
            <v>80640000</v>
          </cell>
          <cell r="AF2350">
            <v>0</v>
          </cell>
          <cell r="AG2350">
            <v>268800</v>
          </cell>
          <cell r="AH2350">
            <v>420000</v>
          </cell>
        </row>
        <row r="2351">
          <cell r="A2351">
            <v>3958</v>
          </cell>
          <cell r="B2351" t="str">
            <v>Ячейка КРУ N3</v>
          </cell>
          <cell r="C2351">
            <v>7</v>
          </cell>
          <cell r="D2351" t="str">
            <v>14</v>
          </cell>
          <cell r="E2351" t="str">
            <v>11.05.05</v>
          </cell>
          <cell r="F2351" t="str">
            <v/>
          </cell>
          <cell r="G2351" t="str">
            <v xml:space="preserve">  .  .</v>
          </cell>
          <cell r="H2351">
            <v>0.01</v>
          </cell>
          <cell r="I2351">
            <v>0</v>
          </cell>
          <cell r="J2351">
            <v>0</v>
          </cell>
          <cell r="K2351">
            <v>0.01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0.01</v>
          </cell>
          <cell r="Q2351">
            <v>0</v>
          </cell>
          <cell r="R2351">
            <v>123</v>
          </cell>
          <cell r="S2351">
            <v>935</v>
          </cell>
          <cell r="T2351" t="str">
            <v>Амортизация Подъем воды</v>
          </cell>
          <cell r="U2351">
            <v>4500000</v>
          </cell>
          <cell r="V2351">
            <v>27</v>
          </cell>
          <cell r="W2351">
            <v>15</v>
          </cell>
          <cell r="X2351">
            <v>12</v>
          </cell>
          <cell r="Y2351">
            <v>55.555555555555557</v>
          </cell>
          <cell r="Z2351">
            <v>2500000</v>
          </cell>
          <cell r="AA2351">
            <v>2000000</v>
          </cell>
          <cell r="AB2351">
            <v>200000000</v>
          </cell>
          <cell r="AC2351">
            <v>1999999.99</v>
          </cell>
          <cell r="AD2351">
            <v>0</v>
          </cell>
          <cell r="AE2351">
            <v>2000000</v>
          </cell>
          <cell r="AF2351">
            <v>0</v>
          </cell>
          <cell r="AG2351">
            <v>11666.666666666666</v>
          </cell>
          <cell r="AH2351">
            <v>13888.888888888889</v>
          </cell>
        </row>
        <row r="2352">
          <cell r="A2352">
            <v>3959</v>
          </cell>
          <cell r="B2352" t="str">
            <v>Ячейка КРУ N3</v>
          </cell>
          <cell r="C2352">
            <v>7</v>
          </cell>
          <cell r="D2352" t="str">
            <v>14</v>
          </cell>
          <cell r="E2352" t="str">
            <v>11.05.05</v>
          </cell>
          <cell r="F2352" t="str">
            <v/>
          </cell>
          <cell r="G2352" t="str">
            <v xml:space="preserve">  .  .</v>
          </cell>
          <cell r="H2352">
            <v>0.01</v>
          </cell>
          <cell r="I2352">
            <v>0</v>
          </cell>
          <cell r="J2352">
            <v>0</v>
          </cell>
          <cell r="K2352">
            <v>0.01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0.01</v>
          </cell>
          <cell r="Q2352">
            <v>0</v>
          </cell>
          <cell r="R2352">
            <v>123</v>
          </cell>
          <cell r="S2352">
            <v>935</v>
          </cell>
          <cell r="T2352" t="str">
            <v>Амортизация Подъем воды</v>
          </cell>
          <cell r="U2352">
            <v>4500000</v>
          </cell>
          <cell r="V2352">
            <v>27</v>
          </cell>
          <cell r="W2352">
            <v>15</v>
          </cell>
          <cell r="X2352">
            <v>12</v>
          </cell>
          <cell r="Y2352">
            <v>55.555555555555557</v>
          </cell>
          <cell r="Z2352">
            <v>2500000</v>
          </cell>
          <cell r="AA2352">
            <v>2000000</v>
          </cell>
          <cell r="AB2352">
            <v>200000000</v>
          </cell>
          <cell r="AC2352">
            <v>1999999.99</v>
          </cell>
          <cell r="AD2352">
            <v>0</v>
          </cell>
          <cell r="AE2352">
            <v>2000000</v>
          </cell>
          <cell r="AF2352">
            <v>0</v>
          </cell>
          <cell r="AG2352">
            <v>11666.666666666666</v>
          </cell>
          <cell r="AH2352">
            <v>13888.888888888889</v>
          </cell>
        </row>
        <row r="2353">
          <cell r="A2353">
            <v>3960</v>
          </cell>
          <cell r="B2353" t="str">
            <v>Ячейка КРУN3</v>
          </cell>
          <cell r="C2353">
            <v>7</v>
          </cell>
          <cell r="D2353" t="str">
            <v>14</v>
          </cell>
          <cell r="E2353" t="str">
            <v>11.05.05</v>
          </cell>
          <cell r="F2353" t="str">
            <v/>
          </cell>
          <cell r="G2353" t="str">
            <v xml:space="preserve">  .  .</v>
          </cell>
          <cell r="H2353">
            <v>0.01</v>
          </cell>
          <cell r="I2353">
            <v>0</v>
          </cell>
          <cell r="J2353">
            <v>0</v>
          </cell>
          <cell r="K2353">
            <v>0.01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0.01</v>
          </cell>
          <cell r="Q2353">
            <v>0</v>
          </cell>
          <cell r="R2353">
            <v>123</v>
          </cell>
          <cell r="S2353">
            <v>935</v>
          </cell>
          <cell r="T2353" t="str">
            <v>Амортизация Подъем воды</v>
          </cell>
          <cell r="U2353">
            <v>4200000</v>
          </cell>
          <cell r="V2353">
            <v>27</v>
          </cell>
          <cell r="W2353">
            <v>15</v>
          </cell>
          <cell r="X2353">
            <v>12</v>
          </cell>
          <cell r="Y2353">
            <v>55.555555555555557</v>
          </cell>
          <cell r="Z2353">
            <v>2333333.3333333335</v>
          </cell>
          <cell r="AA2353">
            <v>1866666.6666666665</v>
          </cell>
          <cell r="AB2353">
            <v>186666666.66666666</v>
          </cell>
          <cell r="AC2353">
            <v>1866666.6566666665</v>
          </cell>
          <cell r="AD2353">
            <v>0</v>
          </cell>
          <cell r="AE2353">
            <v>1866666.6666666665</v>
          </cell>
          <cell r="AF2353">
            <v>0</v>
          </cell>
          <cell r="AG2353">
            <v>10888.888888888889</v>
          </cell>
          <cell r="AH2353">
            <v>12962.962962962964</v>
          </cell>
        </row>
        <row r="2354">
          <cell r="A2354">
            <v>3961</v>
          </cell>
          <cell r="B2354" t="str">
            <v>Ячейка КРУN3</v>
          </cell>
          <cell r="C2354">
            <v>7</v>
          </cell>
          <cell r="D2354" t="str">
            <v>14</v>
          </cell>
          <cell r="E2354" t="str">
            <v>11.05.05</v>
          </cell>
          <cell r="F2354" t="str">
            <v/>
          </cell>
          <cell r="G2354" t="str">
            <v xml:space="preserve">  .  .</v>
          </cell>
          <cell r="H2354">
            <v>0.01</v>
          </cell>
          <cell r="I2354">
            <v>0</v>
          </cell>
          <cell r="J2354">
            <v>0</v>
          </cell>
          <cell r="K2354">
            <v>0.01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0.01</v>
          </cell>
          <cell r="Q2354">
            <v>0</v>
          </cell>
          <cell r="R2354">
            <v>123</v>
          </cell>
          <cell r="S2354">
            <v>935</v>
          </cell>
          <cell r="T2354" t="str">
            <v>Амортизация Подъем воды</v>
          </cell>
          <cell r="U2354">
            <v>4200000</v>
          </cell>
          <cell r="V2354">
            <v>27</v>
          </cell>
          <cell r="W2354">
            <v>15</v>
          </cell>
          <cell r="X2354">
            <v>12</v>
          </cell>
          <cell r="Y2354">
            <v>55.555555555555557</v>
          </cell>
          <cell r="Z2354">
            <v>2333333.3333333335</v>
          </cell>
          <cell r="AA2354">
            <v>1866666.6666666665</v>
          </cell>
          <cell r="AB2354">
            <v>186666666.66666666</v>
          </cell>
          <cell r="AC2354">
            <v>1866666.6566666665</v>
          </cell>
          <cell r="AD2354">
            <v>0</v>
          </cell>
          <cell r="AE2354">
            <v>1866666.6666666665</v>
          </cell>
          <cell r="AF2354">
            <v>0</v>
          </cell>
          <cell r="AG2354">
            <v>10888.888888888889</v>
          </cell>
          <cell r="AH2354">
            <v>12962.962962962964</v>
          </cell>
        </row>
        <row r="2355">
          <cell r="A2355">
            <v>3962</v>
          </cell>
          <cell r="B2355" t="str">
            <v>Ячейка КРУN3</v>
          </cell>
          <cell r="C2355">
            <v>7</v>
          </cell>
          <cell r="D2355" t="str">
            <v>14</v>
          </cell>
          <cell r="E2355" t="str">
            <v>11.05.05</v>
          </cell>
          <cell r="F2355" t="str">
            <v/>
          </cell>
          <cell r="G2355" t="str">
            <v xml:space="preserve">  .  .</v>
          </cell>
          <cell r="H2355">
            <v>0.01</v>
          </cell>
          <cell r="I2355">
            <v>0</v>
          </cell>
          <cell r="J2355">
            <v>0</v>
          </cell>
          <cell r="K2355">
            <v>0.01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0.01</v>
          </cell>
          <cell r="Q2355">
            <v>0</v>
          </cell>
          <cell r="R2355">
            <v>123</v>
          </cell>
          <cell r="S2355">
            <v>935</v>
          </cell>
          <cell r="T2355" t="str">
            <v>Амортизация Подъем воды</v>
          </cell>
          <cell r="U2355">
            <v>4200000</v>
          </cell>
          <cell r="V2355">
            <v>27</v>
          </cell>
          <cell r="W2355">
            <v>15</v>
          </cell>
          <cell r="X2355">
            <v>12</v>
          </cell>
          <cell r="Y2355">
            <v>55.555555555555557</v>
          </cell>
          <cell r="Z2355">
            <v>2333333.3333333335</v>
          </cell>
          <cell r="AA2355">
            <v>1866666.6666666665</v>
          </cell>
          <cell r="AB2355">
            <v>186666666.66666666</v>
          </cell>
          <cell r="AC2355">
            <v>1866666.6566666665</v>
          </cell>
          <cell r="AD2355">
            <v>0</v>
          </cell>
          <cell r="AE2355">
            <v>1866666.6666666665</v>
          </cell>
          <cell r="AF2355">
            <v>0</v>
          </cell>
          <cell r="AG2355">
            <v>10888.888888888889</v>
          </cell>
          <cell r="AH2355">
            <v>12962.962962962964</v>
          </cell>
        </row>
        <row r="2356">
          <cell r="A2356">
            <v>3972</v>
          </cell>
          <cell r="B2356" t="str">
            <v>Ячейка КРУN3</v>
          </cell>
          <cell r="C2356">
            <v>7</v>
          </cell>
          <cell r="D2356" t="str">
            <v>14</v>
          </cell>
          <cell r="E2356" t="str">
            <v>11.05.05</v>
          </cell>
          <cell r="F2356" t="str">
            <v/>
          </cell>
          <cell r="G2356" t="str">
            <v xml:space="preserve">  .  .</v>
          </cell>
          <cell r="H2356">
            <v>0.01</v>
          </cell>
          <cell r="I2356">
            <v>0</v>
          </cell>
          <cell r="J2356">
            <v>0</v>
          </cell>
          <cell r="K2356">
            <v>0.01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0.01</v>
          </cell>
          <cell r="Q2356">
            <v>0</v>
          </cell>
          <cell r="R2356">
            <v>123</v>
          </cell>
          <cell r="S2356">
            <v>935</v>
          </cell>
          <cell r="T2356" t="str">
            <v>Амортизация Подъем воды</v>
          </cell>
          <cell r="U2356">
            <v>4200000</v>
          </cell>
          <cell r="V2356">
            <v>27</v>
          </cell>
          <cell r="W2356">
            <v>15</v>
          </cell>
          <cell r="X2356">
            <v>12</v>
          </cell>
          <cell r="Y2356">
            <v>55.555555555555557</v>
          </cell>
          <cell r="Z2356">
            <v>2333333.3333333335</v>
          </cell>
          <cell r="AA2356">
            <v>1866666.6666666665</v>
          </cell>
          <cell r="AB2356">
            <v>186666666.66666666</v>
          </cell>
          <cell r="AC2356">
            <v>1866666.6566666665</v>
          </cell>
          <cell r="AD2356">
            <v>0</v>
          </cell>
          <cell r="AE2356">
            <v>1866666.6666666665</v>
          </cell>
          <cell r="AF2356">
            <v>0</v>
          </cell>
          <cell r="AG2356">
            <v>10888.888888888889</v>
          </cell>
          <cell r="AH2356">
            <v>12962.962962962964</v>
          </cell>
        </row>
        <row r="2357">
          <cell r="A2357">
            <v>3973</v>
          </cell>
          <cell r="B2357" t="str">
            <v>Ячейка КРУN3</v>
          </cell>
          <cell r="C2357">
            <v>7</v>
          </cell>
          <cell r="D2357" t="str">
            <v>14</v>
          </cell>
          <cell r="E2357" t="str">
            <v>11.05.05</v>
          </cell>
          <cell r="F2357" t="str">
            <v/>
          </cell>
          <cell r="G2357" t="str">
            <v xml:space="preserve">  .  .</v>
          </cell>
          <cell r="H2357">
            <v>0.01</v>
          </cell>
          <cell r="I2357">
            <v>0</v>
          </cell>
          <cell r="J2357">
            <v>0</v>
          </cell>
          <cell r="K2357">
            <v>0.01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0.01</v>
          </cell>
          <cell r="Q2357">
            <v>0</v>
          </cell>
          <cell r="R2357">
            <v>123</v>
          </cell>
          <cell r="S2357">
            <v>935</v>
          </cell>
          <cell r="T2357" t="str">
            <v>Амортизация Подъем воды</v>
          </cell>
          <cell r="U2357">
            <v>4200000</v>
          </cell>
          <cell r="V2357">
            <v>27</v>
          </cell>
          <cell r="W2357">
            <v>15</v>
          </cell>
          <cell r="X2357">
            <v>12</v>
          </cell>
          <cell r="Y2357">
            <v>55.555555555555557</v>
          </cell>
          <cell r="Z2357">
            <v>2333333.3333333335</v>
          </cell>
          <cell r="AA2357">
            <v>1866666.6666666665</v>
          </cell>
          <cell r="AB2357">
            <v>186666666.66666666</v>
          </cell>
          <cell r="AC2357">
            <v>1866666.6566666665</v>
          </cell>
          <cell r="AD2357">
            <v>0</v>
          </cell>
          <cell r="AE2357">
            <v>1866666.6666666665</v>
          </cell>
          <cell r="AF2357">
            <v>0</v>
          </cell>
          <cell r="AG2357">
            <v>10888.888888888889</v>
          </cell>
          <cell r="AH2357">
            <v>12962.962962962964</v>
          </cell>
        </row>
        <row r="2358">
          <cell r="A2358">
            <v>3974</v>
          </cell>
          <cell r="B2358" t="str">
            <v>Ячейка КРУN3</v>
          </cell>
          <cell r="C2358">
            <v>7</v>
          </cell>
          <cell r="D2358" t="str">
            <v>14</v>
          </cell>
          <cell r="E2358" t="str">
            <v>11.05.05</v>
          </cell>
          <cell r="F2358" t="str">
            <v/>
          </cell>
          <cell r="G2358" t="str">
            <v xml:space="preserve">  .  .</v>
          </cell>
          <cell r="H2358">
            <v>0.01</v>
          </cell>
          <cell r="I2358">
            <v>0</v>
          </cell>
          <cell r="J2358">
            <v>0</v>
          </cell>
          <cell r="K2358">
            <v>0.01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0.01</v>
          </cell>
          <cell r="Q2358">
            <v>0</v>
          </cell>
          <cell r="R2358">
            <v>123</v>
          </cell>
          <cell r="S2358">
            <v>935</v>
          </cell>
          <cell r="T2358" t="str">
            <v>Амортизация Подъем воды</v>
          </cell>
          <cell r="U2358">
            <v>4200000</v>
          </cell>
          <cell r="V2358">
            <v>27</v>
          </cell>
          <cell r="W2358">
            <v>15</v>
          </cell>
          <cell r="X2358">
            <v>12</v>
          </cell>
          <cell r="Y2358">
            <v>55.555555555555557</v>
          </cell>
          <cell r="Z2358">
            <v>2333333.3333333335</v>
          </cell>
          <cell r="AA2358">
            <v>1866666.6666666665</v>
          </cell>
          <cell r="AB2358">
            <v>186666666.66666666</v>
          </cell>
          <cell r="AC2358">
            <v>1866666.6566666665</v>
          </cell>
          <cell r="AD2358">
            <v>0</v>
          </cell>
          <cell r="AE2358">
            <v>1866666.6666666665</v>
          </cell>
          <cell r="AF2358">
            <v>0</v>
          </cell>
          <cell r="AG2358">
            <v>10888.888888888889</v>
          </cell>
          <cell r="AH2358">
            <v>12962.962962962964</v>
          </cell>
        </row>
        <row r="2359">
          <cell r="A2359">
            <v>3975</v>
          </cell>
          <cell r="B2359" t="str">
            <v>Ячейка КРУ N3</v>
          </cell>
          <cell r="C2359">
            <v>7</v>
          </cell>
          <cell r="D2359" t="str">
            <v>14</v>
          </cell>
          <cell r="E2359" t="str">
            <v>11.05.05</v>
          </cell>
          <cell r="F2359" t="str">
            <v/>
          </cell>
          <cell r="G2359" t="str">
            <v xml:space="preserve">  .  .</v>
          </cell>
          <cell r="H2359">
            <v>0.01</v>
          </cell>
          <cell r="I2359">
            <v>0</v>
          </cell>
          <cell r="J2359">
            <v>0</v>
          </cell>
          <cell r="K2359">
            <v>0.01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0.01</v>
          </cell>
          <cell r="Q2359">
            <v>0</v>
          </cell>
          <cell r="R2359">
            <v>123</v>
          </cell>
          <cell r="S2359">
            <v>935</v>
          </cell>
          <cell r="T2359" t="str">
            <v>Амортизация Подъем воды</v>
          </cell>
          <cell r="U2359">
            <v>4500000</v>
          </cell>
          <cell r="V2359">
            <v>27</v>
          </cell>
          <cell r="W2359">
            <v>15</v>
          </cell>
          <cell r="X2359">
            <v>12</v>
          </cell>
          <cell r="Y2359">
            <v>55.555555555555557</v>
          </cell>
          <cell r="Z2359">
            <v>2500000</v>
          </cell>
          <cell r="AA2359">
            <v>2000000</v>
          </cell>
          <cell r="AB2359">
            <v>200000000</v>
          </cell>
          <cell r="AC2359">
            <v>1999999.99</v>
          </cell>
          <cell r="AD2359">
            <v>0</v>
          </cell>
          <cell r="AE2359">
            <v>2000000</v>
          </cell>
          <cell r="AF2359">
            <v>0</v>
          </cell>
          <cell r="AG2359">
            <v>11666.666666666666</v>
          </cell>
          <cell r="AH2359">
            <v>13888.888888888889</v>
          </cell>
        </row>
        <row r="2360">
          <cell r="A2360">
            <v>3976</v>
          </cell>
          <cell r="B2360" t="str">
            <v>Ячейка КРУ N3</v>
          </cell>
          <cell r="C2360">
            <v>7</v>
          </cell>
          <cell r="D2360" t="str">
            <v>14</v>
          </cell>
          <cell r="E2360" t="str">
            <v>11.05.05</v>
          </cell>
          <cell r="F2360" t="str">
            <v/>
          </cell>
          <cell r="G2360" t="str">
            <v xml:space="preserve">  .  .</v>
          </cell>
          <cell r="H2360">
            <v>0.01</v>
          </cell>
          <cell r="I2360">
            <v>0</v>
          </cell>
          <cell r="J2360">
            <v>0</v>
          </cell>
          <cell r="K2360">
            <v>0.01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0.01</v>
          </cell>
          <cell r="Q2360">
            <v>0</v>
          </cell>
          <cell r="R2360">
            <v>123</v>
          </cell>
          <cell r="S2360">
            <v>935</v>
          </cell>
          <cell r="T2360" t="str">
            <v>Амортизация Подъем воды</v>
          </cell>
          <cell r="U2360">
            <v>4500000</v>
          </cell>
          <cell r="V2360">
            <v>27</v>
          </cell>
          <cell r="W2360">
            <v>15</v>
          </cell>
          <cell r="X2360">
            <v>12</v>
          </cell>
          <cell r="Y2360">
            <v>55.555555555555557</v>
          </cell>
          <cell r="Z2360">
            <v>2500000</v>
          </cell>
          <cell r="AA2360">
            <v>2000000</v>
          </cell>
          <cell r="AB2360">
            <v>200000000</v>
          </cell>
          <cell r="AC2360">
            <v>1999999.99</v>
          </cell>
          <cell r="AD2360">
            <v>0</v>
          </cell>
          <cell r="AE2360">
            <v>2000000</v>
          </cell>
          <cell r="AF2360">
            <v>0</v>
          </cell>
          <cell r="AG2360">
            <v>11666.666666666666</v>
          </cell>
          <cell r="AH2360">
            <v>13888.888888888889</v>
          </cell>
        </row>
        <row r="2361">
          <cell r="A2361">
            <v>3977</v>
          </cell>
          <cell r="B2361" t="str">
            <v>Ячейка КРУN3</v>
          </cell>
          <cell r="C2361">
            <v>7</v>
          </cell>
          <cell r="D2361" t="str">
            <v>14</v>
          </cell>
          <cell r="E2361" t="str">
            <v>11.05.05</v>
          </cell>
          <cell r="F2361" t="str">
            <v/>
          </cell>
          <cell r="G2361" t="str">
            <v xml:space="preserve">  .  .</v>
          </cell>
          <cell r="H2361">
            <v>0.01</v>
          </cell>
          <cell r="I2361">
            <v>0</v>
          </cell>
          <cell r="J2361">
            <v>0</v>
          </cell>
          <cell r="K2361">
            <v>0.01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0.01</v>
          </cell>
          <cell r="Q2361">
            <v>0</v>
          </cell>
          <cell r="R2361">
            <v>123</v>
          </cell>
          <cell r="S2361">
            <v>935</v>
          </cell>
          <cell r="T2361" t="str">
            <v>Амортизация Подъем воды</v>
          </cell>
          <cell r="U2361">
            <v>4200000</v>
          </cell>
          <cell r="V2361">
            <v>27</v>
          </cell>
          <cell r="W2361">
            <v>15</v>
          </cell>
          <cell r="X2361">
            <v>12</v>
          </cell>
          <cell r="Y2361">
            <v>55.555555555555557</v>
          </cell>
          <cell r="Z2361">
            <v>2333333.3333333335</v>
          </cell>
          <cell r="AA2361">
            <v>1866666.6666666665</v>
          </cell>
          <cell r="AB2361">
            <v>186666666.66666666</v>
          </cell>
          <cell r="AC2361">
            <v>1866666.6566666665</v>
          </cell>
          <cell r="AD2361">
            <v>0</v>
          </cell>
          <cell r="AE2361">
            <v>1866666.6666666665</v>
          </cell>
          <cell r="AF2361">
            <v>0</v>
          </cell>
          <cell r="AG2361">
            <v>10888.888888888889</v>
          </cell>
          <cell r="AH2361">
            <v>12962.962962962964</v>
          </cell>
        </row>
        <row r="2362">
          <cell r="A2362">
            <v>3978</v>
          </cell>
          <cell r="B2362" t="str">
            <v>Ячейка КРУ N3</v>
          </cell>
          <cell r="C2362">
            <v>7</v>
          </cell>
          <cell r="D2362" t="str">
            <v>14</v>
          </cell>
          <cell r="E2362" t="str">
            <v>11.05.05</v>
          </cell>
          <cell r="F2362" t="str">
            <v/>
          </cell>
          <cell r="G2362" t="str">
            <v xml:space="preserve">  .  .</v>
          </cell>
          <cell r="H2362">
            <v>0.01</v>
          </cell>
          <cell r="I2362">
            <v>0</v>
          </cell>
          <cell r="J2362">
            <v>0</v>
          </cell>
          <cell r="K2362">
            <v>0.01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0.01</v>
          </cell>
          <cell r="Q2362">
            <v>0</v>
          </cell>
          <cell r="R2362">
            <v>123</v>
          </cell>
          <cell r="S2362">
            <v>935</v>
          </cell>
          <cell r="T2362" t="str">
            <v>Амортизация Подъем воды</v>
          </cell>
          <cell r="U2362">
            <v>4500000</v>
          </cell>
          <cell r="V2362">
            <v>27</v>
          </cell>
          <cell r="W2362">
            <v>15</v>
          </cell>
          <cell r="X2362">
            <v>12</v>
          </cell>
          <cell r="Y2362">
            <v>55.555555555555557</v>
          </cell>
          <cell r="Z2362">
            <v>2500000</v>
          </cell>
          <cell r="AA2362">
            <v>2000000</v>
          </cell>
          <cell r="AB2362">
            <v>200000000</v>
          </cell>
          <cell r="AC2362">
            <v>1999999.99</v>
          </cell>
          <cell r="AD2362">
            <v>0</v>
          </cell>
          <cell r="AE2362">
            <v>2000000</v>
          </cell>
          <cell r="AF2362">
            <v>0</v>
          </cell>
          <cell r="AG2362">
            <v>11666.666666666666</v>
          </cell>
          <cell r="AH2362">
            <v>13888.888888888889</v>
          </cell>
        </row>
        <row r="2363">
          <cell r="A2363">
            <v>3979</v>
          </cell>
          <cell r="B2363" t="str">
            <v>Ячейка КРУN3</v>
          </cell>
          <cell r="C2363">
            <v>7</v>
          </cell>
          <cell r="D2363" t="str">
            <v>14</v>
          </cell>
          <cell r="E2363" t="str">
            <v>11.05.05</v>
          </cell>
          <cell r="F2363" t="str">
            <v/>
          </cell>
          <cell r="G2363" t="str">
            <v xml:space="preserve">  .  .</v>
          </cell>
          <cell r="H2363">
            <v>0.01</v>
          </cell>
          <cell r="I2363">
            <v>0</v>
          </cell>
          <cell r="J2363">
            <v>0</v>
          </cell>
          <cell r="K2363">
            <v>0.01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0.01</v>
          </cell>
          <cell r="Q2363">
            <v>0</v>
          </cell>
          <cell r="R2363">
            <v>123</v>
          </cell>
          <cell r="S2363">
            <v>935</v>
          </cell>
          <cell r="T2363" t="str">
            <v>Амортизация Подъем воды</v>
          </cell>
          <cell r="U2363">
            <v>4200000</v>
          </cell>
          <cell r="V2363">
            <v>27</v>
          </cell>
          <cell r="W2363">
            <v>15</v>
          </cell>
          <cell r="X2363">
            <v>12</v>
          </cell>
          <cell r="Y2363">
            <v>55.555555555555557</v>
          </cell>
          <cell r="Z2363">
            <v>2333333.3333333335</v>
          </cell>
          <cell r="AA2363">
            <v>1866666.6666666665</v>
          </cell>
          <cell r="AB2363">
            <v>186666666.66666666</v>
          </cell>
          <cell r="AC2363">
            <v>1866666.6566666665</v>
          </cell>
          <cell r="AD2363">
            <v>0</v>
          </cell>
          <cell r="AE2363">
            <v>1866666.6666666665</v>
          </cell>
          <cell r="AF2363">
            <v>0</v>
          </cell>
          <cell r="AG2363">
            <v>10888.888888888889</v>
          </cell>
          <cell r="AH2363">
            <v>12962.962962962964</v>
          </cell>
        </row>
        <row r="2364">
          <cell r="A2364">
            <v>3980</v>
          </cell>
          <cell r="B2364" t="str">
            <v>Ячейка КРУN3</v>
          </cell>
          <cell r="C2364">
            <v>7</v>
          </cell>
          <cell r="D2364" t="str">
            <v>14</v>
          </cell>
          <cell r="E2364" t="str">
            <v>11.05.05</v>
          </cell>
          <cell r="F2364" t="str">
            <v/>
          </cell>
          <cell r="G2364" t="str">
            <v xml:space="preserve">  .  .</v>
          </cell>
          <cell r="H2364">
            <v>0.01</v>
          </cell>
          <cell r="I2364">
            <v>0</v>
          </cell>
          <cell r="J2364">
            <v>0</v>
          </cell>
          <cell r="K2364">
            <v>0.01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0.01</v>
          </cell>
          <cell r="Q2364">
            <v>0</v>
          </cell>
          <cell r="R2364">
            <v>123</v>
          </cell>
          <cell r="S2364">
            <v>935</v>
          </cell>
          <cell r="T2364" t="str">
            <v>Амортизация Подъем воды</v>
          </cell>
          <cell r="U2364">
            <v>4200000</v>
          </cell>
          <cell r="V2364">
            <v>27</v>
          </cell>
          <cell r="W2364">
            <v>15</v>
          </cell>
          <cell r="X2364">
            <v>12</v>
          </cell>
          <cell r="Y2364">
            <v>55.555555555555557</v>
          </cell>
          <cell r="Z2364">
            <v>2333333.3333333335</v>
          </cell>
          <cell r="AA2364">
            <v>1866666.6666666665</v>
          </cell>
          <cell r="AB2364">
            <v>186666666.66666666</v>
          </cell>
          <cell r="AC2364">
            <v>1866666.6566666665</v>
          </cell>
          <cell r="AD2364">
            <v>0</v>
          </cell>
          <cell r="AE2364">
            <v>1866666.6666666665</v>
          </cell>
          <cell r="AF2364">
            <v>0</v>
          </cell>
          <cell r="AG2364">
            <v>10888.888888888889</v>
          </cell>
          <cell r="AH2364">
            <v>12962.962962962964</v>
          </cell>
        </row>
        <row r="2365">
          <cell r="A2365">
            <v>3981</v>
          </cell>
          <cell r="B2365" t="str">
            <v>Ячейка КРУN3</v>
          </cell>
          <cell r="C2365">
            <v>7</v>
          </cell>
          <cell r="D2365" t="str">
            <v>14</v>
          </cell>
          <cell r="E2365" t="str">
            <v>11.05.05</v>
          </cell>
          <cell r="F2365" t="str">
            <v/>
          </cell>
          <cell r="G2365" t="str">
            <v xml:space="preserve">  .  .</v>
          </cell>
          <cell r="H2365">
            <v>0.01</v>
          </cell>
          <cell r="I2365">
            <v>0</v>
          </cell>
          <cell r="J2365">
            <v>0</v>
          </cell>
          <cell r="K2365">
            <v>0.01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0.01</v>
          </cell>
          <cell r="Q2365">
            <v>0</v>
          </cell>
          <cell r="R2365">
            <v>123</v>
          </cell>
          <cell r="S2365">
            <v>935</v>
          </cell>
          <cell r="T2365" t="str">
            <v>Амортизация Подъем воды</v>
          </cell>
          <cell r="U2365">
            <v>4200000</v>
          </cell>
          <cell r="V2365">
            <v>27</v>
          </cell>
          <cell r="W2365">
            <v>15</v>
          </cell>
          <cell r="X2365">
            <v>12</v>
          </cell>
          <cell r="Y2365">
            <v>55.555555555555557</v>
          </cell>
          <cell r="Z2365">
            <v>2333333.3333333335</v>
          </cell>
          <cell r="AA2365">
            <v>1866666.6666666665</v>
          </cell>
          <cell r="AB2365">
            <v>186666666.66666666</v>
          </cell>
          <cell r="AC2365">
            <v>1866666.6566666665</v>
          </cell>
          <cell r="AD2365">
            <v>0</v>
          </cell>
          <cell r="AE2365">
            <v>1866666.6666666665</v>
          </cell>
          <cell r="AF2365">
            <v>0</v>
          </cell>
          <cell r="AG2365">
            <v>10888.888888888889</v>
          </cell>
          <cell r="AH2365">
            <v>12962.962962962964</v>
          </cell>
        </row>
        <row r="2366">
          <cell r="A2366">
            <v>3982</v>
          </cell>
          <cell r="B2366" t="str">
            <v>Ячейка КРУN3</v>
          </cell>
          <cell r="C2366">
            <v>7</v>
          </cell>
          <cell r="D2366" t="str">
            <v>14</v>
          </cell>
          <cell r="E2366" t="str">
            <v>11.05.05</v>
          </cell>
          <cell r="F2366" t="str">
            <v/>
          </cell>
          <cell r="G2366" t="str">
            <v xml:space="preserve">  .  .</v>
          </cell>
          <cell r="H2366">
            <v>0.01</v>
          </cell>
          <cell r="I2366">
            <v>0</v>
          </cell>
          <cell r="J2366">
            <v>0</v>
          </cell>
          <cell r="K2366">
            <v>0.01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0.01</v>
          </cell>
          <cell r="Q2366">
            <v>0</v>
          </cell>
          <cell r="R2366">
            <v>123</v>
          </cell>
          <cell r="S2366">
            <v>935</v>
          </cell>
          <cell r="T2366" t="str">
            <v>Амортизация Подъем воды</v>
          </cell>
          <cell r="U2366">
            <v>4200000</v>
          </cell>
          <cell r="V2366">
            <v>27</v>
          </cell>
          <cell r="W2366">
            <v>15</v>
          </cell>
          <cell r="X2366">
            <v>12</v>
          </cell>
          <cell r="Y2366">
            <v>55.555555555555557</v>
          </cell>
          <cell r="Z2366">
            <v>2333333.3333333335</v>
          </cell>
          <cell r="AA2366">
            <v>1866666.6666666665</v>
          </cell>
          <cell r="AB2366">
            <v>186666666.66666666</v>
          </cell>
          <cell r="AC2366">
            <v>1866666.6566666665</v>
          </cell>
          <cell r="AD2366">
            <v>0</v>
          </cell>
          <cell r="AE2366">
            <v>1866666.6666666665</v>
          </cell>
          <cell r="AF2366">
            <v>0</v>
          </cell>
          <cell r="AG2366">
            <v>10888.888888888889</v>
          </cell>
          <cell r="AH2366">
            <v>12962.962962962964</v>
          </cell>
        </row>
        <row r="2367">
          <cell r="A2367">
            <v>3983</v>
          </cell>
          <cell r="B2367" t="str">
            <v>Ячейка КРУN3</v>
          </cell>
          <cell r="C2367">
            <v>7</v>
          </cell>
          <cell r="D2367" t="str">
            <v>14</v>
          </cell>
          <cell r="E2367" t="str">
            <v>11.05.05</v>
          </cell>
          <cell r="F2367" t="str">
            <v/>
          </cell>
          <cell r="G2367" t="str">
            <v xml:space="preserve">  .  .</v>
          </cell>
          <cell r="H2367">
            <v>0.01</v>
          </cell>
          <cell r="I2367">
            <v>0</v>
          </cell>
          <cell r="J2367">
            <v>0</v>
          </cell>
          <cell r="K2367">
            <v>0.01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0.01</v>
          </cell>
          <cell r="Q2367">
            <v>0</v>
          </cell>
          <cell r="R2367">
            <v>123</v>
          </cell>
          <cell r="S2367">
            <v>935</v>
          </cell>
          <cell r="T2367" t="str">
            <v>Амортизация Подъем воды</v>
          </cell>
          <cell r="U2367">
            <v>4200000</v>
          </cell>
          <cell r="V2367">
            <v>27</v>
          </cell>
          <cell r="W2367">
            <v>15</v>
          </cell>
          <cell r="X2367">
            <v>12</v>
          </cell>
          <cell r="Y2367">
            <v>55.555555555555557</v>
          </cell>
          <cell r="Z2367">
            <v>2333333.3333333335</v>
          </cell>
          <cell r="AA2367">
            <v>1866666.6666666665</v>
          </cell>
          <cell r="AB2367">
            <v>186666666.66666666</v>
          </cell>
          <cell r="AC2367">
            <v>1866666.6566666665</v>
          </cell>
          <cell r="AD2367">
            <v>0</v>
          </cell>
          <cell r="AE2367">
            <v>1866666.6666666665</v>
          </cell>
          <cell r="AF2367">
            <v>0</v>
          </cell>
          <cell r="AG2367">
            <v>10888.888888888889</v>
          </cell>
          <cell r="AH2367">
            <v>12962.962962962964</v>
          </cell>
        </row>
        <row r="2368">
          <cell r="A2368">
            <v>3985</v>
          </cell>
          <cell r="B2368" t="str">
            <v>Ячейка КРУN3</v>
          </cell>
          <cell r="C2368">
            <v>7</v>
          </cell>
          <cell r="D2368" t="str">
            <v>14</v>
          </cell>
          <cell r="E2368" t="str">
            <v>11.05.05</v>
          </cell>
          <cell r="F2368" t="str">
            <v/>
          </cell>
          <cell r="G2368" t="str">
            <v xml:space="preserve">  .  .</v>
          </cell>
          <cell r="H2368">
            <v>0.01</v>
          </cell>
          <cell r="I2368">
            <v>0</v>
          </cell>
          <cell r="J2368">
            <v>0</v>
          </cell>
          <cell r="K2368">
            <v>0.01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0.01</v>
          </cell>
          <cell r="Q2368">
            <v>0</v>
          </cell>
          <cell r="R2368">
            <v>123</v>
          </cell>
          <cell r="S2368">
            <v>935</v>
          </cell>
          <cell r="T2368" t="str">
            <v>Амортизация Подъем воды</v>
          </cell>
          <cell r="U2368">
            <v>4200000</v>
          </cell>
          <cell r="V2368">
            <v>27</v>
          </cell>
          <cell r="W2368">
            <v>15</v>
          </cell>
          <cell r="X2368">
            <v>12</v>
          </cell>
          <cell r="Y2368">
            <v>55.555555555555557</v>
          </cell>
          <cell r="Z2368">
            <v>2333333.3333333335</v>
          </cell>
          <cell r="AA2368">
            <v>1866666.6666666665</v>
          </cell>
          <cell r="AB2368">
            <v>186666666.66666666</v>
          </cell>
          <cell r="AC2368">
            <v>1866666.6566666665</v>
          </cell>
          <cell r="AD2368">
            <v>0</v>
          </cell>
          <cell r="AE2368">
            <v>1866666.6666666665</v>
          </cell>
          <cell r="AF2368">
            <v>0</v>
          </cell>
          <cell r="AG2368">
            <v>10888.888888888889</v>
          </cell>
          <cell r="AH2368">
            <v>12962.962962962964</v>
          </cell>
        </row>
        <row r="2369">
          <cell r="A2369">
            <v>3986</v>
          </cell>
          <cell r="B2369" t="str">
            <v>Ячейка КРУN1</v>
          </cell>
          <cell r="C2369">
            <v>7</v>
          </cell>
          <cell r="D2369" t="str">
            <v>14</v>
          </cell>
          <cell r="E2369" t="str">
            <v>11.05.05</v>
          </cell>
          <cell r="F2369" t="str">
            <v/>
          </cell>
          <cell r="G2369" t="str">
            <v xml:space="preserve">  .  .</v>
          </cell>
          <cell r="H2369">
            <v>0.01</v>
          </cell>
          <cell r="I2369">
            <v>0</v>
          </cell>
          <cell r="J2369">
            <v>0</v>
          </cell>
          <cell r="K2369">
            <v>0.01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0.01</v>
          </cell>
          <cell r="Q2369">
            <v>0</v>
          </cell>
          <cell r="R2369">
            <v>123</v>
          </cell>
          <cell r="S2369">
            <v>935</v>
          </cell>
          <cell r="T2369" t="str">
            <v>Амортизация Подъем воды</v>
          </cell>
          <cell r="U2369">
            <v>4200000</v>
          </cell>
          <cell r="V2369">
            <v>27</v>
          </cell>
          <cell r="W2369">
            <v>15</v>
          </cell>
          <cell r="X2369">
            <v>12</v>
          </cell>
          <cell r="Y2369">
            <v>55.555555555555557</v>
          </cell>
          <cell r="Z2369">
            <v>2333333.3333333335</v>
          </cell>
          <cell r="AA2369">
            <v>1866666.6666666665</v>
          </cell>
          <cell r="AB2369">
            <v>186666666.66666666</v>
          </cell>
          <cell r="AC2369">
            <v>1866666.6566666665</v>
          </cell>
          <cell r="AD2369">
            <v>0</v>
          </cell>
          <cell r="AE2369">
            <v>1866666.6666666665</v>
          </cell>
          <cell r="AF2369">
            <v>0</v>
          </cell>
          <cell r="AG2369">
            <v>10888.888888888889</v>
          </cell>
          <cell r="AH2369">
            <v>12962.962962962964</v>
          </cell>
        </row>
        <row r="2370">
          <cell r="A2370">
            <v>3987</v>
          </cell>
          <cell r="B2370" t="str">
            <v>Ячейка КРУN1</v>
          </cell>
          <cell r="C2370">
            <v>7</v>
          </cell>
          <cell r="D2370" t="str">
            <v>14</v>
          </cell>
          <cell r="E2370" t="str">
            <v>11.05.05</v>
          </cell>
          <cell r="F2370" t="str">
            <v/>
          </cell>
          <cell r="G2370" t="str">
            <v xml:space="preserve">  .  .</v>
          </cell>
          <cell r="H2370">
            <v>0.01</v>
          </cell>
          <cell r="I2370">
            <v>0</v>
          </cell>
          <cell r="J2370">
            <v>0</v>
          </cell>
          <cell r="K2370">
            <v>0.01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0.01</v>
          </cell>
          <cell r="Q2370">
            <v>0</v>
          </cell>
          <cell r="R2370">
            <v>123</v>
          </cell>
          <cell r="S2370">
            <v>935</v>
          </cell>
          <cell r="T2370" t="str">
            <v>Амортизация Подъем воды</v>
          </cell>
          <cell r="U2370">
            <v>4200000</v>
          </cell>
          <cell r="V2370">
            <v>27</v>
          </cell>
          <cell r="W2370">
            <v>15</v>
          </cell>
          <cell r="X2370">
            <v>12</v>
          </cell>
          <cell r="Y2370">
            <v>55.555555555555557</v>
          </cell>
          <cell r="Z2370">
            <v>2333333.3333333335</v>
          </cell>
          <cell r="AA2370">
            <v>1866666.6666666665</v>
          </cell>
          <cell r="AB2370">
            <v>186666666.66666666</v>
          </cell>
          <cell r="AC2370">
            <v>1866666.6566666665</v>
          </cell>
          <cell r="AD2370">
            <v>0</v>
          </cell>
          <cell r="AE2370">
            <v>1866666.6666666665</v>
          </cell>
          <cell r="AF2370">
            <v>0</v>
          </cell>
          <cell r="AG2370">
            <v>10888.888888888889</v>
          </cell>
          <cell r="AH2370">
            <v>12962.962962962964</v>
          </cell>
        </row>
        <row r="2371">
          <cell r="A2371">
            <v>3988</v>
          </cell>
          <cell r="B2371" t="str">
            <v>Ячейка КРУN1</v>
          </cell>
          <cell r="C2371">
            <v>7</v>
          </cell>
          <cell r="D2371" t="str">
            <v>14</v>
          </cell>
          <cell r="E2371" t="str">
            <v>11.05.05</v>
          </cell>
          <cell r="F2371" t="str">
            <v/>
          </cell>
          <cell r="G2371" t="str">
            <v xml:space="preserve">  .  .</v>
          </cell>
          <cell r="H2371">
            <v>0.01</v>
          </cell>
          <cell r="I2371">
            <v>0</v>
          </cell>
          <cell r="J2371">
            <v>0</v>
          </cell>
          <cell r="K2371">
            <v>0.01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0.01</v>
          </cell>
          <cell r="Q2371">
            <v>0</v>
          </cell>
          <cell r="R2371">
            <v>123</v>
          </cell>
          <cell r="S2371">
            <v>935</v>
          </cell>
          <cell r="T2371" t="str">
            <v>Амортизация Подъем воды</v>
          </cell>
          <cell r="U2371">
            <v>4200000</v>
          </cell>
          <cell r="V2371">
            <v>27</v>
          </cell>
          <cell r="W2371">
            <v>15</v>
          </cell>
          <cell r="X2371">
            <v>12</v>
          </cell>
          <cell r="Y2371">
            <v>55.555555555555557</v>
          </cell>
          <cell r="Z2371">
            <v>2333333.3333333335</v>
          </cell>
          <cell r="AA2371">
            <v>1866666.6666666665</v>
          </cell>
          <cell r="AB2371">
            <v>186666666.66666666</v>
          </cell>
          <cell r="AC2371">
            <v>1866666.6566666665</v>
          </cell>
          <cell r="AD2371">
            <v>0</v>
          </cell>
          <cell r="AE2371">
            <v>1866666.6666666665</v>
          </cell>
          <cell r="AF2371">
            <v>0</v>
          </cell>
          <cell r="AG2371">
            <v>10888.888888888889</v>
          </cell>
          <cell r="AH2371">
            <v>12962.962962962964</v>
          </cell>
        </row>
        <row r="2372">
          <cell r="A2372">
            <v>3989</v>
          </cell>
          <cell r="B2372" t="str">
            <v>Ячейка КРУ N1</v>
          </cell>
          <cell r="C2372">
            <v>7</v>
          </cell>
          <cell r="D2372" t="str">
            <v>14</v>
          </cell>
          <cell r="E2372" t="str">
            <v>11.05.05</v>
          </cell>
          <cell r="F2372" t="str">
            <v/>
          </cell>
          <cell r="G2372" t="str">
            <v xml:space="preserve">  .  .</v>
          </cell>
          <cell r="H2372">
            <v>0.01</v>
          </cell>
          <cell r="I2372">
            <v>0</v>
          </cell>
          <cell r="J2372">
            <v>0</v>
          </cell>
          <cell r="K2372">
            <v>0.01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0.01</v>
          </cell>
          <cell r="Q2372">
            <v>0</v>
          </cell>
          <cell r="R2372">
            <v>123</v>
          </cell>
          <cell r="S2372">
            <v>935</v>
          </cell>
          <cell r="T2372" t="str">
            <v>Амортизация Подъем воды</v>
          </cell>
          <cell r="U2372">
            <v>4500000</v>
          </cell>
          <cell r="V2372">
            <v>27</v>
          </cell>
          <cell r="W2372">
            <v>15</v>
          </cell>
          <cell r="X2372">
            <v>12</v>
          </cell>
          <cell r="Y2372">
            <v>55.555555555555557</v>
          </cell>
          <cell r="Z2372">
            <v>2500000</v>
          </cell>
          <cell r="AA2372">
            <v>2000000</v>
          </cell>
          <cell r="AB2372">
            <v>200000000</v>
          </cell>
          <cell r="AC2372">
            <v>1999999.99</v>
          </cell>
          <cell r="AD2372">
            <v>0</v>
          </cell>
          <cell r="AE2372">
            <v>2000000</v>
          </cell>
          <cell r="AF2372">
            <v>0</v>
          </cell>
          <cell r="AG2372">
            <v>11666.666666666666</v>
          </cell>
          <cell r="AH2372">
            <v>13888.888888888889</v>
          </cell>
        </row>
        <row r="2373">
          <cell r="A2373">
            <v>3990</v>
          </cell>
          <cell r="B2373" t="str">
            <v>Ячейка КРУ N1</v>
          </cell>
          <cell r="C2373">
            <v>7</v>
          </cell>
          <cell r="D2373" t="str">
            <v>14</v>
          </cell>
          <cell r="E2373" t="str">
            <v>11.05.05</v>
          </cell>
          <cell r="F2373" t="str">
            <v/>
          </cell>
          <cell r="G2373" t="str">
            <v xml:space="preserve">  .  .</v>
          </cell>
          <cell r="H2373">
            <v>0.01</v>
          </cell>
          <cell r="I2373">
            <v>0</v>
          </cell>
          <cell r="J2373">
            <v>0</v>
          </cell>
          <cell r="K2373">
            <v>0.01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0.01</v>
          </cell>
          <cell r="Q2373">
            <v>0</v>
          </cell>
          <cell r="R2373">
            <v>123</v>
          </cell>
          <cell r="S2373">
            <v>935</v>
          </cell>
          <cell r="T2373" t="str">
            <v>Амортизация Подъем воды</v>
          </cell>
          <cell r="U2373">
            <v>4500000</v>
          </cell>
          <cell r="V2373">
            <v>27</v>
          </cell>
          <cell r="W2373">
            <v>15</v>
          </cell>
          <cell r="X2373">
            <v>12</v>
          </cell>
          <cell r="Y2373">
            <v>55.555555555555557</v>
          </cell>
          <cell r="Z2373">
            <v>2500000</v>
          </cell>
          <cell r="AA2373">
            <v>2000000</v>
          </cell>
          <cell r="AB2373">
            <v>200000000</v>
          </cell>
          <cell r="AC2373">
            <v>1999999.99</v>
          </cell>
          <cell r="AD2373">
            <v>0</v>
          </cell>
          <cell r="AE2373">
            <v>2000000</v>
          </cell>
          <cell r="AF2373">
            <v>0</v>
          </cell>
          <cell r="AG2373">
            <v>11666.666666666666</v>
          </cell>
          <cell r="AH2373">
            <v>13888.888888888889</v>
          </cell>
        </row>
        <row r="2374">
          <cell r="A2374">
            <v>3991</v>
          </cell>
          <cell r="B2374" t="str">
            <v>Ячейка КРУN1</v>
          </cell>
          <cell r="C2374">
            <v>7</v>
          </cell>
          <cell r="D2374" t="str">
            <v>14</v>
          </cell>
          <cell r="E2374" t="str">
            <v>11.05.05</v>
          </cell>
          <cell r="F2374" t="str">
            <v/>
          </cell>
          <cell r="G2374" t="str">
            <v xml:space="preserve">  .  .</v>
          </cell>
          <cell r="H2374">
            <v>0.01</v>
          </cell>
          <cell r="I2374">
            <v>0</v>
          </cell>
          <cell r="J2374">
            <v>0</v>
          </cell>
          <cell r="K2374">
            <v>0.01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0.01</v>
          </cell>
          <cell r="Q2374">
            <v>0</v>
          </cell>
          <cell r="R2374">
            <v>123</v>
          </cell>
          <cell r="S2374">
            <v>935</v>
          </cell>
          <cell r="T2374" t="str">
            <v>Амортизация Подъем воды</v>
          </cell>
          <cell r="U2374">
            <v>4200000</v>
          </cell>
          <cell r="V2374">
            <v>27</v>
          </cell>
          <cell r="W2374">
            <v>15</v>
          </cell>
          <cell r="X2374">
            <v>12</v>
          </cell>
          <cell r="Y2374">
            <v>55.555555555555557</v>
          </cell>
          <cell r="Z2374">
            <v>2333333.3333333335</v>
          </cell>
          <cell r="AA2374">
            <v>1866666.6666666665</v>
          </cell>
          <cell r="AB2374">
            <v>186666666.66666666</v>
          </cell>
          <cell r="AC2374">
            <v>1866666.6566666665</v>
          </cell>
          <cell r="AD2374">
            <v>0</v>
          </cell>
          <cell r="AE2374">
            <v>1866666.6666666665</v>
          </cell>
          <cell r="AF2374">
            <v>0</v>
          </cell>
          <cell r="AG2374">
            <v>10888.888888888889</v>
          </cell>
          <cell r="AH2374">
            <v>12962.962962962964</v>
          </cell>
        </row>
        <row r="2375">
          <cell r="A2375">
            <v>3992</v>
          </cell>
          <cell r="B2375" t="str">
            <v>Ячейка КРУN1</v>
          </cell>
          <cell r="C2375">
            <v>7</v>
          </cell>
          <cell r="D2375" t="str">
            <v>14</v>
          </cell>
          <cell r="E2375" t="str">
            <v>11.05.05</v>
          </cell>
          <cell r="F2375" t="str">
            <v/>
          </cell>
          <cell r="G2375" t="str">
            <v xml:space="preserve">  .  .</v>
          </cell>
          <cell r="H2375">
            <v>0.01</v>
          </cell>
          <cell r="I2375">
            <v>0</v>
          </cell>
          <cell r="J2375">
            <v>0</v>
          </cell>
          <cell r="K2375">
            <v>0.01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0.01</v>
          </cell>
          <cell r="Q2375">
            <v>0</v>
          </cell>
          <cell r="R2375">
            <v>123</v>
          </cell>
          <cell r="S2375">
            <v>935</v>
          </cell>
          <cell r="T2375" t="str">
            <v>Амортизация Подъем воды</v>
          </cell>
          <cell r="U2375">
            <v>4200000</v>
          </cell>
          <cell r="V2375">
            <v>27</v>
          </cell>
          <cell r="W2375">
            <v>15</v>
          </cell>
          <cell r="X2375">
            <v>12</v>
          </cell>
          <cell r="Y2375">
            <v>55.555555555555557</v>
          </cell>
          <cell r="Z2375">
            <v>2333333.3333333335</v>
          </cell>
          <cell r="AA2375">
            <v>1866666.6666666665</v>
          </cell>
          <cell r="AB2375">
            <v>186666666.66666666</v>
          </cell>
          <cell r="AC2375">
            <v>1866666.6566666665</v>
          </cell>
          <cell r="AD2375">
            <v>0</v>
          </cell>
          <cell r="AE2375">
            <v>1866666.6666666665</v>
          </cell>
          <cell r="AF2375">
            <v>0</v>
          </cell>
          <cell r="AG2375">
            <v>10888.888888888889</v>
          </cell>
          <cell r="AH2375">
            <v>12962.962962962964</v>
          </cell>
        </row>
        <row r="2376">
          <cell r="A2376">
            <v>3993</v>
          </cell>
          <cell r="B2376" t="str">
            <v>Ячейка КРУN1</v>
          </cell>
          <cell r="C2376">
            <v>7</v>
          </cell>
          <cell r="D2376" t="str">
            <v>14</v>
          </cell>
          <cell r="E2376" t="str">
            <v>11.05.05</v>
          </cell>
          <cell r="F2376" t="str">
            <v/>
          </cell>
          <cell r="G2376" t="str">
            <v xml:space="preserve">  .  .</v>
          </cell>
          <cell r="H2376">
            <v>0.01</v>
          </cell>
          <cell r="I2376">
            <v>0</v>
          </cell>
          <cell r="J2376">
            <v>0</v>
          </cell>
          <cell r="K2376">
            <v>0.01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0.01</v>
          </cell>
          <cell r="Q2376">
            <v>0</v>
          </cell>
          <cell r="R2376">
            <v>123</v>
          </cell>
          <cell r="S2376">
            <v>935</v>
          </cell>
          <cell r="T2376" t="str">
            <v>Амортизация Подъем воды</v>
          </cell>
          <cell r="U2376">
            <v>4200000</v>
          </cell>
          <cell r="V2376">
            <v>27</v>
          </cell>
          <cell r="W2376">
            <v>15</v>
          </cell>
          <cell r="X2376">
            <v>12</v>
          </cell>
          <cell r="Y2376">
            <v>55.555555555555557</v>
          </cell>
          <cell r="Z2376">
            <v>2333333.3333333335</v>
          </cell>
          <cell r="AA2376">
            <v>1866666.6666666665</v>
          </cell>
          <cell r="AB2376">
            <v>186666666.66666666</v>
          </cell>
          <cell r="AC2376">
            <v>1866666.6566666665</v>
          </cell>
          <cell r="AD2376">
            <v>0</v>
          </cell>
          <cell r="AE2376">
            <v>1866666.6666666665</v>
          </cell>
          <cell r="AF2376">
            <v>0</v>
          </cell>
          <cell r="AG2376">
            <v>10888.888888888889</v>
          </cell>
          <cell r="AH2376">
            <v>12962.962962962964</v>
          </cell>
        </row>
        <row r="2377">
          <cell r="A2377">
            <v>3994</v>
          </cell>
          <cell r="B2377" t="str">
            <v>Ячейка КРУN1</v>
          </cell>
          <cell r="C2377">
            <v>7</v>
          </cell>
          <cell r="D2377" t="str">
            <v>14</v>
          </cell>
          <cell r="E2377" t="str">
            <v>11.05.05</v>
          </cell>
          <cell r="F2377" t="str">
            <v/>
          </cell>
          <cell r="G2377" t="str">
            <v xml:space="preserve">  .  .</v>
          </cell>
          <cell r="H2377">
            <v>0.01</v>
          </cell>
          <cell r="I2377">
            <v>0</v>
          </cell>
          <cell r="J2377">
            <v>0</v>
          </cell>
          <cell r="K2377">
            <v>0.01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0.01</v>
          </cell>
          <cell r="Q2377">
            <v>0</v>
          </cell>
          <cell r="R2377">
            <v>123</v>
          </cell>
          <cell r="S2377">
            <v>935</v>
          </cell>
          <cell r="T2377" t="str">
            <v>Амортизация Подъем воды</v>
          </cell>
          <cell r="U2377">
            <v>4200000</v>
          </cell>
          <cell r="V2377">
            <v>27</v>
          </cell>
          <cell r="W2377">
            <v>15</v>
          </cell>
          <cell r="X2377">
            <v>12</v>
          </cell>
          <cell r="Y2377">
            <v>55.555555555555557</v>
          </cell>
          <cell r="Z2377">
            <v>2333333.3333333335</v>
          </cell>
          <cell r="AA2377">
            <v>1866666.6666666665</v>
          </cell>
          <cell r="AB2377">
            <v>186666666.66666666</v>
          </cell>
          <cell r="AC2377">
            <v>1866666.6566666665</v>
          </cell>
          <cell r="AD2377">
            <v>0</v>
          </cell>
          <cell r="AE2377">
            <v>1866666.6666666665</v>
          </cell>
          <cell r="AF2377">
            <v>0</v>
          </cell>
          <cell r="AG2377">
            <v>10888.888888888889</v>
          </cell>
          <cell r="AH2377">
            <v>12962.962962962964</v>
          </cell>
        </row>
        <row r="2378">
          <cell r="A2378">
            <v>3995</v>
          </cell>
          <cell r="B2378" t="str">
            <v>Ячейка КРУ N1</v>
          </cell>
          <cell r="C2378">
            <v>7</v>
          </cell>
          <cell r="D2378" t="str">
            <v>14</v>
          </cell>
          <cell r="E2378" t="str">
            <v>11.05.05</v>
          </cell>
          <cell r="F2378" t="str">
            <v/>
          </cell>
          <cell r="G2378" t="str">
            <v xml:space="preserve">  .  .</v>
          </cell>
          <cell r="H2378">
            <v>0.01</v>
          </cell>
          <cell r="I2378">
            <v>0</v>
          </cell>
          <cell r="J2378">
            <v>0</v>
          </cell>
          <cell r="K2378">
            <v>0.01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0.01</v>
          </cell>
          <cell r="Q2378">
            <v>0</v>
          </cell>
          <cell r="R2378">
            <v>123</v>
          </cell>
          <cell r="S2378">
            <v>935</v>
          </cell>
          <cell r="T2378" t="str">
            <v>Амортизация Подъем воды</v>
          </cell>
          <cell r="U2378">
            <v>4500000</v>
          </cell>
          <cell r="V2378">
            <v>27</v>
          </cell>
          <cell r="W2378">
            <v>15</v>
          </cell>
          <cell r="X2378">
            <v>12</v>
          </cell>
          <cell r="Y2378">
            <v>55.555555555555557</v>
          </cell>
          <cell r="Z2378">
            <v>2500000</v>
          </cell>
          <cell r="AA2378">
            <v>2000000</v>
          </cell>
          <cell r="AB2378">
            <v>200000000</v>
          </cell>
          <cell r="AC2378">
            <v>1999999.99</v>
          </cell>
          <cell r="AD2378">
            <v>0</v>
          </cell>
          <cell r="AE2378">
            <v>2000000</v>
          </cell>
          <cell r="AF2378">
            <v>0</v>
          </cell>
          <cell r="AG2378">
            <v>11666.666666666666</v>
          </cell>
          <cell r="AH2378">
            <v>13888.888888888889</v>
          </cell>
        </row>
        <row r="2379">
          <cell r="A2379">
            <v>3996</v>
          </cell>
          <cell r="B2379" t="str">
            <v>Ячейка КРУN1</v>
          </cell>
          <cell r="C2379">
            <v>7</v>
          </cell>
          <cell r="D2379" t="str">
            <v>14</v>
          </cell>
          <cell r="E2379" t="str">
            <v>11.05.05</v>
          </cell>
          <cell r="F2379" t="str">
            <v/>
          </cell>
          <cell r="G2379" t="str">
            <v xml:space="preserve">  .  .</v>
          </cell>
          <cell r="H2379">
            <v>0.01</v>
          </cell>
          <cell r="I2379">
            <v>0</v>
          </cell>
          <cell r="J2379">
            <v>0</v>
          </cell>
          <cell r="K2379">
            <v>0.01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0.01</v>
          </cell>
          <cell r="Q2379">
            <v>0</v>
          </cell>
          <cell r="R2379">
            <v>123</v>
          </cell>
          <cell r="S2379">
            <v>935</v>
          </cell>
          <cell r="T2379" t="str">
            <v>Амортизация Подъем воды</v>
          </cell>
          <cell r="U2379">
            <v>4200000</v>
          </cell>
          <cell r="V2379">
            <v>27</v>
          </cell>
          <cell r="W2379">
            <v>15</v>
          </cell>
          <cell r="X2379">
            <v>12</v>
          </cell>
          <cell r="Y2379">
            <v>55.555555555555557</v>
          </cell>
          <cell r="Z2379">
            <v>2333333.3333333335</v>
          </cell>
          <cell r="AA2379">
            <v>1866666.6666666665</v>
          </cell>
          <cell r="AB2379">
            <v>186666666.66666666</v>
          </cell>
          <cell r="AC2379">
            <v>1866666.6566666665</v>
          </cell>
          <cell r="AD2379">
            <v>0</v>
          </cell>
          <cell r="AE2379">
            <v>1866666.6666666665</v>
          </cell>
          <cell r="AF2379">
            <v>0</v>
          </cell>
          <cell r="AG2379">
            <v>10888.888888888889</v>
          </cell>
          <cell r="AH2379">
            <v>12962.962962962964</v>
          </cell>
        </row>
        <row r="2380">
          <cell r="A2380">
            <v>3997</v>
          </cell>
          <cell r="B2380" t="str">
            <v>Ячейка КРУ N1</v>
          </cell>
          <cell r="C2380">
            <v>7</v>
          </cell>
          <cell r="D2380" t="str">
            <v>14</v>
          </cell>
          <cell r="E2380" t="str">
            <v>11.05.05</v>
          </cell>
          <cell r="F2380" t="str">
            <v/>
          </cell>
          <cell r="G2380" t="str">
            <v xml:space="preserve">  .  .</v>
          </cell>
          <cell r="H2380">
            <v>0.01</v>
          </cell>
          <cell r="I2380">
            <v>0</v>
          </cell>
          <cell r="J2380">
            <v>0</v>
          </cell>
          <cell r="K2380">
            <v>0.01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0.01</v>
          </cell>
          <cell r="Q2380">
            <v>0</v>
          </cell>
          <cell r="R2380">
            <v>123</v>
          </cell>
          <cell r="S2380">
            <v>935</v>
          </cell>
          <cell r="T2380" t="str">
            <v>Амортизация Подъем воды</v>
          </cell>
          <cell r="U2380">
            <v>4500000</v>
          </cell>
          <cell r="V2380">
            <v>27</v>
          </cell>
          <cell r="W2380">
            <v>15</v>
          </cell>
          <cell r="X2380">
            <v>12</v>
          </cell>
          <cell r="Y2380">
            <v>55.555555555555557</v>
          </cell>
          <cell r="Z2380">
            <v>2500000</v>
          </cell>
          <cell r="AA2380">
            <v>2000000</v>
          </cell>
          <cell r="AB2380">
            <v>200000000</v>
          </cell>
          <cell r="AC2380">
            <v>1999999.99</v>
          </cell>
          <cell r="AD2380">
            <v>0</v>
          </cell>
          <cell r="AE2380">
            <v>2000000</v>
          </cell>
          <cell r="AF2380">
            <v>0</v>
          </cell>
          <cell r="AG2380">
            <v>11666.666666666666</v>
          </cell>
          <cell r="AH2380">
            <v>13888.888888888889</v>
          </cell>
        </row>
        <row r="2381">
          <cell r="A2381">
            <v>3998</v>
          </cell>
          <cell r="B2381" t="str">
            <v>Ячейка КРУN1</v>
          </cell>
          <cell r="C2381">
            <v>7</v>
          </cell>
          <cell r="D2381" t="str">
            <v>14</v>
          </cell>
          <cell r="E2381" t="str">
            <v>11.05.05</v>
          </cell>
          <cell r="F2381" t="str">
            <v/>
          </cell>
          <cell r="G2381" t="str">
            <v xml:space="preserve">  .  .</v>
          </cell>
          <cell r="H2381">
            <v>0.01</v>
          </cell>
          <cell r="I2381">
            <v>0</v>
          </cell>
          <cell r="J2381">
            <v>0</v>
          </cell>
          <cell r="K2381">
            <v>0.01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0.01</v>
          </cell>
          <cell r="Q2381">
            <v>0</v>
          </cell>
          <cell r="R2381">
            <v>123</v>
          </cell>
          <cell r="S2381">
            <v>935</v>
          </cell>
          <cell r="T2381" t="str">
            <v>Амортизация Подъем воды</v>
          </cell>
          <cell r="U2381">
            <v>4200000</v>
          </cell>
          <cell r="V2381">
            <v>27</v>
          </cell>
          <cell r="W2381">
            <v>15</v>
          </cell>
          <cell r="X2381">
            <v>12</v>
          </cell>
          <cell r="Y2381">
            <v>55.555555555555557</v>
          </cell>
          <cell r="Z2381">
            <v>2333333.3333333335</v>
          </cell>
          <cell r="AA2381">
            <v>1866666.6666666665</v>
          </cell>
          <cell r="AB2381">
            <v>186666666.66666666</v>
          </cell>
          <cell r="AC2381">
            <v>1866666.6566666665</v>
          </cell>
          <cell r="AD2381">
            <v>0</v>
          </cell>
          <cell r="AE2381">
            <v>1866666.6666666665</v>
          </cell>
          <cell r="AF2381">
            <v>0</v>
          </cell>
          <cell r="AG2381">
            <v>10888.888888888889</v>
          </cell>
          <cell r="AH2381">
            <v>12962.962962962964</v>
          </cell>
        </row>
        <row r="2382">
          <cell r="A2382">
            <v>3999</v>
          </cell>
          <cell r="B2382" t="str">
            <v>Ячейка КРУN1</v>
          </cell>
          <cell r="C2382">
            <v>7</v>
          </cell>
          <cell r="D2382" t="str">
            <v>14</v>
          </cell>
          <cell r="E2382" t="str">
            <v>11.05.05</v>
          </cell>
          <cell r="F2382" t="str">
            <v/>
          </cell>
          <cell r="G2382" t="str">
            <v xml:space="preserve">  .  .</v>
          </cell>
          <cell r="H2382">
            <v>0.01</v>
          </cell>
          <cell r="I2382">
            <v>0</v>
          </cell>
          <cell r="J2382">
            <v>0</v>
          </cell>
          <cell r="K2382">
            <v>0.01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0.01</v>
          </cell>
          <cell r="Q2382">
            <v>0</v>
          </cell>
          <cell r="R2382">
            <v>123</v>
          </cell>
          <cell r="S2382">
            <v>935</v>
          </cell>
          <cell r="T2382" t="str">
            <v>Амортизация Подъем воды</v>
          </cell>
          <cell r="U2382">
            <v>4200000</v>
          </cell>
          <cell r="V2382">
            <v>27</v>
          </cell>
          <cell r="W2382">
            <v>15</v>
          </cell>
          <cell r="X2382">
            <v>12</v>
          </cell>
          <cell r="Y2382">
            <v>55.555555555555557</v>
          </cell>
          <cell r="Z2382">
            <v>2333333.3333333335</v>
          </cell>
          <cell r="AA2382">
            <v>1866666.6666666665</v>
          </cell>
          <cell r="AB2382">
            <v>186666666.66666666</v>
          </cell>
          <cell r="AC2382">
            <v>1866666.6566666665</v>
          </cell>
          <cell r="AD2382">
            <v>0</v>
          </cell>
          <cell r="AE2382">
            <v>1866666.6666666665</v>
          </cell>
          <cell r="AF2382">
            <v>0</v>
          </cell>
          <cell r="AG2382">
            <v>10888.888888888889</v>
          </cell>
          <cell r="AH2382">
            <v>12962.962962962964</v>
          </cell>
        </row>
        <row r="2383">
          <cell r="A2383">
            <v>4004</v>
          </cell>
          <cell r="B2383" t="str">
            <v>Пост местного управления N3</v>
          </cell>
          <cell r="C2383">
            <v>7</v>
          </cell>
          <cell r="D2383" t="str">
            <v>14</v>
          </cell>
          <cell r="E2383" t="str">
            <v>11.05.05</v>
          </cell>
          <cell r="F2383" t="str">
            <v/>
          </cell>
          <cell r="G2383" t="str">
            <v xml:space="preserve">  .  .</v>
          </cell>
          <cell r="H2383">
            <v>0.01</v>
          </cell>
          <cell r="I2383">
            <v>0</v>
          </cell>
          <cell r="J2383">
            <v>0</v>
          </cell>
          <cell r="K2383">
            <v>0.01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0.01</v>
          </cell>
          <cell r="Q2383">
            <v>0</v>
          </cell>
          <cell r="R2383">
            <v>123</v>
          </cell>
          <cell r="S2383">
            <v>935</v>
          </cell>
          <cell r="T2383" t="str">
            <v>Амортизация Подъем воды</v>
          </cell>
          <cell r="U2383">
            <v>72000</v>
          </cell>
          <cell r="V2383">
            <v>27</v>
          </cell>
          <cell r="W2383">
            <v>15</v>
          </cell>
          <cell r="X2383">
            <v>12</v>
          </cell>
          <cell r="Y2383">
            <v>55.555555555555557</v>
          </cell>
          <cell r="Z2383">
            <v>40000</v>
          </cell>
          <cell r="AA2383">
            <v>32000</v>
          </cell>
          <cell r="AB2383">
            <v>3200000</v>
          </cell>
          <cell r="AC2383">
            <v>31999.99</v>
          </cell>
          <cell r="AD2383">
            <v>0</v>
          </cell>
          <cell r="AE2383">
            <v>32000</v>
          </cell>
          <cell r="AF2383">
            <v>0</v>
          </cell>
          <cell r="AG2383">
            <v>186.66666666666666</v>
          </cell>
          <cell r="AH2383">
            <v>222.2222222222222</v>
          </cell>
        </row>
        <row r="2384">
          <cell r="A2384">
            <v>4005</v>
          </cell>
          <cell r="B2384" t="str">
            <v>Пост местного управления  N3</v>
          </cell>
          <cell r="C2384">
            <v>7</v>
          </cell>
          <cell r="D2384" t="str">
            <v>14</v>
          </cell>
          <cell r="E2384" t="str">
            <v>11.05.05</v>
          </cell>
          <cell r="F2384" t="str">
            <v/>
          </cell>
          <cell r="G2384" t="str">
            <v xml:space="preserve">  .  .</v>
          </cell>
          <cell r="H2384">
            <v>0.01</v>
          </cell>
          <cell r="I2384">
            <v>0</v>
          </cell>
          <cell r="J2384">
            <v>0</v>
          </cell>
          <cell r="K2384">
            <v>0.01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0.01</v>
          </cell>
          <cell r="Q2384">
            <v>0</v>
          </cell>
          <cell r="R2384">
            <v>123</v>
          </cell>
          <cell r="S2384">
            <v>935</v>
          </cell>
          <cell r="T2384" t="str">
            <v>Амортизация Подъем воды</v>
          </cell>
          <cell r="U2384">
            <v>72000</v>
          </cell>
          <cell r="V2384">
            <v>27</v>
          </cell>
          <cell r="W2384">
            <v>15</v>
          </cell>
          <cell r="X2384">
            <v>12</v>
          </cell>
          <cell r="Y2384">
            <v>55.555555555555557</v>
          </cell>
          <cell r="Z2384">
            <v>40000</v>
          </cell>
          <cell r="AA2384">
            <v>32000</v>
          </cell>
          <cell r="AB2384">
            <v>3200000</v>
          </cell>
          <cell r="AC2384">
            <v>31999.99</v>
          </cell>
          <cell r="AD2384">
            <v>0</v>
          </cell>
          <cell r="AE2384">
            <v>32000</v>
          </cell>
          <cell r="AF2384">
            <v>0</v>
          </cell>
          <cell r="AG2384">
            <v>186.66666666666666</v>
          </cell>
          <cell r="AH2384">
            <v>222.2222222222222</v>
          </cell>
        </row>
        <row r="2385">
          <cell r="A2385">
            <v>4006</v>
          </cell>
          <cell r="B2385" t="str">
            <v>Пост иестного управления N3</v>
          </cell>
          <cell r="C2385">
            <v>7</v>
          </cell>
          <cell r="D2385" t="str">
            <v>14</v>
          </cell>
          <cell r="E2385" t="str">
            <v>11.05.05</v>
          </cell>
          <cell r="F2385" t="str">
            <v/>
          </cell>
          <cell r="G2385" t="str">
            <v xml:space="preserve">  .  .</v>
          </cell>
          <cell r="H2385">
            <v>0.01</v>
          </cell>
          <cell r="I2385">
            <v>0</v>
          </cell>
          <cell r="J2385">
            <v>0</v>
          </cell>
          <cell r="K2385">
            <v>0.01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0.01</v>
          </cell>
          <cell r="Q2385">
            <v>0</v>
          </cell>
          <cell r="R2385">
            <v>123</v>
          </cell>
          <cell r="S2385">
            <v>935</v>
          </cell>
          <cell r="T2385" t="str">
            <v>Амортизация Подъем воды</v>
          </cell>
          <cell r="U2385">
            <v>72000</v>
          </cell>
          <cell r="V2385">
            <v>27</v>
          </cell>
          <cell r="W2385">
            <v>15</v>
          </cell>
          <cell r="X2385">
            <v>12</v>
          </cell>
          <cell r="Y2385">
            <v>55.555555555555557</v>
          </cell>
          <cell r="Z2385">
            <v>40000</v>
          </cell>
          <cell r="AA2385">
            <v>32000</v>
          </cell>
          <cell r="AB2385">
            <v>3200000</v>
          </cell>
          <cell r="AC2385">
            <v>31999.99</v>
          </cell>
          <cell r="AD2385">
            <v>0</v>
          </cell>
          <cell r="AE2385">
            <v>32000</v>
          </cell>
          <cell r="AF2385">
            <v>0</v>
          </cell>
          <cell r="AG2385">
            <v>186.66666666666666</v>
          </cell>
          <cell r="AH2385">
            <v>222.2222222222222</v>
          </cell>
        </row>
        <row r="2386">
          <cell r="A2386">
            <v>4007</v>
          </cell>
          <cell r="B2386" t="str">
            <v>Пост местного управления  N3</v>
          </cell>
          <cell r="C2386">
            <v>7</v>
          </cell>
          <cell r="D2386" t="str">
            <v>14</v>
          </cell>
          <cell r="E2386" t="str">
            <v>11.05.05</v>
          </cell>
          <cell r="F2386" t="str">
            <v/>
          </cell>
          <cell r="G2386" t="str">
            <v xml:space="preserve">  .  .</v>
          </cell>
          <cell r="H2386">
            <v>0.01</v>
          </cell>
          <cell r="I2386">
            <v>0</v>
          </cell>
          <cell r="J2386">
            <v>0</v>
          </cell>
          <cell r="K2386">
            <v>0.01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0.01</v>
          </cell>
          <cell r="Q2386">
            <v>0</v>
          </cell>
          <cell r="R2386">
            <v>123</v>
          </cell>
          <cell r="S2386">
            <v>935</v>
          </cell>
          <cell r="T2386" t="str">
            <v>Амортизация Подъем воды</v>
          </cell>
          <cell r="U2386">
            <v>72000</v>
          </cell>
          <cell r="V2386">
            <v>27</v>
          </cell>
          <cell r="W2386">
            <v>15</v>
          </cell>
          <cell r="X2386">
            <v>12</v>
          </cell>
          <cell r="Y2386">
            <v>55.555555555555557</v>
          </cell>
          <cell r="Z2386">
            <v>40000</v>
          </cell>
          <cell r="AA2386">
            <v>32000</v>
          </cell>
          <cell r="AB2386">
            <v>3200000</v>
          </cell>
          <cell r="AC2386">
            <v>31999.99</v>
          </cell>
          <cell r="AD2386">
            <v>0</v>
          </cell>
          <cell r="AE2386">
            <v>32000</v>
          </cell>
          <cell r="AF2386">
            <v>0</v>
          </cell>
          <cell r="AG2386">
            <v>186.66666666666666</v>
          </cell>
          <cell r="AH2386">
            <v>222.2222222222222</v>
          </cell>
        </row>
        <row r="2387">
          <cell r="A2387">
            <v>4008</v>
          </cell>
          <cell r="B2387" t="str">
            <v>Пост местного управления N3</v>
          </cell>
          <cell r="C2387">
            <v>7</v>
          </cell>
          <cell r="D2387" t="str">
            <v>14</v>
          </cell>
          <cell r="E2387" t="str">
            <v>11.05.05</v>
          </cell>
          <cell r="F2387" t="str">
            <v/>
          </cell>
          <cell r="G2387" t="str">
            <v xml:space="preserve">  .  .</v>
          </cell>
          <cell r="H2387">
            <v>0.01</v>
          </cell>
          <cell r="I2387">
            <v>0</v>
          </cell>
          <cell r="J2387">
            <v>0</v>
          </cell>
          <cell r="K2387">
            <v>0.01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0.01</v>
          </cell>
          <cell r="Q2387">
            <v>0</v>
          </cell>
          <cell r="R2387">
            <v>123</v>
          </cell>
          <cell r="S2387">
            <v>935</v>
          </cell>
          <cell r="T2387" t="str">
            <v>Амортизация Подъем воды</v>
          </cell>
          <cell r="U2387">
            <v>72000</v>
          </cell>
          <cell r="V2387">
            <v>27</v>
          </cell>
          <cell r="W2387">
            <v>15</v>
          </cell>
          <cell r="X2387">
            <v>12</v>
          </cell>
          <cell r="Y2387">
            <v>55.555555555555557</v>
          </cell>
          <cell r="Z2387">
            <v>40000</v>
          </cell>
          <cell r="AA2387">
            <v>32000</v>
          </cell>
          <cell r="AB2387">
            <v>3200000</v>
          </cell>
          <cell r="AC2387">
            <v>31999.99</v>
          </cell>
          <cell r="AD2387">
            <v>0</v>
          </cell>
          <cell r="AE2387">
            <v>32000</v>
          </cell>
          <cell r="AF2387">
            <v>0</v>
          </cell>
          <cell r="AG2387">
            <v>186.66666666666666</v>
          </cell>
          <cell r="AH2387">
            <v>222.2222222222222</v>
          </cell>
        </row>
        <row r="2388">
          <cell r="A2388">
            <v>4009</v>
          </cell>
          <cell r="B2388" t="str">
            <v>Пост местного управления N3</v>
          </cell>
          <cell r="C2388">
            <v>7</v>
          </cell>
          <cell r="D2388" t="str">
            <v>14</v>
          </cell>
          <cell r="E2388" t="str">
            <v>11.05.05</v>
          </cell>
          <cell r="F2388" t="str">
            <v/>
          </cell>
          <cell r="G2388" t="str">
            <v xml:space="preserve">  .  .</v>
          </cell>
          <cell r="H2388">
            <v>0.01</v>
          </cell>
          <cell r="I2388">
            <v>0</v>
          </cell>
          <cell r="J2388">
            <v>0</v>
          </cell>
          <cell r="K2388">
            <v>0.01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0.01</v>
          </cell>
          <cell r="Q2388">
            <v>0</v>
          </cell>
          <cell r="R2388">
            <v>123</v>
          </cell>
          <cell r="S2388">
            <v>935</v>
          </cell>
          <cell r="T2388" t="str">
            <v>Амортизация Подъем воды</v>
          </cell>
          <cell r="U2388">
            <v>72000</v>
          </cell>
          <cell r="V2388">
            <v>27</v>
          </cell>
          <cell r="W2388">
            <v>15</v>
          </cell>
          <cell r="X2388">
            <v>12</v>
          </cell>
          <cell r="Y2388">
            <v>55.555555555555557</v>
          </cell>
          <cell r="Z2388">
            <v>40000</v>
          </cell>
          <cell r="AA2388">
            <v>32000</v>
          </cell>
          <cell r="AB2388">
            <v>3200000</v>
          </cell>
          <cell r="AC2388">
            <v>31999.99</v>
          </cell>
          <cell r="AD2388">
            <v>0</v>
          </cell>
          <cell r="AE2388">
            <v>32000</v>
          </cell>
          <cell r="AF2388">
            <v>0</v>
          </cell>
          <cell r="AG2388">
            <v>186.66666666666666</v>
          </cell>
          <cell r="AH2388">
            <v>222.2222222222222</v>
          </cell>
        </row>
        <row r="2389">
          <cell r="A2389">
            <v>4010</v>
          </cell>
          <cell r="B2389" t="str">
            <v>Пост местного управления  N3</v>
          </cell>
          <cell r="C2389">
            <v>7</v>
          </cell>
          <cell r="D2389" t="str">
            <v>14</v>
          </cell>
          <cell r="E2389" t="str">
            <v>11.05.05</v>
          </cell>
          <cell r="F2389" t="str">
            <v/>
          </cell>
          <cell r="G2389" t="str">
            <v xml:space="preserve">  .  .</v>
          </cell>
          <cell r="H2389">
            <v>0.01</v>
          </cell>
          <cell r="I2389">
            <v>0</v>
          </cell>
          <cell r="J2389">
            <v>0</v>
          </cell>
          <cell r="K2389">
            <v>0.01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0.01</v>
          </cell>
          <cell r="Q2389">
            <v>0</v>
          </cell>
          <cell r="R2389">
            <v>123</v>
          </cell>
          <cell r="S2389">
            <v>935</v>
          </cell>
          <cell r="T2389" t="str">
            <v>Амортизация Подъем воды</v>
          </cell>
          <cell r="U2389">
            <v>72000</v>
          </cell>
          <cell r="V2389">
            <v>27</v>
          </cell>
          <cell r="W2389">
            <v>15</v>
          </cell>
          <cell r="X2389">
            <v>12</v>
          </cell>
          <cell r="Y2389">
            <v>55.555555555555557</v>
          </cell>
          <cell r="Z2389">
            <v>40000</v>
          </cell>
          <cell r="AA2389">
            <v>32000</v>
          </cell>
          <cell r="AB2389">
            <v>3200000</v>
          </cell>
          <cell r="AC2389">
            <v>31999.99</v>
          </cell>
          <cell r="AD2389">
            <v>0</v>
          </cell>
          <cell r="AE2389">
            <v>32000</v>
          </cell>
          <cell r="AF2389">
            <v>0</v>
          </cell>
          <cell r="AG2389">
            <v>186.66666666666666</v>
          </cell>
          <cell r="AH2389">
            <v>222.2222222222222</v>
          </cell>
        </row>
        <row r="2390">
          <cell r="A2390">
            <v>4011</v>
          </cell>
          <cell r="B2390" t="str">
            <v>Пост местного управления N3</v>
          </cell>
          <cell r="C2390">
            <v>7</v>
          </cell>
          <cell r="D2390" t="str">
            <v>14</v>
          </cell>
          <cell r="E2390" t="str">
            <v>11.05.05</v>
          </cell>
          <cell r="F2390" t="str">
            <v/>
          </cell>
          <cell r="G2390" t="str">
            <v xml:space="preserve">  .  .</v>
          </cell>
          <cell r="H2390">
            <v>0.01</v>
          </cell>
          <cell r="I2390">
            <v>0</v>
          </cell>
          <cell r="J2390">
            <v>0</v>
          </cell>
          <cell r="K2390">
            <v>0.01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0.01</v>
          </cell>
          <cell r="Q2390">
            <v>0</v>
          </cell>
          <cell r="R2390">
            <v>123</v>
          </cell>
          <cell r="S2390">
            <v>935</v>
          </cell>
          <cell r="T2390" t="str">
            <v>Амортизация Подъем воды</v>
          </cell>
          <cell r="U2390">
            <v>72000</v>
          </cell>
          <cell r="V2390">
            <v>27</v>
          </cell>
          <cell r="W2390">
            <v>15</v>
          </cell>
          <cell r="X2390">
            <v>12</v>
          </cell>
          <cell r="Y2390">
            <v>55.555555555555557</v>
          </cell>
          <cell r="Z2390">
            <v>40000</v>
          </cell>
          <cell r="AA2390">
            <v>32000</v>
          </cell>
          <cell r="AB2390">
            <v>3200000</v>
          </cell>
          <cell r="AC2390">
            <v>31999.99</v>
          </cell>
          <cell r="AD2390">
            <v>0</v>
          </cell>
          <cell r="AE2390">
            <v>32000</v>
          </cell>
          <cell r="AF2390">
            <v>0</v>
          </cell>
          <cell r="AG2390">
            <v>186.66666666666666</v>
          </cell>
          <cell r="AH2390">
            <v>222.2222222222222</v>
          </cell>
        </row>
        <row r="2391">
          <cell r="A2391">
            <v>4012</v>
          </cell>
          <cell r="B2391" t="str">
            <v>Пост местного управления N3</v>
          </cell>
          <cell r="C2391">
            <v>7</v>
          </cell>
          <cell r="D2391" t="str">
            <v>14</v>
          </cell>
          <cell r="E2391" t="str">
            <v>11.05.05</v>
          </cell>
          <cell r="F2391" t="str">
            <v/>
          </cell>
          <cell r="G2391" t="str">
            <v xml:space="preserve">  .  .</v>
          </cell>
          <cell r="H2391">
            <v>0.01</v>
          </cell>
          <cell r="I2391">
            <v>0</v>
          </cell>
          <cell r="J2391">
            <v>0</v>
          </cell>
          <cell r="K2391">
            <v>0.01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0.01</v>
          </cell>
          <cell r="Q2391">
            <v>0</v>
          </cell>
          <cell r="R2391">
            <v>123</v>
          </cell>
          <cell r="S2391">
            <v>935</v>
          </cell>
          <cell r="T2391" t="str">
            <v>Амортизация Подъем воды</v>
          </cell>
          <cell r="U2391">
            <v>72000</v>
          </cell>
          <cell r="V2391">
            <v>27</v>
          </cell>
          <cell r="W2391">
            <v>15</v>
          </cell>
          <cell r="X2391">
            <v>12</v>
          </cell>
          <cell r="Y2391">
            <v>55.555555555555557</v>
          </cell>
          <cell r="Z2391">
            <v>40000</v>
          </cell>
          <cell r="AA2391">
            <v>32000</v>
          </cell>
          <cell r="AB2391">
            <v>3200000</v>
          </cell>
          <cell r="AC2391">
            <v>31999.99</v>
          </cell>
          <cell r="AD2391">
            <v>0</v>
          </cell>
          <cell r="AE2391">
            <v>32000</v>
          </cell>
          <cell r="AF2391">
            <v>0</v>
          </cell>
          <cell r="AG2391">
            <v>186.66666666666666</v>
          </cell>
          <cell r="AH2391">
            <v>222.2222222222222</v>
          </cell>
        </row>
        <row r="2392">
          <cell r="A2392">
            <v>4013</v>
          </cell>
          <cell r="B2392" t="str">
            <v>Пост местного управления  N3</v>
          </cell>
          <cell r="C2392">
            <v>7</v>
          </cell>
          <cell r="D2392" t="str">
            <v>14</v>
          </cell>
          <cell r="E2392" t="str">
            <v>11.05.05</v>
          </cell>
          <cell r="F2392" t="str">
            <v/>
          </cell>
          <cell r="G2392" t="str">
            <v xml:space="preserve">  .  .</v>
          </cell>
          <cell r="H2392">
            <v>0.01</v>
          </cell>
          <cell r="I2392">
            <v>0</v>
          </cell>
          <cell r="J2392">
            <v>0</v>
          </cell>
          <cell r="K2392">
            <v>0.01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0.01</v>
          </cell>
          <cell r="Q2392">
            <v>0</v>
          </cell>
          <cell r="R2392">
            <v>123</v>
          </cell>
          <cell r="S2392">
            <v>935</v>
          </cell>
          <cell r="T2392" t="str">
            <v>Амортизация Подъем воды</v>
          </cell>
          <cell r="U2392">
            <v>72000</v>
          </cell>
          <cell r="V2392">
            <v>27</v>
          </cell>
          <cell r="W2392">
            <v>15</v>
          </cell>
          <cell r="X2392">
            <v>12</v>
          </cell>
          <cell r="Y2392">
            <v>55.555555555555557</v>
          </cell>
          <cell r="Z2392">
            <v>40000</v>
          </cell>
          <cell r="AA2392">
            <v>32000</v>
          </cell>
          <cell r="AB2392">
            <v>3200000</v>
          </cell>
          <cell r="AC2392">
            <v>31999.99</v>
          </cell>
          <cell r="AD2392">
            <v>0</v>
          </cell>
          <cell r="AE2392">
            <v>32000</v>
          </cell>
          <cell r="AF2392">
            <v>0</v>
          </cell>
          <cell r="AG2392">
            <v>186.66666666666666</v>
          </cell>
          <cell r="AH2392">
            <v>222.2222222222222</v>
          </cell>
        </row>
        <row r="2393">
          <cell r="A2393">
            <v>4014</v>
          </cell>
          <cell r="B2393" t="str">
            <v>Пост местного управления N3</v>
          </cell>
          <cell r="C2393">
            <v>7</v>
          </cell>
          <cell r="D2393" t="str">
            <v>14</v>
          </cell>
          <cell r="E2393" t="str">
            <v>11.05.05</v>
          </cell>
          <cell r="F2393" t="str">
            <v/>
          </cell>
          <cell r="G2393" t="str">
            <v xml:space="preserve">  .  .</v>
          </cell>
          <cell r="H2393">
            <v>0.01</v>
          </cell>
          <cell r="I2393">
            <v>0</v>
          </cell>
          <cell r="J2393">
            <v>0</v>
          </cell>
          <cell r="K2393">
            <v>0.01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0.01</v>
          </cell>
          <cell r="Q2393">
            <v>0</v>
          </cell>
          <cell r="R2393">
            <v>123</v>
          </cell>
          <cell r="S2393">
            <v>935</v>
          </cell>
          <cell r="T2393" t="str">
            <v>Амортизация Подъем воды</v>
          </cell>
          <cell r="U2393">
            <v>72000</v>
          </cell>
          <cell r="V2393">
            <v>27</v>
          </cell>
          <cell r="W2393">
            <v>15</v>
          </cell>
          <cell r="X2393">
            <v>12</v>
          </cell>
          <cell r="Y2393">
            <v>55.555555555555557</v>
          </cell>
          <cell r="Z2393">
            <v>40000</v>
          </cell>
          <cell r="AA2393">
            <v>32000</v>
          </cell>
          <cell r="AB2393">
            <v>3200000</v>
          </cell>
          <cell r="AC2393">
            <v>31999.99</v>
          </cell>
          <cell r="AD2393">
            <v>0</v>
          </cell>
          <cell r="AE2393">
            <v>32000</v>
          </cell>
          <cell r="AF2393">
            <v>0</v>
          </cell>
          <cell r="AG2393">
            <v>186.66666666666666</v>
          </cell>
          <cell r="AH2393">
            <v>222.2222222222222</v>
          </cell>
        </row>
        <row r="2394">
          <cell r="A2394">
            <v>4015</v>
          </cell>
          <cell r="B2394" t="str">
            <v>Пост местного управления N3</v>
          </cell>
          <cell r="C2394">
            <v>7</v>
          </cell>
          <cell r="D2394" t="str">
            <v>14</v>
          </cell>
          <cell r="E2394" t="str">
            <v>11.05.05</v>
          </cell>
          <cell r="F2394" t="str">
            <v/>
          </cell>
          <cell r="G2394" t="str">
            <v xml:space="preserve">  .  .</v>
          </cell>
          <cell r="H2394">
            <v>0.01</v>
          </cell>
          <cell r="I2394">
            <v>0</v>
          </cell>
          <cell r="J2394">
            <v>0</v>
          </cell>
          <cell r="K2394">
            <v>0.01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0.01</v>
          </cell>
          <cell r="Q2394">
            <v>0</v>
          </cell>
          <cell r="R2394">
            <v>123</v>
          </cell>
          <cell r="S2394">
            <v>935</v>
          </cell>
          <cell r="T2394" t="str">
            <v>Амортизация Подъем воды</v>
          </cell>
          <cell r="U2394">
            <v>72000</v>
          </cell>
          <cell r="V2394">
            <v>27</v>
          </cell>
          <cell r="W2394">
            <v>15</v>
          </cell>
          <cell r="X2394">
            <v>12</v>
          </cell>
          <cell r="Y2394">
            <v>55.555555555555557</v>
          </cell>
          <cell r="Z2394">
            <v>40000</v>
          </cell>
          <cell r="AA2394">
            <v>32000</v>
          </cell>
          <cell r="AB2394">
            <v>3200000</v>
          </cell>
          <cell r="AC2394">
            <v>31999.99</v>
          </cell>
          <cell r="AD2394">
            <v>0</v>
          </cell>
          <cell r="AE2394">
            <v>32000</v>
          </cell>
          <cell r="AF2394">
            <v>0</v>
          </cell>
          <cell r="AG2394">
            <v>186.66666666666666</v>
          </cell>
          <cell r="AH2394">
            <v>222.2222222222222</v>
          </cell>
        </row>
        <row r="2395">
          <cell r="A2395">
            <v>4016</v>
          </cell>
          <cell r="B2395" t="str">
            <v>Пост местного управления N3</v>
          </cell>
          <cell r="C2395">
            <v>7</v>
          </cell>
          <cell r="D2395" t="str">
            <v>14</v>
          </cell>
          <cell r="E2395" t="str">
            <v>11.05.05</v>
          </cell>
          <cell r="F2395" t="str">
            <v/>
          </cell>
          <cell r="G2395" t="str">
            <v xml:space="preserve">  .  .</v>
          </cell>
          <cell r="H2395">
            <v>0.01</v>
          </cell>
          <cell r="I2395">
            <v>0</v>
          </cell>
          <cell r="J2395">
            <v>0</v>
          </cell>
          <cell r="K2395">
            <v>0.01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0.01</v>
          </cell>
          <cell r="Q2395">
            <v>0</v>
          </cell>
          <cell r="R2395">
            <v>123</v>
          </cell>
          <cell r="S2395">
            <v>935</v>
          </cell>
          <cell r="T2395" t="str">
            <v>Амортизация Подъем воды</v>
          </cell>
          <cell r="U2395">
            <v>72000</v>
          </cell>
          <cell r="V2395">
            <v>27</v>
          </cell>
          <cell r="W2395">
            <v>15</v>
          </cell>
          <cell r="X2395">
            <v>12</v>
          </cell>
          <cell r="Y2395">
            <v>55.555555555555557</v>
          </cell>
          <cell r="Z2395">
            <v>40000</v>
          </cell>
          <cell r="AA2395">
            <v>32000</v>
          </cell>
          <cell r="AB2395">
            <v>3200000</v>
          </cell>
          <cell r="AC2395">
            <v>31999.99</v>
          </cell>
          <cell r="AD2395">
            <v>0</v>
          </cell>
          <cell r="AE2395">
            <v>32000</v>
          </cell>
          <cell r="AF2395">
            <v>0</v>
          </cell>
          <cell r="AG2395">
            <v>186.66666666666666</v>
          </cell>
          <cell r="AH2395">
            <v>222.2222222222222</v>
          </cell>
        </row>
        <row r="2396">
          <cell r="A2396">
            <v>4017</v>
          </cell>
          <cell r="B2396" t="str">
            <v>Пост местного управления N3</v>
          </cell>
          <cell r="C2396">
            <v>7</v>
          </cell>
          <cell r="D2396" t="str">
            <v>14</v>
          </cell>
          <cell r="E2396" t="str">
            <v>11.05.05</v>
          </cell>
          <cell r="F2396" t="str">
            <v/>
          </cell>
          <cell r="G2396" t="str">
            <v xml:space="preserve">  .  .</v>
          </cell>
          <cell r="H2396">
            <v>0.01</v>
          </cell>
          <cell r="I2396">
            <v>0</v>
          </cell>
          <cell r="J2396">
            <v>0</v>
          </cell>
          <cell r="K2396">
            <v>0.01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0.01</v>
          </cell>
          <cell r="Q2396">
            <v>0</v>
          </cell>
          <cell r="R2396">
            <v>123</v>
          </cell>
          <cell r="S2396">
            <v>935</v>
          </cell>
          <cell r="T2396" t="str">
            <v>Амортизация Подъем воды</v>
          </cell>
          <cell r="U2396">
            <v>72000</v>
          </cell>
          <cell r="V2396">
            <v>27</v>
          </cell>
          <cell r="W2396">
            <v>15</v>
          </cell>
          <cell r="X2396">
            <v>12</v>
          </cell>
          <cell r="Y2396">
            <v>55.555555555555557</v>
          </cell>
          <cell r="Z2396">
            <v>40000</v>
          </cell>
          <cell r="AA2396">
            <v>32000</v>
          </cell>
          <cell r="AB2396">
            <v>3200000</v>
          </cell>
          <cell r="AC2396">
            <v>31999.99</v>
          </cell>
          <cell r="AD2396">
            <v>0</v>
          </cell>
          <cell r="AE2396">
            <v>32000</v>
          </cell>
          <cell r="AF2396">
            <v>0</v>
          </cell>
          <cell r="AG2396">
            <v>186.66666666666666</v>
          </cell>
          <cell r="AH2396">
            <v>222.2222222222222</v>
          </cell>
        </row>
        <row r="2397">
          <cell r="A2397">
            <v>4018</v>
          </cell>
          <cell r="B2397" t="str">
            <v>Пост местного управления N3</v>
          </cell>
          <cell r="C2397">
            <v>7</v>
          </cell>
          <cell r="D2397" t="str">
            <v>14</v>
          </cell>
          <cell r="E2397" t="str">
            <v>11.05.05</v>
          </cell>
          <cell r="F2397" t="str">
            <v/>
          </cell>
          <cell r="G2397" t="str">
            <v xml:space="preserve">  .  .</v>
          </cell>
          <cell r="H2397">
            <v>0.01</v>
          </cell>
          <cell r="I2397">
            <v>0</v>
          </cell>
          <cell r="J2397">
            <v>0</v>
          </cell>
          <cell r="K2397">
            <v>0.01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0.01</v>
          </cell>
          <cell r="Q2397">
            <v>0</v>
          </cell>
          <cell r="R2397">
            <v>123</v>
          </cell>
          <cell r="S2397">
            <v>935</v>
          </cell>
          <cell r="T2397" t="str">
            <v>Амортизация Подъем воды</v>
          </cell>
          <cell r="U2397">
            <v>72000</v>
          </cell>
          <cell r="V2397">
            <v>27</v>
          </cell>
          <cell r="W2397">
            <v>15</v>
          </cell>
          <cell r="X2397">
            <v>12</v>
          </cell>
          <cell r="Y2397">
            <v>55.555555555555557</v>
          </cell>
          <cell r="Z2397">
            <v>40000</v>
          </cell>
          <cell r="AA2397">
            <v>32000</v>
          </cell>
          <cell r="AB2397">
            <v>3200000</v>
          </cell>
          <cell r="AC2397">
            <v>31999.99</v>
          </cell>
          <cell r="AD2397">
            <v>0</v>
          </cell>
          <cell r="AE2397">
            <v>32000</v>
          </cell>
          <cell r="AF2397">
            <v>0</v>
          </cell>
          <cell r="AG2397">
            <v>186.66666666666666</v>
          </cell>
          <cell r="AH2397">
            <v>222.2222222222222</v>
          </cell>
        </row>
        <row r="2398">
          <cell r="A2398">
            <v>4019</v>
          </cell>
          <cell r="B2398" t="str">
            <v>Пост местного управления   N3</v>
          </cell>
          <cell r="C2398">
            <v>7</v>
          </cell>
          <cell r="D2398" t="str">
            <v>14</v>
          </cell>
          <cell r="E2398" t="str">
            <v>11.05.05</v>
          </cell>
          <cell r="F2398" t="str">
            <v/>
          </cell>
          <cell r="G2398" t="str">
            <v xml:space="preserve">  .  .</v>
          </cell>
          <cell r="H2398">
            <v>0.01</v>
          </cell>
          <cell r="I2398">
            <v>0</v>
          </cell>
          <cell r="J2398">
            <v>0</v>
          </cell>
          <cell r="K2398">
            <v>0.01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0.01</v>
          </cell>
          <cell r="Q2398">
            <v>0</v>
          </cell>
          <cell r="R2398">
            <v>123</v>
          </cell>
          <cell r="S2398">
            <v>935</v>
          </cell>
          <cell r="T2398" t="str">
            <v>Амортизация Подъем воды</v>
          </cell>
          <cell r="U2398">
            <v>72000</v>
          </cell>
          <cell r="V2398">
            <v>27</v>
          </cell>
          <cell r="W2398">
            <v>15</v>
          </cell>
          <cell r="X2398">
            <v>12</v>
          </cell>
          <cell r="Y2398">
            <v>55.555555555555557</v>
          </cell>
          <cell r="Z2398">
            <v>40000</v>
          </cell>
          <cell r="AA2398">
            <v>32000</v>
          </cell>
          <cell r="AB2398">
            <v>3200000</v>
          </cell>
          <cell r="AC2398">
            <v>31999.99</v>
          </cell>
          <cell r="AD2398">
            <v>0</v>
          </cell>
          <cell r="AE2398">
            <v>32000</v>
          </cell>
          <cell r="AF2398">
            <v>0</v>
          </cell>
          <cell r="AG2398">
            <v>186.66666666666666</v>
          </cell>
          <cell r="AH2398">
            <v>222.2222222222222</v>
          </cell>
        </row>
        <row r="2399">
          <cell r="A2399">
            <v>4023</v>
          </cell>
          <cell r="B2399" t="str">
            <v>Шкаф управления ШУ-5100 N2</v>
          </cell>
          <cell r="C2399">
            <v>7</v>
          </cell>
          <cell r="D2399" t="str">
            <v>14</v>
          </cell>
          <cell r="E2399" t="str">
            <v>11.05.05</v>
          </cell>
          <cell r="F2399" t="str">
            <v/>
          </cell>
          <cell r="G2399" t="str">
            <v xml:space="preserve">  .  .</v>
          </cell>
          <cell r="H2399">
            <v>0.01</v>
          </cell>
          <cell r="I2399">
            <v>0</v>
          </cell>
          <cell r="J2399">
            <v>0</v>
          </cell>
          <cell r="K2399">
            <v>0.01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0.01</v>
          </cell>
          <cell r="Q2399">
            <v>0</v>
          </cell>
          <cell r="R2399">
            <v>123</v>
          </cell>
          <cell r="S2399">
            <v>935</v>
          </cell>
          <cell r="T2399" t="str">
            <v>Амортизация Подъем воды</v>
          </cell>
          <cell r="U2399">
            <v>8000</v>
          </cell>
          <cell r="V2399">
            <v>27</v>
          </cell>
          <cell r="W2399">
            <v>15</v>
          </cell>
          <cell r="X2399">
            <v>12</v>
          </cell>
          <cell r="Y2399">
            <v>55.555555555555557</v>
          </cell>
          <cell r="Z2399">
            <v>4444.4444444444443</v>
          </cell>
          <cell r="AA2399">
            <v>3555.5555555555557</v>
          </cell>
          <cell r="AB2399">
            <v>355555.55555555556</v>
          </cell>
          <cell r="AC2399">
            <v>3555.5455555555554</v>
          </cell>
          <cell r="AD2399">
            <v>0</v>
          </cell>
          <cell r="AE2399">
            <v>3555.5555555555557</v>
          </cell>
          <cell r="AF2399">
            <v>0</v>
          </cell>
          <cell r="AG2399">
            <v>20.740740740740744</v>
          </cell>
          <cell r="AH2399">
            <v>24.691358024691358</v>
          </cell>
        </row>
        <row r="2400">
          <cell r="A2400">
            <v>4024</v>
          </cell>
          <cell r="B2400" t="str">
            <v>Шкаф управления ШУ-5100 N2</v>
          </cell>
          <cell r="C2400">
            <v>7</v>
          </cell>
          <cell r="D2400" t="str">
            <v>14</v>
          </cell>
          <cell r="E2400" t="str">
            <v>11.05.05</v>
          </cell>
          <cell r="F2400" t="str">
            <v/>
          </cell>
          <cell r="G2400" t="str">
            <v xml:space="preserve">  .  .</v>
          </cell>
          <cell r="H2400">
            <v>0.01</v>
          </cell>
          <cell r="I2400">
            <v>0</v>
          </cell>
          <cell r="J2400">
            <v>0</v>
          </cell>
          <cell r="K2400">
            <v>0.01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0.01</v>
          </cell>
          <cell r="Q2400">
            <v>0</v>
          </cell>
          <cell r="R2400">
            <v>123</v>
          </cell>
          <cell r="S2400">
            <v>935</v>
          </cell>
          <cell r="T2400" t="str">
            <v>Амортизация Подъем воды</v>
          </cell>
          <cell r="U2400">
            <v>8000</v>
          </cell>
          <cell r="V2400">
            <v>27</v>
          </cell>
          <cell r="W2400">
            <v>15</v>
          </cell>
          <cell r="X2400">
            <v>12</v>
          </cell>
          <cell r="Y2400">
            <v>55.555555555555557</v>
          </cell>
          <cell r="Z2400">
            <v>4444.4444444444443</v>
          </cell>
          <cell r="AA2400">
            <v>3555.5555555555557</v>
          </cell>
          <cell r="AB2400">
            <v>355555.55555555556</v>
          </cell>
          <cell r="AC2400">
            <v>3555.5455555555554</v>
          </cell>
          <cell r="AD2400">
            <v>0</v>
          </cell>
          <cell r="AE2400">
            <v>3555.5555555555557</v>
          </cell>
          <cell r="AF2400">
            <v>0</v>
          </cell>
          <cell r="AG2400">
            <v>20.740740740740744</v>
          </cell>
          <cell r="AH2400">
            <v>24.691358024691358</v>
          </cell>
        </row>
        <row r="2401">
          <cell r="A2401">
            <v>4025</v>
          </cell>
          <cell r="B2401" t="str">
            <v>Шкаф управления ШУ-5100 N2</v>
          </cell>
          <cell r="C2401">
            <v>7</v>
          </cell>
          <cell r="D2401" t="str">
            <v>14</v>
          </cell>
          <cell r="E2401" t="str">
            <v>11.05.05</v>
          </cell>
          <cell r="F2401" t="str">
            <v/>
          </cell>
          <cell r="G2401" t="str">
            <v xml:space="preserve">  .  .</v>
          </cell>
          <cell r="H2401">
            <v>0.01</v>
          </cell>
          <cell r="I2401">
            <v>0</v>
          </cell>
          <cell r="J2401">
            <v>0</v>
          </cell>
          <cell r="K2401">
            <v>0.01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0.01</v>
          </cell>
          <cell r="Q2401">
            <v>0</v>
          </cell>
          <cell r="R2401">
            <v>123</v>
          </cell>
          <cell r="S2401">
            <v>935</v>
          </cell>
          <cell r="T2401" t="str">
            <v>Амортизация Подъем воды</v>
          </cell>
          <cell r="U2401">
            <v>8000</v>
          </cell>
          <cell r="V2401">
            <v>27</v>
          </cell>
          <cell r="W2401">
            <v>15</v>
          </cell>
          <cell r="X2401">
            <v>12</v>
          </cell>
          <cell r="Y2401">
            <v>55.555555555555557</v>
          </cell>
          <cell r="Z2401">
            <v>4444.4444444444443</v>
          </cell>
          <cell r="AA2401">
            <v>3555.5555555555557</v>
          </cell>
          <cell r="AB2401">
            <v>355555.55555555556</v>
          </cell>
          <cell r="AC2401">
            <v>3555.5455555555554</v>
          </cell>
          <cell r="AD2401">
            <v>0</v>
          </cell>
          <cell r="AE2401">
            <v>3555.5555555555557</v>
          </cell>
          <cell r="AF2401">
            <v>0</v>
          </cell>
          <cell r="AG2401">
            <v>20.740740740740744</v>
          </cell>
          <cell r="AH2401">
            <v>24.691358024691358</v>
          </cell>
        </row>
        <row r="2402">
          <cell r="A2402">
            <v>4026</v>
          </cell>
          <cell r="B2402" t="str">
            <v>Шкаф управления ШУ-5100 N3</v>
          </cell>
          <cell r="C2402">
            <v>7</v>
          </cell>
          <cell r="D2402" t="str">
            <v>14</v>
          </cell>
          <cell r="E2402" t="str">
            <v>11.05.05</v>
          </cell>
          <cell r="F2402" t="str">
            <v/>
          </cell>
          <cell r="G2402" t="str">
            <v xml:space="preserve">  .  .</v>
          </cell>
          <cell r="H2402">
            <v>0.01</v>
          </cell>
          <cell r="I2402">
            <v>0</v>
          </cell>
          <cell r="J2402">
            <v>0</v>
          </cell>
          <cell r="K2402">
            <v>0.01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0.01</v>
          </cell>
          <cell r="Q2402">
            <v>0</v>
          </cell>
          <cell r="R2402">
            <v>123</v>
          </cell>
          <cell r="S2402">
            <v>935</v>
          </cell>
          <cell r="T2402" t="str">
            <v>Амортизация Подъем воды</v>
          </cell>
          <cell r="U2402">
            <v>8000</v>
          </cell>
          <cell r="V2402">
            <v>27</v>
          </cell>
          <cell r="W2402">
            <v>15</v>
          </cell>
          <cell r="X2402">
            <v>12</v>
          </cell>
          <cell r="Y2402">
            <v>55.555555555555557</v>
          </cell>
          <cell r="Z2402">
            <v>4444.4444444444443</v>
          </cell>
          <cell r="AA2402">
            <v>3555.5555555555557</v>
          </cell>
          <cell r="AB2402">
            <v>355555.55555555556</v>
          </cell>
          <cell r="AC2402">
            <v>3555.5455555555554</v>
          </cell>
          <cell r="AD2402">
            <v>0</v>
          </cell>
          <cell r="AE2402">
            <v>3555.5555555555557</v>
          </cell>
          <cell r="AF2402">
            <v>0</v>
          </cell>
          <cell r="AG2402">
            <v>20.740740740740744</v>
          </cell>
          <cell r="AH2402">
            <v>24.691358024691358</v>
          </cell>
        </row>
        <row r="2403">
          <cell r="A2403">
            <v>4027</v>
          </cell>
          <cell r="B2403" t="str">
            <v>Шкаф управления ШУ-5100 N3</v>
          </cell>
          <cell r="C2403">
            <v>7</v>
          </cell>
          <cell r="D2403" t="str">
            <v>14</v>
          </cell>
          <cell r="E2403" t="str">
            <v>11.05.05</v>
          </cell>
          <cell r="F2403" t="str">
            <v/>
          </cell>
          <cell r="G2403" t="str">
            <v xml:space="preserve">  .  .</v>
          </cell>
          <cell r="H2403">
            <v>0.01</v>
          </cell>
          <cell r="I2403">
            <v>0</v>
          </cell>
          <cell r="J2403">
            <v>0</v>
          </cell>
          <cell r="K2403">
            <v>0.01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0.01</v>
          </cell>
          <cell r="Q2403">
            <v>0</v>
          </cell>
          <cell r="R2403">
            <v>123</v>
          </cell>
          <cell r="S2403">
            <v>935</v>
          </cell>
          <cell r="T2403" t="str">
            <v>Амортизация Подъем воды</v>
          </cell>
          <cell r="U2403">
            <v>8000</v>
          </cell>
          <cell r="V2403">
            <v>27</v>
          </cell>
          <cell r="W2403">
            <v>15</v>
          </cell>
          <cell r="X2403">
            <v>12</v>
          </cell>
          <cell r="Y2403">
            <v>55.555555555555557</v>
          </cell>
          <cell r="Z2403">
            <v>4444.4444444444443</v>
          </cell>
          <cell r="AA2403">
            <v>3555.5555555555557</v>
          </cell>
          <cell r="AB2403">
            <v>355555.55555555556</v>
          </cell>
          <cell r="AC2403">
            <v>3555.5455555555554</v>
          </cell>
          <cell r="AD2403">
            <v>0</v>
          </cell>
          <cell r="AE2403">
            <v>3555.5555555555557</v>
          </cell>
          <cell r="AF2403">
            <v>0</v>
          </cell>
          <cell r="AG2403">
            <v>20.740740740740744</v>
          </cell>
          <cell r="AH2403">
            <v>24.691358024691358</v>
          </cell>
        </row>
        <row r="2404">
          <cell r="A2404">
            <v>4031</v>
          </cell>
          <cell r="B2404" t="str">
            <v>Шкаф управления насос. агрегатом N3</v>
          </cell>
          <cell r="C2404">
            <v>7</v>
          </cell>
          <cell r="D2404" t="str">
            <v>14</v>
          </cell>
          <cell r="E2404" t="str">
            <v>11.05.05</v>
          </cell>
          <cell r="F2404" t="str">
            <v/>
          </cell>
          <cell r="G2404" t="str">
            <v xml:space="preserve">  .  .</v>
          </cell>
          <cell r="H2404">
            <v>0.01</v>
          </cell>
          <cell r="I2404">
            <v>0</v>
          </cell>
          <cell r="J2404">
            <v>0</v>
          </cell>
          <cell r="K2404">
            <v>0.01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0.01</v>
          </cell>
          <cell r="Q2404">
            <v>0</v>
          </cell>
          <cell r="R2404">
            <v>123</v>
          </cell>
          <cell r="S2404">
            <v>935</v>
          </cell>
          <cell r="T2404" t="str">
            <v>Амортизация Подъем воды</v>
          </cell>
          <cell r="U2404">
            <v>142800</v>
          </cell>
          <cell r="V2404">
            <v>27</v>
          </cell>
          <cell r="W2404">
            <v>15</v>
          </cell>
          <cell r="X2404">
            <v>12</v>
          </cell>
          <cell r="Y2404">
            <v>55.555555555555557</v>
          </cell>
          <cell r="Z2404">
            <v>79333.333333333343</v>
          </cell>
          <cell r="AA2404">
            <v>63466.666666666657</v>
          </cell>
          <cell r="AB2404">
            <v>6346666.6666666651</v>
          </cell>
          <cell r="AC2404">
            <v>63466.656666666648</v>
          </cell>
          <cell r="AD2404">
            <v>0</v>
          </cell>
          <cell r="AE2404">
            <v>63466.66666666665</v>
          </cell>
          <cell r="AF2404">
            <v>0</v>
          </cell>
          <cell r="AG2404">
            <v>370.22222222222217</v>
          </cell>
          <cell r="AH2404">
            <v>440.7407407407407</v>
          </cell>
        </row>
        <row r="2405">
          <cell r="A2405">
            <v>4032</v>
          </cell>
          <cell r="B2405" t="str">
            <v>Шкаф управления насос. агрегатом  N3</v>
          </cell>
          <cell r="C2405">
            <v>7</v>
          </cell>
          <cell r="D2405" t="str">
            <v>14</v>
          </cell>
          <cell r="E2405" t="str">
            <v>11.05.05</v>
          </cell>
          <cell r="F2405" t="str">
            <v/>
          </cell>
          <cell r="G2405" t="str">
            <v xml:space="preserve">  .  .</v>
          </cell>
          <cell r="H2405">
            <v>0.01</v>
          </cell>
          <cell r="I2405">
            <v>0</v>
          </cell>
          <cell r="J2405">
            <v>0</v>
          </cell>
          <cell r="K2405">
            <v>0.01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0.01</v>
          </cell>
          <cell r="Q2405">
            <v>0</v>
          </cell>
          <cell r="R2405">
            <v>123</v>
          </cell>
          <cell r="S2405">
            <v>935</v>
          </cell>
          <cell r="T2405" t="str">
            <v>Амортизация Подъем воды</v>
          </cell>
          <cell r="U2405">
            <v>142800</v>
          </cell>
          <cell r="V2405">
            <v>27</v>
          </cell>
          <cell r="W2405">
            <v>15</v>
          </cell>
          <cell r="X2405">
            <v>12</v>
          </cell>
          <cell r="Y2405">
            <v>55.555555555555557</v>
          </cell>
          <cell r="Z2405">
            <v>79333.333333333343</v>
          </cell>
          <cell r="AA2405">
            <v>63466.666666666657</v>
          </cell>
          <cell r="AB2405">
            <v>6346666.6666666651</v>
          </cell>
          <cell r="AC2405">
            <v>63466.656666666648</v>
          </cell>
          <cell r="AD2405">
            <v>0</v>
          </cell>
          <cell r="AE2405">
            <v>63466.66666666665</v>
          </cell>
          <cell r="AF2405">
            <v>0</v>
          </cell>
          <cell r="AG2405">
            <v>370.22222222222217</v>
          </cell>
          <cell r="AH2405">
            <v>440.7407407407407</v>
          </cell>
        </row>
        <row r="2406">
          <cell r="A2406">
            <v>4033</v>
          </cell>
          <cell r="B2406" t="str">
            <v>Шкаф управления насос. агрегатом N3</v>
          </cell>
          <cell r="C2406">
            <v>7</v>
          </cell>
          <cell r="D2406" t="str">
            <v>14</v>
          </cell>
          <cell r="E2406" t="str">
            <v>11.05.05</v>
          </cell>
          <cell r="F2406" t="str">
            <v/>
          </cell>
          <cell r="G2406" t="str">
            <v xml:space="preserve">  .  .</v>
          </cell>
          <cell r="H2406">
            <v>0.01</v>
          </cell>
          <cell r="I2406">
            <v>0</v>
          </cell>
          <cell r="J2406">
            <v>0</v>
          </cell>
          <cell r="K2406">
            <v>0.01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0.01</v>
          </cell>
          <cell r="Q2406">
            <v>0</v>
          </cell>
          <cell r="R2406">
            <v>123</v>
          </cell>
          <cell r="S2406">
            <v>935</v>
          </cell>
          <cell r="T2406" t="str">
            <v>Амортизация Подъем воды</v>
          </cell>
          <cell r="U2406">
            <v>142800</v>
          </cell>
          <cell r="V2406">
            <v>27</v>
          </cell>
          <cell r="W2406">
            <v>15</v>
          </cell>
          <cell r="X2406">
            <v>12</v>
          </cell>
          <cell r="Y2406">
            <v>55.555555555555557</v>
          </cell>
          <cell r="Z2406">
            <v>79333.333333333343</v>
          </cell>
          <cell r="AA2406">
            <v>63466.666666666657</v>
          </cell>
          <cell r="AB2406">
            <v>6346666.6666666651</v>
          </cell>
          <cell r="AC2406">
            <v>63466.656666666648</v>
          </cell>
          <cell r="AD2406">
            <v>0</v>
          </cell>
          <cell r="AE2406">
            <v>63466.66666666665</v>
          </cell>
          <cell r="AF2406">
            <v>0</v>
          </cell>
          <cell r="AG2406">
            <v>370.22222222222217</v>
          </cell>
          <cell r="AH2406">
            <v>440.7407407407407</v>
          </cell>
        </row>
        <row r="2407">
          <cell r="A2407">
            <v>4034</v>
          </cell>
          <cell r="B2407" t="str">
            <v>Шкаф управления насос. агрегатом N3</v>
          </cell>
          <cell r="C2407">
            <v>7</v>
          </cell>
          <cell r="D2407" t="str">
            <v>14</v>
          </cell>
          <cell r="E2407" t="str">
            <v>11.05.05</v>
          </cell>
          <cell r="F2407" t="str">
            <v/>
          </cell>
          <cell r="G2407" t="str">
            <v xml:space="preserve">  .  .</v>
          </cell>
          <cell r="H2407">
            <v>0.01</v>
          </cell>
          <cell r="I2407">
            <v>0</v>
          </cell>
          <cell r="J2407">
            <v>0</v>
          </cell>
          <cell r="K2407">
            <v>0.01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0.01</v>
          </cell>
          <cell r="Q2407">
            <v>0</v>
          </cell>
          <cell r="R2407">
            <v>123</v>
          </cell>
          <cell r="S2407">
            <v>935</v>
          </cell>
          <cell r="T2407" t="str">
            <v>Амортизация Подъем воды</v>
          </cell>
          <cell r="U2407">
            <v>142800</v>
          </cell>
          <cell r="V2407">
            <v>27</v>
          </cell>
          <cell r="W2407">
            <v>15</v>
          </cell>
          <cell r="X2407">
            <v>12</v>
          </cell>
          <cell r="Y2407">
            <v>55.555555555555557</v>
          </cell>
          <cell r="Z2407">
            <v>79333.333333333343</v>
          </cell>
          <cell r="AA2407">
            <v>63466.666666666657</v>
          </cell>
          <cell r="AB2407">
            <v>6346666.6666666651</v>
          </cell>
          <cell r="AC2407">
            <v>63466.656666666648</v>
          </cell>
          <cell r="AD2407">
            <v>0</v>
          </cell>
          <cell r="AE2407">
            <v>63466.66666666665</v>
          </cell>
          <cell r="AF2407">
            <v>0</v>
          </cell>
          <cell r="AG2407">
            <v>370.22222222222217</v>
          </cell>
          <cell r="AH2407">
            <v>440.7407407407407</v>
          </cell>
        </row>
        <row r="2408">
          <cell r="A2408">
            <v>4035</v>
          </cell>
          <cell r="B2408" t="str">
            <v>Шкаф управления насос. агрегатом  N3</v>
          </cell>
          <cell r="C2408">
            <v>7</v>
          </cell>
          <cell r="D2408" t="str">
            <v>14</v>
          </cell>
          <cell r="E2408" t="str">
            <v>11.05.05</v>
          </cell>
          <cell r="F2408" t="str">
            <v/>
          </cell>
          <cell r="G2408" t="str">
            <v xml:space="preserve">  .  .</v>
          </cell>
          <cell r="H2408">
            <v>0.01</v>
          </cell>
          <cell r="I2408">
            <v>0</v>
          </cell>
          <cell r="J2408">
            <v>0</v>
          </cell>
          <cell r="K2408">
            <v>0.01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0.01</v>
          </cell>
          <cell r="Q2408">
            <v>0</v>
          </cell>
          <cell r="R2408">
            <v>123</v>
          </cell>
          <cell r="S2408">
            <v>935</v>
          </cell>
          <cell r="T2408" t="str">
            <v>Амортизация Подъем воды</v>
          </cell>
          <cell r="U2408">
            <v>142800</v>
          </cell>
          <cell r="V2408">
            <v>27</v>
          </cell>
          <cell r="W2408">
            <v>15</v>
          </cell>
          <cell r="X2408">
            <v>12</v>
          </cell>
          <cell r="Y2408">
            <v>55.555555555555557</v>
          </cell>
          <cell r="Z2408">
            <v>79333.333333333343</v>
          </cell>
          <cell r="AA2408">
            <v>63466.666666666657</v>
          </cell>
          <cell r="AB2408">
            <v>6346666.6666666651</v>
          </cell>
          <cell r="AC2408">
            <v>63466.656666666648</v>
          </cell>
          <cell r="AD2408">
            <v>0</v>
          </cell>
          <cell r="AE2408">
            <v>63466.66666666665</v>
          </cell>
          <cell r="AF2408">
            <v>0</v>
          </cell>
          <cell r="AG2408">
            <v>370.22222222222217</v>
          </cell>
          <cell r="AH2408">
            <v>440.7407407407407</v>
          </cell>
        </row>
        <row r="2409">
          <cell r="A2409">
            <v>4036</v>
          </cell>
          <cell r="B2409" t="str">
            <v>Шкаф управления насосн. агрегатом N3</v>
          </cell>
          <cell r="C2409">
            <v>7</v>
          </cell>
          <cell r="D2409" t="str">
            <v>14</v>
          </cell>
          <cell r="E2409" t="str">
            <v>11.05.05</v>
          </cell>
          <cell r="F2409" t="str">
            <v/>
          </cell>
          <cell r="G2409" t="str">
            <v xml:space="preserve">  .  .</v>
          </cell>
          <cell r="H2409">
            <v>0.01</v>
          </cell>
          <cell r="I2409">
            <v>0</v>
          </cell>
          <cell r="J2409">
            <v>0</v>
          </cell>
          <cell r="K2409">
            <v>0.01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0.01</v>
          </cell>
          <cell r="Q2409">
            <v>0</v>
          </cell>
          <cell r="R2409">
            <v>123</v>
          </cell>
          <cell r="S2409">
            <v>935</v>
          </cell>
          <cell r="T2409" t="str">
            <v>Амортизация Подъем воды</v>
          </cell>
          <cell r="U2409">
            <v>142800</v>
          </cell>
          <cell r="V2409">
            <v>27</v>
          </cell>
          <cell r="W2409">
            <v>15</v>
          </cell>
          <cell r="X2409">
            <v>12</v>
          </cell>
          <cell r="Y2409">
            <v>55.555555555555557</v>
          </cell>
          <cell r="Z2409">
            <v>79333.333333333343</v>
          </cell>
          <cell r="AA2409">
            <v>63466.666666666657</v>
          </cell>
          <cell r="AB2409">
            <v>6346666.6666666651</v>
          </cell>
          <cell r="AC2409">
            <v>63466.656666666648</v>
          </cell>
          <cell r="AD2409">
            <v>0</v>
          </cell>
          <cell r="AE2409">
            <v>63466.66666666665</v>
          </cell>
          <cell r="AF2409">
            <v>0</v>
          </cell>
          <cell r="AG2409">
            <v>370.22222222222217</v>
          </cell>
          <cell r="AH2409">
            <v>440.7407407407407</v>
          </cell>
        </row>
        <row r="2410">
          <cell r="A2410">
            <v>4037</v>
          </cell>
          <cell r="B2410" t="str">
            <v>Шкаф управления насос. агрегатом N3</v>
          </cell>
          <cell r="C2410">
            <v>7</v>
          </cell>
          <cell r="D2410" t="str">
            <v>14</v>
          </cell>
          <cell r="E2410" t="str">
            <v>11.05.05</v>
          </cell>
          <cell r="F2410" t="str">
            <v/>
          </cell>
          <cell r="G2410" t="str">
            <v xml:space="preserve">  .  .</v>
          </cell>
          <cell r="H2410">
            <v>0.01</v>
          </cell>
          <cell r="I2410">
            <v>0</v>
          </cell>
          <cell r="J2410">
            <v>0</v>
          </cell>
          <cell r="K2410">
            <v>0.01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0.01</v>
          </cell>
          <cell r="Q2410">
            <v>0</v>
          </cell>
          <cell r="R2410">
            <v>123</v>
          </cell>
          <cell r="S2410">
            <v>935</v>
          </cell>
          <cell r="T2410" t="str">
            <v>Амортизация Подъем воды</v>
          </cell>
          <cell r="U2410">
            <v>142800</v>
          </cell>
          <cell r="V2410">
            <v>27</v>
          </cell>
          <cell r="W2410">
            <v>15</v>
          </cell>
          <cell r="X2410">
            <v>12</v>
          </cell>
          <cell r="Y2410">
            <v>55.555555555555557</v>
          </cell>
          <cell r="Z2410">
            <v>79333.333333333343</v>
          </cell>
          <cell r="AA2410">
            <v>63466.666666666657</v>
          </cell>
          <cell r="AB2410">
            <v>6346666.6666666651</v>
          </cell>
          <cell r="AC2410">
            <v>63466.656666666648</v>
          </cell>
          <cell r="AD2410">
            <v>0</v>
          </cell>
          <cell r="AE2410">
            <v>63466.66666666665</v>
          </cell>
          <cell r="AF2410">
            <v>0</v>
          </cell>
          <cell r="AG2410">
            <v>370.22222222222217</v>
          </cell>
          <cell r="AH2410">
            <v>440.7407407407407</v>
          </cell>
        </row>
        <row r="2411">
          <cell r="A2411">
            <v>4038</v>
          </cell>
          <cell r="B2411" t="str">
            <v>Шкаф управления насос. агрегатом  N3</v>
          </cell>
          <cell r="C2411">
            <v>7</v>
          </cell>
          <cell r="D2411" t="str">
            <v>14</v>
          </cell>
          <cell r="E2411" t="str">
            <v>11.05.05</v>
          </cell>
          <cell r="F2411" t="str">
            <v/>
          </cell>
          <cell r="G2411" t="str">
            <v xml:space="preserve">  .  .</v>
          </cell>
          <cell r="H2411">
            <v>0.01</v>
          </cell>
          <cell r="I2411">
            <v>0</v>
          </cell>
          <cell r="J2411">
            <v>0</v>
          </cell>
          <cell r="K2411">
            <v>0.01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0.01</v>
          </cell>
          <cell r="Q2411">
            <v>0</v>
          </cell>
          <cell r="R2411">
            <v>123</v>
          </cell>
          <cell r="S2411">
            <v>935</v>
          </cell>
          <cell r="T2411" t="str">
            <v>Амортизация Подъем воды</v>
          </cell>
          <cell r="U2411">
            <v>142800</v>
          </cell>
          <cell r="V2411">
            <v>27</v>
          </cell>
          <cell r="W2411">
            <v>15</v>
          </cell>
          <cell r="X2411">
            <v>12</v>
          </cell>
          <cell r="Y2411">
            <v>55.555555555555557</v>
          </cell>
          <cell r="Z2411">
            <v>79333.333333333343</v>
          </cell>
          <cell r="AA2411">
            <v>63466.666666666657</v>
          </cell>
          <cell r="AB2411">
            <v>6346666.6666666651</v>
          </cell>
          <cell r="AC2411">
            <v>63466.656666666648</v>
          </cell>
          <cell r="AD2411">
            <v>0</v>
          </cell>
          <cell r="AE2411">
            <v>63466.66666666665</v>
          </cell>
          <cell r="AF2411">
            <v>0</v>
          </cell>
          <cell r="AG2411">
            <v>370.22222222222217</v>
          </cell>
          <cell r="AH2411">
            <v>440.7407407407407</v>
          </cell>
        </row>
        <row r="2412">
          <cell r="A2412">
            <v>4039</v>
          </cell>
          <cell r="B2412" t="str">
            <v>Шкаф управления насос. агрегатом N3</v>
          </cell>
          <cell r="C2412">
            <v>7</v>
          </cell>
          <cell r="D2412" t="str">
            <v>14</v>
          </cell>
          <cell r="E2412" t="str">
            <v>11.05.05</v>
          </cell>
          <cell r="F2412" t="str">
            <v/>
          </cell>
          <cell r="G2412" t="str">
            <v xml:space="preserve">  .  .</v>
          </cell>
          <cell r="H2412">
            <v>0.01</v>
          </cell>
          <cell r="I2412">
            <v>0</v>
          </cell>
          <cell r="J2412">
            <v>0</v>
          </cell>
          <cell r="K2412">
            <v>0.01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0.01</v>
          </cell>
          <cell r="Q2412">
            <v>0</v>
          </cell>
          <cell r="R2412">
            <v>123</v>
          </cell>
          <cell r="S2412">
            <v>935</v>
          </cell>
          <cell r="T2412" t="str">
            <v>Амортизация Подъем воды</v>
          </cell>
          <cell r="U2412">
            <v>142800</v>
          </cell>
          <cell r="V2412">
            <v>27</v>
          </cell>
          <cell r="W2412">
            <v>15</v>
          </cell>
          <cell r="X2412">
            <v>12</v>
          </cell>
          <cell r="Y2412">
            <v>55.555555555555557</v>
          </cell>
          <cell r="Z2412">
            <v>79333.333333333343</v>
          </cell>
          <cell r="AA2412">
            <v>63466.666666666657</v>
          </cell>
          <cell r="AB2412">
            <v>6346666.6666666651</v>
          </cell>
          <cell r="AC2412">
            <v>63466.656666666648</v>
          </cell>
          <cell r="AD2412">
            <v>0</v>
          </cell>
          <cell r="AE2412">
            <v>63466.66666666665</v>
          </cell>
          <cell r="AF2412">
            <v>0</v>
          </cell>
          <cell r="AG2412">
            <v>370.22222222222217</v>
          </cell>
          <cell r="AH2412">
            <v>440.7407407407407</v>
          </cell>
        </row>
        <row r="2413">
          <cell r="A2413">
            <v>4040</v>
          </cell>
          <cell r="B2413" t="str">
            <v>Ячейка КРУ-6-10 N2</v>
          </cell>
          <cell r="C2413">
            <v>7</v>
          </cell>
          <cell r="D2413" t="str">
            <v>14</v>
          </cell>
          <cell r="E2413" t="str">
            <v>11.05.05</v>
          </cell>
          <cell r="F2413" t="str">
            <v/>
          </cell>
          <cell r="G2413" t="str">
            <v xml:space="preserve">  .  .</v>
          </cell>
          <cell r="H2413">
            <v>0.01</v>
          </cell>
          <cell r="I2413">
            <v>0</v>
          </cell>
          <cell r="J2413">
            <v>0</v>
          </cell>
          <cell r="K2413">
            <v>0.01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0.01</v>
          </cell>
          <cell r="Q2413">
            <v>0</v>
          </cell>
          <cell r="R2413">
            <v>123</v>
          </cell>
          <cell r="S2413">
            <v>935</v>
          </cell>
          <cell r="T2413" t="str">
            <v>Амортизация Подъем воды</v>
          </cell>
          <cell r="U2413">
            <v>4500000</v>
          </cell>
          <cell r="V2413">
            <v>27</v>
          </cell>
          <cell r="W2413">
            <v>15</v>
          </cell>
          <cell r="X2413">
            <v>12</v>
          </cell>
          <cell r="Y2413">
            <v>55.555555555555557</v>
          </cell>
          <cell r="Z2413">
            <v>2500000</v>
          </cell>
          <cell r="AA2413">
            <v>2000000</v>
          </cell>
          <cell r="AB2413">
            <v>200000000</v>
          </cell>
          <cell r="AC2413">
            <v>1999999.99</v>
          </cell>
          <cell r="AD2413">
            <v>0</v>
          </cell>
          <cell r="AE2413">
            <v>2000000</v>
          </cell>
          <cell r="AF2413">
            <v>0</v>
          </cell>
          <cell r="AG2413">
            <v>11666.666666666666</v>
          </cell>
          <cell r="AH2413">
            <v>13888.888888888889</v>
          </cell>
        </row>
        <row r="2414">
          <cell r="A2414">
            <v>4041</v>
          </cell>
          <cell r="B2414" t="str">
            <v>Ячейка КРУ-6-10 N2</v>
          </cell>
          <cell r="C2414">
            <v>7</v>
          </cell>
          <cell r="D2414" t="str">
            <v>14</v>
          </cell>
          <cell r="E2414" t="str">
            <v>11.05.05</v>
          </cell>
          <cell r="F2414" t="str">
            <v/>
          </cell>
          <cell r="G2414" t="str">
            <v xml:space="preserve">  .  .</v>
          </cell>
          <cell r="H2414">
            <v>0.01</v>
          </cell>
          <cell r="I2414">
            <v>0</v>
          </cell>
          <cell r="J2414">
            <v>0</v>
          </cell>
          <cell r="K2414">
            <v>0.01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0.01</v>
          </cell>
          <cell r="Q2414">
            <v>0</v>
          </cell>
          <cell r="R2414">
            <v>123</v>
          </cell>
          <cell r="S2414">
            <v>935</v>
          </cell>
          <cell r="T2414" t="str">
            <v>Амортизация Подъем воды</v>
          </cell>
          <cell r="U2414">
            <v>4500000</v>
          </cell>
          <cell r="V2414">
            <v>27</v>
          </cell>
          <cell r="W2414">
            <v>15</v>
          </cell>
          <cell r="X2414">
            <v>12</v>
          </cell>
          <cell r="Y2414">
            <v>55.555555555555557</v>
          </cell>
          <cell r="Z2414">
            <v>2500000</v>
          </cell>
          <cell r="AA2414">
            <v>2000000</v>
          </cell>
          <cell r="AB2414">
            <v>200000000</v>
          </cell>
          <cell r="AC2414">
            <v>1999999.99</v>
          </cell>
          <cell r="AD2414">
            <v>0</v>
          </cell>
          <cell r="AE2414">
            <v>2000000</v>
          </cell>
          <cell r="AF2414">
            <v>0</v>
          </cell>
          <cell r="AG2414">
            <v>11666.666666666666</v>
          </cell>
          <cell r="AH2414">
            <v>13888.888888888889</v>
          </cell>
        </row>
        <row r="2415">
          <cell r="A2415">
            <v>4042</v>
          </cell>
          <cell r="B2415" t="str">
            <v>Ячейка КРУ-6-10 N2</v>
          </cell>
          <cell r="C2415">
            <v>7</v>
          </cell>
          <cell r="D2415" t="str">
            <v>14</v>
          </cell>
          <cell r="E2415" t="str">
            <v>11.05.05</v>
          </cell>
          <cell r="F2415" t="str">
            <v/>
          </cell>
          <cell r="G2415" t="str">
            <v xml:space="preserve">  .  .</v>
          </cell>
          <cell r="H2415">
            <v>0.01</v>
          </cell>
          <cell r="I2415">
            <v>0</v>
          </cell>
          <cell r="J2415">
            <v>0</v>
          </cell>
          <cell r="K2415">
            <v>0.01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0.01</v>
          </cell>
          <cell r="Q2415">
            <v>0</v>
          </cell>
          <cell r="R2415">
            <v>123</v>
          </cell>
          <cell r="S2415">
            <v>935</v>
          </cell>
          <cell r="T2415" t="str">
            <v>Амортизация Подъем воды</v>
          </cell>
          <cell r="U2415">
            <v>4500000</v>
          </cell>
          <cell r="V2415">
            <v>27</v>
          </cell>
          <cell r="W2415">
            <v>15</v>
          </cell>
          <cell r="X2415">
            <v>12</v>
          </cell>
          <cell r="Y2415">
            <v>55.555555555555557</v>
          </cell>
          <cell r="Z2415">
            <v>2500000</v>
          </cell>
          <cell r="AA2415">
            <v>2000000</v>
          </cell>
          <cell r="AB2415">
            <v>200000000</v>
          </cell>
          <cell r="AC2415">
            <v>1999999.99</v>
          </cell>
          <cell r="AD2415">
            <v>0</v>
          </cell>
          <cell r="AE2415">
            <v>2000000</v>
          </cell>
          <cell r="AF2415">
            <v>0</v>
          </cell>
          <cell r="AG2415">
            <v>11666.666666666666</v>
          </cell>
          <cell r="AH2415">
            <v>13888.888888888889</v>
          </cell>
        </row>
        <row r="2416">
          <cell r="A2416">
            <v>4043</v>
          </cell>
          <cell r="B2416" t="str">
            <v>Ячейка КРУ-6-10 N2</v>
          </cell>
          <cell r="C2416">
            <v>7</v>
          </cell>
          <cell r="D2416" t="str">
            <v>14</v>
          </cell>
          <cell r="E2416" t="str">
            <v>11.05.05</v>
          </cell>
          <cell r="F2416" t="str">
            <v/>
          </cell>
          <cell r="G2416" t="str">
            <v xml:space="preserve">  .  .</v>
          </cell>
          <cell r="H2416">
            <v>0.01</v>
          </cell>
          <cell r="I2416">
            <v>0</v>
          </cell>
          <cell r="J2416">
            <v>0</v>
          </cell>
          <cell r="K2416">
            <v>0.01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0.01</v>
          </cell>
          <cell r="Q2416">
            <v>0</v>
          </cell>
          <cell r="R2416">
            <v>123</v>
          </cell>
          <cell r="S2416">
            <v>935</v>
          </cell>
          <cell r="T2416" t="str">
            <v>Амортизация Подъем воды</v>
          </cell>
          <cell r="U2416">
            <v>4500000</v>
          </cell>
          <cell r="V2416">
            <v>27</v>
          </cell>
          <cell r="W2416">
            <v>15</v>
          </cell>
          <cell r="X2416">
            <v>12</v>
          </cell>
          <cell r="Y2416">
            <v>55.555555555555557</v>
          </cell>
          <cell r="Z2416">
            <v>2500000</v>
          </cell>
          <cell r="AA2416">
            <v>2000000</v>
          </cell>
          <cell r="AB2416">
            <v>200000000</v>
          </cell>
          <cell r="AC2416">
            <v>1999999.99</v>
          </cell>
          <cell r="AD2416">
            <v>0</v>
          </cell>
          <cell r="AE2416">
            <v>2000000</v>
          </cell>
          <cell r="AF2416">
            <v>0</v>
          </cell>
          <cell r="AG2416">
            <v>11666.666666666666</v>
          </cell>
          <cell r="AH2416">
            <v>13888.888888888889</v>
          </cell>
        </row>
        <row r="2417">
          <cell r="A2417">
            <v>4044</v>
          </cell>
          <cell r="B2417" t="str">
            <v>Ячейка КРУ-6-10 N2</v>
          </cell>
          <cell r="C2417">
            <v>7</v>
          </cell>
          <cell r="D2417" t="str">
            <v>14</v>
          </cell>
          <cell r="E2417" t="str">
            <v>11.05.05</v>
          </cell>
          <cell r="F2417" t="str">
            <v/>
          </cell>
          <cell r="G2417" t="str">
            <v xml:space="preserve">  .  .</v>
          </cell>
          <cell r="H2417">
            <v>0.01</v>
          </cell>
          <cell r="I2417">
            <v>0</v>
          </cell>
          <cell r="J2417">
            <v>0</v>
          </cell>
          <cell r="K2417">
            <v>0.01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0.01</v>
          </cell>
          <cell r="Q2417">
            <v>0</v>
          </cell>
          <cell r="R2417">
            <v>123</v>
          </cell>
          <cell r="S2417">
            <v>935</v>
          </cell>
          <cell r="T2417" t="str">
            <v>Амортизация Подъем воды</v>
          </cell>
          <cell r="U2417">
            <v>4500000</v>
          </cell>
          <cell r="V2417">
            <v>27</v>
          </cell>
          <cell r="W2417">
            <v>15</v>
          </cell>
          <cell r="X2417">
            <v>12</v>
          </cell>
          <cell r="Y2417">
            <v>55.555555555555557</v>
          </cell>
          <cell r="Z2417">
            <v>2500000</v>
          </cell>
          <cell r="AA2417">
            <v>2000000</v>
          </cell>
          <cell r="AB2417">
            <v>200000000</v>
          </cell>
          <cell r="AC2417">
            <v>1999999.99</v>
          </cell>
          <cell r="AD2417">
            <v>0</v>
          </cell>
          <cell r="AE2417">
            <v>2000000</v>
          </cell>
          <cell r="AF2417">
            <v>0</v>
          </cell>
          <cell r="AG2417">
            <v>11666.666666666666</v>
          </cell>
          <cell r="AH2417">
            <v>13888.888888888889</v>
          </cell>
        </row>
        <row r="2418">
          <cell r="A2418">
            <v>4045</v>
          </cell>
          <cell r="B2418" t="str">
            <v>Ячейка КРУ-6-10 N2</v>
          </cell>
          <cell r="C2418">
            <v>7</v>
          </cell>
          <cell r="D2418" t="str">
            <v>14</v>
          </cell>
          <cell r="E2418" t="str">
            <v>11.05.05</v>
          </cell>
          <cell r="F2418" t="str">
            <v/>
          </cell>
          <cell r="G2418" t="str">
            <v xml:space="preserve">  .  .</v>
          </cell>
          <cell r="H2418">
            <v>0.01</v>
          </cell>
          <cell r="I2418">
            <v>0</v>
          </cell>
          <cell r="J2418">
            <v>0</v>
          </cell>
          <cell r="K2418">
            <v>0.01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0.01</v>
          </cell>
          <cell r="Q2418">
            <v>0</v>
          </cell>
          <cell r="R2418">
            <v>123</v>
          </cell>
          <cell r="S2418">
            <v>935</v>
          </cell>
          <cell r="T2418" t="str">
            <v>Амортизация Подъем воды</v>
          </cell>
          <cell r="U2418">
            <v>4500000</v>
          </cell>
          <cell r="V2418">
            <v>27</v>
          </cell>
          <cell r="W2418">
            <v>15</v>
          </cell>
          <cell r="X2418">
            <v>12</v>
          </cell>
          <cell r="Y2418">
            <v>55.555555555555557</v>
          </cell>
          <cell r="Z2418">
            <v>2500000</v>
          </cell>
          <cell r="AA2418">
            <v>2000000</v>
          </cell>
          <cell r="AB2418">
            <v>200000000</v>
          </cell>
          <cell r="AC2418">
            <v>1999999.99</v>
          </cell>
          <cell r="AD2418">
            <v>0</v>
          </cell>
          <cell r="AE2418">
            <v>2000000</v>
          </cell>
          <cell r="AF2418">
            <v>0</v>
          </cell>
          <cell r="AG2418">
            <v>11666.666666666666</v>
          </cell>
          <cell r="AH2418">
            <v>13888.888888888889</v>
          </cell>
        </row>
        <row r="2419">
          <cell r="A2419">
            <v>4046</v>
          </cell>
          <cell r="B2419" t="str">
            <v>Ячейка КРУ-6-10 N2</v>
          </cell>
          <cell r="C2419">
            <v>7</v>
          </cell>
          <cell r="D2419" t="str">
            <v>14</v>
          </cell>
          <cell r="E2419" t="str">
            <v>11.05.05</v>
          </cell>
          <cell r="F2419" t="str">
            <v/>
          </cell>
          <cell r="G2419" t="str">
            <v xml:space="preserve">  .  .</v>
          </cell>
          <cell r="H2419">
            <v>0.01</v>
          </cell>
          <cell r="I2419">
            <v>0</v>
          </cell>
          <cell r="J2419">
            <v>0</v>
          </cell>
          <cell r="K2419">
            <v>0.01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0.01</v>
          </cell>
          <cell r="Q2419">
            <v>0</v>
          </cell>
          <cell r="R2419">
            <v>123</v>
          </cell>
          <cell r="S2419">
            <v>935</v>
          </cell>
          <cell r="T2419" t="str">
            <v>Амортизация Подъем воды</v>
          </cell>
          <cell r="U2419">
            <v>4500000</v>
          </cell>
          <cell r="V2419">
            <v>27</v>
          </cell>
          <cell r="W2419">
            <v>15</v>
          </cell>
          <cell r="X2419">
            <v>12</v>
          </cell>
          <cell r="Y2419">
            <v>55.555555555555557</v>
          </cell>
          <cell r="Z2419">
            <v>2500000</v>
          </cell>
          <cell r="AA2419">
            <v>2000000</v>
          </cell>
          <cell r="AB2419">
            <v>200000000</v>
          </cell>
          <cell r="AC2419">
            <v>1999999.99</v>
          </cell>
          <cell r="AD2419">
            <v>0</v>
          </cell>
          <cell r="AE2419">
            <v>2000000</v>
          </cell>
          <cell r="AF2419">
            <v>0</v>
          </cell>
          <cell r="AG2419">
            <v>11666.666666666666</v>
          </cell>
          <cell r="AH2419">
            <v>13888.888888888889</v>
          </cell>
        </row>
        <row r="2420">
          <cell r="A2420">
            <v>4047</v>
          </cell>
          <cell r="B2420" t="str">
            <v>Ячейка КРУ-6-10  N2</v>
          </cell>
          <cell r="C2420">
            <v>7</v>
          </cell>
          <cell r="D2420" t="str">
            <v>14</v>
          </cell>
          <cell r="E2420" t="str">
            <v>11.05.05</v>
          </cell>
          <cell r="F2420" t="str">
            <v/>
          </cell>
          <cell r="G2420" t="str">
            <v xml:space="preserve">  .  .</v>
          </cell>
          <cell r="H2420">
            <v>0.01</v>
          </cell>
          <cell r="I2420">
            <v>0</v>
          </cell>
          <cell r="J2420">
            <v>0</v>
          </cell>
          <cell r="K2420">
            <v>0.01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0.01</v>
          </cell>
          <cell r="Q2420">
            <v>0</v>
          </cell>
          <cell r="R2420">
            <v>123</v>
          </cell>
          <cell r="S2420">
            <v>935</v>
          </cell>
          <cell r="T2420" t="str">
            <v>Амортизация Подъем воды</v>
          </cell>
          <cell r="U2420">
            <v>4500000</v>
          </cell>
          <cell r="V2420">
            <v>27</v>
          </cell>
          <cell r="W2420">
            <v>15</v>
          </cell>
          <cell r="X2420">
            <v>12</v>
          </cell>
          <cell r="Y2420">
            <v>55.555555555555557</v>
          </cell>
          <cell r="Z2420">
            <v>2500000</v>
          </cell>
          <cell r="AA2420">
            <v>2000000</v>
          </cell>
          <cell r="AB2420">
            <v>200000000</v>
          </cell>
          <cell r="AC2420">
            <v>1999999.99</v>
          </cell>
          <cell r="AD2420">
            <v>0</v>
          </cell>
          <cell r="AE2420">
            <v>2000000</v>
          </cell>
          <cell r="AF2420">
            <v>0</v>
          </cell>
          <cell r="AG2420">
            <v>11666.666666666666</v>
          </cell>
          <cell r="AH2420">
            <v>13888.888888888889</v>
          </cell>
        </row>
        <row r="2421">
          <cell r="A2421">
            <v>4048</v>
          </cell>
          <cell r="B2421" t="str">
            <v>Ячейка КРУ-6-10 N2</v>
          </cell>
          <cell r="C2421">
            <v>7</v>
          </cell>
          <cell r="D2421" t="str">
            <v>14</v>
          </cell>
          <cell r="E2421" t="str">
            <v>11.05.05</v>
          </cell>
          <cell r="F2421" t="str">
            <v/>
          </cell>
          <cell r="G2421" t="str">
            <v xml:space="preserve">  .  .</v>
          </cell>
          <cell r="H2421">
            <v>0.01</v>
          </cell>
          <cell r="I2421">
            <v>0</v>
          </cell>
          <cell r="J2421">
            <v>0</v>
          </cell>
          <cell r="K2421">
            <v>0.01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0.01</v>
          </cell>
          <cell r="Q2421">
            <v>0</v>
          </cell>
          <cell r="R2421">
            <v>123</v>
          </cell>
          <cell r="S2421">
            <v>935</v>
          </cell>
          <cell r="T2421" t="str">
            <v>Амортизация Подъем воды</v>
          </cell>
          <cell r="U2421">
            <v>4500000</v>
          </cell>
          <cell r="V2421">
            <v>27</v>
          </cell>
          <cell r="W2421">
            <v>15</v>
          </cell>
          <cell r="X2421">
            <v>12</v>
          </cell>
          <cell r="Y2421">
            <v>55.555555555555557</v>
          </cell>
          <cell r="Z2421">
            <v>2500000</v>
          </cell>
          <cell r="AA2421">
            <v>2000000</v>
          </cell>
          <cell r="AB2421">
            <v>200000000</v>
          </cell>
          <cell r="AC2421">
            <v>1999999.99</v>
          </cell>
          <cell r="AD2421">
            <v>0</v>
          </cell>
          <cell r="AE2421">
            <v>2000000</v>
          </cell>
          <cell r="AF2421">
            <v>0</v>
          </cell>
          <cell r="AG2421">
            <v>11666.666666666666</v>
          </cell>
          <cell r="AH2421">
            <v>13888.888888888889</v>
          </cell>
        </row>
        <row r="2422">
          <cell r="A2422">
            <v>4049</v>
          </cell>
          <cell r="B2422" t="str">
            <v>Ячейка КРУ-6-10 N2</v>
          </cell>
          <cell r="C2422">
            <v>7</v>
          </cell>
          <cell r="D2422" t="str">
            <v>14</v>
          </cell>
          <cell r="E2422" t="str">
            <v>11.05.05</v>
          </cell>
          <cell r="F2422" t="str">
            <v/>
          </cell>
          <cell r="G2422" t="str">
            <v xml:space="preserve">  .  .</v>
          </cell>
          <cell r="H2422">
            <v>0.01</v>
          </cell>
          <cell r="I2422">
            <v>0</v>
          </cell>
          <cell r="J2422">
            <v>0</v>
          </cell>
          <cell r="K2422">
            <v>0.01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0.01</v>
          </cell>
          <cell r="Q2422">
            <v>0</v>
          </cell>
          <cell r="R2422">
            <v>123</v>
          </cell>
          <cell r="S2422">
            <v>935</v>
          </cell>
          <cell r="T2422" t="str">
            <v>Амортизация Подъем воды</v>
          </cell>
          <cell r="U2422">
            <v>4500000</v>
          </cell>
          <cell r="V2422">
            <v>27</v>
          </cell>
          <cell r="W2422">
            <v>15</v>
          </cell>
          <cell r="X2422">
            <v>12</v>
          </cell>
          <cell r="Y2422">
            <v>55.555555555555557</v>
          </cell>
          <cell r="Z2422">
            <v>2500000</v>
          </cell>
          <cell r="AA2422">
            <v>2000000</v>
          </cell>
          <cell r="AB2422">
            <v>200000000</v>
          </cell>
          <cell r="AC2422">
            <v>1999999.99</v>
          </cell>
          <cell r="AD2422">
            <v>0</v>
          </cell>
          <cell r="AE2422">
            <v>2000000</v>
          </cell>
          <cell r="AF2422">
            <v>0</v>
          </cell>
          <cell r="AG2422">
            <v>11666.666666666666</v>
          </cell>
          <cell r="AH2422">
            <v>13888.888888888889</v>
          </cell>
        </row>
        <row r="2423">
          <cell r="A2423">
            <v>4050</v>
          </cell>
          <cell r="B2423" t="str">
            <v>Ячейка КРУ-6-10 N2</v>
          </cell>
          <cell r="C2423">
            <v>7</v>
          </cell>
          <cell r="D2423" t="str">
            <v>14</v>
          </cell>
          <cell r="E2423" t="str">
            <v>11.05.05</v>
          </cell>
          <cell r="F2423" t="str">
            <v/>
          </cell>
          <cell r="G2423" t="str">
            <v xml:space="preserve">  .  .</v>
          </cell>
          <cell r="H2423">
            <v>0.01</v>
          </cell>
          <cell r="I2423">
            <v>0</v>
          </cell>
          <cell r="J2423">
            <v>0</v>
          </cell>
          <cell r="K2423">
            <v>0.01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0.01</v>
          </cell>
          <cell r="Q2423">
            <v>0</v>
          </cell>
          <cell r="R2423">
            <v>123</v>
          </cell>
          <cell r="S2423">
            <v>935</v>
          </cell>
          <cell r="T2423" t="str">
            <v>Амортизация Подъем воды</v>
          </cell>
          <cell r="U2423">
            <v>4500000</v>
          </cell>
          <cell r="V2423">
            <v>27</v>
          </cell>
          <cell r="W2423">
            <v>15</v>
          </cell>
          <cell r="X2423">
            <v>12</v>
          </cell>
          <cell r="Y2423">
            <v>55.555555555555557</v>
          </cell>
          <cell r="Z2423">
            <v>2500000</v>
          </cell>
          <cell r="AA2423">
            <v>2000000</v>
          </cell>
          <cell r="AB2423">
            <v>200000000</v>
          </cell>
          <cell r="AC2423">
            <v>1999999.99</v>
          </cell>
          <cell r="AD2423">
            <v>0</v>
          </cell>
          <cell r="AE2423">
            <v>2000000</v>
          </cell>
          <cell r="AF2423">
            <v>0</v>
          </cell>
          <cell r="AG2423">
            <v>11666.666666666666</v>
          </cell>
          <cell r="AH2423">
            <v>13888.888888888889</v>
          </cell>
        </row>
        <row r="2424">
          <cell r="A2424">
            <v>4051</v>
          </cell>
          <cell r="B2424" t="str">
            <v>Ячейка КРУ-6-10 N2</v>
          </cell>
          <cell r="C2424">
            <v>7</v>
          </cell>
          <cell r="D2424" t="str">
            <v>14</v>
          </cell>
          <cell r="E2424" t="str">
            <v>11.05.05</v>
          </cell>
          <cell r="F2424" t="str">
            <v/>
          </cell>
          <cell r="G2424" t="str">
            <v xml:space="preserve">  .  .</v>
          </cell>
          <cell r="H2424">
            <v>0.01</v>
          </cell>
          <cell r="I2424">
            <v>0</v>
          </cell>
          <cell r="J2424">
            <v>0</v>
          </cell>
          <cell r="K2424">
            <v>0.01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0.01</v>
          </cell>
          <cell r="Q2424">
            <v>0</v>
          </cell>
          <cell r="R2424">
            <v>123</v>
          </cell>
          <cell r="S2424">
            <v>935</v>
          </cell>
          <cell r="T2424" t="str">
            <v>Амортизация Подъем воды</v>
          </cell>
          <cell r="U2424">
            <v>4500000</v>
          </cell>
          <cell r="V2424">
            <v>27</v>
          </cell>
          <cell r="W2424">
            <v>15</v>
          </cell>
          <cell r="X2424">
            <v>12</v>
          </cell>
          <cell r="Y2424">
            <v>55.555555555555557</v>
          </cell>
          <cell r="Z2424">
            <v>2500000</v>
          </cell>
          <cell r="AA2424">
            <v>2000000</v>
          </cell>
          <cell r="AB2424">
            <v>200000000</v>
          </cell>
          <cell r="AC2424">
            <v>1999999.99</v>
          </cell>
          <cell r="AD2424">
            <v>0</v>
          </cell>
          <cell r="AE2424">
            <v>2000000</v>
          </cell>
          <cell r="AF2424">
            <v>0</v>
          </cell>
          <cell r="AG2424">
            <v>11666.666666666666</v>
          </cell>
          <cell r="AH2424">
            <v>13888.888888888889</v>
          </cell>
        </row>
        <row r="2425">
          <cell r="A2425">
            <v>4052</v>
          </cell>
          <cell r="B2425" t="str">
            <v>Ячейка КРУ-6-10 N2</v>
          </cell>
          <cell r="C2425">
            <v>7</v>
          </cell>
          <cell r="D2425" t="str">
            <v>14</v>
          </cell>
          <cell r="E2425" t="str">
            <v>11.05.05</v>
          </cell>
          <cell r="F2425" t="str">
            <v/>
          </cell>
          <cell r="G2425" t="str">
            <v xml:space="preserve">  .  .</v>
          </cell>
          <cell r="H2425">
            <v>0.01</v>
          </cell>
          <cell r="I2425">
            <v>0</v>
          </cell>
          <cell r="J2425">
            <v>0</v>
          </cell>
          <cell r="K2425">
            <v>0.01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0.01</v>
          </cell>
          <cell r="Q2425">
            <v>0</v>
          </cell>
          <cell r="R2425">
            <v>123</v>
          </cell>
          <cell r="S2425">
            <v>935</v>
          </cell>
          <cell r="T2425" t="str">
            <v>Амортизация Подъем воды</v>
          </cell>
          <cell r="U2425">
            <v>4500000</v>
          </cell>
          <cell r="V2425">
            <v>27</v>
          </cell>
          <cell r="W2425">
            <v>15</v>
          </cell>
          <cell r="X2425">
            <v>12</v>
          </cell>
          <cell r="Y2425">
            <v>55.555555555555557</v>
          </cell>
          <cell r="Z2425">
            <v>2500000</v>
          </cell>
          <cell r="AA2425">
            <v>2000000</v>
          </cell>
          <cell r="AB2425">
            <v>200000000</v>
          </cell>
          <cell r="AC2425">
            <v>1999999.99</v>
          </cell>
          <cell r="AD2425">
            <v>0</v>
          </cell>
          <cell r="AE2425">
            <v>2000000</v>
          </cell>
          <cell r="AF2425">
            <v>0</v>
          </cell>
          <cell r="AG2425">
            <v>11666.666666666666</v>
          </cell>
          <cell r="AH2425">
            <v>13888.888888888889</v>
          </cell>
        </row>
        <row r="2426">
          <cell r="A2426">
            <v>4053</v>
          </cell>
          <cell r="B2426" t="str">
            <v>Ячейка КРУ-6-10  N2</v>
          </cell>
          <cell r="C2426">
            <v>7</v>
          </cell>
          <cell r="D2426" t="str">
            <v>14</v>
          </cell>
          <cell r="E2426" t="str">
            <v>11.05.05</v>
          </cell>
          <cell r="F2426" t="str">
            <v/>
          </cell>
          <cell r="G2426" t="str">
            <v xml:space="preserve">  .  .</v>
          </cell>
          <cell r="H2426">
            <v>0.01</v>
          </cell>
          <cell r="I2426">
            <v>0</v>
          </cell>
          <cell r="J2426">
            <v>0</v>
          </cell>
          <cell r="K2426">
            <v>0.01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0.01</v>
          </cell>
          <cell r="Q2426">
            <v>0</v>
          </cell>
          <cell r="R2426">
            <v>123</v>
          </cell>
          <cell r="S2426">
            <v>935</v>
          </cell>
          <cell r="T2426" t="str">
            <v>Амортизация Подъем воды</v>
          </cell>
          <cell r="U2426">
            <v>4500000</v>
          </cell>
          <cell r="V2426">
            <v>27</v>
          </cell>
          <cell r="W2426">
            <v>15</v>
          </cell>
          <cell r="X2426">
            <v>12</v>
          </cell>
          <cell r="Y2426">
            <v>55.555555555555557</v>
          </cell>
          <cell r="Z2426">
            <v>2500000</v>
          </cell>
          <cell r="AA2426">
            <v>2000000</v>
          </cell>
          <cell r="AB2426">
            <v>200000000</v>
          </cell>
          <cell r="AC2426">
            <v>1999999.99</v>
          </cell>
          <cell r="AD2426">
            <v>0</v>
          </cell>
          <cell r="AE2426">
            <v>2000000</v>
          </cell>
          <cell r="AF2426">
            <v>0</v>
          </cell>
          <cell r="AG2426">
            <v>11666.666666666666</v>
          </cell>
          <cell r="AH2426">
            <v>13888.888888888889</v>
          </cell>
        </row>
        <row r="2427">
          <cell r="A2427">
            <v>4054</v>
          </cell>
          <cell r="B2427" t="str">
            <v>Ячейка КРУ-6-10 N2</v>
          </cell>
          <cell r="C2427">
            <v>7</v>
          </cell>
          <cell r="D2427" t="str">
            <v>14</v>
          </cell>
          <cell r="E2427" t="str">
            <v>11.05.05</v>
          </cell>
          <cell r="F2427" t="str">
            <v/>
          </cell>
          <cell r="G2427" t="str">
            <v xml:space="preserve">  .  .</v>
          </cell>
          <cell r="H2427">
            <v>0.01</v>
          </cell>
          <cell r="I2427">
            <v>0</v>
          </cell>
          <cell r="J2427">
            <v>0</v>
          </cell>
          <cell r="K2427">
            <v>0.01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0.01</v>
          </cell>
          <cell r="Q2427">
            <v>0</v>
          </cell>
          <cell r="R2427">
            <v>123</v>
          </cell>
          <cell r="S2427">
            <v>935</v>
          </cell>
          <cell r="T2427" t="str">
            <v>Амортизация Подъем воды</v>
          </cell>
          <cell r="U2427">
            <v>4500000</v>
          </cell>
          <cell r="V2427">
            <v>27</v>
          </cell>
          <cell r="W2427">
            <v>15</v>
          </cell>
          <cell r="X2427">
            <v>12</v>
          </cell>
          <cell r="Y2427">
            <v>55.555555555555557</v>
          </cell>
          <cell r="Z2427">
            <v>2500000</v>
          </cell>
          <cell r="AA2427">
            <v>2000000</v>
          </cell>
          <cell r="AB2427">
            <v>200000000</v>
          </cell>
          <cell r="AC2427">
            <v>1999999.99</v>
          </cell>
          <cell r="AD2427">
            <v>0</v>
          </cell>
          <cell r="AE2427">
            <v>2000000</v>
          </cell>
          <cell r="AF2427">
            <v>0</v>
          </cell>
          <cell r="AG2427">
            <v>11666.666666666666</v>
          </cell>
          <cell r="AH2427">
            <v>13888.888888888889</v>
          </cell>
        </row>
        <row r="2428">
          <cell r="A2428">
            <v>4055</v>
          </cell>
          <cell r="B2428" t="str">
            <v>Ячейка КРУ-6-10 N2</v>
          </cell>
          <cell r="C2428">
            <v>7</v>
          </cell>
          <cell r="D2428" t="str">
            <v>14</v>
          </cell>
          <cell r="E2428" t="str">
            <v>11.05.05</v>
          </cell>
          <cell r="F2428" t="str">
            <v/>
          </cell>
          <cell r="G2428" t="str">
            <v xml:space="preserve">  .  .</v>
          </cell>
          <cell r="H2428">
            <v>0.01</v>
          </cell>
          <cell r="I2428">
            <v>0</v>
          </cell>
          <cell r="J2428">
            <v>0</v>
          </cell>
          <cell r="K2428">
            <v>0.01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0.01</v>
          </cell>
          <cell r="Q2428">
            <v>0</v>
          </cell>
          <cell r="R2428">
            <v>123</v>
          </cell>
          <cell r="S2428">
            <v>935</v>
          </cell>
          <cell r="T2428" t="str">
            <v>Амортизация Подъем воды</v>
          </cell>
          <cell r="U2428">
            <v>4500000</v>
          </cell>
          <cell r="V2428">
            <v>27</v>
          </cell>
          <cell r="W2428">
            <v>15</v>
          </cell>
          <cell r="X2428">
            <v>12</v>
          </cell>
          <cell r="Y2428">
            <v>55.555555555555557</v>
          </cell>
          <cell r="Z2428">
            <v>2500000</v>
          </cell>
          <cell r="AA2428">
            <v>2000000</v>
          </cell>
          <cell r="AB2428">
            <v>200000000</v>
          </cell>
          <cell r="AC2428">
            <v>1999999.99</v>
          </cell>
          <cell r="AD2428">
            <v>0</v>
          </cell>
          <cell r="AE2428">
            <v>2000000</v>
          </cell>
          <cell r="AF2428">
            <v>0</v>
          </cell>
          <cell r="AG2428">
            <v>11666.666666666666</v>
          </cell>
          <cell r="AH2428">
            <v>13888.888888888889</v>
          </cell>
        </row>
        <row r="2429">
          <cell r="A2429">
            <v>4056</v>
          </cell>
          <cell r="B2429" t="str">
            <v>Ячейка КРУ-6-10 N2</v>
          </cell>
          <cell r="C2429">
            <v>7</v>
          </cell>
          <cell r="D2429" t="str">
            <v>14</v>
          </cell>
          <cell r="E2429" t="str">
            <v>11.05.05</v>
          </cell>
          <cell r="F2429" t="str">
            <v/>
          </cell>
          <cell r="G2429" t="str">
            <v xml:space="preserve">  .  .</v>
          </cell>
          <cell r="H2429">
            <v>0.01</v>
          </cell>
          <cell r="I2429">
            <v>0</v>
          </cell>
          <cell r="J2429">
            <v>0</v>
          </cell>
          <cell r="K2429">
            <v>0.01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0.01</v>
          </cell>
          <cell r="Q2429">
            <v>0</v>
          </cell>
          <cell r="R2429">
            <v>123</v>
          </cell>
          <cell r="S2429">
            <v>935</v>
          </cell>
          <cell r="T2429" t="str">
            <v>Амортизация Подъем воды</v>
          </cell>
          <cell r="U2429">
            <v>4500000</v>
          </cell>
          <cell r="V2429">
            <v>27</v>
          </cell>
          <cell r="W2429">
            <v>15</v>
          </cell>
          <cell r="X2429">
            <v>12</v>
          </cell>
          <cell r="Y2429">
            <v>55.555555555555557</v>
          </cell>
          <cell r="Z2429">
            <v>2500000</v>
          </cell>
          <cell r="AA2429">
            <v>2000000</v>
          </cell>
          <cell r="AB2429">
            <v>200000000</v>
          </cell>
          <cell r="AC2429">
            <v>1999999.99</v>
          </cell>
          <cell r="AD2429">
            <v>0</v>
          </cell>
          <cell r="AE2429">
            <v>2000000</v>
          </cell>
          <cell r="AF2429">
            <v>0</v>
          </cell>
          <cell r="AG2429">
            <v>11666.666666666666</v>
          </cell>
          <cell r="AH2429">
            <v>13888.888888888889</v>
          </cell>
        </row>
        <row r="2430">
          <cell r="A2430">
            <v>4057</v>
          </cell>
          <cell r="B2430" t="str">
            <v>Распредпункт ПР-9332 N3</v>
          </cell>
          <cell r="C2430">
            <v>7</v>
          </cell>
          <cell r="D2430" t="str">
            <v>14</v>
          </cell>
          <cell r="E2430" t="str">
            <v>11.05.05</v>
          </cell>
          <cell r="F2430" t="str">
            <v/>
          </cell>
          <cell r="G2430" t="str">
            <v xml:space="preserve">  .  .</v>
          </cell>
          <cell r="H2430">
            <v>0.01</v>
          </cell>
          <cell r="I2430">
            <v>0</v>
          </cell>
          <cell r="J2430">
            <v>0</v>
          </cell>
          <cell r="K2430">
            <v>0.01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0.01</v>
          </cell>
          <cell r="Q2430">
            <v>0</v>
          </cell>
          <cell r="R2430">
            <v>123</v>
          </cell>
          <cell r="S2430">
            <v>935</v>
          </cell>
          <cell r="T2430" t="str">
            <v>Амортизация Подъем воды</v>
          </cell>
          <cell r="U2430">
            <v>127000</v>
          </cell>
          <cell r="V2430">
            <v>27</v>
          </cell>
          <cell r="W2430">
            <v>15</v>
          </cell>
          <cell r="X2430">
            <v>12</v>
          </cell>
          <cell r="Y2430">
            <v>55.555555555555557</v>
          </cell>
          <cell r="Z2430">
            <v>70555.555555555562</v>
          </cell>
          <cell r="AA2430">
            <v>56444.444444444438</v>
          </cell>
          <cell r="AB2430">
            <v>5644444.444444444</v>
          </cell>
          <cell r="AC2430">
            <v>56444.434444444436</v>
          </cell>
          <cell r="AD2430">
            <v>0</v>
          </cell>
          <cell r="AE2430">
            <v>56444.444444444438</v>
          </cell>
          <cell r="AF2430">
            <v>0</v>
          </cell>
          <cell r="AG2430">
            <v>329.25925925925924</v>
          </cell>
          <cell r="AH2430">
            <v>391.97530864197529</v>
          </cell>
        </row>
        <row r="2431">
          <cell r="A2431">
            <v>4058</v>
          </cell>
          <cell r="B2431" t="str">
            <v>Насос 32 В-12 N2</v>
          </cell>
          <cell r="C2431">
            <v>20</v>
          </cell>
          <cell r="D2431" t="str">
            <v>5</v>
          </cell>
          <cell r="E2431" t="str">
            <v>11.05.05</v>
          </cell>
          <cell r="F2431" t="str">
            <v/>
          </cell>
          <cell r="G2431" t="str">
            <v xml:space="preserve">  .  .</v>
          </cell>
          <cell r="H2431">
            <v>0.01</v>
          </cell>
          <cell r="I2431">
            <v>0</v>
          </cell>
          <cell r="J2431">
            <v>0</v>
          </cell>
          <cell r="K2431">
            <v>0.01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0.01</v>
          </cell>
          <cell r="Q2431">
            <v>0</v>
          </cell>
          <cell r="R2431">
            <v>123</v>
          </cell>
          <cell r="S2431">
            <v>935</v>
          </cell>
          <cell r="T2431" t="str">
            <v>Амортизация Подъем воды</v>
          </cell>
          <cell r="U2431">
            <v>5000</v>
          </cell>
          <cell r="V2431">
            <v>9</v>
          </cell>
          <cell r="W2431">
            <v>6</v>
          </cell>
          <cell r="X2431">
            <v>3</v>
          </cell>
          <cell r="Y2431">
            <v>66.666666666666657</v>
          </cell>
          <cell r="Z2431">
            <v>3333.3333333333326</v>
          </cell>
          <cell r="AA2431">
            <v>1666.6666666666674</v>
          </cell>
          <cell r="AB2431">
            <v>166666.66666666674</v>
          </cell>
          <cell r="AC2431">
            <v>1666.6566666666674</v>
          </cell>
          <cell r="AD2431">
            <v>0</v>
          </cell>
          <cell r="AE2431">
            <v>1666.6666666666674</v>
          </cell>
          <cell r="AF2431">
            <v>0</v>
          </cell>
          <cell r="AG2431">
            <v>27.777777777777789</v>
          </cell>
          <cell r="AH2431">
            <v>46.296296296296298</v>
          </cell>
        </row>
        <row r="2432">
          <cell r="A2432">
            <v>4059</v>
          </cell>
          <cell r="B2432" t="str">
            <v>Насос 32В 12М  N2</v>
          </cell>
          <cell r="C2432">
            <v>20</v>
          </cell>
          <cell r="D2432" t="str">
            <v>5</v>
          </cell>
          <cell r="E2432" t="str">
            <v>11.05.05</v>
          </cell>
          <cell r="F2432" t="str">
            <v/>
          </cell>
          <cell r="G2432" t="str">
            <v xml:space="preserve">  .  .</v>
          </cell>
          <cell r="H2432">
            <v>0.01</v>
          </cell>
          <cell r="I2432">
            <v>0</v>
          </cell>
          <cell r="J2432">
            <v>0</v>
          </cell>
          <cell r="K2432">
            <v>0.01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0.01</v>
          </cell>
          <cell r="Q2432">
            <v>0</v>
          </cell>
          <cell r="R2432">
            <v>123</v>
          </cell>
          <cell r="S2432">
            <v>935</v>
          </cell>
          <cell r="T2432" t="str">
            <v>Амортизация Подъем воды</v>
          </cell>
          <cell r="U2432">
            <v>5000</v>
          </cell>
          <cell r="V2432">
            <v>9</v>
          </cell>
          <cell r="W2432">
            <v>6</v>
          </cell>
          <cell r="X2432">
            <v>3</v>
          </cell>
          <cell r="Y2432">
            <v>66.666666666666657</v>
          </cell>
          <cell r="Z2432">
            <v>3333.3333333333326</v>
          </cell>
          <cell r="AA2432">
            <v>1666.6666666666674</v>
          </cell>
          <cell r="AB2432">
            <v>166666.66666666674</v>
          </cell>
          <cell r="AC2432">
            <v>1666.6566666666674</v>
          </cell>
          <cell r="AD2432">
            <v>0</v>
          </cell>
          <cell r="AE2432">
            <v>1666.6666666666674</v>
          </cell>
          <cell r="AF2432">
            <v>0</v>
          </cell>
          <cell r="AG2432">
            <v>27.777777777777789</v>
          </cell>
          <cell r="AH2432">
            <v>46.296296296296298</v>
          </cell>
        </row>
        <row r="2433">
          <cell r="A2433">
            <v>4060</v>
          </cell>
          <cell r="B2433" t="str">
            <v>Насос 32В-12М N2</v>
          </cell>
          <cell r="C2433">
            <v>20</v>
          </cell>
          <cell r="D2433" t="str">
            <v>5</v>
          </cell>
          <cell r="E2433" t="str">
            <v>11.05.05</v>
          </cell>
          <cell r="F2433" t="str">
            <v/>
          </cell>
          <cell r="G2433" t="str">
            <v xml:space="preserve">  .  .</v>
          </cell>
          <cell r="H2433">
            <v>0.01</v>
          </cell>
          <cell r="I2433">
            <v>0</v>
          </cell>
          <cell r="J2433">
            <v>0</v>
          </cell>
          <cell r="K2433">
            <v>0.01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0.01</v>
          </cell>
          <cell r="Q2433">
            <v>0</v>
          </cell>
          <cell r="R2433">
            <v>123</v>
          </cell>
          <cell r="S2433">
            <v>935</v>
          </cell>
          <cell r="T2433" t="str">
            <v>Амортизация Подъем воды</v>
          </cell>
          <cell r="U2433">
            <v>5000</v>
          </cell>
          <cell r="V2433">
            <v>9</v>
          </cell>
          <cell r="W2433">
            <v>6</v>
          </cell>
          <cell r="X2433">
            <v>3</v>
          </cell>
          <cell r="Y2433">
            <v>66.666666666666657</v>
          </cell>
          <cell r="Z2433">
            <v>3333.3333333333326</v>
          </cell>
          <cell r="AA2433">
            <v>1666.6666666666674</v>
          </cell>
          <cell r="AB2433">
            <v>166666.66666666674</v>
          </cell>
          <cell r="AC2433">
            <v>1666.6566666666674</v>
          </cell>
          <cell r="AD2433">
            <v>0</v>
          </cell>
          <cell r="AE2433">
            <v>1666.6666666666674</v>
          </cell>
          <cell r="AF2433">
            <v>0</v>
          </cell>
          <cell r="AG2433">
            <v>27.777777777777789</v>
          </cell>
          <cell r="AH2433">
            <v>46.296296296296298</v>
          </cell>
        </row>
        <row r="2434">
          <cell r="A2434">
            <v>4061</v>
          </cell>
          <cell r="B2434" t="str">
            <v>Насос 22 НДС н/ст 3</v>
          </cell>
          <cell r="C2434">
            <v>20</v>
          </cell>
          <cell r="D2434" t="str">
            <v>5</v>
          </cell>
          <cell r="E2434" t="str">
            <v>11.05.05</v>
          </cell>
          <cell r="F2434" t="str">
            <v/>
          </cell>
          <cell r="G2434" t="str">
            <v xml:space="preserve">  .  .</v>
          </cell>
          <cell r="H2434">
            <v>0.01</v>
          </cell>
          <cell r="I2434">
            <v>0</v>
          </cell>
          <cell r="J2434">
            <v>0</v>
          </cell>
          <cell r="K2434">
            <v>0.01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0.01</v>
          </cell>
          <cell r="Q2434">
            <v>0</v>
          </cell>
          <cell r="R2434">
            <v>123</v>
          </cell>
          <cell r="S2434">
            <v>935</v>
          </cell>
          <cell r="T2434" t="str">
            <v>Амортизация Подъем воды</v>
          </cell>
          <cell r="U2434">
            <v>2800000</v>
          </cell>
          <cell r="V2434">
            <v>9</v>
          </cell>
          <cell r="W2434">
            <v>6</v>
          </cell>
          <cell r="X2434">
            <v>3</v>
          </cell>
          <cell r="Y2434">
            <v>66.666666666666657</v>
          </cell>
          <cell r="Z2434">
            <v>1866666.6666666663</v>
          </cell>
          <cell r="AA2434">
            <v>933333.33333333372</v>
          </cell>
          <cell r="AB2434">
            <v>93333333.333333373</v>
          </cell>
          <cell r="AC2434">
            <v>933333.32333333371</v>
          </cell>
          <cell r="AD2434">
            <v>0</v>
          </cell>
          <cell r="AE2434">
            <v>933333.33333333372</v>
          </cell>
          <cell r="AF2434">
            <v>0</v>
          </cell>
          <cell r="AG2434">
            <v>15555.555555555562</v>
          </cell>
          <cell r="AH2434">
            <v>25925.925925925927</v>
          </cell>
        </row>
        <row r="2435">
          <cell r="A2435">
            <v>4062</v>
          </cell>
          <cell r="B2435" t="str">
            <v>Насос 22 НДС н/ст 3</v>
          </cell>
          <cell r="C2435">
            <v>20</v>
          </cell>
          <cell r="D2435" t="str">
            <v>5</v>
          </cell>
          <cell r="E2435" t="str">
            <v>11.05.05</v>
          </cell>
          <cell r="F2435" t="str">
            <v/>
          </cell>
          <cell r="G2435" t="str">
            <v xml:space="preserve">  .  .</v>
          </cell>
          <cell r="H2435">
            <v>0.01</v>
          </cell>
          <cell r="I2435">
            <v>0</v>
          </cell>
          <cell r="J2435">
            <v>0</v>
          </cell>
          <cell r="K2435">
            <v>0.01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0.01</v>
          </cell>
          <cell r="Q2435">
            <v>0</v>
          </cell>
          <cell r="R2435">
            <v>123</v>
          </cell>
          <cell r="S2435">
            <v>935</v>
          </cell>
          <cell r="T2435" t="str">
            <v>Амортизация Подъем воды</v>
          </cell>
          <cell r="U2435">
            <v>2800000</v>
          </cell>
          <cell r="V2435">
            <v>9</v>
          </cell>
          <cell r="W2435">
            <v>6</v>
          </cell>
          <cell r="X2435">
            <v>3</v>
          </cell>
          <cell r="Y2435">
            <v>66.666666666666657</v>
          </cell>
          <cell r="Z2435">
            <v>1866666.6666666663</v>
          </cell>
          <cell r="AA2435">
            <v>933333.33333333372</v>
          </cell>
          <cell r="AB2435">
            <v>93333333.333333373</v>
          </cell>
          <cell r="AC2435">
            <v>933333.32333333371</v>
          </cell>
          <cell r="AD2435">
            <v>0</v>
          </cell>
          <cell r="AE2435">
            <v>933333.33333333372</v>
          </cell>
          <cell r="AF2435">
            <v>0</v>
          </cell>
          <cell r="AG2435">
            <v>15555.555555555562</v>
          </cell>
          <cell r="AH2435">
            <v>25925.925925925927</v>
          </cell>
        </row>
        <row r="2436">
          <cell r="A2436">
            <v>4063</v>
          </cell>
          <cell r="B2436" t="str">
            <v>Насос 22 НДС н/ст 3</v>
          </cell>
          <cell r="C2436">
            <v>20</v>
          </cell>
          <cell r="D2436" t="str">
            <v>5</v>
          </cell>
          <cell r="E2436" t="str">
            <v>11.05.05</v>
          </cell>
          <cell r="F2436" t="str">
            <v/>
          </cell>
          <cell r="G2436" t="str">
            <v xml:space="preserve">  .  .</v>
          </cell>
          <cell r="H2436">
            <v>0.01</v>
          </cell>
          <cell r="I2436">
            <v>0</v>
          </cell>
          <cell r="J2436">
            <v>0</v>
          </cell>
          <cell r="K2436">
            <v>0.01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0.01</v>
          </cell>
          <cell r="Q2436">
            <v>0</v>
          </cell>
          <cell r="R2436">
            <v>123</v>
          </cell>
          <cell r="S2436">
            <v>935</v>
          </cell>
          <cell r="T2436" t="str">
            <v>Амортизация Подъем воды</v>
          </cell>
          <cell r="U2436">
            <v>2800000</v>
          </cell>
          <cell r="V2436">
            <v>9</v>
          </cell>
          <cell r="W2436">
            <v>6</v>
          </cell>
          <cell r="X2436">
            <v>3</v>
          </cell>
          <cell r="Y2436">
            <v>66.666666666666657</v>
          </cell>
          <cell r="Z2436">
            <v>1866666.6666666663</v>
          </cell>
          <cell r="AA2436">
            <v>933333.33333333372</v>
          </cell>
          <cell r="AB2436">
            <v>93333333.333333373</v>
          </cell>
          <cell r="AC2436">
            <v>933333.32333333371</v>
          </cell>
          <cell r="AD2436">
            <v>0</v>
          </cell>
          <cell r="AE2436">
            <v>933333.33333333372</v>
          </cell>
          <cell r="AF2436">
            <v>0</v>
          </cell>
          <cell r="AG2436">
            <v>15555.555555555562</v>
          </cell>
          <cell r="AH2436">
            <v>25925.925925925927</v>
          </cell>
        </row>
        <row r="2437">
          <cell r="A2437">
            <v>4064</v>
          </cell>
          <cell r="B2437" t="str">
            <v>Насос 22 НДС  N3</v>
          </cell>
          <cell r="C2437">
            <v>20</v>
          </cell>
          <cell r="D2437" t="str">
            <v>5</v>
          </cell>
          <cell r="E2437" t="str">
            <v>11.05.05</v>
          </cell>
          <cell r="F2437" t="str">
            <v/>
          </cell>
          <cell r="G2437" t="str">
            <v xml:space="preserve">  .  .</v>
          </cell>
          <cell r="H2437">
            <v>0.01</v>
          </cell>
          <cell r="I2437">
            <v>0</v>
          </cell>
          <cell r="J2437">
            <v>0</v>
          </cell>
          <cell r="K2437">
            <v>0.01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0.01</v>
          </cell>
          <cell r="Q2437">
            <v>0</v>
          </cell>
          <cell r="R2437">
            <v>123</v>
          </cell>
          <cell r="S2437">
            <v>935</v>
          </cell>
          <cell r="T2437" t="str">
            <v>Амортизация Подъем воды</v>
          </cell>
          <cell r="U2437">
            <v>2800000</v>
          </cell>
          <cell r="V2437">
            <v>9</v>
          </cell>
          <cell r="W2437">
            <v>6</v>
          </cell>
          <cell r="X2437">
            <v>3</v>
          </cell>
          <cell r="Y2437">
            <v>66.666666666666657</v>
          </cell>
          <cell r="Z2437">
            <v>1866666.6666666663</v>
          </cell>
          <cell r="AA2437">
            <v>933333.33333333372</v>
          </cell>
          <cell r="AB2437">
            <v>93333333.333333373</v>
          </cell>
          <cell r="AC2437">
            <v>933333.32333333371</v>
          </cell>
          <cell r="AD2437">
            <v>0</v>
          </cell>
          <cell r="AE2437">
            <v>933333.33333333372</v>
          </cell>
          <cell r="AF2437">
            <v>0</v>
          </cell>
          <cell r="AG2437">
            <v>15555.555555555562</v>
          </cell>
          <cell r="AH2437">
            <v>25925.925925925927</v>
          </cell>
        </row>
        <row r="2438">
          <cell r="A2438">
            <v>4065</v>
          </cell>
          <cell r="B2438" t="str">
            <v>Насос ОП-2-110 н/ст 1</v>
          </cell>
          <cell r="C2438">
            <v>20</v>
          </cell>
          <cell r="D2438" t="str">
            <v>5</v>
          </cell>
          <cell r="E2438" t="str">
            <v>11.05.05</v>
          </cell>
          <cell r="F2438" t="str">
            <v/>
          </cell>
          <cell r="G2438" t="str">
            <v xml:space="preserve">  .  .</v>
          </cell>
          <cell r="H2438">
            <v>0.01</v>
          </cell>
          <cell r="I2438">
            <v>0</v>
          </cell>
          <cell r="J2438">
            <v>0</v>
          </cell>
          <cell r="K2438">
            <v>0.01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0.01</v>
          </cell>
          <cell r="Q2438">
            <v>0</v>
          </cell>
          <cell r="R2438">
            <v>123</v>
          </cell>
          <cell r="S2438">
            <v>935</v>
          </cell>
          <cell r="T2438" t="str">
            <v>Амортизация Подъем воды</v>
          </cell>
          <cell r="U2438">
            <v>74800</v>
          </cell>
          <cell r="V2438">
            <v>9</v>
          </cell>
          <cell r="W2438">
            <v>6</v>
          </cell>
          <cell r="X2438">
            <v>3</v>
          </cell>
          <cell r="Y2438">
            <v>66.666666666666657</v>
          </cell>
          <cell r="Z2438">
            <v>49866.666666666657</v>
          </cell>
          <cell r="AA2438">
            <v>24933.333333333343</v>
          </cell>
          <cell r="AB2438">
            <v>2493333.3333333344</v>
          </cell>
          <cell r="AC2438">
            <v>24933.323333333345</v>
          </cell>
          <cell r="AD2438">
            <v>0</v>
          </cell>
          <cell r="AE2438">
            <v>24933.333333333343</v>
          </cell>
          <cell r="AF2438">
            <v>0</v>
          </cell>
          <cell r="AG2438">
            <v>415.55555555555571</v>
          </cell>
          <cell r="AH2438">
            <v>692.59259259259261</v>
          </cell>
        </row>
        <row r="2439">
          <cell r="A2439">
            <v>4066</v>
          </cell>
          <cell r="B2439" t="str">
            <v>Насос ОП-2-110 н/ст 1</v>
          </cell>
          <cell r="C2439">
            <v>20</v>
          </cell>
          <cell r="D2439" t="str">
            <v>5</v>
          </cell>
          <cell r="E2439" t="str">
            <v>11.05.05</v>
          </cell>
          <cell r="F2439" t="str">
            <v/>
          </cell>
          <cell r="G2439" t="str">
            <v xml:space="preserve">  .  .</v>
          </cell>
          <cell r="H2439">
            <v>0.01</v>
          </cell>
          <cell r="I2439">
            <v>0</v>
          </cell>
          <cell r="J2439">
            <v>0</v>
          </cell>
          <cell r="K2439">
            <v>0.01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0.01</v>
          </cell>
          <cell r="Q2439">
            <v>0</v>
          </cell>
          <cell r="R2439">
            <v>123</v>
          </cell>
          <cell r="S2439">
            <v>935</v>
          </cell>
          <cell r="T2439" t="str">
            <v>Амортизация Подъем воды</v>
          </cell>
          <cell r="U2439">
            <v>74800</v>
          </cell>
          <cell r="V2439">
            <v>9</v>
          </cell>
          <cell r="W2439">
            <v>6</v>
          </cell>
          <cell r="X2439">
            <v>3</v>
          </cell>
          <cell r="Y2439">
            <v>66.666666666666657</v>
          </cell>
          <cell r="Z2439">
            <v>49866.666666666657</v>
          </cell>
          <cell r="AA2439">
            <v>24933.333333333343</v>
          </cell>
          <cell r="AB2439">
            <v>2493333.3333333344</v>
          </cell>
          <cell r="AC2439">
            <v>24933.323333333345</v>
          </cell>
          <cell r="AD2439">
            <v>0</v>
          </cell>
          <cell r="AE2439">
            <v>24933.333333333343</v>
          </cell>
          <cell r="AF2439">
            <v>0</v>
          </cell>
          <cell r="AG2439">
            <v>415.55555555555571</v>
          </cell>
          <cell r="AH2439">
            <v>692.59259259259261</v>
          </cell>
        </row>
        <row r="2440">
          <cell r="A2440">
            <v>4067</v>
          </cell>
          <cell r="B2440" t="str">
            <v>Насос ОП 2-110 N1</v>
          </cell>
          <cell r="C2440">
            <v>20</v>
          </cell>
          <cell r="D2440" t="str">
            <v>5</v>
          </cell>
          <cell r="E2440" t="str">
            <v>11.05.05</v>
          </cell>
          <cell r="F2440" t="str">
            <v/>
          </cell>
          <cell r="G2440" t="str">
            <v xml:space="preserve">  .  .</v>
          </cell>
          <cell r="H2440">
            <v>10196.459999999999</v>
          </cell>
          <cell r="I2440">
            <v>0</v>
          </cell>
          <cell r="J2440">
            <v>0</v>
          </cell>
          <cell r="K2440">
            <v>10196.459999999999</v>
          </cell>
          <cell r="L2440">
            <v>0</v>
          </cell>
          <cell r="M2440">
            <v>169.94</v>
          </cell>
          <cell r="N2440">
            <v>169.94</v>
          </cell>
          <cell r="O2440">
            <v>849.7</v>
          </cell>
          <cell r="P2440">
            <v>9346.76</v>
          </cell>
          <cell r="Q2440">
            <v>50.98</v>
          </cell>
          <cell r="R2440">
            <v>123</v>
          </cell>
          <cell r="S2440">
            <v>935</v>
          </cell>
          <cell r="T2440" t="str">
            <v>Амортизация Подъем воды</v>
          </cell>
          <cell r="U2440">
            <v>74800</v>
          </cell>
          <cell r="V2440">
            <v>9</v>
          </cell>
          <cell r="W2440">
            <v>6</v>
          </cell>
          <cell r="X2440">
            <v>3</v>
          </cell>
          <cell r="Y2440">
            <v>66.666666666666657</v>
          </cell>
          <cell r="Z2440">
            <v>49866.666666666657</v>
          </cell>
          <cell r="AA2440">
            <v>24933.333333333343</v>
          </cell>
          <cell r="AB2440">
            <v>2.667591051159262</v>
          </cell>
          <cell r="AC2440">
            <v>17003.525449503366</v>
          </cell>
          <cell r="AD2440">
            <v>1416.9521161700252</v>
          </cell>
          <cell r="AE2440">
            <v>27199.985449503365</v>
          </cell>
          <cell r="AF2440">
            <v>2266.6521161700252</v>
          </cell>
          <cell r="AG2440">
            <v>453.33309082505599</v>
          </cell>
          <cell r="AH2440">
            <v>692.59259259259261</v>
          </cell>
        </row>
        <row r="2441">
          <cell r="A2441">
            <v>4069</v>
          </cell>
          <cell r="B2441" t="str">
            <v>Пульт управления возбудитель N3</v>
          </cell>
          <cell r="C2441">
            <v>7</v>
          </cell>
          <cell r="D2441" t="str">
            <v>14</v>
          </cell>
          <cell r="E2441" t="str">
            <v>11.05.05</v>
          </cell>
          <cell r="F2441" t="str">
            <v/>
          </cell>
          <cell r="G2441" t="str">
            <v xml:space="preserve">  .  .</v>
          </cell>
          <cell r="H2441">
            <v>0.01</v>
          </cell>
          <cell r="I2441">
            <v>0</v>
          </cell>
          <cell r="J2441">
            <v>0</v>
          </cell>
          <cell r="K2441">
            <v>0.01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0.01</v>
          </cell>
          <cell r="Q2441">
            <v>0</v>
          </cell>
          <cell r="R2441">
            <v>123</v>
          </cell>
          <cell r="S2441">
            <v>935</v>
          </cell>
          <cell r="T2441" t="str">
            <v>Амортизация Подъем воды</v>
          </cell>
          <cell r="U2441">
            <v>34000</v>
          </cell>
          <cell r="V2441">
            <v>27</v>
          </cell>
          <cell r="W2441">
            <v>15</v>
          </cell>
          <cell r="X2441">
            <v>12</v>
          </cell>
          <cell r="Y2441">
            <v>55.555555555555557</v>
          </cell>
          <cell r="Z2441">
            <v>18888.888888888891</v>
          </cell>
          <cell r="AA2441">
            <v>15111.111111111109</v>
          </cell>
          <cell r="AB2441">
            <v>1511111.111111111</v>
          </cell>
          <cell r="AC2441">
            <v>15111.101111111109</v>
          </cell>
          <cell r="AD2441">
            <v>0</v>
          </cell>
          <cell r="AE2441">
            <v>15111.111111111109</v>
          </cell>
          <cell r="AF2441">
            <v>0</v>
          </cell>
          <cell r="AG2441">
            <v>88.148148148148138</v>
          </cell>
          <cell r="AH2441">
            <v>104.93827160493828</v>
          </cell>
        </row>
        <row r="2442">
          <cell r="A2442">
            <v>4071</v>
          </cell>
          <cell r="B2442" t="str">
            <v>Щит КИП н/стN3 повторного использов воды №3</v>
          </cell>
          <cell r="C2442">
            <v>7</v>
          </cell>
          <cell r="D2442" t="str">
            <v>14</v>
          </cell>
          <cell r="E2442" t="str">
            <v>11.05.05</v>
          </cell>
          <cell r="F2442" t="str">
            <v/>
          </cell>
          <cell r="G2442" t="str">
            <v xml:space="preserve">  .  .</v>
          </cell>
          <cell r="H2442">
            <v>0.01</v>
          </cell>
          <cell r="I2442">
            <v>0</v>
          </cell>
          <cell r="J2442">
            <v>0</v>
          </cell>
          <cell r="K2442">
            <v>0.01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0.01</v>
          </cell>
          <cell r="Q2442">
            <v>0</v>
          </cell>
          <cell r="R2442">
            <v>123</v>
          </cell>
          <cell r="S2442">
            <v>935</v>
          </cell>
          <cell r="T2442" t="str">
            <v>Амортизация Подъем воды</v>
          </cell>
          <cell r="U2442">
            <v>40000</v>
          </cell>
          <cell r="V2442">
            <v>27</v>
          </cell>
          <cell r="W2442">
            <v>15</v>
          </cell>
          <cell r="X2442">
            <v>12</v>
          </cell>
          <cell r="Y2442">
            <v>55.555555555555557</v>
          </cell>
          <cell r="Z2442">
            <v>22222.222222222223</v>
          </cell>
          <cell r="AA2442">
            <v>17777.777777777777</v>
          </cell>
          <cell r="AB2442">
            <v>1777777.7777777778</v>
          </cell>
          <cell r="AC2442">
            <v>17777.767777777779</v>
          </cell>
          <cell r="AD2442">
            <v>0</v>
          </cell>
          <cell r="AE2442">
            <v>17777.777777777777</v>
          </cell>
          <cell r="AF2442">
            <v>0</v>
          </cell>
          <cell r="AG2442">
            <v>103.7037037037037</v>
          </cell>
          <cell r="AH2442">
            <v>123.4567901234568</v>
          </cell>
        </row>
        <row r="2443">
          <cell r="A2443">
            <v>4074</v>
          </cell>
          <cell r="B2443" t="str">
            <v>Шкаф сигнализации 6921 4/5 №3</v>
          </cell>
          <cell r="C2443">
            <v>7</v>
          </cell>
          <cell r="D2443" t="str">
            <v>14</v>
          </cell>
          <cell r="E2443" t="str">
            <v>11.05.05</v>
          </cell>
          <cell r="F2443" t="str">
            <v/>
          </cell>
          <cell r="G2443" t="str">
            <v xml:space="preserve">  .  .</v>
          </cell>
          <cell r="H2443">
            <v>0.01</v>
          </cell>
          <cell r="I2443">
            <v>0</v>
          </cell>
          <cell r="J2443">
            <v>0</v>
          </cell>
          <cell r="K2443">
            <v>0.01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0.01</v>
          </cell>
          <cell r="Q2443">
            <v>0</v>
          </cell>
          <cell r="R2443">
            <v>123</v>
          </cell>
          <cell r="S2443">
            <v>935</v>
          </cell>
          <cell r="T2443" t="str">
            <v>Амортизация Подъем воды</v>
          </cell>
          <cell r="U2443">
            <v>36000</v>
          </cell>
          <cell r="V2443">
            <v>27</v>
          </cell>
          <cell r="W2443">
            <v>15</v>
          </cell>
          <cell r="X2443">
            <v>12</v>
          </cell>
          <cell r="Y2443">
            <v>55.555555555555557</v>
          </cell>
          <cell r="Z2443">
            <v>20000</v>
          </cell>
          <cell r="AA2443">
            <v>16000</v>
          </cell>
          <cell r="AB2443">
            <v>1600000</v>
          </cell>
          <cell r="AC2443">
            <v>15999.99</v>
          </cell>
          <cell r="AD2443">
            <v>0</v>
          </cell>
          <cell r="AE2443">
            <v>16000</v>
          </cell>
          <cell r="AF2443">
            <v>0</v>
          </cell>
          <cell r="AG2443">
            <v>93.333333333333329</v>
          </cell>
          <cell r="AH2443">
            <v>111.1111111111111</v>
          </cell>
        </row>
        <row r="2444">
          <cell r="A2444">
            <v>4075</v>
          </cell>
          <cell r="B2444" t="str">
            <v>Шкаф управл ШУ-632 №3</v>
          </cell>
          <cell r="C2444">
            <v>7</v>
          </cell>
          <cell r="D2444" t="str">
            <v>14</v>
          </cell>
          <cell r="E2444" t="str">
            <v>11.05.05</v>
          </cell>
          <cell r="F2444" t="str">
            <v/>
          </cell>
          <cell r="G2444" t="str">
            <v xml:space="preserve">  .  .</v>
          </cell>
          <cell r="H2444">
            <v>0.01</v>
          </cell>
          <cell r="I2444">
            <v>0</v>
          </cell>
          <cell r="J2444">
            <v>0</v>
          </cell>
          <cell r="K2444">
            <v>0.01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0.01</v>
          </cell>
          <cell r="Q2444">
            <v>0</v>
          </cell>
          <cell r="R2444">
            <v>123</v>
          </cell>
          <cell r="S2444">
            <v>935</v>
          </cell>
          <cell r="T2444" t="str">
            <v>Амортизация Подъем воды</v>
          </cell>
          <cell r="U2444">
            <v>8400</v>
          </cell>
          <cell r="V2444">
            <v>27</v>
          </cell>
          <cell r="W2444">
            <v>15</v>
          </cell>
          <cell r="X2444">
            <v>12</v>
          </cell>
          <cell r="Y2444">
            <v>55.555555555555557</v>
          </cell>
          <cell r="Z2444">
            <v>4666.666666666667</v>
          </cell>
          <cell r="AA2444">
            <v>3733.333333333333</v>
          </cell>
          <cell r="AB2444">
            <v>373333.33333333331</v>
          </cell>
          <cell r="AC2444">
            <v>3733.3233333333328</v>
          </cell>
          <cell r="AD2444">
            <v>0</v>
          </cell>
          <cell r="AE2444">
            <v>3733.333333333333</v>
          </cell>
          <cell r="AF2444">
            <v>0</v>
          </cell>
          <cell r="AG2444">
            <v>21.777777777777775</v>
          </cell>
          <cell r="AH2444">
            <v>25.925925925925924</v>
          </cell>
        </row>
        <row r="2445">
          <cell r="A2445">
            <v>4077</v>
          </cell>
          <cell r="B2445" t="str">
            <v>Трансформатор ТДН-10000 н/ст2</v>
          </cell>
          <cell r="C2445">
            <v>7</v>
          </cell>
          <cell r="D2445" t="str">
            <v>14</v>
          </cell>
          <cell r="E2445" t="str">
            <v>11.05.05</v>
          </cell>
          <cell r="F2445" t="str">
            <v/>
          </cell>
          <cell r="G2445" t="str">
            <v xml:space="preserve">  .  .</v>
          </cell>
          <cell r="H2445">
            <v>0.01</v>
          </cell>
          <cell r="I2445">
            <v>0</v>
          </cell>
          <cell r="J2445">
            <v>0</v>
          </cell>
          <cell r="K2445">
            <v>0.01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0.01</v>
          </cell>
          <cell r="Q2445">
            <v>0</v>
          </cell>
          <cell r="R2445">
            <v>123</v>
          </cell>
          <cell r="S2445">
            <v>935</v>
          </cell>
          <cell r="T2445" t="str">
            <v>Амортизация Подъем воды</v>
          </cell>
          <cell r="U2445">
            <v>19200000</v>
          </cell>
          <cell r="V2445">
            <v>27</v>
          </cell>
          <cell r="W2445">
            <v>15</v>
          </cell>
          <cell r="X2445">
            <v>12</v>
          </cell>
          <cell r="Y2445">
            <v>55.555555555555557</v>
          </cell>
          <cell r="Z2445">
            <v>10666666.666666668</v>
          </cell>
          <cell r="AA2445">
            <v>8533333.3333333321</v>
          </cell>
          <cell r="AB2445">
            <v>853333333.33333313</v>
          </cell>
          <cell r="AC2445">
            <v>8533333.3233333323</v>
          </cell>
          <cell r="AD2445">
            <v>0</v>
          </cell>
          <cell r="AE2445">
            <v>8533333.3333333321</v>
          </cell>
          <cell r="AF2445">
            <v>0</v>
          </cell>
          <cell r="AG2445">
            <v>49777.777777777774</v>
          </cell>
          <cell r="AH2445">
            <v>59259.259259259263</v>
          </cell>
        </row>
        <row r="2446">
          <cell r="A2446">
            <v>4078</v>
          </cell>
          <cell r="B2446" t="str">
            <v>Трансформатор ТДН-10000 н/ст 2</v>
          </cell>
          <cell r="C2446">
            <v>7</v>
          </cell>
          <cell r="D2446" t="str">
            <v>14</v>
          </cell>
          <cell r="E2446" t="str">
            <v>11.05.05</v>
          </cell>
          <cell r="F2446" t="str">
            <v/>
          </cell>
          <cell r="G2446" t="str">
            <v xml:space="preserve">  .  .</v>
          </cell>
          <cell r="H2446">
            <v>0.01</v>
          </cell>
          <cell r="I2446">
            <v>0</v>
          </cell>
          <cell r="J2446">
            <v>0</v>
          </cell>
          <cell r="K2446">
            <v>0.01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0.01</v>
          </cell>
          <cell r="Q2446">
            <v>0</v>
          </cell>
          <cell r="R2446">
            <v>123</v>
          </cell>
          <cell r="S2446">
            <v>935</v>
          </cell>
          <cell r="T2446" t="str">
            <v>Амортизация Подъем воды</v>
          </cell>
          <cell r="U2446">
            <v>19200000</v>
          </cell>
          <cell r="V2446">
            <v>27</v>
          </cell>
          <cell r="W2446">
            <v>15</v>
          </cell>
          <cell r="X2446">
            <v>12</v>
          </cell>
          <cell r="Y2446">
            <v>55.555555555555557</v>
          </cell>
          <cell r="Z2446">
            <v>10666666.666666668</v>
          </cell>
          <cell r="AA2446">
            <v>8533333.3333333321</v>
          </cell>
          <cell r="AB2446">
            <v>853333333.33333313</v>
          </cell>
          <cell r="AC2446">
            <v>8533333.3233333323</v>
          </cell>
          <cell r="AD2446">
            <v>0</v>
          </cell>
          <cell r="AE2446">
            <v>8533333.3333333321</v>
          </cell>
          <cell r="AF2446">
            <v>0</v>
          </cell>
          <cell r="AG2446">
            <v>49777.777777777774</v>
          </cell>
          <cell r="AH2446">
            <v>59259.259259259263</v>
          </cell>
        </row>
        <row r="2447">
          <cell r="A2447">
            <v>4079</v>
          </cell>
          <cell r="B2447" t="str">
            <v>Низковольтный пульт С-698 из 9 панел N3</v>
          </cell>
          <cell r="C2447">
            <v>7</v>
          </cell>
          <cell r="D2447" t="str">
            <v>14</v>
          </cell>
          <cell r="E2447" t="str">
            <v>11.05.05</v>
          </cell>
          <cell r="F2447" t="str">
            <v/>
          </cell>
          <cell r="G2447" t="str">
            <v xml:space="preserve">  .  .</v>
          </cell>
          <cell r="H2447">
            <v>0.01</v>
          </cell>
          <cell r="I2447">
            <v>0</v>
          </cell>
          <cell r="J2447">
            <v>0</v>
          </cell>
          <cell r="K2447">
            <v>0.01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0.01</v>
          </cell>
          <cell r="Q2447">
            <v>0</v>
          </cell>
          <cell r="R2447">
            <v>123</v>
          </cell>
          <cell r="S2447">
            <v>935</v>
          </cell>
          <cell r="T2447" t="str">
            <v>Амортизация Подъем воды</v>
          </cell>
          <cell r="U2447">
            <v>13600</v>
          </cell>
          <cell r="V2447">
            <v>27</v>
          </cell>
          <cell r="W2447">
            <v>15</v>
          </cell>
          <cell r="X2447">
            <v>12</v>
          </cell>
          <cell r="Y2447">
            <v>55.555555555555557</v>
          </cell>
          <cell r="Z2447">
            <v>7555.5555555555557</v>
          </cell>
          <cell r="AA2447">
            <v>6044.4444444444443</v>
          </cell>
          <cell r="AB2447">
            <v>604444.44444444438</v>
          </cell>
          <cell r="AC2447">
            <v>6044.4344444444441</v>
          </cell>
          <cell r="AD2447">
            <v>0</v>
          </cell>
          <cell r="AE2447">
            <v>6044.4444444444443</v>
          </cell>
          <cell r="AF2447">
            <v>0</v>
          </cell>
          <cell r="AG2447">
            <v>35.25925925925926</v>
          </cell>
          <cell r="AH2447">
            <v>41.97530864197531</v>
          </cell>
        </row>
        <row r="2448">
          <cell r="A2448">
            <v>4080</v>
          </cell>
          <cell r="B2448" t="str">
            <v>РУ 6кв Ячейка КРУ-6-10  N2</v>
          </cell>
          <cell r="C2448">
            <v>7</v>
          </cell>
          <cell r="D2448" t="str">
            <v>14</v>
          </cell>
          <cell r="E2448" t="str">
            <v>11.05.05</v>
          </cell>
          <cell r="F2448" t="str">
            <v/>
          </cell>
          <cell r="G2448" t="str">
            <v xml:space="preserve">  .  .</v>
          </cell>
          <cell r="H2448">
            <v>0.01</v>
          </cell>
          <cell r="I2448">
            <v>0</v>
          </cell>
          <cell r="J2448">
            <v>0</v>
          </cell>
          <cell r="K2448">
            <v>0.01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0.01</v>
          </cell>
          <cell r="Q2448">
            <v>0</v>
          </cell>
          <cell r="R2448">
            <v>123</v>
          </cell>
          <cell r="S2448">
            <v>935</v>
          </cell>
          <cell r="T2448" t="str">
            <v>Амортизация Подъем воды</v>
          </cell>
          <cell r="U2448">
            <v>240000</v>
          </cell>
          <cell r="V2448">
            <v>27</v>
          </cell>
          <cell r="W2448">
            <v>15</v>
          </cell>
          <cell r="X2448">
            <v>12</v>
          </cell>
          <cell r="Y2448">
            <v>55.555555555555557</v>
          </cell>
          <cell r="Z2448">
            <v>133333.33333333334</v>
          </cell>
          <cell r="AA2448">
            <v>106666.66666666666</v>
          </cell>
          <cell r="AB2448">
            <v>10666666.666666666</v>
          </cell>
          <cell r="AC2448">
            <v>106666.65666666666</v>
          </cell>
          <cell r="AD2448">
            <v>0</v>
          </cell>
          <cell r="AE2448">
            <v>106666.66666666666</v>
          </cell>
          <cell r="AF2448">
            <v>0</v>
          </cell>
          <cell r="AG2448">
            <v>622.22222222222217</v>
          </cell>
          <cell r="AH2448">
            <v>740.74074074074076</v>
          </cell>
        </row>
        <row r="2449">
          <cell r="A2449">
            <v>4081</v>
          </cell>
          <cell r="B2449" t="str">
            <v>РУ-6кв Фидер ТП 110/6 н/ст3</v>
          </cell>
          <cell r="C2449">
            <v>7</v>
          </cell>
          <cell r="D2449" t="str">
            <v>14</v>
          </cell>
          <cell r="E2449" t="str">
            <v>11.05.05</v>
          </cell>
          <cell r="F2449" t="str">
            <v/>
          </cell>
          <cell r="G2449" t="str">
            <v xml:space="preserve">  .  .</v>
          </cell>
          <cell r="H2449">
            <v>0.01</v>
          </cell>
          <cell r="I2449">
            <v>0</v>
          </cell>
          <cell r="J2449">
            <v>0</v>
          </cell>
          <cell r="K2449">
            <v>0.01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0.01</v>
          </cell>
          <cell r="Q2449">
            <v>0</v>
          </cell>
          <cell r="R2449">
            <v>123</v>
          </cell>
          <cell r="S2449">
            <v>935</v>
          </cell>
          <cell r="T2449" t="str">
            <v>Амортизация Подъем воды</v>
          </cell>
          <cell r="U2449">
            <v>1800000</v>
          </cell>
          <cell r="V2449">
            <v>27</v>
          </cell>
          <cell r="W2449">
            <v>15</v>
          </cell>
          <cell r="X2449">
            <v>12</v>
          </cell>
          <cell r="Y2449">
            <v>55.555555555555557</v>
          </cell>
          <cell r="Z2449">
            <v>1000000</v>
          </cell>
          <cell r="AA2449">
            <v>800000</v>
          </cell>
          <cell r="AB2449">
            <v>80000000</v>
          </cell>
          <cell r="AC2449">
            <v>799999.99</v>
          </cell>
          <cell r="AD2449">
            <v>0</v>
          </cell>
          <cell r="AE2449">
            <v>800000</v>
          </cell>
          <cell r="AF2449">
            <v>0</v>
          </cell>
          <cell r="AG2449">
            <v>4666.666666666667</v>
          </cell>
          <cell r="AH2449">
            <v>5555.5555555555557</v>
          </cell>
        </row>
        <row r="2450">
          <cell r="A2450">
            <v>4082</v>
          </cell>
          <cell r="B2450" t="str">
            <v>Фидер ТП-110/6 н/ст 3</v>
          </cell>
          <cell r="C2450">
            <v>7</v>
          </cell>
          <cell r="D2450" t="str">
            <v>14</v>
          </cell>
          <cell r="E2450" t="str">
            <v>11.05.05</v>
          </cell>
          <cell r="F2450" t="str">
            <v/>
          </cell>
          <cell r="G2450" t="str">
            <v xml:space="preserve">  .  .</v>
          </cell>
          <cell r="H2450">
            <v>0.01</v>
          </cell>
          <cell r="I2450">
            <v>0</v>
          </cell>
          <cell r="J2450">
            <v>0</v>
          </cell>
          <cell r="K2450">
            <v>0.01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0.01</v>
          </cell>
          <cell r="Q2450">
            <v>0</v>
          </cell>
          <cell r="R2450">
            <v>123</v>
          </cell>
          <cell r="S2450">
            <v>935</v>
          </cell>
          <cell r="T2450" t="str">
            <v>Амортизация Подъем воды</v>
          </cell>
          <cell r="U2450">
            <v>25000</v>
          </cell>
          <cell r="V2450">
            <v>27</v>
          </cell>
          <cell r="W2450">
            <v>15</v>
          </cell>
          <cell r="X2450">
            <v>12</v>
          </cell>
          <cell r="Y2450">
            <v>55.555555555555557</v>
          </cell>
          <cell r="Z2450">
            <v>13888.888888888889</v>
          </cell>
          <cell r="AA2450">
            <v>11111.111111111111</v>
          </cell>
          <cell r="AB2450">
            <v>1111111.111111111</v>
          </cell>
          <cell r="AC2450">
            <v>11111.101111111109</v>
          </cell>
          <cell r="AD2450">
            <v>0</v>
          </cell>
          <cell r="AE2450">
            <v>11111.111111111109</v>
          </cell>
          <cell r="AF2450">
            <v>0</v>
          </cell>
          <cell r="AG2450">
            <v>64.81481481481481</v>
          </cell>
          <cell r="AH2450">
            <v>77.160493827160494</v>
          </cell>
        </row>
        <row r="2451">
          <cell r="A2451">
            <v>4083</v>
          </cell>
          <cell r="B2451" t="str">
            <v>РУ 6 кв Фидер 6 ТП 110/6 н/ст 3</v>
          </cell>
          <cell r="C2451">
            <v>7</v>
          </cell>
          <cell r="D2451" t="str">
            <v>14</v>
          </cell>
          <cell r="E2451" t="str">
            <v>11.05.05</v>
          </cell>
          <cell r="F2451" t="str">
            <v/>
          </cell>
          <cell r="G2451" t="str">
            <v xml:space="preserve">  .  .</v>
          </cell>
          <cell r="H2451">
            <v>0.01</v>
          </cell>
          <cell r="I2451">
            <v>0</v>
          </cell>
          <cell r="J2451">
            <v>0</v>
          </cell>
          <cell r="K2451">
            <v>0.01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0.01</v>
          </cell>
          <cell r="Q2451">
            <v>0</v>
          </cell>
          <cell r="R2451">
            <v>123</v>
          </cell>
          <cell r="S2451">
            <v>935</v>
          </cell>
          <cell r="T2451" t="str">
            <v>Амортизация Подъем воды</v>
          </cell>
          <cell r="U2451">
            <v>2500</v>
          </cell>
          <cell r="V2451">
            <v>27</v>
          </cell>
          <cell r="W2451">
            <v>15</v>
          </cell>
          <cell r="X2451">
            <v>12</v>
          </cell>
          <cell r="Y2451">
            <v>55.555555555555557</v>
          </cell>
          <cell r="Z2451">
            <v>1388.8888888888889</v>
          </cell>
          <cell r="AA2451">
            <v>1111.1111111111111</v>
          </cell>
          <cell r="AB2451">
            <v>111111.11111111111</v>
          </cell>
          <cell r="AC2451">
            <v>1111.1011111111111</v>
          </cell>
          <cell r="AD2451">
            <v>0</v>
          </cell>
          <cell r="AE2451">
            <v>1111.1111111111111</v>
          </cell>
          <cell r="AF2451">
            <v>0</v>
          </cell>
          <cell r="AG2451">
            <v>6.481481481481481</v>
          </cell>
          <cell r="AH2451">
            <v>7.7160493827160499</v>
          </cell>
        </row>
        <row r="2452">
          <cell r="A2452">
            <v>4084</v>
          </cell>
          <cell r="B2452" t="str">
            <v>РУ-6 кв Фидер 4 ТП 110/6 н/ст 3</v>
          </cell>
          <cell r="C2452">
            <v>7</v>
          </cell>
          <cell r="D2452" t="str">
            <v>14</v>
          </cell>
          <cell r="E2452" t="str">
            <v>11.05.05</v>
          </cell>
          <cell r="F2452" t="str">
            <v/>
          </cell>
          <cell r="G2452" t="str">
            <v xml:space="preserve">  .  .</v>
          </cell>
          <cell r="H2452">
            <v>0.01</v>
          </cell>
          <cell r="I2452">
            <v>0</v>
          </cell>
          <cell r="J2452">
            <v>0</v>
          </cell>
          <cell r="K2452">
            <v>0.01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0.01</v>
          </cell>
          <cell r="Q2452">
            <v>0</v>
          </cell>
          <cell r="R2452">
            <v>123</v>
          </cell>
          <cell r="S2452">
            <v>935</v>
          </cell>
          <cell r="T2452" t="str">
            <v>Амортизация Подъем воды</v>
          </cell>
          <cell r="U2452">
            <v>1800000</v>
          </cell>
          <cell r="V2452">
            <v>27</v>
          </cell>
          <cell r="W2452">
            <v>15</v>
          </cell>
          <cell r="X2452">
            <v>12</v>
          </cell>
          <cell r="Y2452">
            <v>55.555555555555557</v>
          </cell>
          <cell r="Z2452">
            <v>1000000</v>
          </cell>
          <cell r="AA2452">
            <v>800000</v>
          </cell>
          <cell r="AB2452">
            <v>80000000</v>
          </cell>
          <cell r="AC2452">
            <v>799999.99</v>
          </cell>
          <cell r="AD2452">
            <v>0</v>
          </cell>
          <cell r="AE2452">
            <v>800000</v>
          </cell>
          <cell r="AF2452">
            <v>0</v>
          </cell>
          <cell r="AG2452">
            <v>4666.666666666667</v>
          </cell>
          <cell r="AH2452">
            <v>5555.5555555555557</v>
          </cell>
        </row>
        <row r="2453">
          <cell r="A2453">
            <v>4085</v>
          </cell>
          <cell r="B2453" t="str">
            <v>РУ-65 кв Фидер 5 ТП 110/6 н/ст 3</v>
          </cell>
          <cell r="C2453">
            <v>7</v>
          </cell>
          <cell r="D2453" t="str">
            <v>14</v>
          </cell>
          <cell r="E2453" t="str">
            <v>11.05.05</v>
          </cell>
          <cell r="F2453" t="str">
            <v/>
          </cell>
          <cell r="G2453" t="str">
            <v xml:space="preserve">  .  .</v>
          </cell>
          <cell r="H2453">
            <v>0.01</v>
          </cell>
          <cell r="I2453">
            <v>0</v>
          </cell>
          <cell r="J2453">
            <v>0</v>
          </cell>
          <cell r="K2453">
            <v>0.01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0.01</v>
          </cell>
          <cell r="Q2453">
            <v>0</v>
          </cell>
          <cell r="R2453">
            <v>123</v>
          </cell>
          <cell r="S2453">
            <v>935</v>
          </cell>
          <cell r="T2453" t="str">
            <v>Амортизация Подъем воды</v>
          </cell>
          <cell r="U2453">
            <v>1800000</v>
          </cell>
          <cell r="V2453">
            <v>27</v>
          </cell>
          <cell r="W2453">
            <v>15</v>
          </cell>
          <cell r="X2453">
            <v>12</v>
          </cell>
          <cell r="Y2453">
            <v>55.555555555555557</v>
          </cell>
          <cell r="Z2453">
            <v>1000000</v>
          </cell>
          <cell r="AA2453">
            <v>800000</v>
          </cell>
          <cell r="AB2453">
            <v>80000000</v>
          </cell>
          <cell r="AC2453">
            <v>799999.99</v>
          </cell>
          <cell r="AD2453">
            <v>0</v>
          </cell>
          <cell r="AE2453">
            <v>800000</v>
          </cell>
          <cell r="AF2453">
            <v>0</v>
          </cell>
          <cell r="AG2453">
            <v>4666.666666666667</v>
          </cell>
          <cell r="AH2453">
            <v>5555.5555555555557</v>
          </cell>
        </row>
        <row r="2454">
          <cell r="A2454">
            <v>4086</v>
          </cell>
          <cell r="B2454" t="str">
            <v>РУ-6 кв Фидер 7 ТП 110/6 н/ст3</v>
          </cell>
          <cell r="C2454">
            <v>7</v>
          </cell>
          <cell r="D2454" t="str">
            <v>14</v>
          </cell>
          <cell r="E2454" t="str">
            <v>11.05.05</v>
          </cell>
          <cell r="F2454" t="str">
            <v/>
          </cell>
          <cell r="G2454" t="str">
            <v xml:space="preserve">  .  .</v>
          </cell>
          <cell r="H2454">
            <v>0.01</v>
          </cell>
          <cell r="I2454">
            <v>0</v>
          </cell>
          <cell r="J2454">
            <v>0</v>
          </cell>
          <cell r="K2454">
            <v>0.01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0.01</v>
          </cell>
          <cell r="Q2454">
            <v>0</v>
          </cell>
          <cell r="R2454">
            <v>123</v>
          </cell>
          <cell r="S2454">
            <v>935</v>
          </cell>
          <cell r="T2454" t="str">
            <v>Амортизация Подъем воды</v>
          </cell>
          <cell r="U2454">
            <v>1800000</v>
          </cell>
          <cell r="V2454">
            <v>27</v>
          </cell>
          <cell r="W2454">
            <v>15</v>
          </cell>
          <cell r="X2454">
            <v>12</v>
          </cell>
          <cell r="Y2454">
            <v>55.555555555555557</v>
          </cell>
          <cell r="Z2454">
            <v>1000000</v>
          </cell>
          <cell r="AA2454">
            <v>800000</v>
          </cell>
          <cell r="AB2454">
            <v>80000000</v>
          </cell>
          <cell r="AC2454">
            <v>799999.99</v>
          </cell>
          <cell r="AD2454">
            <v>0</v>
          </cell>
          <cell r="AE2454">
            <v>800000</v>
          </cell>
          <cell r="AF2454">
            <v>0</v>
          </cell>
          <cell r="AG2454">
            <v>4666.666666666667</v>
          </cell>
          <cell r="AH2454">
            <v>5555.5555555555557</v>
          </cell>
        </row>
        <row r="2455">
          <cell r="A2455">
            <v>4087</v>
          </cell>
          <cell r="B2455" t="str">
            <v>РУ-6 кв Фидер 8 ТП 110/6 кв  н/ст 3</v>
          </cell>
          <cell r="C2455">
            <v>7</v>
          </cell>
          <cell r="D2455" t="str">
            <v>14</v>
          </cell>
          <cell r="E2455" t="str">
            <v>11.05.05</v>
          </cell>
          <cell r="F2455" t="str">
            <v/>
          </cell>
          <cell r="G2455" t="str">
            <v xml:space="preserve">  .  .</v>
          </cell>
          <cell r="H2455">
            <v>0.01</v>
          </cell>
          <cell r="I2455">
            <v>0</v>
          </cell>
          <cell r="J2455">
            <v>0</v>
          </cell>
          <cell r="K2455">
            <v>0.01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0.01</v>
          </cell>
          <cell r="Q2455">
            <v>0</v>
          </cell>
          <cell r="R2455">
            <v>123</v>
          </cell>
          <cell r="S2455">
            <v>935</v>
          </cell>
          <cell r="T2455" t="str">
            <v>Амортизация Подъем воды</v>
          </cell>
          <cell r="U2455">
            <v>1800000</v>
          </cell>
          <cell r="V2455">
            <v>27</v>
          </cell>
          <cell r="W2455">
            <v>15</v>
          </cell>
          <cell r="X2455">
            <v>12</v>
          </cell>
          <cell r="Y2455">
            <v>55.555555555555557</v>
          </cell>
          <cell r="Z2455">
            <v>1000000</v>
          </cell>
          <cell r="AA2455">
            <v>800000</v>
          </cell>
          <cell r="AB2455">
            <v>80000000</v>
          </cell>
          <cell r="AC2455">
            <v>799999.99</v>
          </cell>
          <cell r="AD2455">
            <v>0</v>
          </cell>
          <cell r="AE2455">
            <v>800000</v>
          </cell>
          <cell r="AF2455">
            <v>0</v>
          </cell>
          <cell r="AG2455">
            <v>4666.666666666667</v>
          </cell>
          <cell r="AH2455">
            <v>5555.5555555555557</v>
          </cell>
        </row>
        <row r="2456">
          <cell r="A2456">
            <v>4088</v>
          </cell>
          <cell r="B2456" t="str">
            <v>РУ-6 кв ТП 110/6 н/ст3</v>
          </cell>
          <cell r="C2456">
            <v>7</v>
          </cell>
          <cell r="D2456" t="str">
            <v>14</v>
          </cell>
          <cell r="E2456" t="str">
            <v>11.05.05</v>
          </cell>
          <cell r="F2456" t="str">
            <v/>
          </cell>
          <cell r="G2456" t="str">
            <v xml:space="preserve">  .  .</v>
          </cell>
          <cell r="H2456">
            <v>0.01</v>
          </cell>
          <cell r="I2456">
            <v>0</v>
          </cell>
          <cell r="J2456">
            <v>0</v>
          </cell>
          <cell r="K2456">
            <v>0.01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0.01</v>
          </cell>
          <cell r="Q2456">
            <v>0</v>
          </cell>
          <cell r="R2456">
            <v>123</v>
          </cell>
          <cell r="S2456">
            <v>935</v>
          </cell>
          <cell r="T2456" t="str">
            <v>Амортизация Подъем воды</v>
          </cell>
          <cell r="U2456">
            <v>1800000</v>
          </cell>
          <cell r="V2456">
            <v>27</v>
          </cell>
          <cell r="W2456">
            <v>15</v>
          </cell>
          <cell r="X2456">
            <v>12</v>
          </cell>
          <cell r="Y2456">
            <v>55.555555555555557</v>
          </cell>
          <cell r="Z2456">
            <v>1000000</v>
          </cell>
          <cell r="AA2456">
            <v>800000</v>
          </cell>
          <cell r="AB2456">
            <v>80000000</v>
          </cell>
          <cell r="AC2456">
            <v>799999.99</v>
          </cell>
          <cell r="AD2456">
            <v>0</v>
          </cell>
          <cell r="AE2456">
            <v>800000</v>
          </cell>
          <cell r="AF2456">
            <v>0</v>
          </cell>
          <cell r="AG2456">
            <v>4666.666666666667</v>
          </cell>
          <cell r="AH2456">
            <v>5555.5555555555557</v>
          </cell>
        </row>
        <row r="2457">
          <cell r="A2457">
            <v>4089</v>
          </cell>
          <cell r="B2457" t="str">
            <v>РУ-6 кв Фидер 10 ТП-110/6 н/ст 3</v>
          </cell>
          <cell r="C2457">
            <v>7</v>
          </cell>
          <cell r="D2457" t="str">
            <v>14</v>
          </cell>
          <cell r="E2457" t="str">
            <v>11.05.05</v>
          </cell>
          <cell r="F2457" t="str">
            <v/>
          </cell>
          <cell r="G2457" t="str">
            <v xml:space="preserve">  .  .</v>
          </cell>
          <cell r="H2457">
            <v>0.01</v>
          </cell>
          <cell r="I2457">
            <v>0</v>
          </cell>
          <cell r="J2457">
            <v>0</v>
          </cell>
          <cell r="K2457">
            <v>0.01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0.01</v>
          </cell>
          <cell r="Q2457">
            <v>0</v>
          </cell>
          <cell r="R2457">
            <v>123</v>
          </cell>
          <cell r="S2457">
            <v>935</v>
          </cell>
          <cell r="T2457" t="str">
            <v>Амортизация Подъем воды</v>
          </cell>
          <cell r="U2457">
            <v>1800000</v>
          </cell>
          <cell r="V2457">
            <v>27</v>
          </cell>
          <cell r="W2457">
            <v>15</v>
          </cell>
          <cell r="X2457">
            <v>12</v>
          </cell>
          <cell r="Y2457">
            <v>55.555555555555557</v>
          </cell>
          <cell r="Z2457">
            <v>1000000</v>
          </cell>
          <cell r="AA2457">
            <v>800000</v>
          </cell>
          <cell r="AB2457">
            <v>80000000</v>
          </cell>
          <cell r="AC2457">
            <v>799999.99</v>
          </cell>
          <cell r="AD2457">
            <v>0</v>
          </cell>
          <cell r="AE2457">
            <v>800000</v>
          </cell>
          <cell r="AF2457">
            <v>0</v>
          </cell>
          <cell r="AG2457">
            <v>4666.666666666667</v>
          </cell>
          <cell r="AH2457">
            <v>5555.5555555555557</v>
          </cell>
        </row>
        <row r="2458">
          <cell r="A2458">
            <v>4090</v>
          </cell>
          <cell r="B2458" t="str">
            <v>РУ-6 кв Фидер 11 ТП 110/6 н/ст 3</v>
          </cell>
          <cell r="C2458">
            <v>7</v>
          </cell>
          <cell r="D2458" t="str">
            <v>14</v>
          </cell>
          <cell r="E2458" t="str">
            <v>11.05.05</v>
          </cell>
          <cell r="F2458" t="str">
            <v/>
          </cell>
          <cell r="G2458" t="str">
            <v xml:space="preserve">  .  .</v>
          </cell>
          <cell r="H2458">
            <v>0.01</v>
          </cell>
          <cell r="I2458">
            <v>0</v>
          </cell>
          <cell r="J2458">
            <v>0</v>
          </cell>
          <cell r="K2458">
            <v>0.01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0.01</v>
          </cell>
          <cell r="Q2458">
            <v>0</v>
          </cell>
          <cell r="R2458">
            <v>123</v>
          </cell>
          <cell r="S2458">
            <v>935</v>
          </cell>
          <cell r="T2458" t="str">
            <v>Амортизация Подъем воды</v>
          </cell>
          <cell r="U2458">
            <v>1800000</v>
          </cell>
          <cell r="V2458">
            <v>27</v>
          </cell>
          <cell r="W2458">
            <v>15</v>
          </cell>
          <cell r="X2458">
            <v>12</v>
          </cell>
          <cell r="Y2458">
            <v>55.555555555555557</v>
          </cell>
          <cell r="Z2458">
            <v>1000000</v>
          </cell>
          <cell r="AA2458">
            <v>800000</v>
          </cell>
          <cell r="AB2458">
            <v>80000000</v>
          </cell>
          <cell r="AC2458">
            <v>799999.99</v>
          </cell>
          <cell r="AD2458">
            <v>0</v>
          </cell>
          <cell r="AE2458">
            <v>800000</v>
          </cell>
          <cell r="AF2458">
            <v>0</v>
          </cell>
          <cell r="AG2458">
            <v>4666.666666666667</v>
          </cell>
          <cell r="AH2458">
            <v>5555.5555555555557</v>
          </cell>
        </row>
        <row r="2459">
          <cell r="A2459">
            <v>4091</v>
          </cell>
          <cell r="B2459" t="str">
            <v>РУ-6 кв Фидер 12 ТП 110/6 н/ст 3</v>
          </cell>
          <cell r="C2459">
            <v>7</v>
          </cell>
          <cell r="D2459" t="str">
            <v>14</v>
          </cell>
          <cell r="E2459" t="str">
            <v>11.05.05</v>
          </cell>
          <cell r="F2459" t="str">
            <v/>
          </cell>
          <cell r="G2459" t="str">
            <v xml:space="preserve">  .  .</v>
          </cell>
          <cell r="H2459">
            <v>0.01</v>
          </cell>
          <cell r="I2459">
            <v>0</v>
          </cell>
          <cell r="J2459">
            <v>0</v>
          </cell>
          <cell r="K2459">
            <v>0.01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0.01</v>
          </cell>
          <cell r="Q2459">
            <v>0</v>
          </cell>
          <cell r="R2459">
            <v>123</v>
          </cell>
          <cell r="S2459">
            <v>935</v>
          </cell>
          <cell r="T2459" t="str">
            <v>Амортизация Подъем воды</v>
          </cell>
          <cell r="U2459">
            <v>1800000</v>
          </cell>
          <cell r="V2459">
            <v>27</v>
          </cell>
          <cell r="W2459">
            <v>15</v>
          </cell>
          <cell r="X2459">
            <v>12</v>
          </cell>
          <cell r="Y2459">
            <v>55.555555555555557</v>
          </cell>
          <cell r="Z2459">
            <v>1000000</v>
          </cell>
          <cell r="AA2459">
            <v>800000</v>
          </cell>
          <cell r="AB2459">
            <v>80000000</v>
          </cell>
          <cell r="AC2459">
            <v>799999.99</v>
          </cell>
          <cell r="AD2459">
            <v>0</v>
          </cell>
          <cell r="AE2459">
            <v>800000</v>
          </cell>
          <cell r="AF2459">
            <v>0</v>
          </cell>
          <cell r="AG2459">
            <v>4666.666666666667</v>
          </cell>
          <cell r="AH2459">
            <v>5555.5555555555557</v>
          </cell>
        </row>
        <row r="2460">
          <cell r="A2460">
            <v>4092</v>
          </cell>
          <cell r="B2460" t="str">
            <v>РУ-6кв Фидер 13 ТП 110/6 н/ст 3</v>
          </cell>
          <cell r="C2460">
            <v>7</v>
          </cell>
          <cell r="D2460" t="str">
            <v>14</v>
          </cell>
          <cell r="E2460" t="str">
            <v>11.05.05</v>
          </cell>
          <cell r="F2460" t="str">
            <v/>
          </cell>
          <cell r="G2460" t="str">
            <v xml:space="preserve">  .  .</v>
          </cell>
          <cell r="H2460">
            <v>0.01</v>
          </cell>
          <cell r="I2460">
            <v>0</v>
          </cell>
          <cell r="J2460">
            <v>0</v>
          </cell>
          <cell r="K2460">
            <v>0.01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0.01</v>
          </cell>
          <cell r="Q2460">
            <v>0</v>
          </cell>
          <cell r="R2460">
            <v>123</v>
          </cell>
          <cell r="S2460">
            <v>935</v>
          </cell>
          <cell r="T2460" t="str">
            <v>Амортизация Подъем воды</v>
          </cell>
          <cell r="U2460">
            <v>1800000</v>
          </cell>
          <cell r="V2460">
            <v>27</v>
          </cell>
          <cell r="W2460">
            <v>15</v>
          </cell>
          <cell r="X2460">
            <v>12</v>
          </cell>
          <cell r="Y2460">
            <v>55.555555555555557</v>
          </cell>
          <cell r="Z2460">
            <v>1000000</v>
          </cell>
          <cell r="AA2460">
            <v>800000</v>
          </cell>
          <cell r="AB2460">
            <v>80000000</v>
          </cell>
          <cell r="AC2460">
            <v>799999.99</v>
          </cell>
          <cell r="AD2460">
            <v>0</v>
          </cell>
          <cell r="AE2460">
            <v>800000</v>
          </cell>
          <cell r="AF2460">
            <v>0</v>
          </cell>
          <cell r="AG2460">
            <v>4666.666666666667</v>
          </cell>
          <cell r="AH2460">
            <v>5555.5555555555557</v>
          </cell>
        </row>
        <row r="2461">
          <cell r="A2461">
            <v>4093</v>
          </cell>
          <cell r="B2461" t="str">
            <v>РУ-6кв Фидер 14 ТП 110/6 н/ст3</v>
          </cell>
          <cell r="C2461">
            <v>7</v>
          </cell>
          <cell r="D2461" t="str">
            <v>14</v>
          </cell>
          <cell r="E2461" t="str">
            <v>11.05.05</v>
          </cell>
          <cell r="F2461" t="str">
            <v/>
          </cell>
          <cell r="G2461" t="str">
            <v xml:space="preserve">  .  .</v>
          </cell>
          <cell r="H2461">
            <v>0.01</v>
          </cell>
          <cell r="I2461">
            <v>0</v>
          </cell>
          <cell r="J2461">
            <v>0</v>
          </cell>
          <cell r="K2461">
            <v>0.01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0.01</v>
          </cell>
          <cell r="Q2461">
            <v>0</v>
          </cell>
          <cell r="R2461">
            <v>123</v>
          </cell>
          <cell r="S2461">
            <v>935</v>
          </cell>
          <cell r="T2461" t="str">
            <v>Амортизация Подъем воды</v>
          </cell>
          <cell r="U2461">
            <v>1800000</v>
          </cell>
          <cell r="V2461">
            <v>27</v>
          </cell>
          <cell r="W2461">
            <v>15</v>
          </cell>
          <cell r="X2461">
            <v>12</v>
          </cell>
          <cell r="Y2461">
            <v>55.555555555555557</v>
          </cell>
          <cell r="Z2461">
            <v>1000000</v>
          </cell>
          <cell r="AA2461">
            <v>800000</v>
          </cell>
          <cell r="AB2461">
            <v>80000000</v>
          </cell>
          <cell r="AC2461">
            <v>799999.99</v>
          </cell>
          <cell r="AD2461">
            <v>0</v>
          </cell>
          <cell r="AE2461">
            <v>800000</v>
          </cell>
          <cell r="AF2461">
            <v>0</v>
          </cell>
          <cell r="AG2461">
            <v>4666.666666666667</v>
          </cell>
          <cell r="AH2461">
            <v>5555.5555555555557</v>
          </cell>
        </row>
        <row r="2462">
          <cell r="A2462">
            <v>4094</v>
          </cell>
          <cell r="B2462" t="str">
            <v>РУ-6 кв Фидер 15 ТП 110/6 н/ст 3</v>
          </cell>
          <cell r="C2462">
            <v>7</v>
          </cell>
          <cell r="D2462" t="str">
            <v>14</v>
          </cell>
          <cell r="E2462" t="str">
            <v>11.05.05</v>
          </cell>
          <cell r="F2462" t="str">
            <v/>
          </cell>
          <cell r="G2462" t="str">
            <v xml:space="preserve">  .  .</v>
          </cell>
          <cell r="H2462">
            <v>0.01</v>
          </cell>
          <cell r="I2462">
            <v>0</v>
          </cell>
          <cell r="J2462">
            <v>0</v>
          </cell>
          <cell r="K2462">
            <v>0.01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0.01</v>
          </cell>
          <cell r="Q2462">
            <v>0</v>
          </cell>
          <cell r="R2462">
            <v>123</v>
          </cell>
          <cell r="S2462">
            <v>935</v>
          </cell>
          <cell r="T2462" t="str">
            <v>Амортизация Подъем воды</v>
          </cell>
          <cell r="U2462">
            <v>1800000</v>
          </cell>
          <cell r="V2462">
            <v>27</v>
          </cell>
          <cell r="W2462">
            <v>15</v>
          </cell>
          <cell r="X2462">
            <v>12</v>
          </cell>
          <cell r="Y2462">
            <v>55.555555555555557</v>
          </cell>
          <cell r="Z2462">
            <v>1000000</v>
          </cell>
          <cell r="AA2462">
            <v>800000</v>
          </cell>
          <cell r="AB2462">
            <v>80000000</v>
          </cell>
          <cell r="AC2462">
            <v>799999.99</v>
          </cell>
          <cell r="AD2462">
            <v>0</v>
          </cell>
          <cell r="AE2462">
            <v>800000</v>
          </cell>
          <cell r="AF2462">
            <v>0</v>
          </cell>
          <cell r="AG2462">
            <v>4666.666666666667</v>
          </cell>
          <cell r="AH2462">
            <v>5555.5555555555557</v>
          </cell>
        </row>
        <row r="2463">
          <cell r="A2463">
            <v>4095</v>
          </cell>
          <cell r="B2463" t="str">
            <v>РУ-6 кев фидер 16 ТП 110/6 н/ст 3</v>
          </cell>
          <cell r="C2463">
            <v>7</v>
          </cell>
          <cell r="D2463" t="str">
            <v>14</v>
          </cell>
          <cell r="E2463" t="str">
            <v>11.05.05</v>
          </cell>
          <cell r="F2463" t="str">
            <v/>
          </cell>
          <cell r="G2463" t="str">
            <v xml:space="preserve">  .  .</v>
          </cell>
          <cell r="H2463">
            <v>0.01</v>
          </cell>
          <cell r="I2463">
            <v>0</v>
          </cell>
          <cell r="J2463">
            <v>0</v>
          </cell>
          <cell r="K2463">
            <v>0.01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0.01</v>
          </cell>
          <cell r="Q2463">
            <v>0</v>
          </cell>
          <cell r="R2463">
            <v>123</v>
          </cell>
          <cell r="S2463">
            <v>935</v>
          </cell>
          <cell r="T2463" t="str">
            <v>Амортизация Подъем воды</v>
          </cell>
          <cell r="U2463">
            <v>1800000</v>
          </cell>
          <cell r="V2463">
            <v>27</v>
          </cell>
          <cell r="W2463">
            <v>15</v>
          </cell>
          <cell r="X2463">
            <v>12</v>
          </cell>
          <cell r="Y2463">
            <v>55.555555555555557</v>
          </cell>
          <cell r="Z2463">
            <v>1000000</v>
          </cell>
          <cell r="AA2463">
            <v>800000</v>
          </cell>
          <cell r="AB2463">
            <v>80000000</v>
          </cell>
          <cell r="AC2463">
            <v>799999.99</v>
          </cell>
          <cell r="AD2463">
            <v>0</v>
          </cell>
          <cell r="AE2463">
            <v>800000</v>
          </cell>
          <cell r="AF2463">
            <v>0</v>
          </cell>
          <cell r="AG2463">
            <v>4666.666666666667</v>
          </cell>
          <cell r="AH2463">
            <v>5555.5555555555557</v>
          </cell>
        </row>
        <row r="2464">
          <cell r="A2464">
            <v>4096</v>
          </cell>
          <cell r="B2464" t="str">
            <v>РУ-6 кв Фидер 17 ТП-110/6 н/ст3</v>
          </cell>
          <cell r="C2464">
            <v>7</v>
          </cell>
          <cell r="D2464" t="str">
            <v>14</v>
          </cell>
          <cell r="E2464" t="str">
            <v>11.05.05</v>
          </cell>
          <cell r="F2464" t="str">
            <v/>
          </cell>
          <cell r="G2464" t="str">
            <v xml:space="preserve">  .  .</v>
          </cell>
          <cell r="H2464">
            <v>0.01</v>
          </cell>
          <cell r="I2464">
            <v>0</v>
          </cell>
          <cell r="J2464">
            <v>0</v>
          </cell>
          <cell r="K2464">
            <v>0.01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0.01</v>
          </cell>
          <cell r="Q2464">
            <v>0</v>
          </cell>
          <cell r="R2464">
            <v>123</v>
          </cell>
          <cell r="S2464">
            <v>935</v>
          </cell>
          <cell r="T2464" t="str">
            <v>Амортизация Подъем воды</v>
          </cell>
          <cell r="U2464">
            <v>1800000</v>
          </cell>
          <cell r="V2464">
            <v>27</v>
          </cell>
          <cell r="W2464">
            <v>15</v>
          </cell>
          <cell r="X2464">
            <v>12</v>
          </cell>
          <cell r="Y2464">
            <v>55.555555555555557</v>
          </cell>
          <cell r="Z2464">
            <v>1000000</v>
          </cell>
          <cell r="AA2464">
            <v>800000</v>
          </cell>
          <cell r="AB2464">
            <v>80000000</v>
          </cell>
          <cell r="AC2464">
            <v>799999.99</v>
          </cell>
          <cell r="AD2464">
            <v>0</v>
          </cell>
          <cell r="AE2464">
            <v>800000</v>
          </cell>
          <cell r="AF2464">
            <v>0</v>
          </cell>
          <cell r="AG2464">
            <v>4666.666666666667</v>
          </cell>
          <cell r="AH2464">
            <v>5555.5555555555557</v>
          </cell>
        </row>
        <row r="2465">
          <cell r="A2465">
            <v>4097</v>
          </cell>
          <cell r="B2465" t="str">
            <v>РУ-6 кв фидер 18 ТП 110/6 н/ст 3</v>
          </cell>
          <cell r="C2465">
            <v>7</v>
          </cell>
          <cell r="D2465" t="str">
            <v>14</v>
          </cell>
          <cell r="E2465" t="str">
            <v>11.05.05</v>
          </cell>
          <cell r="F2465" t="str">
            <v/>
          </cell>
          <cell r="G2465" t="str">
            <v xml:space="preserve">  .  .</v>
          </cell>
          <cell r="H2465">
            <v>0.01</v>
          </cell>
          <cell r="I2465">
            <v>0</v>
          </cell>
          <cell r="J2465">
            <v>0</v>
          </cell>
          <cell r="K2465">
            <v>0.01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0.01</v>
          </cell>
          <cell r="Q2465">
            <v>0</v>
          </cell>
          <cell r="R2465">
            <v>123</v>
          </cell>
          <cell r="S2465">
            <v>935</v>
          </cell>
          <cell r="T2465" t="str">
            <v>Амортизация Подъем воды</v>
          </cell>
          <cell r="U2465">
            <v>1800000</v>
          </cell>
          <cell r="V2465">
            <v>27</v>
          </cell>
          <cell r="W2465">
            <v>15</v>
          </cell>
          <cell r="X2465">
            <v>12</v>
          </cell>
          <cell r="Y2465">
            <v>55.555555555555557</v>
          </cell>
          <cell r="Z2465">
            <v>1000000</v>
          </cell>
          <cell r="AA2465">
            <v>800000</v>
          </cell>
          <cell r="AB2465">
            <v>80000000</v>
          </cell>
          <cell r="AC2465">
            <v>799999.99</v>
          </cell>
          <cell r="AD2465">
            <v>0</v>
          </cell>
          <cell r="AE2465">
            <v>800000</v>
          </cell>
          <cell r="AF2465">
            <v>0</v>
          </cell>
          <cell r="AG2465">
            <v>4666.666666666667</v>
          </cell>
          <cell r="AH2465">
            <v>5555.5555555555557</v>
          </cell>
        </row>
        <row r="2466">
          <cell r="A2466">
            <v>4098</v>
          </cell>
          <cell r="B2466" t="str">
            <v>РУ-6 кв фидер 19 ТП 110/6 н/ст3</v>
          </cell>
          <cell r="C2466">
            <v>7</v>
          </cell>
          <cell r="D2466" t="str">
            <v>14</v>
          </cell>
          <cell r="E2466" t="str">
            <v>11.05.05</v>
          </cell>
          <cell r="F2466" t="str">
            <v/>
          </cell>
          <cell r="G2466" t="str">
            <v xml:space="preserve">  .  .</v>
          </cell>
          <cell r="H2466">
            <v>0.01</v>
          </cell>
          <cell r="I2466">
            <v>0</v>
          </cell>
          <cell r="J2466">
            <v>0</v>
          </cell>
          <cell r="K2466">
            <v>0.01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0.01</v>
          </cell>
          <cell r="Q2466">
            <v>0</v>
          </cell>
          <cell r="R2466">
            <v>123</v>
          </cell>
          <cell r="S2466">
            <v>935</v>
          </cell>
          <cell r="T2466" t="str">
            <v>Амортизация Подъем воды</v>
          </cell>
          <cell r="U2466">
            <v>1800000</v>
          </cell>
          <cell r="V2466">
            <v>27</v>
          </cell>
          <cell r="W2466">
            <v>15</v>
          </cell>
          <cell r="X2466">
            <v>12</v>
          </cell>
          <cell r="Y2466">
            <v>55.555555555555557</v>
          </cell>
          <cell r="Z2466">
            <v>1000000</v>
          </cell>
          <cell r="AA2466">
            <v>800000</v>
          </cell>
          <cell r="AB2466">
            <v>80000000</v>
          </cell>
          <cell r="AC2466">
            <v>799999.99</v>
          </cell>
          <cell r="AD2466">
            <v>0</v>
          </cell>
          <cell r="AE2466">
            <v>800000</v>
          </cell>
          <cell r="AF2466">
            <v>0</v>
          </cell>
          <cell r="AG2466">
            <v>4666.666666666667</v>
          </cell>
          <cell r="AH2466">
            <v>5555.5555555555557</v>
          </cell>
        </row>
        <row r="2467">
          <cell r="A2467">
            <v>4102</v>
          </cell>
          <cell r="B2467" t="str">
            <v>Щит станции управления N1</v>
          </cell>
          <cell r="C2467">
            <v>7</v>
          </cell>
          <cell r="D2467" t="str">
            <v>14</v>
          </cell>
          <cell r="E2467" t="str">
            <v>11.05.05</v>
          </cell>
          <cell r="F2467" t="str">
            <v/>
          </cell>
          <cell r="G2467" t="str">
            <v xml:space="preserve">  .  .</v>
          </cell>
          <cell r="H2467">
            <v>0.01</v>
          </cell>
          <cell r="I2467">
            <v>0</v>
          </cell>
          <cell r="J2467">
            <v>0</v>
          </cell>
          <cell r="K2467">
            <v>0.01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0.01</v>
          </cell>
          <cell r="Q2467">
            <v>0</v>
          </cell>
          <cell r="R2467">
            <v>123</v>
          </cell>
          <cell r="S2467">
            <v>935</v>
          </cell>
          <cell r="T2467" t="str">
            <v>Амортизация Подъем воды</v>
          </cell>
          <cell r="U2467">
            <v>112504</v>
          </cell>
          <cell r="V2467">
            <v>27</v>
          </cell>
          <cell r="W2467">
            <v>15</v>
          </cell>
          <cell r="X2467">
            <v>12</v>
          </cell>
          <cell r="Y2467">
            <v>55.555555555555557</v>
          </cell>
          <cell r="Z2467">
            <v>62502.222222222226</v>
          </cell>
          <cell r="AA2467">
            <v>50001.777777777774</v>
          </cell>
          <cell r="AB2467">
            <v>5000177.7777777771</v>
          </cell>
          <cell r="AC2467">
            <v>50001.767777777772</v>
          </cell>
          <cell r="AD2467">
            <v>0</v>
          </cell>
          <cell r="AE2467">
            <v>50001.777777777774</v>
          </cell>
          <cell r="AF2467">
            <v>0</v>
          </cell>
          <cell r="AG2467">
            <v>291.677037037037</v>
          </cell>
          <cell r="AH2467">
            <v>347.23456790123458</v>
          </cell>
        </row>
        <row r="2468">
          <cell r="A2468">
            <v>4105</v>
          </cell>
          <cell r="B2468" t="str">
            <v>Фидер ТП-110/6 н/ст1</v>
          </cell>
          <cell r="C2468">
            <v>7</v>
          </cell>
          <cell r="D2468" t="str">
            <v>14</v>
          </cell>
          <cell r="E2468" t="str">
            <v>11.05.05</v>
          </cell>
          <cell r="F2468" t="str">
            <v/>
          </cell>
          <cell r="G2468" t="str">
            <v xml:space="preserve">  .  .</v>
          </cell>
          <cell r="H2468">
            <v>0.01</v>
          </cell>
          <cell r="I2468">
            <v>0</v>
          </cell>
          <cell r="J2468">
            <v>0</v>
          </cell>
          <cell r="K2468">
            <v>0.01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0.01</v>
          </cell>
          <cell r="Q2468">
            <v>0</v>
          </cell>
          <cell r="R2468">
            <v>123</v>
          </cell>
          <cell r="S2468">
            <v>935</v>
          </cell>
          <cell r="T2468" t="str">
            <v>Амортизация Подъем воды</v>
          </cell>
          <cell r="U2468">
            <v>25000</v>
          </cell>
          <cell r="V2468">
            <v>27</v>
          </cell>
          <cell r="W2468">
            <v>15</v>
          </cell>
          <cell r="X2468">
            <v>12</v>
          </cell>
          <cell r="Y2468">
            <v>55.555555555555557</v>
          </cell>
          <cell r="Z2468">
            <v>13888.888888888889</v>
          </cell>
          <cell r="AA2468">
            <v>11111.111111111111</v>
          </cell>
          <cell r="AB2468">
            <v>1111111.111111111</v>
          </cell>
          <cell r="AC2468">
            <v>11111.101111111109</v>
          </cell>
          <cell r="AD2468">
            <v>0</v>
          </cell>
          <cell r="AE2468">
            <v>11111.111111111109</v>
          </cell>
          <cell r="AF2468">
            <v>0</v>
          </cell>
          <cell r="AG2468">
            <v>64.81481481481481</v>
          </cell>
          <cell r="AH2468">
            <v>77.160493827160494</v>
          </cell>
        </row>
        <row r="2469">
          <cell r="A2469">
            <v>4106</v>
          </cell>
          <cell r="B2469" t="str">
            <v>Трансформатор ТМ-250/6/4   N1</v>
          </cell>
          <cell r="C2469">
            <v>7</v>
          </cell>
          <cell r="D2469" t="str">
            <v>14</v>
          </cell>
          <cell r="E2469" t="str">
            <v>11.05.05</v>
          </cell>
          <cell r="F2469" t="str">
            <v/>
          </cell>
          <cell r="G2469" t="str">
            <v xml:space="preserve">  .  .</v>
          </cell>
          <cell r="H2469">
            <v>0.01</v>
          </cell>
          <cell r="I2469">
            <v>0</v>
          </cell>
          <cell r="J2469">
            <v>0</v>
          </cell>
          <cell r="K2469">
            <v>0.01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0.01</v>
          </cell>
          <cell r="Q2469">
            <v>0</v>
          </cell>
          <cell r="R2469">
            <v>123</v>
          </cell>
          <cell r="S2469">
            <v>935</v>
          </cell>
          <cell r="T2469" t="str">
            <v>Амортизация Подъем воды</v>
          </cell>
          <cell r="U2469">
            <v>650000</v>
          </cell>
          <cell r="V2469">
            <v>27</v>
          </cell>
          <cell r="W2469">
            <v>15</v>
          </cell>
          <cell r="X2469">
            <v>12</v>
          </cell>
          <cell r="Y2469">
            <v>55.555555555555557</v>
          </cell>
          <cell r="Z2469">
            <v>361111.11111111112</v>
          </cell>
          <cell r="AA2469">
            <v>288888.88888888888</v>
          </cell>
          <cell r="AB2469">
            <v>28888888.888888888</v>
          </cell>
          <cell r="AC2469">
            <v>288888.87888888887</v>
          </cell>
          <cell r="AD2469">
            <v>0</v>
          </cell>
          <cell r="AE2469">
            <v>288888.88888888888</v>
          </cell>
          <cell r="AF2469">
            <v>0</v>
          </cell>
          <cell r="AG2469">
            <v>1685.185185185185</v>
          </cell>
          <cell r="AH2469">
            <v>2006.1728395061727</v>
          </cell>
        </row>
        <row r="2470">
          <cell r="A2470">
            <v>4107</v>
          </cell>
          <cell r="B2470" t="str">
            <v>Трансформатор ТМ-250/6/4  N1</v>
          </cell>
          <cell r="C2470">
            <v>7</v>
          </cell>
          <cell r="D2470" t="str">
            <v>14</v>
          </cell>
          <cell r="E2470" t="str">
            <v>11.05.05</v>
          </cell>
          <cell r="F2470" t="str">
            <v/>
          </cell>
          <cell r="G2470" t="str">
            <v xml:space="preserve">  .  .</v>
          </cell>
          <cell r="H2470">
            <v>0.01</v>
          </cell>
          <cell r="I2470">
            <v>0</v>
          </cell>
          <cell r="J2470">
            <v>0</v>
          </cell>
          <cell r="K2470">
            <v>0.01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0.01</v>
          </cell>
          <cell r="Q2470">
            <v>0</v>
          </cell>
          <cell r="R2470">
            <v>123</v>
          </cell>
          <cell r="S2470">
            <v>935</v>
          </cell>
          <cell r="T2470" t="str">
            <v>Амортизация Подъем воды</v>
          </cell>
          <cell r="U2470">
            <v>650000</v>
          </cell>
          <cell r="V2470">
            <v>27</v>
          </cell>
          <cell r="W2470">
            <v>15</v>
          </cell>
          <cell r="X2470">
            <v>12</v>
          </cell>
          <cell r="Y2470">
            <v>55.555555555555557</v>
          </cell>
          <cell r="Z2470">
            <v>361111.11111111112</v>
          </cell>
          <cell r="AA2470">
            <v>288888.88888888888</v>
          </cell>
          <cell r="AB2470">
            <v>28888888.888888888</v>
          </cell>
          <cell r="AC2470">
            <v>288888.87888888887</v>
          </cell>
          <cell r="AD2470">
            <v>0</v>
          </cell>
          <cell r="AE2470">
            <v>288888.88888888888</v>
          </cell>
          <cell r="AF2470">
            <v>0</v>
          </cell>
          <cell r="AG2470">
            <v>1685.185185185185</v>
          </cell>
          <cell r="AH2470">
            <v>2006.1728395061727</v>
          </cell>
        </row>
        <row r="2471">
          <cell r="A2471">
            <v>4108</v>
          </cell>
          <cell r="B2471" t="str">
            <v>Щит КИП ЩП 2ПС N1</v>
          </cell>
          <cell r="C2471">
            <v>7</v>
          </cell>
          <cell r="D2471" t="str">
            <v>14</v>
          </cell>
          <cell r="E2471" t="str">
            <v>11.05.05</v>
          </cell>
          <cell r="F2471" t="str">
            <v/>
          </cell>
          <cell r="G2471" t="str">
            <v xml:space="preserve">  .  .</v>
          </cell>
          <cell r="H2471">
            <v>0.01</v>
          </cell>
          <cell r="I2471">
            <v>0</v>
          </cell>
          <cell r="J2471">
            <v>0</v>
          </cell>
          <cell r="K2471">
            <v>0.01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0.01</v>
          </cell>
          <cell r="Q2471">
            <v>0</v>
          </cell>
          <cell r="R2471">
            <v>123</v>
          </cell>
          <cell r="S2471">
            <v>935</v>
          </cell>
          <cell r="T2471" t="str">
            <v>Амортизация Подъем воды</v>
          </cell>
          <cell r="U2471">
            <v>40000</v>
          </cell>
          <cell r="V2471">
            <v>27</v>
          </cell>
          <cell r="W2471">
            <v>15</v>
          </cell>
          <cell r="X2471">
            <v>12</v>
          </cell>
          <cell r="Y2471">
            <v>55.555555555555557</v>
          </cell>
          <cell r="Z2471">
            <v>22222.222222222223</v>
          </cell>
          <cell r="AA2471">
            <v>17777.777777777777</v>
          </cell>
          <cell r="AB2471">
            <v>1777777.7777777778</v>
          </cell>
          <cell r="AC2471">
            <v>17777.767777777779</v>
          </cell>
          <cell r="AD2471">
            <v>0</v>
          </cell>
          <cell r="AE2471">
            <v>17777.777777777777</v>
          </cell>
          <cell r="AF2471">
            <v>0</v>
          </cell>
          <cell r="AG2471">
            <v>103.7037037037037</v>
          </cell>
          <cell r="AH2471">
            <v>123.4567901234568</v>
          </cell>
        </row>
        <row r="2472">
          <cell r="A2472">
            <v>4109</v>
          </cell>
          <cell r="B2472" t="str">
            <v>Щит релейный из 2хпанелей N1</v>
          </cell>
          <cell r="C2472">
            <v>7</v>
          </cell>
          <cell r="D2472" t="str">
            <v>14</v>
          </cell>
          <cell r="E2472" t="str">
            <v>11.05.05</v>
          </cell>
          <cell r="F2472" t="str">
            <v/>
          </cell>
          <cell r="G2472" t="str">
            <v xml:space="preserve">  .  .</v>
          </cell>
          <cell r="H2472">
            <v>0.01</v>
          </cell>
          <cell r="I2472">
            <v>0</v>
          </cell>
          <cell r="J2472">
            <v>0</v>
          </cell>
          <cell r="K2472">
            <v>0.01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0.01</v>
          </cell>
          <cell r="Q2472">
            <v>0</v>
          </cell>
          <cell r="R2472">
            <v>123</v>
          </cell>
          <cell r="S2472">
            <v>935</v>
          </cell>
          <cell r="T2472" t="str">
            <v>Амортизация Подъем воды</v>
          </cell>
          <cell r="U2472">
            <v>50000</v>
          </cell>
          <cell r="V2472">
            <v>27</v>
          </cell>
          <cell r="W2472">
            <v>15</v>
          </cell>
          <cell r="X2472">
            <v>12</v>
          </cell>
          <cell r="Y2472">
            <v>55.555555555555557</v>
          </cell>
          <cell r="Z2472">
            <v>27777.777777777777</v>
          </cell>
          <cell r="AA2472">
            <v>22222.222222222223</v>
          </cell>
          <cell r="AB2472">
            <v>2222222.222222222</v>
          </cell>
          <cell r="AC2472">
            <v>22222.212222222221</v>
          </cell>
          <cell r="AD2472">
            <v>0</v>
          </cell>
          <cell r="AE2472">
            <v>22222.222222222219</v>
          </cell>
          <cell r="AF2472">
            <v>0</v>
          </cell>
          <cell r="AG2472">
            <v>129.62962962962962</v>
          </cell>
          <cell r="AH2472">
            <v>154.32098765432099</v>
          </cell>
        </row>
        <row r="2473">
          <cell r="A2473">
            <v>4110</v>
          </cell>
          <cell r="B2473" t="str">
            <v>Щит управлен и защиты 14 панелей н/ст 3</v>
          </cell>
          <cell r="C2473">
            <v>7</v>
          </cell>
          <cell r="D2473" t="str">
            <v>14</v>
          </cell>
          <cell r="E2473" t="str">
            <v>11.05.05</v>
          </cell>
          <cell r="F2473" t="str">
            <v/>
          </cell>
          <cell r="G2473" t="str">
            <v xml:space="preserve">  .  .</v>
          </cell>
          <cell r="H2473">
            <v>0.01</v>
          </cell>
          <cell r="I2473">
            <v>0</v>
          </cell>
          <cell r="J2473">
            <v>0</v>
          </cell>
          <cell r="K2473">
            <v>0.01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0.01</v>
          </cell>
          <cell r="Q2473">
            <v>0</v>
          </cell>
          <cell r="R2473">
            <v>123</v>
          </cell>
          <cell r="S2473">
            <v>935</v>
          </cell>
          <cell r="T2473" t="str">
            <v>Амортизация Подъем воды</v>
          </cell>
          <cell r="U2473">
            <v>112504</v>
          </cell>
          <cell r="V2473">
            <v>27</v>
          </cell>
          <cell r="W2473">
            <v>15</v>
          </cell>
          <cell r="X2473">
            <v>12</v>
          </cell>
          <cell r="Y2473">
            <v>55.555555555555557</v>
          </cell>
          <cell r="Z2473">
            <v>62502.222222222226</v>
          </cell>
          <cell r="AA2473">
            <v>50001.777777777774</v>
          </cell>
          <cell r="AB2473">
            <v>5000177.7777777771</v>
          </cell>
          <cell r="AC2473">
            <v>50001.767777777772</v>
          </cell>
          <cell r="AD2473">
            <v>0</v>
          </cell>
          <cell r="AE2473">
            <v>50001.777777777774</v>
          </cell>
          <cell r="AF2473">
            <v>0</v>
          </cell>
          <cell r="AG2473">
            <v>291.677037037037</v>
          </cell>
          <cell r="AH2473">
            <v>347.23456790123458</v>
          </cell>
        </row>
        <row r="2474">
          <cell r="A2474">
            <v>4111</v>
          </cell>
          <cell r="B2474" t="str">
            <v>Фидер 19 ТП 110/6 н/ст 1</v>
          </cell>
          <cell r="C2474">
            <v>7</v>
          </cell>
          <cell r="D2474" t="str">
            <v>14</v>
          </cell>
          <cell r="E2474" t="str">
            <v>11.05.05</v>
          </cell>
          <cell r="F2474" t="str">
            <v/>
          </cell>
          <cell r="G2474" t="str">
            <v xml:space="preserve">  .  .</v>
          </cell>
          <cell r="H2474">
            <v>0.01</v>
          </cell>
          <cell r="I2474">
            <v>0</v>
          </cell>
          <cell r="J2474">
            <v>0</v>
          </cell>
          <cell r="K2474">
            <v>0.01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0.01</v>
          </cell>
          <cell r="Q2474">
            <v>0</v>
          </cell>
          <cell r="R2474">
            <v>123</v>
          </cell>
          <cell r="S2474">
            <v>935</v>
          </cell>
          <cell r="T2474" t="str">
            <v>амортизация (Очистка воды)</v>
          </cell>
          <cell r="U2474">
            <v>25000</v>
          </cell>
          <cell r="V2474">
            <v>27</v>
          </cell>
          <cell r="W2474">
            <v>15</v>
          </cell>
          <cell r="X2474">
            <v>12</v>
          </cell>
          <cell r="Y2474">
            <v>55.555555555555557</v>
          </cell>
          <cell r="Z2474">
            <v>13888.888888888889</v>
          </cell>
          <cell r="AA2474">
            <v>11111.111111111111</v>
          </cell>
          <cell r="AB2474">
            <v>1111111.111111111</v>
          </cell>
          <cell r="AC2474">
            <v>11111.101111111109</v>
          </cell>
          <cell r="AD2474">
            <v>0</v>
          </cell>
          <cell r="AE2474">
            <v>11111.111111111109</v>
          </cell>
          <cell r="AF2474">
            <v>0</v>
          </cell>
          <cell r="AG2474">
            <v>64.81481481481481</v>
          </cell>
          <cell r="AH2474">
            <v>77.160493827160494</v>
          </cell>
        </row>
        <row r="2475">
          <cell r="A2475">
            <v>4112</v>
          </cell>
          <cell r="B2475" t="str">
            <v>Фидер 20 ТП 110/6 н/ст 1</v>
          </cell>
          <cell r="C2475">
            <v>7</v>
          </cell>
          <cell r="D2475" t="str">
            <v>14</v>
          </cell>
          <cell r="E2475" t="str">
            <v>11.05.05</v>
          </cell>
          <cell r="F2475" t="str">
            <v/>
          </cell>
          <cell r="G2475" t="str">
            <v xml:space="preserve">  .  .</v>
          </cell>
          <cell r="H2475">
            <v>0.01</v>
          </cell>
          <cell r="I2475">
            <v>0</v>
          </cell>
          <cell r="J2475">
            <v>0</v>
          </cell>
          <cell r="K2475">
            <v>0.01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0.01</v>
          </cell>
          <cell r="Q2475">
            <v>0</v>
          </cell>
          <cell r="R2475">
            <v>123</v>
          </cell>
          <cell r="S2475">
            <v>935</v>
          </cell>
          <cell r="T2475" t="str">
            <v>Амортизация Подъем воды</v>
          </cell>
          <cell r="U2475">
            <v>25000</v>
          </cell>
          <cell r="V2475">
            <v>27</v>
          </cell>
          <cell r="W2475">
            <v>15</v>
          </cell>
          <cell r="X2475">
            <v>12</v>
          </cell>
          <cell r="Y2475">
            <v>55.555555555555557</v>
          </cell>
          <cell r="Z2475">
            <v>13888.888888888889</v>
          </cell>
          <cell r="AA2475">
            <v>11111.111111111111</v>
          </cell>
          <cell r="AB2475">
            <v>1111111.111111111</v>
          </cell>
          <cell r="AC2475">
            <v>11111.101111111109</v>
          </cell>
          <cell r="AD2475">
            <v>0</v>
          </cell>
          <cell r="AE2475">
            <v>11111.111111111109</v>
          </cell>
          <cell r="AF2475">
            <v>0</v>
          </cell>
          <cell r="AG2475">
            <v>64.81481481481481</v>
          </cell>
          <cell r="AH2475">
            <v>77.160493827160494</v>
          </cell>
        </row>
        <row r="2476">
          <cell r="A2476">
            <v>4113</v>
          </cell>
          <cell r="B2476" t="str">
            <v>Фидер 22 ТП 110/6 н/ст 1</v>
          </cell>
          <cell r="C2476">
            <v>7</v>
          </cell>
          <cell r="D2476" t="str">
            <v>14</v>
          </cell>
          <cell r="E2476" t="str">
            <v>11.05.05</v>
          </cell>
          <cell r="F2476" t="str">
            <v/>
          </cell>
          <cell r="G2476" t="str">
            <v xml:space="preserve">  .  .</v>
          </cell>
          <cell r="H2476">
            <v>0.01</v>
          </cell>
          <cell r="I2476">
            <v>0</v>
          </cell>
          <cell r="J2476">
            <v>0</v>
          </cell>
          <cell r="K2476">
            <v>0.01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0.01</v>
          </cell>
          <cell r="Q2476">
            <v>0</v>
          </cell>
          <cell r="R2476">
            <v>123</v>
          </cell>
          <cell r="S2476">
            <v>935</v>
          </cell>
          <cell r="T2476" t="str">
            <v>Амортизация Подъем воды</v>
          </cell>
          <cell r="U2476">
            <v>25000</v>
          </cell>
          <cell r="V2476">
            <v>27</v>
          </cell>
          <cell r="W2476">
            <v>15</v>
          </cell>
          <cell r="X2476">
            <v>12</v>
          </cell>
          <cell r="Y2476">
            <v>55.555555555555557</v>
          </cell>
          <cell r="Z2476">
            <v>13888.888888888889</v>
          </cell>
          <cell r="AA2476">
            <v>11111.111111111111</v>
          </cell>
          <cell r="AB2476">
            <v>1111111.111111111</v>
          </cell>
          <cell r="AC2476">
            <v>11111.101111111109</v>
          </cell>
          <cell r="AD2476">
            <v>0</v>
          </cell>
          <cell r="AE2476">
            <v>11111.111111111109</v>
          </cell>
          <cell r="AF2476">
            <v>0</v>
          </cell>
          <cell r="AG2476">
            <v>64.81481481481481</v>
          </cell>
          <cell r="AH2476">
            <v>77.160493827160494</v>
          </cell>
        </row>
        <row r="2477">
          <cell r="A2477">
            <v>4114</v>
          </cell>
          <cell r="B2477" t="str">
            <v>Фидер 21 ТП 110/6 н/ст 1</v>
          </cell>
          <cell r="C2477">
            <v>7</v>
          </cell>
          <cell r="D2477" t="str">
            <v>14</v>
          </cell>
          <cell r="E2477" t="str">
            <v>11.05.05</v>
          </cell>
          <cell r="F2477" t="str">
            <v/>
          </cell>
          <cell r="G2477" t="str">
            <v xml:space="preserve">  .  .</v>
          </cell>
          <cell r="H2477">
            <v>0.01</v>
          </cell>
          <cell r="I2477">
            <v>0</v>
          </cell>
          <cell r="J2477">
            <v>0</v>
          </cell>
          <cell r="K2477">
            <v>0.01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0.01</v>
          </cell>
          <cell r="Q2477">
            <v>0</v>
          </cell>
          <cell r="R2477">
            <v>123</v>
          </cell>
          <cell r="S2477">
            <v>935</v>
          </cell>
          <cell r="T2477" t="str">
            <v>Амортизация Подъем воды</v>
          </cell>
          <cell r="U2477">
            <v>25000</v>
          </cell>
          <cell r="V2477">
            <v>27</v>
          </cell>
          <cell r="W2477">
            <v>15</v>
          </cell>
          <cell r="X2477">
            <v>12</v>
          </cell>
          <cell r="Y2477">
            <v>55.555555555555557</v>
          </cell>
          <cell r="Z2477">
            <v>13888.888888888889</v>
          </cell>
          <cell r="AA2477">
            <v>11111.111111111111</v>
          </cell>
          <cell r="AB2477">
            <v>1111111.111111111</v>
          </cell>
          <cell r="AC2477">
            <v>11111.101111111109</v>
          </cell>
          <cell r="AD2477">
            <v>0</v>
          </cell>
          <cell r="AE2477">
            <v>11111.111111111109</v>
          </cell>
          <cell r="AF2477">
            <v>0</v>
          </cell>
          <cell r="AG2477">
            <v>64.81481481481481</v>
          </cell>
          <cell r="AH2477">
            <v>77.160493827160494</v>
          </cell>
        </row>
        <row r="2478">
          <cell r="A2478">
            <v>4115</v>
          </cell>
          <cell r="B2478" t="str">
            <v>Фидер 2 ТП 110/6 н/ст 1</v>
          </cell>
          <cell r="C2478">
            <v>7</v>
          </cell>
          <cell r="D2478" t="str">
            <v>14</v>
          </cell>
          <cell r="E2478" t="str">
            <v>11.05.05</v>
          </cell>
          <cell r="F2478" t="str">
            <v/>
          </cell>
          <cell r="G2478" t="str">
            <v xml:space="preserve">  .  .</v>
          </cell>
          <cell r="H2478">
            <v>0.01</v>
          </cell>
          <cell r="I2478">
            <v>0</v>
          </cell>
          <cell r="J2478">
            <v>0</v>
          </cell>
          <cell r="K2478">
            <v>0.01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0.01</v>
          </cell>
          <cell r="Q2478">
            <v>0</v>
          </cell>
          <cell r="R2478">
            <v>123</v>
          </cell>
          <cell r="S2478">
            <v>935</v>
          </cell>
          <cell r="T2478" t="str">
            <v>Амортизация Подъем воды</v>
          </cell>
          <cell r="U2478">
            <v>25000</v>
          </cell>
          <cell r="V2478">
            <v>27</v>
          </cell>
          <cell r="W2478">
            <v>15</v>
          </cell>
          <cell r="X2478">
            <v>12</v>
          </cell>
          <cell r="Y2478">
            <v>55.555555555555557</v>
          </cell>
          <cell r="Z2478">
            <v>13888.888888888889</v>
          </cell>
          <cell r="AA2478">
            <v>11111.111111111111</v>
          </cell>
          <cell r="AB2478">
            <v>1111111.111111111</v>
          </cell>
          <cell r="AC2478">
            <v>11111.101111111109</v>
          </cell>
          <cell r="AD2478">
            <v>0</v>
          </cell>
          <cell r="AE2478">
            <v>11111.111111111109</v>
          </cell>
          <cell r="AF2478">
            <v>0</v>
          </cell>
          <cell r="AG2478">
            <v>64.81481481481481</v>
          </cell>
          <cell r="AH2478">
            <v>77.160493827160494</v>
          </cell>
        </row>
        <row r="2479">
          <cell r="A2479">
            <v>4116</v>
          </cell>
          <cell r="B2479" t="str">
            <v>Трансформатор ТМ 6300 н/ст 1</v>
          </cell>
          <cell r="C2479">
            <v>7</v>
          </cell>
          <cell r="D2479" t="str">
            <v>14</v>
          </cell>
          <cell r="E2479" t="str">
            <v>11.05.05</v>
          </cell>
          <cell r="F2479" t="str">
            <v/>
          </cell>
          <cell r="G2479" t="str">
            <v xml:space="preserve">  .  .</v>
          </cell>
          <cell r="H2479">
            <v>0.01</v>
          </cell>
          <cell r="I2479">
            <v>0</v>
          </cell>
          <cell r="J2479">
            <v>0</v>
          </cell>
          <cell r="K2479">
            <v>0.01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0.01</v>
          </cell>
          <cell r="Q2479">
            <v>0</v>
          </cell>
          <cell r="R2479">
            <v>123</v>
          </cell>
          <cell r="S2479">
            <v>935</v>
          </cell>
          <cell r="T2479" t="str">
            <v>Амортизация Подъем воды</v>
          </cell>
          <cell r="U2479">
            <v>1018000</v>
          </cell>
          <cell r="V2479">
            <v>27</v>
          </cell>
          <cell r="W2479">
            <v>15</v>
          </cell>
          <cell r="X2479">
            <v>12</v>
          </cell>
          <cell r="Y2479">
            <v>55.555555555555557</v>
          </cell>
          <cell r="Z2479">
            <v>565555.55555555562</v>
          </cell>
          <cell r="AA2479">
            <v>452444.44444444438</v>
          </cell>
          <cell r="AB2479">
            <v>45244444.44444444</v>
          </cell>
          <cell r="AC2479">
            <v>452444.43444444443</v>
          </cell>
          <cell r="AD2479">
            <v>0</v>
          </cell>
          <cell r="AE2479">
            <v>452444.44444444444</v>
          </cell>
          <cell r="AF2479">
            <v>0</v>
          </cell>
          <cell r="AG2479">
            <v>2639.2592592592591</v>
          </cell>
          <cell r="AH2479">
            <v>3141.9753086419751</v>
          </cell>
        </row>
        <row r="2480">
          <cell r="A2480">
            <v>4117</v>
          </cell>
          <cell r="B2480" t="str">
            <v>Трансформатор ТМ-6300  110/6 н/ст 1</v>
          </cell>
          <cell r="C2480">
            <v>7</v>
          </cell>
          <cell r="D2480" t="str">
            <v>14</v>
          </cell>
          <cell r="E2480" t="str">
            <v>11.05.05</v>
          </cell>
          <cell r="F2480" t="str">
            <v/>
          </cell>
          <cell r="G2480" t="str">
            <v xml:space="preserve">  .  .</v>
          </cell>
          <cell r="H2480">
            <v>0.01</v>
          </cell>
          <cell r="I2480">
            <v>0</v>
          </cell>
          <cell r="J2480">
            <v>0</v>
          </cell>
          <cell r="K2480">
            <v>0.01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0.01</v>
          </cell>
          <cell r="Q2480">
            <v>0</v>
          </cell>
          <cell r="R2480">
            <v>123</v>
          </cell>
          <cell r="S2480">
            <v>935</v>
          </cell>
          <cell r="T2480" t="str">
            <v>Амортизация Подъем воды</v>
          </cell>
          <cell r="U2480">
            <v>1018000</v>
          </cell>
          <cell r="V2480">
            <v>27</v>
          </cell>
          <cell r="W2480">
            <v>15</v>
          </cell>
          <cell r="X2480">
            <v>12</v>
          </cell>
          <cell r="Y2480">
            <v>55.555555555555557</v>
          </cell>
          <cell r="Z2480">
            <v>565555.55555555562</v>
          </cell>
          <cell r="AA2480">
            <v>452444.44444444438</v>
          </cell>
          <cell r="AB2480">
            <v>45244444.44444444</v>
          </cell>
          <cell r="AC2480">
            <v>452444.43444444443</v>
          </cell>
          <cell r="AD2480">
            <v>0</v>
          </cell>
          <cell r="AE2480">
            <v>452444.44444444444</v>
          </cell>
          <cell r="AF2480">
            <v>0</v>
          </cell>
          <cell r="AG2480">
            <v>2639.2592592592591</v>
          </cell>
          <cell r="AH2480">
            <v>3141.9753086419751</v>
          </cell>
        </row>
        <row r="2481">
          <cell r="A2481">
            <v>4118</v>
          </cell>
          <cell r="B2481" t="str">
            <v>ОРУ 110/6 Мостик  н/ст 1</v>
          </cell>
          <cell r="C2481">
            <v>7</v>
          </cell>
          <cell r="D2481" t="str">
            <v>14</v>
          </cell>
          <cell r="E2481" t="str">
            <v>11.05.05</v>
          </cell>
          <cell r="F2481" t="str">
            <v/>
          </cell>
          <cell r="G2481" t="str">
            <v xml:space="preserve">  .  .</v>
          </cell>
          <cell r="H2481">
            <v>0.01</v>
          </cell>
          <cell r="I2481">
            <v>0</v>
          </cell>
          <cell r="J2481">
            <v>0</v>
          </cell>
          <cell r="K2481">
            <v>0.01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0.01</v>
          </cell>
          <cell r="Q2481">
            <v>0</v>
          </cell>
          <cell r="R2481">
            <v>123</v>
          </cell>
          <cell r="S2481">
            <v>935</v>
          </cell>
          <cell r="T2481" t="str">
            <v>Амортизация Подъем воды</v>
          </cell>
          <cell r="U2481">
            <v>6500000</v>
          </cell>
          <cell r="V2481">
            <v>27</v>
          </cell>
          <cell r="W2481">
            <v>15</v>
          </cell>
          <cell r="X2481">
            <v>12</v>
          </cell>
          <cell r="Y2481">
            <v>55.555555555555557</v>
          </cell>
          <cell r="Z2481">
            <v>3611111.1111111115</v>
          </cell>
          <cell r="AA2481">
            <v>2888888.8888888885</v>
          </cell>
          <cell r="AB2481">
            <v>288888888.88888884</v>
          </cell>
          <cell r="AC2481">
            <v>2888888.8788888888</v>
          </cell>
          <cell r="AD2481">
            <v>0</v>
          </cell>
          <cell r="AE2481">
            <v>2888888.8888888885</v>
          </cell>
          <cell r="AF2481">
            <v>0</v>
          </cell>
          <cell r="AG2481">
            <v>16851.85185185185</v>
          </cell>
          <cell r="AH2481">
            <v>20061.728395061727</v>
          </cell>
        </row>
        <row r="2482">
          <cell r="A2482">
            <v>4119</v>
          </cell>
          <cell r="B2482" t="str">
            <v>ЗРУ-6-10 кв  N1</v>
          </cell>
          <cell r="C2482">
            <v>7</v>
          </cell>
          <cell r="D2482" t="str">
            <v>14</v>
          </cell>
          <cell r="E2482" t="str">
            <v>11.05.05</v>
          </cell>
          <cell r="F2482" t="str">
            <v/>
          </cell>
          <cell r="G2482" t="str">
            <v xml:space="preserve">  .  .</v>
          </cell>
          <cell r="H2482">
            <v>0.01</v>
          </cell>
          <cell r="I2482">
            <v>0</v>
          </cell>
          <cell r="J2482">
            <v>0</v>
          </cell>
          <cell r="K2482">
            <v>0.01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0.01</v>
          </cell>
          <cell r="Q2482">
            <v>0</v>
          </cell>
          <cell r="R2482">
            <v>123</v>
          </cell>
          <cell r="S2482">
            <v>935</v>
          </cell>
          <cell r="T2482" t="str">
            <v>Амортизация Подъем воды</v>
          </cell>
          <cell r="U2482">
            <v>642000</v>
          </cell>
          <cell r="V2482">
            <v>27</v>
          </cell>
          <cell r="W2482">
            <v>15</v>
          </cell>
          <cell r="X2482">
            <v>12</v>
          </cell>
          <cell r="Y2482">
            <v>55.555555555555557</v>
          </cell>
          <cell r="Z2482">
            <v>356666.66666666669</v>
          </cell>
          <cell r="AA2482">
            <v>285333.33333333331</v>
          </cell>
          <cell r="AB2482">
            <v>28533333.333333332</v>
          </cell>
          <cell r="AC2482">
            <v>285333.3233333333</v>
          </cell>
          <cell r="AD2482">
            <v>0</v>
          </cell>
          <cell r="AE2482">
            <v>285333.33333333331</v>
          </cell>
          <cell r="AF2482">
            <v>0</v>
          </cell>
          <cell r="AG2482">
            <v>1664.4444444444443</v>
          </cell>
          <cell r="AH2482">
            <v>1981.4814814814815</v>
          </cell>
        </row>
        <row r="2483">
          <cell r="A2483">
            <v>4120</v>
          </cell>
          <cell r="B2483" t="str">
            <v>Фидер 3 ТП 110/6 н/ст1</v>
          </cell>
          <cell r="C2483">
            <v>7</v>
          </cell>
          <cell r="D2483" t="str">
            <v>14</v>
          </cell>
          <cell r="E2483" t="str">
            <v>11.05.05</v>
          </cell>
          <cell r="F2483" t="str">
            <v/>
          </cell>
          <cell r="G2483" t="str">
            <v xml:space="preserve">  .  .</v>
          </cell>
          <cell r="H2483">
            <v>0.01</v>
          </cell>
          <cell r="I2483">
            <v>0</v>
          </cell>
          <cell r="J2483">
            <v>0</v>
          </cell>
          <cell r="K2483">
            <v>0.01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0.01</v>
          </cell>
          <cell r="Q2483">
            <v>0</v>
          </cell>
          <cell r="R2483">
            <v>123</v>
          </cell>
          <cell r="S2483">
            <v>935</v>
          </cell>
          <cell r="T2483" t="str">
            <v>Амортизация Подъем воды</v>
          </cell>
          <cell r="U2483">
            <v>25000</v>
          </cell>
          <cell r="V2483">
            <v>27</v>
          </cell>
          <cell r="W2483">
            <v>15</v>
          </cell>
          <cell r="X2483">
            <v>12</v>
          </cell>
          <cell r="Y2483">
            <v>55.555555555555557</v>
          </cell>
          <cell r="Z2483">
            <v>13888.888888888889</v>
          </cell>
          <cell r="AA2483">
            <v>11111.111111111111</v>
          </cell>
          <cell r="AB2483">
            <v>1111111.111111111</v>
          </cell>
          <cell r="AC2483">
            <v>11111.101111111109</v>
          </cell>
          <cell r="AD2483">
            <v>0</v>
          </cell>
          <cell r="AE2483">
            <v>11111.111111111109</v>
          </cell>
          <cell r="AF2483">
            <v>0</v>
          </cell>
          <cell r="AG2483">
            <v>64.81481481481481</v>
          </cell>
          <cell r="AH2483">
            <v>77.160493827160494</v>
          </cell>
        </row>
        <row r="2484">
          <cell r="A2484">
            <v>4121</v>
          </cell>
          <cell r="B2484" t="str">
            <v>РУ-6 кв Ячейка собств нужд КРУ фид 24 N2</v>
          </cell>
          <cell r="C2484">
            <v>7</v>
          </cell>
          <cell r="D2484" t="str">
            <v>14</v>
          </cell>
          <cell r="E2484" t="str">
            <v>11.05.05</v>
          </cell>
          <cell r="F2484" t="str">
            <v/>
          </cell>
          <cell r="G2484" t="str">
            <v xml:space="preserve">  .  .</v>
          </cell>
          <cell r="H2484">
            <v>0.01</v>
          </cell>
          <cell r="I2484">
            <v>0</v>
          </cell>
          <cell r="J2484">
            <v>0</v>
          </cell>
          <cell r="K2484">
            <v>0.01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0.01</v>
          </cell>
          <cell r="Q2484">
            <v>0</v>
          </cell>
          <cell r="R2484">
            <v>123</v>
          </cell>
          <cell r="S2484">
            <v>935</v>
          </cell>
          <cell r="T2484" t="str">
            <v>Амортизация Подъем воды</v>
          </cell>
          <cell r="U2484">
            <v>240000</v>
          </cell>
          <cell r="V2484">
            <v>27</v>
          </cell>
          <cell r="W2484">
            <v>15</v>
          </cell>
          <cell r="X2484">
            <v>12</v>
          </cell>
          <cell r="Y2484">
            <v>55.555555555555557</v>
          </cell>
          <cell r="Z2484">
            <v>133333.33333333334</v>
          </cell>
          <cell r="AA2484">
            <v>106666.66666666666</v>
          </cell>
          <cell r="AB2484">
            <v>10666666.666666666</v>
          </cell>
          <cell r="AC2484">
            <v>106666.65666666666</v>
          </cell>
          <cell r="AD2484">
            <v>0</v>
          </cell>
          <cell r="AE2484">
            <v>106666.66666666666</v>
          </cell>
          <cell r="AF2484">
            <v>0</v>
          </cell>
          <cell r="AG2484">
            <v>622.22222222222217</v>
          </cell>
          <cell r="AH2484">
            <v>740.74074074074076</v>
          </cell>
        </row>
        <row r="2485">
          <cell r="A2485">
            <v>4122</v>
          </cell>
          <cell r="B2485" t="str">
            <v>РУ-6 кв Ячейка собственных нужд фид 23N2</v>
          </cell>
          <cell r="C2485">
            <v>7</v>
          </cell>
          <cell r="D2485" t="str">
            <v>14</v>
          </cell>
          <cell r="E2485" t="str">
            <v>11.05.05</v>
          </cell>
          <cell r="F2485" t="str">
            <v/>
          </cell>
          <cell r="G2485" t="str">
            <v xml:space="preserve">  .  .</v>
          </cell>
          <cell r="H2485">
            <v>0.01</v>
          </cell>
          <cell r="I2485">
            <v>0</v>
          </cell>
          <cell r="J2485">
            <v>0</v>
          </cell>
          <cell r="K2485">
            <v>0.01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0.01</v>
          </cell>
          <cell r="Q2485">
            <v>0</v>
          </cell>
          <cell r="R2485">
            <v>123</v>
          </cell>
          <cell r="S2485">
            <v>935</v>
          </cell>
          <cell r="T2485" t="str">
            <v>Амортизация Подъем воды</v>
          </cell>
          <cell r="U2485">
            <v>240000</v>
          </cell>
          <cell r="V2485">
            <v>27</v>
          </cell>
          <cell r="W2485">
            <v>15</v>
          </cell>
          <cell r="X2485">
            <v>12</v>
          </cell>
          <cell r="Y2485">
            <v>55.555555555555557</v>
          </cell>
          <cell r="Z2485">
            <v>133333.33333333334</v>
          </cell>
          <cell r="AA2485">
            <v>106666.66666666666</v>
          </cell>
          <cell r="AB2485">
            <v>10666666.666666666</v>
          </cell>
          <cell r="AC2485">
            <v>106666.65666666666</v>
          </cell>
          <cell r="AD2485">
            <v>0</v>
          </cell>
          <cell r="AE2485">
            <v>106666.66666666666</v>
          </cell>
          <cell r="AF2485">
            <v>0</v>
          </cell>
          <cell r="AG2485">
            <v>622.22222222222217</v>
          </cell>
          <cell r="AH2485">
            <v>740.74074074074076</v>
          </cell>
        </row>
        <row r="2486">
          <cell r="A2486">
            <v>4123</v>
          </cell>
          <cell r="B2486" t="str">
            <v>Щит управления из панелей N2</v>
          </cell>
          <cell r="C2486">
            <v>7</v>
          </cell>
          <cell r="D2486" t="str">
            <v>14</v>
          </cell>
          <cell r="E2486" t="str">
            <v>11.05.05</v>
          </cell>
          <cell r="F2486" t="str">
            <v/>
          </cell>
          <cell r="G2486" t="str">
            <v xml:space="preserve">  .  .</v>
          </cell>
          <cell r="H2486">
            <v>0.01</v>
          </cell>
          <cell r="I2486">
            <v>0</v>
          </cell>
          <cell r="J2486">
            <v>0</v>
          </cell>
          <cell r="K2486">
            <v>0.01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0.01</v>
          </cell>
          <cell r="Q2486">
            <v>0</v>
          </cell>
          <cell r="R2486">
            <v>123</v>
          </cell>
          <cell r="S2486">
            <v>935</v>
          </cell>
          <cell r="T2486" t="str">
            <v>Амортизация Подъем воды</v>
          </cell>
          <cell r="U2486">
            <v>112504</v>
          </cell>
          <cell r="V2486">
            <v>27</v>
          </cell>
          <cell r="W2486">
            <v>15</v>
          </cell>
          <cell r="X2486">
            <v>12</v>
          </cell>
          <cell r="Y2486">
            <v>55.555555555555557</v>
          </cell>
          <cell r="Z2486">
            <v>62502.222222222226</v>
          </cell>
          <cell r="AA2486">
            <v>50001.777777777774</v>
          </cell>
          <cell r="AB2486">
            <v>5000177.7777777771</v>
          </cell>
          <cell r="AC2486">
            <v>50001.767777777772</v>
          </cell>
          <cell r="AD2486">
            <v>0</v>
          </cell>
          <cell r="AE2486">
            <v>50001.777777777774</v>
          </cell>
          <cell r="AF2486">
            <v>0</v>
          </cell>
          <cell r="AG2486">
            <v>291.677037037037</v>
          </cell>
          <cell r="AH2486">
            <v>347.23456790123458</v>
          </cell>
        </row>
        <row r="2487">
          <cell r="A2487">
            <v>4124</v>
          </cell>
          <cell r="B2487" t="str">
            <v>РУ-6 кв Ячейка КРУ 6-1- фид 3 н/ст 2</v>
          </cell>
          <cell r="C2487">
            <v>7</v>
          </cell>
          <cell r="D2487" t="str">
            <v>14</v>
          </cell>
          <cell r="E2487" t="str">
            <v>11.05.05</v>
          </cell>
          <cell r="F2487" t="str">
            <v/>
          </cell>
          <cell r="G2487" t="str">
            <v xml:space="preserve">  .  .</v>
          </cell>
          <cell r="H2487">
            <v>0.01</v>
          </cell>
          <cell r="I2487">
            <v>0</v>
          </cell>
          <cell r="J2487">
            <v>0</v>
          </cell>
          <cell r="K2487">
            <v>0.01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0.01</v>
          </cell>
          <cell r="Q2487">
            <v>0</v>
          </cell>
          <cell r="R2487">
            <v>123</v>
          </cell>
          <cell r="S2487">
            <v>935</v>
          </cell>
          <cell r="T2487" t="str">
            <v>Амортизация Подъем воды</v>
          </cell>
          <cell r="U2487">
            <v>240000</v>
          </cell>
          <cell r="V2487">
            <v>27</v>
          </cell>
          <cell r="W2487">
            <v>15</v>
          </cell>
          <cell r="X2487">
            <v>12</v>
          </cell>
          <cell r="Y2487">
            <v>55.555555555555557</v>
          </cell>
          <cell r="Z2487">
            <v>133333.33333333334</v>
          </cell>
          <cell r="AA2487">
            <v>106666.66666666666</v>
          </cell>
          <cell r="AB2487">
            <v>10666666.666666666</v>
          </cell>
          <cell r="AC2487">
            <v>106666.65666666666</v>
          </cell>
          <cell r="AD2487">
            <v>0</v>
          </cell>
          <cell r="AE2487">
            <v>106666.66666666666</v>
          </cell>
          <cell r="AF2487">
            <v>0</v>
          </cell>
          <cell r="AG2487">
            <v>622.22222222222217</v>
          </cell>
          <cell r="AH2487">
            <v>740.74074074074076</v>
          </cell>
        </row>
        <row r="2488">
          <cell r="A2488">
            <v>4125</v>
          </cell>
          <cell r="B2488" t="str">
            <v>РУ -6 кв Ячейка КРУ 6-10 фид 2  N2</v>
          </cell>
          <cell r="C2488">
            <v>7</v>
          </cell>
          <cell r="D2488" t="str">
            <v>14</v>
          </cell>
          <cell r="E2488" t="str">
            <v>11.05.05</v>
          </cell>
          <cell r="F2488" t="str">
            <v/>
          </cell>
          <cell r="G2488" t="str">
            <v xml:space="preserve">  .  .</v>
          </cell>
          <cell r="H2488">
            <v>0.01</v>
          </cell>
          <cell r="I2488">
            <v>0</v>
          </cell>
          <cell r="J2488">
            <v>0</v>
          </cell>
          <cell r="K2488">
            <v>0.01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0.01</v>
          </cell>
          <cell r="Q2488">
            <v>0</v>
          </cell>
          <cell r="R2488">
            <v>123</v>
          </cell>
          <cell r="S2488">
            <v>935</v>
          </cell>
          <cell r="T2488" t="str">
            <v>Амортизация Подъем воды</v>
          </cell>
          <cell r="U2488">
            <v>240000</v>
          </cell>
          <cell r="V2488">
            <v>27</v>
          </cell>
          <cell r="W2488">
            <v>15</v>
          </cell>
          <cell r="X2488">
            <v>12</v>
          </cell>
          <cell r="Y2488">
            <v>55.555555555555557</v>
          </cell>
          <cell r="Z2488">
            <v>133333.33333333334</v>
          </cell>
          <cell r="AA2488">
            <v>106666.66666666666</v>
          </cell>
          <cell r="AB2488">
            <v>10666666.666666666</v>
          </cell>
          <cell r="AC2488">
            <v>106666.65666666666</v>
          </cell>
          <cell r="AD2488">
            <v>0</v>
          </cell>
          <cell r="AE2488">
            <v>106666.66666666666</v>
          </cell>
          <cell r="AF2488">
            <v>0</v>
          </cell>
          <cell r="AG2488">
            <v>622.22222222222217</v>
          </cell>
          <cell r="AH2488">
            <v>740.74074074074076</v>
          </cell>
        </row>
        <row r="2489">
          <cell r="A2489">
            <v>4126</v>
          </cell>
          <cell r="B2489" t="str">
            <v>РУ 6 кв Ячейка КРУ -6-10  N2</v>
          </cell>
          <cell r="C2489">
            <v>7</v>
          </cell>
          <cell r="D2489" t="str">
            <v>14</v>
          </cell>
          <cell r="E2489" t="str">
            <v>11.05.05</v>
          </cell>
          <cell r="F2489" t="str">
            <v/>
          </cell>
          <cell r="G2489" t="str">
            <v xml:space="preserve">  .  .</v>
          </cell>
          <cell r="H2489">
            <v>0.01</v>
          </cell>
          <cell r="I2489">
            <v>0</v>
          </cell>
          <cell r="J2489">
            <v>0</v>
          </cell>
          <cell r="K2489">
            <v>0.01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0.01</v>
          </cell>
          <cell r="Q2489">
            <v>0</v>
          </cell>
          <cell r="R2489">
            <v>123</v>
          </cell>
          <cell r="S2489">
            <v>935</v>
          </cell>
          <cell r="T2489" t="str">
            <v>Амортизация Подъем воды</v>
          </cell>
          <cell r="U2489">
            <v>240000</v>
          </cell>
          <cell r="V2489">
            <v>27</v>
          </cell>
          <cell r="W2489">
            <v>15</v>
          </cell>
          <cell r="X2489">
            <v>12</v>
          </cell>
          <cell r="Y2489">
            <v>55.555555555555557</v>
          </cell>
          <cell r="Z2489">
            <v>133333.33333333334</v>
          </cell>
          <cell r="AA2489">
            <v>106666.66666666666</v>
          </cell>
          <cell r="AB2489">
            <v>10666666.666666666</v>
          </cell>
          <cell r="AC2489">
            <v>106666.65666666666</v>
          </cell>
          <cell r="AD2489">
            <v>0</v>
          </cell>
          <cell r="AE2489">
            <v>106666.66666666666</v>
          </cell>
          <cell r="AF2489">
            <v>0</v>
          </cell>
          <cell r="AG2489">
            <v>622.22222222222217</v>
          </cell>
          <cell r="AH2489">
            <v>740.74074074074076</v>
          </cell>
        </row>
        <row r="2490">
          <cell r="A2490">
            <v>4127</v>
          </cell>
          <cell r="B2490" t="str">
            <v>Блок питания БПРУ-66/220 N2</v>
          </cell>
          <cell r="C2490">
            <v>7</v>
          </cell>
          <cell r="D2490" t="str">
            <v>14</v>
          </cell>
          <cell r="E2490" t="str">
            <v>11.05.05</v>
          </cell>
          <cell r="F2490" t="str">
            <v/>
          </cell>
          <cell r="G2490" t="str">
            <v xml:space="preserve">  .  .</v>
          </cell>
          <cell r="H2490">
            <v>0.01</v>
          </cell>
          <cell r="I2490">
            <v>0</v>
          </cell>
          <cell r="J2490">
            <v>0</v>
          </cell>
          <cell r="K2490">
            <v>0.01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0.01</v>
          </cell>
          <cell r="Q2490">
            <v>0</v>
          </cell>
          <cell r="R2490">
            <v>123</v>
          </cell>
          <cell r="S2490">
            <v>935</v>
          </cell>
          <cell r="T2490" t="str">
            <v/>
          </cell>
          <cell r="U2490">
            <v>36660</v>
          </cell>
          <cell r="V2490">
            <v>27</v>
          </cell>
          <cell r="W2490">
            <v>15</v>
          </cell>
          <cell r="X2490">
            <v>12</v>
          </cell>
          <cell r="Y2490">
            <v>55.555555555555557</v>
          </cell>
          <cell r="Z2490">
            <v>20366.666666666668</v>
          </cell>
          <cell r="AA2490">
            <v>16293.333333333332</v>
          </cell>
          <cell r="AB2490">
            <v>1629333.3333333333</v>
          </cell>
          <cell r="AC2490">
            <v>16293.323333333332</v>
          </cell>
          <cell r="AD2490">
            <v>0</v>
          </cell>
          <cell r="AE2490">
            <v>16293.333333333332</v>
          </cell>
          <cell r="AF2490">
            <v>0</v>
          </cell>
          <cell r="AG2490">
            <v>95.044444444444437</v>
          </cell>
          <cell r="AH2490">
            <v>113.14814814814815</v>
          </cell>
        </row>
        <row r="2491">
          <cell r="A2491">
            <v>4128</v>
          </cell>
          <cell r="B2491" t="str">
            <v>Блок питания БПРУ-66/220 N2</v>
          </cell>
          <cell r="C2491">
            <v>7</v>
          </cell>
          <cell r="D2491" t="str">
            <v>14</v>
          </cell>
          <cell r="E2491" t="str">
            <v>11.05.05</v>
          </cell>
          <cell r="F2491" t="str">
            <v/>
          </cell>
          <cell r="G2491" t="str">
            <v xml:space="preserve">  .  .</v>
          </cell>
          <cell r="H2491">
            <v>0.01</v>
          </cell>
          <cell r="I2491">
            <v>0</v>
          </cell>
          <cell r="J2491">
            <v>0</v>
          </cell>
          <cell r="K2491">
            <v>0.01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0.01</v>
          </cell>
          <cell r="Q2491">
            <v>0</v>
          </cell>
          <cell r="R2491">
            <v>123</v>
          </cell>
          <cell r="S2491">
            <v>935</v>
          </cell>
          <cell r="T2491" t="str">
            <v>Амортизация Подъем воды</v>
          </cell>
          <cell r="U2491">
            <v>36660</v>
          </cell>
          <cell r="V2491">
            <v>27</v>
          </cell>
          <cell r="W2491">
            <v>15</v>
          </cell>
          <cell r="X2491">
            <v>12</v>
          </cell>
          <cell r="Y2491">
            <v>55.555555555555557</v>
          </cell>
          <cell r="Z2491">
            <v>20366.666666666668</v>
          </cell>
          <cell r="AA2491">
            <v>16293.333333333332</v>
          </cell>
          <cell r="AB2491">
            <v>1629333.3333333333</v>
          </cell>
          <cell r="AC2491">
            <v>16293.323333333332</v>
          </cell>
          <cell r="AD2491">
            <v>0</v>
          </cell>
          <cell r="AE2491">
            <v>16293.333333333332</v>
          </cell>
          <cell r="AF2491">
            <v>0</v>
          </cell>
          <cell r="AG2491">
            <v>95.044444444444437</v>
          </cell>
          <cell r="AH2491">
            <v>113.14814814814815</v>
          </cell>
        </row>
        <row r="2492">
          <cell r="A2492">
            <v>4132</v>
          </cell>
          <cell r="B2492" t="str">
            <v>РУ-6 кв Ячейка КРУ-6-1- фид 5 N2</v>
          </cell>
          <cell r="C2492">
            <v>7</v>
          </cell>
          <cell r="D2492" t="str">
            <v>14</v>
          </cell>
          <cell r="E2492" t="str">
            <v>11.05.05</v>
          </cell>
          <cell r="F2492" t="str">
            <v/>
          </cell>
          <cell r="G2492" t="str">
            <v xml:space="preserve">  .  .</v>
          </cell>
          <cell r="H2492">
            <v>0.01</v>
          </cell>
          <cell r="I2492">
            <v>0</v>
          </cell>
          <cell r="J2492">
            <v>0</v>
          </cell>
          <cell r="K2492">
            <v>0.01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0.01</v>
          </cell>
          <cell r="Q2492">
            <v>0</v>
          </cell>
          <cell r="R2492">
            <v>123</v>
          </cell>
          <cell r="S2492">
            <v>935</v>
          </cell>
          <cell r="T2492" t="str">
            <v>Амортизация Подъем воды</v>
          </cell>
          <cell r="U2492">
            <v>240000</v>
          </cell>
          <cell r="V2492">
            <v>27</v>
          </cell>
          <cell r="W2492">
            <v>15</v>
          </cell>
          <cell r="X2492">
            <v>12</v>
          </cell>
          <cell r="Y2492">
            <v>55.555555555555557</v>
          </cell>
          <cell r="Z2492">
            <v>133333.33333333334</v>
          </cell>
          <cell r="AA2492">
            <v>106666.66666666666</v>
          </cell>
          <cell r="AB2492">
            <v>10666666.666666666</v>
          </cell>
          <cell r="AC2492">
            <v>106666.65666666666</v>
          </cell>
          <cell r="AD2492">
            <v>0</v>
          </cell>
          <cell r="AE2492">
            <v>106666.66666666666</v>
          </cell>
          <cell r="AF2492">
            <v>0</v>
          </cell>
          <cell r="AG2492">
            <v>622.22222222222217</v>
          </cell>
          <cell r="AH2492">
            <v>740.74074074074076</v>
          </cell>
        </row>
        <row r="2493">
          <cell r="A2493">
            <v>4133</v>
          </cell>
          <cell r="B2493" t="str">
            <v>ОРУ 110 кв два блока с автом перем N2</v>
          </cell>
          <cell r="C2493">
            <v>7</v>
          </cell>
          <cell r="D2493" t="str">
            <v>14</v>
          </cell>
          <cell r="E2493" t="str">
            <v>11.05.05</v>
          </cell>
          <cell r="F2493" t="str">
            <v/>
          </cell>
          <cell r="G2493" t="str">
            <v xml:space="preserve">  .  .</v>
          </cell>
          <cell r="H2493">
            <v>0.01</v>
          </cell>
          <cell r="I2493">
            <v>0</v>
          </cell>
          <cell r="J2493">
            <v>0</v>
          </cell>
          <cell r="K2493">
            <v>0.01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0.01</v>
          </cell>
          <cell r="Q2493">
            <v>0</v>
          </cell>
          <cell r="R2493">
            <v>123</v>
          </cell>
          <cell r="S2493">
            <v>935</v>
          </cell>
          <cell r="T2493" t="str">
            <v>Амортизация Подъем воды</v>
          </cell>
          <cell r="U2493">
            <v>10363800.99</v>
          </cell>
          <cell r="V2493">
            <v>27</v>
          </cell>
          <cell r="W2493">
            <v>15</v>
          </cell>
          <cell r="X2493">
            <v>12</v>
          </cell>
          <cell r="Y2493">
            <v>55.555555555555557</v>
          </cell>
          <cell r="Z2493">
            <v>5757667.2166666668</v>
          </cell>
          <cell r="AA2493">
            <v>4606133.7733333334</v>
          </cell>
          <cell r="AB2493">
            <v>460613377.33333331</v>
          </cell>
          <cell r="AC2493">
            <v>4606133.7633333337</v>
          </cell>
          <cell r="AD2493">
            <v>0</v>
          </cell>
          <cell r="AE2493">
            <v>4606133.7733333334</v>
          </cell>
          <cell r="AF2493">
            <v>0</v>
          </cell>
          <cell r="AG2493">
            <v>26869.113677777776</v>
          </cell>
          <cell r="AH2493">
            <v>31987.040092592593</v>
          </cell>
        </row>
        <row r="2494">
          <cell r="A2494">
            <v>4134</v>
          </cell>
          <cell r="B2494" t="str">
            <v>Щит релейный ЩР из 14 панелей N3</v>
          </cell>
          <cell r="C2494">
            <v>7</v>
          </cell>
          <cell r="D2494" t="str">
            <v>14</v>
          </cell>
          <cell r="E2494" t="str">
            <v>11.05.05</v>
          </cell>
          <cell r="F2494" t="str">
            <v/>
          </cell>
          <cell r="G2494" t="str">
            <v xml:space="preserve">  .  .</v>
          </cell>
          <cell r="H2494">
            <v>0.01</v>
          </cell>
          <cell r="I2494">
            <v>0</v>
          </cell>
          <cell r="J2494">
            <v>0</v>
          </cell>
          <cell r="K2494">
            <v>0.01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0.01</v>
          </cell>
          <cell r="Q2494">
            <v>0</v>
          </cell>
          <cell r="R2494">
            <v>123</v>
          </cell>
          <cell r="S2494">
            <v>935</v>
          </cell>
          <cell r="T2494" t="str">
            <v>Амортизация Подъем воды</v>
          </cell>
          <cell r="U2494">
            <v>700000</v>
          </cell>
          <cell r="V2494">
            <v>27</v>
          </cell>
          <cell r="W2494">
            <v>15</v>
          </cell>
          <cell r="X2494">
            <v>12</v>
          </cell>
          <cell r="Y2494">
            <v>55.555555555555557</v>
          </cell>
          <cell r="Z2494">
            <v>388888.88888888893</v>
          </cell>
          <cell r="AA2494">
            <v>311111.11111111107</v>
          </cell>
          <cell r="AB2494">
            <v>31111111.111111104</v>
          </cell>
          <cell r="AC2494">
            <v>311111.10111111106</v>
          </cell>
          <cell r="AD2494">
            <v>0</v>
          </cell>
          <cell r="AE2494">
            <v>311111.11111111107</v>
          </cell>
          <cell r="AF2494">
            <v>0</v>
          </cell>
          <cell r="AG2494">
            <v>1814.8148148148146</v>
          </cell>
          <cell r="AH2494">
            <v>2160.4938271604938</v>
          </cell>
        </row>
        <row r="2495">
          <cell r="A2495">
            <v>4135</v>
          </cell>
          <cell r="B2495" t="str">
            <v>Щит управления 1 ЩСУ из 11 панелей N3</v>
          </cell>
          <cell r="C2495">
            <v>7</v>
          </cell>
          <cell r="D2495" t="str">
            <v>14</v>
          </cell>
          <cell r="E2495" t="str">
            <v>11.05.05</v>
          </cell>
          <cell r="F2495" t="str">
            <v/>
          </cell>
          <cell r="G2495" t="str">
            <v xml:space="preserve">  .  .</v>
          </cell>
          <cell r="H2495">
            <v>0.01</v>
          </cell>
          <cell r="I2495">
            <v>0</v>
          </cell>
          <cell r="J2495">
            <v>0</v>
          </cell>
          <cell r="K2495">
            <v>0.01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0.01</v>
          </cell>
          <cell r="Q2495">
            <v>0</v>
          </cell>
          <cell r="R2495">
            <v>123</v>
          </cell>
          <cell r="S2495">
            <v>935</v>
          </cell>
          <cell r="T2495" t="str">
            <v>Амортизация Подъем воды</v>
          </cell>
          <cell r="U2495">
            <v>112504</v>
          </cell>
          <cell r="V2495">
            <v>27</v>
          </cell>
          <cell r="W2495">
            <v>15</v>
          </cell>
          <cell r="X2495">
            <v>12</v>
          </cell>
          <cell r="Y2495">
            <v>55.555555555555557</v>
          </cell>
          <cell r="Z2495">
            <v>62502.222222222226</v>
          </cell>
          <cell r="AA2495">
            <v>50001.777777777774</v>
          </cell>
          <cell r="AB2495">
            <v>5000177.7777777771</v>
          </cell>
          <cell r="AC2495">
            <v>50001.767777777772</v>
          </cell>
          <cell r="AD2495">
            <v>0</v>
          </cell>
          <cell r="AE2495">
            <v>50001.777777777774</v>
          </cell>
          <cell r="AF2495">
            <v>0</v>
          </cell>
          <cell r="AG2495">
            <v>291.677037037037</v>
          </cell>
          <cell r="AH2495">
            <v>347.23456790123458</v>
          </cell>
        </row>
        <row r="2496">
          <cell r="A2496">
            <v>4136</v>
          </cell>
          <cell r="B2496" t="str">
            <v>Шкаф управления нас агрегатом  N3</v>
          </cell>
          <cell r="C2496">
            <v>7</v>
          </cell>
          <cell r="D2496" t="str">
            <v>14</v>
          </cell>
          <cell r="E2496" t="str">
            <v>11.05.05</v>
          </cell>
          <cell r="F2496" t="str">
            <v/>
          </cell>
          <cell r="G2496" t="str">
            <v xml:space="preserve">  .  .</v>
          </cell>
          <cell r="H2496">
            <v>0.01</v>
          </cell>
          <cell r="I2496">
            <v>0</v>
          </cell>
          <cell r="J2496">
            <v>0</v>
          </cell>
          <cell r="K2496">
            <v>0.01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0.01</v>
          </cell>
          <cell r="Q2496">
            <v>0</v>
          </cell>
          <cell r="R2496">
            <v>123</v>
          </cell>
          <cell r="S2496">
            <v>935</v>
          </cell>
          <cell r="T2496" t="str">
            <v>Амортизация Подъем воды</v>
          </cell>
          <cell r="U2496">
            <v>142800</v>
          </cell>
          <cell r="V2496">
            <v>27</v>
          </cell>
          <cell r="W2496">
            <v>15</v>
          </cell>
          <cell r="X2496">
            <v>12</v>
          </cell>
          <cell r="Y2496">
            <v>55.555555555555557</v>
          </cell>
          <cell r="Z2496">
            <v>79333.333333333343</v>
          </cell>
          <cell r="AA2496">
            <v>63466.666666666657</v>
          </cell>
          <cell r="AB2496">
            <v>6346666.6666666651</v>
          </cell>
          <cell r="AC2496">
            <v>63466.656666666648</v>
          </cell>
          <cell r="AD2496">
            <v>0</v>
          </cell>
          <cell r="AE2496">
            <v>63466.66666666665</v>
          </cell>
          <cell r="AF2496">
            <v>0</v>
          </cell>
          <cell r="AG2496">
            <v>370.22222222222217</v>
          </cell>
          <cell r="AH2496">
            <v>440.7407407407407</v>
          </cell>
        </row>
        <row r="2497">
          <cell r="A2497">
            <v>4137</v>
          </cell>
          <cell r="B2497" t="str">
            <v>Распредпункт ПР-9232 н/ст 2</v>
          </cell>
          <cell r="C2497">
            <v>7</v>
          </cell>
          <cell r="D2497" t="str">
            <v>14</v>
          </cell>
          <cell r="E2497" t="str">
            <v>11.05.05</v>
          </cell>
          <cell r="F2497" t="str">
            <v/>
          </cell>
          <cell r="G2497" t="str">
            <v xml:space="preserve">  .  .</v>
          </cell>
          <cell r="H2497">
            <v>0.01</v>
          </cell>
          <cell r="I2497">
            <v>0</v>
          </cell>
          <cell r="J2497">
            <v>0</v>
          </cell>
          <cell r="K2497">
            <v>0.01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0.01</v>
          </cell>
          <cell r="Q2497">
            <v>0</v>
          </cell>
          <cell r="R2497">
            <v>123</v>
          </cell>
          <cell r="S2497">
            <v>935</v>
          </cell>
          <cell r="T2497" t="str">
            <v>Амортизация Подъем воды</v>
          </cell>
          <cell r="U2497">
            <v>127000</v>
          </cell>
          <cell r="V2497">
            <v>27</v>
          </cell>
          <cell r="W2497">
            <v>15</v>
          </cell>
          <cell r="X2497">
            <v>12</v>
          </cell>
          <cell r="Y2497">
            <v>55.555555555555557</v>
          </cell>
          <cell r="Z2497">
            <v>70555.555555555562</v>
          </cell>
          <cell r="AA2497">
            <v>56444.444444444438</v>
          </cell>
          <cell r="AB2497">
            <v>5644444.444444444</v>
          </cell>
          <cell r="AC2497">
            <v>56444.434444444436</v>
          </cell>
          <cell r="AD2497">
            <v>0</v>
          </cell>
          <cell r="AE2497">
            <v>56444.444444444438</v>
          </cell>
          <cell r="AF2497">
            <v>0</v>
          </cell>
          <cell r="AG2497">
            <v>329.25925925925924</v>
          </cell>
          <cell r="AH2497">
            <v>391.97530864197529</v>
          </cell>
        </row>
        <row r="2498">
          <cell r="A2498">
            <v>4138</v>
          </cell>
          <cell r="B2498" t="str">
            <v>Распредпункт ПР-9232 н/ст 2</v>
          </cell>
          <cell r="C2498">
            <v>7</v>
          </cell>
          <cell r="D2498" t="str">
            <v>14</v>
          </cell>
          <cell r="E2498" t="str">
            <v>11.05.05</v>
          </cell>
          <cell r="F2498" t="str">
            <v/>
          </cell>
          <cell r="G2498" t="str">
            <v xml:space="preserve">  .  .</v>
          </cell>
          <cell r="H2498">
            <v>0.01</v>
          </cell>
          <cell r="I2498">
            <v>0</v>
          </cell>
          <cell r="J2498">
            <v>0</v>
          </cell>
          <cell r="K2498">
            <v>0.01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0.01</v>
          </cell>
          <cell r="Q2498">
            <v>0</v>
          </cell>
          <cell r="R2498">
            <v>123</v>
          </cell>
          <cell r="S2498">
            <v>935</v>
          </cell>
          <cell r="T2498" t="str">
            <v>Амортизация Подъем воды</v>
          </cell>
          <cell r="U2498">
            <v>127000</v>
          </cell>
          <cell r="V2498">
            <v>27</v>
          </cell>
          <cell r="W2498">
            <v>15</v>
          </cell>
          <cell r="X2498">
            <v>12</v>
          </cell>
          <cell r="Y2498">
            <v>55.555555555555557</v>
          </cell>
          <cell r="Z2498">
            <v>70555.555555555562</v>
          </cell>
          <cell r="AA2498">
            <v>56444.444444444438</v>
          </cell>
          <cell r="AB2498">
            <v>5644444.444444444</v>
          </cell>
          <cell r="AC2498">
            <v>56444.434444444436</v>
          </cell>
          <cell r="AD2498">
            <v>0</v>
          </cell>
          <cell r="AE2498">
            <v>56444.444444444438</v>
          </cell>
          <cell r="AF2498">
            <v>0</v>
          </cell>
          <cell r="AG2498">
            <v>329.25925925925924</v>
          </cell>
          <cell r="AH2498">
            <v>391.97530864197529</v>
          </cell>
        </row>
        <row r="2499">
          <cell r="A2499">
            <v>4139</v>
          </cell>
          <cell r="B2499" t="str">
            <v>Релейная панель РП н/ст 2</v>
          </cell>
          <cell r="C2499">
            <v>7</v>
          </cell>
          <cell r="D2499" t="str">
            <v>14</v>
          </cell>
          <cell r="E2499" t="str">
            <v>11.05.05</v>
          </cell>
          <cell r="F2499" t="str">
            <v/>
          </cell>
          <cell r="G2499" t="str">
            <v xml:space="preserve">  .  .</v>
          </cell>
          <cell r="H2499">
            <v>0.01</v>
          </cell>
          <cell r="I2499">
            <v>0</v>
          </cell>
          <cell r="J2499">
            <v>0</v>
          </cell>
          <cell r="K2499">
            <v>0.01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0.01</v>
          </cell>
          <cell r="Q2499">
            <v>0</v>
          </cell>
          <cell r="R2499">
            <v>123</v>
          </cell>
          <cell r="S2499">
            <v>935</v>
          </cell>
          <cell r="T2499" t="str">
            <v/>
          </cell>
          <cell r="U2499">
            <v>8000</v>
          </cell>
          <cell r="V2499">
            <v>27</v>
          </cell>
          <cell r="W2499">
            <v>15</v>
          </cell>
          <cell r="X2499">
            <v>12</v>
          </cell>
          <cell r="Y2499">
            <v>55.555555555555557</v>
          </cell>
          <cell r="Z2499">
            <v>4444.4444444444443</v>
          </cell>
          <cell r="AA2499">
            <v>3555.5555555555557</v>
          </cell>
          <cell r="AB2499">
            <v>355555.55555555556</v>
          </cell>
          <cell r="AC2499">
            <v>3555.5455555555554</v>
          </cell>
          <cell r="AD2499">
            <v>0</v>
          </cell>
          <cell r="AE2499">
            <v>3555.5555555555557</v>
          </cell>
          <cell r="AF2499">
            <v>0</v>
          </cell>
          <cell r="AG2499">
            <v>20.740740740740744</v>
          </cell>
          <cell r="AH2499">
            <v>24.691358024691358</v>
          </cell>
        </row>
        <row r="2500">
          <cell r="A2500">
            <v>4140</v>
          </cell>
          <cell r="B2500" t="str">
            <v>Щит станций управления 1 ШСУ из 10пан N2</v>
          </cell>
          <cell r="C2500">
            <v>7</v>
          </cell>
          <cell r="D2500" t="str">
            <v>14</v>
          </cell>
          <cell r="E2500" t="str">
            <v>11.05.05</v>
          </cell>
          <cell r="F2500" t="str">
            <v/>
          </cell>
          <cell r="G2500" t="str">
            <v xml:space="preserve">  .  .</v>
          </cell>
          <cell r="H2500">
            <v>0.01</v>
          </cell>
          <cell r="I2500">
            <v>0</v>
          </cell>
          <cell r="J2500">
            <v>0</v>
          </cell>
          <cell r="K2500">
            <v>0.01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0.01</v>
          </cell>
          <cell r="Q2500">
            <v>0</v>
          </cell>
          <cell r="R2500">
            <v>123</v>
          </cell>
          <cell r="S2500">
            <v>935</v>
          </cell>
          <cell r="T2500" t="str">
            <v>Амортизация Подъем воды</v>
          </cell>
          <cell r="U2500">
            <v>112504</v>
          </cell>
          <cell r="V2500">
            <v>27</v>
          </cell>
          <cell r="W2500">
            <v>15</v>
          </cell>
          <cell r="X2500">
            <v>12</v>
          </cell>
          <cell r="Y2500">
            <v>55.555555555555557</v>
          </cell>
          <cell r="Z2500">
            <v>62502.222222222226</v>
          </cell>
          <cell r="AA2500">
            <v>50001.777777777774</v>
          </cell>
          <cell r="AB2500">
            <v>5000177.7777777771</v>
          </cell>
          <cell r="AC2500">
            <v>50001.767777777772</v>
          </cell>
          <cell r="AD2500">
            <v>0</v>
          </cell>
          <cell r="AE2500">
            <v>50001.777777777774</v>
          </cell>
          <cell r="AF2500">
            <v>0</v>
          </cell>
          <cell r="AG2500">
            <v>291.677037037037</v>
          </cell>
          <cell r="AH2500">
            <v>347.23456790123458</v>
          </cell>
        </row>
        <row r="2501">
          <cell r="A2501">
            <v>4141</v>
          </cell>
          <cell r="B2501" t="str">
            <v>Щит управления нас агрегатами   N2</v>
          </cell>
          <cell r="C2501">
            <v>7</v>
          </cell>
          <cell r="D2501" t="str">
            <v>14</v>
          </cell>
          <cell r="E2501" t="str">
            <v>11.05.05</v>
          </cell>
          <cell r="F2501" t="str">
            <v/>
          </cell>
          <cell r="G2501" t="str">
            <v xml:space="preserve">  .  .</v>
          </cell>
          <cell r="H2501">
            <v>0.01</v>
          </cell>
          <cell r="I2501">
            <v>0</v>
          </cell>
          <cell r="J2501">
            <v>0</v>
          </cell>
          <cell r="K2501">
            <v>0.01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0.01</v>
          </cell>
          <cell r="Q2501">
            <v>0</v>
          </cell>
          <cell r="R2501">
            <v>123</v>
          </cell>
          <cell r="S2501">
            <v>935</v>
          </cell>
          <cell r="T2501" t="str">
            <v>Амортизация Подъем воды</v>
          </cell>
          <cell r="U2501">
            <v>112504</v>
          </cell>
          <cell r="V2501">
            <v>27</v>
          </cell>
          <cell r="W2501">
            <v>15</v>
          </cell>
          <cell r="X2501">
            <v>12</v>
          </cell>
          <cell r="Y2501">
            <v>55.555555555555557</v>
          </cell>
          <cell r="Z2501">
            <v>62502.222222222226</v>
          </cell>
          <cell r="AA2501">
            <v>50001.777777777774</v>
          </cell>
          <cell r="AB2501">
            <v>5000177.7777777771</v>
          </cell>
          <cell r="AC2501">
            <v>50001.767777777772</v>
          </cell>
          <cell r="AD2501">
            <v>0</v>
          </cell>
          <cell r="AE2501">
            <v>50001.777777777774</v>
          </cell>
          <cell r="AF2501">
            <v>0</v>
          </cell>
          <cell r="AG2501">
            <v>291.677037037037</v>
          </cell>
          <cell r="AH2501">
            <v>347.23456790123458</v>
          </cell>
        </row>
        <row r="2502">
          <cell r="A2502">
            <v>4142</v>
          </cell>
          <cell r="B2502" t="str">
            <v>Щит управлен нас агрегатами  N2</v>
          </cell>
          <cell r="C2502">
            <v>7</v>
          </cell>
          <cell r="D2502" t="str">
            <v>14</v>
          </cell>
          <cell r="E2502" t="str">
            <v>11.05.05</v>
          </cell>
          <cell r="F2502" t="str">
            <v/>
          </cell>
          <cell r="G2502" t="str">
            <v xml:space="preserve">  .  .</v>
          </cell>
          <cell r="H2502">
            <v>0.01</v>
          </cell>
          <cell r="I2502">
            <v>0</v>
          </cell>
          <cell r="J2502">
            <v>0</v>
          </cell>
          <cell r="K2502">
            <v>0.01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0.01</v>
          </cell>
          <cell r="Q2502">
            <v>0</v>
          </cell>
          <cell r="R2502">
            <v>123</v>
          </cell>
          <cell r="S2502">
            <v>935</v>
          </cell>
          <cell r="T2502" t="str">
            <v>Амортизация Подъем воды</v>
          </cell>
          <cell r="U2502">
            <v>112504</v>
          </cell>
          <cell r="V2502">
            <v>27</v>
          </cell>
          <cell r="W2502">
            <v>15</v>
          </cell>
          <cell r="X2502">
            <v>12</v>
          </cell>
          <cell r="Y2502">
            <v>55.555555555555557</v>
          </cell>
          <cell r="Z2502">
            <v>62502.222222222226</v>
          </cell>
          <cell r="AA2502">
            <v>50001.777777777774</v>
          </cell>
          <cell r="AB2502">
            <v>5000177.7777777771</v>
          </cell>
          <cell r="AC2502">
            <v>50001.767777777772</v>
          </cell>
          <cell r="AD2502">
            <v>0</v>
          </cell>
          <cell r="AE2502">
            <v>50001.777777777774</v>
          </cell>
          <cell r="AF2502">
            <v>0</v>
          </cell>
          <cell r="AG2502">
            <v>291.677037037037</v>
          </cell>
          <cell r="AH2502">
            <v>347.23456790123458</v>
          </cell>
        </row>
        <row r="2503">
          <cell r="A2503">
            <v>4143</v>
          </cell>
          <cell r="B2503" t="str">
            <v>Щит управления нас агрегатами  N2</v>
          </cell>
          <cell r="C2503">
            <v>7</v>
          </cell>
          <cell r="D2503" t="str">
            <v>14</v>
          </cell>
          <cell r="E2503" t="str">
            <v>11.05.05</v>
          </cell>
          <cell r="F2503" t="str">
            <v/>
          </cell>
          <cell r="G2503" t="str">
            <v xml:space="preserve">  .  .</v>
          </cell>
          <cell r="H2503">
            <v>0.01</v>
          </cell>
          <cell r="I2503">
            <v>0</v>
          </cell>
          <cell r="J2503">
            <v>0</v>
          </cell>
          <cell r="K2503">
            <v>0.01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0.01</v>
          </cell>
          <cell r="Q2503">
            <v>0</v>
          </cell>
          <cell r="R2503">
            <v>123</v>
          </cell>
          <cell r="S2503">
            <v>935</v>
          </cell>
          <cell r="T2503" t="str">
            <v>Амортизация Подъем воды</v>
          </cell>
          <cell r="U2503">
            <v>112504</v>
          </cell>
          <cell r="V2503">
            <v>27</v>
          </cell>
          <cell r="W2503">
            <v>15</v>
          </cell>
          <cell r="X2503">
            <v>12</v>
          </cell>
          <cell r="Y2503">
            <v>55.555555555555557</v>
          </cell>
          <cell r="Z2503">
            <v>62502.222222222226</v>
          </cell>
          <cell r="AA2503">
            <v>50001.777777777774</v>
          </cell>
          <cell r="AB2503">
            <v>5000177.7777777771</v>
          </cell>
          <cell r="AC2503">
            <v>50001.767777777772</v>
          </cell>
          <cell r="AD2503">
            <v>0</v>
          </cell>
          <cell r="AE2503">
            <v>50001.777777777774</v>
          </cell>
          <cell r="AF2503">
            <v>0</v>
          </cell>
          <cell r="AG2503">
            <v>291.677037037037</v>
          </cell>
          <cell r="AH2503">
            <v>347.23456790123458</v>
          </cell>
        </row>
        <row r="2504">
          <cell r="A2504">
            <v>4144</v>
          </cell>
          <cell r="B2504" t="str">
            <v>Щит управления нас агрегатами N2</v>
          </cell>
          <cell r="C2504">
            <v>7</v>
          </cell>
          <cell r="D2504" t="str">
            <v>14</v>
          </cell>
          <cell r="E2504" t="str">
            <v>11.05.05</v>
          </cell>
          <cell r="F2504" t="str">
            <v/>
          </cell>
          <cell r="G2504" t="str">
            <v xml:space="preserve">  .  .</v>
          </cell>
          <cell r="H2504">
            <v>0.01</v>
          </cell>
          <cell r="I2504">
            <v>0</v>
          </cell>
          <cell r="J2504">
            <v>0</v>
          </cell>
          <cell r="K2504">
            <v>0.01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0.01</v>
          </cell>
          <cell r="Q2504">
            <v>0</v>
          </cell>
          <cell r="R2504">
            <v>123</v>
          </cell>
          <cell r="S2504">
            <v>935</v>
          </cell>
          <cell r="T2504" t="str">
            <v>Амортизация Подъем воды</v>
          </cell>
          <cell r="U2504">
            <v>112504</v>
          </cell>
          <cell r="V2504">
            <v>27</v>
          </cell>
          <cell r="W2504">
            <v>15</v>
          </cell>
          <cell r="X2504">
            <v>12</v>
          </cell>
          <cell r="Y2504">
            <v>55.555555555555557</v>
          </cell>
          <cell r="Z2504">
            <v>62502.222222222226</v>
          </cell>
          <cell r="AA2504">
            <v>50001.777777777774</v>
          </cell>
          <cell r="AB2504">
            <v>5000177.7777777771</v>
          </cell>
          <cell r="AC2504">
            <v>50001.767777777772</v>
          </cell>
          <cell r="AD2504">
            <v>0</v>
          </cell>
          <cell r="AE2504">
            <v>50001.777777777774</v>
          </cell>
          <cell r="AF2504">
            <v>0</v>
          </cell>
          <cell r="AG2504">
            <v>291.677037037037</v>
          </cell>
          <cell r="AH2504">
            <v>347.23456790123458</v>
          </cell>
        </row>
        <row r="2505">
          <cell r="A2505">
            <v>4145</v>
          </cell>
          <cell r="B2505" t="str">
            <v>Трансформатор ТМ-250/6 N2</v>
          </cell>
          <cell r="C2505">
            <v>7</v>
          </cell>
          <cell r="D2505" t="str">
            <v>14</v>
          </cell>
          <cell r="E2505" t="str">
            <v>11.05.05</v>
          </cell>
          <cell r="F2505" t="str">
            <v/>
          </cell>
          <cell r="G2505" t="str">
            <v xml:space="preserve">  .  .</v>
          </cell>
          <cell r="H2505">
            <v>0.01</v>
          </cell>
          <cell r="I2505">
            <v>0</v>
          </cell>
          <cell r="J2505">
            <v>0</v>
          </cell>
          <cell r="K2505">
            <v>0.01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0.01</v>
          </cell>
          <cell r="Q2505">
            <v>0</v>
          </cell>
          <cell r="R2505">
            <v>123</v>
          </cell>
          <cell r="S2505">
            <v>935</v>
          </cell>
          <cell r="T2505" t="str">
            <v>Амортизация Подъем воды</v>
          </cell>
          <cell r="U2505">
            <v>650000</v>
          </cell>
          <cell r="V2505">
            <v>27</v>
          </cell>
          <cell r="W2505">
            <v>15</v>
          </cell>
          <cell r="X2505">
            <v>12</v>
          </cell>
          <cell r="Y2505">
            <v>55.555555555555557</v>
          </cell>
          <cell r="Z2505">
            <v>361111.11111111112</v>
          </cell>
          <cell r="AA2505">
            <v>288888.88888888888</v>
          </cell>
          <cell r="AB2505">
            <v>28888888.888888888</v>
          </cell>
          <cell r="AC2505">
            <v>288888.87888888887</v>
          </cell>
          <cell r="AD2505">
            <v>0</v>
          </cell>
          <cell r="AE2505">
            <v>288888.88888888888</v>
          </cell>
          <cell r="AF2505">
            <v>0</v>
          </cell>
          <cell r="AG2505">
            <v>1685.185185185185</v>
          </cell>
          <cell r="AH2505">
            <v>2006.1728395061727</v>
          </cell>
        </row>
        <row r="2506">
          <cell r="A2506">
            <v>4146</v>
          </cell>
          <cell r="B2506" t="str">
            <v>Трансформатор ТМ-250/6 N2</v>
          </cell>
          <cell r="C2506">
            <v>7</v>
          </cell>
          <cell r="D2506" t="str">
            <v>14</v>
          </cell>
          <cell r="E2506" t="str">
            <v>11.05.05</v>
          </cell>
          <cell r="F2506" t="str">
            <v/>
          </cell>
          <cell r="G2506" t="str">
            <v xml:space="preserve">  .  .</v>
          </cell>
          <cell r="H2506">
            <v>0.01</v>
          </cell>
          <cell r="I2506">
            <v>0</v>
          </cell>
          <cell r="J2506">
            <v>0</v>
          </cell>
          <cell r="K2506">
            <v>0.01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0.01</v>
          </cell>
          <cell r="Q2506">
            <v>0</v>
          </cell>
          <cell r="R2506">
            <v>123</v>
          </cell>
          <cell r="S2506">
            <v>935</v>
          </cell>
          <cell r="T2506" t="str">
            <v>Амортизация Подъем воды</v>
          </cell>
          <cell r="U2506">
            <v>650000</v>
          </cell>
          <cell r="V2506">
            <v>27</v>
          </cell>
          <cell r="W2506">
            <v>15</v>
          </cell>
          <cell r="X2506">
            <v>12</v>
          </cell>
          <cell r="Y2506">
            <v>55.555555555555557</v>
          </cell>
          <cell r="Z2506">
            <v>361111.11111111112</v>
          </cell>
          <cell r="AA2506">
            <v>288888.88888888888</v>
          </cell>
          <cell r="AB2506">
            <v>28888888.888888888</v>
          </cell>
          <cell r="AC2506">
            <v>288888.87888888887</v>
          </cell>
          <cell r="AD2506">
            <v>0</v>
          </cell>
          <cell r="AE2506">
            <v>288888.88888888888</v>
          </cell>
          <cell r="AF2506">
            <v>0</v>
          </cell>
          <cell r="AG2506">
            <v>1685.185185185185</v>
          </cell>
          <cell r="AH2506">
            <v>2006.1728395061727</v>
          </cell>
        </row>
        <row r="2507">
          <cell r="A2507">
            <v>4147</v>
          </cell>
          <cell r="B2507" t="str">
            <v>Трансформатор ТМ-250/6 №3</v>
          </cell>
          <cell r="C2507">
            <v>7</v>
          </cell>
          <cell r="D2507" t="str">
            <v>14</v>
          </cell>
          <cell r="E2507" t="str">
            <v>11.05.05</v>
          </cell>
          <cell r="F2507" t="str">
            <v/>
          </cell>
          <cell r="G2507" t="str">
            <v xml:space="preserve">  .  .</v>
          </cell>
          <cell r="H2507">
            <v>0.01</v>
          </cell>
          <cell r="I2507">
            <v>0</v>
          </cell>
          <cell r="J2507">
            <v>0</v>
          </cell>
          <cell r="K2507">
            <v>0.01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0.01</v>
          </cell>
          <cell r="Q2507">
            <v>0</v>
          </cell>
          <cell r="R2507">
            <v>123</v>
          </cell>
          <cell r="S2507">
            <v>935</v>
          </cell>
          <cell r="T2507" t="str">
            <v>Амортизация Подъем воды</v>
          </cell>
          <cell r="U2507">
            <v>650000</v>
          </cell>
          <cell r="V2507">
            <v>27</v>
          </cell>
          <cell r="W2507">
            <v>15</v>
          </cell>
          <cell r="X2507">
            <v>12</v>
          </cell>
          <cell r="Y2507">
            <v>55.555555555555557</v>
          </cell>
          <cell r="Z2507">
            <v>361111.11111111112</v>
          </cell>
          <cell r="AA2507">
            <v>288888.88888888888</v>
          </cell>
          <cell r="AB2507">
            <v>28888888.888888888</v>
          </cell>
          <cell r="AC2507">
            <v>288888.87888888887</v>
          </cell>
          <cell r="AD2507">
            <v>0</v>
          </cell>
          <cell r="AE2507">
            <v>288888.88888888888</v>
          </cell>
          <cell r="AF2507">
            <v>0</v>
          </cell>
          <cell r="AG2507">
            <v>1685.185185185185</v>
          </cell>
          <cell r="AH2507">
            <v>2006.1728395061727</v>
          </cell>
        </row>
        <row r="2508">
          <cell r="A2508">
            <v>4148</v>
          </cell>
          <cell r="B2508" t="str">
            <v>ОРУ 110/6 Мостик N3</v>
          </cell>
          <cell r="C2508">
            <v>7</v>
          </cell>
          <cell r="D2508" t="str">
            <v>14</v>
          </cell>
          <cell r="E2508" t="str">
            <v>11.05.05</v>
          </cell>
          <cell r="F2508" t="str">
            <v/>
          </cell>
          <cell r="G2508" t="str">
            <v xml:space="preserve">  .  .</v>
          </cell>
          <cell r="H2508">
            <v>0.01</v>
          </cell>
          <cell r="I2508">
            <v>0</v>
          </cell>
          <cell r="J2508">
            <v>0</v>
          </cell>
          <cell r="K2508">
            <v>0.01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0.01</v>
          </cell>
          <cell r="Q2508">
            <v>0</v>
          </cell>
          <cell r="R2508">
            <v>123</v>
          </cell>
          <cell r="S2508">
            <v>935</v>
          </cell>
          <cell r="T2508" t="str">
            <v>Амортизация Подъем воды</v>
          </cell>
          <cell r="U2508">
            <v>6500000</v>
          </cell>
          <cell r="V2508">
            <v>27</v>
          </cell>
          <cell r="W2508">
            <v>15</v>
          </cell>
          <cell r="X2508">
            <v>12</v>
          </cell>
          <cell r="Y2508">
            <v>55.555555555555557</v>
          </cell>
          <cell r="Z2508">
            <v>3611111.1111111115</v>
          </cell>
          <cell r="AA2508">
            <v>2888888.8888888885</v>
          </cell>
          <cell r="AB2508">
            <v>288888888.88888884</v>
          </cell>
          <cell r="AC2508">
            <v>2888888.8788888888</v>
          </cell>
          <cell r="AD2508">
            <v>0</v>
          </cell>
          <cell r="AE2508">
            <v>2888888.8888888885</v>
          </cell>
          <cell r="AF2508">
            <v>0</v>
          </cell>
          <cell r="AG2508">
            <v>16851.85185185185</v>
          </cell>
          <cell r="AH2508">
            <v>20061.728395061727</v>
          </cell>
        </row>
        <row r="2509">
          <cell r="A2509">
            <v>4149</v>
          </cell>
          <cell r="B2509" t="str">
            <v>ЗРУ 6 кв н/с 3</v>
          </cell>
          <cell r="C2509">
            <v>7</v>
          </cell>
          <cell r="D2509" t="str">
            <v>14</v>
          </cell>
          <cell r="E2509" t="str">
            <v>11.05.05</v>
          </cell>
          <cell r="F2509" t="str">
            <v/>
          </cell>
          <cell r="G2509" t="str">
            <v xml:space="preserve">  .  .</v>
          </cell>
          <cell r="H2509">
            <v>0.01</v>
          </cell>
          <cell r="I2509">
            <v>0</v>
          </cell>
          <cell r="J2509">
            <v>0</v>
          </cell>
          <cell r="K2509">
            <v>0.01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0.01</v>
          </cell>
          <cell r="Q2509">
            <v>0</v>
          </cell>
          <cell r="R2509">
            <v>123</v>
          </cell>
          <cell r="S2509">
            <v>935</v>
          </cell>
          <cell r="T2509" t="str">
            <v>Амортизация Подъем воды</v>
          </cell>
          <cell r="U2509">
            <v>642000</v>
          </cell>
          <cell r="V2509">
            <v>27</v>
          </cell>
          <cell r="W2509">
            <v>15</v>
          </cell>
          <cell r="X2509">
            <v>12</v>
          </cell>
          <cell r="Y2509">
            <v>55.555555555555557</v>
          </cell>
          <cell r="Z2509">
            <v>356666.66666666669</v>
          </cell>
          <cell r="AA2509">
            <v>285333.33333333331</v>
          </cell>
          <cell r="AB2509">
            <v>28533333.333333332</v>
          </cell>
          <cell r="AC2509">
            <v>285333.3233333333</v>
          </cell>
          <cell r="AD2509">
            <v>0</v>
          </cell>
          <cell r="AE2509">
            <v>285333.33333333331</v>
          </cell>
          <cell r="AF2509">
            <v>0</v>
          </cell>
          <cell r="AG2509">
            <v>1664.4444444444443</v>
          </cell>
          <cell r="AH2509">
            <v>1981.4814814814815</v>
          </cell>
        </row>
        <row r="2510">
          <cell r="A2510">
            <v>4150</v>
          </cell>
          <cell r="B2510" t="str">
            <v>Трансформатор ТДМ-16000/110 N3</v>
          </cell>
          <cell r="C2510">
            <v>7</v>
          </cell>
          <cell r="D2510" t="str">
            <v>14</v>
          </cell>
          <cell r="E2510" t="str">
            <v>11.05.05</v>
          </cell>
          <cell r="F2510" t="str">
            <v/>
          </cell>
          <cell r="G2510" t="str">
            <v xml:space="preserve">  .  .</v>
          </cell>
          <cell r="H2510">
            <v>0.01</v>
          </cell>
          <cell r="I2510">
            <v>0</v>
          </cell>
          <cell r="J2510">
            <v>0</v>
          </cell>
          <cell r="K2510">
            <v>0.01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0.01</v>
          </cell>
          <cell r="Q2510">
            <v>0</v>
          </cell>
          <cell r="R2510">
            <v>123</v>
          </cell>
          <cell r="S2510">
            <v>935</v>
          </cell>
          <cell r="T2510" t="str">
            <v>Амортизация Подъем воды</v>
          </cell>
          <cell r="U2510">
            <v>21600000</v>
          </cell>
          <cell r="V2510">
            <v>27</v>
          </cell>
          <cell r="W2510">
            <v>15</v>
          </cell>
          <cell r="X2510">
            <v>12</v>
          </cell>
          <cell r="Y2510">
            <v>55.555555555555557</v>
          </cell>
          <cell r="Z2510">
            <v>12000000</v>
          </cell>
          <cell r="AA2510">
            <v>9600000</v>
          </cell>
          <cell r="AB2510">
            <v>960000000</v>
          </cell>
          <cell r="AC2510">
            <v>9599999.9900000002</v>
          </cell>
          <cell r="AD2510">
            <v>0</v>
          </cell>
          <cell r="AE2510">
            <v>9600000</v>
          </cell>
          <cell r="AF2510">
            <v>0</v>
          </cell>
          <cell r="AG2510">
            <v>56000</v>
          </cell>
          <cell r="AH2510">
            <v>66666.666666666672</v>
          </cell>
        </row>
        <row r="2511">
          <cell r="A2511">
            <v>4151</v>
          </cell>
          <cell r="B2511" t="str">
            <v>Трансформатор ТДМ-16000/110  N3</v>
          </cell>
          <cell r="C2511">
            <v>7</v>
          </cell>
          <cell r="D2511" t="str">
            <v>14</v>
          </cell>
          <cell r="E2511" t="str">
            <v>11.05.05</v>
          </cell>
          <cell r="F2511" t="str">
            <v/>
          </cell>
          <cell r="G2511" t="str">
            <v xml:space="preserve">  .  .</v>
          </cell>
          <cell r="H2511">
            <v>0.01</v>
          </cell>
          <cell r="I2511">
            <v>0</v>
          </cell>
          <cell r="J2511">
            <v>0</v>
          </cell>
          <cell r="K2511">
            <v>0.01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0.01</v>
          </cell>
          <cell r="Q2511">
            <v>0</v>
          </cell>
          <cell r="R2511">
            <v>123</v>
          </cell>
          <cell r="S2511">
            <v>935</v>
          </cell>
          <cell r="T2511" t="str">
            <v>Амортизация Подъем воды</v>
          </cell>
          <cell r="U2511">
            <v>21600000</v>
          </cell>
          <cell r="V2511">
            <v>27</v>
          </cell>
          <cell r="W2511">
            <v>15</v>
          </cell>
          <cell r="X2511">
            <v>12</v>
          </cell>
          <cell r="Y2511">
            <v>55.555555555555557</v>
          </cell>
          <cell r="Z2511">
            <v>12000000</v>
          </cell>
          <cell r="AA2511">
            <v>9600000</v>
          </cell>
          <cell r="AB2511">
            <v>960000000</v>
          </cell>
          <cell r="AC2511">
            <v>9599999.9900000002</v>
          </cell>
          <cell r="AD2511">
            <v>0</v>
          </cell>
          <cell r="AE2511">
            <v>9600000</v>
          </cell>
          <cell r="AF2511">
            <v>0</v>
          </cell>
          <cell r="AG2511">
            <v>56000</v>
          </cell>
          <cell r="AH2511">
            <v>66666.666666666672</v>
          </cell>
        </row>
        <row r="2512">
          <cell r="A2512">
            <v>4155</v>
          </cell>
          <cell r="B2512" t="str">
            <v>Щит станции управления № 3</v>
          </cell>
          <cell r="C2512">
            <v>7</v>
          </cell>
          <cell r="D2512" t="str">
            <v>14</v>
          </cell>
          <cell r="E2512" t="str">
            <v>11.05.05</v>
          </cell>
          <cell r="F2512" t="str">
            <v/>
          </cell>
          <cell r="G2512" t="str">
            <v xml:space="preserve">  .  .</v>
          </cell>
          <cell r="H2512">
            <v>0.01</v>
          </cell>
          <cell r="I2512">
            <v>0</v>
          </cell>
          <cell r="J2512">
            <v>0</v>
          </cell>
          <cell r="K2512">
            <v>0.01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0.01</v>
          </cell>
          <cell r="Q2512">
            <v>0</v>
          </cell>
          <cell r="R2512">
            <v>123</v>
          </cell>
          <cell r="S2512">
            <v>935</v>
          </cell>
          <cell r="T2512" t="str">
            <v>Амортизация Подъем воды</v>
          </cell>
          <cell r="U2512">
            <v>112504</v>
          </cell>
          <cell r="V2512">
            <v>27</v>
          </cell>
          <cell r="W2512">
            <v>15</v>
          </cell>
          <cell r="X2512">
            <v>12</v>
          </cell>
          <cell r="Y2512">
            <v>55.555555555555557</v>
          </cell>
          <cell r="Z2512">
            <v>62502.222222222226</v>
          </cell>
          <cell r="AA2512">
            <v>50001.777777777774</v>
          </cell>
          <cell r="AB2512">
            <v>5000177.7777777771</v>
          </cell>
          <cell r="AC2512">
            <v>50001.767777777772</v>
          </cell>
          <cell r="AD2512">
            <v>0</v>
          </cell>
          <cell r="AE2512">
            <v>50001.777777777774</v>
          </cell>
          <cell r="AF2512">
            <v>0</v>
          </cell>
          <cell r="AG2512">
            <v>291.677037037037</v>
          </cell>
          <cell r="AH2512">
            <v>347.23456790123458</v>
          </cell>
        </row>
        <row r="2513">
          <cell r="A2513">
            <v>4157</v>
          </cell>
          <cell r="B2513" t="str">
            <v>Пост местного управления № 2</v>
          </cell>
          <cell r="C2513">
            <v>7</v>
          </cell>
          <cell r="D2513" t="str">
            <v>14</v>
          </cell>
          <cell r="E2513" t="str">
            <v>11.05.05</v>
          </cell>
          <cell r="F2513" t="str">
            <v/>
          </cell>
          <cell r="G2513" t="str">
            <v xml:space="preserve">  .  .</v>
          </cell>
          <cell r="H2513">
            <v>0.01</v>
          </cell>
          <cell r="I2513">
            <v>0</v>
          </cell>
          <cell r="J2513">
            <v>0</v>
          </cell>
          <cell r="K2513">
            <v>0.01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0.01</v>
          </cell>
          <cell r="Q2513">
            <v>0</v>
          </cell>
          <cell r="R2513">
            <v>123</v>
          </cell>
          <cell r="S2513">
            <v>935</v>
          </cell>
          <cell r="T2513" t="str">
            <v>Амортизация Подъем воды</v>
          </cell>
          <cell r="U2513">
            <v>72000</v>
          </cell>
          <cell r="V2513">
            <v>27</v>
          </cell>
          <cell r="W2513">
            <v>15</v>
          </cell>
          <cell r="X2513">
            <v>12</v>
          </cell>
          <cell r="Y2513">
            <v>55.555555555555557</v>
          </cell>
          <cell r="Z2513">
            <v>40000</v>
          </cell>
          <cell r="AA2513">
            <v>32000</v>
          </cell>
          <cell r="AB2513">
            <v>3200000</v>
          </cell>
          <cell r="AC2513">
            <v>31999.99</v>
          </cell>
          <cell r="AD2513">
            <v>0</v>
          </cell>
          <cell r="AE2513">
            <v>32000</v>
          </cell>
          <cell r="AF2513">
            <v>0</v>
          </cell>
          <cell r="AG2513">
            <v>186.66666666666666</v>
          </cell>
          <cell r="AH2513">
            <v>222.2222222222222</v>
          </cell>
        </row>
        <row r="2514">
          <cell r="A2514">
            <v>4158</v>
          </cell>
          <cell r="B2514" t="str">
            <v>Пост местного управления № 2</v>
          </cell>
          <cell r="C2514">
            <v>7</v>
          </cell>
          <cell r="D2514" t="str">
            <v>14</v>
          </cell>
          <cell r="E2514" t="str">
            <v>11.05.05</v>
          </cell>
          <cell r="F2514" t="str">
            <v/>
          </cell>
          <cell r="G2514" t="str">
            <v xml:space="preserve">  .  .</v>
          </cell>
          <cell r="H2514">
            <v>0.01</v>
          </cell>
          <cell r="I2514">
            <v>0</v>
          </cell>
          <cell r="J2514">
            <v>0</v>
          </cell>
          <cell r="K2514">
            <v>0.01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0.01</v>
          </cell>
          <cell r="Q2514">
            <v>0</v>
          </cell>
          <cell r="R2514">
            <v>123</v>
          </cell>
          <cell r="S2514">
            <v>935</v>
          </cell>
          <cell r="T2514" t="str">
            <v>Амортизация Подъем воды</v>
          </cell>
          <cell r="U2514">
            <v>72000</v>
          </cell>
          <cell r="V2514">
            <v>27</v>
          </cell>
          <cell r="W2514">
            <v>15</v>
          </cell>
          <cell r="X2514">
            <v>12</v>
          </cell>
          <cell r="Y2514">
            <v>55.555555555555557</v>
          </cell>
          <cell r="Z2514">
            <v>40000</v>
          </cell>
          <cell r="AA2514">
            <v>32000</v>
          </cell>
          <cell r="AB2514">
            <v>3200000</v>
          </cell>
          <cell r="AC2514">
            <v>31999.99</v>
          </cell>
          <cell r="AD2514">
            <v>0</v>
          </cell>
          <cell r="AE2514">
            <v>32000</v>
          </cell>
          <cell r="AF2514">
            <v>0</v>
          </cell>
          <cell r="AG2514">
            <v>186.66666666666666</v>
          </cell>
          <cell r="AH2514">
            <v>222.2222222222222</v>
          </cell>
        </row>
        <row r="2515">
          <cell r="A2515">
            <v>4159</v>
          </cell>
          <cell r="B2515" t="str">
            <v>Пост местного управления № 2</v>
          </cell>
          <cell r="C2515">
            <v>7</v>
          </cell>
          <cell r="D2515" t="str">
            <v>14</v>
          </cell>
          <cell r="E2515" t="str">
            <v>11.05.05</v>
          </cell>
          <cell r="F2515" t="str">
            <v/>
          </cell>
          <cell r="G2515" t="str">
            <v xml:space="preserve">  .  .</v>
          </cell>
          <cell r="H2515">
            <v>0.01</v>
          </cell>
          <cell r="I2515">
            <v>0</v>
          </cell>
          <cell r="J2515">
            <v>0</v>
          </cell>
          <cell r="K2515">
            <v>0.01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0.01</v>
          </cell>
          <cell r="Q2515">
            <v>0</v>
          </cell>
          <cell r="R2515">
            <v>123</v>
          </cell>
          <cell r="S2515">
            <v>935</v>
          </cell>
          <cell r="T2515" t="str">
            <v>Амортизация Подъем воды</v>
          </cell>
          <cell r="U2515">
            <v>72000</v>
          </cell>
          <cell r="V2515">
            <v>27</v>
          </cell>
          <cell r="W2515">
            <v>15</v>
          </cell>
          <cell r="X2515">
            <v>12</v>
          </cell>
          <cell r="Y2515">
            <v>55.555555555555557</v>
          </cell>
          <cell r="Z2515">
            <v>40000</v>
          </cell>
          <cell r="AA2515">
            <v>32000</v>
          </cell>
          <cell r="AB2515">
            <v>3200000</v>
          </cell>
          <cell r="AC2515">
            <v>31999.99</v>
          </cell>
          <cell r="AD2515">
            <v>0</v>
          </cell>
          <cell r="AE2515">
            <v>32000</v>
          </cell>
          <cell r="AF2515">
            <v>0</v>
          </cell>
          <cell r="AG2515">
            <v>186.66666666666666</v>
          </cell>
          <cell r="AH2515">
            <v>222.2222222222222</v>
          </cell>
        </row>
        <row r="2516">
          <cell r="A2516">
            <v>4163</v>
          </cell>
          <cell r="B2516" t="str">
            <v>Кабельная ЛЭП N3</v>
          </cell>
          <cell r="C2516">
            <v>4</v>
          </cell>
          <cell r="D2516" t="str">
            <v>25</v>
          </cell>
          <cell r="E2516" t="str">
            <v>11.05.05</v>
          </cell>
          <cell r="F2516" t="str">
            <v/>
          </cell>
          <cell r="G2516" t="str">
            <v xml:space="preserve">  .  .</v>
          </cell>
          <cell r="H2516">
            <v>0.01</v>
          </cell>
          <cell r="I2516">
            <v>0</v>
          </cell>
          <cell r="J2516">
            <v>0</v>
          </cell>
          <cell r="K2516">
            <v>0.01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0.01</v>
          </cell>
          <cell r="Q2516">
            <v>0</v>
          </cell>
          <cell r="R2516">
            <v>123</v>
          </cell>
          <cell r="S2516">
            <v>935</v>
          </cell>
          <cell r="T2516" t="str">
            <v>Амортизация Подъем воды</v>
          </cell>
          <cell r="U2516">
            <v>1253500</v>
          </cell>
          <cell r="V2516">
            <v>64.400000000000006</v>
          </cell>
          <cell r="W2516">
            <v>26</v>
          </cell>
          <cell r="X2516">
            <v>38.4</v>
          </cell>
          <cell r="Y2516">
            <v>40.372670807453417</v>
          </cell>
          <cell r="Z2516">
            <v>506071.42857142858</v>
          </cell>
          <cell r="AA2516">
            <v>747428.57142857136</v>
          </cell>
          <cell r="AB2516">
            <v>74742857.142857134</v>
          </cell>
          <cell r="AC2516">
            <v>747428.56142857135</v>
          </cell>
          <cell r="AD2516">
            <v>0</v>
          </cell>
          <cell r="AE2516">
            <v>747428.57142857136</v>
          </cell>
          <cell r="AF2516">
            <v>0</v>
          </cell>
          <cell r="AG2516">
            <v>2491.4285714285711</v>
          </cell>
          <cell r="AH2516">
            <v>1622.0238095238094</v>
          </cell>
        </row>
        <row r="2517">
          <cell r="A2517">
            <v>4164</v>
          </cell>
          <cell r="B2517" t="str">
            <v>Кабельная ЛЭП N3</v>
          </cell>
          <cell r="C2517">
            <v>4</v>
          </cell>
          <cell r="D2517" t="str">
            <v>25</v>
          </cell>
          <cell r="E2517" t="str">
            <v>11.05.05</v>
          </cell>
          <cell r="F2517" t="str">
            <v/>
          </cell>
          <cell r="G2517" t="str">
            <v xml:space="preserve">  .  .</v>
          </cell>
          <cell r="H2517">
            <v>0.01</v>
          </cell>
          <cell r="I2517">
            <v>0</v>
          </cell>
          <cell r="J2517">
            <v>0</v>
          </cell>
          <cell r="K2517">
            <v>0.01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0.01</v>
          </cell>
          <cell r="Q2517">
            <v>0</v>
          </cell>
          <cell r="R2517">
            <v>123</v>
          </cell>
          <cell r="S2517">
            <v>935</v>
          </cell>
          <cell r="T2517" t="str">
            <v>Амортизация Подъем воды</v>
          </cell>
          <cell r="U2517">
            <v>920000</v>
          </cell>
          <cell r="V2517">
            <v>64.400000000000006</v>
          </cell>
          <cell r="W2517">
            <v>26</v>
          </cell>
          <cell r="X2517">
            <v>38.4</v>
          </cell>
          <cell r="Y2517">
            <v>40.372670807453417</v>
          </cell>
          <cell r="Z2517">
            <v>371428.57142857142</v>
          </cell>
          <cell r="AA2517">
            <v>548571.42857142864</v>
          </cell>
          <cell r="AB2517">
            <v>54857142.857142866</v>
          </cell>
          <cell r="AC2517">
            <v>548571.41857142863</v>
          </cell>
          <cell r="AD2517">
            <v>0</v>
          </cell>
          <cell r="AE2517">
            <v>548571.42857142864</v>
          </cell>
          <cell r="AF2517">
            <v>0</v>
          </cell>
          <cell r="AG2517">
            <v>1828.5714285714287</v>
          </cell>
          <cell r="AH2517">
            <v>1190.4761904761904</v>
          </cell>
        </row>
        <row r="2518">
          <cell r="A2518">
            <v>4165</v>
          </cell>
          <cell r="B2518" t="str">
            <v>Кабельная ЛЭП  N3</v>
          </cell>
          <cell r="C2518">
            <v>4</v>
          </cell>
          <cell r="D2518" t="str">
            <v>25</v>
          </cell>
          <cell r="E2518" t="str">
            <v>11.05.05</v>
          </cell>
          <cell r="F2518" t="str">
            <v/>
          </cell>
          <cell r="G2518" t="str">
            <v xml:space="preserve">  .  .</v>
          </cell>
          <cell r="H2518">
            <v>0.01</v>
          </cell>
          <cell r="I2518">
            <v>0</v>
          </cell>
          <cell r="J2518">
            <v>0</v>
          </cell>
          <cell r="K2518">
            <v>0.01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0.01</v>
          </cell>
          <cell r="Q2518">
            <v>0</v>
          </cell>
          <cell r="R2518">
            <v>123</v>
          </cell>
          <cell r="S2518">
            <v>935</v>
          </cell>
          <cell r="T2518" t="str">
            <v>Амортизация Подъем воды</v>
          </cell>
          <cell r="U2518">
            <v>1610000</v>
          </cell>
          <cell r="V2518">
            <v>64.400000000000006</v>
          </cell>
          <cell r="W2518">
            <v>26</v>
          </cell>
          <cell r="X2518">
            <v>38.4</v>
          </cell>
          <cell r="Y2518">
            <v>40.372670807453417</v>
          </cell>
          <cell r="Z2518">
            <v>650000</v>
          </cell>
          <cell r="AA2518">
            <v>960000</v>
          </cell>
          <cell r="AB2518">
            <v>96000000</v>
          </cell>
          <cell r="AC2518">
            <v>959999.99</v>
          </cell>
          <cell r="AD2518">
            <v>0</v>
          </cell>
          <cell r="AE2518">
            <v>960000</v>
          </cell>
          <cell r="AF2518">
            <v>0</v>
          </cell>
          <cell r="AG2518">
            <v>3200</v>
          </cell>
          <cell r="AH2518">
            <v>2083.333333333333</v>
          </cell>
        </row>
        <row r="2519">
          <cell r="A2519">
            <v>4167</v>
          </cell>
          <cell r="B2519" t="str">
            <v>Затвор сороудерживающий N2</v>
          </cell>
          <cell r="C2519">
            <v>10</v>
          </cell>
          <cell r="D2519" t="str">
            <v>10</v>
          </cell>
          <cell r="E2519" t="str">
            <v>11.05.05</v>
          </cell>
          <cell r="F2519" t="str">
            <v/>
          </cell>
          <cell r="G2519" t="str">
            <v xml:space="preserve">  .  .</v>
          </cell>
          <cell r="H2519">
            <v>0.01</v>
          </cell>
          <cell r="I2519">
            <v>0</v>
          </cell>
          <cell r="J2519">
            <v>0</v>
          </cell>
          <cell r="K2519">
            <v>0.01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0.01</v>
          </cell>
          <cell r="Q2519">
            <v>0</v>
          </cell>
          <cell r="R2519">
            <v>123</v>
          </cell>
          <cell r="S2519">
            <v>935</v>
          </cell>
          <cell r="T2519" t="str">
            <v>Амортизация Подъем воды</v>
          </cell>
          <cell r="U2519">
            <v>4800000</v>
          </cell>
          <cell r="V2519">
            <v>19</v>
          </cell>
          <cell r="W2519">
            <v>11</v>
          </cell>
          <cell r="X2519">
            <v>8</v>
          </cell>
          <cell r="Y2519">
            <v>57.894736842105267</v>
          </cell>
          <cell r="Z2519">
            <v>2778947.3684210526</v>
          </cell>
          <cell r="AA2519">
            <v>2021052.6315789474</v>
          </cell>
          <cell r="AB2519">
            <v>202105263.15789473</v>
          </cell>
          <cell r="AC2519">
            <v>2021052.6215789474</v>
          </cell>
          <cell r="AD2519">
            <v>0</v>
          </cell>
          <cell r="AE2519">
            <v>2021052.6315789474</v>
          </cell>
          <cell r="AF2519">
            <v>0</v>
          </cell>
          <cell r="AG2519">
            <v>16842.105263157897</v>
          </cell>
          <cell r="AH2519">
            <v>21052.63157894737</v>
          </cell>
        </row>
        <row r="2520">
          <cell r="A2520">
            <v>4168</v>
          </cell>
          <cell r="B2520" t="str">
            <v>Затвор сороудерживающий  N2</v>
          </cell>
          <cell r="C2520">
            <v>10</v>
          </cell>
          <cell r="D2520" t="str">
            <v>10</v>
          </cell>
          <cell r="E2520" t="str">
            <v>11.05.05</v>
          </cell>
          <cell r="F2520" t="str">
            <v/>
          </cell>
          <cell r="G2520" t="str">
            <v xml:space="preserve">  .  .</v>
          </cell>
          <cell r="H2520">
            <v>0.01</v>
          </cell>
          <cell r="I2520">
            <v>0</v>
          </cell>
          <cell r="J2520">
            <v>0</v>
          </cell>
          <cell r="K2520">
            <v>0.01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0.01</v>
          </cell>
          <cell r="Q2520">
            <v>0</v>
          </cell>
          <cell r="R2520">
            <v>123</v>
          </cell>
          <cell r="S2520">
            <v>935</v>
          </cell>
          <cell r="T2520" t="str">
            <v/>
          </cell>
          <cell r="U2520">
            <v>4800000</v>
          </cell>
          <cell r="V2520">
            <v>19</v>
          </cell>
          <cell r="W2520">
            <v>11</v>
          </cell>
          <cell r="X2520">
            <v>8</v>
          </cell>
          <cell r="Y2520">
            <v>57.894736842105267</v>
          </cell>
          <cell r="Z2520">
            <v>2778947.3684210526</v>
          </cell>
          <cell r="AA2520">
            <v>2021052.6315789474</v>
          </cell>
          <cell r="AB2520">
            <v>202105263.15789473</v>
          </cell>
          <cell r="AC2520">
            <v>2021052.6215789474</v>
          </cell>
          <cell r="AD2520">
            <v>0</v>
          </cell>
          <cell r="AE2520">
            <v>2021052.6315789474</v>
          </cell>
          <cell r="AF2520">
            <v>0</v>
          </cell>
          <cell r="AG2520">
            <v>16842.105263157897</v>
          </cell>
          <cell r="AH2520">
            <v>21052.63157894737</v>
          </cell>
        </row>
        <row r="2521">
          <cell r="A2521">
            <v>4173</v>
          </cell>
          <cell r="B2521" t="str">
            <v>Насос Д 6300 №2</v>
          </cell>
          <cell r="C2521">
            <v>20</v>
          </cell>
          <cell r="D2521" t="str">
            <v>5</v>
          </cell>
          <cell r="E2521" t="str">
            <v>11.05.05</v>
          </cell>
          <cell r="F2521" t="str">
            <v/>
          </cell>
          <cell r="G2521" t="str">
            <v xml:space="preserve">  .  .</v>
          </cell>
          <cell r="H2521">
            <v>0.01</v>
          </cell>
          <cell r="I2521">
            <v>0</v>
          </cell>
          <cell r="J2521">
            <v>0</v>
          </cell>
          <cell r="K2521">
            <v>0.01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0.01</v>
          </cell>
          <cell r="Q2521">
            <v>0</v>
          </cell>
          <cell r="R2521">
            <v>123</v>
          </cell>
          <cell r="S2521">
            <v>935</v>
          </cell>
          <cell r="T2521" t="str">
            <v>Амортизация Подъем воды</v>
          </cell>
          <cell r="U2521">
            <v>596000</v>
          </cell>
          <cell r="V2521">
            <v>9</v>
          </cell>
          <cell r="W2521">
            <v>6</v>
          </cell>
          <cell r="X2521">
            <v>3</v>
          </cell>
          <cell r="Y2521">
            <v>66.666666666666657</v>
          </cell>
          <cell r="Z2521">
            <v>397333.33333333326</v>
          </cell>
          <cell r="AA2521">
            <v>198666.66666666674</v>
          </cell>
          <cell r="AB2521">
            <v>19866666.666666675</v>
          </cell>
          <cell r="AC2521">
            <v>198666.65666666673</v>
          </cell>
          <cell r="AD2521">
            <v>0</v>
          </cell>
          <cell r="AE2521">
            <v>198666.66666666674</v>
          </cell>
          <cell r="AF2521">
            <v>0</v>
          </cell>
          <cell r="AG2521">
            <v>3311.1111111111127</v>
          </cell>
          <cell r="AH2521">
            <v>5518.5185185185182</v>
          </cell>
        </row>
        <row r="2522">
          <cell r="A2522">
            <v>4174</v>
          </cell>
          <cell r="B2522" t="str">
            <v>Насос Д 4000  N3</v>
          </cell>
          <cell r="C2522">
            <v>20</v>
          </cell>
          <cell r="D2522" t="str">
            <v>5</v>
          </cell>
          <cell r="E2522" t="str">
            <v>11.05.05</v>
          </cell>
          <cell r="F2522" t="str">
            <v/>
          </cell>
          <cell r="G2522" t="str">
            <v xml:space="preserve">  .  .</v>
          </cell>
          <cell r="H2522">
            <v>0.01</v>
          </cell>
          <cell r="I2522">
            <v>0</v>
          </cell>
          <cell r="J2522">
            <v>0</v>
          </cell>
          <cell r="K2522">
            <v>0.01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0.01</v>
          </cell>
          <cell r="Q2522">
            <v>0</v>
          </cell>
          <cell r="R2522">
            <v>123</v>
          </cell>
          <cell r="S2522">
            <v>935</v>
          </cell>
          <cell r="T2522" t="str">
            <v>Амортизация Подъем воды</v>
          </cell>
          <cell r="U2522">
            <v>2100000</v>
          </cell>
          <cell r="V2522">
            <v>9</v>
          </cell>
          <cell r="W2522">
            <v>6</v>
          </cell>
          <cell r="X2522">
            <v>3</v>
          </cell>
          <cell r="Y2522">
            <v>66.666666666666657</v>
          </cell>
          <cell r="Z2522">
            <v>1400000</v>
          </cell>
          <cell r="AA2522">
            <v>700000</v>
          </cell>
          <cell r="AB2522">
            <v>70000000</v>
          </cell>
          <cell r="AC2522">
            <v>699999.99</v>
          </cell>
          <cell r="AD2522">
            <v>0</v>
          </cell>
          <cell r="AE2522">
            <v>700000</v>
          </cell>
          <cell r="AF2522">
            <v>0</v>
          </cell>
          <cell r="AG2522">
            <v>11666.666666666666</v>
          </cell>
          <cell r="AH2522">
            <v>19444.444444444445</v>
          </cell>
        </row>
        <row r="2523">
          <cell r="A2523">
            <v>4175</v>
          </cell>
          <cell r="B2523" t="str">
            <v>Насос 800В-25/100  N2</v>
          </cell>
          <cell r="C2523">
            <v>20</v>
          </cell>
          <cell r="D2523" t="str">
            <v>5</v>
          </cell>
          <cell r="E2523" t="str">
            <v>11.05.05</v>
          </cell>
          <cell r="F2523" t="str">
            <v/>
          </cell>
          <cell r="G2523" t="str">
            <v xml:space="preserve">  .  .</v>
          </cell>
          <cell r="H2523">
            <v>0.01</v>
          </cell>
          <cell r="I2523">
            <v>0</v>
          </cell>
          <cell r="J2523">
            <v>0</v>
          </cell>
          <cell r="K2523">
            <v>0.01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0.01</v>
          </cell>
          <cell r="Q2523">
            <v>0</v>
          </cell>
          <cell r="R2523">
            <v>123</v>
          </cell>
          <cell r="S2523">
            <v>935</v>
          </cell>
          <cell r="T2523" t="str">
            <v>Амортизация Подъем воды</v>
          </cell>
          <cell r="U2523">
            <v>8000000</v>
          </cell>
          <cell r="V2523">
            <v>9</v>
          </cell>
          <cell r="W2523">
            <v>6</v>
          </cell>
          <cell r="X2523">
            <v>3</v>
          </cell>
          <cell r="Y2523">
            <v>66.666666666666657</v>
          </cell>
          <cell r="Z2523">
            <v>5333333.3333333321</v>
          </cell>
          <cell r="AA2523">
            <v>2666666.6666666679</v>
          </cell>
          <cell r="AB2523">
            <v>266666666.66666678</v>
          </cell>
          <cell r="AC2523">
            <v>2666666.6566666681</v>
          </cell>
          <cell r="AD2523">
            <v>0</v>
          </cell>
          <cell r="AE2523">
            <v>2666666.6666666679</v>
          </cell>
          <cell r="AF2523">
            <v>0</v>
          </cell>
          <cell r="AG2523">
            <v>44444.444444444467</v>
          </cell>
          <cell r="AH2523">
            <v>74074.074074074073</v>
          </cell>
        </row>
        <row r="2524">
          <cell r="A2524">
            <v>4176</v>
          </cell>
          <cell r="B2524" t="str">
            <v>Насос Д 4000 N3</v>
          </cell>
          <cell r="C2524">
            <v>20</v>
          </cell>
          <cell r="D2524" t="str">
            <v>5</v>
          </cell>
          <cell r="E2524" t="str">
            <v>11.05.05</v>
          </cell>
          <cell r="F2524" t="str">
            <v/>
          </cell>
          <cell r="G2524" t="str">
            <v xml:space="preserve">  .  .</v>
          </cell>
          <cell r="H2524">
            <v>0.01</v>
          </cell>
          <cell r="I2524">
            <v>0</v>
          </cell>
          <cell r="J2524">
            <v>0</v>
          </cell>
          <cell r="K2524">
            <v>0.01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0.01</v>
          </cell>
          <cell r="Q2524">
            <v>0</v>
          </cell>
          <cell r="R2524">
            <v>123</v>
          </cell>
          <cell r="S2524">
            <v>935</v>
          </cell>
          <cell r="T2524" t="str">
            <v>Амортизация Подъем воды</v>
          </cell>
          <cell r="U2524">
            <v>2100000</v>
          </cell>
          <cell r="V2524">
            <v>9</v>
          </cell>
          <cell r="W2524">
            <v>6</v>
          </cell>
          <cell r="X2524">
            <v>3</v>
          </cell>
          <cell r="Y2524">
            <v>66.666666666666657</v>
          </cell>
          <cell r="Z2524">
            <v>1400000</v>
          </cell>
          <cell r="AA2524">
            <v>700000</v>
          </cell>
          <cell r="AB2524">
            <v>70000000</v>
          </cell>
          <cell r="AC2524">
            <v>699999.99</v>
          </cell>
          <cell r="AD2524">
            <v>0</v>
          </cell>
          <cell r="AE2524">
            <v>700000</v>
          </cell>
          <cell r="AF2524">
            <v>0</v>
          </cell>
          <cell r="AG2524">
            <v>11666.666666666666</v>
          </cell>
          <cell r="AH2524">
            <v>19444.444444444445</v>
          </cell>
        </row>
        <row r="2525">
          <cell r="A2525">
            <v>4177</v>
          </cell>
          <cell r="B2525" t="str">
            <v>Насос Д 4000 №3</v>
          </cell>
          <cell r="C2525">
            <v>20</v>
          </cell>
          <cell r="D2525" t="str">
            <v>5</v>
          </cell>
          <cell r="E2525" t="str">
            <v>11.05.05</v>
          </cell>
          <cell r="F2525" t="str">
            <v/>
          </cell>
          <cell r="G2525" t="str">
            <v xml:space="preserve">  .  .</v>
          </cell>
          <cell r="H2525">
            <v>0.01</v>
          </cell>
          <cell r="I2525">
            <v>0</v>
          </cell>
          <cell r="J2525">
            <v>0</v>
          </cell>
          <cell r="K2525">
            <v>0.01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0.01</v>
          </cell>
          <cell r="Q2525">
            <v>0</v>
          </cell>
          <cell r="R2525">
            <v>123</v>
          </cell>
          <cell r="S2525">
            <v>935</v>
          </cell>
          <cell r="T2525" t="str">
            <v>Амортизация Подъем воды</v>
          </cell>
          <cell r="U2525">
            <v>2100000</v>
          </cell>
          <cell r="V2525">
            <v>9</v>
          </cell>
          <cell r="W2525">
            <v>6</v>
          </cell>
          <cell r="X2525">
            <v>3</v>
          </cell>
          <cell r="Y2525">
            <v>66.666666666666657</v>
          </cell>
          <cell r="Z2525">
            <v>1400000</v>
          </cell>
          <cell r="AA2525">
            <v>700000</v>
          </cell>
          <cell r="AB2525">
            <v>70000000</v>
          </cell>
          <cell r="AC2525">
            <v>699999.99</v>
          </cell>
          <cell r="AD2525">
            <v>0</v>
          </cell>
          <cell r="AE2525">
            <v>700000</v>
          </cell>
          <cell r="AF2525">
            <v>0</v>
          </cell>
          <cell r="AG2525">
            <v>11666.666666666666</v>
          </cell>
          <cell r="AH2525">
            <v>19444.444444444445</v>
          </cell>
        </row>
        <row r="2526">
          <cell r="A2526">
            <v>4178</v>
          </cell>
          <cell r="B2526" t="str">
            <v>Насос 800В н.с2</v>
          </cell>
          <cell r="C2526">
            <v>20</v>
          </cell>
          <cell r="D2526" t="str">
            <v>5</v>
          </cell>
          <cell r="E2526" t="str">
            <v>11.05.05</v>
          </cell>
          <cell r="F2526" t="str">
            <v/>
          </cell>
          <cell r="G2526" t="str">
            <v xml:space="preserve">  .  .</v>
          </cell>
          <cell r="H2526">
            <v>0.01</v>
          </cell>
          <cell r="I2526">
            <v>0</v>
          </cell>
          <cell r="J2526">
            <v>0</v>
          </cell>
          <cell r="K2526">
            <v>0.01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0.01</v>
          </cell>
          <cell r="Q2526">
            <v>0</v>
          </cell>
          <cell r="R2526">
            <v>123</v>
          </cell>
          <cell r="S2526">
            <v>935</v>
          </cell>
          <cell r="T2526" t="str">
            <v>Амортизация Подъем воды</v>
          </cell>
          <cell r="U2526">
            <v>8000000</v>
          </cell>
          <cell r="V2526">
            <v>9</v>
          </cell>
          <cell r="W2526">
            <v>6</v>
          </cell>
          <cell r="X2526">
            <v>3</v>
          </cell>
          <cell r="Y2526">
            <v>66.666666666666657</v>
          </cell>
          <cell r="Z2526">
            <v>5333333.3333333321</v>
          </cell>
          <cell r="AA2526">
            <v>2666666.6666666679</v>
          </cell>
          <cell r="AB2526">
            <v>266666666.66666678</v>
          </cell>
          <cell r="AC2526">
            <v>2666666.6566666681</v>
          </cell>
          <cell r="AD2526">
            <v>0</v>
          </cell>
          <cell r="AE2526">
            <v>2666666.6666666679</v>
          </cell>
          <cell r="AF2526">
            <v>0</v>
          </cell>
          <cell r="AG2526">
            <v>44444.444444444467</v>
          </cell>
          <cell r="AH2526">
            <v>74074.074074074073</v>
          </cell>
        </row>
        <row r="2527">
          <cell r="A2527">
            <v>4183</v>
          </cell>
          <cell r="B2527" t="str">
            <v>Насос 800В N2</v>
          </cell>
          <cell r="C2527">
            <v>20</v>
          </cell>
          <cell r="D2527" t="str">
            <v>5</v>
          </cell>
          <cell r="E2527" t="str">
            <v>11.05.05</v>
          </cell>
          <cell r="F2527" t="str">
            <v/>
          </cell>
          <cell r="G2527" t="str">
            <v xml:space="preserve">  .  .</v>
          </cell>
          <cell r="H2527">
            <v>0.01</v>
          </cell>
          <cell r="I2527">
            <v>0</v>
          </cell>
          <cell r="J2527">
            <v>0</v>
          </cell>
          <cell r="K2527">
            <v>0.01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0.01</v>
          </cell>
          <cell r="Q2527">
            <v>0</v>
          </cell>
          <cell r="R2527">
            <v>123</v>
          </cell>
          <cell r="S2527">
            <v>935</v>
          </cell>
          <cell r="T2527" t="str">
            <v>Амортизация Подъем воды</v>
          </cell>
          <cell r="U2527">
            <v>8000000</v>
          </cell>
          <cell r="V2527">
            <v>9</v>
          </cell>
          <cell r="W2527">
            <v>6</v>
          </cell>
          <cell r="X2527">
            <v>3</v>
          </cell>
          <cell r="Y2527">
            <v>66.666666666666657</v>
          </cell>
          <cell r="Z2527">
            <v>5333333.3333333321</v>
          </cell>
          <cell r="AA2527">
            <v>2666666.6666666679</v>
          </cell>
          <cell r="AB2527">
            <v>266666666.66666678</v>
          </cell>
          <cell r="AC2527">
            <v>2666666.6566666681</v>
          </cell>
          <cell r="AD2527">
            <v>0</v>
          </cell>
          <cell r="AE2527">
            <v>2666666.6666666679</v>
          </cell>
          <cell r="AF2527">
            <v>0</v>
          </cell>
          <cell r="AG2527">
            <v>44444.444444444467</v>
          </cell>
          <cell r="AH2527">
            <v>74074.074074074073</v>
          </cell>
        </row>
        <row r="2528">
          <cell r="A2528">
            <v>4186</v>
          </cell>
          <cell r="B2528" t="str">
            <v>Насос 300Д СПИВ №3</v>
          </cell>
          <cell r="C2528">
            <v>20</v>
          </cell>
          <cell r="D2528" t="str">
            <v>5</v>
          </cell>
          <cell r="E2528" t="str">
            <v>11.05.05</v>
          </cell>
          <cell r="F2528" t="str">
            <v/>
          </cell>
          <cell r="G2528" t="str">
            <v xml:space="preserve">  .  .</v>
          </cell>
          <cell r="H2528">
            <v>0.01</v>
          </cell>
          <cell r="I2528">
            <v>0</v>
          </cell>
          <cell r="J2528">
            <v>0</v>
          </cell>
          <cell r="K2528">
            <v>0.01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0.01</v>
          </cell>
          <cell r="Q2528">
            <v>0</v>
          </cell>
          <cell r="R2528">
            <v>123</v>
          </cell>
          <cell r="S2528">
            <v>935</v>
          </cell>
          <cell r="T2528" t="str">
            <v>Амортизация Подъем воды</v>
          </cell>
          <cell r="U2528">
            <v>420000</v>
          </cell>
          <cell r="V2528">
            <v>9</v>
          </cell>
          <cell r="W2528">
            <v>6</v>
          </cell>
          <cell r="X2528">
            <v>3</v>
          </cell>
          <cell r="Y2528">
            <v>66.666666666666657</v>
          </cell>
          <cell r="Z2528">
            <v>280000</v>
          </cell>
          <cell r="AA2528">
            <v>140000</v>
          </cell>
          <cell r="AB2528">
            <v>14000000</v>
          </cell>
          <cell r="AC2528">
            <v>139999.99</v>
          </cell>
          <cell r="AD2528">
            <v>0</v>
          </cell>
          <cell r="AE2528">
            <v>140000</v>
          </cell>
          <cell r="AF2528">
            <v>0</v>
          </cell>
          <cell r="AG2528">
            <v>2333.3333333333335</v>
          </cell>
          <cell r="AH2528">
            <v>3888.8888888888887</v>
          </cell>
        </row>
        <row r="2529">
          <cell r="A2529">
            <v>4190</v>
          </cell>
          <cell r="B2529" t="str">
            <v>Насос 300Д СПИВ №3</v>
          </cell>
          <cell r="C2529">
            <v>20</v>
          </cell>
          <cell r="D2529" t="str">
            <v>5</v>
          </cell>
          <cell r="E2529" t="str">
            <v>11.05.05</v>
          </cell>
          <cell r="F2529" t="str">
            <v/>
          </cell>
          <cell r="G2529" t="str">
            <v xml:space="preserve">  .  .</v>
          </cell>
          <cell r="H2529">
            <v>8353.01</v>
          </cell>
          <cell r="I2529">
            <v>0</v>
          </cell>
          <cell r="J2529">
            <v>0</v>
          </cell>
          <cell r="K2529">
            <v>8353.01</v>
          </cell>
          <cell r="L2529">
            <v>0</v>
          </cell>
          <cell r="M2529">
            <v>139.22</v>
          </cell>
          <cell r="N2529">
            <v>139.22</v>
          </cell>
          <cell r="O2529">
            <v>278.44</v>
          </cell>
          <cell r="P2529">
            <v>8074.57</v>
          </cell>
          <cell r="Q2529">
            <v>41.77</v>
          </cell>
          <cell r="R2529">
            <v>123</v>
          </cell>
          <cell r="S2529">
            <v>935</v>
          </cell>
          <cell r="T2529" t="str">
            <v>Амортизация Подъем воды</v>
          </cell>
          <cell r="U2529">
            <v>420000</v>
          </cell>
          <cell r="V2529">
            <v>9</v>
          </cell>
          <cell r="W2529">
            <v>6</v>
          </cell>
          <cell r="X2529">
            <v>3</v>
          </cell>
          <cell r="Y2529">
            <v>66.666666666666657</v>
          </cell>
          <cell r="Z2529">
            <v>280000</v>
          </cell>
          <cell r="AA2529">
            <v>140000</v>
          </cell>
          <cell r="AB2529">
            <v>17.338384582708429</v>
          </cell>
          <cell r="AC2529">
            <v>136474.68980320933</v>
          </cell>
          <cell r="AD2529">
            <v>4549.2598032093356</v>
          </cell>
          <cell r="AE2529">
            <v>144827.69980320934</v>
          </cell>
          <cell r="AF2529">
            <v>4827.6998032093352</v>
          </cell>
          <cell r="AG2529">
            <v>2413.7949967201557</v>
          </cell>
          <cell r="AH2529">
            <v>3888.8888888888887</v>
          </cell>
        </row>
        <row r="2530">
          <cell r="A2530">
            <v>4191</v>
          </cell>
          <cell r="B2530" t="str">
            <v>Насос ВК-6   N1</v>
          </cell>
          <cell r="C2530">
            <v>20</v>
          </cell>
          <cell r="D2530" t="str">
            <v>5</v>
          </cell>
          <cell r="E2530" t="str">
            <v>11.05.05</v>
          </cell>
          <cell r="F2530" t="str">
            <v/>
          </cell>
          <cell r="G2530" t="str">
            <v xml:space="preserve">  .  .</v>
          </cell>
          <cell r="H2530">
            <v>5044.17</v>
          </cell>
          <cell r="I2530">
            <v>0</v>
          </cell>
          <cell r="J2530">
            <v>0</v>
          </cell>
          <cell r="K2530">
            <v>5044.17</v>
          </cell>
          <cell r="L2530">
            <v>0</v>
          </cell>
          <cell r="M2530">
            <v>84.07</v>
          </cell>
          <cell r="N2530">
            <v>84.07</v>
          </cell>
          <cell r="O2530">
            <v>84.07</v>
          </cell>
          <cell r="P2530">
            <v>4960.1000000000004</v>
          </cell>
          <cell r="Q2530">
            <v>25.22</v>
          </cell>
          <cell r="R2530">
            <v>123</v>
          </cell>
          <cell r="S2530">
            <v>935</v>
          </cell>
          <cell r="T2530" t="str">
            <v>Амортизация Подъем воды</v>
          </cell>
          <cell r="U2530">
            <v>48000</v>
          </cell>
          <cell r="V2530">
            <v>9</v>
          </cell>
          <cell r="W2530">
            <v>6</v>
          </cell>
          <cell r="X2530">
            <v>3</v>
          </cell>
          <cell r="Y2530">
            <v>66.666666666666657</v>
          </cell>
          <cell r="Z2530">
            <v>32000</v>
          </cell>
          <cell r="AA2530">
            <v>16000</v>
          </cell>
          <cell r="AB2530">
            <v>3.2257414165036993</v>
          </cell>
          <cell r="AC2530">
            <v>11227.018080885466</v>
          </cell>
          <cell r="AD2530">
            <v>187.11808088546599</v>
          </cell>
          <cell r="AE2530">
            <v>16271.188080885466</v>
          </cell>
          <cell r="AF2530">
            <v>271.18808088546598</v>
          </cell>
          <cell r="AG2530">
            <v>271.18646801475774</v>
          </cell>
          <cell r="AH2530">
            <v>444.4444444444444</v>
          </cell>
        </row>
        <row r="2531">
          <cell r="A2531">
            <v>4193</v>
          </cell>
          <cell r="B2531" t="str">
            <v>Насос 20НДН N3</v>
          </cell>
          <cell r="C2531">
            <v>20</v>
          </cell>
          <cell r="D2531" t="str">
            <v>5</v>
          </cell>
          <cell r="E2531" t="str">
            <v>11.05.05</v>
          </cell>
          <cell r="F2531" t="str">
            <v/>
          </cell>
          <cell r="G2531" t="str">
            <v xml:space="preserve">  .  .</v>
          </cell>
          <cell r="H2531">
            <v>0.01</v>
          </cell>
          <cell r="I2531">
            <v>0</v>
          </cell>
          <cell r="J2531">
            <v>0</v>
          </cell>
          <cell r="K2531">
            <v>0.01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0.01</v>
          </cell>
          <cell r="Q2531">
            <v>0</v>
          </cell>
          <cell r="R2531">
            <v>123</v>
          </cell>
          <cell r="S2531">
            <v>935</v>
          </cell>
          <cell r="T2531" t="str">
            <v>Амортизация Подъем воды</v>
          </cell>
          <cell r="U2531">
            <v>3200000</v>
          </cell>
          <cell r="V2531">
            <v>9</v>
          </cell>
          <cell r="W2531">
            <v>6</v>
          </cell>
          <cell r="X2531">
            <v>3</v>
          </cell>
          <cell r="Y2531">
            <v>66.666666666666657</v>
          </cell>
          <cell r="Z2531">
            <v>2133333.333333333</v>
          </cell>
          <cell r="AA2531">
            <v>1066666.666666667</v>
          </cell>
          <cell r="AB2531">
            <v>106666666.6666667</v>
          </cell>
          <cell r="AC2531">
            <v>1066666.656666667</v>
          </cell>
          <cell r="AD2531">
            <v>0</v>
          </cell>
          <cell r="AE2531">
            <v>1066666.666666667</v>
          </cell>
          <cell r="AF2531">
            <v>0</v>
          </cell>
          <cell r="AG2531">
            <v>17777.777777777785</v>
          </cell>
          <cell r="AH2531">
            <v>29629.629629629631</v>
          </cell>
        </row>
        <row r="2532">
          <cell r="A2532">
            <v>4194</v>
          </cell>
          <cell r="B2532" t="str">
            <v>Насос 20НДН N3</v>
          </cell>
          <cell r="C2532">
            <v>20</v>
          </cell>
          <cell r="D2532" t="str">
            <v>5</v>
          </cell>
          <cell r="E2532" t="str">
            <v>11.05.05</v>
          </cell>
          <cell r="F2532" t="str">
            <v/>
          </cell>
          <cell r="G2532" t="str">
            <v xml:space="preserve">  .  .</v>
          </cell>
          <cell r="H2532">
            <v>0.01</v>
          </cell>
          <cell r="I2532">
            <v>0</v>
          </cell>
          <cell r="J2532">
            <v>0</v>
          </cell>
          <cell r="K2532">
            <v>0.01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0.01</v>
          </cell>
          <cell r="Q2532">
            <v>0</v>
          </cell>
          <cell r="R2532">
            <v>123</v>
          </cell>
          <cell r="S2532">
            <v>935</v>
          </cell>
          <cell r="T2532" t="str">
            <v>Амортизация Подъем воды</v>
          </cell>
          <cell r="U2532">
            <v>3200000</v>
          </cell>
          <cell r="V2532">
            <v>9</v>
          </cell>
          <cell r="W2532">
            <v>6</v>
          </cell>
          <cell r="X2532">
            <v>3</v>
          </cell>
          <cell r="Y2532">
            <v>66.666666666666657</v>
          </cell>
          <cell r="Z2532">
            <v>2133333.333333333</v>
          </cell>
          <cell r="AA2532">
            <v>1066666.666666667</v>
          </cell>
          <cell r="AB2532">
            <v>106666666.6666667</v>
          </cell>
          <cell r="AC2532">
            <v>1066666.656666667</v>
          </cell>
          <cell r="AD2532">
            <v>0</v>
          </cell>
          <cell r="AE2532">
            <v>1066666.666666667</v>
          </cell>
          <cell r="AF2532">
            <v>0</v>
          </cell>
          <cell r="AG2532">
            <v>17777.777777777785</v>
          </cell>
          <cell r="AH2532">
            <v>29629.629629629631</v>
          </cell>
        </row>
        <row r="2533">
          <cell r="A2533">
            <v>4195</v>
          </cell>
          <cell r="B2533" t="str">
            <v>Насос 20НДН N3</v>
          </cell>
          <cell r="C2533">
            <v>20</v>
          </cell>
          <cell r="D2533" t="str">
            <v>5</v>
          </cell>
          <cell r="E2533" t="str">
            <v>11.05.05</v>
          </cell>
          <cell r="F2533" t="str">
            <v/>
          </cell>
          <cell r="G2533" t="str">
            <v xml:space="preserve">  .  .</v>
          </cell>
          <cell r="H2533">
            <v>1087719.31</v>
          </cell>
          <cell r="I2533">
            <v>0</v>
          </cell>
          <cell r="J2533">
            <v>0</v>
          </cell>
          <cell r="K2533">
            <v>1087719.31</v>
          </cell>
          <cell r="L2533">
            <v>0</v>
          </cell>
          <cell r="M2533">
            <v>18128.66</v>
          </cell>
          <cell r="N2533">
            <v>18128.66</v>
          </cell>
          <cell r="O2533">
            <v>54385.98</v>
          </cell>
          <cell r="P2533">
            <v>1033333.33</v>
          </cell>
          <cell r="Q2533">
            <v>5438.6</v>
          </cell>
          <cell r="R2533">
            <v>123</v>
          </cell>
          <cell r="S2533">
            <v>935</v>
          </cell>
          <cell r="T2533" t="str">
            <v>Амортизация Подъем воды</v>
          </cell>
          <cell r="U2533">
            <v>3200000</v>
          </cell>
          <cell r="V2533">
            <v>9</v>
          </cell>
          <cell r="W2533">
            <v>6</v>
          </cell>
          <cell r="X2533">
            <v>3</v>
          </cell>
          <cell r="Y2533">
            <v>66.666666666666657</v>
          </cell>
          <cell r="Z2533">
            <v>2133333.333333333</v>
          </cell>
          <cell r="AA2533">
            <v>1066666.666666667</v>
          </cell>
          <cell r="AB2533">
            <v>1.0322580678459941</v>
          </cell>
          <cell r="AC2533">
            <v>35087.723299377831</v>
          </cell>
          <cell r="AD2533">
            <v>1754.3866327108772</v>
          </cell>
          <cell r="AE2533">
            <v>1122807.0332993779</v>
          </cell>
          <cell r="AF2533">
            <v>56140.36663271088</v>
          </cell>
          <cell r="AG2533">
            <v>18713.450554989631</v>
          </cell>
          <cell r="AH2533">
            <v>29629.629629629631</v>
          </cell>
        </row>
        <row r="2534">
          <cell r="A2534">
            <v>4196</v>
          </cell>
          <cell r="B2534" t="str">
            <v>Насос 20НДН N3</v>
          </cell>
          <cell r="C2534">
            <v>20</v>
          </cell>
          <cell r="D2534" t="str">
            <v>5</v>
          </cell>
          <cell r="E2534" t="str">
            <v>11.05.05</v>
          </cell>
          <cell r="F2534" t="str">
            <v/>
          </cell>
          <cell r="G2534" t="str">
            <v xml:space="preserve">  .  .</v>
          </cell>
          <cell r="H2534">
            <v>0.01</v>
          </cell>
          <cell r="I2534">
            <v>0</v>
          </cell>
          <cell r="J2534">
            <v>0</v>
          </cell>
          <cell r="K2534">
            <v>0.01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0.01</v>
          </cell>
          <cell r="Q2534">
            <v>0</v>
          </cell>
          <cell r="R2534">
            <v>123</v>
          </cell>
          <cell r="S2534">
            <v>935</v>
          </cell>
          <cell r="T2534" t="str">
            <v>Амортизация Подъем воды</v>
          </cell>
          <cell r="U2534">
            <v>3200000</v>
          </cell>
          <cell r="V2534">
            <v>9</v>
          </cell>
          <cell r="W2534">
            <v>6</v>
          </cell>
          <cell r="X2534">
            <v>3</v>
          </cell>
          <cell r="Y2534">
            <v>66.666666666666657</v>
          </cell>
          <cell r="Z2534">
            <v>2133333.333333333</v>
          </cell>
          <cell r="AA2534">
            <v>1066666.666666667</v>
          </cell>
          <cell r="AB2534">
            <v>106666666.6666667</v>
          </cell>
          <cell r="AC2534">
            <v>1066666.656666667</v>
          </cell>
          <cell r="AD2534">
            <v>0</v>
          </cell>
          <cell r="AE2534">
            <v>1066666.666666667</v>
          </cell>
          <cell r="AF2534">
            <v>0</v>
          </cell>
          <cell r="AG2534">
            <v>17777.777777777785</v>
          </cell>
          <cell r="AH2534">
            <v>29629.629629629631</v>
          </cell>
        </row>
        <row r="2535">
          <cell r="A2535">
            <v>4197</v>
          </cell>
          <cell r="B2535" t="str">
            <v>Насос 32Д-19 N3</v>
          </cell>
          <cell r="C2535">
            <v>20</v>
          </cell>
          <cell r="D2535" t="str">
            <v>5</v>
          </cell>
          <cell r="E2535" t="str">
            <v>11.05.05</v>
          </cell>
          <cell r="F2535" t="str">
            <v/>
          </cell>
          <cell r="G2535" t="str">
            <v xml:space="preserve">  .  .</v>
          </cell>
          <cell r="H2535">
            <v>0.01</v>
          </cell>
          <cell r="I2535">
            <v>0</v>
          </cell>
          <cell r="J2535">
            <v>0</v>
          </cell>
          <cell r="K2535">
            <v>0.01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0.01</v>
          </cell>
          <cell r="Q2535">
            <v>0</v>
          </cell>
          <cell r="R2535">
            <v>123</v>
          </cell>
          <cell r="S2535">
            <v>935</v>
          </cell>
          <cell r="T2535" t="str">
            <v>Амортизация Подъем воды</v>
          </cell>
          <cell r="U2535">
            <v>5000</v>
          </cell>
          <cell r="V2535">
            <v>9</v>
          </cell>
          <cell r="W2535">
            <v>6</v>
          </cell>
          <cell r="X2535">
            <v>3</v>
          </cell>
          <cell r="Y2535">
            <v>66.666666666666657</v>
          </cell>
          <cell r="Z2535">
            <v>3333.3333333333326</v>
          </cell>
          <cell r="AA2535">
            <v>1666.6666666666674</v>
          </cell>
          <cell r="AB2535">
            <v>166666.66666666674</v>
          </cell>
          <cell r="AC2535">
            <v>1666.6566666666674</v>
          </cell>
          <cell r="AD2535">
            <v>0</v>
          </cell>
          <cell r="AE2535">
            <v>1666.6666666666674</v>
          </cell>
          <cell r="AF2535">
            <v>0</v>
          </cell>
          <cell r="AG2535">
            <v>27.777777777777789</v>
          </cell>
          <cell r="AH2535">
            <v>46.296296296296298</v>
          </cell>
        </row>
        <row r="2536">
          <cell r="A2536">
            <v>4209</v>
          </cell>
          <cell r="B2536" t="str">
            <v>Трансформатор ТМ 400/6 №3</v>
          </cell>
          <cell r="C2536">
            <v>7</v>
          </cell>
          <cell r="D2536" t="str">
            <v>14</v>
          </cell>
          <cell r="E2536" t="str">
            <v>11.05.05</v>
          </cell>
          <cell r="F2536" t="str">
            <v/>
          </cell>
          <cell r="G2536" t="str">
            <v xml:space="preserve">  .  .</v>
          </cell>
          <cell r="H2536">
            <v>0.01</v>
          </cell>
          <cell r="I2536">
            <v>0</v>
          </cell>
          <cell r="J2536">
            <v>0</v>
          </cell>
          <cell r="K2536">
            <v>0.01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0.01</v>
          </cell>
          <cell r="Q2536">
            <v>0</v>
          </cell>
          <cell r="R2536">
            <v>123</v>
          </cell>
          <cell r="S2536">
            <v>935</v>
          </cell>
          <cell r="T2536" t="str">
            <v>амортизация (Очистка воды)</v>
          </cell>
          <cell r="U2536">
            <v>693000</v>
          </cell>
          <cell r="V2536">
            <v>27</v>
          </cell>
          <cell r="W2536">
            <v>15</v>
          </cell>
          <cell r="X2536">
            <v>12</v>
          </cell>
          <cell r="Y2536">
            <v>55.555555555555557</v>
          </cell>
          <cell r="Z2536">
            <v>385000</v>
          </cell>
          <cell r="AA2536">
            <v>308000</v>
          </cell>
          <cell r="AB2536">
            <v>30800000</v>
          </cell>
          <cell r="AC2536">
            <v>307999.99</v>
          </cell>
          <cell r="AD2536">
            <v>0</v>
          </cell>
          <cell r="AE2536">
            <v>308000</v>
          </cell>
          <cell r="AF2536">
            <v>0</v>
          </cell>
          <cell r="AG2536">
            <v>1796.6666666666667</v>
          </cell>
          <cell r="AH2536">
            <v>2138.8888888888891</v>
          </cell>
        </row>
        <row r="2537">
          <cell r="A2537">
            <v>4211</v>
          </cell>
          <cell r="B2537" t="str">
            <v>Эл двигатель СДВ-16 N2</v>
          </cell>
          <cell r="C2537">
            <v>10</v>
          </cell>
          <cell r="D2537" t="str">
            <v>10</v>
          </cell>
          <cell r="E2537" t="str">
            <v>11.05.05</v>
          </cell>
          <cell r="F2537" t="str">
            <v/>
          </cell>
          <cell r="G2537" t="str">
            <v xml:space="preserve">  .  .</v>
          </cell>
          <cell r="H2537">
            <v>0.01</v>
          </cell>
          <cell r="I2537">
            <v>0</v>
          </cell>
          <cell r="J2537">
            <v>0</v>
          </cell>
          <cell r="K2537">
            <v>0.01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0.01</v>
          </cell>
          <cell r="Q2537">
            <v>0</v>
          </cell>
          <cell r="R2537">
            <v>123</v>
          </cell>
          <cell r="S2537">
            <v>935</v>
          </cell>
          <cell r="T2537" t="str">
            <v>Амортизация Подъем воды</v>
          </cell>
          <cell r="U2537">
            <v>676000</v>
          </cell>
          <cell r="V2537">
            <v>19</v>
          </cell>
          <cell r="W2537">
            <v>11</v>
          </cell>
          <cell r="X2537">
            <v>8</v>
          </cell>
          <cell r="Y2537">
            <v>57.894736842105267</v>
          </cell>
          <cell r="Z2537">
            <v>391368.42105263157</v>
          </cell>
          <cell r="AA2537">
            <v>284631.57894736843</v>
          </cell>
          <cell r="AB2537">
            <v>28463157.894736841</v>
          </cell>
          <cell r="AC2537">
            <v>284631.56894736842</v>
          </cell>
          <cell r="AD2537">
            <v>0</v>
          </cell>
          <cell r="AE2537">
            <v>284631.57894736843</v>
          </cell>
          <cell r="AF2537">
            <v>0</v>
          </cell>
          <cell r="AG2537">
            <v>2371.9298245614036</v>
          </cell>
          <cell r="AH2537">
            <v>2964.9122807017543</v>
          </cell>
        </row>
        <row r="2538">
          <cell r="A2538">
            <v>4212</v>
          </cell>
          <cell r="B2538" t="str">
            <v>Эл двигатель СДВ-16  N2</v>
          </cell>
          <cell r="C2538">
            <v>10</v>
          </cell>
          <cell r="D2538" t="str">
            <v>10</v>
          </cell>
          <cell r="E2538" t="str">
            <v>11.05.05</v>
          </cell>
          <cell r="F2538" t="str">
            <v/>
          </cell>
          <cell r="G2538" t="str">
            <v xml:space="preserve">  .  .</v>
          </cell>
          <cell r="H2538">
            <v>0.01</v>
          </cell>
          <cell r="I2538">
            <v>0</v>
          </cell>
          <cell r="J2538">
            <v>0</v>
          </cell>
          <cell r="K2538">
            <v>0.01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0.01</v>
          </cell>
          <cell r="Q2538">
            <v>0</v>
          </cell>
          <cell r="R2538">
            <v>123</v>
          </cell>
          <cell r="S2538">
            <v>935</v>
          </cell>
          <cell r="T2538" t="str">
            <v>Амортизация Подъем воды</v>
          </cell>
          <cell r="U2538">
            <v>676000</v>
          </cell>
          <cell r="V2538">
            <v>19</v>
          </cell>
          <cell r="W2538">
            <v>11</v>
          </cell>
          <cell r="X2538">
            <v>8</v>
          </cell>
          <cell r="Y2538">
            <v>57.894736842105267</v>
          </cell>
          <cell r="Z2538">
            <v>391368.42105263157</v>
          </cell>
          <cell r="AA2538">
            <v>284631.57894736843</v>
          </cell>
          <cell r="AB2538">
            <v>28463157.894736841</v>
          </cell>
          <cell r="AC2538">
            <v>284631.56894736842</v>
          </cell>
          <cell r="AD2538">
            <v>0</v>
          </cell>
          <cell r="AE2538">
            <v>284631.57894736843</v>
          </cell>
          <cell r="AF2538">
            <v>0</v>
          </cell>
          <cell r="AG2538">
            <v>2371.9298245614036</v>
          </cell>
          <cell r="AH2538">
            <v>2964.9122807017543</v>
          </cell>
        </row>
        <row r="2539">
          <cell r="A2539">
            <v>4214</v>
          </cell>
          <cell r="B2539" t="str">
            <v>Эл двигатель СДВ-2-177/39 №2</v>
          </cell>
          <cell r="C2539">
            <v>10</v>
          </cell>
          <cell r="D2539" t="str">
            <v>10</v>
          </cell>
          <cell r="E2539" t="str">
            <v>11.05.05</v>
          </cell>
          <cell r="F2539" t="str">
            <v/>
          </cell>
          <cell r="G2539" t="str">
            <v xml:space="preserve">  .  .</v>
          </cell>
          <cell r="H2539">
            <v>0.01</v>
          </cell>
          <cell r="I2539">
            <v>0</v>
          </cell>
          <cell r="J2539">
            <v>0</v>
          </cell>
          <cell r="K2539">
            <v>0.01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0.01</v>
          </cell>
          <cell r="Q2539">
            <v>0</v>
          </cell>
          <cell r="R2539">
            <v>123</v>
          </cell>
          <cell r="S2539">
            <v>935</v>
          </cell>
          <cell r="T2539" t="str">
            <v>Амортизация Подъем воды</v>
          </cell>
          <cell r="U2539">
            <v>5200000</v>
          </cell>
          <cell r="V2539">
            <v>19</v>
          </cell>
          <cell r="W2539">
            <v>11</v>
          </cell>
          <cell r="X2539">
            <v>8</v>
          </cell>
          <cell r="Y2539">
            <v>57.894736842105267</v>
          </cell>
          <cell r="Z2539">
            <v>3010526.3157894737</v>
          </cell>
          <cell r="AA2539">
            <v>2189473.6842105263</v>
          </cell>
          <cell r="AB2539">
            <v>218947368.42105263</v>
          </cell>
          <cell r="AC2539">
            <v>2189473.6742105265</v>
          </cell>
          <cell r="AD2539">
            <v>0</v>
          </cell>
          <cell r="AE2539">
            <v>2189473.6842105263</v>
          </cell>
          <cell r="AF2539">
            <v>0</v>
          </cell>
          <cell r="AG2539">
            <v>18245.614035087718</v>
          </cell>
          <cell r="AH2539">
            <v>22807.017543859649</v>
          </cell>
        </row>
        <row r="2540">
          <cell r="A2540">
            <v>4216</v>
          </cell>
          <cell r="B2540" t="str">
            <v>Эл двигатель СДВ 2-177/39-12 №2</v>
          </cell>
          <cell r="C2540">
            <v>10</v>
          </cell>
          <cell r="D2540" t="str">
            <v>10</v>
          </cell>
          <cell r="E2540" t="str">
            <v>11.05.05</v>
          </cell>
          <cell r="F2540" t="str">
            <v/>
          </cell>
          <cell r="G2540" t="str">
            <v xml:space="preserve">  .  .</v>
          </cell>
          <cell r="H2540">
            <v>0.01</v>
          </cell>
          <cell r="I2540">
            <v>0</v>
          </cell>
          <cell r="J2540">
            <v>0</v>
          </cell>
          <cell r="K2540">
            <v>0.01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0.01</v>
          </cell>
          <cell r="Q2540">
            <v>0</v>
          </cell>
          <cell r="R2540">
            <v>123</v>
          </cell>
          <cell r="S2540">
            <v>935</v>
          </cell>
          <cell r="T2540" t="str">
            <v>Амортизация Подъем воды</v>
          </cell>
          <cell r="U2540">
            <v>605000</v>
          </cell>
          <cell r="V2540">
            <v>19</v>
          </cell>
          <cell r="W2540">
            <v>11</v>
          </cell>
          <cell r="X2540">
            <v>8</v>
          </cell>
          <cell r="Y2540">
            <v>57.894736842105267</v>
          </cell>
          <cell r="Z2540">
            <v>350263.15789473685</v>
          </cell>
          <cell r="AA2540">
            <v>254736.84210526315</v>
          </cell>
          <cell r="AB2540">
            <v>25473684.210526314</v>
          </cell>
          <cell r="AC2540">
            <v>254736.83210526314</v>
          </cell>
          <cell r="AD2540">
            <v>0</v>
          </cell>
          <cell r="AE2540">
            <v>254736.84210526315</v>
          </cell>
          <cell r="AF2540">
            <v>0</v>
          </cell>
          <cell r="AG2540">
            <v>2122.8070175438593</v>
          </cell>
          <cell r="AH2540">
            <v>2653.5087719298244</v>
          </cell>
        </row>
        <row r="2541">
          <cell r="A2541">
            <v>4218</v>
          </cell>
          <cell r="B2541" t="str">
            <v>Двигатель СДВ-2-173  N2</v>
          </cell>
          <cell r="C2541">
            <v>10</v>
          </cell>
          <cell r="D2541" t="str">
            <v>10</v>
          </cell>
          <cell r="E2541" t="str">
            <v>11.05.05</v>
          </cell>
          <cell r="F2541" t="str">
            <v/>
          </cell>
          <cell r="G2541" t="str">
            <v xml:space="preserve">  .  .</v>
          </cell>
          <cell r="H2541">
            <v>0.01</v>
          </cell>
          <cell r="I2541">
            <v>0</v>
          </cell>
          <cell r="J2541">
            <v>0</v>
          </cell>
          <cell r="K2541">
            <v>0.01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0.01</v>
          </cell>
          <cell r="Q2541">
            <v>0</v>
          </cell>
          <cell r="R2541">
            <v>123</v>
          </cell>
          <cell r="S2541">
            <v>935</v>
          </cell>
          <cell r="T2541" t="str">
            <v>Амортизация Подъем воды</v>
          </cell>
          <cell r="U2541">
            <v>5200000</v>
          </cell>
          <cell r="V2541">
            <v>19</v>
          </cell>
          <cell r="W2541">
            <v>11</v>
          </cell>
          <cell r="X2541">
            <v>8</v>
          </cell>
          <cell r="Y2541">
            <v>57.894736842105267</v>
          </cell>
          <cell r="Z2541">
            <v>3010526.3157894737</v>
          </cell>
          <cell r="AA2541">
            <v>2189473.6842105263</v>
          </cell>
          <cell r="AB2541">
            <v>218947368.42105263</v>
          </cell>
          <cell r="AC2541">
            <v>2189473.6742105265</v>
          </cell>
          <cell r="AD2541">
            <v>0</v>
          </cell>
          <cell r="AE2541">
            <v>2189473.6842105263</v>
          </cell>
          <cell r="AF2541">
            <v>0</v>
          </cell>
          <cell r="AG2541">
            <v>18245.614035087718</v>
          </cell>
          <cell r="AH2541">
            <v>22807.017543859649</v>
          </cell>
        </row>
        <row r="2542">
          <cell r="A2542">
            <v>4219</v>
          </cell>
          <cell r="B2542" t="str">
            <v>Двигатель СДВ-2-173/39-129  N2</v>
          </cell>
          <cell r="C2542">
            <v>10</v>
          </cell>
          <cell r="D2542" t="str">
            <v>10</v>
          </cell>
          <cell r="E2542" t="str">
            <v>11.05.05</v>
          </cell>
          <cell r="F2542" t="str">
            <v/>
          </cell>
          <cell r="G2542" t="str">
            <v xml:space="preserve">  .  .</v>
          </cell>
          <cell r="H2542">
            <v>0.01</v>
          </cell>
          <cell r="I2542">
            <v>0</v>
          </cell>
          <cell r="J2542">
            <v>0</v>
          </cell>
          <cell r="K2542">
            <v>0.01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0.01</v>
          </cell>
          <cell r="Q2542">
            <v>0</v>
          </cell>
          <cell r="R2542">
            <v>123</v>
          </cell>
          <cell r="S2542">
            <v>935</v>
          </cell>
          <cell r="T2542" t="str">
            <v>Амортизация Подъем воды</v>
          </cell>
          <cell r="U2542">
            <v>5200000</v>
          </cell>
          <cell r="V2542">
            <v>19</v>
          </cell>
          <cell r="W2542">
            <v>11</v>
          </cell>
          <cell r="X2542">
            <v>8</v>
          </cell>
          <cell r="Y2542">
            <v>57.894736842105267</v>
          </cell>
          <cell r="Z2542">
            <v>3010526.3157894737</v>
          </cell>
          <cell r="AA2542">
            <v>2189473.6842105263</v>
          </cell>
          <cell r="AB2542">
            <v>218947368.42105263</v>
          </cell>
          <cell r="AC2542">
            <v>2189473.6742105265</v>
          </cell>
          <cell r="AD2542">
            <v>0</v>
          </cell>
          <cell r="AE2542">
            <v>2189473.6842105263</v>
          </cell>
          <cell r="AF2542">
            <v>0</v>
          </cell>
          <cell r="AG2542">
            <v>18245.614035087718</v>
          </cell>
          <cell r="AH2542">
            <v>22807.017543859649</v>
          </cell>
        </row>
        <row r="2543">
          <cell r="A2543">
            <v>4227</v>
          </cell>
          <cell r="B2543" t="str">
            <v>Фильтр механичесский очист. соор. N2</v>
          </cell>
          <cell r="C2543">
            <v>10</v>
          </cell>
          <cell r="D2543" t="str">
            <v>10</v>
          </cell>
          <cell r="E2543" t="str">
            <v>11.05.05</v>
          </cell>
          <cell r="F2543" t="str">
            <v/>
          </cell>
          <cell r="G2543" t="str">
            <v xml:space="preserve">  .  .</v>
          </cell>
          <cell r="H2543">
            <v>0.01</v>
          </cell>
          <cell r="I2543">
            <v>0</v>
          </cell>
          <cell r="J2543">
            <v>0</v>
          </cell>
          <cell r="K2543">
            <v>0.01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0.01</v>
          </cell>
          <cell r="Q2543">
            <v>0</v>
          </cell>
          <cell r="R2543">
            <v>123</v>
          </cell>
          <cell r="S2543">
            <v>935</v>
          </cell>
          <cell r="T2543" t="str">
            <v>Амортизация Подъем воды</v>
          </cell>
          <cell r="U2543">
            <v>15000</v>
          </cell>
          <cell r="V2543">
            <v>19</v>
          </cell>
          <cell r="W2543">
            <v>11</v>
          </cell>
          <cell r="X2543">
            <v>8</v>
          </cell>
          <cell r="Y2543">
            <v>57.894736842105267</v>
          </cell>
          <cell r="Z2543">
            <v>8684.21052631579</v>
          </cell>
          <cell r="AA2543">
            <v>6315.78947368421</v>
          </cell>
          <cell r="AB2543">
            <v>631578.94736842101</v>
          </cell>
          <cell r="AC2543">
            <v>6315.7794736842097</v>
          </cell>
          <cell r="AD2543">
            <v>0</v>
          </cell>
          <cell r="AE2543">
            <v>6315.78947368421</v>
          </cell>
          <cell r="AF2543">
            <v>0</v>
          </cell>
          <cell r="AG2543">
            <v>52.631578947368418</v>
          </cell>
          <cell r="AH2543">
            <v>65.789473684210535</v>
          </cell>
        </row>
        <row r="2544">
          <cell r="A2544">
            <v>4229</v>
          </cell>
          <cell r="B2544" t="str">
            <v>Кран-балка ручная 3тн  №3</v>
          </cell>
          <cell r="C2544">
            <v>15</v>
          </cell>
          <cell r="D2544" t="str">
            <v>7</v>
          </cell>
          <cell r="E2544" t="str">
            <v>11.05.05</v>
          </cell>
          <cell r="F2544" t="str">
            <v/>
          </cell>
          <cell r="G2544" t="str">
            <v xml:space="preserve">  .  .</v>
          </cell>
          <cell r="H2544">
            <v>0.01</v>
          </cell>
          <cell r="I2544">
            <v>0</v>
          </cell>
          <cell r="J2544">
            <v>0</v>
          </cell>
          <cell r="K2544">
            <v>0.01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0.01</v>
          </cell>
          <cell r="Q2544">
            <v>0</v>
          </cell>
          <cell r="R2544">
            <v>123</v>
          </cell>
          <cell r="S2544">
            <v>935</v>
          </cell>
          <cell r="T2544" t="str">
            <v>Амортизация Подъем воды</v>
          </cell>
          <cell r="U2544">
            <v>140000</v>
          </cell>
          <cell r="V2544">
            <v>13</v>
          </cell>
          <cell r="W2544">
            <v>8</v>
          </cell>
          <cell r="X2544">
            <v>5</v>
          </cell>
          <cell r="Y2544">
            <v>61.53846153846154</v>
          </cell>
          <cell r="Z2544">
            <v>86153.846153846156</v>
          </cell>
          <cell r="AA2544">
            <v>53846.153846153844</v>
          </cell>
          <cell r="AB2544">
            <v>5384615.384615384</v>
          </cell>
          <cell r="AC2544">
            <v>53846.143846153842</v>
          </cell>
          <cell r="AD2544">
            <v>0</v>
          </cell>
          <cell r="AE2544">
            <v>53846.153846153844</v>
          </cell>
          <cell r="AF2544">
            <v>0</v>
          </cell>
          <cell r="AG2544">
            <v>673.07692307692298</v>
          </cell>
          <cell r="AH2544">
            <v>897.43589743589746</v>
          </cell>
        </row>
        <row r="2545">
          <cell r="A2545">
            <v>4230</v>
          </cell>
          <cell r="B2545" t="str">
            <v>Кран мостовой электр. N3</v>
          </cell>
          <cell r="C2545">
            <v>15</v>
          </cell>
          <cell r="D2545" t="str">
            <v>7</v>
          </cell>
          <cell r="E2545" t="str">
            <v>11.05.05</v>
          </cell>
          <cell r="F2545" t="str">
            <v/>
          </cell>
          <cell r="G2545" t="str">
            <v xml:space="preserve">  .  .</v>
          </cell>
          <cell r="H2545">
            <v>0.01</v>
          </cell>
          <cell r="I2545">
            <v>0</v>
          </cell>
          <cell r="J2545">
            <v>0</v>
          </cell>
          <cell r="K2545">
            <v>0.01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0.01</v>
          </cell>
          <cell r="Q2545">
            <v>0</v>
          </cell>
          <cell r="R2545">
            <v>123</v>
          </cell>
          <cell r="S2545">
            <v>935</v>
          </cell>
          <cell r="T2545" t="str">
            <v>Амортизация Подъем воды</v>
          </cell>
          <cell r="U2545">
            <v>679000</v>
          </cell>
          <cell r="V2545">
            <v>13</v>
          </cell>
          <cell r="W2545">
            <v>8</v>
          </cell>
          <cell r="X2545">
            <v>5</v>
          </cell>
          <cell r="Y2545">
            <v>61.53846153846154</v>
          </cell>
          <cell r="Z2545">
            <v>417846.15384615387</v>
          </cell>
          <cell r="AA2545">
            <v>261153.84615384613</v>
          </cell>
          <cell r="AB2545">
            <v>26115384.615384612</v>
          </cell>
          <cell r="AC2545">
            <v>261153.83615384612</v>
          </cell>
          <cell r="AD2545">
            <v>0</v>
          </cell>
          <cell r="AE2545">
            <v>261153.84615384613</v>
          </cell>
          <cell r="AF2545">
            <v>0</v>
          </cell>
          <cell r="AG2545">
            <v>3264.4230769230767</v>
          </cell>
          <cell r="AH2545">
            <v>4352.5641025641025</v>
          </cell>
        </row>
        <row r="2546">
          <cell r="A2546">
            <v>4231</v>
          </cell>
          <cell r="B2546" t="str">
            <v>Кран мостовой электр. N3</v>
          </cell>
          <cell r="C2546">
            <v>15</v>
          </cell>
          <cell r="D2546" t="str">
            <v>7</v>
          </cell>
          <cell r="E2546" t="str">
            <v>11.05.05</v>
          </cell>
          <cell r="F2546" t="str">
            <v/>
          </cell>
          <cell r="G2546" t="str">
            <v xml:space="preserve">  .  .</v>
          </cell>
          <cell r="H2546">
            <v>0.01</v>
          </cell>
          <cell r="I2546">
            <v>0</v>
          </cell>
          <cell r="J2546">
            <v>0</v>
          </cell>
          <cell r="K2546">
            <v>0.01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0.01</v>
          </cell>
          <cell r="Q2546">
            <v>0</v>
          </cell>
          <cell r="R2546">
            <v>123</v>
          </cell>
          <cell r="S2546">
            <v>935</v>
          </cell>
          <cell r="T2546" t="str">
            <v>Амортизация Подъем воды</v>
          </cell>
          <cell r="U2546">
            <v>679000</v>
          </cell>
          <cell r="V2546">
            <v>13</v>
          </cell>
          <cell r="W2546">
            <v>8</v>
          </cell>
          <cell r="X2546">
            <v>5</v>
          </cell>
          <cell r="Y2546">
            <v>61.53846153846154</v>
          </cell>
          <cell r="Z2546">
            <v>417846.15384615387</v>
          </cell>
          <cell r="AA2546">
            <v>261153.84615384613</v>
          </cell>
          <cell r="AB2546">
            <v>26115384.615384612</v>
          </cell>
          <cell r="AC2546">
            <v>261153.83615384612</v>
          </cell>
          <cell r="AD2546">
            <v>0</v>
          </cell>
          <cell r="AE2546">
            <v>261153.84615384613</v>
          </cell>
          <cell r="AF2546">
            <v>0</v>
          </cell>
          <cell r="AG2546">
            <v>3264.4230769230767</v>
          </cell>
          <cell r="AH2546">
            <v>4352.5641025641025</v>
          </cell>
        </row>
        <row r="2547">
          <cell r="A2547">
            <v>4233</v>
          </cell>
          <cell r="B2547" t="str">
            <v>Кран мостовой г/п 15 тн  N1</v>
          </cell>
          <cell r="C2547">
            <v>15</v>
          </cell>
          <cell r="D2547" t="str">
            <v>7</v>
          </cell>
          <cell r="E2547" t="str">
            <v>11.05.05</v>
          </cell>
          <cell r="F2547" t="str">
            <v/>
          </cell>
          <cell r="G2547" t="str">
            <v xml:space="preserve">  .  .</v>
          </cell>
          <cell r="H2547">
            <v>0.01</v>
          </cell>
          <cell r="I2547">
            <v>0</v>
          </cell>
          <cell r="J2547">
            <v>0</v>
          </cell>
          <cell r="K2547">
            <v>0.01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0.01</v>
          </cell>
          <cell r="Q2547">
            <v>0</v>
          </cell>
          <cell r="R2547">
            <v>123</v>
          </cell>
          <cell r="S2547">
            <v>935</v>
          </cell>
          <cell r="T2547" t="str">
            <v>Амортизация Подъем воды</v>
          </cell>
          <cell r="U2547">
            <v>2000000</v>
          </cell>
          <cell r="V2547">
            <v>13</v>
          </cell>
          <cell r="W2547">
            <v>8</v>
          </cell>
          <cell r="X2547">
            <v>5</v>
          </cell>
          <cell r="Y2547">
            <v>61.53846153846154</v>
          </cell>
          <cell r="Z2547">
            <v>1230769.2307692308</v>
          </cell>
          <cell r="AA2547">
            <v>769230.76923076925</v>
          </cell>
          <cell r="AB2547">
            <v>76923076.923076928</v>
          </cell>
          <cell r="AC2547">
            <v>769230.75923076924</v>
          </cell>
          <cell r="AD2547">
            <v>0</v>
          </cell>
          <cell r="AE2547">
            <v>769230.76923076925</v>
          </cell>
          <cell r="AF2547">
            <v>0</v>
          </cell>
          <cell r="AG2547">
            <v>9615.3846153846152</v>
          </cell>
          <cell r="AH2547">
            <v>12820.51282051282</v>
          </cell>
        </row>
        <row r="2548">
          <cell r="A2548">
            <v>4234</v>
          </cell>
          <cell r="B2548" t="str">
            <v>Кран-балка г/п 8 тн  N2</v>
          </cell>
          <cell r="C2548">
            <v>15</v>
          </cell>
          <cell r="D2548" t="str">
            <v>7</v>
          </cell>
          <cell r="E2548" t="str">
            <v>11.05.05</v>
          </cell>
          <cell r="F2548" t="str">
            <v/>
          </cell>
          <cell r="G2548" t="str">
            <v xml:space="preserve">  .  .</v>
          </cell>
          <cell r="H2548">
            <v>0.01</v>
          </cell>
          <cell r="I2548">
            <v>0</v>
          </cell>
          <cell r="J2548">
            <v>0</v>
          </cell>
          <cell r="K2548">
            <v>0.01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0.01</v>
          </cell>
          <cell r="Q2548">
            <v>0</v>
          </cell>
          <cell r="R2548">
            <v>123</v>
          </cell>
          <cell r="S2548">
            <v>935</v>
          </cell>
          <cell r="T2548" t="str">
            <v>Амортизация Подъем воды</v>
          </cell>
          <cell r="U2548">
            <v>177000</v>
          </cell>
          <cell r="V2548">
            <v>13</v>
          </cell>
          <cell r="W2548">
            <v>8</v>
          </cell>
          <cell r="X2548">
            <v>5</v>
          </cell>
          <cell r="Y2548">
            <v>61.53846153846154</v>
          </cell>
          <cell r="Z2548">
            <v>108923.07692307692</v>
          </cell>
          <cell r="AA2548">
            <v>68076.923076923078</v>
          </cell>
          <cell r="AB2548">
            <v>6807692.307692308</v>
          </cell>
          <cell r="AC2548">
            <v>68076.913076923083</v>
          </cell>
          <cell r="AD2548">
            <v>0</v>
          </cell>
          <cell r="AE2548">
            <v>68076.923076923078</v>
          </cell>
          <cell r="AF2548">
            <v>0</v>
          </cell>
          <cell r="AG2548">
            <v>850.96153846153845</v>
          </cell>
          <cell r="AH2548">
            <v>1134.6153846153845</v>
          </cell>
        </row>
        <row r="2549">
          <cell r="A2549">
            <v>4237</v>
          </cell>
          <cell r="B2549" t="str">
            <v>Кран мостовой пролет 10ю5 м N2</v>
          </cell>
          <cell r="C2549">
            <v>15</v>
          </cell>
          <cell r="D2549" t="str">
            <v>7</v>
          </cell>
          <cell r="E2549" t="str">
            <v>11.05.05</v>
          </cell>
          <cell r="F2549" t="str">
            <v/>
          </cell>
          <cell r="G2549" t="str">
            <v xml:space="preserve">  .  .</v>
          </cell>
          <cell r="H2549">
            <v>0.01</v>
          </cell>
          <cell r="I2549">
            <v>0</v>
          </cell>
          <cell r="J2549">
            <v>0</v>
          </cell>
          <cell r="K2549">
            <v>0.01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0.01</v>
          </cell>
          <cell r="Q2549">
            <v>0</v>
          </cell>
          <cell r="R2549">
            <v>123</v>
          </cell>
          <cell r="S2549">
            <v>935</v>
          </cell>
          <cell r="T2549" t="str">
            <v>Амортизация Подъем воды</v>
          </cell>
          <cell r="U2549">
            <v>2000000</v>
          </cell>
          <cell r="V2549">
            <v>13</v>
          </cell>
          <cell r="W2549">
            <v>8</v>
          </cell>
          <cell r="X2549">
            <v>5</v>
          </cell>
          <cell r="Y2549">
            <v>61.53846153846154</v>
          </cell>
          <cell r="Z2549">
            <v>1230769.2307692308</v>
          </cell>
          <cell r="AA2549">
            <v>769230.76923076925</v>
          </cell>
          <cell r="AB2549">
            <v>76923076.923076928</v>
          </cell>
          <cell r="AC2549">
            <v>769230.75923076924</v>
          </cell>
          <cell r="AD2549">
            <v>0</v>
          </cell>
          <cell r="AE2549">
            <v>769230.76923076925</v>
          </cell>
          <cell r="AF2549">
            <v>0</v>
          </cell>
          <cell r="AG2549">
            <v>9615.3846153846152</v>
          </cell>
          <cell r="AH2549">
            <v>12820.51282051282</v>
          </cell>
        </row>
        <row r="2550">
          <cell r="A2550">
            <v>4238</v>
          </cell>
          <cell r="B2550" t="str">
            <v>Трансформатор ТМ-400/6  N3</v>
          </cell>
          <cell r="C2550">
            <v>7</v>
          </cell>
          <cell r="D2550" t="str">
            <v>14</v>
          </cell>
          <cell r="E2550" t="str">
            <v>11.05.05</v>
          </cell>
          <cell r="F2550" t="str">
            <v/>
          </cell>
          <cell r="G2550" t="str">
            <v xml:space="preserve">  .  .</v>
          </cell>
          <cell r="H2550">
            <v>0.01</v>
          </cell>
          <cell r="I2550">
            <v>0</v>
          </cell>
          <cell r="J2550">
            <v>0</v>
          </cell>
          <cell r="K2550">
            <v>0.01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0.01</v>
          </cell>
          <cell r="Q2550">
            <v>0</v>
          </cell>
          <cell r="R2550">
            <v>123</v>
          </cell>
          <cell r="S2550">
            <v>935</v>
          </cell>
          <cell r="T2550" t="str">
            <v>Амортизация Подъем воды</v>
          </cell>
          <cell r="U2550">
            <v>693000</v>
          </cell>
          <cell r="V2550">
            <v>27</v>
          </cell>
          <cell r="W2550">
            <v>15</v>
          </cell>
          <cell r="X2550">
            <v>12</v>
          </cell>
          <cell r="Y2550">
            <v>55.555555555555557</v>
          </cell>
          <cell r="Z2550">
            <v>385000</v>
          </cell>
          <cell r="AA2550">
            <v>308000</v>
          </cell>
          <cell r="AB2550">
            <v>30800000</v>
          </cell>
          <cell r="AC2550">
            <v>307999.99</v>
          </cell>
          <cell r="AD2550">
            <v>0</v>
          </cell>
          <cell r="AE2550">
            <v>308000</v>
          </cell>
          <cell r="AF2550">
            <v>0</v>
          </cell>
          <cell r="AG2550">
            <v>1796.6666666666667</v>
          </cell>
          <cell r="AH2550">
            <v>2138.8888888888891</v>
          </cell>
        </row>
        <row r="2551">
          <cell r="A2551">
            <v>4239</v>
          </cell>
          <cell r="B2551" t="str">
            <v>Трансформатор ТМ-400/6  N3</v>
          </cell>
          <cell r="C2551">
            <v>7</v>
          </cell>
          <cell r="D2551" t="str">
            <v>14</v>
          </cell>
          <cell r="E2551" t="str">
            <v>11.05.05</v>
          </cell>
          <cell r="F2551" t="str">
            <v/>
          </cell>
          <cell r="G2551" t="str">
            <v xml:space="preserve">  .  .</v>
          </cell>
          <cell r="H2551">
            <v>0.01</v>
          </cell>
          <cell r="I2551">
            <v>0</v>
          </cell>
          <cell r="J2551">
            <v>0</v>
          </cell>
          <cell r="K2551">
            <v>0.01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0.01</v>
          </cell>
          <cell r="Q2551">
            <v>0</v>
          </cell>
          <cell r="R2551">
            <v>123</v>
          </cell>
          <cell r="S2551">
            <v>935</v>
          </cell>
          <cell r="T2551" t="str">
            <v>Амортизация Подъем воды</v>
          </cell>
          <cell r="U2551">
            <v>693000</v>
          </cell>
          <cell r="V2551">
            <v>27</v>
          </cell>
          <cell r="W2551">
            <v>15</v>
          </cell>
          <cell r="X2551">
            <v>12</v>
          </cell>
          <cell r="Y2551">
            <v>55.555555555555557</v>
          </cell>
          <cell r="Z2551">
            <v>385000</v>
          </cell>
          <cell r="AA2551">
            <v>308000</v>
          </cell>
          <cell r="AB2551">
            <v>30800000</v>
          </cell>
          <cell r="AC2551">
            <v>307999.99</v>
          </cell>
          <cell r="AD2551">
            <v>0</v>
          </cell>
          <cell r="AE2551">
            <v>308000</v>
          </cell>
          <cell r="AF2551">
            <v>0</v>
          </cell>
          <cell r="AG2551">
            <v>1796.6666666666667</v>
          </cell>
          <cell r="AH2551">
            <v>2138.8888888888891</v>
          </cell>
        </row>
        <row r="2552">
          <cell r="A2552">
            <v>4240</v>
          </cell>
          <cell r="B2552" t="str">
            <v>Площадка обслуж    N2</v>
          </cell>
          <cell r="C2552">
            <v>8</v>
          </cell>
          <cell r="D2552" t="str">
            <v>13</v>
          </cell>
          <cell r="E2552" t="str">
            <v>11.05.05</v>
          </cell>
          <cell r="F2552" t="str">
            <v/>
          </cell>
          <cell r="G2552" t="str">
            <v xml:space="preserve">  .  .</v>
          </cell>
          <cell r="H2552">
            <v>0.01</v>
          </cell>
          <cell r="I2552">
            <v>0</v>
          </cell>
          <cell r="J2552">
            <v>0</v>
          </cell>
          <cell r="K2552">
            <v>0.01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0.01</v>
          </cell>
          <cell r="Q2552">
            <v>0</v>
          </cell>
          <cell r="R2552">
            <v>125</v>
          </cell>
          <cell r="S2552">
            <v>935</v>
          </cell>
          <cell r="T2552" t="str">
            <v>Амортизация Подъем воды</v>
          </cell>
          <cell r="U2552">
            <v>60000</v>
          </cell>
          <cell r="V2552">
            <v>33.200000000000003</v>
          </cell>
          <cell r="W2552">
            <v>14</v>
          </cell>
          <cell r="X2552">
            <v>19.2</v>
          </cell>
          <cell r="Y2552">
            <v>42.168674698795179</v>
          </cell>
          <cell r="Z2552">
            <v>25301.204819277107</v>
          </cell>
          <cell r="AA2552">
            <v>34698.795180722896</v>
          </cell>
          <cell r="AB2552">
            <v>3469879.5180722894</v>
          </cell>
          <cell r="AC2552">
            <v>34698.785180722894</v>
          </cell>
          <cell r="AD2552">
            <v>0</v>
          </cell>
          <cell r="AE2552">
            <v>34698.795180722896</v>
          </cell>
          <cell r="AF2552">
            <v>0</v>
          </cell>
          <cell r="AG2552">
            <v>231.32530120481931</v>
          </cell>
          <cell r="AH2552">
            <v>150.60240963855421</v>
          </cell>
        </row>
        <row r="2553">
          <cell r="A2553">
            <v>4248</v>
          </cell>
          <cell r="B2553" t="str">
            <v>Верстак на 1 раб место N1</v>
          </cell>
          <cell r="C2553">
            <v>8</v>
          </cell>
          <cell r="D2553" t="str">
            <v>13</v>
          </cell>
          <cell r="E2553" t="str">
            <v>11.05.05</v>
          </cell>
          <cell r="F2553" t="str">
            <v/>
          </cell>
          <cell r="G2553" t="str">
            <v xml:space="preserve">  .  .</v>
          </cell>
          <cell r="H2553">
            <v>0.01</v>
          </cell>
          <cell r="I2553">
            <v>0</v>
          </cell>
          <cell r="J2553">
            <v>0</v>
          </cell>
          <cell r="K2553">
            <v>0.01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0.01</v>
          </cell>
          <cell r="Q2553">
            <v>0</v>
          </cell>
          <cell r="R2553">
            <v>125</v>
          </cell>
          <cell r="S2553">
            <v>935</v>
          </cell>
          <cell r="T2553" t="str">
            <v>Амортизация Подъем воды</v>
          </cell>
          <cell r="U2553">
            <v>3000</v>
          </cell>
          <cell r="V2553">
            <v>25</v>
          </cell>
          <cell r="W2553">
            <v>14</v>
          </cell>
          <cell r="X2553">
            <v>11</v>
          </cell>
          <cell r="Y2553">
            <v>56</v>
          </cell>
          <cell r="Z2553">
            <v>1680</v>
          </cell>
          <cell r="AA2553">
            <v>1320</v>
          </cell>
          <cell r="AB2553">
            <v>132000</v>
          </cell>
          <cell r="AC2553">
            <v>1319.99</v>
          </cell>
          <cell r="AD2553">
            <v>0</v>
          </cell>
          <cell r="AE2553">
            <v>1320</v>
          </cell>
          <cell r="AF2553">
            <v>0</v>
          </cell>
          <cell r="AG2553">
            <v>8.7999999999999989</v>
          </cell>
          <cell r="AH2553">
            <v>10</v>
          </cell>
        </row>
        <row r="2554">
          <cell r="A2554">
            <v>4249</v>
          </cell>
          <cell r="B2554" t="str">
            <v>Верстак на 1 раб место  N2</v>
          </cell>
          <cell r="C2554">
            <v>8</v>
          </cell>
          <cell r="D2554" t="str">
            <v>13</v>
          </cell>
          <cell r="E2554" t="str">
            <v>11.05.05</v>
          </cell>
          <cell r="F2554" t="str">
            <v/>
          </cell>
          <cell r="G2554" t="str">
            <v xml:space="preserve">  .  .</v>
          </cell>
          <cell r="H2554">
            <v>0.01</v>
          </cell>
          <cell r="I2554">
            <v>0</v>
          </cell>
          <cell r="J2554">
            <v>0</v>
          </cell>
          <cell r="K2554">
            <v>0.01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0.01</v>
          </cell>
          <cell r="Q2554">
            <v>0</v>
          </cell>
          <cell r="R2554">
            <v>125</v>
          </cell>
          <cell r="S2554">
            <v>935</v>
          </cell>
          <cell r="T2554" t="str">
            <v>Амортизация Подъем воды</v>
          </cell>
          <cell r="U2554">
            <v>3000</v>
          </cell>
          <cell r="V2554">
            <v>25</v>
          </cell>
          <cell r="W2554">
            <v>14</v>
          </cell>
          <cell r="X2554">
            <v>11</v>
          </cell>
          <cell r="Y2554">
            <v>56</v>
          </cell>
          <cell r="Z2554">
            <v>1680</v>
          </cell>
          <cell r="AA2554">
            <v>1320</v>
          </cell>
          <cell r="AB2554">
            <v>132000</v>
          </cell>
          <cell r="AC2554">
            <v>1319.99</v>
          </cell>
          <cell r="AD2554">
            <v>0</v>
          </cell>
          <cell r="AE2554">
            <v>1320</v>
          </cell>
          <cell r="AF2554">
            <v>0</v>
          </cell>
          <cell r="AG2554">
            <v>8.7999999999999989</v>
          </cell>
          <cell r="AH2554">
            <v>10</v>
          </cell>
        </row>
        <row r="2555">
          <cell r="A2555">
            <v>4254</v>
          </cell>
          <cell r="B2555" t="str">
            <v>Кабельная линия N3</v>
          </cell>
          <cell r="C2555">
            <v>4</v>
          </cell>
          <cell r="D2555" t="str">
            <v>25</v>
          </cell>
          <cell r="E2555" t="str">
            <v>11.05.05</v>
          </cell>
          <cell r="F2555" t="str">
            <v/>
          </cell>
          <cell r="G2555" t="str">
            <v xml:space="preserve">  .  .</v>
          </cell>
          <cell r="H2555">
            <v>0.01</v>
          </cell>
          <cell r="I2555">
            <v>0</v>
          </cell>
          <cell r="J2555">
            <v>0</v>
          </cell>
          <cell r="K2555">
            <v>0.01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0.01</v>
          </cell>
          <cell r="Q2555">
            <v>0</v>
          </cell>
          <cell r="R2555">
            <v>123</v>
          </cell>
          <cell r="S2555">
            <v>935</v>
          </cell>
          <cell r="T2555" t="str">
            <v>Амортизация Подъем воды</v>
          </cell>
          <cell r="U2555">
            <v>288000</v>
          </cell>
          <cell r="V2555">
            <v>64.400000000000006</v>
          </cell>
          <cell r="W2555">
            <v>26</v>
          </cell>
          <cell r="X2555">
            <v>38.4</v>
          </cell>
          <cell r="Y2555">
            <v>40.372670807453417</v>
          </cell>
          <cell r="Z2555">
            <v>116273.29192546583</v>
          </cell>
          <cell r="AA2555">
            <v>171726.70807453417</v>
          </cell>
          <cell r="AB2555">
            <v>17172670.807453416</v>
          </cell>
          <cell r="AC2555">
            <v>171726.69807453416</v>
          </cell>
          <cell r="AD2555">
            <v>0</v>
          </cell>
          <cell r="AE2555">
            <v>171726.70807453417</v>
          </cell>
          <cell r="AF2555">
            <v>0</v>
          </cell>
          <cell r="AG2555">
            <v>572.42236024844726</v>
          </cell>
          <cell r="AH2555">
            <v>372.6708074534161</v>
          </cell>
        </row>
        <row r="2556">
          <cell r="A2556">
            <v>4255</v>
          </cell>
          <cell r="B2556" t="str">
            <v>Кабельная линия N3</v>
          </cell>
          <cell r="C2556">
            <v>4</v>
          </cell>
          <cell r="D2556" t="str">
            <v>25</v>
          </cell>
          <cell r="E2556" t="str">
            <v>11.05.05</v>
          </cell>
          <cell r="F2556" t="str">
            <v/>
          </cell>
          <cell r="G2556" t="str">
            <v xml:space="preserve">  .  .</v>
          </cell>
          <cell r="H2556">
            <v>0.01</v>
          </cell>
          <cell r="I2556">
            <v>0</v>
          </cell>
          <cell r="J2556">
            <v>0</v>
          </cell>
          <cell r="K2556">
            <v>0.01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0.01</v>
          </cell>
          <cell r="Q2556">
            <v>0</v>
          </cell>
          <cell r="R2556">
            <v>123</v>
          </cell>
          <cell r="S2556">
            <v>935</v>
          </cell>
          <cell r="T2556" t="str">
            <v>Амортизация Подъем воды</v>
          </cell>
          <cell r="U2556">
            <v>288000</v>
          </cell>
          <cell r="V2556">
            <v>64.400000000000006</v>
          </cell>
          <cell r="W2556">
            <v>26</v>
          </cell>
          <cell r="X2556">
            <v>38.4</v>
          </cell>
          <cell r="Y2556">
            <v>40.372670807453417</v>
          </cell>
          <cell r="Z2556">
            <v>116273.29192546583</v>
          </cell>
          <cell r="AA2556">
            <v>171726.70807453417</v>
          </cell>
          <cell r="AB2556">
            <v>17172670.807453416</v>
          </cell>
          <cell r="AC2556">
            <v>171726.69807453416</v>
          </cell>
          <cell r="AD2556">
            <v>0</v>
          </cell>
          <cell r="AE2556">
            <v>171726.70807453417</v>
          </cell>
          <cell r="AF2556">
            <v>0</v>
          </cell>
          <cell r="AG2556">
            <v>572.42236024844726</v>
          </cell>
          <cell r="AH2556">
            <v>372.6708074534161</v>
          </cell>
        </row>
        <row r="2557">
          <cell r="A2557">
            <v>4256</v>
          </cell>
          <cell r="B2557" t="str">
            <v>Кабельная ЛЭП от РУ N3</v>
          </cell>
          <cell r="C2557">
            <v>4</v>
          </cell>
          <cell r="D2557" t="str">
            <v>25</v>
          </cell>
          <cell r="E2557" t="str">
            <v>11.05.05</v>
          </cell>
          <cell r="F2557" t="str">
            <v/>
          </cell>
          <cell r="G2557" t="str">
            <v xml:space="preserve">  .  .</v>
          </cell>
          <cell r="H2557">
            <v>0.01</v>
          </cell>
          <cell r="I2557">
            <v>0</v>
          </cell>
          <cell r="J2557">
            <v>0</v>
          </cell>
          <cell r="K2557">
            <v>0.01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0.01</v>
          </cell>
          <cell r="Q2557">
            <v>0</v>
          </cell>
          <cell r="R2557">
            <v>123</v>
          </cell>
          <cell r="S2557">
            <v>935</v>
          </cell>
          <cell r="T2557" t="str">
            <v>Амортизация Подъем воды</v>
          </cell>
          <cell r="U2557">
            <v>161000</v>
          </cell>
          <cell r="V2557">
            <v>64.400000000000006</v>
          </cell>
          <cell r="W2557">
            <v>26</v>
          </cell>
          <cell r="X2557">
            <v>38.4</v>
          </cell>
          <cell r="Y2557">
            <v>40.372670807453417</v>
          </cell>
          <cell r="Z2557">
            <v>65000</v>
          </cell>
          <cell r="AA2557">
            <v>96000</v>
          </cell>
          <cell r="AB2557">
            <v>9600000</v>
          </cell>
          <cell r="AC2557">
            <v>95999.99</v>
          </cell>
          <cell r="AD2557">
            <v>0</v>
          </cell>
          <cell r="AE2557">
            <v>96000</v>
          </cell>
          <cell r="AF2557">
            <v>0</v>
          </cell>
          <cell r="AG2557">
            <v>320</v>
          </cell>
          <cell r="AH2557">
            <v>208.33333333333334</v>
          </cell>
        </row>
        <row r="2558">
          <cell r="A2558">
            <v>4257</v>
          </cell>
          <cell r="B2558" t="str">
            <v>Холодильник памир №3</v>
          </cell>
          <cell r="C2558">
            <v>15</v>
          </cell>
          <cell r="D2558" t="str">
            <v>7</v>
          </cell>
          <cell r="E2558" t="str">
            <v>11.05.05</v>
          </cell>
          <cell r="F2558" t="str">
            <v/>
          </cell>
          <cell r="G2558" t="str">
            <v xml:space="preserve">  .  .</v>
          </cell>
          <cell r="H2558">
            <v>0.01</v>
          </cell>
          <cell r="I2558">
            <v>0</v>
          </cell>
          <cell r="J2558">
            <v>0</v>
          </cell>
          <cell r="K2558">
            <v>0.01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0.01</v>
          </cell>
          <cell r="Q2558">
            <v>0</v>
          </cell>
          <cell r="R2558">
            <v>123</v>
          </cell>
          <cell r="S2558">
            <v>935</v>
          </cell>
          <cell r="T2558" t="str">
            <v>Амортизация Подъем воды</v>
          </cell>
          <cell r="U2558">
            <v>5000</v>
          </cell>
          <cell r="V2558">
            <v>13</v>
          </cell>
          <cell r="W2558">
            <v>8</v>
          </cell>
          <cell r="X2558">
            <v>5</v>
          </cell>
          <cell r="Y2558">
            <v>61.53846153846154</v>
          </cell>
          <cell r="Z2558">
            <v>3076.9230769230771</v>
          </cell>
          <cell r="AA2558">
            <v>1923.0769230769229</v>
          </cell>
          <cell r="AB2558">
            <v>192307.69230769228</v>
          </cell>
          <cell r="AC2558">
            <v>1923.0669230769229</v>
          </cell>
          <cell r="AD2558">
            <v>0</v>
          </cell>
          <cell r="AE2558">
            <v>1923.0769230769229</v>
          </cell>
          <cell r="AF2558">
            <v>0</v>
          </cell>
          <cell r="AG2558">
            <v>24.038461538461537</v>
          </cell>
          <cell r="AH2558">
            <v>32.051282051282051</v>
          </cell>
        </row>
        <row r="2559">
          <cell r="A2559">
            <v>4258</v>
          </cell>
          <cell r="B2559" t="str">
            <v>Холодильник БИРЮСА №2</v>
          </cell>
          <cell r="C2559">
            <v>15</v>
          </cell>
          <cell r="D2559" t="str">
            <v>7</v>
          </cell>
          <cell r="E2559" t="str">
            <v>11.05.05</v>
          </cell>
          <cell r="F2559" t="str">
            <v/>
          </cell>
          <cell r="G2559" t="str">
            <v xml:space="preserve">  .  .</v>
          </cell>
          <cell r="H2559">
            <v>0.01</v>
          </cell>
          <cell r="I2559">
            <v>0</v>
          </cell>
          <cell r="J2559">
            <v>0</v>
          </cell>
          <cell r="K2559">
            <v>0.01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0.01</v>
          </cell>
          <cell r="Q2559">
            <v>0</v>
          </cell>
          <cell r="R2559">
            <v>123</v>
          </cell>
          <cell r="S2559">
            <v>935</v>
          </cell>
          <cell r="T2559" t="str">
            <v>Амортизация Подъем воды</v>
          </cell>
          <cell r="U2559">
            <v>5000</v>
          </cell>
          <cell r="V2559">
            <v>13</v>
          </cell>
          <cell r="W2559">
            <v>8</v>
          </cell>
          <cell r="X2559">
            <v>5</v>
          </cell>
          <cell r="Y2559">
            <v>61.53846153846154</v>
          </cell>
          <cell r="Z2559">
            <v>3076.9230769230771</v>
          </cell>
          <cell r="AA2559">
            <v>1923.0769230769229</v>
          </cell>
          <cell r="AB2559">
            <v>192307.69230769228</v>
          </cell>
          <cell r="AC2559">
            <v>1923.0669230769229</v>
          </cell>
          <cell r="AD2559">
            <v>0</v>
          </cell>
          <cell r="AE2559">
            <v>1923.0769230769229</v>
          </cell>
          <cell r="AF2559">
            <v>0</v>
          </cell>
          <cell r="AG2559">
            <v>24.038461538461537</v>
          </cell>
          <cell r="AH2559">
            <v>32.051282051282051</v>
          </cell>
        </row>
        <row r="2560">
          <cell r="A2560">
            <v>4264</v>
          </cell>
          <cell r="B2560" t="str">
            <v>Нивелир 2713 П</v>
          </cell>
          <cell r="C2560">
            <v>10</v>
          </cell>
          <cell r="D2560" t="str">
            <v>10</v>
          </cell>
          <cell r="E2560" t="str">
            <v>11.05.05</v>
          </cell>
          <cell r="F2560" t="str">
            <v/>
          </cell>
          <cell r="G2560" t="str">
            <v xml:space="preserve">  .  .</v>
          </cell>
          <cell r="H2560">
            <v>0.01</v>
          </cell>
          <cell r="I2560">
            <v>0</v>
          </cell>
          <cell r="J2560">
            <v>0</v>
          </cell>
          <cell r="K2560">
            <v>0.01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0.01</v>
          </cell>
          <cell r="Q2560">
            <v>0</v>
          </cell>
          <cell r="R2560">
            <v>123</v>
          </cell>
          <cell r="S2560">
            <v>935</v>
          </cell>
          <cell r="T2560" t="str">
            <v>Амортизация (водопровод)</v>
          </cell>
          <cell r="U2560">
            <v>3000</v>
          </cell>
          <cell r="V2560">
            <v>19</v>
          </cell>
          <cell r="W2560">
            <v>11</v>
          </cell>
          <cell r="X2560">
            <v>8</v>
          </cell>
          <cell r="Y2560">
            <v>57.894736842105267</v>
          </cell>
          <cell r="Z2560">
            <v>1736.8421052631579</v>
          </cell>
          <cell r="AA2560">
            <v>1263.1578947368421</v>
          </cell>
          <cell r="AB2560">
            <v>126315.7894736842</v>
          </cell>
          <cell r="AC2560">
            <v>1263.1478947368421</v>
          </cell>
          <cell r="AD2560">
            <v>0</v>
          </cell>
          <cell r="AE2560">
            <v>1263.1578947368421</v>
          </cell>
          <cell r="AF2560">
            <v>0</v>
          </cell>
          <cell r="AG2560">
            <v>10.526315789473683</v>
          </cell>
          <cell r="AH2560">
            <v>13.157894736842104</v>
          </cell>
        </row>
        <row r="2561">
          <cell r="A2561">
            <v>4272</v>
          </cell>
          <cell r="B2561" t="str">
            <v>А/машина Камаз М 737 ВЕ КО-505</v>
          </cell>
          <cell r="C2561">
            <v>10</v>
          </cell>
          <cell r="D2561" t="str">
            <v>10</v>
          </cell>
          <cell r="E2561" t="str">
            <v>11.05.05</v>
          </cell>
          <cell r="F2561" t="str">
            <v>ас машина, 10 тн, № двиг 730963, куз 1344815, шасси 29439</v>
          </cell>
          <cell r="G2561" t="str">
            <v>01.01.90</v>
          </cell>
          <cell r="H2561">
            <v>85725.23</v>
          </cell>
          <cell r="I2561">
            <v>0</v>
          </cell>
          <cell r="J2561">
            <v>0</v>
          </cell>
          <cell r="K2561">
            <v>85725.23</v>
          </cell>
          <cell r="L2561">
            <v>0</v>
          </cell>
          <cell r="M2561">
            <v>714.38</v>
          </cell>
          <cell r="N2561">
            <v>714.38</v>
          </cell>
          <cell r="O2561">
            <v>16423.599999999999</v>
          </cell>
          <cell r="P2561">
            <v>69301.63</v>
          </cell>
          <cell r="Q2561">
            <v>428.63</v>
          </cell>
          <cell r="R2561">
            <v>124</v>
          </cell>
          <cell r="S2561">
            <v>935</v>
          </cell>
          <cell r="T2561" t="str">
            <v>Амортизация (канализация)</v>
          </cell>
          <cell r="U2561">
            <v>2500000</v>
          </cell>
          <cell r="V2561">
            <v>25</v>
          </cell>
          <cell r="W2561">
            <v>17</v>
          </cell>
          <cell r="X2561">
            <v>8</v>
          </cell>
          <cell r="Y2561">
            <v>68</v>
          </cell>
          <cell r="Z2561">
            <v>1700000</v>
          </cell>
          <cell r="AA2561">
            <v>800000</v>
          </cell>
          <cell r="AB2561">
            <v>11.543740024585279</v>
          </cell>
          <cell r="AC2561">
            <v>903864.53866777872</v>
          </cell>
          <cell r="AD2561">
            <v>173166.16866777878</v>
          </cell>
          <cell r="AE2561">
            <v>989589.7686677787</v>
          </cell>
          <cell r="AF2561">
            <v>189589.76866777879</v>
          </cell>
          <cell r="AG2561">
            <v>8246.5814055648225</v>
          </cell>
          <cell r="AH2561">
            <v>8333.3333333333339</v>
          </cell>
        </row>
        <row r="2562">
          <cell r="A2562">
            <v>4274</v>
          </cell>
          <cell r="B2562" t="str">
            <v>Эл,тельфер</v>
          </cell>
          <cell r="C2562">
            <v>15</v>
          </cell>
          <cell r="D2562" t="str">
            <v>7</v>
          </cell>
          <cell r="E2562" t="str">
            <v>11.05.05</v>
          </cell>
          <cell r="F2562" t="str">
            <v/>
          </cell>
          <cell r="G2562" t="str">
            <v xml:space="preserve">  .  .</v>
          </cell>
          <cell r="H2562">
            <v>0.01</v>
          </cell>
          <cell r="I2562">
            <v>0</v>
          </cell>
          <cell r="J2562">
            <v>0</v>
          </cell>
          <cell r="K2562">
            <v>0.01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0.01</v>
          </cell>
          <cell r="Q2562">
            <v>0</v>
          </cell>
          <cell r="R2562">
            <v>123</v>
          </cell>
          <cell r="S2562">
            <v>935</v>
          </cell>
          <cell r="T2562" t="str">
            <v>амортизация (Очистка воды)</v>
          </cell>
          <cell r="U2562">
            <v>75000</v>
          </cell>
          <cell r="V2562">
            <v>13</v>
          </cell>
          <cell r="W2562">
            <v>8</v>
          </cell>
          <cell r="X2562">
            <v>5</v>
          </cell>
          <cell r="Y2562">
            <v>61.53846153846154</v>
          </cell>
          <cell r="Z2562">
            <v>46153.846153846156</v>
          </cell>
          <cell r="AA2562">
            <v>28846.153846153844</v>
          </cell>
          <cell r="AB2562">
            <v>2884615.3846153845</v>
          </cell>
          <cell r="AC2562">
            <v>28846.143846153846</v>
          </cell>
          <cell r="AD2562">
            <v>0</v>
          </cell>
          <cell r="AE2562">
            <v>28846.153846153844</v>
          </cell>
          <cell r="AF2562">
            <v>0</v>
          </cell>
          <cell r="AG2562">
            <v>360.57692307692304</v>
          </cell>
          <cell r="AH2562">
            <v>480.76923076923077</v>
          </cell>
        </row>
        <row r="2563">
          <cell r="A2563">
            <v>4275</v>
          </cell>
          <cell r="B2563" t="str">
            <v>А/машина ГАЗ-53 М 725ВЕ фургон спец</v>
          </cell>
          <cell r="C2563">
            <v>10</v>
          </cell>
          <cell r="D2563" t="str">
            <v>10</v>
          </cell>
          <cell r="E2563" t="str">
            <v>11.05.05</v>
          </cell>
          <cell r="F2563" t="str">
            <v>фургон, 4 тн, № двиг 266260, шасси 1402927</v>
          </cell>
          <cell r="G2563" t="str">
            <v xml:space="preserve">  .  .</v>
          </cell>
          <cell r="H2563">
            <v>0.01</v>
          </cell>
          <cell r="I2563">
            <v>0</v>
          </cell>
          <cell r="J2563">
            <v>0</v>
          </cell>
          <cell r="K2563">
            <v>0.01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0.01</v>
          </cell>
          <cell r="Q2563">
            <v>0</v>
          </cell>
          <cell r="R2563">
            <v>124</v>
          </cell>
          <cell r="S2563">
            <v>935</v>
          </cell>
          <cell r="T2563" t="str">
            <v>Амортизация (водопровод)</v>
          </cell>
          <cell r="U2563">
            <v>380000</v>
          </cell>
          <cell r="V2563">
            <v>19</v>
          </cell>
          <cell r="W2563">
            <v>11</v>
          </cell>
          <cell r="X2563">
            <v>8</v>
          </cell>
          <cell r="Y2563">
            <v>57.894736842105267</v>
          </cell>
          <cell r="Z2563">
            <v>220000</v>
          </cell>
          <cell r="AA2563">
            <v>160000</v>
          </cell>
          <cell r="AB2563">
            <v>16000000</v>
          </cell>
          <cell r="AC2563">
            <v>159999.99</v>
          </cell>
          <cell r="AD2563">
            <v>0</v>
          </cell>
          <cell r="AE2563">
            <v>160000</v>
          </cell>
          <cell r="AF2563">
            <v>0</v>
          </cell>
          <cell r="AG2563">
            <v>1333.3333333333333</v>
          </cell>
          <cell r="AH2563">
            <v>1666.6666666666667</v>
          </cell>
        </row>
        <row r="2564">
          <cell r="A2564">
            <v>4279</v>
          </cell>
          <cell r="B2564" t="str">
            <v>Канал сети к домам 57-60 Степной-3</v>
          </cell>
          <cell r="C2564">
            <v>3.6</v>
          </cell>
          <cell r="D2564" t="str">
            <v>28</v>
          </cell>
          <cell r="E2564" t="str">
            <v>11.05.05</v>
          </cell>
          <cell r="F2564" t="str">
            <v/>
          </cell>
          <cell r="G2564" t="str">
            <v xml:space="preserve">  .  .</v>
          </cell>
          <cell r="H2564">
            <v>1541.04</v>
          </cell>
          <cell r="I2564">
            <v>0</v>
          </cell>
          <cell r="J2564">
            <v>0</v>
          </cell>
          <cell r="K2564">
            <v>1541.04</v>
          </cell>
          <cell r="L2564">
            <v>0</v>
          </cell>
          <cell r="M2564">
            <v>4.62</v>
          </cell>
          <cell r="N2564">
            <v>4.62</v>
          </cell>
          <cell r="O2564">
            <v>133.94</v>
          </cell>
          <cell r="P2564">
            <v>1407.1</v>
          </cell>
          <cell r="Q2564">
            <v>7.71</v>
          </cell>
          <cell r="R2564">
            <v>123</v>
          </cell>
          <cell r="S2564">
            <v>935</v>
          </cell>
          <cell r="T2564" t="str">
            <v>Амортизация (канализация)</v>
          </cell>
          <cell r="U2564">
            <v>14552.1</v>
          </cell>
          <cell r="V2564">
            <v>44.2</v>
          </cell>
          <cell r="W2564">
            <v>17</v>
          </cell>
          <cell r="X2564">
            <v>27.2</v>
          </cell>
          <cell r="Y2564">
            <v>38.46153846153846</v>
          </cell>
          <cell r="Z2564">
            <v>5596.9615384615372</v>
          </cell>
          <cell r="AA2564">
            <v>8955.1384615384613</v>
          </cell>
          <cell r="AB2564">
            <v>6.3642516250006835</v>
          </cell>
          <cell r="AC2564">
            <v>8266.5263241910543</v>
          </cell>
          <cell r="AD2564">
            <v>718.4878626525915</v>
          </cell>
          <cell r="AE2564">
            <v>9807.5663241910552</v>
          </cell>
          <cell r="AF2564">
            <v>852.42786265259156</v>
          </cell>
          <cell r="AG2564">
            <v>29.422698972573169</v>
          </cell>
          <cell r="AH2564">
            <v>27.436085972850677</v>
          </cell>
        </row>
        <row r="2565">
          <cell r="A2565">
            <v>4280</v>
          </cell>
          <cell r="B2565" t="str">
            <v>Вынос уч-ка колл. ул.Молодежная</v>
          </cell>
          <cell r="C2565">
            <v>3.6</v>
          </cell>
          <cell r="D2565" t="str">
            <v>28</v>
          </cell>
          <cell r="E2565" t="str">
            <v>11.05.05</v>
          </cell>
          <cell r="F2565" t="str">
            <v/>
          </cell>
          <cell r="G2565" t="str">
            <v xml:space="preserve">  .  .</v>
          </cell>
          <cell r="H2565">
            <v>733160.3</v>
          </cell>
          <cell r="I2565">
            <v>0</v>
          </cell>
          <cell r="J2565">
            <v>0</v>
          </cell>
          <cell r="K2565">
            <v>733160.3</v>
          </cell>
          <cell r="L2565">
            <v>0</v>
          </cell>
          <cell r="M2565">
            <v>2199.48</v>
          </cell>
          <cell r="N2565">
            <v>2199.48</v>
          </cell>
          <cell r="O2565">
            <v>63762.92</v>
          </cell>
          <cell r="P2565">
            <v>669397.38</v>
          </cell>
          <cell r="Q2565">
            <v>3665.8</v>
          </cell>
          <cell r="R2565">
            <v>123</v>
          </cell>
          <cell r="S2565">
            <v>935</v>
          </cell>
          <cell r="T2565" t="str">
            <v>Амортизация (канализация)</v>
          </cell>
          <cell r="U2565">
            <v>7422720</v>
          </cell>
          <cell r="V2565">
            <v>44.2</v>
          </cell>
          <cell r="W2565">
            <v>17</v>
          </cell>
          <cell r="X2565">
            <v>27.2</v>
          </cell>
          <cell r="Y2565">
            <v>38.46153846153846</v>
          </cell>
          <cell r="Z2565">
            <v>2854892.3076923075</v>
          </cell>
          <cell r="AA2565">
            <v>4567827.692307692</v>
          </cell>
          <cell r="AB2565">
            <v>6.823790813623579</v>
          </cell>
          <cell r="AC2565">
            <v>4269772.2200535079</v>
          </cell>
          <cell r="AD2565">
            <v>371341.90774581517</v>
          </cell>
          <cell r="AE2565">
            <v>5002932.5200535078</v>
          </cell>
          <cell r="AF2565">
            <v>435104.82774581516</v>
          </cell>
          <cell r="AG2565">
            <v>15008.797560160523</v>
          </cell>
          <cell r="AH2565">
            <v>13994.570135746604</v>
          </cell>
        </row>
        <row r="2566">
          <cell r="A2566">
            <v>4281</v>
          </cell>
          <cell r="B2566" t="str">
            <v>Кан-ция дома 73-75 д 50-52 м-н Восток 5</v>
          </cell>
          <cell r="C2566">
            <v>3.6</v>
          </cell>
          <cell r="D2566" t="str">
            <v>28</v>
          </cell>
          <cell r="E2566" t="str">
            <v>11.05.05</v>
          </cell>
          <cell r="F2566" t="str">
            <v/>
          </cell>
          <cell r="G2566" t="str">
            <v xml:space="preserve">  .  .</v>
          </cell>
          <cell r="H2566">
            <v>16270.78</v>
          </cell>
          <cell r="I2566">
            <v>0</v>
          </cell>
          <cell r="J2566">
            <v>0</v>
          </cell>
          <cell r="K2566">
            <v>16270.78</v>
          </cell>
          <cell r="L2566">
            <v>0</v>
          </cell>
          <cell r="M2566">
            <v>48.81</v>
          </cell>
          <cell r="N2566">
            <v>48.81</v>
          </cell>
          <cell r="O2566">
            <v>1415.01</v>
          </cell>
          <cell r="P2566">
            <v>14855.77</v>
          </cell>
          <cell r="Q2566">
            <v>81.349999999999994</v>
          </cell>
          <cell r="R2566">
            <v>123</v>
          </cell>
          <cell r="S2566">
            <v>935</v>
          </cell>
          <cell r="T2566" t="str">
            <v>Амортизация (канализация)</v>
          </cell>
          <cell r="U2566">
            <v>56721</v>
          </cell>
          <cell r="V2566">
            <v>44.2</v>
          </cell>
          <cell r="W2566">
            <v>17</v>
          </cell>
          <cell r="X2566">
            <v>27.2</v>
          </cell>
          <cell r="Y2566">
            <v>38.46153846153846</v>
          </cell>
          <cell r="Z2566">
            <v>21815.76923076923</v>
          </cell>
          <cell r="AA2566">
            <v>34905.23076923078</v>
          </cell>
          <cell r="AB2566">
            <v>2.3496076453277603</v>
          </cell>
          <cell r="AC2566">
            <v>21959.169083446017</v>
          </cell>
          <cell r="AD2566">
            <v>1909.7083142152339</v>
          </cell>
          <cell r="AE2566">
            <v>38229.949083446016</v>
          </cell>
          <cell r="AF2566">
            <v>3324.7183142152339</v>
          </cell>
          <cell r="AG2566">
            <v>114.68984725033806</v>
          </cell>
          <cell r="AH2566">
            <v>106.94004524886877</v>
          </cell>
        </row>
        <row r="2567">
          <cell r="A2567">
            <v>4282</v>
          </cell>
          <cell r="B2567" t="str">
            <v>Кан-ция к блоку техобсл. м-н Гульдер-1</v>
          </cell>
          <cell r="C2567">
            <v>3.6</v>
          </cell>
          <cell r="D2567" t="str">
            <v>28</v>
          </cell>
          <cell r="E2567" t="str">
            <v>11.05.05</v>
          </cell>
          <cell r="F2567" t="str">
            <v/>
          </cell>
          <cell r="G2567" t="str">
            <v xml:space="preserve">  .  .</v>
          </cell>
          <cell r="H2567">
            <v>21494.13</v>
          </cell>
          <cell r="I2567">
            <v>0</v>
          </cell>
          <cell r="J2567">
            <v>0</v>
          </cell>
          <cell r="K2567">
            <v>21494.13</v>
          </cell>
          <cell r="L2567">
            <v>0</v>
          </cell>
          <cell r="M2567">
            <v>64.48</v>
          </cell>
          <cell r="N2567">
            <v>64.48</v>
          </cell>
          <cell r="O2567">
            <v>1869.28</v>
          </cell>
          <cell r="P2567">
            <v>19624.849999999999</v>
          </cell>
          <cell r="Q2567">
            <v>107.47</v>
          </cell>
          <cell r="R2567">
            <v>123</v>
          </cell>
          <cell r="S2567">
            <v>935</v>
          </cell>
          <cell r="T2567" t="str">
            <v>Амортизация (канализация)</v>
          </cell>
          <cell r="U2567">
            <v>25604</v>
          </cell>
          <cell r="V2567">
            <v>44.2</v>
          </cell>
          <cell r="W2567">
            <v>17</v>
          </cell>
          <cell r="X2567">
            <v>27.2</v>
          </cell>
          <cell r="Y2567">
            <v>38.46153846153846</v>
          </cell>
          <cell r="Z2567">
            <v>9847.6923076923067</v>
          </cell>
          <cell r="AA2567">
            <v>15756.307692307693</v>
          </cell>
          <cell r="AB2567">
            <v>0.80287531840027793</v>
          </cell>
          <cell r="AC2567">
            <v>-4237.0235325130343</v>
          </cell>
          <cell r="AD2567">
            <v>-368.48122482072858</v>
          </cell>
          <cell r="AE2567">
            <v>17257.106467486967</v>
          </cell>
          <cell r="AF2567">
            <v>1500.7987751792714</v>
          </cell>
          <cell r="AG2567">
            <v>51.771319402460904</v>
          </cell>
          <cell r="AH2567">
            <v>48.273001508295629</v>
          </cell>
        </row>
        <row r="2568">
          <cell r="A2568">
            <v>4283</v>
          </cell>
          <cell r="B2568" t="str">
            <v>Кан-ция пр Язева</v>
          </cell>
          <cell r="C2568">
            <v>3.6</v>
          </cell>
          <cell r="D2568" t="str">
            <v>28</v>
          </cell>
          <cell r="E2568" t="str">
            <v>11.05.05</v>
          </cell>
          <cell r="F2568" t="str">
            <v/>
          </cell>
          <cell r="G2568" t="str">
            <v xml:space="preserve">  .  .</v>
          </cell>
          <cell r="H2568">
            <v>51174</v>
          </cell>
          <cell r="I2568">
            <v>0</v>
          </cell>
          <cell r="J2568">
            <v>0</v>
          </cell>
          <cell r="K2568">
            <v>51174</v>
          </cell>
          <cell r="L2568">
            <v>0</v>
          </cell>
          <cell r="M2568">
            <v>153.52000000000001</v>
          </cell>
          <cell r="N2568">
            <v>153.52000000000001</v>
          </cell>
          <cell r="O2568">
            <v>4450.54</v>
          </cell>
          <cell r="P2568">
            <v>46723.46</v>
          </cell>
          <cell r="Q2568">
            <v>255.87</v>
          </cell>
          <cell r="R2568">
            <v>123</v>
          </cell>
          <cell r="S2568">
            <v>935</v>
          </cell>
          <cell r="T2568" t="str">
            <v>Амортизация (канализация)</v>
          </cell>
          <cell r="U2568">
            <v>166170</v>
          </cell>
          <cell r="V2568">
            <v>44.2</v>
          </cell>
          <cell r="W2568">
            <v>17</v>
          </cell>
          <cell r="X2568">
            <v>27.2</v>
          </cell>
          <cell r="Y2568">
            <v>38.46153846153846</v>
          </cell>
          <cell r="Z2568">
            <v>63911.538461538454</v>
          </cell>
          <cell r="AA2568">
            <v>102258.46153846155</v>
          </cell>
          <cell r="AB2568">
            <v>2.1885892341547812</v>
          </cell>
          <cell r="AC2568">
            <v>60824.865468636781</v>
          </cell>
          <cell r="AD2568">
            <v>5289.86393017522</v>
          </cell>
          <cell r="AE2568">
            <v>111998.86546863678</v>
          </cell>
          <cell r="AF2568">
            <v>9740.40393017522</v>
          </cell>
          <cell r="AG2568">
            <v>335.99659640591034</v>
          </cell>
          <cell r="AH2568">
            <v>313.29185520361989</v>
          </cell>
        </row>
        <row r="2569">
          <cell r="A2569">
            <v>4284</v>
          </cell>
          <cell r="B2569" t="str">
            <v>Кан-ция м-на Гульдер-1</v>
          </cell>
          <cell r="C2569">
            <v>3.6</v>
          </cell>
          <cell r="D2569" t="str">
            <v>28</v>
          </cell>
          <cell r="E2569" t="str">
            <v>11.05.05</v>
          </cell>
          <cell r="F2569" t="str">
            <v/>
          </cell>
          <cell r="G2569" t="str">
            <v xml:space="preserve">  .  .</v>
          </cell>
          <cell r="H2569">
            <v>3981.54</v>
          </cell>
          <cell r="I2569">
            <v>0</v>
          </cell>
          <cell r="J2569">
            <v>0</v>
          </cell>
          <cell r="K2569">
            <v>3981.54</v>
          </cell>
          <cell r="L2569">
            <v>0</v>
          </cell>
          <cell r="M2569">
            <v>11.94</v>
          </cell>
          <cell r="N2569">
            <v>11.94</v>
          </cell>
          <cell r="O2569">
            <v>346.14</v>
          </cell>
          <cell r="P2569">
            <v>3635.4</v>
          </cell>
          <cell r="Q2569">
            <v>19.91</v>
          </cell>
          <cell r="R2569">
            <v>123</v>
          </cell>
          <cell r="S2569">
            <v>935</v>
          </cell>
          <cell r="T2569" t="str">
            <v>Амортизация (канализация)</v>
          </cell>
          <cell r="U2569">
            <v>120220</v>
          </cell>
          <cell r="V2569">
            <v>44.2</v>
          </cell>
          <cell r="W2569">
            <v>17</v>
          </cell>
          <cell r="X2569">
            <v>27.2</v>
          </cell>
          <cell r="Y2569">
            <v>38.46153846153846</v>
          </cell>
          <cell r="Z2569">
            <v>46238.461538461532</v>
          </cell>
          <cell r="AA2569">
            <v>73981.538461538468</v>
          </cell>
          <cell r="AB2569">
            <v>20.350315910639399</v>
          </cell>
          <cell r="AC2569">
            <v>77044.056810847193</v>
          </cell>
          <cell r="AD2569">
            <v>6697.9183493087212</v>
          </cell>
          <cell r="AE2569">
            <v>81025.596810847186</v>
          </cell>
          <cell r="AF2569">
            <v>7044.0583493087215</v>
          </cell>
          <cell r="AG2569">
            <v>243.07679043254154</v>
          </cell>
          <cell r="AH2569">
            <v>226.65912518853693</v>
          </cell>
        </row>
        <row r="2570">
          <cell r="A2570">
            <v>4285</v>
          </cell>
          <cell r="B2570" t="str">
            <v>Канал сети м-на Гульдер-1</v>
          </cell>
          <cell r="C2570">
            <v>3.6</v>
          </cell>
          <cell r="D2570" t="str">
            <v>28</v>
          </cell>
          <cell r="E2570" t="str">
            <v>11.05.05</v>
          </cell>
          <cell r="F2570" t="str">
            <v/>
          </cell>
          <cell r="G2570" t="str">
            <v xml:space="preserve">  .  .</v>
          </cell>
          <cell r="H2570">
            <v>126568.6</v>
          </cell>
          <cell r="I2570">
            <v>0</v>
          </cell>
          <cell r="J2570">
            <v>0</v>
          </cell>
          <cell r="K2570">
            <v>126568.6</v>
          </cell>
          <cell r="L2570">
            <v>0</v>
          </cell>
          <cell r="M2570">
            <v>379.71</v>
          </cell>
          <cell r="N2570">
            <v>379.71</v>
          </cell>
          <cell r="O2570">
            <v>11007.79</v>
          </cell>
          <cell r="P2570">
            <v>115560.81</v>
          </cell>
          <cell r="Q2570">
            <v>632.84</v>
          </cell>
          <cell r="R2570">
            <v>123</v>
          </cell>
          <cell r="S2570">
            <v>935</v>
          </cell>
          <cell r="T2570" t="str">
            <v>Амортизация (канализация)</v>
          </cell>
          <cell r="U2570">
            <v>2500</v>
          </cell>
          <cell r="V2570">
            <v>44.2</v>
          </cell>
          <cell r="W2570">
            <v>17</v>
          </cell>
          <cell r="X2570">
            <v>27.2</v>
          </cell>
          <cell r="Y2570">
            <v>38.46153846153846</v>
          </cell>
          <cell r="Z2570">
            <v>961.53846153846143</v>
          </cell>
          <cell r="AA2570">
            <v>1538.4615384615386</v>
          </cell>
          <cell r="AB2570">
            <v>1.3313004109797591E-2</v>
          </cell>
          <cell r="AC2570">
            <v>-124883.59170802867</v>
          </cell>
          <cell r="AD2570">
            <v>-10861.243246490212</v>
          </cell>
          <cell r="AE2570">
            <v>1685.0082919713313</v>
          </cell>
          <cell r="AF2570">
            <v>146.54675350978869</v>
          </cell>
          <cell r="AG2570">
            <v>5.0550248759139942</v>
          </cell>
          <cell r="AH2570">
            <v>4.71342383107089</v>
          </cell>
        </row>
        <row r="2571">
          <cell r="A2571">
            <v>4286</v>
          </cell>
          <cell r="B2571" t="str">
            <v>Канал сети ВНС-67</v>
          </cell>
          <cell r="C2571">
            <v>3.6</v>
          </cell>
          <cell r="D2571" t="str">
            <v>28</v>
          </cell>
          <cell r="E2571" t="str">
            <v>11.05.05</v>
          </cell>
          <cell r="F2571" t="str">
            <v/>
          </cell>
          <cell r="G2571" t="str">
            <v xml:space="preserve">  .  .</v>
          </cell>
          <cell r="H2571">
            <v>8172.9</v>
          </cell>
          <cell r="I2571">
            <v>0</v>
          </cell>
          <cell r="J2571">
            <v>0</v>
          </cell>
          <cell r="K2571">
            <v>8172.9</v>
          </cell>
          <cell r="L2571">
            <v>0</v>
          </cell>
          <cell r="M2571">
            <v>24.52</v>
          </cell>
          <cell r="N2571">
            <v>24.52</v>
          </cell>
          <cell r="O2571">
            <v>710.84</v>
          </cell>
          <cell r="P2571">
            <v>7462.06</v>
          </cell>
          <cell r="Q2571">
            <v>40.86</v>
          </cell>
          <cell r="R2571">
            <v>123</v>
          </cell>
          <cell r="S2571">
            <v>935</v>
          </cell>
          <cell r="T2571" t="str">
            <v>Амортизация (канализация)</v>
          </cell>
          <cell r="U2571">
            <v>10500</v>
          </cell>
          <cell r="V2571">
            <v>44.2</v>
          </cell>
          <cell r="W2571">
            <v>17</v>
          </cell>
          <cell r="X2571">
            <v>27.2</v>
          </cell>
          <cell r="Y2571">
            <v>38.46153846153846</v>
          </cell>
          <cell r="Z2571">
            <v>4038.4615384615381</v>
          </cell>
          <cell r="AA2571">
            <v>6461.5384615384619</v>
          </cell>
          <cell r="AB2571">
            <v>0.86591885639333666</v>
          </cell>
          <cell r="AC2571">
            <v>-1095.8317785828986</v>
          </cell>
          <cell r="AD2571">
            <v>-95.310240121360607</v>
          </cell>
          <cell r="AE2571">
            <v>7077.0682214171011</v>
          </cell>
          <cell r="AF2571">
            <v>615.52975987863942</v>
          </cell>
          <cell r="AG2571">
            <v>21.231204664251305</v>
          </cell>
          <cell r="AH2571">
            <v>19.796380090497738</v>
          </cell>
        </row>
        <row r="2572">
          <cell r="A2572">
            <v>4288</v>
          </cell>
          <cell r="B2572" t="str">
            <v>Канал сети от д.57-66 Гульдер-2</v>
          </cell>
          <cell r="C2572">
            <v>3.6</v>
          </cell>
          <cell r="D2572" t="str">
            <v>28</v>
          </cell>
          <cell r="E2572" t="str">
            <v>11.05.05</v>
          </cell>
          <cell r="F2572" t="str">
            <v/>
          </cell>
          <cell r="G2572" t="str">
            <v xml:space="preserve">  .  .</v>
          </cell>
          <cell r="H2572">
            <v>359610.72</v>
          </cell>
          <cell r="I2572">
            <v>0</v>
          </cell>
          <cell r="J2572">
            <v>0</v>
          </cell>
          <cell r="K2572">
            <v>359610.72</v>
          </cell>
          <cell r="L2572">
            <v>0</v>
          </cell>
          <cell r="M2572">
            <v>1078.83</v>
          </cell>
          <cell r="N2572">
            <v>1078.83</v>
          </cell>
          <cell r="O2572">
            <v>31275.29</v>
          </cell>
          <cell r="P2572">
            <v>328335.43</v>
          </cell>
          <cell r="Q2572">
            <v>1798.05</v>
          </cell>
          <cell r="R2572">
            <v>123</v>
          </cell>
          <cell r="S2572">
            <v>935</v>
          </cell>
          <cell r="T2572" t="str">
            <v>Амортизация (канализация)</v>
          </cell>
          <cell r="U2572">
            <v>2206305.54</v>
          </cell>
          <cell r="V2572">
            <v>44.2</v>
          </cell>
          <cell r="W2572">
            <v>17</v>
          </cell>
          <cell r="X2572">
            <v>27.2</v>
          </cell>
          <cell r="Y2572">
            <v>38.46153846153846</v>
          </cell>
          <cell r="Z2572">
            <v>848579.05384615378</v>
          </cell>
          <cell r="AA2572">
            <v>1357726.4861538461</v>
          </cell>
          <cell r="AB2572">
            <v>4.1351811656568591</v>
          </cell>
          <cell r="AC2572">
            <v>1127444.7563123023</v>
          </cell>
          <cell r="AD2572">
            <v>98053.700158456311</v>
          </cell>
          <cell r="AE2572">
            <v>1487055.4763123023</v>
          </cell>
          <cell r="AF2572">
            <v>129328.99015845632</v>
          </cell>
          <cell r="AG2572">
            <v>4461.1664289369064</v>
          </cell>
          <cell r="AH2572">
            <v>4159.7012443438916</v>
          </cell>
        </row>
        <row r="2573">
          <cell r="A2573">
            <v>4289</v>
          </cell>
          <cell r="B2573" t="str">
            <v>Кан-ция от дома 64-69 Восток-5</v>
          </cell>
          <cell r="C2573">
            <v>3.6</v>
          </cell>
          <cell r="D2573" t="str">
            <v>28</v>
          </cell>
          <cell r="E2573" t="str">
            <v>11.05.05</v>
          </cell>
          <cell r="F2573" t="str">
            <v/>
          </cell>
          <cell r="G2573" t="str">
            <v xml:space="preserve">  .  .</v>
          </cell>
          <cell r="H2573">
            <v>4959.75</v>
          </cell>
          <cell r="I2573">
            <v>0</v>
          </cell>
          <cell r="J2573">
            <v>0</v>
          </cell>
          <cell r="K2573">
            <v>4959.75</v>
          </cell>
          <cell r="L2573">
            <v>0</v>
          </cell>
          <cell r="M2573">
            <v>14.88</v>
          </cell>
          <cell r="N2573">
            <v>14.88</v>
          </cell>
          <cell r="O2573">
            <v>431.36</v>
          </cell>
          <cell r="P2573">
            <v>4528.3900000000003</v>
          </cell>
          <cell r="Q2573">
            <v>24.8</v>
          </cell>
          <cell r="R2573">
            <v>123</v>
          </cell>
          <cell r="S2573">
            <v>935</v>
          </cell>
          <cell r="T2573" t="str">
            <v>Амортизация (канализация)</v>
          </cell>
          <cell r="U2573">
            <v>79920</v>
          </cell>
          <cell r="V2573">
            <v>44.2</v>
          </cell>
          <cell r="W2573">
            <v>17</v>
          </cell>
          <cell r="X2573">
            <v>27.2</v>
          </cell>
          <cell r="Y2573">
            <v>38.46153846153846</v>
          </cell>
          <cell r="Z2573">
            <v>30738.461538461535</v>
          </cell>
          <cell r="AA2573">
            <v>49181.538461538468</v>
          </cell>
          <cell r="AB2573">
            <v>10.860711745573695</v>
          </cell>
          <cell r="AC2573">
            <v>48906.665080109138</v>
          </cell>
          <cell r="AD2573">
            <v>4253.5166185706694</v>
          </cell>
          <cell r="AE2573">
            <v>53866.415080109138</v>
          </cell>
          <cell r="AF2573">
            <v>4684.8766185706691</v>
          </cell>
          <cell r="AG2573">
            <v>161.59924524032741</v>
          </cell>
          <cell r="AH2573">
            <v>150.6787330316742</v>
          </cell>
        </row>
        <row r="2574">
          <cell r="A2574">
            <v>4290</v>
          </cell>
          <cell r="B2574" t="str">
            <v>Канал сети от д.для м/сем. 14 м-не   тра</v>
          </cell>
          <cell r="C2574">
            <v>3.6</v>
          </cell>
          <cell r="D2574" t="str">
            <v>28</v>
          </cell>
          <cell r="E2574" t="str">
            <v>11.05.05</v>
          </cell>
          <cell r="F2574" t="str">
            <v/>
          </cell>
          <cell r="G2574" t="str">
            <v xml:space="preserve">  .  .</v>
          </cell>
          <cell r="H2574">
            <v>14177.92</v>
          </cell>
          <cell r="I2574">
            <v>0</v>
          </cell>
          <cell r="J2574">
            <v>0</v>
          </cell>
          <cell r="K2574">
            <v>14177.92</v>
          </cell>
          <cell r="L2574">
            <v>0</v>
          </cell>
          <cell r="M2574">
            <v>42.53</v>
          </cell>
          <cell r="N2574">
            <v>42.53</v>
          </cell>
          <cell r="O2574">
            <v>1232.95</v>
          </cell>
          <cell r="P2574">
            <v>12944.97</v>
          </cell>
          <cell r="Q2574">
            <v>70.89</v>
          </cell>
          <cell r="R2574">
            <v>123</v>
          </cell>
          <cell r="S2574">
            <v>935</v>
          </cell>
          <cell r="T2574" t="str">
            <v>Амортизация (канализация)</v>
          </cell>
          <cell r="U2574">
            <v>160000</v>
          </cell>
          <cell r="V2574">
            <v>44.2</v>
          </cell>
          <cell r="W2574">
            <v>17</v>
          </cell>
          <cell r="X2574">
            <v>27.2</v>
          </cell>
          <cell r="Y2574">
            <v>38.46153846153846</v>
          </cell>
          <cell r="Z2574">
            <v>61538.461538461532</v>
          </cell>
          <cell r="AA2574">
            <v>98461.538461538468</v>
          </cell>
          <cell r="AB2574">
            <v>7.6061619657317454</v>
          </cell>
          <cell r="AC2574">
            <v>93661.63585718743</v>
          </cell>
          <cell r="AD2574">
            <v>8145.0673956489563</v>
          </cell>
          <cell r="AE2574">
            <v>107839.55585718743</v>
          </cell>
          <cell r="AF2574">
            <v>9378.0173956489562</v>
          </cell>
          <cell r="AG2574">
            <v>323.51866757156228</v>
          </cell>
          <cell r="AH2574">
            <v>301.65912518853696</v>
          </cell>
        </row>
        <row r="2575">
          <cell r="A2575">
            <v>4293</v>
          </cell>
          <cell r="B2575" t="str">
            <v>Кан-ция по ул Муканова 1/3</v>
          </cell>
          <cell r="C2575">
            <v>3.6</v>
          </cell>
          <cell r="D2575" t="str">
            <v>28</v>
          </cell>
          <cell r="E2575" t="str">
            <v>11.05.05</v>
          </cell>
          <cell r="F2575" t="str">
            <v/>
          </cell>
          <cell r="G2575" t="str">
            <v xml:space="preserve">  .  .</v>
          </cell>
          <cell r="H2575">
            <v>65811.22</v>
          </cell>
          <cell r="I2575">
            <v>0</v>
          </cell>
          <cell r="J2575">
            <v>0</v>
          </cell>
          <cell r="K2575">
            <v>65811.22</v>
          </cell>
          <cell r="L2575">
            <v>0</v>
          </cell>
          <cell r="M2575">
            <v>197.43</v>
          </cell>
          <cell r="N2575">
            <v>197.43</v>
          </cell>
          <cell r="O2575">
            <v>5723.51</v>
          </cell>
          <cell r="P2575">
            <v>60087.71</v>
          </cell>
          <cell r="Q2575">
            <v>329.06</v>
          </cell>
          <cell r="R2575">
            <v>123</v>
          </cell>
          <cell r="S2575">
            <v>935</v>
          </cell>
          <cell r="T2575" t="str">
            <v>Амортизация (канализация)</v>
          </cell>
          <cell r="U2575">
            <v>870642.22</v>
          </cell>
          <cell r="V2575">
            <v>44.2</v>
          </cell>
          <cell r="W2575">
            <v>17</v>
          </cell>
          <cell r="X2575">
            <v>27.2</v>
          </cell>
          <cell r="Y2575">
            <v>38.46153846153846</v>
          </cell>
          <cell r="Z2575">
            <v>334862.39230769227</v>
          </cell>
          <cell r="AA2575">
            <v>535779.82769230776</v>
          </cell>
          <cell r="AB2575">
            <v>8.9166291691313884</v>
          </cell>
          <cell r="AC2575">
            <v>521003.02390812302</v>
          </cell>
          <cell r="AD2575">
            <v>45310.906215815194</v>
          </cell>
          <cell r="AE2575">
            <v>586814.243908123</v>
          </cell>
          <cell r="AF2575">
            <v>51034.416215815196</v>
          </cell>
          <cell r="AG2575">
            <v>1760.442731724369</v>
          </cell>
          <cell r="AH2575">
            <v>1641.4823152337858</v>
          </cell>
        </row>
        <row r="2576">
          <cell r="A2576">
            <v>4295</v>
          </cell>
          <cell r="B2576" t="str">
            <v>Вод-д ул Учительская до ул.Толбухина</v>
          </cell>
          <cell r="C2576">
            <v>4</v>
          </cell>
          <cell r="D2576" t="str">
            <v>25</v>
          </cell>
          <cell r="E2576" t="str">
            <v>11.05.05</v>
          </cell>
          <cell r="F2576" t="str">
            <v/>
          </cell>
          <cell r="G2576" t="str">
            <v xml:space="preserve">  .  .</v>
          </cell>
          <cell r="H2576">
            <v>0.01</v>
          </cell>
          <cell r="I2576">
            <v>0</v>
          </cell>
          <cell r="J2576">
            <v>0</v>
          </cell>
          <cell r="K2576">
            <v>0.01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0.01</v>
          </cell>
          <cell r="Q2576">
            <v>0</v>
          </cell>
          <cell r="R2576">
            <v>123</v>
          </cell>
          <cell r="S2576">
            <v>935</v>
          </cell>
          <cell r="T2576" t="str">
            <v>Амортизация (водопровод)</v>
          </cell>
          <cell r="U2576">
            <v>5223500</v>
          </cell>
          <cell r="V2576">
            <v>41</v>
          </cell>
          <cell r="W2576">
            <v>16</v>
          </cell>
          <cell r="X2576">
            <v>25</v>
          </cell>
          <cell r="Y2576">
            <v>39.024390243902438</v>
          </cell>
          <cell r="Z2576">
            <v>2038439.0243902439</v>
          </cell>
          <cell r="AA2576">
            <v>3185060.9756097561</v>
          </cell>
          <cell r="AB2576">
            <v>318506097.56097561</v>
          </cell>
          <cell r="AC2576">
            <v>3185060.9656097563</v>
          </cell>
          <cell r="AD2576">
            <v>0</v>
          </cell>
          <cell r="AE2576">
            <v>3185060.9756097561</v>
          </cell>
          <cell r="AF2576">
            <v>0</v>
          </cell>
          <cell r="AG2576">
            <v>10616.869918699187</v>
          </cell>
          <cell r="AH2576">
            <v>10616.869918699187</v>
          </cell>
        </row>
        <row r="2577">
          <cell r="A2577">
            <v>4296</v>
          </cell>
          <cell r="B2577" t="str">
            <v>Вод-д от 8 узла до ул.Амангельды</v>
          </cell>
          <cell r="C2577">
            <v>4</v>
          </cell>
          <cell r="D2577" t="str">
            <v>25</v>
          </cell>
          <cell r="E2577" t="str">
            <v>11.05.05</v>
          </cell>
          <cell r="F2577" t="str">
            <v/>
          </cell>
          <cell r="G2577" t="str">
            <v xml:space="preserve">  .  .</v>
          </cell>
          <cell r="H2577">
            <v>0.01</v>
          </cell>
          <cell r="I2577">
            <v>0</v>
          </cell>
          <cell r="J2577">
            <v>0</v>
          </cell>
          <cell r="K2577">
            <v>0.01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0.01</v>
          </cell>
          <cell r="Q2577">
            <v>0</v>
          </cell>
          <cell r="R2577">
            <v>123</v>
          </cell>
          <cell r="S2577">
            <v>935</v>
          </cell>
          <cell r="T2577" t="str">
            <v>Амортизация (водопровод)</v>
          </cell>
          <cell r="U2577">
            <v>3990000</v>
          </cell>
          <cell r="V2577">
            <v>41</v>
          </cell>
          <cell r="W2577">
            <v>16</v>
          </cell>
          <cell r="X2577">
            <v>25</v>
          </cell>
          <cell r="Y2577">
            <v>39.024390243902438</v>
          </cell>
          <cell r="Z2577">
            <v>1557073.1707317075</v>
          </cell>
          <cell r="AA2577">
            <v>2432926.8292682925</v>
          </cell>
          <cell r="AB2577">
            <v>243292682.92682925</v>
          </cell>
          <cell r="AC2577">
            <v>2432926.8192682927</v>
          </cell>
          <cell r="AD2577">
            <v>0</v>
          </cell>
          <cell r="AE2577">
            <v>2432926.8292682925</v>
          </cell>
          <cell r="AF2577">
            <v>0</v>
          </cell>
          <cell r="AG2577">
            <v>8109.7560975609749</v>
          </cell>
          <cell r="AH2577">
            <v>8109.7560975609749</v>
          </cell>
        </row>
        <row r="2578">
          <cell r="A2578">
            <v>4297</v>
          </cell>
          <cell r="B2578" t="str">
            <v>Кан-ция дом.кухни кв.135 Н-города</v>
          </cell>
          <cell r="C2578">
            <v>3.6</v>
          </cell>
          <cell r="D2578" t="str">
            <v>28</v>
          </cell>
          <cell r="E2578" t="str">
            <v>11.05.05</v>
          </cell>
          <cell r="F2578" t="str">
            <v/>
          </cell>
          <cell r="G2578" t="str">
            <v xml:space="preserve">  .  .</v>
          </cell>
          <cell r="H2578">
            <v>30299.99</v>
          </cell>
          <cell r="I2578">
            <v>0</v>
          </cell>
          <cell r="J2578">
            <v>0</v>
          </cell>
          <cell r="K2578">
            <v>30299.99</v>
          </cell>
          <cell r="L2578">
            <v>0</v>
          </cell>
          <cell r="M2578">
            <v>90.9</v>
          </cell>
          <cell r="N2578">
            <v>90.9</v>
          </cell>
          <cell r="O2578">
            <v>2635.2</v>
          </cell>
          <cell r="P2578">
            <v>27664.79</v>
          </cell>
          <cell r="Q2578">
            <v>151.5</v>
          </cell>
          <cell r="R2578">
            <v>123</v>
          </cell>
          <cell r="S2578">
            <v>935</v>
          </cell>
          <cell r="T2578" t="str">
            <v>Амортизация (канализация)</v>
          </cell>
          <cell r="U2578">
            <v>221994</v>
          </cell>
          <cell r="V2578">
            <v>41.6</v>
          </cell>
          <cell r="W2578">
            <v>16</v>
          </cell>
          <cell r="X2578">
            <v>25.6</v>
          </cell>
          <cell r="Y2578">
            <v>38.46153846153846</v>
          </cell>
          <cell r="Z2578">
            <v>85382.307692307688</v>
          </cell>
          <cell r="AA2578">
            <v>136611.69230769231</v>
          </cell>
          <cell r="AB2578">
            <v>4.938106969461626</v>
          </cell>
          <cell r="AC2578">
            <v>119324.60179361758</v>
          </cell>
          <cell r="AD2578">
            <v>10377.699485925277</v>
          </cell>
          <cell r="AE2578">
            <v>149624.59179361758</v>
          </cell>
          <cell r="AF2578">
            <v>13012.899485925278</v>
          </cell>
          <cell r="AG2578">
            <v>448.87377538085275</v>
          </cell>
          <cell r="AH2578">
            <v>444.69951923076923</v>
          </cell>
        </row>
        <row r="2579">
          <cell r="A2579">
            <v>4298</v>
          </cell>
          <cell r="B2579" t="str">
            <v>Кан-ция от дома 33-43,48-56 Гульдер-2</v>
          </cell>
          <cell r="C2579">
            <v>3.6</v>
          </cell>
          <cell r="D2579" t="str">
            <v>28</v>
          </cell>
          <cell r="E2579" t="str">
            <v>11.05.05</v>
          </cell>
          <cell r="F2579" t="str">
            <v/>
          </cell>
          <cell r="G2579" t="str">
            <v xml:space="preserve">  .  .</v>
          </cell>
          <cell r="H2579">
            <v>162932.85</v>
          </cell>
          <cell r="I2579">
            <v>0</v>
          </cell>
          <cell r="J2579">
            <v>0</v>
          </cell>
          <cell r="K2579">
            <v>162932.85</v>
          </cell>
          <cell r="L2579">
            <v>0</v>
          </cell>
          <cell r="M2579">
            <v>488.8</v>
          </cell>
          <cell r="N2579">
            <v>488.8</v>
          </cell>
          <cell r="O2579">
            <v>14170.3</v>
          </cell>
          <cell r="P2579">
            <v>148762.54999999999</v>
          </cell>
          <cell r="Q2579">
            <v>814.66</v>
          </cell>
          <cell r="R2579">
            <v>123</v>
          </cell>
          <cell r="S2579">
            <v>935</v>
          </cell>
          <cell r="T2579" t="str">
            <v>Амортизация (канализация)</v>
          </cell>
          <cell r="U2579">
            <v>335027</v>
          </cell>
          <cell r="V2579">
            <v>41.6</v>
          </cell>
          <cell r="W2579">
            <v>16</v>
          </cell>
          <cell r="X2579">
            <v>25.6</v>
          </cell>
          <cell r="Y2579">
            <v>38.46153846153846</v>
          </cell>
          <cell r="Z2579">
            <v>128856.53846153845</v>
          </cell>
          <cell r="AA2579">
            <v>206170.46153846156</v>
          </cell>
          <cell r="AB2579">
            <v>1.3859029812171246</v>
          </cell>
          <cell r="AC2579">
            <v>62876.27255320258</v>
          </cell>
          <cell r="AD2579">
            <v>5468.3610147410218</v>
          </cell>
          <cell r="AE2579">
            <v>225809.12255320259</v>
          </cell>
          <cell r="AF2579">
            <v>19638.661014741021</v>
          </cell>
          <cell r="AG2579">
            <v>677.42736765960774</v>
          </cell>
          <cell r="AH2579">
            <v>671.12780448717945</v>
          </cell>
        </row>
        <row r="2580">
          <cell r="A2580">
            <v>4299</v>
          </cell>
          <cell r="B2580" t="str">
            <v>Кан-ция от дома 2-3 ул.Волочаевская</v>
          </cell>
          <cell r="C2580">
            <v>3.6</v>
          </cell>
          <cell r="D2580" t="str">
            <v>28</v>
          </cell>
          <cell r="E2580" t="str">
            <v>11.05.05</v>
          </cell>
          <cell r="F2580" t="str">
            <v/>
          </cell>
          <cell r="G2580" t="str">
            <v xml:space="preserve">  .  .</v>
          </cell>
          <cell r="H2580">
            <v>4493.09</v>
          </cell>
          <cell r="I2580">
            <v>0</v>
          </cell>
          <cell r="J2580">
            <v>0</v>
          </cell>
          <cell r="K2580">
            <v>4493.09</v>
          </cell>
          <cell r="L2580">
            <v>0</v>
          </cell>
          <cell r="M2580">
            <v>13.48</v>
          </cell>
          <cell r="N2580">
            <v>13.48</v>
          </cell>
          <cell r="O2580">
            <v>338.26</v>
          </cell>
          <cell r="P2580">
            <v>4154.83</v>
          </cell>
          <cell r="Q2580">
            <v>22.47</v>
          </cell>
          <cell r="R2580">
            <v>123</v>
          </cell>
          <cell r="S2580">
            <v>935</v>
          </cell>
          <cell r="T2580" t="str">
            <v>Амортизация (канализация)</v>
          </cell>
          <cell r="U2580">
            <v>71195.600000000006</v>
          </cell>
          <cell r="V2580">
            <v>41.6</v>
          </cell>
          <cell r="W2580">
            <v>16</v>
          </cell>
          <cell r="X2580">
            <v>25.6</v>
          </cell>
          <cell r="Y2580">
            <v>38.46153846153846</v>
          </cell>
          <cell r="Z2580">
            <v>27382.923076923071</v>
          </cell>
          <cell r="AA2580">
            <v>43812.676923076921</v>
          </cell>
          <cell r="AB2580">
            <v>10.544998693827887</v>
          </cell>
          <cell r="AC2580">
            <v>42886.538181251148</v>
          </cell>
          <cell r="AD2580">
            <v>3228.6912581742208</v>
          </cell>
          <cell r="AE2580">
            <v>47379.628181251144</v>
          </cell>
          <cell r="AF2580">
            <v>3566.951258174221</v>
          </cell>
          <cell r="AG2580">
            <v>142.13888454375345</v>
          </cell>
          <cell r="AH2580">
            <v>142.61939102564102</v>
          </cell>
        </row>
        <row r="2581">
          <cell r="A2581">
            <v>4310</v>
          </cell>
          <cell r="B2581" t="str">
            <v>Насосная станция ул.Чапаева 1-10</v>
          </cell>
          <cell r="C2581">
            <v>2.1</v>
          </cell>
          <cell r="D2581" t="str">
            <v>48</v>
          </cell>
          <cell r="E2581" t="str">
            <v>11.05.05</v>
          </cell>
          <cell r="F2581" t="str">
            <v/>
          </cell>
          <cell r="G2581" t="str">
            <v xml:space="preserve">  .  .</v>
          </cell>
          <cell r="H2581">
            <v>10976.87</v>
          </cell>
          <cell r="I2581">
            <v>0</v>
          </cell>
          <cell r="J2581">
            <v>0</v>
          </cell>
          <cell r="K2581">
            <v>10976.87</v>
          </cell>
          <cell r="L2581">
            <v>0</v>
          </cell>
          <cell r="M2581">
            <v>19.21</v>
          </cell>
          <cell r="N2581">
            <v>19.21</v>
          </cell>
          <cell r="O2581">
            <v>556.71</v>
          </cell>
          <cell r="P2581">
            <v>10420.16</v>
          </cell>
          <cell r="Q2581">
            <v>109.77</v>
          </cell>
          <cell r="R2581">
            <v>122</v>
          </cell>
          <cell r="S2581">
            <v>935</v>
          </cell>
          <cell r="T2581" t="str">
            <v>Амортизация (водопровод)</v>
          </cell>
          <cell r="U2581">
            <v>318000</v>
          </cell>
          <cell r="V2581">
            <v>91.2</v>
          </cell>
          <cell r="W2581">
            <v>16</v>
          </cell>
          <cell r="X2581">
            <v>75.2</v>
          </cell>
          <cell r="Y2581">
            <v>17.543859649122805</v>
          </cell>
          <cell r="Z2581">
            <v>55789.473684210527</v>
          </cell>
          <cell r="AA2581">
            <v>262210.5263157895</v>
          </cell>
          <cell r="AB2581">
            <v>25.163771603870718</v>
          </cell>
          <cell r="AC2581">
            <v>265242.57960538036</v>
          </cell>
          <cell r="AD2581">
            <v>13452.213289590869</v>
          </cell>
          <cell r="AE2581">
            <v>276219.44960538036</v>
          </cell>
          <cell r="AF2581">
            <v>14008.923289590868</v>
          </cell>
          <cell r="AG2581">
            <v>483.38403680941565</v>
          </cell>
          <cell r="AH2581">
            <v>290.57017543859649</v>
          </cell>
        </row>
        <row r="2582">
          <cell r="A2582">
            <v>4317</v>
          </cell>
          <cell r="B2582" t="str">
            <v>Насосная станция по ул Еpжанова,39а</v>
          </cell>
          <cell r="C2582">
            <v>2.1</v>
          </cell>
          <cell r="D2582" t="str">
            <v>48</v>
          </cell>
          <cell r="E2582" t="str">
            <v>11.05.05</v>
          </cell>
          <cell r="F2582" t="str">
            <v/>
          </cell>
          <cell r="G2582" t="str">
            <v xml:space="preserve">  .  .</v>
          </cell>
          <cell r="H2582">
            <v>53784.77</v>
          </cell>
          <cell r="I2582">
            <v>0</v>
          </cell>
          <cell r="J2582">
            <v>0</v>
          </cell>
          <cell r="K2582">
            <v>53784.77</v>
          </cell>
          <cell r="L2582">
            <v>0</v>
          </cell>
          <cell r="M2582">
            <v>94.12</v>
          </cell>
          <cell r="N2582">
            <v>94.12</v>
          </cell>
          <cell r="O2582">
            <v>2673.4</v>
          </cell>
          <cell r="P2582">
            <v>51111.37</v>
          </cell>
          <cell r="Q2582">
            <v>537.85</v>
          </cell>
          <cell r="R2582">
            <v>122</v>
          </cell>
          <cell r="S2582">
            <v>935</v>
          </cell>
          <cell r="T2582" t="str">
            <v>Амортизация (водопровод)</v>
          </cell>
          <cell r="U2582">
            <v>828000</v>
          </cell>
          <cell r="V2582">
            <v>91.2</v>
          </cell>
          <cell r="W2582">
            <v>16</v>
          </cell>
          <cell r="X2582">
            <v>75.2</v>
          </cell>
          <cell r="Y2582">
            <v>17.543859649122805</v>
          </cell>
          <cell r="Z2582">
            <v>145263.15789473683</v>
          </cell>
          <cell r="AA2582">
            <v>682736.84210526315</v>
          </cell>
          <cell r="AB2582">
            <v>13.357827076544087</v>
          </cell>
          <cell r="AC2582">
            <v>664662.887011696</v>
          </cell>
          <cell r="AD2582">
            <v>33037.414906432961</v>
          </cell>
          <cell r="AE2582">
            <v>718447.65701169602</v>
          </cell>
          <cell r="AF2582">
            <v>35710.814906432963</v>
          </cell>
          <cell r="AG2582">
            <v>1257.2833997704681</v>
          </cell>
          <cell r="AH2582">
            <v>756.57894736842093</v>
          </cell>
        </row>
        <row r="2583">
          <cell r="A2583">
            <v>4318</v>
          </cell>
          <cell r="B2583" t="str">
            <v>Кабельная линия 04кв от ТП до н\с Еpжанова,39а</v>
          </cell>
          <cell r="C2583">
            <v>4</v>
          </cell>
          <cell r="D2583" t="str">
            <v>25</v>
          </cell>
          <cell r="E2583" t="str">
            <v>11.05.05</v>
          </cell>
          <cell r="F2583" t="str">
            <v/>
          </cell>
          <cell r="G2583" t="str">
            <v xml:space="preserve">  .  .</v>
          </cell>
          <cell r="H2583">
            <v>0.01</v>
          </cell>
          <cell r="I2583">
            <v>0</v>
          </cell>
          <cell r="J2583">
            <v>0</v>
          </cell>
          <cell r="K2583">
            <v>0.01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0.01</v>
          </cell>
          <cell r="Q2583">
            <v>0</v>
          </cell>
          <cell r="R2583">
            <v>123</v>
          </cell>
          <cell r="S2583">
            <v>935</v>
          </cell>
          <cell r="T2583" t="str">
            <v>Амортизация (водопровод)</v>
          </cell>
          <cell r="U2583">
            <v>70000</v>
          </cell>
          <cell r="V2583">
            <v>64.400000000000006</v>
          </cell>
          <cell r="W2583">
            <v>26</v>
          </cell>
          <cell r="X2583">
            <v>38.4</v>
          </cell>
          <cell r="Y2583">
            <v>40.372670807453417</v>
          </cell>
          <cell r="Z2583">
            <v>28260.869565217392</v>
          </cell>
          <cell r="AA2583">
            <v>41739.130434782608</v>
          </cell>
          <cell r="AB2583">
            <v>4173913.0434782607</v>
          </cell>
          <cell r="AC2583">
            <v>41739.120434782606</v>
          </cell>
          <cell r="AD2583">
            <v>0</v>
          </cell>
          <cell r="AE2583">
            <v>41739.130434782608</v>
          </cell>
          <cell r="AF2583">
            <v>0</v>
          </cell>
          <cell r="AG2583">
            <v>139.13043478260869</v>
          </cell>
          <cell r="AH2583">
            <v>90.579710144927517</v>
          </cell>
        </row>
        <row r="2584">
          <cell r="A2584">
            <v>4319</v>
          </cell>
          <cell r="B2584" t="str">
            <v>Вод-д по ул Еpжанова,39а</v>
          </cell>
          <cell r="C2584">
            <v>4</v>
          </cell>
          <cell r="D2584" t="str">
            <v>25</v>
          </cell>
          <cell r="E2584" t="str">
            <v>11.05.05</v>
          </cell>
          <cell r="F2584" t="str">
            <v/>
          </cell>
          <cell r="G2584" t="str">
            <v xml:space="preserve">  .  .</v>
          </cell>
          <cell r="H2584">
            <v>0.01</v>
          </cell>
          <cell r="I2584">
            <v>0</v>
          </cell>
          <cell r="J2584">
            <v>0</v>
          </cell>
          <cell r="K2584">
            <v>0.01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0.01</v>
          </cell>
          <cell r="Q2584">
            <v>0</v>
          </cell>
          <cell r="R2584">
            <v>123</v>
          </cell>
          <cell r="S2584">
            <v>935</v>
          </cell>
          <cell r="T2584" t="str">
            <v>Амортизация (водопровод)</v>
          </cell>
          <cell r="U2584">
            <v>27900</v>
          </cell>
          <cell r="V2584">
            <v>41</v>
          </cell>
          <cell r="W2584">
            <v>16</v>
          </cell>
          <cell r="X2584">
            <v>25</v>
          </cell>
          <cell r="Y2584">
            <v>39.024390243902438</v>
          </cell>
          <cell r="Z2584">
            <v>10887.804878048781</v>
          </cell>
          <cell r="AA2584">
            <v>17012.195121951219</v>
          </cell>
          <cell r="AB2584">
            <v>1701219.512195122</v>
          </cell>
          <cell r="AC2584">
            <v>17012.185121951221</v>
          </cell>
          <cell r="AD2584">
            <v>0</v>
          </cell>
          <cell r="AE2584">
            <v>17012.195121951219</v>
          </cell>
          <cell r="AF2584">
            <v>0</v>
          </cell>
          <cell r="AG2584">
            <v>56.707317073170735</v>
          </cell>
          <cell r="AH2584">
            <v>56.707317073170735</v>
          </cell>
        </row>
        <row r="2585">
          <cell r="A2585">
            <v>4346</v>
          </cell>
          <cell r="B2585" t="str">
            <v>Вод-д по ул Фестивальной</v>
          </cell>
          <cell r="C2585">
            <v>4</v>
          </cell>
          <cell r="D2585" t="str">
            <v>25</v>
          </cell>
          <cell r="E2585" t="str">
            <v>11.05.05</v>
          </cell>
          <cell r="F2585" t="str">
            <v/>
          </cell>
          <cell r="G2585" t="str">
            <v xml:space="preserve">  .  .</v>
          </cell>
          <cell r="H2585">
            <v>0.01</v>
          </cell>
          <cell r="I2585">
            <v>0</v>
          </cell>
          <cell r="J2585">
            <v>0</v>
          </cell>
          <cell r="K2585">
            <v>0.01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0.01</v>
          </cell>
          <cell r="Q2585">
            <v>0</v>
          </cell>
          <cell r="R2585">
            <v>123</v>
          </cell>
          <cell r="S2585">
            <v>935</v>
          </cell>
          <cell r="T2585" t="str">
            <v>Амортизация (водопровод)</v>
          </cell>
          <cell r="U2585">
            <v>4620000</v>
          </cell>
          <cell r="V2585">
            <v>41</v>
          </cell>
          <cell r="W2585">
            <v>16</v>
          </cell>
          <cell r="X2585">
            <v>25</v>
          </cell>
          <cell r="Y2585">
            <v>39.024390243902438</v>
          </cell>
          <cell r="Z2585">
            <v>1802926.8292682928</v>
          </cell>
          <cell r="AA2585">
            <v>2817073.1707317075</v>
          </cell>
          <cell r="AB2585">
            <v>281707317.07317072</v>
          </cell>
          <cell r="AC2585">
            <v>2817073.1607317077</v>
          </cell>
          <cell r="AD2585">
            <v>0</v>
          </cell>
          <cell r="AE2585">
            <v>2817073.1707317075</v>
          </cell>
          <cell r="AF2585">
            <v>0</v>
          </cell>
          <cell r="AG2585">
            <v>9390.2439024390242</v>
          </cell>
          <cell r="AH2585">
            <v>9390.2439024390242</v>
          </cell>
        </row>
        <row r="2586">
          <cell r="A2586">
            <v>4376</v>
          </cell>
          <cell r="B2586" t="str">
            <v>А/машина КАМАЗ 54112 М 040ВЕ</v>
          </cell>
          <cell r="C2586">
            <v>10</v>
          </cell>
          <cell r="D2586" t="str">
            <v>10</v>
          </cell>
          <cell r="E2586" t="str">
            <v>11.05.05</v>
          </cell>
          <cell r="F2586" t="str">
            <v>п/прицеп, 14,2 тн, № двиг 851553, шасси 0029453</v>
          </cell>
          <cell r="G2586" t="str">
            <v>01.01.91</v>
          </cell>
          <cell r="H2586">
            <v>0.01</v>
          </cell>
          <cell r="I2586">
            <v>0</v>
          </cell>
          <cell r="J2586">
            <v>0</v>
          </cell>
          <cell r="K2586">
            <v>0.01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0.01</v>
          </cell>
          <cell r="Q2586">
            <v>0</v>
          </cell>
          <cell r="R2586">
            <v>124</v>
          </cell>
          <cell r="S2586">
            <v>821.1</v>
          </cell>
          <cell r="T2586" t="str">
            <v>Амортизация (канализация)</v>
          </cell>
          <cell r="U2586">
            <v>2500000</v>
          </cell>
          <cell r="V2586">
            <v>24</v>
          </cell>
          <cell r="W2586">
            <v>16</v>
          </cell>
          <cell r="X2586">
            <v>8</v>
          </cell>
          <cell r="Y2586">
            <v>66.666666666666657</v>
          </cell>
          <cell r="Z2586">
            <v>1666666.6666666663</v>
          </cell>
          <cell r="AA2586">
            <v>833333.33333333372</v>
          </cell>
          <cell r="AB2586">
            <v>83333333.333333373</v>
          </cell>
          <cell r="AC2586">
            <v>833333.32333333371</v>
          </cell>
          <cell r="AD2586">
            <v>0</v>
          </cell>
          <cell r="AE2586">
            <v>833333.33333333372</v>
          </cell>
          <cell r="AF2586">
            <v>0</v>
          </cell>
          <cell r="AG2586">
            <v>6944.444444444448</v>
          </cell>
          <cell r="AH2586">
            <v>8680.5555555555566</v>
          </cell>
        </row>
        <row r="2587">
          <cell r="A2587">
            <v>4391</v>
          </cell>
          <cell r="B2587" t="str">
            <v>Р/станция 1p 21с 4p/ч</v>
          </cell>
          <cell r="C2587">
            <v>25</v>
          </cell>
          <cell r="D2587" t="str">
            <v>4</v>
          </cell>
          <cell r="E2587" t="str">
            <v>11.05.05</v>
          </cell>
          <cell r="F2587" t="str">
            <v/>
          </cell>
          <cell r="G2587" t="str">
            <v xml:space="preserve">  .  .</v>
          </cell>
          <cell r="H2587">
            <v>0.01</v>
          </cell>
          <cell r="I2587">
            <v>0</v>
          </cell>
          <cell r="J2587">
            <v>0</v>
          </cell>
          <cell r="K2587">
            <v>0.01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0.01</v>
          </cell>
          <cell r="Q2587">
            <v>0</v>
          </cell>
          <cell r="R2587">
            <v>123</v>
          </cell>
          <cell r="S2587">
            <v>935</v>
          </cell>
          <cell r="T2587" t="str">
            <v>амортизация (Очистка воды)</v>
          </cell>
          <cell r="U2587">
            <v>12000</v>
          </cell>
          <cell r="V2587">
            <v>7</v>
          </cell>
          <cell r="W2587">
            <v>5</v>
          </cell>
          <cell r="X2587">
            <v>2</v>
          </cell>
          <cell r="Y2587">
            <v>71.428571428571431</v>
          </cell>
          <cell r="Z2587">
            <v>8571.4285714285725</v>
          </cell>
          <cell r="AA2587">
            <v>3428.5714285714275</v>
          </cell>
          <cell r="AB2587">
            <v>342857.14285714272</v>
          </cell>
          <cell r="AC2587">
            <v>3428.5614285714273</v>
          </cell>
          <cell r="AD2587">
            <v>0</v>
          </cell>
          <cell r="AE2587">
            <v>3428.5714285714275</v>
          </cell>
          <cell r="AF2587">
            <v>0</v>
          </cell>
          <cell r="AG2587">
            <v>71.428571428571402</v>
          </cell>
          <cell r="AH2587">
            <v>142.85714285714286</v>
          </cell>
        </row>
        <row r="2588">
          <cell r="A2588">
            <v>4398</v>
          </cell>
          <cell r="B2588" t="str">
            <v>Вынос Канал коллектоp с терр  з-да стpой</v>
          </cell>
          <cell r="C2588">
            <v>3.6</v>
          </cell>
          <cell r="D2588" t="str">
            <v>28</v>
          </cell>
          <cell r="E2588" t="str">
            <v>11.05.05</v>
          </cell>
          <cell r="F2588" t="str">
            <v/>
          </cell>
          <cell r="G2588" t="str">
            <v xml:space="preserve">  .  .</v>
          </cell>
          <cell r="H2588">
            <v>0.01</v>
          </cell>
          <cell r="I2588">
            <v>0</v>
          </cell>
          <cell r="J2588">
            <v>0</v>
          </cell>
          <cell r="K2588">
            <v>0.01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0.01</v>
          </cell>
          <cell r="Q2588">
            <v>0</v>
          </cell>
          <cell r="R2588">
            <v>123</v>
          </cell>
          <cell r="S2588">
            <v>935</v>
          </cell>
          <cell r="T2588" t="str">
            <v>Амортизация (канализация)</v>
          </cell>
          <cell r="U2588">
            <v>36172561.75</v>
          </cell>
          <cell r="V2588">
            <v>70.2</v>
          </cell>
          <cell r="W2588">
            <v>27</v>
          </cell>
          <cell r="X2588">
            <v>43.2</v>
          </cell>
          <cell r="Y2588">
            <v>38.46153846153846</v>
          </cell>
          <cell r="Z2588">
            <v>13912523.749999998</v>
          </cell>
          <cell r="AA2588">
            <v>22260038</v>
          </cell>
          <cell r="AB2588">
            <v>2226003800</v>
          </cell>
          <cell r="AC2588">
            <v>22260037.989999998</v>
          </cell>
          <cell r="AD2588">
            <v>0</v>
          </cell>
          <cell r="AE2588">
            <v>22260038</v>
          </cell>
          <cell r="AF2588">
            <v>0</v>
          </cell>
          <cell r="AG2588">
            <v>66780.114000000001</v>
          </cell>
          <cell r="AH2588">
            <v>42939.888117283946</v>
          </cell>
        </row>
        <row r="2589">
          <cell r="A2589">
            <v>4399</v>
          </cell>
          <cell r="B2589" t="str">
            <v>Воздуходувка ТВ-300 1,6</v>
          </cell>
          <cell r="C2589">
            <v>10</v>
          </cell>
          <cell r="D2589" t="str">
            <v>10</v>
          </cell>
          <cell r="E2589" t="str">
            <v>11.05.05</v>
          </cell>
          <cell r="F2589" t="str">
            <v/>
          </cell>
          <cell r="G2589" t="str">
            <v xml:space="preserve">  .  .</v>
          </cell>
          <cell r="H2589">
            <v>0.01</v>
          </cell>
          <cell r="I2589">
            <v>0</v>
          </cell>
          <cell r="J2589">
            <v>0</v>
          </cell>
          <cell r="K2589">
            <v>0.01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0.01</v>
          </cell>
          <cell r="Q2589">
            <v>0</v>
          </cell>
          <cell r="R2589">
            <v>123</v>
          </cell>
          <cell r="S2589">
            <v>935</v>
          </cell>
          <cell r="T2589" t="str">
            <v>Амортизация Очистка сточной жидкости</v>
          </cell>
          <cell r="U2589">
            <v>1905000</v>
          </cell>
          <cell r="V2589">
            <v>19</v>
          </cell>
          <cell r="W2589">
            <v>11</v>
          </cell>
          <cell r="X2589">
            <v>8</v>
          </cell>
          <cell r="Y2589">
            <v>57.894736842105267</v>
          </cell>
          <cell r="Z2589">
            <v>1102894.7368421054</v>
          </cell>
          <cell r="AA2589">
            <v>802105.2631578946</v>
          </cell>
          <cell r="AB2589">
            <v>80210526.315789461</v>
          </cell>
          <cell r="AC2589">
            <v>802105.25315789459</v>
          </cell>
          <cell r="AD2589">
            <v>0</v>
          </cell>
          <cell r="AE2589">
            <v>802105.2631578946</v>
          </cell>
          <cell r="AF2589">
            <v>0</v>
          </cell>
          <cell r="AG2589">
            <v>6684.2105263157891</v>
          </cell>
          <cell r="AH2589">
            <v>8355.2631578947367</v>
          </cell>
        </row>
        <row r="2590">
          <cell r="A2590">
            <v>4422</v>
          </cell>
          <cell r="B2590" t="str">
            <v>Трактоp ДТ-75 Т 346 МАF гус. с баром</v>
          </cell>
          <cell r="C2590">
            <v>10</v>
          </cell>
          <cell r="D2590" t="str">
            <v>10</v>
          </cell>
          <cell r="E2590" t="str">
            <v>11.05.05</v>
          </cell>
          <cell r="F2590" t="str">
            <v>зав № 831665, № дв 029601</v>
          </cell>
          <cell r="G2590" t="str">
            <v>01.01.91</v>
          </cell>
          <cell r="H2590">
            <v>0.01</v>
          </cell>
          <cell r="I2590">
            <v>0</v>
          </cell>
          <cell r="J2590">
            <v>0</v>
          </cell>
          <cell r="K2590">
            <v>0.01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0.01</v>
          </cell>
          <cell r="Q2590">
            <v>0</v>
          </cell>
          <cell r="R2590">
            <v>123</v>
          </cell>
          <cell r="S2590">
            <v>935</v>
          </cell>
          <cell r="T2590" t="str">
            <v/>
          </cell>
          <cell r="U2590">
            <v>350000</v>
          </cell>
          <cell r="V2590">
            <v>24</v>
          </cell>
          <cell r="W2590">
            <v>16</v>
          </cell>
          <cell r="X2590">
            <v>8</v>
          </cell>
          <cell r="Y2590">
            <v>66.666666666666657</v>
          </cell>
          <cell r="Z2590">
            <v>233333.33333333328</v>
          </cell>
          <cell r="AA2590">
            <v>116666.66666666672</v>
          </cell>
          <cell r="AB2590">
            <v>11666666.666666672</v>
          </cell>
          <cell r="AC2590">
            <v>116666.65666666672</v>
          </cell>
          <cell r="AD2590">
            <v>0</v>
          </cell>
          <cell r="AE2590">
            <v>116666.66666666672</v>
          </cell>
          <cell r="AF2590">
            <v>0</v>
          </cell>
          <cell r="AG2590">
            <v>972.22222222222263</v>
          </cell>
          <cell r="AH2590">
            <v>1215.2777777777778</v>
          </cell>
        </row>
        <row r="2591">
          <cell r="A2591">
            <v>4423</v>
          </cell>
          <cell r="B2591" t="str">
            <v>Пpибоp КС-2 нас ст 1</v>
          </cell>
          <cell r="C2591">
            <v>10</v>
          </cell>
          <cell r="D2591" t="str">
            <v>10</v>
          </cell>
          <cell r="E2591" t="str">
            <v>11.05.05</v>
          </cell>
          <cell r="F2591" t="str">
            <v/>
          </cell>
          <cell r="G2591" t="str">
            <v xml:space="preserve">  .  .</v>
          </cell>
          <cell r="H2591">
            <v>0.01</v>
          </cell>
          <cell r="I2591">
            <v>0</v>
          </cell>
          <cell r="J2591">
            <v>0</v>
          </cell>
          <cell r="K2591">
            <v>0.01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0.01</v>
          </cell>
          <cell r="Q2591">
            <v>0</v>
          </cell>
          <cell r="R2591">
            <v>123</v>
          </cell>
          <cell r="S2591">
            <v>935</v>
          </cell>
          <cell r="T2591" t="str">
            <v>Амортизация Подъем воды</v>
          </cell>
          <cell r="U2591">
            <v>31000</v>
          </cell>
          <cell r="V2591">
            <v>19</v>
          </cell>
          <cell r="W2591">
            <v>11</v>
          </cell>
          <cell r="X2591">
            <v>8</v>
          </cell>
          <cell r="Y2591">
            <v>57.894736842105267</v>
          </cell>
          <cell r="Z2591">
            <v>17947.368421052633</v>
          </cell>
          <cell r="AA2591">
            <v>13052.631578947367</v>
          </cell>
          <cell r="AB2591">
            <v>1305263.1578947366</v>
          </cell>
          <cell r="AC2591">
            <v>13052.621578947366</v>
          </cell>
          <cell r="AD2591">
            <v>0</v>
          </cell>
          <cell r="AE2591">
            <v>13052.631578947367</v>
          </cell>
          <cell r="AF2591">
            <v>0</v>
          </cell>
          <cell r="AG2591">
            <v>108.77192982456138</v>
          </cell>
          <cell r="AH2591">
            <v>135.96491228070175</v>
          </cell>
        </row>
        <row r="2592">
          <cell r="A2592">
            <v>4424</v>
          </cell>
          <cell r="B2592" t="str">
            <v>Пpибоp КС-2 нас ст 1</v>
          </cell>
          <cell r="C2592">
            <v>10</v>
          </cell>
          <cell r="D2592" t="str">
            <v>10</v>
          </cell>
          <cell r="E2592" t="str">
            <v>11.05.05</v>
          </cell>
          <cell r="F2592" t="str">
            <v/>
          </cell>
          <cell r="G2592" t="str">
            <v xml:space="preserve">  .  .</v>
          </cell>
          <cell r="H2592">
            <v>0.01</v>
          </cell>
          <cell r="I2592">
            <v>0</v>
          </cell>
          <cell r="J2592">
            <v>0</v>
          </cell>
          <cell r="K2592">
            <v>0.01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0.01</v>
          </cell>
          <cell r="Q2592">
            <v>0</v>
          </cell>
          <cell r="R2592">
            <v>123</v>
          </cell>
          <cell r="S2592">
            <v>935</v>
          </cell>
          <cell r="T2592" t="str">
            <v>Амортизация Подъем воды</v>
          </cell>
          <cell r="U2592">
            <v>31000</v>
          </cell>
          <cell r="V2592">
            <v>19</v>
          </cell>
          <cell r="W2592">
            <v>11</v>
          </cell>
          <cell r="X2592">
            <v>8</v>
          </cell>
          <cell r="Y2592">
            <v>57.894736842105267</v>
          </cell>
          <cell r="Z2592">
            <v>17947.368421052633</v>
          </cell>
          <cell r="AA2592">
            <v>13052.631578947367</v>
          </cell>
          <cell r="AB2592">
            <v>1305263.1578947366</v>
          </cell>
          <cell r="AC2592">
            <v>13052.621578947366</v>
          </cell>
          <cell r="AD2592">
            <v>0</v>
          </cell>
          <cell r="AE2592">
            <v>13052.631578947367</v>
          </cell>
          <cell r="AF2592">
            <v>0</v>
          </cell>
          <cell r="AG2592">
            <v>108.77192982456138</v>
          </cell>
          <cell r="AH2592">
            <v>135.96491228070175</v>
          </cell>
        </row>
        <row r="2593">
          <cell r="A2593">
            <v>4425</v>
          </cell>
          <cell r="B2593" t="str">
            <v>Пpибоp КС-2 нас ст 1</v>
          </cell>
          <cell r="C2593">
            <v>10</v>
          </cell>
          <cell r="D2593" t="str">
            <v>10</v>
          </cell>
          <cell r="E2593" t="str">
            <v>11.05.05</v>
          </cell>
          <cell r="F2593" t="str">
            <v/>
          </cell>
          <cell r="G2593" t="str">
            <v xml:space="preserve">  .  .</v>
          </cell>
          <cell r="H2593">
            <v>0.01</v>
          </cell>
          <cell r="I2593">
            <v>0</v>
          </cell>
          <cell r="J2593">
            <v>0</v>
          </cell>
          <cell r="K2593">
            <v>0.01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0.01</v>
          </cell>
          <cell r="Q2593">
            <v>0</v>
          </cell>
          <cell r="R2593">
            <v>123</v>
          </cell>
          <cell r="S2593">
            <v>935</v>
          </cell>
          <cell r="T2593" t="str">
            <v>Амортизация Подъем воды</v>
          </cell>
          <cell r="U2593">
            <v>31000</v>
          </cell>
          <cell r="V2593">
            <v>19</v>
          </cell>
          <cell r="W2593">
            <v>11</v>
          </cell>
          <cell r="X2593">
            <v>8</v>
          </cell>
          <cell r="Y2593">
            <v>57.894736842105267</v>
          </cell>
          <cell r="Z2593">
            <v>17947.368421052633</v>
          </cell>
          <cell r="AA2593">
            <v>13052.631578947367</v>
          </cell>
          <cell r="AB2593">
            <v>1305263.1578947366</v>
          </cell>
          <cell r="AC2593">
            <v>13052.621578947366</v>
          </cell>
          <cell r="AD2593">
            <v>0</v>
          </cell>
          <cell r="AE2593">
            <v>13052.631578947367</v>
          </cell>
          <cell r="AF2593">
            <v>0</v>
          </cell>
          <cell r="AG2593">
            <v>108.77192982456138</v>
          </cell>
          <cell r="AH2593">
            <v>135.96491228070175</v>
          </cell>
        </row>
        <row r="2594">
          <cell r="A2594">
            <v>4426</v>
          </cell>
          <cell r="B2594" t="str">
            <v>Пpибоp КС-2 нас ст 1</v>
          </cell>
          <cell r="C2594">
            <v>10</v>
          </cell>
          <cell r="D2594" t="str">
            <v>10</v>
          </cell>
          <cell r="E2594" t="str">
            <v>11.05.05</v>
          </cell>
          <cell r="F2594" t="str">
            <v/>
          </cell>
          <cell r="G2594" t="str">
            <v xml:space="preserve">  .  .</v>
          </cell>
          <cell r="H2594">
            <v>0.01</v>
          </cell>
          <cell r="I2594">
            <v>0</v>
          </cell>
          <cell r="J2594">
            <v>0</v>
          </cell>
          <cell r="K2594">
            <v>0.01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0.01</v>
          </cell>
          <cell r="Q2594">
            <v>0</v>
          </cell>
          <cell r="R2594">
            <v>123</v>
          </cell>
          <cell r="S2594">
            <v>935</v>
          </cell>
          <cell r="T2594" t="str">
            <v>Амортизация Подъем воды</v>
          </cell>
          <cell r="U2594">
            <v>31000</v>
          </cell>
          <cell r="V2594">
            <v>19</v>
          </cell>
          <cell r="W2594">
            <v>11</v>
          </cell>
          <cell r="X2594">
            <v>8</v>
          </cell>
          <cell r="Y2594">
            <v>57.894736842105267</v>
          </cell>
          <cell r="Z2594">
            <v>17947.368421052633</v>
          </cell>
          <cell r="AA2594">
            <v>13052.631578947367</v>
          </cell>
          <cell r="AB2594">
            <v>1305263.1578947366</v>
          </cell>
          <cell r="AC2594">
            <v>13052.621578947366</v>
          </cell>
          <cell r="AD2594">
            <v>0</v>
          </cell>
          <cell r="AE2594">
            <v>13052.631578947367</v>
          </cell>
          <cell r="AF2594">
            <v>0</v>
          </cell>
          <cell r="AG2594">
            <v>108.77192982456138</v>
          </cell>
          <cell r="AH2594">
            <v>135.96491228070175</v>
          </cell>
        </row>
        <row r="2595">
          <cell r="A2595">
            <v>4460</v>
          </cell>
          <cell r="B2595" t="str">
            <v>Кан-ция от КПД 44-47 22-27 Гульдеp-2</v>
          </cell>
          <cell r="C2595">
            <v>3.6</v>
          </cell>
          <cell r="D2595" t="str">
            <v>28</v>
          </cell>
          <cell r="E2595" t="str">
            <v>11.05.05</v>
          </cell>
          <cell r="F2595" t="str">
            <v/>
          </cell>
          <cell r="G2595" t="str">
            <v xml:space="preserve">  .  .</v>
          </cell>
          <cell r="H2595">
            <v>111870.34</v>
          </cell>
          <cell r="I2595">
            <v>0</v>
          </cell>
          <cell r="J2595">
            <v>0</v>
          </cell>
          <cell r="K2595">
            <v>111870.34</v>
          </cell>
          <cell r="L2595">
            <v>0</v>
          </cell>
          <cell r="M2595">
            <v>335.61</v>
          </cell>
          <cell r="N2595">
            <v>335.61</v>
          </cell>
          <cell r="O2595">
            <v>9729.33</v>
          </cell>
          <cell r="P2595">
            <v>102141.01</v>
          </cell>
          <cell r="Q2595">
            <v>559.35</v>
          </cell>
          <cell r="R2595">
            <v>123</v>
          </cell>
          <cell r="S2595">
            <v>935</v>
          </cell>
          <cell r="T2595" t="str">
            <v>Амортизация (канализация)</v>
          </cell>
          <cell r="U2595">
            <v>350487.5</v>
          </cell>
          <cell r="V2595">
            <v>41.6</v>
          </cell>
          <cell r="W2595">
            <v>16</v>
          </cell>
          <cell r="X2595">
            <v>25.6</v>
          </cell>
          <cell r="Y2595">
            <v>38.46153846153846</v>
          </cell>
          <cell r="Z2595">
            <v>134802.8846153846</v>
          </cell>
          <cell r="AA2595">
            <v>215684.6153846154</v>
          </cell>
          <cell r="AB2595">
            <v>2.1116358197810596</v>
          </cell>
          <cell r="AC2595">
            <v>124359.07711508585</v>
          </cell>
          <cell r="AD2595">
            <v>10815.471730470455</v>
          </cell>
          <cell r="AE2595">
            <v>236229.41711508585</v>
          </cell>
          <cell r="AF2595">
            <v>20544.801730470455</v>
          </cell>
          <cell r="AG2595">
            <v>708.68825134525753</v>
          </cell>
          <cell r="AH2595">
            <v>702.09835737179492</v>
          </cell>
        </row>
        <row r="2596">
          <cell r="A2596">
            <v>4467</v>
          </cell>
          <cell r="B2596" t="str">
            <v>Калоpиметp КФК-3  3 шт</v>
          </cell>
          <cell r="C2596">
            <v>10</v>
          </cell>
          <cell r="D2596" t="str">
            <v>10</v>
          </cell>
          <cell r="E2596" t="str">
            <v>11.05.05</v>
          </cell>
          <cell r="F2596" t="str">
            <v/>
          </cell>
          <cell r="G2596" t="str">
            <v xml:space="preserve">  .  .</v>
          </cell>
          <cell r="H2596">
            <v>0.01</v>
          </cell>
          <cell r="I2596">
            <v>0</v>
          </cell>
          <cell r="J2596">
            <v>0</v>
          </cell>
          <cell r="K2596">
            <v>0.01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0.01</v>
          </cell>
          <cell r="Q2596">
            <v>0</v>
          </cell>
          <cell r="R2596">
            <v>123</v>
          </cell>
          <cell r="S2596">
            <v>935</v>
          </cell>
          <cell r="T2596" t="str">
            <v>амортизация (Очистка воды)</v>
          </cell>
          <cell r="U2596">
            <v>870000</v>
          </cell>
          <cell r="V2596">
            <v>19</v>
          </cell>
          <cell r="W2596">
            <v>11</v>
          </cell>
          <cell r="X2596">
            <v>8</v>
          </cell>
          <cell r="Y2596">
            <v>57.894736842105267</v>
          </cell>
          <cell r="Z2596">
            <v>503684.21052631579</v>
          </cell>
          <cell r="AA2596">
            <v>366315.78947368421</v>
          </cell>
          <cell r="AB2596">
            <v>36631578.947368421</v>
          </cell>
          <cell r="AC2596">
            <v>366315.7794736842</v>
          </cell>
          <cell r="AD2596">
            <v>0</v>
          </cell>
          <cell r="AE2596">
            <v>366315.78947368421</v>
          </cell>
          <cell r="AF2596">
            <v>0</v>
          </cell>
          <cell r="AG2596">
            <v>3052.6315789473683</v>
          </cell>
          <cell r="AH2596">
            <v>3815.7894736842104</v>
          </cell>
        </row>
        <row r="2597">
          <cell r="A2597">
            <v>4468</v>
          </cell>
          <cell r="B2597" t="str">
            <v>Коллектоp по ул Сакена</v>
          </cell>
          <cell r="C2597">
            <v>3.6</v>
          </cell>
          <cell r="D2597" t="str">
            <v>28</v>
          </cell>
          <cell r="E2597" t="str">
            <v>11.05.05</v>
          </cell>
          <cell r="F2597" t="str">
            <v/>
          </cell>
          <cell r="G2597" t="str">
            <v xml:space="preserve">  .  .</v>
          </cell>
          <cell r="H2597">
            <v>1458805.46</v>
          </cell>
          <cell r="I2597">
            <v>0</v>
          </cell>
          <cell r="J2597">
            <v>0</v>
          </cell>
          <cell r="K2597">
            <v>1458805.46</v>
          </cell>
          <cell r="L2597">
            <v>0</v>
          </cell>
          <cell r="M2597">
            <v>4376.42</v>
          </cell>
          <cell r="N2597">
            <v>4376.42</v>
          </cell>
          <cell r="O2597">
            <v>126872.4</v>
          </cell>
          <cell r="P2597">
            <v>1331933.06</v>
          </cell>
          <cell r="Q2597">
            <v>7294.03</v>
          </cell>
          <cell r="R2597">
            <v>123</v>
          </cell>
          <cell r="S2597">
            <v>935</v>
          </cell>
          <cell r="T2597" t="str">
            <v>Амортизация (канализация)</v>
          </cell>
          <cell r="U2597">
            <v>3556616</v>
          </cell>
          <cell r="V2597">
            <v>41.6</v>
          </cell>
          <cell r="W2597">
            <v>16</v>
          </cell>
          <cell r="X2597">
            <v>25.6</v>
          </cell>
          <cell r="Y2597">
            <v>38.46153846153846</v>
          </cell>
          <cell r="Z2597">
            <v>1367929.2307692308</v>
          </cell>
          <cell r="AA2597">
            <v>2188686.769230769</v>
          </cell>
          <cell r="AB2597">
            <v>1.6432408166449213</v>
          </cell>
          <cell r="AC2597">
            <v>938363.21541647008</v>
          </cell>
          <cell r="AD2597">
            <v>81609.506185701117</v>
          </cell>
          <cell r="AE2597">
            <v>2397168.67541647</v>
          </cell>
          <cell r="AF2597">
            <v>208481.90618570111</v>
          </cell>
          <cell r="AG2597">
            <v>7191.5060262494108</v>
          </cell>
          <cell r="AH2597">
            <v>7124.6314102564102</v>
          </cell>
        </row>
        <row r="2598">
          <cell r="A2598">
            <v>4469</v>
          </cell>
          <cell r="B2598" t="str">
            <v>Напоp коллектоp от КHС-13 до гасит кол</v>
          </cell>
          <cell r="C2598">
            <v>3.6</v>
          </cell>
          <cell r="D2598" t="str">
            <v>28</v>
          </cell>
          <cell r="E2598" t="str">
            <v>11.05.05</v>
          </cell>
          <cell r="F2598" t="str">
            <v/>
          </cell>
          <cell r="G2598" t="str">
            <v xml:space="preserve">  .  .</v>
          </cell>
          <cell r="H2598">
            <v>3176150.43</v>
          </cell>
          <cell r="I2598">
            <v>0</v>
          </cell>
          <cell r="J2598">
            <v>0</v>
          </cell>
          <cell r="K2598">
            <v>3176150.43</v>
          </cell>
          <cell r="L2598">
            <v>0</v>
          </cell>
          <cell r="M2598">
            <v>9528.4500000000007</v>
          </cell>
          <cell r="N2598">
            <v>9528.4500000000007</v>
          </cell>
          <cell r="O2598">
            <v>276229.77</v>
          </cell>
          <cell r="P2598">
            <v>2899920.66</v>
          </cell>
          <cell r="Q2598">
            <v>15880.75</v>
          </cell>
          <cell r="R2598">
            <v>123</v>
          </cell>
          <cell r="S2598">
            <v>935</v>
          </cell>
          <cell r="T2598" t="str">
            <v>Амортизация (канализация)</v>
          </cell>
          <cell r="U2598">
            <v>10844460</v>
          </cell>
          <cell r="V2598">
            <v>41.6</v>
          </cell>
          <cell r="W2598">
            <v>16</v>
          </cell>
          <cell r="X2598">
            <v>25.6</v>
          </cell>
          <cell r="Y2598">
            <v>38.46153846153846</v>
          </cell>
          <cell r="Z2598">
            <v>4170946.1538461535</v>
          </cell>
          <cell r="AA2598">
            <v>6673513.846153846</v>
          </cell>
          <cell r="AB2598">
            <v>2.3012746307872596</v>
          </cell>
          <cell r="AC2598">
            <v>4133043.978123046</v>
          </cell>
          <cell r="AD2598">
            <v>359450.79196919966</v>
          </cell>
          <cell r="AE2598">
            <v>7309194.4081230462</v>
          </cell>
          <cell r="AF2598">
            <v>635680.56196919968</v>
          </cell>
          <cell r="AG2598">
            <v>21927.58322436914</v>
          </cell>
          <cell r="AH2598">
            <v>21723.677884615383</v>
          </cell>
        </row>
        <row r="2599">
          <cell r="A2599">
            <v>4471</v>
          </cell>
          <cell r="B2599" t="str">
            <v>Вод-д по ул H-Абдиpова</v>
          </cell>
          <cell r="C2599">
            <v>4</v>
          </cell>
          <cell r="D2599" t="str">
            <v>25</v>
          </cell>
          <cell r="E2599" t="str">
            <v>11.05.05</v>
          </cell>
          <cell r="F2599" t="str">
            <v/>
          </cell>
          <cell r="G2599" t="str">
            <v xml:space="preserve">  .  .</v>
          </cell>
          <cell r="H2599">
            <v>6948255.8899999997</v>
          </cell>
          <cell r="I2599">
            <v>0</v>
          </cell>
          <cell r="J2599">
            <v>0</v>
          </cell>
          <cell r="K2599">
            <v>6948255.8899999997</v>
          </cell>
          <cell r="L2599">
            <v>0</v>
          </cell>
          <cell r="M2599">
            <v>23160.85</v>
          </cell>
          <cell r="N2599">
            <v>23160.85</v>
          </cell>
          <cell r="O2599">
            <v>669282.29</v>
          </cell>
          <cell r="P2599">
            <v>6278973.5999999996</v>
          </cell>
          <cell r="Q2599">
            <v>34741.279999999999</v>
          </cell>
          <cell r="R2599">
            <v>123</v>
          </cell>
          <cell r="S2599">
            <v>935</v>
          </cell>
          <cell r="T2599" t="str">
            <v>Амортизация (водопровод)</v>
          </cell>
          <cell r="U2599">
            <v>11094720</v>
          </cell>
          <cell r="V2599">
            <v>46</v>
          </cell>
          <cell r="W2599">
            <v>16</v>
          </cell>
          <cell r="X2599">
            <v>30</v>
          </cell>
          <cell r="Y2599">
            <v>34.782608695652172</v>
          </cell>
          <cell r="Z2599">
            <v>3859033.0434782607</v>
          </cell>
          <cell r="AA2599">
            <v>7235686.9565217393</v>
          </cell>
          <cell r="AB2599">
            <v>1.152367794080507</v>
          </cell>
          <cell r="AC2599">
            <v>1058690.4226661902</v>
          </cell>
          <cell r="AD2599">
            <v>101977.06614445022</v>
          </cell>
          <cell r="AE2599">
            <v>8006946.3126661899</v>
          </cell>
          <cell r="AF2599">
            <v>771259.35614445026</v>
          </cell>
          <cell r="AG2599">
            <v>26689.821042220632</v>
          </cell>
          <cell r="AH2599">
            <v>20099.130434782608</v>
          </cell>
        </row>
        <row r="2600">
          <cell r="A2600">
            <v>4472</v>
          </cell>
          <cell r="B2600" t="str">
            <v>Кан-ция от жил дом.7-8 Восток-5</v>
          </cell>
          <cell r="C2600">
            <v>3.6</v>
          </cell>
          <cell r="D2600" t="str">
            <v>28</v>
          </cell>
          <cell r="E2600" t="str">
            <v>11.05.05</v>
          </cell>
          <cell r="F2600" t="str">
            <v/>
          </cell>
          <cell r="G2600" t="str">
            <v xml:space="preserve">  .  .</v>
          </cell>
          <cell r="H2600">
            <v>87562.95</v>
          </cell>
          <cell r="I2600">
            <v>0</v>
          </cell>
          <cell r="J2600">
            <v>0</v>
          </cell>
          <cell r="K2600">
            <v>87562.95</v>
          </cell>
          <cell r="L2600">
            <v>0</v>
          </cell>
          <cell r="M2600">
            <v>262.69</v>
          </cell>
          <cell r="N2600">
            <v>262.69</v>
          </cell>
          <cell r="O2600">
            <v>7615.39</v>
          </cell>
          <cell r="P2600">
            <v>79947.56</v>
          </cell>
          <cell r="Q2600">
            <v>437.81</v>
          </cell>
          <cell r="R2600">
            <v>123</v>
          </cell>
          <cell r="S2600">
            <v>935</v>
          </cell>
          <cell r="T2600" t="str">
            <v>Амортизация (канализация)</v>
          </cell>
          <cell r="U2600">
            <v>2866027.1</v>
          </cell>
          <cell r="V2600">
            <v>41.6</v>
          </cell>
          <cell r="W2600">
            <v>16</v>
          </cell>
          <cell r="X2600">
            <v>25.6</v>
          </cell>
          <cell r="Y2600">
            <v>38.46153846153846</v>
          </cell>
          <cell r="Z2600">
            <v>1102318.1153846153</v>
          </cell>
          <cell r="AA2600">
            <v>1763708.9846153848</v>
          </cell>
          <cell r="AB2600">
            <v>22.06082317728502</v>
          </cell>
          <cell r="AC2600">
            <v>1844147.8068314493</v>
          </cell>
          <cell r="AD2600">
            <v>160386.38221606455</v>
          </cell>
          <cell r="AE2600">
            <v>1931710.7568314492</v>
          </cell>
          <cell r="AF2600">
            <v>168001.77221606456</v>
          </cell>
          <cell r="AG2600">
            <v>5795.1322704943477</v>
          </cell>
          <cell r="AH2600">
            <v>5741.2401842948721</v>
          </cell>
        </row>
        <row r="2601">
          <cell r="A2601">
            <v>4473</v>
          </cell>
          <cell r="B2601" t="str">
            <v>Вод-д к дом 11а М-на 12</v>
          </cell>
          <cell r="C2601">
            <v>4</v>
          </cell>
          <cell r="D2601" t="str">
            <v>25</v>
          </cell>
          <cell r="E2601" t="str">
            <v>11.05.05</v>
          </cell>
          <cell r="F2601" t="str">
            <v/>
          </cell>
          <cell r="G2601" t="str">
            <v xml:space="preserve">  .  .</v>
          </cell>
          <cell r="H2601">
            <v>0.01</v>
          </cell>
          <cell r="I2601">
            <v>0</v>
          </cell>
          <cell r="J2601">
            <v>0</v>
          </cell>
          <cell r="K2601">
            <v>0.01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0.01</v>
          </cell>
          <cell r="Q2601">
            <v>0</v>
          </cell>
          <cell r="R2601">
            <v>123</v>
          </cell>
          <cell r="S2601">
            <v>935</v>
          </cell>
          <cell r="T2601" t="str">
            <v>Амортизация (водопровод)</v>
          </cell>
          <cell r="U2601">
            <v>50850</v>
          </cell>
          <cell r="V2601">
            <v>66</v>
          </cell>
          <cell r="W2601">
            <v>16</v>
          </cell>
          <cell r="X2601">
            <v>50</v>
          </cell>
          <cell r="Y2601">
            <v>24.242424242424242</v>
          </cell>
          <cell r="Z2601">
            <v>12327.272727272728</v>
          </cell>
          <cell r="AA2601">
            <v>38522.727272727272</v>
          </cell>
          <cell r="AB2601">
            <v>3852272.7272727271</v>
          </cell>
          <cell r="AC2601">
            <v>38522.71727272727</v>
          </cell>
          <cell r="AD2601">
            <v>0</v>
          </cell>
          <cell r="AE2601">
            <v>38522.727272727272</v>
          </cell>
          <cell r="AF2601">
            <v>0</v>
          </cell>
          <cell r="AG2601">
            <v>128.40909090909091</v>
          </cell>
          <cell r="AH2601">
            <v>64.204545454545453</v>
          </cell>
        </row>
        <row r="2602">
          <cell r="A2602">
            <v>4474</v>
          </cell>
          <cell r="B2602" t="str">
            <v>Вод-д к дом 71 М-на 19</v>
          </cell>
          <cell r="C2602">
            <v>4</v>
          </cell>
          <cell r="D2602" t="str">
            <v>25</v>
          </cell>
          <cell r="E2602" t="str">
            <v>11.05.05</v>
          </cell>
          <cell r="F2602" t="str">
            <v/>
          </cell>
          <cell r="G2602" t="str">
            <v xml:space="preserve">  .  .</v>
          </cell>
          <cell r="H2602">
            <v>4339.95</v>
          </cell>
          <cell r="I2602">
            <v>0</v>
          </cell>
          <cell r="J2602">
            <v>0</v>
          </cell>
          <cell r="K2602">
            <v>4339.95</v>
          </cell>
          <cell r="L2602">
            <v>0</v>
          </cell>
          <cell r="M2602">
            <v>14.47</v>
          </cell>
          <cell r="N2602">
            <v>14.47</v>
          </cell>
          <cell r="O2602">
            <v>419.47</v>
          </cell>
          <cell r="P2602">
            <v>3920.48</v>
          </cell>
          <cell r="Q2602">
            <v>21.7</v>
          </cell>
          <cell r="R2602">
            <v>123</v>
          </cell>
          <cell r="S2602">
            <v>935</v>
          </cell>
          <cell r="T2602" t="str">
            <v>Амортизация (водопровод)</v>
          </cell>
          <cell r="U2602">
            <v>19350</v>
          </cell>
          <cell r="V2602">
            <v>41</v>
          </cell>
          <cell r="W2602">
            <v>16</v>
          </cell>
          <cell r="X2602">
            <v>25</v>
          </cell>
          <cell r="Y2602">
            <v>39.024390243902438</v>
          </cell>
          <cell r="Z2602">
            <v>7551.2195121951227</v>
          </cell>
          <cell r="AA2602">
            <v>11798.780487804877</v>
          </cell>
          <cell r="AB2602">
            <v>3.0095244683826667</v>
          </cell>
          <cell r="AC2602">
            <v>8721.2357165573558</v>
          </cell>
          <cell r="AD2602">
            <v>842.93522875247731</v>
          </cell>
          <cell r="AE2602">
            <v>13061.185716557356</v>
          </cell>
          <cell r="AF2602">
            <v>1262.4052287524773</v>
          </cell>
          <cell r="AG2602">
            <v>43.537285721857849</v>
          </cell>
          <cell r="AH2602">
            <v>39.329268292682926</v>
          </cell>
        </row>
        <row r="2603">
          <cell r="A2603">
            <v>4475</v>
          </cell>
          <cell r="B2603" t="str">
            <v>Вод-д к дому 8 М-на 15</v>
          </cell>
          <cell r="C2603">
            <v>4</v>
          </cell>
          <cell r="D2603" t="str">
            <v>25</v>
          </cell>
          <cell r="E2603" t="str">
            <v>11.05.05</v>
          </cell>
          <cell r="F2603" t="str">
            <v/>
          </cell>
          <cell r="G2603" t="str">
            <v xml:space="preserve">  .  .</v>
          </cell>
          <cell r="H2603">
            <v>36949.46</v>
          </cell>
          <cell r="I2603">
            <v>0</v>
          </cell>
          <cell r="J2603">
            <v>0</v>
          </cell>
          <cell r="K2603">
            <v>36949.46</v>
          </cell>
          <cell r="L2603">
            <v>0</v>
          </cell>
          <cell r="M2603">
            <v>123.16</v>
          </cell>
          <cell r="N2603">
            <v>123.16</v>
          </cell>
          <cell r="O2603">
            <v>492.64</v>
          </cell>
          <cell r="P2603">
            <v>36456.82</v>
          </cell>
          <cell r="Q2603">
            <v>184.75</v>
          </cell>
          <cell r="R2603">
            <v>123</v>
          </cell>
          <cell r="S2603">
            <v>935</v>
          </cell>
          <cell r="T2603" t="str">
            <v>Амортизация (водопровод)</v>
          </cell>
          <cell r="U2603">
            <v>4050</v>
          </cell>
          <cell r="V2603">
            <v>66</v>
          </cell>
          <cell r="W2603">
            <v>16</v>
          </cell>
          <cell r="X2603">
            <v>50</v>
          </cell>
          <cell r="Y2603">
            <v>24.242424242424242</v>
          </cell>
          <cell r="Z2603">
            <v>981.81818181818187</v>
          </cell>
          <cell r="AA2603">
            <v>3068.181818181818</v>
          </cell>
          <cell r="AB2603">
            <v>8.4159337489715727E-2</v>
          </cell>
          <cell r="AC2603">
            <v>-33839.817925797244</v>
          </cell>
          <cell r="AD2603">
            <v>-451.17974397906642</v>
          </cell>
          <cell r="AE2603">
            <v>3109.6420742027549</v>
          </cell>
          <cell r="AF2603">
            <v>41.460256020933571</v>
          </cell>
          <cell r="AG2603">
            <v>10.365473580675848</v>
          </cell>
          <cell r="AH2603">
            <v>5.1136363636363642</v>
          </cell>
        </row>
        <row r="2604">
          <cell r="A2604">
            <v>4476</v>
          </cell>
          <cell r="B2604" t="str">
            <v>Вод-д к дому 37а М-на 12</v>
          </cell>
          <cell r="C2604">
            <v>4</v>
          </cell>
          <cell r="D2604" t="str">
            <v>25</v>
          </cell>
          <cell r="E2604" t="str">
            <v>11.05.05</v>
          </cell>
          <cell r="F2604" t="str">
            <v/>
          </cell>
          <cell r="G2604" t="str">
            <v xml:space="preserve">  .  .</v>
          </cell>
          <cell r="H2604">
            <v>0.01</v>
          </cell>
          <cell r="I2604">
            <v>0</v>
          </cell>
          <cell r="J2604">
            <v>0</v>
          </cell>
          <cell r="K2604">
            <v>0.01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0.01</v>
          </cell>
          <cell r="Q2604">
            <v>0</v>
          </cell>
          <cell r="R2604">
            <v>123</v>
          </cell>
          <cell r="S2604">
            <v>935</v>
          </cell>
          <cell r="T2604" t="str">
            <v>Амортизация (водопровод)</v>
          </cell>
          <cell r="U2604">
            <v>14850</v>
          </cell>
          <cell r="V2604">
            <v>66</v>
          </cell>
          <cell r="W2604">
            <v>16</v>
          </cell>
          <cell r="X2604">
            <v>50</v>
          </cell>
          <cell r="Y2604">
            <v>24.242424242424242</v>
          </cell>
          <cell r="Z2604">
            <v>3600</v>
          </cell>
          <cell r="AA2604">
            <v>11250</v>
          </cell>
          <cell r="AB2604">
            <v>1125000</v>
          </cell>
          <cell r="AC2604">
            <v>11249.99</v>
          </cell>
          <cell r="AD2604">
            <v>0</v>
          </cell>
          <cell r="AE2604">
            <v>11250</v>
          </cell>
          <cell r="AF2604">
            <v>0</v>
          </cell>
          <cell r="AG2604">
            <v>37.5</v>
          </cell>
          <cell r="AH2604">
            <v>18.75</v>
          </cell>
        </row>
        <row r="2605">
          <cell r="A2605">
            <v>4477</v>
          </cell>
          <cell r="B2605" t="str">
            <v>Вод-д к дому 20 М-на 14</v>
          </cell>
          <cell r="C2605">
            <v>4</v>
          </cell>
          <cell r="D2605" t="str">
            <v>25</v>
          </cell>
          <cell r="E2605" t="str">
            <v>11.05.05</v>
          </cell>
          <cell r="F2605" t="str">
            <v/>
          </cell>
          <cell r="G2605" t="str">
            <v xml:space="preserve">  .  .</v>
          </cell>
          <cell r="H2605">
            <v>0.01</v>
          </cell>
          <cell r="I2605">
            <v>0</v>
          </cell>
          <cell r="J2605">
            <v>0</v>
          </cell>
          <cell r="K2605">
            <v>0.01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0.01</v>
          </cell>
          <cell r="Q2605">
            <v>0</v>
          </cell>
          <cell r="R2605">
            <v>123</v>
          </cell>
          <cell r="S2605">
            <v>935</v>
          </cell>
          <cell r="T2605" t="str">
            <v>Амортизация (водопровод)</v>
          </cell>
          <cell r="U2605">
            <v>2700</v>
          </cell>
          <cell r="V2605">
            <v>66</v>
          </cell>
          <cell r="W2605">
            <v>16</v>
          </cell>
          <cell r="X2605">
            <v>50</v>
          </cell>
          <cell r="Y2605">
            <v>24.242424242424242</v>
          </cell>
          <cell r="Z2605">
            <v>654.54545454545462</v>
          </cell>
          <cell r="AA2605">
            <v>2045.4545454545455</v>
          </cell>
          <cell r="AB2605">
            <v>204545.45454545456</v>
          </cell>
          <cell r="AC2605">
            <v>2045.4445454545457</v>
          </cell>
          <cell r="AD2605">
            <v>0</v>
          </cell>
          <cell r="AE2605">
            <v>2045.4545454545457</v>
          </cell>
          <cell r="AF2605">
            <v>0</v>
          </cell>
          <cell r="AG2605">
            <v>6.8181818181818192</v>
          </cell>
          <cell r="AH2605">
            <v>3.4090909090909087</v>
          </cell>
        </row>
        <row r="2606">
          <cell r="A2606">
            <v>4478</v>
          </cell>
          <cell r="B2606" t="str">
            <v>Д.8 М-15,д11а д37а М-12,д20 М-14 д22 М-1</v>
          </cell>
          <cell r="C2606">
            <v>7</v>
          </cell>
          <cell r="D2606" t="str">
            <v>14</v>
          </cell>
          <cell r="E2606" t="str">
            <v>11.05.05</v>
          </cell>
          <cell r="F2606" t="str">
            <v/>
          </cell>
          <cell r="G2606" t="str">
            <v xml:space="preserve">  .  .</v>
          </cell>
          <cell r="H2606">
            <v>44759.37</v>
          </cell>
          <cell r="I2606">
            <v>0</v>
          </cell>
          <cell r="J2606">
            <v>0</v>
          </cell>
          <cell r="K2606">
            <v>44759.37</v>
          </cell>
          <cell r="L2606">
            <v>0</v>
          </cell>
          <cell r="M2606">
            <v>261.10000000000002</v>
          </cell>
          <cell r="N2606">
            <v>261.10000000000002</v>
          </cell>
          <cell r="O2606">
            <v>7569.28</v>
          </cell>
          <cell r="P2606">
            <v>37190.089999999997</v>
          </cell>
          <cell r="Q2606">
            <v>223.8</v>
          </cell>
          <cell r="R2606">
            <v>123</v>
          </cell>
          <cell r="S2606">
            <v>935</v>
          </cell>
          <cell r="T2606" t="str">
            <v>Амортизация (канализация)</v>
          </cell>
          <cell r="U2606">
            <v>519785</v>
          </cell>
          <cell r="V2606">
            <v>41.6</v>
          </cell>
          <cell r="W2606">
            <v>16</v>
          </cell>
          <cell r="X2606">
            <v>25.6</v>
          </cell>
          <cell r="Y2606">
            <v>38.46153846153846</v>
          </cell>
          <cell r="Z2606">
            <v>199917.30769230766</v>
          </cell>
          <cell r="AA2606">
            <v>319867.69230769225</v>
          </cell>
          <cell r="AB2606">
            <v>8.6008851365428871</v>
          </cell>
          <cell r="AC2606">
            <v>340210.83015402366</v>
          </cell>
          <cell r="AD2606">
            <v>57533.227846331341</v>
          </cell>
          <cell r="AE2606">
            <v>384970.20015402365</v>
          </cell>
          <cell r="AF2606">
            <v>65102.50784633134</v>
          </cell>
          <cell r="AG2606">
            <v>2245.6595008984714</v>
          </cell>
          <cell r="AH2606">
            <v>1041.2359775641025</v>
          </cell>
        </row>
        <row r="2607">
          <cell r="A2607">
            <v>4479</v>
          </cell>
          <cell r="B2607" t="str">
            <v>Вод-д по ул Резника от з-да Стройдеталь</v>
          </cell>
          <cell r="C2607">
            <v>4</v>
          </cell>
          <cell r="D2607" t="str">
            <v>25</v>
          </cell>
          <cell r="E2607" t="str">
            <v>11.05.05</v>
          </cell>
          <cell r="F2607" t="str">
            <v/>
          </cell>
          <cell r="G2607" t="str">
            <v xml:space="preserve">  .  .</v>
          </cell>
          <cell r="H2607">
            <v>0.01</v>
          </cell>
          <cell r="I2607">
            <v>0</v>
          </cell>
          <cell r="J2607">
            <v>0</v>
          </cell>
          <cell r="K2607">
            <v>0.01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0.01</v>
          </cell>
          <cell r="Q2607">
            <v>0</v>
          </cell>
          <cell r="R2607">
            <v>123</v>
          </cell>
          <cell r="S2607">
            <v>935</v>
          </cell>
          <cell r="T2607" t="str">
            <v>Амортизация (водопровод)</v>
          </cell>
          <cell r="U2607">
            <v>280500</v>
          </cell>
          <cell r="V2607">
            <v>41</v>
          </cell>
          <cell r="W2607">
            <v>16</v>
          </cell>
          <cell r="X2607">
            <v>25</v>
          </cell>
          <cell r="Y2607">
            <v>39.024390243902438</v>
          </cell>
          <cell r="Z2607">
            <v>109463.41463414635</v>
          </cell>
          <cell r="AA2607">
            <v>171036.58536585365</v>
          </cell>
          <cell r="AB2607">
            <v>17103658.536585364</v>
          </cell>
          <cell r="AC2607">
            <v>171036.57536585364</v>
          </cell>
          <cell r="AD2607">
            <v>0</v>
          </cell>
          <cell r="AE2607">
            <v>171036.58536585365</v>
          </cell>
          <cell r="AF2607">
            <v>0</v>
          </cell>
          <cell r="AG2607">
            <v>570.1219512195122</v>
          </cell>
          <cell r="AH2607">
            <v>570.1219512195122</v>
          </cell>
        </row>
        <row r="2608">
          <cell r="A2608">
            <v>4480</v>
          </cell>
          <cell r="B2608" t="str">
            <v>Водопpовод по ул Совхозной</v>
          </cell>
          <cell r="C2608">
            <v>4</v>
          </cell>
          <cell r="D2608" t="str">
            <v>25</v>
          </cell>
          <cell r="E2608" t="str">
            <v>11.05.05</v>
          </cell>
          <cell r="F2608" t="str">
            <v>протяж 250, трубы ст D 325- 20пм, трубы ст d 377- 230п.м.</v>
          </cell>
          <cell r="G2608" t="str">
            <v xml:space="preserve">  .  .</v>
          </cell>
          <cell r="H2608">
            <v>6779845.4400000004</v>
          </cell>
          <cell r="I2608">
            <v>0</v>
          </cell>
          <cell r="J2608">
            <v>0</v>
          </cell>
          <cell r="K2608">
            <v>6779845.4400000004</v>
          </cell>
          <cell r="L2608">
            <v>0</v>
          </cell>
          <cell r="M2608">
            <v>22599.48</v>
          </cell>
          <cell r="N2608">
            <v>22599.48</v>
          </cell>
          <cell r="O2608">
            <v>579211.4</v>
          </cell>
          <cell r="P2608">
            <v>6200634.04</v>
          </cell>
          <cell r="Q2608">
            <v>33899.230000000003</v>
          </cell>
          <cell r="R2608">
            <v>123</v>
          </cell>
          <cell r="S2608">
            <v>935</v>
          </cell>
          <cell r="T2608" t="str">
            <v>Амортизация (водопровод)</v>
          </cell>
          <cell r="U2608">
            <v>11067000</v>
          </cell>
          <cell r="V2608">
            <v>55</v>
          </cell>
          <cell r="W2608">
            <v>15</v>
          </cell>
          <cell r="X2608">
            <v>40</v>
          </cell>
          <cell r="Y2608">
            <v>27.27272727272727</v>
          </cell>
          <cell r="Z2608">
            <v>3018272.7272727271</v>
          </cell>
          <cell r="AA2608">
            <v>8048727.2727272734</v>
          </cell>
          <cell r="AB2608">
            <v>1.2980490738213721</v>
          </cell>
          <cell r="AC2608">
            <v>2020726.6540440535</v>
          </cell>
          <cell r="AD2608">
            <v>172633.42131678027</v>
          </cell>
          <cell r="AE2608">
            <v>8800572.0940440539</v>
          </cell>
          <cell r="AF2608">
            <v>751844.82131678029</v>
          </cell>
          <cell r="AG2608">
            <v>29335.240313480183</v>
          </cell>
          <cell r="AH2608">
            <v>16768.18181818182</v>
          </cell>
        </row>
        <row r="2609">
          <cell r="A2609">
            <v>4481</v>
          </cell>
          <cell r="B2609" t="str">
            <v>Водопpовод к дому 6-8 Восток-5</v>
          </cell>
          <cell r="C2609">
            <v>4</v>
          </cell>
          <cell r="D2609" t="str">
            <v>25</v>
          </cell>
          <cell r="E2609" t="str">
            <v>11.05.05</v>
          </cell>
          <cell r="F2609" t="str">
            <v/>
          </cell>
          <cell r="G2609" t="str">
            <v xml:space="preserve">  .  .</v>
          </cell>
          <cell r="H2609">
            <v>265066.75</v>
          </cell>
          <cell r="I2609">
            <v>0</v>
          </cell>
          <cell r="J2609">
            <v>0</v>
          </cell>
          <cell r="K2609">
            <v>265066.75</v>
          </cell>
          <cell r="L2609">
            <v>0</v>
          </cell>
          <cell r="M2609">
            <v>883.56</v>
          </cell>
          <cell r="N2609">
            <v>883.56</v>
          </cell>
          <cell r="O2609">
            <v>23125.4</v>
          </cell>
          <cell r="P2609">
            <v>241941.35</v>
          </cell>
          <cell r="Q2609">
            <v>1325.33</v>
          </cell>
          <cell r="R2609">
            <v>123</v>
          </cell>
          <cell r="S2609">
            <v>935</v>
          </cell>
          <cell r="T2609" t="str">
            <v>Амортизация (водопровод)</v>
          </cell>
          <cell r="U2609">
            <v>176280</v>
          </cell>
          <cell r="V2609">
            <v>41</v>
          </cell>
          <cell r="W2609">
            <v>15</v>
          </cell>
          <cell r="X2609">
            <v>26</v>
          </cell>
          <cell r="Y2609">
            <v>36.585365853658537</v>
          </cell>
          <cell r="Z2609">
            <v>64492.682926829264</v>
          </cell>
          <cell r="AA2609">
            <v>111787.31707317074</v>
          </cell>
          <cell r="AB2609">
            <v>0.46204304089884068</v>
          </cell>
          <cell r="AC2609">
            <v>-142594.50278882723</v>
          </cell>
          <cell r="AD2609">
            <v>-12440.46986199795</v>
          </cell>
          <cell r="AE2609">
            <v>122472.24721117277</v>
          </cell>
          <cell r="AF2609">
            <v>10684.930138002052</v>
          </cell>
          <cell r="AG2609">
            <v>408.24082403724259</v>
          </cell>
          <cell r="AH2609">
            <v>358.29268292682929</v>
          </cell>
        </row>
        <row r="2610">
          <cell r="A2610">
            <v>4482</v>
          </cell>
          <cell r="B2610" t="str">
            <v>Водопpовод к дому 57 Восток-5</v>
          </cell>
          <cell r="C2610">
            <v>4</v>
          </cell>
          <cell r="D2610" t="str">
            <v>25</v>
          </cell>
          <cell r="E2610" t="str">
            <v>11.05.05</v>
          </cell>
          <cell r="F2610" t="str">
            <v/>
          </cell>
          <cell r="G2610" t="str">
            <v xml:space="preserve">  .  .</v>
          </cell>
          <cell r="H2610">
            <v>91117.61</v>
          </cell>
          <cell r="I2610">
            <v>0</v>
          </cell>
          <cell r="J2610">
            <v>0</v>
          </cell>
          <cell r="K2610">
            <v>91117.61</v>
          </cell>
          <cell r="L2610">
            <v>0</v>
          </cell>
          <cell r="M2610">
            <v>303.73</v>
          </cell>
          <cell r="N2610">
            <v>303.73</v>
          </cell>
          <cell r="O2610">
            <v>607.46</v>
          </cell>
          <cell r="P2610">
            <v>90510.15</v>
          </cell>
          <cell r="Q2610">
            <v>455.59</v>
          </cell>
          <cell r="R2610">
            <v>123</v>
          </cell>
          <cell r="S2610">
            <v>935</v>
          </cell>
          <cell r="T2610" t="str">
            <v>Амортизация (водопровод)</v>
          </cell>
          <cell r="U2610">
            <v>40832</v>
          </cell>
          <cell r="V2610">
            <v>40</v>
          </cell>
          <cell r="W2610">
            <v>15</v>
          </cell>
          <cell r="X2610">
            <v>25</v>
          </cell>
          <cell r="Y2610">
            <v>37.5</v>
          </cell>
          <cell r="Z2610">
            <v>15312</v>
          </cell>
          <cell r="AA2610">
            <v>25520</v>
          </cell>
          <cell r="AB2610">
            <v>0.28195732743786195</v>
          </cell>
          <cell r="AC2610">
            <v>-65426.332201874597</v>
          </cell>
          <cell r="AD2610">
            <v>-436.18220187459644</v>
          </cell>
          <cell r="AE2610">
            <v>25691.277798125404</v>
          </cell>
          <cell r="AF2610">
            <v>171.27779812540359</v>
          </cell>
          <cell r="AG2610">
            <v>85.637592660418022</v>
          </cell>
          <cell r="AH2610">
            <v>85.066666666666663</v>
          </cell>
        </row>
        <row r="2611">
          <cell r="A2611">
            <v>4483</v>
          </cell>
          <cell r="B2611" t="str">
            <v>Водопpовод к д 22-38 Гульдеp-2</v>
          </cell>
          <cell r="C2611">
            <v>4</v>
          </cell>
          <cell r="D2611" t="str">
            <v>25</v>
          </cell>
          <cell r="E2611" t="str">
            <v>11.05.05</v>
          </cell>
          <cell r="F2611" t="str">
            <v/>
          </cell>
          <cell r="G2611" t="str">
            <v xml:space="preserve">  .  .</v>
          </cell>
          <cell r="H2611">
            <v>520095.37</v>
          </cell>
          <cell r="I2611">
            <v>0</v>
          </cell>
          <cell r="J2611">
            <v>0</v>
          </cell>
          <cell r="K2611">
            <v>520095.37</v>
          </cell>
          <cell r="L2611">
            <v>0</v>
          </cell>
          <cell r="M2611">
            <v>1733.65</v>
          </cell>
          <cell r="N2611">
            <v>1733.65</v>
          </cell>
          <cell r="O2611">
            <v>46389.5</v>
          </cell>
          <cell r="P2611">
            <v>473705.87</v>
          </cell>
          <cell r="Q2611">
            <v>2600.48</v>
          </cell>
          <cell r="R2611">
            <v>123</v>
          </cell>
          <cell r="S2611">
            <v>935</v>
          </cell>
          <cell r="T2611" t="str">
            <v>Амортизация (водопровод)</v>
          </cell>
          <cell r="U2611">
            <v>3167032</v>
          </cell>
          <cell r="V2611">
            <v>41</v>
          </cell>
          <cell r="W2611">
            <v>15</v>
          </cell>
          <cell r="X2611">
            <v>26</v>
          </cell>
          <cell r="Y2611">
            <v>36.585365853658537</v>
          </cell>
          <cell r="Z2611">
            <v>1158670.243902439</v>
          </cell>
          <cell r="AA2611">
            <v>2008361.756097561</v>
          </cell>
          <cell r="AB2611">
            <v>4.2396809566610623</v>
          </cell>
          <cell r="AC2611">
            <v>1684943.0658365889</v>
          </cell>
          <cell r="AD2611">
            <v>150287.17973902836</v>
          </cell>
          <cell r="AE2611">
            <v>2205038.435836589</v>
          </cell>
          <cell r="AF2611">
            <v>196676.67973902836</v>
          </cell>
          <cell r="AG2611">
            <v>7350.1281194552967</v>
          </cell>
          <cell r="AH2611">
            <v>6437.0569105691056</v>
          </cell>
        </row>
        <row r="2612">
          <cell r="A2612">
            <v>4484</v>
          </cell>
          <cell r="B2612" t="str">
            <v>Кан-ция от жил дом 4-21 Гульдеp-2</v>
          </cell>
          <cell r="C2612">
            <v>3.6</v>
          </cell>
          <cell r="D2612" t="str">
            <v>28</v>
          </cell>
          <cell r="E2612" t="str">
            <v>11.05.05</v>
          </cell>
          <cell r="F2612" t="str">
            <v/>
          </cell>
          <cell r="G2612" t="str">
            <v xml:space="preserve">  .  .</v>
          </cell>
          <cell r="H2612">
            <v>218740.14</v>
          </cell>
          <cell r="I2612">
            <v>0</v>
          </cell>
          <cell r="J2612">
            <v>0</v>
          </cell>
          <cell r="K2612">
            <v>218740.14</v>
          </cell>
          <cell r="L2612">
            <v>0</v>
          </cell>
          <cell r="M2612">
            <v>656.22</v>
          </cell>
          <cell r="N2612">
            <v>656.22</v>
          </cell>
          <cell r="O2612">
            <v>19023.82</v>
          </cell>
          <cell r="P2612">
            <v>199716.32</v>
          </cell>
          <cell r="Q2612">
            <v>1093.7</v>
          </cell>
          <cell r="R2612">
            <v>123</v>
          </cell>
          <cell r="S2612">
            <v>935</v>
          </cell>
          <cell r="T2612" t="str">
            <v>Амортизация (канализация)</v>
          </cell>
          <cell r="U2612">
            <v>3566756.68</v>
          </cell>
          <cell r="V2612">
            <v>39</v>
          </cell>
          <cell r="W2612">
            <v>15</v>
          </cell>
          <cell r="X2612">
            <v>24</v>
          </cell>
          <cell r="Y2612">
            <v>38.461538461538467</v>
          </cell>
          <cell r="Z2612">
            <v>1371829.4923076925</v>
          </cell>
          <cell r="AA2612">
            <v>2194927.1876923079</v>
          </cell>
          <cell r="AB2612">
            <v>10.990224472853836</v>
          </cell>
          <cell r="AC2612">
            <v>2185263.0998234744</v>
          </cell>
          <cell r="AD2612">
            <v>190052.23213116624</v>
          </cell>
          <cell r="AE2612">
            <v>2404003.2398234745</v>
          </cell>
          <cell r="AF2612">
            <v>209076.05213116625</v>
          </cell>
          <cell r="AG2612">
            <v>7212.009719470424</v>
          </cell>
          <cell r="AH2612">
            <v>7621.2749572649582</v>
          </cell>
        </row>
        <row r="2613">
          <cell r="A2613">
            <v>4485</v>
          </cell>
          <cell r="B2613" t="str">
            <v>Водопpовод к дом 48-56 Гульдеp-2</v>
          </cell>
          <cell r="C2613">
            <v>4</v>
          </cell>
          <cell r="D2613" t="str">
            <v>25</v>
          </cell>
          <cell r="E2613" t="str">
            <v>11.05.05</v>
          </cell>
          <cell r="F2613" t="str">
            <v/>
          </cell>
          <cell r="G2613" t="str">
            <v xml:space="preserve">  .  .</v>
          </cell>
          <cell r="H2613">
            <v>238295.67</v>
          </cell>
          <cell r="I2613">
            <v>0</v>
          </cell>
          <cell r="J2613">
            <v>0</v>
          </cell>
          <cell r="K2613">
            <v>238295.67</v>
          </cell>
          <cell r="L2613">
            <v>0</v>
          </cell>
          <cell r="M2613">
            <v>794.32</v>
          </cell>
          <cell r="N2613">
            <v>794.32</v>
          </cell>
          <cell r="O2613">
            <v>23027.34</v>
          </cell>
          <cell r="P2613">
            <v>215268.33</v>
          </cell>
          <cell r="Q2613">
            <v>1191.48</v>
          </cell>
          <cell r="R2613">
            <v>123</v>
          </cell>
          <cell r="S2613">
            <v>935</v>
          </cell>
          <cell r="T2613" t="str">
            <v>Амортизация (водопровод)</v>
          </cell>
          <cell r="U2613">
            <v>770880</v>
          </cell>
          <cell r="V2613">
            <v>41</v>
          </cell>
          <cell r="W2613">
            <v>15</v>
          </cell>
          <cell r="X2613">
            <v>26</v>
          </cell>
          <cell r="Y2613">
            <v>36.585365853658537</v>
          </cell>
          <cell r="Z2613">
            <v>282029.26829268294</v>
          </cell>
          <cell r="AA2613">
            <v>488850.73170731706</v>
          </cell>
          <cell r="AB2613">
            <v>2.2708901569836915</v>
          </cell>
          <cell r="AC2613">
            <v>302847.62145483389</v>
          </cell>
          <cell r="AD2613">
            <v>29265.21974751684</v>
          </cell>
          <cell r="AE2613">
            <v>541143.29145483393</v>
          </cell>
          <cell r="AF2613">
            <v>52292.55974751684</v>
          </cell>
          <cell r="AG2613">
            <v>1803.8109715161129</v>
          </cell>
          <cell r="AH2613">
            <v>1566.8292682926829</v>
          </cell>
        </row>
        <row r="2614">
          <cell r="A2614">
            <v>4486</v>
          </cell>
          <cell r="B2614" t="str">
            <v>Водопpовод к дом 73-78 Гульдеp-2</v>
          </cell>
          <cell r="C2614">
            <v>4</v>
          </cell>
          <cell r="D2614" t="str">
            <v>25</v>
          </cell>
          <cell r="E2614" t="str">
            <v>11.05.05</v>
          </cell>
          <cell r="F2614" t="str">
            <v/>
          </cell>
          <cell r="G2614" t="str">
            <v xml:space="preserve">  .  .</v>
          </cell>
          <cell r="H2614">
            <v>0.01</v>
          </cell>
          <cell r="I2614">
            <v>0</v>
          </cell>
          <cell r="J2614">
            <v>0</v>
          </cell>
          <cell r="K2614">
            <v>0.01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0.01</v>
          </cell>
          <cell r="Q2614">
            <v>0</v>
          </cell>
          <cell r="R2614">
            <v>123</v>
          </cell>
          <cell r="S2614">
            <v>935</v>
          </cell>
          <cell r="T2614" t="str">
            <v>Амортизация (водопровод)</v>
          </cell>
          <cell r="U2614">
            <v>128250</v>
          </cell>
          <cell r="V2614">
            <v>40</v>
          </cell>
          <cell r="W2614">
            <v>15</v>
          </cell>
          <cell r="X2614">
            <v>25</v>
          </cell>
          <cell r="Y2614">
            <v>37.5</v>
          </cell>
          <cell r="Z2614">
            <v>48093.75</v>
          </cell>
          <cell r="AA2614">
            <v>80156.25</v>
          </cell>
          <cell r="AB2614">
            <v>8015625</v>
          </cell>
          <cell r="AC2614">
            <v>80156.240000000005</v>
          </cell>
          <cell r="AD2614">
            <v>0</v>
          </cell>
          <cell r="AE2614">
            <v>80156.25</v>
          </cell>
          <cell r="AF2614">
            <v>0</v>
          </cell>
          <cell r="AG2614">
            <v>267.1875</v>
          </cell>
          <cell r="AH2614">
            <v>267.1875</v>
          </cell>
        </row>
        <row r="2615">
          <cell r="A2615">
            <v>4487</v>
          </cell>
          <cell r="B2615" t="str">
            <v>Водопpовод к дом 51/3 по ул Гоголя</v>
          </cell>
          <cell r="C2615">
            <v>4</v>
          </cell>
          <cell r="D2615" t="str">
            <v>25</v>
          </cell>
          <cell r="E2615" t="str">
            <v>11.05.05</v>
          </cell>
          <cell r="F2615" t="str">
            <v/>
          </cell>
          <cell r="G2615" t="str">
            <v xml:space="preserve">  .  .</v>
          </cell>
          <cell r="H2615">
            <v>0.01</v>
          </cell>
          <cell r="I2615">
            <v>0</v>
          </cell>
          <cell r="J2615">
            <v>0</v>
          </cell>
          <cell r="K2615">
            <v>0.01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0.01</v>
          </cell>
          <cell r="Q2615">
            <v>0</v>
          </cell>
          <cell r="R2615">
            <v>123</v>
          </cell>
          <cell r="S2615">
            <v>935</v>
          </cell>
          <cell r="T2615" t="str">
            <v>Амортизация (водопровод)</v>
          </cell>
          <cell r="U2615">
            <v>5850</v>
          </cell>
          <cell r="V2615">
            <v>40</v>
          </cell>
          <cell r="W2615">
            <v>15</v>
          </cell>
          <cell r="X2615">
            <v>25</v>
          </cell>
          <cell r="Y2615">
            <v>37.5</v>
          </cell>
          <cell r="Z2615">
            <v>2193.75</v>
          </cell>
          <cell r="AA2615">
            <v>3656.25</v>
          </cell>
          <cell r="AB2615">
            <v>365625</v>
          </cell>
          <cell r="AC2615">
            <v>3656.24</v>
          </cell>
          <cell r="AD2615">
            <v>0</v>
          </cell>
          <cell r="AE2615">
            <v>3656.25</v>
          </cell>
          <cell r="AF2615">
            <v>0</v>
          </cell>
          <cell r="AG2615">
            <v>12.1875</v>
          </cell>
          <cell r="AH2615">
            <v>12.1875</v>
          </cell>
        </row>
        <row r="2616">
          <cell r="A2616">
            <v>4488</v>
          </cell>
          <cell r="B2616" t="str">
            <v>Кан-ция от д 8  Восток-3 от КПМК-1001</v>
          </cell>
          <cell r="C2616">
            <v>3.6</v>
          </cell>
          <cell r="D2616" t="str">
            <v>28</v>
          </cell>
          <cell r="E2616" t="str">
            <v>11.05.05</v>
          </cell>
          <cell r="F2616" t="str">
            <v/>
          </cell>
          <cell r="G2616" t="str">
            <v xml:space="preserve">  .  .</v>
          </cell>
          <cell r="H2616">
            <v>10485.19</v>
          </cell>
          <cell r="I2616">
            <v>0</v>
          </cell>
          <cell r="J2616">
            <v>0</v>
          </cell>
          <cell r="K2616">
            <v>10485.19</v>
          </cell>
          <cell r="L2616">
            <v>0</v>
          </cell>
          <cell r="M2616">
            <v>31.46</v>
          </cell>
          <cell r="N2616">
            <v>31.46</v>
          </cell>
          <cell r="O2616">
            <v>912.02</v>
          </cell>
          <cell r="P2616">
            <v>9573.17</v>
          </cell>
          <cell r="Q2616">
            <v>52.43</v>
          </cell>
          <cell r="R2616">
            <v>123</v>
          </cell>
          <cell r="S2616">
            <v>935</v>
          </cell>
          <cell r="T2616" t="str">
            <v>Амортизация (канализация)</v>
          </cell>
          <cell r="U2616">
            <v>36500</v>
          </cell>
          <cell r="V2616">
            <v>39</v>
          </cell>
          <cell r="W2616">
            <v>15</v>
          </cell>
          <cell r="X2616">
            <v>24</v>
          </cell>
          <cell r="Y2616">
            <v>38.461538461538467</v>
          </cell>
          <cell r="Z2616">
            <v>14038.461538461541</v>
          </cell>
          <cell r="AA2616">
            <v>22461.538461538461</v>
          </cell>
          <cell r="AB2616">
            <v>2.3463010122601458</v>
          </cell>
          <cell r="AC2616">
            <v>14116.22191073996</v>
          </cell>
          <cell r="AD2616">
            <v>1227.8534492014983</v>
          </cell>
          <cell r="AE2616">
            <v>24601.41191073996</v>
          </cell>
          <cell r="AF2616">
            <v>2139.8734492014983</v>
          </cell>
          <cell r="AG2616">
            <v>73.80423573221988</v>
          </cell>
          <cell r="AH2616">
            <v>77.991452991452988</v>
          </cell>
        </row>
        <row r="2617">
          <cell r="A2617">
            <v>4489</v>
          </cell>
          <cell r="B2617" t="str">
            <v>Водопpовод к дом 8 Восток-3 от КПМК-1001</v>
          </cell>
          <cell r="C2617">
            <v>4</v>
          </cell>
          <cell r="D2617" t="str">
            <v>25</v>
          </cell>
          <cell r="E2617" t="str">
            <v>11.05.05</v>
          </cell>
          <cell r="F2617" t="str">
            <v/>
          </cell>
          <cell r="G2617" t="str">
            <v xml:space="preserve">  .  .</v>
          </cell>
          <cell r="H2617">
            <v>3857.14</v>
          </cell>
          <cell r="I2617">
            <v>0</v>
          </cell>
          <cell r="J2617">
            <v>0</v>
          </cell>
          <cell r="K2617">
            <v>3857.14</v>
          </cell>
          <cell r="L2617">
            <v>0</v>
          </cell>
          <cell r="M2617">
            <v>12.86</v>
          </cell>
          <cell r="N2617">
            <v>12.86</v>
          </cell>
          <cell r="O2617">
            <v>372.8</v>
          </cell>
          <cell r="P2617">
            <v>3484.34</v>
          </cell>
          <cell r="Q2617">
            <v>19.29</v>
          </cell>
          <cell r="R2617">
            <v>123</v>
          </cell>
          <cell r="S2617">
            <v>935</v>
          </cell>
          <cell r="T2617" t="str">
            <v>Амортизация (водопровод)</v>
          </cell>
          <cell r="U2617">
            <v>26240</v>
          </cell>
          <cell r="V2617">
            <v>40</v>
          </cell>
          <cell r="W2617">
            <v>15</v>
          </cell>
          <cell r="X2617">
            <v>25</v>
          </cell>
          <cell r="Y2617">
            <v>37.5</v>
          </cell>
          <cell r="Z2617">
            <v>9840</v>
          </cell>
          <cell r="AA2617">
            <v>16400</v>
          </cell>
          <cell r="AB2617">
            <v>4.7067737362025515</v>
          </cell>
          <cell r="AC2617">
            <v>14297.54524885631</v>
          </cell>
          <cell r="AD2617">
            <v>1381.8852488563114</v>
          </cell>
          <cell r="AE2617">
            <v>18154.685248856309</v>
          </cell>
          <cell r="AF2617">
            <v>1754.6852488563113</v>
          </cell>
          <cell r="AG2617">
            <v>60.515617496187701</v>
          </cell>
          <cell r="AH2617">
            <v>54.666666666666664</v>
          </cell>
        </row>
        <row r="2618">
          <cell r="A2618">
            <v>4490</v>
          </cell>
          <cell r="B2618" t="str">
            <v>Кан-ция от дому 51/3 по ул Гоголя</v>
          </cell>
          <cell r="C2618">
            <v>3.6</v>
          </cell>
          <cell r="D2618" t="str">
            <v>28</v>
          </cell>
          <cell r="E2618" t="str">
            <v>11.05.05</v>
          </cell>
          <cell r="F2618" t="str">
            <v/>
          </cell>
          <cell r="G2618" t="str">
            <v xml:space="preserve">  .  .</v>
          </cell>
          <cell r="H2618">
            <v>15533.3</v>
          </cell>
          <cell r="I2618">
            <v>0</v>
          </cell>
          <cell r="J2618">
            <v>0</v>
          </cell>
          <cell r="K2618">
            <v>15533.3</v>
          </cell>
          <cell r="L2618">
            <v>0</v>
          </cell>
          <cell r="M2618">
            <v>46.6</v>
          </cell>
          <cell r="N2618">
            <v>46.6</v>
          </cell>
          <cell r="O2618">
            <v>1350.94</v>
          </cell>
          <cell r="P2618">
            <v>14182.36</v>
          </cell>
          <cell r="Q2618">
            <v>77.67</v>
          </cell>
          <cell r="R2618">
            <v>123</v>
          </cell>
          <cell r="S2618">
            <v>935</v>
          </cell>
          <cell r="T2618" t="str">
            <v>Амортизация (канализация)</v>
          </cell>
          <cell r="U2618">
            <v>127296.65</v>
          </cell>
          <cell r="V2618">
            <v>39</v>
          </cell>
          <cell r="W2618">
            <v>15</v>
          </cell>
          <cell r="X2618">
            <v>24</v>
          </cell>
          <cell r="Y2618">
            <v>38.461538461538467</v>
          </cell>
          <cell r="Z2618">
            <v>48960.25</v>
          </cell>
          <cell r="AA2618">
            <v>78336.399999999994</v>
          </cell>
          <cell r="AB2618">
            <v>5.5235094864324408</v>
          </cell>
          <cell r="AC2618">
            <v>70265.029905601026</v>
          </cell>
          <cell r="AD2618">
            <v>6110.9899056010418</v>
          </cell>
          <cell r="AE2618">
            <v>85798.329905601029</v>
          </cell>
          <cell r="AF2618">
            <v>7461.9299056010423</v>
          </cell>
          <cell r="AG2618">
            <v>257.39498971680308</v>
          </cell>
          <cell r="AH2618">
            <v>272.00138888888887</v>
          </cell>
        </row>
        <row r="2619">
          <cell r="A2619">
            <v>4491</v>
          </cell>
          <cell r="B2619" t="str">
            <v>Кан-ция от дома техники</v>
          </cell>
          <cell r="C2619">
            <v>3.6</v>
          </cell>
          <cell r="D2619" t="str">
            <v>28</v>
          </cell>
          <cell r="E2619" t="str">
            <v>11.05.05</v>
          </cell>
          <cell r="F2619" t="str">
            <v/>
          </cell>
          <cell r="G2619" t="str">
            <v xml:space="preserve">  .  .</v>
          </cell>
          <cell r="H2619">
            <v>12809.97</v>
          </cell>
          <cell r="I2619">
            <v>0</v>
          </cell>
          <cell r="J2619">
            <v>0</v>
          </cell>
          <cell r="K2619">
            <v>12809.97</v>
          </cell>
          <cell r="L2619">
            <v>0</v>
          </cell>
          <cell r="M2619">
            <v>38.43</v>
          </cell>
          <cell r="N2619">
            <v>38.43</v>
          </cell>
          <cell r="O2619">
            <v>1114.0899999999999</v>
          </cell>
          <cell r="P2619">
            <v>11695.88</v>
          </cell>
          <cell r="Q2619">
            <v>64.05</v>
          </cell>
          <cell r="R2619">
            <v>123</v>
          </cell>
          <cell r="S2619">
            <v>935</v>
          </cell>
          <cell r="T2619" t="str">
            <v>Амортизация (канализация)</v>
          </cell>
          <cell r="U2619">
            <v>85070</v>
          </cell>
          <cell r="V2619">
            <v>39</v>
          </cell>
          <cell r="W2619">
            <v>15</v>
          </cell>
          <cell r="X2619">
            <v>24</v>
          </cell>
          <cell r="Y2619">
            <v>38.461538461538467</v>
          </cell>
          <cell r="Z2619">
            <v>32719.230769230777</v>
          </cell>
          <cell r="AA2619">
            <v>52350.76923076922</v>
          </cell>
          <cell r="AB2619">
            <v>4.4760008849927688</v>
          </cell>
          <cell r="AC2619">
            <v>44527.467056730813</v>
          </cell>
          <cell r="AD2619">
            <v>3872.5778259615936</v>
          </cell>
          <cell r="AE2619">
            <v>57337.437056730814</v>
          </cell>
          <cell r="AF2619">
            <v>4986.6678259615937</v>
          </cell>
          <cell r="AG2619">
            <v>172.01231117019245</v>
          </cell>
          <cell r="AH2619">
            <v>181.77350427350427</v>
          </cell>
        </row>
        <row r="2620">
          <cell r="A2620">
            <v>4492</v>
          </cell>
          <cell r="B2620" t="str">
            <v>Водопpовод к дом кухне кв 135 H гоpода</v>
          </cell>
          <cell r="C2620">
            <v>4</v>
          </cell>
          <cell r="D2620" t="str">
            <v>25</v>
          </cell>
          <cell r="E2620" t="str">
            <v>11.05.05</v>
          </cell>
          <cell r="F2620" t="str">
            <v/>
          </cell>
          <cell r="G2620" t="str">
            <v xml:space="preserve">  .  .</v>
          </cell>
          <cell r="H2620">
            <v>17000.669999999998</v>
          </cell>
          <cell r="I2620">
            <v>0</v>
          </cell>
          <cell r="J2620">
            <v>0</v>
          </cell>
          <cell r="K2620">
            <v>17000.669999999998</v>
          </cell>
          <cell r="L2620">
            <v>0</v>
          </cell>
          <cell r="M2620">
            <v>56.67</v>
          </cell>
          <cell r="N2620">
            <v>56.67</v>
          </cell>
          <cell r="O2620">
            <v>1642.87</v>
          </cell>
          <cell r="P2620">
            <v>15357.8</v>
          </cell>
          <cell r="Q2620">
            <v>85</v>
          </cell>
          <cell r="R2620">
            <v>123</v>
          </cell>
          <cell r="S2620">
            <v>935</v>
          </cell>
          <cell r="T2620" t="str">
            <v>Амортизация (водопровод)</v>
          </cell>
          <cell r="U2620">
            <v>255840</v>
          </cell>
          <cell r="V2620">
            <v>40</v>
          </cell>
          <cell r="W2620">
            <v>15</v>
          </cell>
          <cell r="X2620">
            <v>25</v>
          </cell>
          <cell r="Y2620">
            <v>37.5</v>
          </cell>
          <cell r="Z2620">
            <v>95940</v>
          </cell>
          <cell r="AA2620">
            <v>159900</v>
          </cell>
          <cell r="AB2620">
            <v>10.411647501595281</v>
          </cell>
          <cell r="AC2620">
            <v>160004.31333094585</v>
          </cell>
          <cell r="AD2620">
            <v>15462.113330945838</v>
          </cell>
          <cell r="AE2620">
            <v>177004.98333094583</v>
          </cell>
          <cell r="AF2620">
            <v>17104.983330945837</v>
          </cell>
          <cell r="AG2620">
            <v>590.01661110315274</v>
          </cell>
          <cell r="AH2620">
            <v>533</v>
          </cell>
        </row>
        <row r="2621">
          <cell r="A2621">
            <v>4493</v>
          </cell>
          <cell r="B2621" t="str">
            <v>Водопpовод от В-7 до В-12 бл4 Гульдеp-2</v>
          </cell>
          <cell r="C2621">
            <v>4</v>
          </cell>
          <cell r="D2621" t="str">
            <v>25</v>
          </cell>
          <cell r="E2621" t="str">
            <v>11.05.05</v>
          </cell>
          <cell r="F2621" t="str">
            <v/>
          </cell>
          <cell r="G2621" t="str">
            <v xml:space="preserve">  .  .</v>
          </cell>
          <cell r="H2621">
            <v>45829.54</v>
          </cell>
          <cell r="I2621">
            <v>0</v>
          </cell>
          <cell r="J2621">
            <v>0</v>
          </cell>
          <cell r="K2621">
            <v>45829.54</v>
          </cell>
          <cell r="L2621">
            <v>0</v>
          </cell>
          <cell r="M2621">
            <v>152.77000000000001</v>
          </cell>
          <cell r="N2621">
            <v>152.77000000000001</v>
          </cell>
          <cell r="O2621">
            <v>4428.79</v>
          </cell>
          <cell r="P2621">
            <v>41400.75</v>
          </cell>
          <cell r="Q2621">
            <v>229.15</v>
          </cell>
          <cell r="R2621">
            <v>123</v>
          </cell>
          <cell r="S2621">
            <v>935</v>
          </cell>
          <cell r="T2621" t="str">
            <v>Амортизация (водопровод)</v>
          </cell>
          <cell r="U2621">
            <v>757944</v>
          </cell>
          <cell r="V2621">
            <v>41</v>
          </cell>
          <cell r="W2621">
            <v>15</v>
          </cell>
          <cell r="X2621">
            <v>26</v>
          </cell>
          <cell r="Y2621">
            <v>36.585365853658537</v>
          </cell>
          <cell r="Z2621">
            <v>277296.58536585368</v>
          </cell>
          <cell r="AA2621">
            <v>480647.41463414632</v>
          </cell>
          <cell r="AB2621">
            <v>11.609630613796762</v>
          </cell>
          <cell r="AC2621">
            <v>486234.49060022325</v>
          </cell>
          <cell r="AD2621">
            <v>46987.825966076962</v>
          </cell>
          <cell r="AE2621">
            <v>532064.03060022322</v>
          </cell>
          <cell r="AF2621">
            <v>51416.615966076963</v>
          </cell>
          <cell r="AG2621">
            <v>1773.5467686674108</v>
          </cell>
          <cell r="AH2621">
            <v>1540.5365853658539</v>
          </cell>
        </row>
        <row r="2622">
          <cell r="A2622">
            <v>4495</v>
          </cell>
          <cell r="B2622" t="str">
            <v>Станок З  Е 642</v>
          </cell>
          <cell r="C2622">
            <v>15</v>
          </cell>
          <cell r="D2622" t="str">
            <v>7</v>
          </cell>
          <cell r="E2622" t="str">
            <v>11.05.05</v>
          </cell>
          <cell r="F2622" t="str">
            <v/>
          </cell>
          <cell r="G2622" t="str">
            <v xml:space="preserve">  .  .</v>
          </cell>
          <cell r="H2622">
            <v>0.01</v>
          </cell>
          <cell r="I2622">
            <v>0</v>
          </cell>
          <cell r="J2622">
            <v>0</v>
          </cell>
          <cell r="K2622">
            <v>0.01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0.01</v>
          </cell>
          <cell r="Q2622">
            <v>0</v>
          </cell>
          <cell r="R2622">
            <v>123</v>
          </cell>
          <cell r="S2622">
            <v>935</v>
          </cell>
          <cell r="T2622" t="str">
            <v>Амортизация (водопровод)</v>
          </cell>
          <cell r="U2622">
            <v>600000</v>
          </cell>
          <cell r="V2622">
            <v>13</v>
          </cell>
          <cell r="W2622">
            <v>8</v>
          </cell>
          <cell r="X2622">
            <v>5</v>
          </cell>
          <cell r="Y2622">
            <v>61.53846153846154</v>
          </cell>
          <cell r="Z2622">
            <v>369230.76923076925</v>
          </cell>
          <cell r="AA2622">
            <v>230769.23076923075</v>
          </cell>
          <cell r="AB2622">
            <v>23076923.076923076</v>
          </cell>
          <cell r="AC2622">
            <v>230769.22076923074</v>
          </cell>
          <cell r="AD2622">
            <v>0</v>
          </cell>
          <cell r="AE2622">
            <v>230769.23076923075</v>
          </cell>
          <cell r="AF2622">
            <v>0</v>
          </cell>
          <cell r="AG2622">
            <v>2884.6153846153843</v>
          </cell>
          <cell r="AH2622">
            <v>3846.1538461538462</v>
          </cell>
        </row>
        <row r="2623">
          <cell r="A2623">
            <v>4496</v>
          </cell>
          <cell r="B2623" t="str">
            <v>КАн-ция от здания дpам театpа</v>
          </cell>
          <cell r="C2623">
            <v>3.6</v>
          </cell>
          <cell r="D2623" t="str">
            <v>28</v>
          </cell>
          <cell r="E2623" t="str">
            <v>11.05.05</v>
          </cell>
          <cell r="F2623" t="str">
            <v/>
          </cell>
          <cell r="G2623" t="str">
            <v xml:space="preserve">  .  .</v>
          </cell>
          <cell r="H2623">
            <v>12869.02</v>
          </cell>
          <cell r="I2623">
            <v>0</v>
          </cell>
          <cell r="J2623">
            <v>0</v>
          </cell>
          <cell r="K2623">
            <v>12869.02</v>
          </cell>
          <cell r="L2623">
            <v>0</v>
          </cell>
          <cell r="M2623">
            <v>38.61</v>
          </cell>
          <cell r="N2623">
            <v>38.61</v>
          </cell>
          <cell r="O2623">
            <v>1119.29</v>
          </cell>
          <cell r="P2623">
            <v>11749.73</v>
          </cell>
          <cell r="Q2623">
            <v>64.349999999999994</v>
          </cell>
          <cell r="R2623">
            <v>123</v>
          </cell>
          <cell r="S2623">
            <v>935</v>
          </cell>
          <cell r="T2623" t="str">
            <v>Амортизация (канализация)</v>
          </cell>
          <cell r="U2623">
            <v>1057351</v>
          </cell>
          <cell r="V2623">
            <v>39</v>
          </cell>
          <cell r="W2623">
            <v>15</v>
          </cell>
          <cell r="X2623">
            <v>24</v>
          </cell>
          <cell r="Y2623">
            <v>38.461538461538467</v>
          </cell>
          <cell r="Z2623">
            <v>406673.46153846162</v>
          </cell>
          <cell r="AA2623">
            <v>650677.53846153838</v>
          </cell>
          <cell r="AB2623">
            <v>55.378084301642538</v>
          </cell>
          <cell r="AC2623">
            <v>699792.65443952382</v>
          </cell>
          <cell r="AD2623">
            <v>60864.845977985475</v>
          </cell>
          <cell r="AE2623">
            <v>712661.67443952383</v>
          </cell>
          <cell r="AF2623">
            <v>61984.135977985476</v>
          </cell>
          <cell r="AG2623">
            <v>2137.9850233185712</v>
          </cell>
          <cell r="AH2623">
            <v>2259.2970085470083</v>
          </cell>
        </row>
        <row r="2624">
          <cell r="A2624">
            <v>4519</v>
          </cell>
          <cell r="B2624" t="str">
            <v>А/машина МАЗ 5337 М 264 ВЕ КС 3577</v>
          </cell>
          <cell r="C2624">
            <v>10</v>
          </cell>
          <cell r="D2624" t="str">
            <v>10</v>
          </cell>
          <cell r="E2624" t="str">
            <v>11.05.05</v>
          </cell>
          <cell r="F2624" t="str">
            <v>а/кран, 14 тн, № двиг 23398, шасси 17527</v>
          </cell>
          <cell r="G2624" t="str">
            <v>01.01.92</v>
          </cell>
          <cell r="H2624">
            <v>0.01</v>
          </cell>
          <cell r="I2624">
            <v>0</v>
          </cell>
          <cell r="J2624">
            <v>0</v>
          </cell>
          <cell r="K2624">
            <v>0.01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0.01</v>
          </cell>
          <cell r="Q2624">
            <v>0</v>
          </cell>
          <cell r="R2624">
            <v>124</v>
          </cell>
          <cell r="S2624">
            <v>821.1</v>
          </cell>
          <cell r="T2624" t="str">
            <v>Амортизация (водопровод)</v>
          </cell>
          <cell r="U2624">
            <v>1000000</v>
          </cell>
          <cell r="V2624">
            <v>23</v>
          </cell>
          <cell r="W2624">
            <v>15</v>
          </cell>
          <cell r="X2624">
            <v>8</v>
          </cell>
          <cell r="Y2624">
            <v>65.217391304347828</v>
          </cell>
          <cell r="Z2624">
            <v>652173.91304347827</v>
          </cell>
          <cell r="AA2624">
            <v>347826.08695652173</v>
          </cell>
          <cell r="AB2624">
            <v>34782608.695652172</v>
          </cell>
          <cell r="AC2624">
            <v>347826.07695652172</v>
          </cell>
          <cell r="AD2624">
            <v>0</v>
          </cell>
          <cell r="AE2624">
            <v>347826.08695652173</v>
          </cell>
          <cell r="AF2624">
            <v>0</v>
          </cell>
          <cell r="AG2624">
            <v>2898.5507246376815</v>
          </cell>
          <cell r="AH2624">
            <v>3623.1884057971015</v>
          </cell>
        </row>
        <row r="2625">
          <cell r="A2625">
            <v>4520</v>
          </cell>
          <cell r="B2625" t="str">
            <v>Вод-д Дома Hауки и Техники</v>
          </cell>
          <cell r="C2625">
            <v>4</v>
          </cell>
          <cell r="D2625" t="str">
            <v>25</v>
          </cell>
          <cell r="E2625" t="str">
            <v>11.05.05</v>
          </cell>
          <cell r="F2625" t="str">
            <v/>
          </cell>
          <cell r="G2625" t="str">
            <v xml:space="preserve">  .  .</v>
          </cell>
          <cell r="H2625">
            <v>20910.52</v>
          </cell>
          <cell r="I2625">
            <v>0</v>
          </cell>
          <cell r="J2625">
            <v>0</v>
          </cell>
          <cell r="K2625">
            <v>20910.52</v>
          </cell>
          <cell r="L2625">
            <v>0</v>
          </cell>
          <cell r="M2625">
            <v>69.7</v>
          </cell>
          <cell r="N2625">
            <v>69.7</v>
          </cell>
          <cell r="O2625">
            <v>2020.6</v>
          </cell>
          <cell r="P2625">
            <v>18889.919999999998</v>
          </cell>
          <cell r="Q2625">
            <v>104.55</v>
          </cell>
          <cell r="R2625">
            <v>123</v>
          </cell>
          <cell r="S2625">
            <v>935</v>
          </cell>
          <cell r="T2625" t="str">
            <v>Амортизация (водопровод)</v>
          </cell>
          <cell r="U2625">
            <v>1066736</v>
          </cell>
          <cell r="V2625">
            <v>40</v>
          </cell>
          <cell r="W2625">
            <v>15</v>
          </cell>
          <cell r="X2625">
            <v>25</v>
          </cell>
          <cell r="Y2625">
            <v>37.5</v>
          </cell>
          <cell r="Z2625">
            <v>400026</v>
          </cell>
          <cell r="AA2625">
            <v>666710</v>
          </cell>
          <cell r="AB2625">
            <v>35.294485101048608</v>
          </cell>
          <cell r="AC2625">
            <v>717115.51659517898</v>
          </cell>
          <cell r="AD2625">
            <v>69295.436595178806</v>
          </cell>
          <cell r="AE2625">
            <v>738026.036595179</v>
          </cell>
          <cell r="AF2625">
            <v>71316.036595178812</v>
          </cell>
          <cell r="AG2625">
            <v>2460.0867886505966</v>
          </cell>
          <cell r="AH2625">
            <v>2222.3666666666668</v>
          </cell>
        </row>
        <row r="2626">
          <cell r="A2626">
            <v>4521</v>
          </cell>
          <cell r="B2626" t="str">
            <v>Вод-д по ул Стадионной п.Запад.pеконстp</v>
          </cell>
          <cell r="C2626">
            <v>4</v>
          </cell>
          <cell r="D2626" t="str">
            <v>25</v>
          </cell>
          <cell r="E2626" t="str">
            <v>11.05.05</v>
          </cell>
          <cell r="F2626" t="str">
            <v/>
          </cell>
          <cell r="G2626" t="str">
            <v xml:space="preserve">  .  .</v>
          </cell>
          <cell r="H2626">
            <v>2691.01</v>
          </cell>
          <cell r="I2626">
            <v>0</v>
          </cell>
          <cell r="J2626">
            <v>0</v>
          </cell>
          <cell r="K2626">
            <v>2691.01</v>
          </cell>
          <cell r="L2626">
            <v>0</v>
          </cell>
          <cell r="M2626">
            <v>8.9700000000000006</v>
          </cell>
          <cell r="N2626">
            <v>8.9700000000000006</v>
          </cell>
          <cell r="O2626">
            <v>35.880000000000003</v>
          </cell>
          <cell r="P2626">
            <v>2655.13</v>
          </cell>
          <cell r="Q2626">
            <v>13.46</v>
          </cell>
          <cell r="R2626">
            <v>123</v>
          </cell>
          <cell r="S2626">
            <v>935</v>
          </cell>
          <cell r="T2626" t="str">
            <v>Амортизация (водопровод)</v>
          </cell>
          <cell r="U2626">
            <v>1275340</v>
          </cell>
          <cell r="V2626">
            <v>40</v>
          </cell>
          <cell r="W2626">
            <v>15</v>
          </cell>
          <cell r="X2626">
            <v>25</v>
          </cell>
          <cell r="Y2626">
            <v>37.5</v>
          </cell>
          <cell r="Z2626">
            <v>478252.5</v>
          </cell>
          <cell r="AA2626">
            <v>797087.5</v>
          </cell>
          <cell r="AB2626">
            <v>300.20658122201172</v>
          </cell>
          <cell r="AC2626">
            <v>805167.90213424584</v>
          </cell>
          <cell r="AD2626">
            <v>10735.532134245783</v>
          </cell>
          <cell r="AE2626">
            <v>807858.91213424585</v>
          </cell>
          <cell r="AF2626">
            <v>10771.412134245782</v>
          </cell>
          <cell r="AG2626">
            <v>2692.8630404474861</v>
          </cell>
          <cell r="AH2626">
            <v>2656.9583333333335</v>
          </cell>
        </row>
        <row r="2627">
          <cell r="A2627">
            <v>4522</v>
          </cell>
          <cell r="B2627" t="str">
            <v>Вод-д по ул Оpлова  pеконстpуиp</v>
          </cell>
          <cell r="C2627">
            <v>4</v>
          </cell>
          <cell r="D2627" t="str">
            <v>25</v>
          </cell>
          <cell r="E2627" t="str">
            <v>11.05.05</v>
          </cell>
          <cell r="F2627" t="str">
            <v/>
          </cell>
          <cell r="G2627" t="str">
            <v xml:space="preserve">  .  .</v>
          </cell>
          <cell r="H2627">
            <v>2430143.6800000002</v>
          </cell>
          <cell r="I2627">
            <v>0</v>
          </cell>
          <cell r="J2627">
            <v>0</v>
          </cell>
          <cell r="K2627">
            <v>2430143.6800000002</v>
          </cell>
          <cell r="L2627">
            <v>0</v>
          </cell>
          <cell r="M2627">
            <v>8100.48</v>
          </cell>
          <cell r="N2627">
            <v>8100.48</v>
          </cell>
          <cell r="O2627">
            <v>16200.96</v>
          </cell>
          <cell r="P2627">
            <v>2413942.7200000002</v>
          </cell>
          <cell r="Q2627">
            <v>12150.72</v>
          </cell>
          <cell r="R2627">
            <v>123</v>
          </cell>
          <cell r="S2627">
            <v>935</v>
          </cell>
          <cell r="T2627" t="str">
            <v>Амортизация (водопровод)</v>
          </cell>
          <cell r="U2627">
            <v>3822000</v>
          </cell>
          <cell r="V2627">
            <v>45</v>
          </cell>
          <cell r="W2627">
            <v>15</v>
          </cell>
          <cell r="X2627">
            <v>30</v>
          </cell>
          <cell r="Y2627">
            <v>33.333333333333329</v>
          </cell>
          <cell r="Z2627">
            <v>1274000</v>
          </cell>
          <cell r="AA2627">
            <v>2548000</v>
          </cell>
          <cell r="AB2627">
            <v>1.0555345737449808</v>
          </cell>
          <cell r="AC2627">
            <v>134956.993407859</v>
          </cell>
          <cell r="AD2627">
            <v>899.71340785948632</v>
          </cell>
          <cell r="AE2627">
            <v>2565100.6734078592</v>
          </cell>
          <cell r="AF2627">
            <v>17100.673407859485</v>
          </cell>
          <cell r="AG2627">
            <v>8550.3355780261973</v>
          </cell>
          <cell r="AH2627">
            <v>7077.7777777777774</v>
          </cell>
        </row>
        <row r="2628">
          <cell r="A2628">
            <v>4523</v>
          </cell>
          <cell r="B2628" t="str">
            <v>Вод-д Луговая-Кувская от д128 до Гоголя</v>
          </cell>
          <cell r="C2628">
            <v>4</v>
          </cell>
          <cell r="D2628" t="str">
            <v>25</v>
          </cell>
          <cell r="E2628" t="str">
            <v>11.05.05</v>
          </cell>
          <cell r="F2628" t="str">
            <v/>
          </cell>
          <cell r="G2628" t="str">
            <v xml:space="preserve">  .  .</v>
          </cell>
          <cell r="H2628">
            <v>0.01</v>
          </cell>
          <cell r="I2628">
            <v>0</v>
          </cell>
          <cell r="J2628">
            <v>0</v>
          </cell>
          <cell r="K2628">
            <v>0.01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0.01</v>
          </cell>
          <cell r="Q2628">
            <v>0</v>
          </cell>
          <cell r="R2628">
            <v>123</v>
          </cell>
          <cell r="S2628">
            <v>935</v>
          </cell>
          <cell r="T2628" t="str">
            <v>Амортизация (водопровод)</v>
          </cell>
          <cell r="U2628">
            <v>553500</v>
          </cell>
          <cell r="V2628">
            <v>40</v>
          </cell>
          <cell r="W2628">
            <v>15</v>
          </cell>
          <cell r="X2628">
            <v>25</v>
          </cell>
          <cell r="Y2628">
            <v>37.5</v>
          </cell>
          <cell r="Z2628">
            <v>207562.5</v>
          </cell>
          <cell r="AA2628">
            <v>345937.5</v>
          </cell>
          <cell r="AB2628">
            <v>34593750</v>
          </cell>
          <cell r="AC2628">
            <v>345937.49</v>
          </cell>
          <cell r="AD2628">
            <v>0</v>
          </cell>
          <cell r="AE2628">
            <v>345937.5</v>
          </cell>
          <cell r="AF2628">
            <v>0</v>
          </cell>
          <cell r="AG2628">
            <v>1153.125</v>
          </cell>
          <cell r="AH2628">
            <v>1153.125</v>
          </cell>
        </row>
        <row r="2629">
          <cell r="A2629">
            <v>4529</v>
          </cell>
          <cell r="B2629" t="str">
            <v>Аппаpат для опpед.нефтепpод.в воде</v>
          </cell>
          <cell r="C2629">
            <v>10</v>
          </cell>
          <cell r="D2629" t="str">
            <v>10</v>
          </cell>
          <cell r="E2629" t="str">
            <v>11.05.05</v>
          </cell>
          <cell r="F2629" t="str">
            <v/>
          </cell>
          <cell r="G2629" t="str">
            <v xml:space="preserve">  .  .</v>
          </cell>
          <cell r="H2629">
            <v>0.01</v>
          </cell>
          <cell r="I2629">
            <v>0</v>
          </cell>
          <cell r="J2629">
            <v>0</v>
          </cell>
          <cell r="K2629">
            <v>0.01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0.01</v>
          </cell>
          <cell r="Q2629">
            <v>0</v>
          </cell>
          <cell r="R2629">
            <v>123</v>
          </cell>
          <cell r="S2629">
            <v>935</v>
          </cell>
          <cell r="T2629" t="str">
            <v/>
          </cell>
          <cell r="U2629">
            <v>302000</v>
          </cell>
          <cell r="V2629">
            <v>19</v>
          </cell>
          <cell r="W2629">
            <v>11</v>
          </cell>
          <cell r="X2629">
            <v>8</v>
          </cell>
          <cell r="Y2629">
            <v>57.894736842105267</v>
          </cell>
          <cell r="Z2629">
            <v>174842.10526315789</v>
          </cell>
          <cell r="AA2629">
            <v>127157.89473684211</v>
          </cell>
          <cell r="AB2629">
            <v>12715789.47368421</v>
          </cell>
          <cell r="AC2629">
            <v>127157.88473684211</v>
          </cell>
          <cell r="AD2629">
            <v>0</v>
          </cell>
          <cell r="AE2629">
            <v>127157.89473684211</v>
          </cell>
          <cell r="AF2629">
            <v>0</v>
          </cell>
          <cell r="AG2629">
            <v>1059.6491228070176</v>
          </cell>
          <cell r="AH2629">
            <v>1324.5614035087719</v>
          </cell>
        </row>
        <row r="2630">
          <cell r="A2630">
            <v>4530</v>
          </cell>
          <cell r="B2630" t="str">
            <v>Возхдушный компpессоp ТВ-300-1</v>
          </cell>
          <cell r="C2630">
            <v>15</v>
          </cell>
          <cell r="D2630" t="str">
            <v>7</v>
          </cell>
          <cell r="E2630" t="str">
            <v>11.05.05</v>
          </cell>
          <cell r="F2630" t="str">
            <v/>
          </cell>
          <cell r="G2630" t="str">
            <v xml:space="preserve">  .  .</v>
          </cell>
          <cell r="H2630">
            <v>0.01</v>
          </cell>
          <cell r="I2630">
            <v>0</v>
          </cell>
          <cell r="J2630">
            <v>0</v>
          </cell>
          <cell r="K2630">
            <v>0.01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0.01</v>
          </cell>
          <cell r="Q2630">
            <v>0</v>
          </cell>
          <cell r="R2630">
            <v>123</v>
          </cell>
          <cell r="S2630">
            <v>935</v>
          </cell>
          <cell r="T2630" t="str">
            <v>Амортизация Очистка сточной жидкости</v>
          </cell>
          <cell r="U2630">
            <v>3120000</v>
          </cell>
          <cell r="V2630">
            <v>13</v>
          </cell>
          <cell r="W2630">
            <v>8</v>
          </cell>
          <cell r="X2630">
            <v>5</v>
          </cell>
          <cell r="Y2630">
            <v>61.53846153846154</v>
          </cell>
          <cell r="Z2630">
            <v>1920000</v>
          </cell>
          <cell r="AA2630">
            <v>1200000</v>
          </cell>
          <cell r="AB2630">
            <v>120000000</v>
          </cell>
          <cell r="AC2630">
            <v>1199999.99</v>
          </cell>
          <cell r="AD2630">
            <v>0</v>
          </cell>
          <cell r="AE2630">
            <v>1200000</v>
          </cell>
          <cell r="AF2630">
            <v>0</v>
          </cell>
          <cell r="AG2630">
            <v>15000</v>
          </cell>
          <cell r="AH2630">
            <v>20000</v>
          </cell>
        </row>
        <row r="2631">
          <cell r="A2631">
            <v>4531</v>
          </cell>
          <cell r="B2631" t="str">
            <v>Воздушный туpбокомпpессоp ТВ-300-1</v>
          </cell>
          <cell r="C2631">
            <v>15</v>
          </cell>
          <cell r="D2631" t="str">
            <v>7</v>
          </cell>
          <cell r="E2631" t="str">
            <v>11.05.05</v>
          </cell>
          <cell r="F2631" t="str">
            <v/>
          </cell>
          <cell r="G2631" t="str">
            <v xml:space="preserve">  .  .</v>
          </cell>
          <cell r="H2631">
            <v>0.01</v>
          </cell>
          <cell r="I2631">
            <v>0</v>
          </cell>
          <cell r="J2631">
            <v>0</v>
          </cell>
          <cell r="K2631">
            <v>0.01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0.01</v>
          </cell>
          <cell r="Q2631">
            <v>0</v>
          </cell>
          <cell r="R2631">
            <v>123</v>
          </cell>
          <cell r="S2631">
            <v>935</v>
          </cell>
          <cell r="T2631" t="str">
            <v>Амортизация Очистка сточной жидкости</v>
          </cell>
          <cell r="U2631">
            <v>3120000</v>
          </cell>
          <cell r="V2631">
            <v>13</v>
          </cell>
          <cell r="W2631">
            <v>8</v>
          </cell>
          <cell r="X2631">
            <v>5</v>
          </cell>
          <cell r="Y2631">
            <v>61.53846153846154</v>
          </cell>
          <cell r="Z2631">
            <v>1920000</v>
          </cell>
          <cell r="AA2631">
            <v>1200000</v>
          </cell>
          <cell r="AB2631">
            <v>120000000</v>
          </cell>
          <cell r="AC2631">
            <v>1199999.99</v>
          </cell>
          <cell r="AD2631">
            <v>0</v>
          </cell>
          <cell r="AE2631">
            <v>1200000</v>
          </cell>
          <cell r="AF2631">
            <v>0</v>
          </cell>
          <cell r="AG2631">
            <v>15000</v>
          </cell>
          <cell r="AH2631">
            <v>20000</v>
          </cell>
        </row>
        <row r="2632">
          <cell r="A2632">
            <v>4532</v>
          </cell>
          <cell r="B2632" t="str">
            <v>Вод-д Д-500 в p-не маг.Уют</v>
          </cell>
          <cell r="C2632">
            <v>4</v>
          </cell>
          <cell r="D2632" t="str">
            <v>25</v>
          </cell>
          <cell r="E2632" t="str">
            <v>11.05.05</v>
          </cell>
          <cell r="F2632" t="str">
            <v/>
          </cell>
          <cell r="G2632" t="str">
            <v xml:space="preserve">  .  .</v>
          </cell>
          <cell r="H2632">
            <v>1125.0999999999999</v>
          </cell>
          <cell r="I2632">
            <v>0</v>
          </cell>
          <cell r="J2632">
            <v>0</v>
          </cell>
          <cell r="K2632">
            <v>1125.0999999999999</v>
          </cell>
          <cell r="L2632">
            <v>0</v>
          </cell>
          <cell r="M2632">
            <v>3.75</v>
          </cell>
          <cell r="N2632">
            <v>3.75</v>
          </cell>
          <cell r="O2632">
            <v>108.71</v>
          </cell>
          <cell r="P2632">
            <v>1016.39</v>
          </cell>
          <cell r="Q2632">
            <v>5.63</v>
          </cell>
          <cell r="R2632">
            <v>123</v>
          </cell>
          <cell r="S2632">
            <v>935</v>
          </cell>
          <cell r="T2632" t="str">
            <v>Амортизация (водопровод)</v>
          </cell>
          <cell r="U2632">
            <v>8983800</v>
          </cell>
          <cell r="V2632">
            <v>41</v>
          </cell>
          <cell r="W2632">
            <v>15</v>
          </cell>
          <cell r="X2632">
            <v>26</v>
          </cell>
          <cell r="Y2632">
            <v>36.585365853658537</v>
          </cell>
          <cell r="Z2632">
            <v>3286756.0975609757</v>
          </cell>
          <cell r="AA2632">
            <v>5697043.9024390243</v>
          </cell>
          <cell r="AB2632">
            <v>5605.1750828314171</v>
          </cell>
          <cell r="AC2632">
            <v>6305257.3856936274</v>
          </cell>
          <cell r="AD2632">
            <v>609229.87325460336</v>
          </cell>
          <cell r="AE2632">
            <v>6306382.485693627</v>
          </cell>
          <cell r="AF2632">
            <v>609338.58325460332</v>
          </cell>
          <cell r="AG2632">
            <v>21021.274952312091</v>
          </cell>
          <cell r="AH2632">
            <v>18259.756097560978</v>
          </cell>
        </row>
        <row r="2633">
          <cell r="A2633">
            <v>4533</v>
          </cell>
          <cell r="B2633" t="str">
            <v>Вод-д Д-600 от д.47 М-14 до з-да холод.</v>
          </cell>
          <cell r="C2633">
            <v>4</v>
          </cell>
          <cell r="D2633" t="str">
            <v>25</v>
          </cell>
          <cell r="E2633" t="str">
            <v>11.05.05</v>
          </cell>
          <cell r="F2633" t="str">
            <v/>
          </cell>
          <cell r="G2633" t="str">
            <v xml:space="preserve">  .  .</v>
          </cell>
          <cell r="H2633">
            <v>1414.34</v>
          </cell>
          <cell r="I2633">
            <v>0</v>
          </cell>
          <cell r="J2633">
            <v>0</v>
          </cell>
          <cell r="K2633">
            <v>1414.34</v>
          </cell>
          <cell r="L2633">
            <v>0</v>
          </cell>
          <cell r="M2633">
            <v>4.71</v>
          </cell>
          <cell r="N2633">
            <v>4.71</v>
          </cell>
          <cell r="O2633">
            <v>136.55000000000001</v>
          </cell>
          <cell r="P2633">
            <v>1277.79</v>
          </cell>
          <cell r="Q2633">
            <v>7.07</v>
          </cell>
          <cell r="R2633">
            <v>123</v>
          </cell>
          <cell r="S2633">
            <v>935</v>
          </cell>
          <cell r="T2633" t="str">
            <v>Амортизация (водопровод)</v>
          </cell>
          <cell r="U2633">
            <v>6329100</v>
          </cell>
          <cell r="V2633">
            <v>41</v>
          </cell>
          <cell r="W2633">
            <v>15</v>
          </cell>
          <cell r="X2633">
            <v>26</v>
          </cell>
          <cell r="Y2633">
            <v>36.585365853658537</v>
          </cell>
          <cell r="Z2633">
            <v>2315524.3902439023</v>
          </cell>
          <cell r="AA2633">
            <v>4013575.6097560977</v>
          </cell>
          <cell r="AB2633">
            <v>3141.0291282261542</v>
          </cell>
          <cell r="AC2633">
            <v>4441068.7972153788</v>
          </cell>
          <cell r="AD2633">
            <v>428770.97745928139</v>
          </cell>
          <cell r="AE2633">
            <v>4442483.1372153787</v>
          </cell>
          <cell r="AF2633">
            <v>428907.52745928138</v>
          </cell>
          <cell r="AG2633">
            <v>14808.277124051261</v>
          </cell>
          <cell r="AH2633">
            <v>12864.024390243903</v>
          </cell>
        </row>
        <row r="2634">
          <cell r="A2634">
            <v>4534</v>
          </cell>
          <cell r="B2634" t="str">
            <v>Вод-д по ул Омская pеконстp.</v>
          </cell>
          <cell r="C2634">
            <v>4</v>
          </cell>
          <cell r="D2634" t="str">
            <v>25</v>
          </cell>
          <cell r="E2634" t="str">
            <v>11.05.05</v>
          </cell>
          <cell r="F2634" t="str">
            <v/>
          </cell>
          <cell r="G2634" t="str">
            <v xml:space="preserve">  .  .</v>
          </cell>
          <cell r="H2634">
            <v>129.03</v>
          </cell>
          <cell r="I2634">
            <v>0</v>
          </cell>
          <cell r="J2634">
            <v>0</v>
          </cell>
          <cell r="K2634">
            <v>129.03</v>
          </cell>
          <cell r="L2634">
            <v>0</v>
          </cell>
          <cell r="M2634">
            <v>0.43</v>
          </cell>
          <cell r="N2634">
            <v>0.43</v>
          </cell>
          <cell r="O2634">
            <v>12.47</v>
          </cell>
          <cell r="P2634">
            <v>116.56</v>
          </cell>
          <cell r="Q2634">
            <v>0.65</v>
          </cell>
          <cell r="R2634">
            <v>123</v>
          </cell>
          <cell r="S2634">
            <v>935</v>
          </cell>
          <cell r="T2634" t="str">
            <v>Амортизация (водопровод)</v>
          </cell>
          <cell r="U2634">
            <v>140400</v>
          </cell>
          <cell r="V2634">
            <v>40</v>
          </cell>
          <cell r="W2634">
            <v>15</v>
          </cell>
          <cell r="X2634">
            <v>25</v>
          </cell>
          <cell r="Y2634">
            <v>37.5</v>
          </cell>
          <cell r="Z2634">
            <v>52650</v>
          </cell>
          <cell r="AA2634">
            <v>87750</v>
          </cell>
          <cell r="AB2634">
            <v>752.83115991763896</v>
          </cell>
          <cell r="AC2634">
            <v>97008.774564172956</v>
          </cell>
          <cell r="AD2634">
            <v>9375.3345641729593</v>
          </cell>
          <cell r="AE2634">
            <v>97137.804564172955</v>
          </cell>
          <cell r="AF2634">
            <v>9387.8045641729586</v>
          </cell>
          <cell r="AG2634">
            <v>323.79268188057648</v>
          </cell>
          <cell r="AH2634">
            <v>292.5</v>
          </cell>
        </row>
        <row r="2635">
          <cell r="A2635">
            <v>4535</v>
          </cell>
          <cell r="B2635" t="str">
            <v>Кан-ция от д.4-5 ул Гапеева</v>
          </cell>
          <cell r="C2635">
            <v>3.6</v>
          </cell>
          <cell r="D2635" t="str">
            <v>28</v>
          </cell>
          <cell r="E2635" t="str">
            <v>11.05.05</v>
          </cell>
          <cell r="F2635" t="str">
            <v/>
          </cell>
          <cell r="G2635" t="str">
            <v xml:space="preserve">  .  .</v>
          </cell>
          <cell r="H2635">
            <v>109095.13</v>
          </cell>
          <cell r="I2635">
            <v>0</v>
          </cell>
          <cell r="J2635">
            <v>0</v>
          </cell>
          <cell r="K2635">
            <v>109095.13</v>
          </cell>
          <cell r="L2635">
            <v>0</v>
          </cell>
          <cell r="M2635">
            <v>327.29000000000002</v>
          </cell>
          <cell r="N2635">
            <v>327.29000000000002</v>
          </cell>
          <cell r="O2635">
            <v>9488.1299999999992</v>
          </cell>
          <cell r="P2635">
            <v>99607</v>
          </cell>
          <cell r="Q2635">
            <v>545.48</v>
          </cell>
          <cell r="R2635">
            <v>123</v>
          </cell>
          <cell r="S2635">
            <v>935</v>
          </cell>
          <cell r="T2635" t="str">
            <v>Амортизация (канализация)</v>
          </cell>
          <cell r="U2635">
            <v>157411.39000000001</v>
          </cell>
          <cell r="V2635">
            <v>39</v>
          </cell>
          <cell r="W2635">
            <v>15</v>
          </cell>
          <cell r="X2635">
            <v>24</v>
          </cell>
          <cell r="Y2635">
            <v>38.461538461538467</v>
          </cell>
          <cell r="Z2635">
            <v>60542.842307692314</v>
          </cell>
          <cell r="AA2635">
            <v>96868.547692307679</v>
          </cell>
          <cell r="AB2635">
            <v>0.97250743112740745</v>
          </cell>
          <cell r="AC2635">
            <v>-2999.3053751894331</v>
          </cell>
          <cell r="AD2635">
            <v>-260.85306749711162</v>
          </cell>
          <cell r="AE2635">
            <v>106095.82462481057</v>
          </cell>
          <cell r="AF2635">
            <v>9227.2769325028876</v>
          </cell>
          <cell r="AG2635">
            <v>318.28747387443173</v>
          </cell>
          <cell r="AH2635">
            <v>336.34912393162398</v>
          </cell>
        </row>
        <row r="2636">
          <cell r="A2636">
            <v>4536</v>
          </cell>
          <cell r="B2636" t="str">
            <v>Кан-ция от д.7 ул Гапеева</v>
          </cell>
          <cell r="C2636">
            <v>3.6</v>
          </cell>
          <cell r="D2636" t="str">
            <v>28</v>
          </cell>
          <cell r="E2636" t="str">
            <v>11.05.05</v>
          </cell>
          <cell r="F2636" t="str">
            <v/>
          </cell>
          <cell r="G2636" t="str">
            <v xml:space="preserve">  .  .</v>
          </cell>
          <cell r="H2636">
            <v>4458.47</v>
          </cell>
          <cell r="I2636">
            <v>0</v>
          </cell>
          <cell r="J2636">
            <v>0</v>
          </cell>
          <cell r="K2636">
            <v>4458.47</v>
          </cell>
          <cell r="L2636">
            <v>0</v>
          </cell>
          <cell r="M2636">
            <v>13.38</v>
          </cell>
          <cell r="N2636">
            <v>13.38</v>
          </cell>
          <cell r="O2636">
            <v>387.88</v>
          </cell>
          <cell r="P2636">
            <v>4070.59</v>
          </cell>
          <cell r="Q2636">
            <v>22.29</v>
          </cell>
          <cell r="R2636">
            <v>123</v>
          </cell>
          <cell r="S2636">
            <v>935</v>
          </cell>
          <cell r="T2636" t="str">
            <v>Амортизация (канализация)</v>
          </cell>
          <cell r="U2636">
            <v>67770</v>
          </cell>
          <cell r="V2636">
            <v>39</v>
          </cell>
          <cell r="W2636">
            <v>15</v>
          </cell>
          <cell r="X2636">
            <v>24</v>
          </cell>
          <cell r="Y2636">
            <v>38.461538461538467</v>
          </cell>
          <cell r="Z2636">
            <v>26065.384615384621</v>
          </cell>
          <cell r="AA2636">
            <v>41704.615384615376</v>
          </cell>
          <cell r="AB2636">
            <v>10.245349048814884</v>
          </cell>
          <cell r="AC2636">
            <v>41220.111373669693</v>
          </cell>
          <cell r="AD2636">
            <v>3586.085989054317</v>
          </cell>
          <cell r="AE2636">
            <v>45678.581373669695</v>
          </cell>
          <cell r="AF2636">
            <v>3973.9659890543171</v>
          </cell>
          <cell r="AG2636">
            <v>137.03574412100909</v>
          </cell>
          <cell r="AH2636">
            <v>144.80769230769229</v>
          </cell>
        </row>
        <row r="2637">
          <cell r="A2637">
            <v>4537</v>
          </cell>
          <cell r="B2637" t="str">
            <v>Вод-д к д.7 по ул Гапеева</v>
          </cell>
          <cell r="C2637">
            <v>4</v>
          </cell>
          <cell r="D2637" t="str">
            <v>25</v>
          </cell>
          <cell r="E2637" t="str">
            <v>11.05.05</v>
          </cell>
          <cell r="F2637" t="str">
            <v/>
          </cell>
          <cell r="G2637" t="str">
            <v xml:space="preserve">  .  .</v>
          </cell>
          <cell r="H2637">
            <v>28.33</v>
          </cell>
          <cell r="I2637">
            <v>0</v>
          </cell>
          <cell r="J2637">
            <v>0</v>
          </cell>
          <cell r="K2637">
            <v>28.33</v>
          </cell>
          <cell r="L2637">
            <v>0</v>
          </cell>
          <cell r="M2637">
            <v>0.09</v>
          </cell>
          <cell r="N2637">
            <v>0.09</v>
          </cell>
          <cell r="O2637">
            <v>2.61</v>
          </cell>
          <cell r="P2637">
            <v>25.72</v>
          </cell>
          <cell r="Q2637">
            <v>0.14000000000000001</v>
          </cell>
          <cell r="R2637">
            <v>123</v>
          </cell>
          <cell r="S2637">
            <v>935</v>
          </cell>
          <cell r="T2637" t="str">
            <v>Амортизация (водопровод)</v>
          </cell>
          <cell r="U2637">
            <v>33750</v>
          </cell>
          <cell r="V2637">
            <v>47</v>
          </cell>
          <cell r="W2637">
            <v>15</v>
          </cell>
          <cell r="X2637">
            <v>32</v>
          </cell>
          <cell r="Y2637">
            <v>31.914893617021278</v>
          </cell>
          <cell r="Z2637">
            <v>10771.276595744681</v>
          </cell>
          <cell r="AA2637">
            <v>22978.723404255317</v>
          </cell>
          <cell r="AB2637">
            <v>893.41848383574336</v>
          </cell>
          <cell r="AC2637">
            <v>25282.215647066605</v>
          </cell>
          <cell r="AD2637">
            <v>2329.2122428112898</v>
          </cell>
          <cell r="AE2637">
            <v>25310.545647066607</v>
          </cell>
          <cell r="AF2637">
            <v>2331.8222428112899</v>
          </cell>
          <cell r="AG2637">
            <v>84.368485490222028</v>
          </cell>
          <cell r="AH2637">
            <v>59.840425531914896</v>
          </cell>
        </row>
        <row r="2638">
          <cell r="A2638">
            <v>4538</v>
          </cell>
          <cell r="B2638" t="str">
            <v>Кан-ция от б/сек 1а кваpт86</v>
          </cell>
          <cell r="C2638">
            <v>3.6</v>
          </cell>
          <cell r="D2638" t="str">
            <v>28</v>
          </cell>
          <cell r="E2638" t="str">
            <v>11.05.05</v>
          </cell>
          <cell r="F2638" t="str">
            <v/>
          </cell>
          <cell r="G2638" t="str">
            <v xml:space="preserve">  .  .</v>
          </cell>
          <cell r="H2638">
            <v>28564.45</v>
          </cell>
          <cell r="I2638">
            <v>0</v>
          </cell>
          <cell r="J2638">
            <v>0</v>
          </cell>
          <cell r="K2638">
            <v>28564.45</v>
          </cell>
          <cell r="L2638">
            <v>0</v>
          </cell>
          <cell r="M2638">
            <v>85.69</v>
          </cell>
          <cell r="N2638">
            <v>85.69</v>
          </cell>
          <cell r="O2638">
            <v>2484.15</v>
          </cell>
          <cell r="P2638">
            <v>26080.3</v>
          </cell>
          <cell r="Q2638">
            <v>142.82</v>
          </cell>
          <cell r="R2638">
            <v>123</v>
          </cell>
          <cell r="S2638">
            <v>935</v>
          </cell>
          <cell r="T2638" t="str">
            <v>Амортизация (канализация)</v>
          </cell>
          <cell r="U2638">
            <v>300375</v>
          </cell>
          <cell r="V2638">
            <v>39</v>
          </cell>
          <cell r="W2638">
            <v>15</v>
          </cell>
          <cell r="X2638">
            <v>24</v>
          </cell>
          <cell r="Y2638">
            <v>38.461538461538467</v>
          </cell>
          <cell r="Z2638">
            <v>115528.84615384617</v>
          </cell>
          <cell r="AA2638">
            <v>184846.15384615381</v>
          </cell>
          <cell r="AB2638">
            <v>7.0875777443569978</v>
          </cell>
          <cell r="AC2638">
            <v>173888.31009979825</v>
          </cell>
          <cell r="AD2638">
            <v>15122.456253644437</v>
          </cell>
          <cell r="AE2638">
            <v>202452.76009979827</v>
          </cell>
          <cell r="AF2638">
            <v>17606.606253644437</v>
          </cell>
          <cell r="AG2638">
            <v>607.35828029939478</v>
          </cell>
          <cell r="AH2638">
            <v>641.82692307692309</v>
          </cell>
        </row>
        <row r="2639">
          <cell r="A2639">
            <v>4539</v>
          </cell>
          <cell r="B2639" t="str">
            <v>Вод-д по ул Кошубаева 11</v>
          </cell>
          <cell r="C2639">
            <v>4</v>
          </cell>
          <cell r="D2639" t="str">
            <v>25</v>
          </cell>
          <cell r="E2639" t="str">
            <v>11.05.05</v>
          </cell>
          <cell r="F2639" t="str">
            <v/>
          </cell>
          <cell r="G2639" t="str">
            <v xml:space="preserve">  .  .</v>
          </cell>
          <cell r="H2639">
            <v>53.46</v>
          </cell>
          <cell r="I2639">
            <v>0</v>
          </cell>
          <cell r="J2639">
            <v>0</v>
          </cell>
          <cell r="K2639">
            <v>53.46</v>
          </cell>
          <cell r="L2639">
            <v>0</v>
          </cell>
          <cell r="M2639">
            <v>0.18</v>
          </cell>
          <cell r="N2639">
            <v>0.18</v>
          </cell>
          <cell r="O2639">
            <v>5.22</v>
          </cell>
          <cell r="P2639">
            <v>48.24</v>
          </cell>
          <cell r="Q2639">
            <v>0.27</v>
          </cell>
          <cell r="R2639">
            <v>123</v>
          </cell>
          <cell r="S2639">
            <v>935</v>
          </cell>
          <cell r="T2639" t="str">
            <v>Амортизация (водопровод)</v>
          </cell>
          <cell r="U2639">
            <v>0</v>
          </cell>
          <cell r="V2639">
            <v>36</v>
          </cell>
          <cell r="W2639">
            <v>26</v>
          </cell>
          <cell r="X2639">
            <v>10</v>
          </cell>
          <cell r="Y2639">
            <v>72.222222222222214</v>
          </cell>
          <cell r="Z2639">
            <v>0</v>
          </cell>
          <cell r="AA2639">
            <v>48.24</v>
          </cell>
          <cell r="AB2639">
            <v>1</v>
          </cell>
          <cell r="AC2639">
            <v>0</v>
          </cell>
          <cell r="AD2639">
            <v>0</v>
          </cell>
          <cell r="AE2639">
            <v>53.46</v>
          </cell>
          <cell r="AF2639">
            <v>5.22</v>
          </cell>
          <cell r="AG2639">
            <v>0.1782</v>
          </cell>
          <cell r="AH2639">
            <v>0.11166666666666668</v>
          </cell>
        </row>
        <row r="2640">
          <cell r="A2640">
            <v>4546</v>
          </cell>
          <cell r="B2640" t="str">
            <v>Коллектоp по ул Ключевая</v>
          </cell>
          <cell r="C2640">
            <v>3.6</v>
          </cell>
          <cell r="D2640" t="str">
            <v>28</v>
          </cell>
          <cell r="E2640" t="str">
            <v>11.05.05</v>
          </cell>
          <cell r="F2640" t="str">
            <v/>
          </cell>
          <cell r="G2640" t="str">
            <v xml:space="preserve">  .  .</v>
          </cell>
          <cell r="H2640">
            <v>361384.59</v>
          </cell>
          <cell r="I2640">
            <v>0</v>
          </cell>
          <cell r="J2640">
            <v>0</v>
          </cell>
          <cell r="K2640">
            <v>361384.59</v>
          </cell>
          <cell r="L2640">
            <v>0</v>
          </cell>
          <cell r="M2640">
            <v>1084.1500000000001</v>
          </cell>
          <cell r="N2640">
            <v>1084.1500000000001</v>
          </cell>
          <cell r="O2640">
            <v>28621.81</v>
          </cell>
          <cell r="P2640">
            <v>332762.78000000003</v>
          </cell>
          <cell r="Q2640">
            <v>1806.92</v>
          </cell>
          <cell r="R2640">
            <v>123</v>
          </cell>
          <cell r="S2640">
            <v>935</v>
          </cell>
          <cell r="T2640" t="str">
            <v>Амортизация (канализация)</v>
          </cell>
          <cell r="U2640">
            <v>2622204.2000000002</v>
          </cell>
          <cell r="V2640">
            <v>39</v>
          </cell>
          <cell r="W2640">
            <v>15</v>
          </cell>
          <cell r="X2640">
            <v>24</v>
          </cell>
          <cell r="Y2640">
            <v>38.461538461538467</v>
          </cell>
          <cell r="Z2640">
            <v>1008540.076923077</v>
          </cell>
          <cell r="AA2640">
            <v>1613664.1230769227</v>
          </cell>
          <cell r="AB2640">
            <v>4.8492927095900651</v>
          </cell>
          <cell r="AC2640">
            <v>1391075.0676451947</v>
          </cell>
          <cell r="AD2640">
            <v>110173.72456827204</v>
          </cell>
          <cell r="AE2640">
            <v>1752459.6576451948</v>
          </cell>
          <cell r="AF2640">
            <v>138795.53456827204</v>
          </cell>
          <cell r="AG2640">
            <v>5257.378972935584</v>
          </cell>
          <cell r="AH2640">
            <v>5603.0004273504273</v>
          </cell>
        </row>
        <row r="2641">
          <cell r="A2641">
            <v>4550</v>
          </cell>
          <cell r="B2641" t="str">
            <v>Трактоp МТЗ-80 Т 349 МАF</v>
          </cell>
          <cell r="C2641">
            <v>20</v>
          </cell>
          <cell r="D2641" t="str">
            <v>5</v>
          </cell>
          <cell r="E2641" t="str">
            <v>11.05.05</v>
          </cell>
          <cell r="F2641" t="str">
            <v>зав № 12807 № дв 889012</v>
          </cell>
          <cell r="G2641" t="str">
            <v>01.01.92</v>
          </cell>
          <cell r="H2641">
            <v>0.01</v>
          </cell>
          <cell r="I2641">
            <v>0</v>
          </cell>
          <cell r="J2641">
            <v>0</v>
          </cell>
          <cell r="K2641">
            <v>0.01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0.01</v>
          </cell>
          <cell r="Q2641">
            <v>0</v>
          </cell>
          <cell r="R2641">
            <v>123</v>
          </cell>
          <cell r="S2641">
            <v>935</v>
          </cell>
          <cell r="T2641" t="str">
            <v>Амортизация (водопровод)</v>
          </cell>
          <cell r="U2641">
            <v>635000</v>
          </cell>
          <cell r="V2641">
            <v>19</v>
          </cell>
          <cell r="W2641">
            <v>16</v>
          </cell>
          <cell r="X2641">
            <v>3</v>
          </cell>
          <cell r="Y2641">
            <v>84.210526315789465</v>
          </cell>
          <cell r="Z2641">
            <v>534736.84210526315</v>
          </cell>
          <cell r="AA2641">
            <v>100263.15789473685</v>
          </cell>
          <cell r="AB2641">
            <v>10026315.789473685</v>
          </cell>
          <cell r="AC2641">
            <v>100263.14789473686</v>
          </cell>
          <cell r="AD2641">
            <v>0</v>
          </cell>
          <cell r="AE2641">
            <v>100263.15789473685</v>
          </cell>
          <cell r="AF2641">
            <v>0</v>
          </cell>
          <cell r="AG2641">
            <v>1671.0526315789475</v>
          </cell>
          <cell r="AH2641">
            <v>2785.0877192982457</v>
          </cell>
        </row>
        <row r="2642">
          <cell r="A2642">
            <v>4555</v>
          </cell>
          <cell r="B2642" t="str">
            <v>Водопровод по ул Сатыбалдина 6 7 8</v>
          </cell>
          <cell r="C2642">
            <v>4</v>
          </cell>
          <cell r="D2642" t="str">
            <v>25</v>
          </cell>
          <cell r="E2642" t="str">
            <v>11.05.05</v>
          </cell>
          <cell r="F2642" t="str">
            <v/>
          </cell>
          <cell r="G2642" t="str">
            <v xml:space="preserve">  .  .</v>
          </cell>
          <cell r="H2642">
            <v>4857.66</v>
          </cell>
          <cell r="I2642">
            <v>0</v>
          </cell>
          <cell r="J2642">
            <v>0</v>
          </cell>
          <cell r="K2642">
            <v>4857.66</v>
          </cell>
          <cell r="L2642">
            <v>0</v>
          </cell>
          <cell r="M2642">
            <v>16.190000000000001</v>
          </cell>
          <cell r="N2642">
            <v>16.190000000000001</v>
          </cell>
          <cell r="O2642">
            <v>469.35</v>
          </cell>
          <cell r="P2642">
            <v>4388.3100000000004</v>
          </cell>
          <cell r="Q2642">
            <v>24.29</v>
          </cell>
          <cell r="R2642">
            <v>123</v>
          </cell>
          <cell r="S2642">
            <v>935</v>
          </cell>
          <cell r="T2642" t="str">
            <v>Амортизация (водопровод)</v>
          </cell>
          <cell r="U2642">
            <v>1642968</v>
          </cell>
          <cell r="V2642">
            <v>40</v>
          </cell>
          <cell r="W2642">
            <v>15</v>
          </cell>
          <cell r="X2642">
            <v>25</v>
          </cell>
          <cell r="Y2642">
            <v>37.5</v>
          </cell>
          <cell r="Z2642">
            <v>616113</v>
          </cell>
          <cell r="AA2642">
            <v>1026855</v>
          </cell>
          <cell r="AB2642">
            <v>233.99782604237166</v>
          </cell>
          <cell r="AC2642">
            <v>1131824.2196529871</v>
          </cell>
          <cell r="AD2642">
            <v>109357.52965298714</v>
          </cell>
          <cell r="AE2642">
            <v>1136681.879652987</v>
          </cell>
          <cell r="AF2642">
            <v>109826.87965298715</v>
          </cell>
          <cell r="AG2642">
            <v>3788.9395988432898</v>
          </cell>
          <cell r="AH2642">
            <v>3422.85</v>
          </cell>
        </row>
        <row r="2643">
          <cell r="A2643">
            <v>4562</v>
          </cell>
          <cell r="B2643" t="str">
            <v>Прибор эл изм Сирена-М</v>
          </cell>
          <cell r="C2643">
            <v>10</v>
          </cell>
          <cell r="D2643" t="str">
            <v>10</v>
          </cell>
          <cell r="E2643" t="str">
            <v>11.05.05</v>
          </cell>
          <cell r="F2643" t="str">
            <v/>
          </cell>
          <cell r="G2643" t="str">
            <v xml:space="preserve">  .  .</v>
          </cell>
          <cell r="H2643">
            <v>0.01</v>
          </cell>
          <cell r="I2643">
            <v>0</v>
          </cell>
          <cell r="J2643">
            <v>0</v>
          </cell>
          <cell r="K2643">
            <v>0.01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0.01</v>
          </cell>
          <cell r="Q2643">
            <v>0</v>
          </cell>
          <cell r="R2643">
            <v>123</v>
          </cell>
          <cell r="S2643">
            <v>935</v>
          </cell>
          <cell r="T2643" t="str">
            <v>амортизация (Очистка воды)</v>
          </cell>
          <cell r="U2643">
            <v>38000</v>
          </cell>
          <cell r="V2643">
            <v>19</v>
          </cell>
          <cell r="W2643">
            <v>11</v>
          </cell>
          <cell r="X2643">
            <v>8</v>
          </cell>
          <cell r="Y2643">
            <v>57.894736842105267</v>
          </cell>
          <cell r="Z2643">
            <v>22000</v>
          </cell>
          <cell r="AA2643">
            <v>16000</v>
          </cell>
          <cell r="AB2643">
            <v>1600000</v>
          </cell>
          <cell r="AC2643">
            <v>15999.99</v>
          </cell>
          <cell r="AD2643">
            <v>0</v>
          </cell>
          <cell r="AE2643">
            <v>16000</v>
          </cell>
          <cell r="AF2643">
            <v>0</v>
          </cell>
          <cell r="AG2643">
            <v>133.33333333333334</v>
          </cell>
          <cell r="AH2643">
            <v>166.66666666666666</v>
          </cell>
        </row>
        <row r="2644">
          <cell r="A2644">
            <v>4619</v>
          </cell>
          <cell r="B2644" t="str">
            <v>Эл кипятильник КМЭ-100</v>
          </cell>
          <cell r="C2644">
            <v>15</v>
          </cell>
          <cell r="D2644" t="str">
            <v>7</v>
          </cell>
          <cell r="E2644" t="str">
            <v>11.05.05</v>
          </cell>
          <cell r="F2644" t="str">
            <v/>
          </cell>
          <cell r="G2644" t="str">
            <v xml:space="preserve">  .  .</v>
          </cell>
          <cell r="H2644">
            <v>0.01</v>
          </cell>
          <cell r="I2644">
            <v>0</v>
          </cell>
          <cell r="J2644">
            <v>0</v>
          </cell>
          <cell r="K2644">
            <v>0.01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0.01</v>
          </cell>
          <cell r="Q2644">
            <v>0</v>
          </cell>
          <cell r="R2644">
            <v>123</v>
          </cell>
          <cell r="S2644">
            <v>935</v>
          </cell>
          <cell r="T2644" t="str">
            <v>Амортизация Очистка сточной жидкости</v>
          </cell>
          <cell r="U2644">
            <v>28000</v>
          </cell>
          <cell r="V2644">
            <v>13</v>
          </cell>
          <cell r="W2644">
            <v>8</v>
          </cell>
          <cell r="X2644">
            <v>5</v>
          </cell>
          <cell r="Y2644">
            <v>61.53846153846154</v>
          </cell>
          <cell r="Z2644">
            <v>17230.76923076923</v>
          </cell>
          <cell r="AA2644">
            <v>10769.23076923077</v>
          </cell>
          <cell r="AB2644">
            <v>1076923.076923077</v>
          </cell>
          <cell r="AC2644">
            <v>10769.220769230769</v>
          </cell>
          <cell r="AD2644">
            <v>0</v>
          </cell>
          <cell r="AE2644">
            <v>10769.23076923077</v>
          </cell>
          <cell r="AF2644">
            <v>0</v>
          </cell>
          <cell r="AG2644">
            <v>134.61538461538461</v>
          </cell>
          <cell r="AH2644">
            <v>179.48717948717947</v>
          </cell>
        </row>
        <row r="2645">
          <cell r="A2645">
            <v>4620</v>
          </cell>
          <cell r="B2645" t="str">
            <v>Кан-ция по ул Кривогуза 1,15/2 15/3</v>
          </cell>
          <cell r="C2645">
            <v>3.6</v>
          </cell>
          <cell r="D2645" t="str">
            <v>28</v>
          </cell>
          <cell r="E2645" t="str">
            <v>11.05.05</v>
          </cell>
          <cell r="F2645" t="str">
            <v/>
          </cell>
          <cell r="G2645" t="str">
            <v xml:space="preserve">  .  .</v>
          </cell>
          <cell r="H2645">
            <v>19510.7</v>
          </cell>
          <cell r="I2645">
            <v>0</v>
          </cell>
          <cell r="J2645">
            <v>0</v>
          </cell>
          <cell r="K2645">
            <v>19510.7</v>
          </cell>
          <cell r="L2645">
            <v>0</v>
          </cell>
          <cell r="M2645">
            <v>58.53</v>
          </cell>
          <cell r="N2645">
            <v>58.53</v>
          </cell>
          <cell r="O2645">
            <v>1696.79</v>
          </cell>
          <cell r="P2645">
            <v>17813.91</v>
          </cell>
          <cell r="Q2645">
            <v>97.55</v>
          </cell>
          <cell r="R2645">
            <v>123</v>
          </cell>
          <cell r="S2645">
            <v>935</v>
          </cell>
          <cell r="T2645" t="str">
            <v>Амортизация (канализация)</v>
          </cell>
          <cell r="U2645">
            <v>121161.16</v>
          </cell>
          <cell r="V2645">
            <v>39</v>
          </cell>
          <cell r="W2645">
            <v>15</v>
          </cell>
          <cell r="X2645">
            <v>24</v>
          </cell>
          <cell r="Y2645">
            <v>38.461538461538467</v>
          </cell>
          <cell r="Z2645">
            <v>46600.446153846162</v>
          </cell>
          <cell r="AA2645">
            <v>74560.713846153842</v>
          </cell>
          <cell r="AB2645">
            <v>4.185533318971177</v>
          </cell>
          <cell r="AC2645">
            <v>62151.984926450954</v>
          </cell>
          <cell r="AD2645">
            <v>5405.1810802971031</v>
          </cell>
          <cell r="AE2645">
            <v>81662.684926450951</v>
          </cell>
          <cell r="AF2645">
            <v>7101.9710802971031</v>
          </cell>
          <cell r="AG2645">
            <v>244.98805477935286</v>
          </cell>
          <cell r="AH2645">
            <v>258.8913675213675</v>
          </cell>
        </row>
        <row r="2646">
          <cell r="A2646">
            <v>4621</v>
          </cell>
          <cell r="B2646" t="str">
            <v>Кан-ция по ул Ержанова 35</v>
          </cell>
          <cell r="C2646">
            <v>3.6</v>
          </cell>
          <cell r="D2646" t="str">
            <v>28</v>
          </cell>
          <cell r="E2646" t="str">
            <v>11.05.05</v>
          </cell>
          <cell r="F2646" t="str">
            <v/>
          </cell>
          <cell r="G2646" t="str">
            <v xml:space="preserve">  .  .</v>
          </cell>
          <cell r="H2646">
            <v>6038.2</v>
          </cell>
          <cell r="I2646">
            <v>0</v>
          </cell>
          <cell r="J2646">
            <v>0</v>
          </cell>
          <cell r="K2646">
            <v>6038.2</v>
          </cell>
          <cell r="L2646">
            <v>0</v>
          </cell>
          <cell r="M2646">
            <v>18.11</v>
          </cell>
          <cell r="N2646">
            <v>18.11</v>
          </cell>
          <cell r="O2646">
            <v>525.01</v>
          </cell>
          <cell r="P2646">
            <v>5513.19</v>
          </cell>
          <cell r="Q2646">
            <v>30.19</v>
          </cell>
          <cell r="R2646">
            <v>123</v>
          </cell>
          <cell r="S2646">
            <v>935</v>
          </cell>
          <cell r="T2646" t="str">
            <v>Амортизация (канализация)</v>
          </cell>
          <cell r="U2646">
            <v>10025</v>
          </cell>
          <cell r="V2646">
            <v>39</v>
          </cell>
          <cell r="W2646">
            <v>15</v>
          </cell>
          <cell r="X2646">
            <v>24</v>
          </cell>
          <cell r="Y2646">
            <v>38.461538461538467</v>
          </cell>
          <cell r="Z2646">
            <v>3855.7692307692314</v>
          </cell>
          <cell r="AA2646">
            <v>6169.2307692307686</v>
          </cell>
          <cell r="AB2646">
            <v>1.1189947687692188</v>
          </cell>
          <cell r="AC2646">
            <v>718.51421278229645</v>
          </cell>
          <cell r="AD2646">
            <v>62.473443551527566</v>
          </cell>
          <cell r="AE2646">
            <v>6756.7142127822963</v>
          </cell>
          <cell r="AF2646">
            <v>587.48344355152756</v>
          </cell>
          <cell r="AG2646">
            <v>20.270142638346886</v>
          </cell>
          <cell r="AH2646">
            <v>21.42094017094017</v>
          </cell>
        </row>
        <row r="2647">
          <cell r="A2647">
            <v>4622</v>
          </cell>
          <cell r="B2647" t="str">
            <v>Кан-ция по ул Муканова 4/1</v>
          </cell>
          <cell r="C2647">
            <v>3.6</v>
          </cell>
          <cell r="D2647" t="str">
            <v>28</v>
          </cell>
          <cell r="E2647" t="str">
            <v>11.05.05</v>
          </cell>
          <cell r="F2647" t="str">
            <v/>
          </cell>
          <cell r="G2647" t="str">
            <v xml:space="preserve">  .  .</v>
          </cell>
          <cell r="H2647">
            <v>11028.44</v>
          </cell>
          <cell r="I2647">
            <v>0</v>
          </cell>
          <cell r="J2647">
            <v>0</v>
          </cell>
          <cell r="K2647">
            <v>11028.44</v>
          </cell>
          <cell r="L2647">
            <v>0</v>
          </cell>
          <cell r="M2647">
            <v>33.090000000000003</v>
          </cell>
          <cell r="N2647">
            <v>33.090000000000003</v>
          </cell>
          <cell r="O2647">
            <v>959.27</v>
          </cell>
          <cell r="P2647">
            <v>10069.17</v>
          </cell>
          <cell r="Q2647">
            <v>55.14</v>
          </cell>
          <cell r="R2647">
            <v>123</v>
          </cell>
          <cell r="S2647">
            <v>935</v>
          </cell>
          <cell r="T2647" t="str">
            <v>Амортизация (канализация)</v>
          </cell>
          <cell r="U2647">
            <v>18325</v>
          </cell>
          <cell r="V2647">
            <v>39</v>
          </cell>
          <cell r="W2647">
            <v>15</v>
          </cell>
          <cell r="X2647">
            <v>24</v>
          </cell>
          <cell r="Y2647">
            <v>38.461538461538467</v>
          </cell>
          <cell r="Z2647">
            <v>7048.0769230769247</v>
          </cell>
          <cell r="AA2647">
            <v>11276.923076923074</v>
          </cell>
          <cell r="AB2647">
            <v>1.1199456436750075</v>
          </cell>
          <cell r="AC2647">
            <v>1322.8133345311999</v>
          </cell>
          <cell r="AD2647">
            <v>115.0602576081244</v>
          </cell>
          <cell r="AE2647">
            <v>12351.2533345312</v>
          </cell>
          <cell r="AF2647">
            <v>1074.3302576081244</v>
          </cell>
          <cell r="AG2647">
            <v>37.053760003593602</v>
          </cell>
          <cell r="AH2647">
            <v>39.155982905982903</v>
          </cell>
        </row>
        <row r="2648">
          <cell r="A2648">
            <v>4623</v>
          </cell>
          <cell r="B2648" t="str">
            <v>Кан-ция по ул Ермекова, 114/1</v>
          </cell>
          <cell r="C2648">
            <v>3.6</v>
          </cell>
          <cell r="D2648" t="str">
            <v>28</v>
          </cell>
          <cell r="E2648" t="str">
            <v>11.05.05</v>
          </cell>
          <cell r="F2648" t="str">
            <v/>
          </cell>
          <cell r="G2648" t="str">
            <v xml:space="preserve">  .  .</v>
          </cell>
          <cell r="H2648">
            <v>94601.13</v>
          </cell>
          <cell r="I2648">
            <v>0</v>
          </cell>
          <cell r="J2648">
            <v>0</v>
          </cell>
          <cell r="K2648">
            <v>94601.13</v>
          </cell>
          <cell r="L2648">
            <v>0</v>
          </cell>
          <cell r="M2648">
            <v>283.8</v>
          </cell>
          <cell r="N2648">
            <v>283.8</v>
          </cell>
          <cell r="O2648">
            <v>8227.36</v>
          </cell>
          <cell r="P2648">
            <v>86373.77</v>
          </cell>
          <cell r="Q2648">
            <v>473.01</v>
          </cell>
          <cell r="R2648">
            <v>123</v>
          </cell>
          <cell r="S2648">
            <v>935</v>
          </cell>
          <cell r="T2648" t="str">
            <v>Амортизация (канализация)</v>
          </cell>
          <cell r="U2648">
            <v>152240</v>
          </cell>
          <cell r="V2648">
            <v>39</v>
          </cell>
          <cell r="W2648">
            <v>15</v>
          </cell>
          <cell r="X2648">
            <v>24</v>
          </cell>
          <cell r="Y2648">
            <v>38.461538461538467</v>
          </cell>
          <cell r="Z2648">
            <v>58553.846153846163</v>
          </cell>
          <cell r="AA2648">
            <v>93686.153846153844</v>
          </cell>
          <cell r="AB2648">
            <v>1.0846597739817752</v>
          </cell>
          <cell r="AC2648">
            <v>8008.910284220532</v>
          </cell>
          <cell r="AD2648">
            <v>696.52643806669766</v>
          </cell>
          <cell r="AE2648">
            <v>102610.04028422054</v>
          </cell>
          <cell r="AF2648">
            <v>8923.8864380666982</v>
          </cell>
          <cell r="AG2648">
            <v>307.83012085266165</v>
          </cell>
          <cell r="AH2648">
            <v>325.29914529914532</v>
          </cell>
        </row>
        <row r="2649">
          <cell r="A2649">
            <v>4624</v>
          </cell>
          <cell r="B2649" t="str">
            <v>Кан-ция по ул Строителей 11/1</v>
          </cell>
          <cell r="C2649">
            <v>3.6</v>
          </cell>
          <cell r="D2649" t="str">
            <v>28</v>
          </cell>
          <cell r="E2649" t="str">
            <v>11.05.05</v>
          </cell>
          <cell r="F2649" t="str">
            <v/>
          </cell>
          <cell r="G2649" t="str">
            <v xml:space="preserve">  .  .</v>
          </cell>
          <cell r="H2649">
            <v>16233.01</v>
          </cell>
          <cell r="I2649">
            <v>0</v>
          </cell>
          <cell r="J2649">
            <v>0</v>
          </cell>
          <cell r="K2649">
            <v>16233.01</v>
          </cell>
          <cell r="L2649">
            <v>0</v>
          </cell>
          <cell r="M2649">
            <v>48.7</v>
          </cell>
          <cell r="N2649">
            <v>48.7</v>
          </cell>
          <cell r="O2649">
            <v>1411.82</v>
          </cell>
          <cell r="P2649">
            <v>14821.19</v>
          </cell>
          <cell r="Q2649">
            <v>81.17</v>
          </cell>
          <cell r="R2649">
            <v>123</v>
          </cell>
          <cell r="S2649">
            <v>935</v>
          </cell>
          <cell r="T2649" t="str">
            <v>Амортизация (канализация)</v>
          </cell>
          <cell r="U2649">
            <v>168168</v>
          </cell>
          <cell r="V2649">
            <v>39</v>
          </cell>
          <cell r="W2649">
            <v>15</v>
          </cell>
          <cell r="X2649">
            <v>24</v>
          </cell>
          <cell r="Y2649">
            <v>38.461538461538467</v>
          </cell>
          <cell r="Z2649">
            <v>64680</v>
          </cell>
          <cell r="AA2649">
            <v>103488</v>
          </cell>
          <cell r="AB2649">
            <v>6.9824352835366117</v>
          </cell>
          <cell r="AC2649">
            <v>97112.931782002663</v>
          </cell>
          <cell r="AD2649">
            <v>8446.1217820026595</v>
          </cell>
          <cell r="AE2649">
            <v>113345.94178200266</v>
          </cell>
          <cell r="AF2649">
            <v>9857.9417820026592</v>
          </cell>
          <cell r="AG2649">
            <v>340.03782534600799</v>
          </cell>
          <cell r="AH2649">
            <v>359.33333333333331</v>
          </cell>
        </row>
        <row r="2650">
          <cell r="A2650">
            <v>4625</v>
          </cell>
          <cell r="B2650" t="str">
            <v>Кан-ция по ул Ермекова, 28</v>
          </cell>
          <cell r="C2650">
            <v>3.6</v>
          </cell>
          <cell r="D2650" t="str">
            <v>28</v>
          </cell>
          <cell r="E2650" t="str">
            <v>11.05.05</v>
          </cell>
          <cell r="F2650" t="str">
            <v/>
          </cell>
          <cell r="G2650" t="str">
            <v xml:space="preserve">  .  .</v>
          </cell>
          <cell r="H2650">
            <v>13052.56</v>
          </cell>
          <cell r="I2650">
            <v>0</v>
          </cell>
          <cell r="J2650">
            <v>0</v>
          </cell>
          <cell r="K2650">
            <v>13052.56</v>
          </cell>
          <cell r="L2650">
            <v>0</v>
          </cell>
          <cell r="M2650">
            <v>39.159999999999997</v>
          </cell>
          <cell r="N2650">
            <v>39.159999999999997</v>
          </cell>
          <cell r="O2650">
            <v>1135.24</v>
          </cell>
          <cell r="P2650">
            <v>11917.32</v>
          </cell>
          <cell r="Q2650">
            <v>65.260000000000005</v>
          </cell>
          <cell r="R2650">
            <v>123</v>
          </cell>
          <cell r="S2650">
            <v>935</v>
          </cell>
          <cell r="T2650" t="str">
            <v>Амортизация (канализация)</v>
          </cell>
          <cell r="U2650">
            <v>26850</v>
          </cell>
          <cell r="V2650">
            <v>39</v>
          </cell>
          <cell r="W2650">
            <v>15</v>
          </cell>
          <cell r="X2650">
            <v>24</v>
          </cell>
          <cell r="Y2650">
            <v>38.461538461538467</v>
          </cell>
          <cell r="Z2650">
            <v>10326.92307692308</v>
          </cell>
          <cell r="AA2650">
            <v>16523.076923076922</v>
          </cell>
          <cell r="AB2650">
            <v>1.3864758958454519</v>
          </cell>
          <cell r="AC2650">
            <v>5044.4998190765127</v>
          </cell>
          <cell r="AD2650">
            <v>438.74289599959093</v>
          </cell>
          <cell r="AE2650">
            <v>18097.059819076512</v>
          </cell>
          <cell r="AF2650">
            <v>1573.9828959995909</v>
          </cell>
          <cell r="AG2650">
            <v>54.291179457229532</v>
          </cell>
          <cell r="AH2650">
            <v>57.371794871794869</v>
          </cell>
        </row>
        <row r="2651">
          <cell r="A2651">
            <v>4626</v>
          </cell>
          <cell r="B2651" t="str">
            <v>Кан-ция по ул Пассажирской 8а 8 12а</v>
          </cell>
          <cell r="C2651">
            <v>3.6</v>
          </cell>
          <cell r="D2651" t="str">
            <v>28</v>
          </cell>
          <cell r="E2651" t="str">
            <v>11.05.05</v>
          </cell>
          <cell r="F2651" t="str">
            <v/>
          </cell>
          <cell r="G2651" t="str">
            <v xml:space="preserve">  .  .</v>
          </cell>
          <cell r="H2651">
            <v>21791.39</v>
          </cell>
          <cell r="I2651">
            <v>0</v>
          </cell>
          <cell r="J2651">
            <v>0</v>
          </cell>
          <cell r="K2651">
            <v>21791.39</v>
          </cell>
          <cell r="L2651">
            <v>0</v>
          </cell>
          <cell r="M2651">
            <v>65.37</v>
          </cell>
          <cell r="N2651">
            <v>65.37</v>
          </cell>
          <cell r="O2651">
            <v>1895.09</v>
          </cell>
          <cell r="P2651">
            <v>19896.3</v>
          </cell>
          <cell r="Q2651">
            <v>108.96</v>
          </cell>
          <cell r="R2651">
            <v>123</v>
          </cell>
          <cell r="S2651">
            <v>935</v>
          </cell>
          <cell r="T2651" t="str">
            <v>Амортизация (канализация)</v>
          </cell>
          <cell r="U2651">
            <v>73347.12</v>
          </cell>
          <cell r="V2651">
            <v>39</v>
          </cell>
          <cell r="W2651">
            <v>15</v>
          </cell>
          <cell r="X2651">
            <v>24</v>
          </cell>
          <cell r="Y2651">
            <v>38.461538461538467</v>
          </cell>
          <cell r="Z2651">
            <v>28210.430769230778</v>
          </cell>
          <cell r="AA2651">
            <v>45136.689230769232</v>
          </cell>
          <cell r="AB2651">
            <v>2.268597137697423</v>
          </cell>
          <cell r="AC2651">
            <v>27644.494980448246</v>
          </cell>
          <cell r="AD2651">
            <v>2404.105749679009</v>
          </cell>
          <cell r="AE2651">
            <v>49435.884980448245</v>
          </cell>
          <cell r="AF2651">
            <v>4299.1957496790092</v>
          </cell>
          <cell r="AG2651">
            <v>148.30765494134474</v>
          </cell>
          <cell r="AH2651">
            <v>156.72461538461536</v>
          </cell>
        </row>
        <row r="2652">
          <cell r="A2652">
            <v>4627</v>
          </cell>
          <cell r="B2652" t="str">
            <v>Кан-ция по ул Пичугина 253/1</v>
          </cell>
          <cell r="C2652">
            <v>3.6</v>
          </cell>
          <cell r="D2652" t="str">
            <v>28</v>
          </cell>
          <cell r="E2652" t="str">
            <v>11.05.05</v>
          </cell>
          <cell r="F2652" t="str">
            <v/>
          </cell>
          <cell r="G2652" t="str">
            <v xml:space="preserve">  .  .</v>
          </cell>
          <cell r="H2652">
            <v>4112.4799999999996</v>
          </cell>
          <cell r="I2652">
            <v>0</v>
          </cell>
          <cell r="J2652">
            <v>0</v>
          </cell>
          <cell r="K2652">
            <v>4112.4799999999996</v>
          </cell>
          <cell r="L2652">
            <v>0</v>
          </cell>
          <cell r="M2652">
            <v>12.34</v>
          </cell>
          <cell r="N2652">
            <v>12.34</v>
          </cell>
          <cell r="O2652">
            <v>357.74</v>
          </cell>
          <cell r="P2652">
            <v>3754.74</v>
          </cell>
          <cell r="Q2652">
            <v>20.56</v>
          </cell>
          <cell r="R2652">
            <v>123</v>
          </cell>
          <cell r="S2652">
            <v>935</v>
          </cell>
          <cell r="T2652" t="str">
            <v>Амортизация (канализация)</v>
          </cell>
          <cell r="U2652">
            <v>25250</v>
          </cell>
          <cell r="V2652">
            <v>39</v>
          </cell>
          <cell r="W2652">
            <v>15</v>
          </cell>
          <cell r="X2652">
            <v>24</v>
          </cell>
          <cell r="Y2652">
            <v>38.461538461538467</v>
          </cell>
          <cell r="Z2652">
            <v>9711.5384615384628</v>
          </cell>
          <cell r="AA2652">
            <v>15538.461538461537</v>
          </cell>
          <cell r="AB2652">
            <v>4.1383588579932402</v>
          </cell>
          <cell r="AC2652">
            <v>12906.43803632004</v>
          </cell>
          <cell r="AD2652">
            <v>1122.7164978585017</v>
          </cell>
          <cell r="AE2652">
            <v>17018.918036320039</v>
          </cell>
          <cell r="AF2652">
            <v>1480.4564978585017</v>
          </cell>
          <cell r="AG2652">
            <v>51.056754108960121</v>
          </cell>
          <cell r="AH2652">
            <v>53.952991452991455</v>
          </cell>
        </row>
        <row r="2653">
          <cell r="A2653">
            <v>4628</v>
          </cell>
          <cell r="B2653" t="str">
            <v>Кан-ция по ул Зональная 79,81</v>
          </cell>
          <cell r="C2653">
            <v>3.6</v>
          </cell>
          <cell r="D2653" t="str">
            <v>28</v>
          </cell>
          <cell r="E2653" t="str">
            <v>11.05.05</v>
          </cell>
          <cell r="F2653" t="str">
            <v/>
          </cell>
          <cell r="G2653" t="str">
            <v xml:space="preserve">  .  .</v>
          </cell>
          <cell r="H2653">
            <v>20478.490000000002</v>
          </cell>
          <cell r="I2653">
            <v>0</v>
          </cell>
          <cell r="J2653">
            <v>0</v>
          </cell>
          <cell r="K2653">
            <v>20478.490000000002</v>
          </cell>
          <cell r="L2653">
            <v>0</v>
          </cell>
          <cell r="M2653">
            <v>61.44</v>
          </cell>
          <cell r="N2653">
            <v>61.44</v>
          </cell>
          <cell r="O2653">
            <v>1781.14</v>
          </cell>
          <cell r="P2653">
            <v>18697.349999999999</v>
          </cell>
          <cell r="Q2653">
            <v>102.39</v>
          </cell>
          <cell r="R2653">
            <v>123</v>
          </cell>
          <cell r="S2653">
            <v>935</v>
          </cell>
          <cell r="T2653" t="str">
            <v>Амортизация (канализация)</v>
          </cell>
          <cell r="U2653">
            <v>78360.800000000003</v>
          </cell>
          <cell r="V2653">
            <v>39</v>
          </cell>
          <cell r="W2653">
            <v>15</v>
          </cell>
          <cell r="X2653">
            <v>24</v>
          </cell>
          <cell r="Y2653">
            <v>38.461538461538467</v>
          </cell>
          <cell r="Z2653">
            <v>30138.769230769238</v>
          </cell>
          <cell r="AA2653">
            <v>48222.030769230769</v>
          </cell>
          <cell r="AB2653">
            <v>2.5790837080779241</v>
          </cell>
          <cell r="AC2653">
            <v>32337.249925036693</v>
          </cell>
          <cell r="AD2653">
            <v>2812.5691558059134</v>
          </cell>
          <cell r="AE2653">
            <v>52815.739925036694</v>
          </cell>
          <cell r="AF2653">
            <v>4593.7091558059137</v>
          </cell>
          <cell r="AG2653">
            <v>158.44721977511009</v>
          </cell>
          <cell r="AH2653">
            <v>167.43760683760684</v>
          </cell>
        </row>
        <row r="2654">
          <cell r="A2654">
            <v>4629</v>
          </cell>
          <cell r="B2654" t="str">
            <v>Кан-ция дома 25/2 27 16 М-н</v>
          </cell>
          <cell r="C2654">
            <v>3.6</v>
          </cell>
          <cell r="D2654" t="str">
            <v>28</v>
          </cell>
          <cell r="E2654" t="str">
            <v>11.05.05</v>
          </cell>
          <cell r="F2654" t="str">
            <v/>
          </cell>
          <cell r="G2654" t="str">
            <v xml:space="preserve">  .  .</v>
          </cell>
          <cell r="H2654">
            <v>22996.55</v>
          </cell>
          <cell r="I2654">
            <v>0</v>
          </cell>
          <cell r="J2654">
            <v>0</v>
          </cell>
          <cell r="K2654">
            <v>22996.55</v>
          </cell>
          <cell r="L2654">
            <v>0</v>
          </cell>
          <cell r="M2654">
            <v>68.989999999999995</v>
          </cell>
          <cell r="N2654">
            <v>68.989999999999995</v>
          </cell>
          <cell r="O2654">
            <v>2000.01</v>
          </cell>
          <cell r="P2654">
            <v>20996.54</v>
          </cell>
          <cell r="Q2654">
            <v>114.98</v>
          </cell>
          <cell r="R2654">
            <v>123</v>
          </cell>
          <cell r="S2654">
            <v>935</v>
          </cell>
          <cell r="T2654" t="str">
            <v>Амортизация (канализация)</v>
          </cell>
          <cell r="U2654">
            <v>40000</v>
          </cell>
          <cell r="V2654">
            <v>39</v>
          </cell>
          <cell r="W2654">
            <v>15</v>
          </cell>
          <cell r="X2654">
            <v>24</v>
          </cell>
          <cell r="Y2654">
            <v>38.461538461538467</v>
          </cell>
          <cell r="Z2654">
            <v>15384.615384615388</v>
          </cell>
          <cell r="AA2654">
            <v>24615.38461538461</v>
          </cell>
          <cell r="AB2654">
            <v>1.1723543314938847</v>
          </cell>
          <cell r="AC2654">
            <v>3963.5550019156944</v>
          </cell>
          <cell r="AD2654">
            <v>344.7103865310844</v>
          </cell>
          <cell r="AE2654">
            <v>26960.105001915694</v>
          </cell>
          <cell r="AF2654">
            <v>2344.7203865310844</v>
          </cell>
          <cell r="AG2654">
            <v>80.880315005747079</v>
          </cell>
          <cell r="AH2654">
            <v>85.470085470085465</v>
          </cell>
        </row>
        <row r="2655">
          <cell r="A2655">
            <v>4630</v>
          </cell>
          <cell r="B2655" t="str">
            <v>Насосная станция Дзержинского 114/1</v>
          </cell>
          <cell r="C2655">
            <v>2.1</v>
          </cell>
          <cell r="D2655" t="str">
            <v>48</v>
          </cell>
          <cell r="E2655" t="str">
            <v>11.05.05</v>
          </cell>
          <cell r="F2655" t="str">
            <v/>
          </cell>
          <cell r="G2655" t="str">
            <v xml:space="preserve">  .  .</v>
          </cell>
          <cell r="H2655">
            <v>96561.64</v>
          </cell>
          <cell r="I2655">
            <v>0</v>
          </cell>
          <cell r="J2655">
            <v>0</v>
          </cell>
          <cell r="K2655">
            <v>96561.64</v>
          </cell>
          <cell r="L2655">
            <v>0</v>
          </cell>
          <cell r="M2655">
            <v>168.98</v>
          </cell>
          <cell r="N2655">
            <v>168.98</v>
          </cell>
          <cell r="O2655">
            <v>4897.04</v>
          </cell>
          <cell r="P2655">
            <v>91664.6</v>
          </cell>
          <cell r="Q2655">
            <v>965.62</v>
          </cell>
          <cell r="R2655">
            <v>122</v>
          </cell>
          <cell r="S2655">
            <v>935</v>
          </cell>
          <cell r="T2655" t="str">
            <v>Амортизация (водопровод)</v>
          </cell>
          <cell r="U2655">
            <v>871500</v>
          </cell>
          <cell r="V2655">
            <v>90.2</v>
          </cell>
          <cell r="W2655">
            <v>15</v>
          </cell>
          <cell r="X2655">
            <v>75.2</v>
          </cell>
          <cell r="Y2655">
            <v>16.62971175166297</v>
          </cell>
          <cell r="Z2655">
            <v>144927.93791574278</v>
          </cell>
          <cell r="AA2655">
            <v>726572.06208425725</v>
          </cell>
          <cell r="AB2655">
            <v>7.9264193820106916</v>
          </cell>
          <cell r="AC2655">
            <v>668826.41485473886</v>
          </cell>
          <cell r="AD2655">
            <v>33918.952770481636</v>
          </cell>
          <cell r="AE2655">
            <v>765388.05485473888</v>
          </cell>
          <cell r="AF2655">
            <v>38815.992770481636</v>
          </cell>
          <cell r="AG2655">
            <v>1339.4290959957932</v>
          </cell>
          <cell r="AH2655">
            <v>805.15521064301549</v>
          </cell>
        </row>
        <row r="2656">
          <cell r="A2656">
            <v>4631</v>
          </cell>
          <cell r="B2656" t="str">
            <v>Вод-д по ул Ермекова, 28</v>
          </cell>
          <cell r="C2656">
            <v>4</v>
          </cell>
          <cell r="D2656" t="str">
            <v>25</v>
          </cell>
          <cell r="E2656" t="str">
            <v>11.05.05</v>
          </cell>
          <cell r="F2656" t="str">
            <v/>
          </cell>
          <cell r="G2656" t="str">
            <v xml:space="preserve">  .  .</v>
          </cell>
          <cell r="H2656">
            <v>120.23</v>
          </cell>
          <cell r="I2656">
            <v>0</v>
          </cell>
          <cell r="J2656">
            <v>0</v>
          </cell>
          <cell r="K2656">
            <v>120.23</v>
          </cell>
          <cell r="L2656">
            <v>0</v>
          </cell>
          <cell r="M2656">
            <v>0.4</v>
          </cell>
          <cell r="N2656">
            <v>0.4</v>
          </cell>
          <cell r="O2656">
            <v>11.6</v>
          </cell>
          <cell r="P2656">
            <v>108.63</v>
          </cell>
          <cell r="Q2656">
            <v>0.6</v>
          </cell>
          <cell r="R2656">
            <v>123</v>
          </cell>
          <cell r="S2656">
            <v>935</v>
          </cell>
          <cell r="T2656" t="str">
            <v>Амортизация (водопровод)</v>
          </cell>
          <cell r="U2656">
            <v>6290</v>
          </cell>
          <cell r="V2656">
            <v>40</v>
          </cell>
          <cell r="W2656">
            <v>15</v>
          </cell>
          <cell r="X2656">
            <v>25</v>
          </cell>
          <cell r="Y2656">
            <v>37.5</v>
          </cell>
          <cell r="Z2656">
            <v>2358.75</v>
          </cell>
          <cell r="AA2656">
            <v>3931.25</v>
          </cell>
          <cell r="AB2656">
            <v>36.189358372456965</v>
          </cell>
          <cell r="AC2656">
            <v>4230.8165571205018</v>
          </cell>
          <cell r="AD2656">
            <v>408.19655712050076</v>
          </cell>
          <cell r="AE2656">
            <v>4351.0465571205013</v>
          </cell>
          <cell r="AF2656">
            <v>419.79655712050078</v>
          </cell>
          <cell r="AG2656">
            <v>14.503488523735003</v>
          </cell>
          <cell r="AH2656">
            <v>13.104166666666666</v>
          </cell>
        </row>
        <row r="2657">
          <cell r="A2657">
            <v>4632</v>
          </cell>
          <cell r="B2657" t="str">
            <v>Вод-д по ул Пассажирской 8а 8  12а</v>
          </cell>
          <cell r="C2657">
            <v>4</v>
          </cell>
          <cell r="D2657" t="str">
            <v>25</v>
          </cell>
          <cell r="E2657" t="str">
            <v>11.05.05</v>
          </cell>
          <cell r="F2657" t="str">
            <v/>
          </cell>
          <cell r="G2657" t="str">
            <v xml:space="preserve">  .  .</v>
          </cell>
          <cell r="H2657">
            <v>434.97</v>
          </cell>
          <cell r="I2657">
            <v>0</v>
          </cell>
          <cell r="J2657">
            <v>0</v>
          </cell>
          <cell r="K2657">
            <v>434.97</v>
          </cell>
          <cell r="L2657">
            <v>0</v>
          </cell>
          <cell r="M2657">
            <v>1.45</v>
          </cell>
          <cell r="N2657">
            <v>1.45</v>
          </cell>
          <cell r="O2657">
            <v>42.03</v>
          </cell>
          <cell r="P2657">
            <v>392.94</v>
          </cell>
          <cell r="Q2657">
            <v>2.17</v>
          </cell>
          <cell r="R2657">
            <v>123</v>
          </cell>
          <cell r="S2657">
            <v>935</v>
          </cell>
          <cell r="T2657" t="str">
            <v>Амортизация (водопровод)</v>
          </cell>
          <cell r="U2657">
            <v>46350</v>
          </cell>
          <cell r="V2657">
            <v>40</v>
          </cell>
          <cell r="W2657">
            <v>15</v>
          </cell>
          <cell r="X2657">
            <v>25</v>
          </cell>
          <cell r="Y2657">
            <v>37.5</v>
          </cell>
          <cell r="Z2657">
            <v>17381.25</v>
          </cell>
          <cell r="AA2657">
            <v>28968.75</v>
          </cell>
          <cell r="AB2657">
            <v>73.72308749427394</v>
          </cell>
          <cell r="AC2657">
            <v>31632.361367384336</v>
          </cell>
          <cell r="AD2657">
            <v>3056.5513673843334</v>
          </cell>
          <cell r="AE2657">
            <v>32067.331367384337</v>
          </cell>
          <cell r="AF2657">
            <v>3098.5813673843336</v>
          </cell>
          <cell r="AG2657">
            <v>106.8911045579478</v>
          </cell>
          <cell r="AH2657">
            <v>96.5625</v>
          </cell>
        </row>
        <row r="2658">
          <cell r="A2658">
            <v>4633</v>
          </cell>
          <cell r="B2658" t="str">
            <v>Вод-д по ул Пичугина 253/1</v>
          </cell>
          <cell r="C2658">
            <v>4</v>
          </cell>
          <cell r="D2658" t="str">
            <v>25</v>
          </cell>
          <cell r="E2658" t="str">
            <v>11.05.05</v>
          </cell>
          <cell r="F2658" t="str">
            <v/>
          </cell>
          <cell r="G2658" t="str">
            <v xml:space="preserve">  .  .</v>
          </cell>
          <cell r="H2658">
            <v>366.85</v>
          </cell>
          <cell r="I2658">
            <v>0</v>
          </cell>
          <cell r="J2658">
            <v>0</v>
          </cell>
          <cell r="K2658">
            <v>366.85</v>
          </cell>
          <cell r="L2658">
            <v>0</v>
          </cell>
          <cell r="M2658">
            <v>1.22</v>
          </cell>
          <cell r="N2658">
            <v>1.22</v>
          </cell>
          <cell r="O2658">
            <v>35.380000000000003</v>
          </cell>
          <cell r="P2658">
            <v>331.47</v>
          </cell>
          <cell r="Q2658">
            <v>1.83</v>
          </cell>
          <cell r="R2658">
            <v>123</v>
          </cell>
          <cell r="S2658">
            <v>935</v>
          </cell>
          <cell r="T2658" t="str">
            <v>Амортизация (водопровод)</v>
          </cell>
          <cell r="U2658">
            <v>7200</v>
          </cell>
          <cell r="V2658">
            <v>40</v>
          </cell>
          <cell r="W2658">
            <v>15</v>
          </cell>
          <cell r="X2658">
            <v>25</v>
          </cell>
          <cell r="Y2658">
            <v>37.5</v>
          </cell>
          <cell r="Z2658">
            <v>2700</v>
          </cell>
          <cell r="AA2658">
            <v>4500</v>
          </cell>
          <cell r="AB2658">
            <v>13.575889220743958</v>
          </cell>
          <cell r="AC2658">
            <v>4613.4649606299208</v>
          </cell>
          <cell r="AD2658">
            <v>444.93496062992131</v>
          </cell>
          <cell r="AE2658">
            <v>4980.3149606299212</v>
          </cell>
          <cell r="AF2658">
            <v>480.3149606299213</v>
          </cell>
          <cell r="AG2658">
            <v>16.601049868766406</v>
          </cell>
          <cell r="AH2658">
            <v>15</v>
          </cell>
        </row>
        <row r="2659">
          <cell r="A2659">
            <v>4634</v>
          </cell>
          <cell r="B2659" t="str">
            <v>Вод-д по ул Зональная 81,79</v>
          </cell>
          <cell r="C2659">
            <v>4</v>
          </cell>
          <cell r="D2659" t="str">
            <v>25</v>
          </cell>
          <cell r="E2659" t="str">
            <v>11.05.05</v>
          </cell>
          <cell r="F2659" t="str">
            <v/>
          </cell>
          <cell r="G2659" t="str">
            <v xml:space="preserve">  .  .</v>
          </cell>
          <cell r="H2659">
            <v>210.37</v>
          </cell>
          <cell r="I2659">
            <v>0</v>
          </cell>
          <cell r="J2659">
            <v>0</v>
          </cell>
          <cell r="K2659">
            <v>210.37</v>
          </cell>
          <cell r="L2659">
            <v>0</v>
          </cell>
          <cell r="M2659">
            <v>0.7</v>
          </cell>
          <cell r="N2659">
            <v>0.7</v>
          </cell>
          <cell r="O2659">
            <v>20.3</v>
          </cell>
          <cell r="P2659">
            <v>190.07</v>
          </cell>
          <cell r="Q2659">
            <v>1.05</v>
          </cell>
          <cell r="R2659">
            <v>123</v>
          </cell>
          <cell r="S2659">
            <v>935</v>
          </cell>
          <cell r="T2659" t="str">
            <v>Амортизация (водопровод)</v>
          </cell>
          <cell r="U2659">
            <v>14400</v>
          </cell>
          <cell r="V2659">
            <v>40</v>
          </cell>
          <cell r="W2659">
            <v>15</v>
          </cell>
          <cell r="X2659">
            <v>25</v>
          </cell>
          <cell r="Y2659">
            <v>37.5</v>
          </cell>
          <cell r="Z2659">
            <v>5400</v>
          </cell>
          <cell r="AA2659">
            <v>9000</v>
          </cell>
          <cell r="AB2659">
            <v>47.350975956226655</v>
          </cell>
          <cell r="AC2659">
            <v>9750.8548119114002</v>
          </cell>
          <cell r="AD2659">
            <v>940.92481191140121</v>
          </cell>
          <cell r="AE2659">
            <v>9961.224811911401</v>
          </cell>
          <cell r="AF2659">
            <v>961.22481191140116</v>
          </cell>
          <cell r="AG2659">
            <v>33.204082706371338</v>
          </cell>
          <cell r="AH2659">
            <v>30</v>
          </cell>
        </row>
        <row r="2660">
          <cell r="A2660">
            <v>4635</v>
          </cell>
          <cell r="B2660" t="str">
            <v>Вод-д по ул Кривогуза 1,15/2 15)3</v>
          </cell>
          <cell r="C2660">
            <v>4</v>
          </cell>
          <cell r="D2660" t="str">
            <v>25</v>
          </cell>
          <cell r="E2660" t="str">
            <v>11.05.05</v>
          </cell>
          <cell r="F2660" t="str">
            <v/>
          </cell>
          <cell r="G2660" t="str">
            <v xml:space="preserve">  .  .</v>
          </cell>
          <cell r="H2660">
            <v>369.65</v>
          </cell>
          <cell r="I2660">
            <v>0</v>
          </cell>
          <cell r="J2660">
            <v>0</v>
          </cell>
          <cell r="K2660">
            <v>369.65</v>
          </cell>
          <cell r="L2660">
            <v>0</v>
          </cell>
          <cell r="M2660">
            <v>1.23</v>
          </cell>
          <cell r="N2660">
            <v>1.23</v>
          </cell>
          <cell r="O2660">
            <v>35.67</v>
          </cell>
          <cell r="P2660">
            <v>333.98</v>
          </cell>
          <cell r="Q2660">
            <v>1.85</v>
          </cell>
          <cell r="R2660">
            <v>123</v>
          </cell>
          <cell r="S2660">
            <v>935</v>
          </cell>
          <cell r="T2660" t="str">
            <v>Амортизация (водопровод)</v>
          </cell>
          <cell r="U2660">
            <v>33750</v>
          </cell>
          <cell r="V2660">
            <v>40</v>
          </cell>
          <cell r="W2660">
            <v>15</v>
          </cell>
          <cell r="X2660">
            <v>25</v>
          </cell>
          <cell r="Y2660">
            <v>37.5</v>
          </cell>
          <cell r="Z2660">
            <v>12656.25</v>
          </cell>
          <cell r="AA2660">
            <v>21093.75</v>
          </cell>
          <cell r="AB2660">
            <v>63.158722079166417</v>
          </cell>
          <cell r="AC2660">
            <v>22976.971616563864</v>
          </cell>
          <cell r="AD2660">
            <v>2217.2016165638661</v>
          </cell>
          <cell r="AE2660">
            <v>23346.621616563865</v>
          </cell>
          <cell r="AF2660">
            <v>2252.8716165638662</v>
          </cell>
          <cell r="AG2660">
            <v>77.822072055212885</v>
          </cell>
          <cell r="AH2660">
            <v>70.3125</v>
          </cell>
        </row>
        <row r="2661">
          <cell r="A2661">
            <v>4636</v>
          </cell>
          <cell r="B2661" t="str">
            <v>Вод-д по ул Ержанова 35</v>
          </cell>
          <cell r="C2661">
            <v>4</v>
          </cell>
          <cell r="D2661" t="str">
            <v>25</v>
          </cell>
          <cell r="E2661" t="str">
            <v>11.05.05</v>
          </cell>
          <cell r="F2661" t="str">
            <v/>
          </cell>
          <cell r="G2661" t="str">
            <v xml:space="preserve">  .  .</v>
          </cell>
          <cell r="H2661">
            <v>175.06</v>
          </cell>
          <cell r="I2661">
            <v>0</v>
          </cell>
          <cell r="J2661">
            <v>0</v>
          </cell>
          <cell r="K2661">
            <v>175.06</v>
          </cell>
          <cell r="L2661">
            <v>0</v>
          </cell>
          <cell r="M2661">
            <v>0.57999999999999996</v>
          </cell>
          <cell r="N2661">
            <v>0.57999999999999996</v>
          </cell>
          <cell r="O2661">
            <v>16.82</v>
          </cell>
          <cell r="P2661">
            <v>158.24</v>
          </cell>
          <cell r="Q2661">
            <v>0.88</v>
          </cell>
          <cell r="R2661">
            <v>123</v>
          </cell>
          <cell r="S2661">
            <v>935</v>
          </cell>
          <cell r="T2661" t="str">
            <v>Амортизация (водопровод)</v>
          </cell>
          <cell r="U2661">
            <v>6750</v>
          </cell>
          <cell r="V2661">
            <v>47</v>
          </cell>
          <cell r="W2661">
            <v>15</v>
          </cell>
          <cell r="X2661">
            <v>32</v>
          </cell>
          <cell r="Y2661">
            <v>31.914893617021278</v>
          </cell>
          <cell r="Z2661">
            <v>2154.2553191489365</v>
          </cell>
          <cell r="AA2661">
            <v>4595.7446808510631</v>
          </cell>
          <cell r="AB2661">
            <v>29.042875890110356</v>
          </cell>
          <cell r="AC2661">
            <v>4909.1858533227187</v>
          </cell>
          <cell r="AD2661">
            <v>471.68117247165623</v>
          </cell>
          <cell r="AE2661">
            <v>5084.2458533227191</v>
          </cell>
          <cell r="AF2661">
            <v>488.50117247165622</v>
          </cell>
          <cell r="AG2661">
            <v>16.947486177742395</v>
          </cell>
          <cell r="AH2661">
            <v>11.968085106382979</v>
          </cell>
        </row>
        <row r="2662">
          <cell r="A2662">
            <v>4637</v>
          </cell>
          <cell r="B2662" t="str">
            <v>Вод-д по ул Муканова4/1</v>
          </cell>
          <cell r="C2662">
            <v>4</v>
          </cell>
          <cell r="D2662" t="str">
            <v>25</v>
          </cell>
          <cell r="E2662" t="str">
            <v>11.05.05</v>
          </cell>
          <cell r="F2662" t="str">
            <v/>
          </cell>
          <cell r="G2662" t="str">
            <v xml:space="preserve">  .  .</v>
          </cell>
          <cell r="H2662">
            <v>1652.3</v>
          </cell>
          <cell r="I2662">
            <v>0</v>
          </cell>
          <cell r="J2662">
            <v>0</v>
          </cell>
          <cell r="K2662">
            <v>1652.3</v>
          </cell>
          <cell r="L2662">
            <v>0</v>
          </cell>
          <cell r="M2662">
            <v>5.0199999999999996</v>
          </cell>
          <cell r="N2662">
            <v>5.0199999999999996</v>
          </cell>
          <cell r="O2662">
            <v>152.38</v>
          </cell>
          <cell r="P2662">
            <v>1499.92</v>
          </cell>
          <cell r="Q2662">
            <v>8.26</v>
          </cell>
          <cell r="R2662">
            <v>123</v>
          </cell>
          <cell r="S2662">
            <v>935</v>
          </cell>
          <cell r="T2662" t="str">
            <v>Амортизация (водопровод)</v>
          </cell>
          <cell r="U2662">
            <v>21600</v>
          </cell>
          <cell r="V2662">
            <v>40</v>
          </cell>
          <cell r="W2662">
            <v>15</v>
          </cell>
          <cell r="X2662">
            <v>25</v>
          </cell>
          <cell r="Y2662">
            <v>37.5</v>
          </cell>
          <cell r="Z2662">
            <v>8100</v>
          </cell>
          <cell r="AA2662">
            <v>13500</v>
          </cell>
          <cell r="AB2662">
            <v>9.0004800256013642</v>
          </cell>
          <cell r="AC2662">
            <v>13219.193146301135</v>
          </cell>
          <cell r="AD2662">
            <v>1219.1131463011357</v>
          </cell>
          <cell r="AE2662">
            <v>14871.493146301134</v>
          </cell>
          <cell r="AF2662">
            <v>1371.4931463011358</v>
          </cell>
          <cell r="AG2662">
            <v>49.571643821003782</v>
          </cell>
          <cell r="AH2662">
            <v>45</v>
          </cell>
        </row>
        <row r="2663">
          <cell r="A2663">
            <v>4638</v>
          </cell>
          <cell r="B2663" t="str">
            <v>Вод-д по ул Ермекова 114/1</v>
          </cell>
          <cell r="C2663">
            <v>4</v>
          </cell>
          <cell r="D2663" t="str">
            <v>25</v>
          </cell>
          <cell r="E2663" t="str">
            <v>11.05.05</v>
          </cell>
          <cell r="F2663" t="str">
            <v/>
          </cell>
          <cell r="G2663" t="str">
            <v xml:space="preserve">  .  .</v>
          </cell>
          <cell r="H2663">
            <v>1704.49</v>
          </cell>
          <cell r="I2663">
            <v>0</v>
          </cell>
          <cell r="J2663">
            <v>0</v>
          </cell>
          <cell r="K2663">
            <v>1704.49</v>
          </cell>
          <cell r="L2663">
            <v>0</v>
          </cell>
          <cell r="M2663">
            <v>5.68</v>
          </cell>
          <cell r="N2663">
            <v>5.68</v>
          </cell>
          <cell r="O2663">
            <v>164.66</v>
          </cell>
          <cell r="P2663">
            <v>1539.83</v>
          </cell>
          <cell r="Q2663">
            <v>8.52</v>
          </cell>
          <cell r="R2663">
            <v>123</v>
          </cell>
          <cell r="S2663">
            <v>935</v>
          </cell>
          <cell r="T2663" t="str">
            <v>Амортизация (водопровод)</v>
          </cell>
          <cell r="U2663">
            <v>120150</v>
          </cell>
          <cell r="V2663">
            <v>47</v>
          </cell>
          <cell r="W2663">
            <v>15</v>
          </cell>
          <cell r="X2663">
            <v>32</v>
          </cell>
          <cell r="Y2663">
            <v>31.914893617021278</v>
          </cell>
          <cell r="Z2663">
            <v>38345.744680851065</v>
          </cell>
          <cell r="AA2663">
            <v>81804.255319148942</v>
          </cell>
          <cell r="AB2663">
            <v>53.125510815576362</v>
          </cell>
          <cell r="AC2663">
            <v>88847.411930041751</v>
          </cell>
          <cell r="AD2663">
            <v>8582.9866108928036</v>
          </cell>
          <cell r="AE2663">
            <v>90551.901930041757</v>
          </cell>
          <cell r="AF2663">
            <v>8747.6466108928034</v>
          </cell>
          <cell r="AG2663">
            <v>301.83967310013918</v>
          </cell>
          <cell r="AH2663">
            <v>213.03191489361703</v>
          </cell>
        </row>
        <row r="2664">
          <cell r="A2664">
            <v>4639</v>
          </cell>
          <cell r="B2664" t="str">
            <v>Вод-д по ул Строителей 11/1</v>
          </cell>
          <cell r="C2664">
            <v>4</v>
          </cell>
          <cell r="D2664" t="str">
            <v>25</v>
          </cell>
          <cell r="E2664" t="str">
            <v>11.05.05</v>
          </cell>
          <cell r="F2664" t="str">
            <v/>
          </cell>
          <cell r="G2664" t="str">
            <v xml:space="preserve">  .  .</v>
          </cell>
          <cell r="H2664">
            <v>427.34</v>
          </cell>
          <cell r="I2664">
            <v>0</v>
          </cell>
          <cell r="J2664">
            <v>0</v>
          </cell>
          <cell r="K2664">
            <v>427.34</v>
          </cell>
          <cell r="L2664">
            <v>0</v>
          </cell>
          <cell r="M2664">
            <v>1.42</v>
          </cell>
          <cell r="N2664">
            <v>1.42</v>
          </cell>
          <cell r="O2664">
            <v>41.18</v>
          </cell>
          <cell r="P2664">
            <v>386.16</v>
          </cell>
          <cell r="Q2664">
            <v>2.14</v>
          </cell>
          <cell r="R2664">
            <v>123</v>
          </cell>
          <cell r="S2664">
            <v>935</v>
          </cell>
          <cell r="T2664" t="str">
            <v>Амортизация (водопровод)</v>
          </cell>
          <cell r="U2664">
            <v>120150</v>
          </cell>
          <cell r="V2664">
            <v>40</v>
          </cell>
          <cell r="W2664">
            <v>15</v>
          </cell>
          <cell r="X2664">
            <v>25</v>
          </cell>
          <cell r="Y2664">
            <v>37.5</v>
          </cell>
          <cell r="Z2664">
            <v>45056.25</v>
          </cell>
          <cell r="AA2664">
            <v>75093.75</v>
          </cell>
          <cell r="AB2664">
            <v>194.46278744561837</v>
          </cell>
          <cell r="AC2664">
            <v>82674.387587010555</v>
          </cell>
          <cell r="AD2664">
            <v>7966.7975870105647</v>
          </cell>
          <cell r="AE2664">
            <v>83101.727587010551</v>
          </cell>
          <cell r="AF2664">
            <v>8007.977587010565</v>
          </cell>
          <cell r="AG2664">
            <v>277.00575862336854</v>
          </cell>
          <cell r="AH2664">
            <v>250.3125</v>
          </cell>
        </row>
        <row r="2665">
          <cell r="A2665">
            <v>4640</v>
          </cell>
          <cell r="B2665" t="str">
            <v>Вод-д М-на 16 дом 25/2 27</v>
          </cell>
          <cell r="C2665">
            <v>4</v>
          </cell>
          <cell r="D2665" t="str">
            <v>25</v>
          </cell>
          <cell r="E2665" t="str">
            <v>11.05.05</v>
          </cell>
          <cell r="F2665" t="str">
            <v/>
          </cell>
          <cell r="G2665" t="str">
            <v xml:space="preserve">  .  .</v>
          </cell>
          <cell r="H2665">
            <v>580.92999999999995</v>
          </cell>
          <cell r="I2665">
            <v>0</v>
          </cell>
          <cell r="J2665">
            <v>0</v>
          </cell>
          <cell r="K2665">
            <v>580.92999999999995</v>
          </cell>
          <cell r="L2665">
            <v>0</v>
          </cell>
          <cell r="M2665">
            <v>1.94</v>
          </cell>
          <cell r="N2665">
            <v>1.94</v>
          </cell>
          <cell r="O2665">
            <v>56.24</v>
          </cell>
          <cell r="P2665">
            <v>524.69000000000005</v>
          </cell>
          <cell r="Q2665">
            <v>2.9</v>
          </cell>
          <cell r="R2665">
            <v>123</v>
          </cell>
          <cell r="S2665">
            <v>935</v>
          </cell>
          <cell r="T2665" t="str">
            <v>Амортизация (водопровод)</v>
          </cell>
          <cell r="U2665">
            <v>40500</v>
          </cell>
          <cell r="V2665">
            <v>67</v>
          </cell>
          <cell r="W2665">
            <v>15</v>
          </cell>
          <cell r="X2665">
            <v>52</v>
          </cell>
          <cell r="Y2665">
            <v>22.388059701492537</v>
          </cell>
          <cell r="Z2665">
            <v>9067.1641791044785</v>
          </cell>
          <cell r="AA2665">
            <v>31432.835820895521</v>
          </cell>
          <cell r="AB2665">
            <v>59.907442148498198</v>
          </cell>
          <cell r="AC2665">
            <v>34221.100367327053</v>
          </cell>
          <cell r="AD2665">
            <v>3312.9545464315388</v>
          </cell>
          <cell r="AE2665">
            <v>34802.030367327054</v>
          </cell>
          <cell r="AF2665">
            <v>3369.1945464315386</v>
          </cell>
          <cell r="AG2665">
            <v>116.00676789109018</v>
          </cell>
          <cell r="AH2665">
            <v>50.373134328358212</v>
          </cell>
        </row>
        <row r="2666">
          <cell r="A2666">
            <v>4641</v>
          </cell>
          <cell r="B2666" t="str">
            <v>А/машина ГАЗ-52 М 116 ВЕ</v>
          </cell>
          <cell r="C2666">
            <v>10</v>
          </cell>
          <cell r="D2666" t="str">
            <v>10</v>
          </cell>
          <cell r="E2666" t="str">
            <v>11.05.05</v>
          </cell>
          <cell r="F2666" t="str">
            <v>фургон, 3 тн, № двиг 0017560, шасси б/н</v>
          </cell>
          <cell r="G2666" t="str">
            <v>01.01.75</v>
          </cell>
          <cell r="H2666">
            <v>0.01</v>
          </cell>
          <cell r="I2666">
            <v>0</v>
          </cell>
          <cell r="J2666">
            <v>0</v>
          </cell>
          <cell r="K2666">
            <v>0.01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0.01</v>
          </cell>
          <cell r="Q2666">
            <v>0</v>
          </cell>
          <cell r="R2666">
            <v>124</v>
          </cell>
          <cell r="S2666">
            <v>935</v>
          </cell>
          <cell r="T2666" t="str">
            <v>Амортизация (водопровод)</v>
          </cell>
          <cell r="U2666">
            <v>320000</v>
          </cell>
          <cell r="V2666">
            <v>40</v>
          </cell>
          <cell r="W2666">
            <v>32</v>
          </cell>
          <cell r="X2666">
            <v>8</v>
          </cell>
          <cell r="Y2666">
            <v>80</v>
          </cell>
          <cell r="Z2666">
            <v>256000</v>
          </cell>
          <cell r="AA2666">
            <v>64000</v>
          </cell>
          <cell r="AB2666">
            <v>6400000</v>
          </cell>
          <cell r="AC2666">
            <v>63999.99</v>
          </cell>
          <cell r="AD2666">
            <v>0</v>
          </cell>
          <cell r="AE2666">
            <v>64000</v>
          </cell>
          <cell r="AF2666">
            <v>0</v>
          </cell>
          <cell r="AG2666">
            <v>533.33333333333337</v>
          </cell>
          <cell r="AH2666">
            <v>666.66666666666663</v>
          </cell>
        </row>
        <row r="2667">
          <cell r="A2667">
            <v>4668</v>
          </cell>
          <cell r="B2667" t="str">
            <v>Шкаф холодильный</v>
          </cell>
          <cell r="C2667">
            <v>15</v>
          </cell>
          <cell r="D2667" t="str">
            <v>7</v>
          </cell>
          <cell r="E2667" t="str">
            <v>11.05.05</v>
          </cell>
          <cell r="F2667" t="str">
            <v/>
          </cell>
          <cell r="G2667" t="str">
            <v xml:space="preserve">  .  .</v>
          </cell>
          <cell r="H2667">
            <v>0.01</v>
          </cell>
          <cell r="I2667">
            <v>0</v>
          </cell>
          <cell r="J2667">
            <v>0</v>
          </cell>
          <cell r="K2667">
            <v>0.01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0.01</v>
          </cell>
          <cell r="Q2667">
            <v>0</v>
          </cell>
          <cell r="R2667">
            <v>123</v>
          </cell>
          <cell r="S2667">
            <v>821.3</v>
          </cell>
          <cell r="T2667" t="str">
            <v>За счет прибыли</v>
          </cell>
          <cell r="U2667">
            <v>20000</v>
          </cell>
          <cell r="V2667">
            <v>13</v>
          </cell>
          <cell r="W2667">
            <v>8</v>
          </cell>
          <cell r="X2667">
            <v>5</v>
          </cell>
          <cell r="Y2667">
            <v>61.53846153846154</v>
          </cell>
          <cell r="Z2667">
            <v>12307.692307692309</v>
          </cell>
          <cell r="AA2667">
            <v>7692.3076923076915</v>
          </cell>
          <cell r="AB2667">
            <v>769230.76923076913</v>
          </cell>
          <cell r="AC2667">
            <v>7692.2976923076912</v>
          </cell>
          <cell r="AD2667">
            <v>0</v>
          </cell>
          <cell r="AE2667">
            <v>7692.3076923076915</v>
          </cell>
          <cell r="AF2667">
            <v>0</v>
          </cell>
          <cell r="AG2667">
            <v>96.153846153846146</v>
          </cell>
          <cell r="AH2667">
            <v>128.2051282051282</v>
          </cell>
        </row>
        <row r="2668">
          <cell r="A2668">
            <v>4669</v>
          </cell>
          <cell r="B2668" t="str">
            <v>Насос 4000/29</v>
          </cell>
          <cell r="C2668">
            <v>20</v>
          </cell>
          <cell r="D2668" t="str">
            <v>5</v>
          </cell>
          <cell r="E2668" t="str">
            <v>11.05.05</v>
          </cell>
          <cell r="F2668" t="str">
            <v/>
          </cell>
          <cell r="G2668" t="str">
            <v xml:space="preserve">  .  .</v>
          </cell>
          <cell r="H2668">
            <v>0.01</v>
          </cell>
          <cell r="I2668">
            <v>0</v>
          </cell>
          <cell r="J2668">
            <v>0</v>
          </cell>
          <cell r="K2668">
            <v>0.01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0.01</v>
          </cell>
          <cell r="Q2668">
            <v>0</v>
          </cell>
          <cell r="R2668">
            <v>123</v>
          </cell>
          <cell r="S2668">
            <v>935</v>
          </cell>
          <cell r="T2668" t="str">
            <v>Амортизация Очистка сточной жидкости</v>
          </cell>
          <cell r="U2668">
            <v>960000</v>
          </cell>
          <cell r="V2668">
            <v>9</v>
          </cell>
          <cell r="W2668">
            <v>6</v>
          </cell>
          <cell r="X2668">
            <v>3</v>
          </cell>
          <cell r="Y2668">
            <v>66.666666666666657</v>
          </cell>
          <cell r="Z2668">
            <v>640000</v>
          </cell>
          <cell r="AA2668">
            <v>320000</v>
          </cell>
          <cell r="AB2668">
            <v>32000000</v>
          </cell>
          <cell r="AC2668">
            <v>319999.99</v>
          </cell>
          <cell r="AD2668">
            <v>0</v>
          </cell>
          <cell r="AE2668">
            <v>320000</v>
          </cell>
          <cell r="AF2668">
            <v>0</v>
          </cell>
          <cell r="AG2668">
            <v>5333.333333333333</v>
          </cell>
          <cell r="AH2668">
            <v>8888.8888888888887</v>
          </cell>
        </row>
        <row r="2669">
          <cell r="A2669">
            <v>4670</v>
          </cell>
          <cell r="B2669" t="str">
            <v>Насос 4000/29</v>
          </cell>
          <cell r="C2669">
            <v>20</v>
          </cell>
          <cell r="D2669" t="str">
            <v>5</v>
          </cell>
          <cell r="E2669" t="str">
            <v>11.05.05</v>
          </cell>
          <cell r="F2669" t="str">
            <v/>
          </cell>
          <cell r="G2669" t="str">
            <v xml:space="preserve">  .  .</v>
          </cell>
          <cell r="H2669">
            <v>0.01</v>
          </cell>
          <cell r="I2669">
            <v>0</v>
          </cell>
          <cell r="J2669">
            <v>0</v>
          </cell>
          <cell r="K2669">
            <v>0.01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0.01</v>
          </cell>
          <cell r="Q2669">
            <v>0</v>
          </cell>
          <cell r="R2669">
            <v>123</v>
          </cell>
          <cell r="S2669">
            <v>935</v>
          </cell>
          <cell r="T2669" t="str">
            <v>Амортизация Очистка сточной жидкости</v>
          </cell>
          <cell r="U2669">
            <v>960000</v>
          </cell>
          <cell r="V2669">
            <v>9</v>
          </cell>
          <cell r="W2669">
            <v>6</v>
          </cell>
          <cell r="X2669">
            <v>3</v>
          </cell>
          <cell r="Y2669">
            <v>66.666666666666657</v>
          </cell>
          <cell r="Z2669">
            <v>640000</v>
          </cell>
          <cell r="AA2669">
            <v>320000</v>
          </cell>
          <cell r="AB2669">
            <v>32000000</v>
          </cell>
          <cell r="AC2669">
            <v>319999.99</v>
          </cell>
          <cell r="AD2669">
            <v>0</v>
          </cell>
          <cell r="AE2669">
            <v>320000</v>
          </cell>
          <cell r="AF2669">
            <v>0</v>
          </cell>
          <cell r="AG2669">
            <v>5333.333333333333</v>
          </cell>
          <cell r="AH2669">
            <v>8888.8888888888887</v>
          </cell>
        </row>
        <row r="2670">
          <cell r="A2670">
            <v>4672</v>
          </cell>
          <cell r="B2670" t="str">
            <v>Весы платформенные ВПП-201-3000</v>
          </cell>
          <cell r="C2670">
            <v>10</v>
          </cell>
          <cell r="D2670" t="str">
            <v>10</v>
          </cell>
          <cell r="E2670" t="str">
            <v>11.05.05</v>
          </cell>
          <cell r="F2670" t="str">
            <v/>
          </cell>
          <cell r="G2670" t="str">
            <v xml:space="preserve">  .  .</v>
          </cell>
          <cell r="H2670">
            <v>0.01</v>
          </cell>
          <cell r="I2670">
            <v>0</v>
          </cell>
          <cell r="J2670">
            <v>0</v>
          </cell>
          <cell r="K2670">
            <v>0.01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0.01</v>
          </cell>
          <cell r="Q2670">
            <v>0</v>
          </cell>
          <cell r="R2670">
            <v>123</v>
          </cell>
          <cell r="S2670">
            <v>935</v>
          </cell>
          <cell r="T2670" t="str">
            <v>амортизация (Очистка воды)</v>
          </cell>
          <cell r="U2670">
            <v>40000</v>
          </cell>
          <cell r="V2670">
            <v>19</v>
          </cell>
          <cell r="W2670">
            <v>11</v>
          </cell>
          <cell r="X2670">
            <v>8</v>
          </cell>
          <cell r="Y2670">
            <v>57.894736842105267</v>
          </cell>
          <cell r="Z2670">
            <v>23157.894736842107</v>
          </cell>
          <cell r="AA2670">
            <v>16842.105263157893</v>
          </cell>
          <cell r="AB2670">
            <v>1684210.5263157892</v>
          </cell>
          <cell r="AC2670">
            <v>16842.095263157895</v>
          </cell>
          <cell r="AD2670">
            <v>0</v>
          </cell>
          <cell r="AE2670">
            <v>16842.105263157893</v>
          </cell>
          <cell r="AF2670">
            <v>0</v>
          </cell>
          <cell r="AG2670">
            <v>140.35087719298244</v>
          </cell>
          <cell r="AH2670">
            <v>175.43859649122805</v>
          </cell>
        </row>
        <row r="2671">
          <cell r="A2671">
            <v>4673</v>
          </cell>
          <cell r="B2671" t="str">
            <v>Весы платформенные ВПП-201-3000</v>
          </cell>
          <cell r="C2671">
            <v>10</v>
          </cell>
          <cell r="D2671" t="str">
            <v>10</v>
          </cell>
          <cell r="E2671" t="str">
            <v>11.05.05</v>
          </cell>
          <cell r="F2671" t="str">
            <v/>
          </cell>
          <cell r="G2671" t="str">
            <v xml:space="preserve">  .  .</v>
          </cell>
          <cell r="H2671">
            <v>0.01</v>
          </cell>
          <cell r="I2671">
            <v>0</v>
          </cell>
          <cell r="J2671">
            <v>0</v>
          </cell>
          <cell r="K2671">
            <v>0.01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0.01</v>
          </cell>
          <cell r="Q2671">
            <v>0</v>
          </cell>
          <cell r="R2671">
            <v>123</v>
          </cell>
          <cell r="S2671">
            <v>935</v>
          </cell>
          <cell r="T2671" t="str">
            <v>амортизация (Очистка воды)</v>
          </cell>
          <cell r="U2671">
            <v>40000</v>
          </cell>
          <cell r="V2671">
            <v>19</v>
          </cell>
          <cell r="W2671">
            <v>11</v>
          </cell>
          <cell r="X2671">
            <v>8</v>
          </cell>
          <cell r="Y2671">
            <v>57.894736842105267</v>
          </cell>
          <cell r="Z2671">
            <v>23157.894736842107</v>
          </cell>
          <cell r="AA2671">
            <v>16842.105263157893</v>
          </cell>
          <cell r="AB2671">
            <v>1684210.5263157892</v>
          </cell>
          <cell r="AC2671">
            <v>16842.095263157895</v>
          </cell>
          <cell r="AD2671">
            <v>0</v>
          </cell>
          <cell r="AE2671">
            <v>16842.105263157893</v>
          </cell>
          <cell r="AF2671">
            <v>0</v>
          </cell>
          <cell r="AG2671">
            <v>140.35087719298244</v>
          </cell>
          <cell r="AH2671">
            <v>175.43859649122805</v>
          </cell>
        </row>
        <row r="2672">
          <cell r="A2672">
            <v>4674</v>
          </cell>
          <cell r="B2672" t="str">
            <v>Весы платформенные ВПП-201-3000</v>
          </cell>
          <cell r="C2672">
            <v>10</v>
          </cell>
          <cell r="D2672" t="str">
            <v>10</v>
          </cell>
          <cell r="E2672" t="str">
            <v>11.05.05</v>
          </cell>
          <cell r="F2672" t="str">
            <v/>
          </cell>
          <cell r="G2672" t="str">
            <v xml:space="preserve">  .  .</v>
          </cell>
          <cell r="H2672">
            <v>0.01</v>
          </cell>
          <cell r="I2672">
            <v>0</v>
          </cell>
          <cell r="J2672">
            <v>0</v>
          </cell>
          <cell r="K2672">
            <v>0.01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0.01</v>
          </cell>
          <cell r="Q2672">
            <v>0</v>
          </cell>
          <cell r="R2672">
            <v>123</v>
          </cell>
          <cell r="S2672">
            <v>935</v>
          </cell>
          <cell r="T2672" t="str">
            <v>амортизация (Очистка воды)</v>
          </cell>
          <cell r="U2672">
            <v>40000</v>
          </cell>
          <cell r="V2672">
            <v>19</v>
          </cell>
          <cell r="W2672">
            <v>11</v>
          </cell>
          <cell r="X2672">
            <v>8</v>
          </cell>
          <cell r="Y2672">
            <v>57.894736842105267</v>
          </cell>
          <cell r="Z2672">
            <v>23157.894736842107</v>
          </cell>
          <cell r="AA2672">
            <v>16842.105263157893</v>
          </cell>
          <cell r="AB2672">
            <v>1684210.5263157892</v>
          </cell>
          <cell r="AC2672">
            <v>16842.095263157895</v>
          </cell>
          <cell r="AD2672">
            <v>0</v>
          </cell>
          <cell r="AE2672">
            <v>16842.105263157893</v>
          </cell>
          <cell r="AF2672">
            <v>0</v>
          </cell>
          <cell r="AG2672">
            <v>140.35087719298244</v>
          </cell>
          <cell r="AH2672">
            <v>175.43859649122805</v>
          </cell>
        </row>
        <row r="2673">
          <cell r="A2673">
            <v>4675</v>
          </cell>
          <cell r="B2673" t="str">
            <v>Весы платформенные ВПП-201-3000</v>
          </cell>
          <cell r="C2673">
            <v>10</v>
          </cell>
          <cell r="D2673" t="str">
            <v>10</v>
          </cell>
          <cell r="E2673" t="str">
            <v>11.05.05</v>
          </cell>
          <cell r="F2673" t="str">
            <v/>
          </cell>
          <cell r="G2673" t="str">
            <v xml:space="preserve">  .  .</v>
          </cell>
          <cell r="H2673">
            <v>0.01</v>
          </cell>
          <cell r="I2673">
            <v>0</v>
          </cell>
          <cell r="J2673">
            <v>0</v>
          </cell>
          <cell r="K2673">
            <v>0.01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0.01</v>
          </cell>
          <cell r="Q2673">
            <v>0</v>
          </cell>
          <cell r="R2673">
            <v>123</v>
          </cell>
          <cell r="S2673">
            <v>935</v>
          </cell>
          <cell r="T2673" t="str">
            <v>амортизация (Очистка воды)</v>
          </cell>
          <cell r="U2673">
            <v>40000</v>
          </cell>
          <cell r="V2673">
            <v>19</v>
          </cell>
          <cell r="W2673">
            <v>11</v>
          </cell>
          <cell r="X2673">
            <v>8</v>
          </cell>
          <cell r="Y2673">
            <v>57.894736842105267</v>
          </cell>
          <cell r="Z2673">
            <v>23157.894736842107</v>
          </cell>
          <cell r="AA2673">
            <v>16842.105263157893</v>
          </cell>
          <cell r="AB2673">
            <v>1684210.5263157892</v>
          </cell>
          <cell r="AC2673">
            <v>16842.095263157895</v>
          </cell>
          <cell r="AD2673">
            <v>0</v>
          </cell>
          <cell r="AE2673">
            <v>16842.105263157893</v>
          </cell>
          <cell r="AF2673">
            <v>0</v>
          </cell>
          <cell r="AG2673">
            <v>140.35087719298244</v>
          </cell>
          <cell r="AH2673">
            <v>175.43859649122805</v>
          </cell>
        </row>
        <row r="2674">
          <cell r="A2674">
            <v>4677</v>
          </cell>
          <cell r="B2674" t="str">
            <v>Весы платформенные ВПП-201-3000</v>
          </cell>
          <cell r="C2674">
            <v>10</v>
          </cell>
          <cell r="D2674" t="str">
            <v>10</v>
          </cell>
          <cell r="E2674" t="str">
            <v>11.05.05</v>
          </cell>
          <cell r="F2674" t="str">
            <v/>
          </cell>
          <cell r="G2674" t="str">
            <v xml:space="preserve">  .  .</v>
          </cell>
          <cell r="H2674">
            <v>0.01</v>
          </cell>
          <cell r="I2674">
            <v>0</v>
          </cell>
          <cell r="J2674">
            <v>0</v>
          </cell>
          <cell r="K2674">
            <v>0.01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0.01</v>
          </cell>
          <cell r="Q2674">
            <v>0</v>
          </cell>
          <cell r="R2674">
            <v>123</v>
          </cell>
          <cell r="S2674">
            <v>935</v>
          </cell>
          <cell r="T2674" t="str">
            <v>амортизация (Очистка воды)</v>
          </cell>
          <cell r="U2674">
            <v>40000</v>
          </cell>
          <cell r="V2674">
            <v>19</v>
          </cell>
          <cell r="W2674">
            <v>11</v>
          </cell>
          <cell r="X2674">
            <v>8</v>
          </cell>
          <cell r="Y2674">
            <v>57.894736842105267</v>
          </cell>
          <cell r="Z2674">
            <v>23157.894736842107</v>
          </cell>
          <cell r="AA2674">
            <v>16842.105263157893</v>
          </cell>
          <cell r="AB2674">
            <v>1684210.5263157892</v>
          </cell>
          <cell r="AC2674">
            <v>16842.095263157895</v>
          </cell>
          <cell r="AD2674">
            <v>0</v>
          </cell>
          <cell r="AE2674">
            <v>16842.105263157893</v>
          </cell>
          <cell r="AF2674">
            <v>0</v>
          </cell>
          <cell r="AG2674">
            <v>140.35087719298244</v>
          </cell>
          <cell r="AH2674">
            <v>175.43859649122805</v>
          </cell>
        </row>
        <row r="2675">
          <cell r="A2675">
            <v>4682</v>
          </cell>
          <cell r="B2675" t="str">
            <v>А/машина ГАЗ-3307 М 085 ВЕ</v>
          </cell>
          <cell r="C2675">
            <v>10</v>
          </cell>
          <cell r="D2675" t="str">
            <v>10</v>
          </cell>
          <cell r="E2675" t="str">
            <v>11.05.05</v>
          </cell>
          <cell r="F2675" t="str">
            <v>фургон, 4 тн, № двиг 40986, рамы 1481723</v>
          </cell>
          <cell r="G2675" t="str">
            <v>01.01.92</v>
          </cell>
          <cell r="H2675">
            <v>0.01</v>
          </cell>
          <cell r="I2675">
            <v>0</v>
          </cell>
          <cell r="J2675">
            <v>0</v>
          </cell>
          <cell r="K2675">
            <v>0.01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0.01</v>
          </cell>
          <cell r="Q2675">
            <v>0</v>
          </cell>
          <cell r="R2675">
            <v>124</v>
          </cell>
          <cell r="S2675">
            <v>935</v>
          </cell>
          <cell r="T2675" t="str">
            <v>Амортизация (канализация)</v>
          </cell>
          <cell r="U2675">
            <v>381000</v>
          </cell>
          <cell r="V2675">
            <v>36</v>
          </cell>
          <cell r="W2675">
            <v>28</v>
          </cell>
          <cell r="X2675">
            <v>8</v>
          </cell>
          <cell r="Y2675">
            <v>77.777777777777786</v>
          </cell>
          <cell r="Z2675">
            <v>296333.33333333337</v>
          </cell>
          <cell r="AA2675">
            <v>84666.666666666628</v>
          </cell>
          <cell r="AB2675">
            <v>8466666.6666666623</v>
          </cell>
          <cell r="AC2675">
            <v>84666.656666666633</v>
          </cell>
          <cell r="AD2675">
            <v>0</v>
          </cell>
          <cell r="AE2675">
            <v>84666.666666666628</v>
          </cell>
          <cell r="AF2675">
            <v>0</v>
          </cell>
          <cell r="AG2675">
            <v>705.5555555555552</v>
          </cell>
          <cell r="AH2675">
            <v>881.94444444444446</v>
          </cell>
        </row>
        <row r="2676">
          <cell r="A2676">
            <v>4685</v>
          </cell>
          <cell r="B2676" t="str">
            <v>Экскаватор ЭО 3323 Т 347</v>
          </cell>
          <cell r="C2676">
            <v>12.5</v>
          </cell>
          <cell r="D2676" t="str">
            <v>8</v>
          </cell>
          <cell r="E2676" t="str">
            <v>11.05.05</v>
          </cell>
          <cell r="F2676" t="str">
            <v>зав № 2743, № дв 016313</v>
          </cell>
          <cell r="G2676" t="str">
            <v>01.01.92</v>
          </cell>
          <cell r="H2676">
            <v>0.01</v>
          </cell>
          <cell r="I2676">
            <v>0</v>
          </cell>
          <cell r="J2676">
            <v>0</v>
          </cell>
          <cell r="K2676">
            <v>0.01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0.01</v>
          </cell>
          <cell r="Q2676">
            <v>0</v>
          </cell>
          <cell r="R2676">
            <v>123</v>
          </cell>
          <cell r="S2676">
            <v>935</v>
          </cell>
          <cell r="T2676" t="str">
            <v>Амортизация (водопровод)</v>
          </cell>
          <cell r="U2676">
            <v>952000</v>
          </cell>
          <cell r="V2676">
            <v>21</v>
          </cell>
          <cell r="W2676">
            <v>15</v>
          </cell>
          <cell r="X2676">
            <v>6</v>
          </cell>
          <cell r="Y2676">
            <v>71.428571428571431</v>
          </cell>
          <cell r="Z2676">
            <v>680000</v>
          </cell>
          <cell r="AA2676">
            <v>272000</v>
          </cell>
          <cell r="AB2676">
            <v>27200000</v>
          </cell>
          <cell r="AC2676">
            <v>271999.99</v>
          </cell>
          <cell r="AD2676">
            <v>0</v>
          </cell>
          <cell r="AE2676">
            <v>272000</v>
          </cell>
          <cell r="AF2676">
            <v>0</v>
          </cell>
          <cell r="AG2676">
            <v>2833.3333333333335</v>
          </cell>
          <cell r="AH2676">
            <v>3777.7777777777778</v>
          </cell>
        </row>
        <row r="2677">
          <cell r="A2677">
            <v>4687</v>
          </cell>
          <cell r="B2677" t="str">
            <v>Экскаватор ЭО 3326 Т 060 MAF</v>
          </cell>
          <cell r="C2677">
            <v>12.5</v>
          </cell>
          <cell r="D2677" t="str">
            <v>8</v>
          </cell>
          <cell r="E2677" t="str">
            <v>11.05.05</v>
          </cell>
          <cell r="F2677" t="str">
            <v>зав № 1654, № двиг 055732</v>
          </cell>
          <cell r="G2677" t="str">
            <v>01.01.92</v>
          </cell>
          <cell r="H2677">
            <v>0.01</v>
          </cell>
          <cell r="I2677">
            <v>0</v>
          </cell>
          <cell r="J2677">
            <v>0</v>
          </cell>
          <cell r="K2677">
            <v>0.01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0.01</v>
          </cell>
          <cell r="Q2677">
            <v>0</v>
          </cell>
          <cell r="R2677">
            <v>123</v>
          </cell>
          <cell r="S2677">
            <v>935</v>
          </cell>
          <cell r="T2677" t="str">
            <v>Амортизация (водопровод)</v>
          </cell>
          <cell r="U2677">
            <v>1000000</v>
          </cell>
          <cell r="V2677">
            <v>21</v>
          </cell>
          <cell r="W2677">
            <v>15</v>
          </cell>
          <cell r="X2677">
            <v>6</v>
          </cell>
          <cell r="Y2677">
            <v>71.428571428571431</v>
          </cell>
          <cell r="Z2677">
            <v>714285.71428571432</v>
          </cell>
          <cell r="AA2677">
            <v>285714.28571428568</v>
          </cell>
          <cell r="AB2677">
            <v>28571428.571428567</v>
          </cell>
          <cell r="AC2677">
            <v>285714.27571428567</v>
          </cell>
          <cell r="AD2677">
            <v>0</v>
          </cell>
          <cell r="AE2677">
            <v>285714.28571428568</v>
          </cell>
          <cell r="AF2677">
            <v>0</v>
          </cell>
          <cell r="AG2677">
            <v>2976.1904761904757</v>
          </cell>
          <cell r="AH2677">
            <v>3968.2539682539682</v>
          </cell>
        </row>
        <row r="2678">
          <cell r="A2678">
            <v>4688</v>
          </cell>
          <cell r="B2678" t="str">
            <v>Кан-ция от дома 16-17 Степной 4</v>
          </cell>
          <cell r="C2678">
            <v>3.6</v>
          </cell>
          <cell r="D2678" t="str">
            <v>28</v>
          </cell>
          <cell r="E2678" t="str">
            <v>11.05.05</v>
          </cell>
          <cell r="F2678" t="str">
            <v/>
          </cell>
          <cell r="G2678" t="str">
            <v xml:space="preserve">  .  .</v>
          </cell>
          <cell r="H2678">
            <v>275505.25</v>
          </cell>
          <cell r="I2678">
            <v>0</v>
          </cell>
          <cell r="J2678">
            <v>0</v>
          </cell>
          <cell r="K2678">
            <v>275505.25</v>
          </cell>
          <cell r="L2678">
            <v>0</v>
          </cell>
          <cell r="M2678">
            <v>826.52</v>
          </cell>
          <cell r="N2678">
            <v>826.52</v>
          </cell>
          <cell r="O2678">
            <v>23960.799999999999</v>
          </cell>
          <cell r="P2678">
            <v>251544.45</v>
          </cell>
          <cell r="Q2678">
            <v>1377.53</v>
          </cell>
          <cell r="R2678">
            <v>123</v>
          </cell>
          <cell r="S2678">
            <v>935</v>
          </cell>
          <cell r="T2678" t="str">
            <v>Амортизация (канализация)</v>
          </cell>
          <cell r="U2678">
            <v>2524808.2999999998</v>
          </cell>
          <cell r="V2678">
            <v>39</v>
          </cell>
          <cell r="W2678">
            <v>15</v>
          </cell>
          <cell r="X2678">
            <v>24</v>
          </cell>
          <cell r="Y2678">
            <v>38.461538461538467</v>
          </cell>
          <cell r="Z2678">
            <v>971080.11538461572</v>
          </cell>
          <cell r="AA2678">
            <v>1553728.1846153846</v>
          </cell>
          <cell r="AB2678">
            <v>6.1767539876764701</v>
          </cell>
          <cell r="AC2678">
            <v>1426222.9015633028</v>
          </cell>
          <cell r="AD2678">
            <v>124039.16694791835</v>
          </cell>
          <cell r="AE2678">
            <v>1701728.1515633028</v>
          </cell>
          <cell r="AF2678">
            <v>147999.96694791835</v>
          </cell>
          <cell r="AG2678">
            <v>5105.1844546899083</v>
          </cell>
          <cell r="AH2678">
            <v>5394.8895299145297</v>
          </cell>
        </row>
        <row r="2679">
          <cell r="A2679">
            <v>4689</v>
          </cell>
          <cell r="B2679" t="str">
            <v>Кан-ция от дома 7-8 Восток-5</v>
          </cell>
          <cell r="C2679">
            <v>3.6</v>
          </cell>
          <cell r="D2679" t="str">
            <v>28</v>
          </cell>
          <cell r="E2679" t="str">
            <v>11.05.05</v>
          </cell>
          <cell r="F2679" t="str">
            <v/>
          </cell>
          <cell r="G2679" t="str">
            <v xml:space="preserve">  .  .</v>
          </cell>
          <cell r="H2679">
            <v>8174.62</v>
          </cell>
          <cell r="I2679">
            <v>0</v>
          </cell>
          <cell r="J2679">
            <v>0</v>
          </cell>
          <cell r="K2679">
            <v>8174.62</v>
          </cell>
          <cell r="L2679">
            <v>0</v>
          </cell>
          <cell r="M2679">
            <v>24.52</v>
          </cell>
          <cell r="N2679">
            <v>24.52</v>
          </cell>
          <cell r="O2679">
            <v>710.84</v>
          </cell>
          <cell r="P2679">
            <v>7463.78</v>
          </cell>
          <cell r="Q2679">
            <v>40.869999999999997</v>
          </cell>
          <cell r="R2679">
            <v>123</v>
          </cell>
          <cell r="S2679">
            <v>935</v>
          </cell>
          <cell r="T2679" t="str">
            <v>Амортизация (канализация)</v>
          </cell>
          <cell r="U2679">
            <v>2866027.1</v>
          </cell>
          <cell r="V2679">
            <v>39</v>
          </cell>
          <cell r="W2679">
            <v>15</v>
          </cell>
          <cell r="X2679">
            <v>24</v>
          </cell>
          <cell r="Y2679">
            <v>38.461538461538467</v>
          </cell>
          <cell r="Z2679">
            <v>1102318.1153846157</v>
          </cell>
          <cell r="AA2679">
            <v>1763708.9846153844</v>
          </cell>
          <cell r="AB2679">
            <v>236.30238091361005</v>
          </cell>
          <cell r="AC2679">
            <v>1923507.5490640148</v>
          </cell>
          <cell r="AD2679">
            <v>167262.34444863058</v>
          </cell>
          <cell r="AE2679">
            <v>1931682.1690640149</v>
          </cell>
          <cell r="AF2679">
            <v>167973.18444863058</v>
          </cell>
          <cell r="AG2679">
            <v>5795.0465071920444</v>
          </cell>
          <cell r="AH2679">
            <v>6123.989529914531</v>
          </cell>
        </row>
        <row r="2680">
          <cell r="A2680">
            <v>4690</v>
          </cell>
          <cell r="B2680" t="str">
            <v>Мачта осветительная  N1</v>
          </cell>
          <cell r="C2680">
            <v>25</v>
          </cell>
          <cell r="D2680" t="str">
            <v>4</v>
          </cell>
          <cell r="E2680" t="str">
            <v>11.05.05</v>
          </cell>
          <cell r="F2680" t="str">
            <v/>
          </cell>
          <cell r="G2680" t="str">
            <v xml:space="preserve">  .  .</v>
          </cell>
          <cell r="H2680">
            <v>0.01</v>
          </cell>
          <cell r="I2680">
            <v>0</v>
          </cell>
          <cell r="J2680">
            <v>0</v>
          </cell>
          <cell r="K2680">
            <v>0.01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0.01</v>
          </cell>
          <cell r="Q2680">
            <v>0</v>
          </cell>
          <cell r="R2680">
            <v>123</v>
          </cell>
          <cell r="S2680">
            <v>935</v>
          </cell>
          <cell r="T2680" t="str">
            <v/>
          </cell>
          <cell r="U2680">
            <v>159100</v>
          </cell>
          <cell r="V2680">
            <v>7</v>
          </cell>
          <cell r="W2680">
            <v>5</v>
          </cell>
          <cell r="X2680">
            <v>2</v>
          </cell>
          <cell r="Y2680">
            <v>71.428571428571431</v>
          </cell>
          <cell r="Z2680">
            <v>113642.85714285714</v>
          </cell>
          <cell r="AA2680">
            <v>45457.142857142855</v>
          </cell>
          <cell r="AB2680">
            <v>4545714.2857142854</v>
          </cell>
          <cell r="AC2680">
            <v>45457.132857142853</v>
          </cell>
          <cell r="AD2680">
            <v>0</v>
          </cell>
          <cell r="AE2680">
            <v>45457.142857142855</v>
          </cell>
          <cell r="AF2680">
            <v>0</v>
          </cell>
          <cell r="AG2680">
            <v>947.02380952380952</v>
          </cell>
          <cell r="AH2680">
            <v>1894.047619047619</v>
          </cell>
        </row>
        <row r="2681">
          <cell r="A2681">
            <v>4692</v>
          </cell>
          <cell r="B2681" t="str">
            <v>Мачта осветительная</v>
          </cell>
          <cell r="C2681">
            <v>25</v>
          </cell>
          <cell r="D2681" t="str">
            <v>4</v>
          </cell>
          <cell r="E2681" t="str">
            <v>11.05.05</v>
          </cell>
          <cell r="F2681" t="str">
            <v/>
          </cell>
          <cell r="G2681" t="str">
            <v xml:space="preserve">  .  .</v>
          </cell>
          <cell r="H2681">
            <v>0.01</v>
          </cell>
          <cell r="I2681">
            <v>0</v>
          </cell>
          <cell r="J2681">
            <v>0</v>
          </cell>
          <cell r="K2681">
            <v>0.01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0.01</v>
          </cell>
          <cell r="Q2681">
            <v>0</v>
          </cell>
          <cell r="R2681">
            <v>123</v>
          </cell>
          <cell r="S2681">
            <v>821.1</v>
          </cell>
          <cell r="T2681" t="str">
            <v/>
          </cell>
          <cell r="U2681">
            <v>159100</v>
          </cell>
          <cell r="V2681">
            <v>7</v>
          </cell>
          <cell r="W2681">
            <v>5</v>
          </cell>
          <cell r="X2681">
            <v>2</v>
          </cell>
          <cell r="Y2681">
            <v>71.428571428571431</v>
          </cell>
          <cell r="Z2681">
            <v>113642.85714285714</v>
          </cell>
          <cell r="AA2681">
            <v>45457.142857142855</v>
          </cell>
          <cell r="AB2681">
            <v>4545714.2857142854</v>
          </cell>
          <cell r="AC2681">
            <v>45457.132857142853</v>
          </cell>
          <cell r="AD2681">
            <v>0</v>
          </cell>
          <cell r="AE2681">
            <v>45457.142857142855</v>
          </cell>
          <cell r="AF2681">
            <v>0</v>
          </cell>
          <cell r="AG2681">
            <v>947.02380952380952</v>
          </cell>
          <cell r="AH2681">
            <v>1894.047619047619</v>
          </cell>
        </row>
        <row r="2682">
          <cell r="A2682">
            <v>4708</v>
          </cell>
          <cell r="B2682" t="str">
            <v>Радиостанция 1р 2183</v>
          </cell>
          <cell r="C2682">
            <v>25</v>
          </cell>
          <cell r="D2682" t="str">
            <v>4</v>
          </cell>
          <cell r="E2682" t="str">
            <v>11.05.05</v>
          </cell>
          <cell r="F2682" t="str">
            <v/>
          </cell>
          <cell r="G2682" t="str">
            <v xml:space="preserve">  .  .</v>
          </cell>
          <cell r="H2682">
            <v>0.01</v>
          </cell>
          <cell r="I2682">
            <v>0</v>
          </cell>
          <cell r="J2682">
            <v>0</v>
          </cell>
          <cell r="K2682">
            <v>0.01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0.01</v>
          </cell>
          <cell r="Q2682">
            <v>0</v>
          </cell>
          <cell r="R2682">
            <v>123</v>
          </cell>
          <cell r="S2682">
            <v>935</v>
          </cell>
          <cell r="T2682" t="str">
            <v>Амортизация (водопровод)</v>
          </cell>
          <cell r="U2682">
            <v>12000</v>
          </cell>
          <cell r="V2682">
            <v>7</v>
          </cell>
          <cell r="W2682">
            <v>5</v>
          </cell>
          <cell r="X2682">
            <v>2</v>
          </cell>
          <cell r="Y2682">
            <v>71.428571428571431</v>
          </cell>
          <cell r="Z2682">
            <v>8571.4285714285725</v>
          </cell>
          <cell r="AA2682">
            <v>3428.5714285714275</v>
          </cell>
          <cell r="AB2682">
            <v>342857.14285714272</v>
          </cell>
          <cell r="AC2682">
            <v>3428.5614285714273</v>
          </cell>
          <cell r="AD2682">
            <v>0</v>
          </cell>
          <cell r="AE2682">
            <v>3428.5714285714275</v>
          </cell>
          <cell r="AF2682">
            <v>0</v>
          </cell>
          <cell r="AG2682">
            <v>71.428571428571402</v>
          </cell>
          <cell r="AH2682">
            <v>142.85714285714286</v>
          </cell>
        </row>
        <row r="2683">
          <cell r="A2683">
            <v>4709</v>
          </cell>
          <cell r="B2683" t="str">
            <v>Радиостанция 1р 2183</v>
          </cell>
          <cell r="C2683">
            <v>25</v>
          </cell>
          <cell r="D2683" t="str">
            <v>4</v>
          </cell>
          <cell r="E2683" t="str">
            <v>11.05.05</v>
          </cell>
          <cell r="F2683" t="str">
            <v/>
          </cell>
          <cell r="G2683" t="str">
            <v xml:space="preserve">  .  .</v>
          </cell>
          <cell r="H2683">
            <v>0.01</v>
          </cell>
          <cell r="I2683">
            <v>0</v>
          </cell>
          <cell r="J2683">
            <v>0</v>
          </cell>
          <cell r="K2683">
            <v>0.01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0.01</v>
          </cell>
          <cell r="Q2683">
            <v>0</v>
          </cell>
          <cell r="R2683">
            <v>123</v>
          </cell>
          <cell r="S2683">
            <v>935</v>
          </cell>
          <cell r="T2683" t="str">
            <v>Амортизация (водопровод)</v>
          </cell>
          <cell r="U2683">
            <v>12000</v>
          </cell>
          <cell r="V2683">
            <v>7</v>
          </cell>
          <cell r="W2683">
            <v>5</v>
          </cell>
          <cell r="X2683">
            <v>2</v>
          </cell>
          <cell r="Y2683">
            <v>71.428571428571431</v>
          </cell>
          <cell r="Z2683">
            <v>8571.4285714285725</v>
          </cell>
          <cell r="AA2683">
            <v>3428.5714285714275</v>
          </cell>
          <cell r="AB2683">
            <v>342857.14285714272</v>
          </cell>
          <cell r="AC2683">
            <v>3428.5614285714273</v>
          </cell>
          <cell r="AD2683">
            <v>0</v>
          </cell>
          <cell r="AE2683">
            <v>3428.5714285714275</v>
          </cell>
          <cell r="AF2683">
            <v>0</v>
          </cell>
          <cell r="AG2683">
            <v>71.428571428571402</v>
          </cell>
          <cell r="AH2683">
            <v>142.85714285714286</v>
          </cell>
        </row>
        <row r="2684">
          <cell r="A2684">
            <v>4717</v>
          </cell>
          <cell r="B2684" t="str">
            <v>Генератор Г-3-112</v>
          </cell>
          <cell r="C2684">
            <v>8</v>
          </cell>
          <cell r="D2684" t="str">
            <v>13</v>
          </cell>
          <cell r="E2684" t="str">
            <v>11.05.05</v>
          </cell>
          <cell r="F2684" t="str">
            <v/>
          </cell>
          <cell r="G2684" t="str">
            <v>01.01.89</v>
          </cell>
          <cell r="H2684">
            <v>0.01</v>
          </cell>
          <cell r="I2684">
            <v>0</v>
          </cell>
          <cell r="J2684">
            <v>0</v>
          </cell>
          <cell r="K2684">
            <v>0.01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0.01</v>
          </cell>
          <cell r="Q2684">
            <v>0</v>
          </cell>
          <cell r="R2684">
            <v>123</v>
          </cell>
          <cell r="S2684">
            <v>845.8</v>
          </cell>
          <cell r="T2684" t="str">
            <v>Амортизация (ремонт и регулир на сетях физ и юр лиц)</v>
          </cell>
          <cell r="U2684">
            <v>62000</v>
          </cell>
          <cell r="V2684">
            <v>29</v>
          </cell>
          <cell r="W2684">
            <v>18</v>
          </cell>
          <cell r="X2684">
            <v>11</v>
          </cell>
          <cell r="Y2684">
            <v>62.068965517241381</v>
          </cell>
          <cell r="Z2684">
            <v>38482.758620689659</v>
          </cell>
          <cell r="AA2684">
            <v>23517.241379310341</v>
          </cell>
          <cell r="AB2684">
            <v>2351724.137931034</v>
          </cell>
          <cell r="AC2684">
            <v>23517.231379310342</v>
          </cell>
          <cell r="AD2684">
            <v>0</v>
          </cell>
          <cell r="AE2684">
            <v>23517.241379310341</v>
          </cell>
          <cell r="AF2684">
            <v>0</v>
          </cell>
          <cell r="AG2684">
            <v>156.78160919540227</v>
          </cell>
          <cell r="AH2684">
            <v>178.16091954022988</v>
          </cell>
        </row>
        <row r="2685">
          <cell r="A2685">
            <v>4725</v>
          </cell>
          <cell r="B2685" t="str">
            <v>А/машина КАМАЗ 55111 М 117 ВЕ самосвал</v>
          </cell>
          <cell r="C2685">
            <v>10</v>
          </cell>
          <cell r="D2685" t="str">
            <v>10</v>
          </cell>
          <cell r="E2685" t="str">
            <v>11.05.05</v>
          </cell>
          <cell r="F2685" t="str">
            <v>с/свал, 13 тн, № двиг 0973707, куз 1515304, шасси 1013755</v>
          </cell>
          <cell r="G2685" t="str">
            <v>01.01.92</v>
          </cell>
          <cell r="H2685">
            <v>0.01</v>
          </cell>
          <cell r="I2685">
            <v>0</v>
          </cell>
          <cell r="J2685">
            <v>0</v>
          </cell>
          <cell r="K2685">
            <v>0.01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0.01</v>
          </cell>
          <cell r="Q2685">
            <v>0</v>
          </cell>
          <cell r="R2685">
            <v>124</v>
          </cell>
          <cell r="S2685">
            <v>935</v>
          </cell>
          <cell r="T2685" t="str">
            <v>Амортизация Очистка сточной жидкости</v>
          </cell>
          <cell r="U2685">
            <v>2500000</v>
          </cell>
          <cell r="V2685">
            <v>23</v>
          </cell>
          <cell r="W2685">
            <v>15</v>
          </cell>
          <cell r="X2685">
            <v>8</v>
          </cell>
          <cell r="Y2685">
            <v>65.217391304347828</v>
          </cell>
          <cell r="Z2685">
            <v>1630434.7826086956</v>
          </cell>
          <cell r="AA2685">
            <v>869565.21739130444</v>
          </cell>
          <cell r="AB2685">
            <v>86956521.739130437</v>
          </cell>
          <cell r="AC2685">
            <v>869565.20739130443</v>
          </cell>
          <cell r="AD2685">
            <v>0</v>
          </cell>
          <cell r="AE2685">
            <v>869565.21739130444</v>
          </cell>
          <cell r="AF2685">
            <v>0</v>
          </cell>
          <cell r="AG2685">
            <v>7246.3768115942039</v>
          </cell>
          <cell r="AH2685">
            <v>9057.971014492754</v>
          </cell>
        </row>
        <row r="2686">
          <cell r="A2686">
            <v>4726</v>
          </cell>
          <cell r="B2686" t="str">
            <v>А/машина КАМАЗ 55111 М 042 ВЕ самосвал</v>
          </cell>
          <cell r="C2686">
            <v>10</v>
          </cell>
          <cell r="D2686" t="str">
            <v>10</v>
          </cell>
          <cell r="E2686" t="str">
            <v>11.05.05</v>
          </cell>
          <cell r="F2686" t="str">
            <v>с/свал, 13 тн, № двиг 970131, куз 1512321, шасси 1012857</v>
          </cell>
          <cell r="G2686" t="str">
            <v>01.01.92</v>
          </cell>
          <cell r="H2686">
            <v>0.01</v>
          </cell>
          <cell r="I2686">
            <v>0</v>
          </cell>
          <cell r="J2686">
            <v>0</v>
          </cell>
          <cell r="K2686">
            <v>0.01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0.01</v>
          </cell>
          <cell r="Q2686">
            <v>0</v>
          </cell>
          <cell r="R2686">
            <v>124</v>
          </cell>
          <cell r="S2686">
            <v>935</v>
          </cell>
          <cell r="T2686" t="str">
            <v>Амортизация (водопровод)</v>
          </cell>
          <cell r="U2686">
            <v>2500000</v>
          </cell>
          <cell r="V2686">
            <v>23</v>
          </cell>
          <cell r="W2686">
            <v>15</v>
          </cell>
          <cell r="X2686">
            <v>8</v>
          </cell>
          <cell r="Y2686">
            <v>65.217391304347828</v>
          </cell>
          <cell r="Z2686">
            <v>1630434.7826086956</v>
          </cell>
          <cell r="AA2686">
            <v>869565.21739130444</v>
          </cell>
          <cell r="AB2686">
            <v>86956521.739130437</v>
          </cell>
          <cell r="AC2686">
            <v>869565.20739130443</v>
          </cell>
          <cell r="AD2686">
            <v>0</v>
          </cell>
          <cell r="AE2686">
            <v>869565.21739130444</v>
          </cell>
          <cell r="AF2686">
            <v>0</v>
          </cell>
          <cell r="AG2686">
            <v>7246.3768115942039</v>
          </cell>
          <cell r="AH2686">
            <v>9057.971014492754</v>
          </cell>
        </row>
        <row r="2687">
          <cell r="A2687">
            <v>4748</v>
          </cell>
          <cell r="B2687" t="str">
            <v>Сварочный агрегат АДД 305</v>
          </cell>
          <cell r="C2687">
            <v>10</v>
          </cell>
          <cell r="D2687" t="str">
            <v>10</v>
          </cell>
          <cell r="E2687" t="str">
            <v>11.05.05</v>
          </cell>
          <cell r="F2687" t="str">
            <v/>
          </cell>
          <cell r="G2687" t="str">
            <v xml:space="preserve">  .  .</v>
          </cell>
          <cell r="H2687">
            <v>0.01</v>
          </cell>
          <cell r="I2687">
            <v>0</v>
          </cell>
          <cell r="J2687">
            <v>0</v>
          </cell>
          <cell r="K2687">
            <v>0.01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0.01</v>
          </cell>
          <cell r="Q2687">
            <v>0</v>
          </cell>
          <cell r="R2687">
            <v>123</v>
          </cell>
          <cell r="S2687">
            <v>935</v>
          </cell>
          <cell r="T2687" t="str">
            <v>Амортизация Очистка сточной жидкости</v>
          </cell>
          <cell r="U2687">
            <v>476000</v>
          </cell>
          <cell r="V2687">
            <v>19</v>
          </cell>
          <cell r="W2687">
            <v>11</v>
          </cell>
          <cell r="X2687">
            <v>8</v>
          </cell>
          <cell r="Y2687">
            <v>57.894736842105267</v>
          </cell>
          <cell r="Z2687">
            <v>275578.94736842107</v>
          </cell>
          <cell r="AA2687">
            <v>200421.05263157893</v>
          </cell>
          <cell r="AB2687">
            <v>20042105.263157893</v>
          </cell>
          <cell r="AC2687">
            <v>200421.04263157892</v>
          </cell>
          <cell r="AD2687">
            <v>0</v>
          </cell>
          <cell r="AE2687">
            <v>200421.05263157893</v>
          </cell>
          <cell r="AF2687">
            <v>0</v>
          </cell>
          <cell r="AG2687">
            <v>1670.1754385964912</v>
          </cell>
          <cell r="AH2687">
            <v>2087.719298245614</v>
          </cell>
        </row>
        <row r="2688">
          <cell r="A2688">
            <v>4749</v>
          </cell>
          <cell r="B2688" t="str">
            <v>Сварочный агрегат АДД-305</v>
          </cell>
          <cell r="C2688">
            <v>10</v>
          </cell>
          <cell r="D2688" t="str">
            <v>10</v>
          </cell>
          <cell r="E2688" t="str">
            <v>11.05.05</v>
          </cell>
          <cell r="F2688" t="str">
            <v/>
          </cell>
          <cell r="G2688" t="str">
            <v xml:space="preserve">  .  .</v>
          </cell>
          <cell r="H2688">
            <v>0.01</v>
          </cell>
          <cell r="I2688">
            <v>0</v>
          </cell>
          <cell r="J2688">
            <v>0</v>
          </cell>
          <cell r="K2688">
            <v>0.01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0.01</v>
          </cell>
          <cell r="Q2688">
            <v>0</v>
          </cell>
          <cell r="R2688">
            <v>123</v>
          </cell>
          <cell r="S2688">
            <v>935</v>
          </cell>
          <cell r="T2688" t="str">
            <v>Амортизация (водопровод)</v>
          </cell>
          <cell r="U2688">
            <v>476000</v>
          </cell>
          <cell r="V2688">
            <v>19</v>
          </cell>
          <cell r="W2688">
            <v>11</v>
          </cell>
          <cell r="X2688">
            <v>8</v>
          </cell>
          <cell r="Y2688">
            <v>57.894736842105267</v>
          </cell>
          <cell r="Z2688">
            <v>275578.94736842107</v>
          </cell>
          <cell r="AA2688">
            <v>200421.05263157893</v>
          </cell>
          <cell r="AB2688">
            <v>20042105.263157893</v>
          </cell>
          <cell r="AC2688">
            <v>200421.04263157892</v>
          </cell>
          <cell r="AD2688">
            <v>0</v>
          </cell>
          <cell r="AE2688">
            <v>200421.05263157893</v>
          </cell>
          <cell r="AF2688">
            <v>0</v>
          </cell>
          <cell r="AG2688">
            <v>1670.1754385964912</v>
          </cell>
          <cell r="AH2688">
            <v>2087.719298245614</v>
          </cell>
        </row>
        <row r="2689">
          <cell r="A2689">
            <v>4763</v>
          </cell>
          <cell r="B2689" t="str">
            <v>Прибор-частотомер Ч-3-54</v>
          </cell>
          <cell r="C2689">
            <v>10</v>
          </cell>
          <cell r="D2689" t="str">
            <v>10</v>
          </cell>
          <cell r="E2689" t="str">
            <v>11.05.05</v>
          </cell>
          <cell r="F2689" t="str">
            <v/>
          </cell>
          <cell r="G2689" t="str">
            <v>01.01.85</v>
          </cell>
          <cell r="H2689">
            <v>0.01</v>
          </cell>
          <cell r="I2689">
            <v>0</v>
          </cell>
          <cell r="J2689">
            <v>0</v>
          </cell>
          <cell r="K2689">
            <v>0.01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0.01</v>
          </cell>
          <cell r="Q2689">
            <v>0</v>
          </cell>
          <cell r="R2689">
            <v>123</v>
          </cell>
          <cell r="S2689">
            <v>845.8</v>
          </cell>
          <cell r="T2689" t="str">
            <v>Амортизация (ремонт и регулир на сетях физ и юр лиц)</v>
          </cell>
          <cell r="U2689">
            <v>48000</v>
          </cell>
          <cell r="V2689">
            <v>31</v>
          </cell>
          <cell r="W2689">
            <v>23</v>
          </cell>
          <cell r="X2689">
            <v>8</v>
          </cell>
          <cell r="Y2689">
            <v>74.193548387096769</v>
          </cell>
          <cell r="Z2689">
            <v>35612.903225806447</v>
          </cell>
          <cell r="AA2689">
            <v>12387.096774193553</v>
          </cell>
          <cell r="AB2689">
            <v>1238709.6774193554</v>
          </cell>
          <cell r="AC2689">
            <v>12387.086774193554</v>
          </cell>
          <cell r="AD2689">
            <v>0</v>
          </cell>
          <cell r="AE2689">
            <v>12387.096774193555</v>
          </cell>
          <cell r="AF2689">
            <v>0</v>
          </cell>
          <cell r="AG2689">
            <v>103.22580645161294</v>
          </cell>
          <cell r="AH2689">
            <v>129.03225806451613</v>
          </cell>
        </row>
        <row r="2690">
          <cell r="A2690">
            <v>4764</v>
          </cell>
          <cell r="B2690" t="str">
            <v>Прибор генератор импульсов Г-5-54</v>
          </cell>
          <cell r="C2690">
            <v>10</v>
          </cell>
          <cell r="D2690" t="str">
            <v>10</v>
          </cell>
          <cell r="E2690" t="str">
            <v>11.05.05</v>
          </cell>
          <cell r="F2690" t="str">
            <v/>
          </cell>
          <cell r="G2690" t="str">
            <v>01.01.82</v>
          </cell>
          <cell r="H2690">
            <v>0.01</v>
          </cell>
          <cell r="I2690">
            <v>0</v>
          </cell>
          <cell r="J2690">
            <v>0</v>
          </cell>
          <cell r="K2690">
            <v>0.01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0.01</v>
          </cell>
          <cell r="Q2690">
            <v>0</v>
          </cell>
          <cell r="R2690">
            <v>123</v>
          </cell>
          <cell r="S2690">
            <v>845.8</v>
          </cell>
          <cell r="T2690" t="str">
            <v>Амортизация (ремонт и регулир на сетях физ и юр лиц)</v>
          </cell>
          <cell r="U2690">
            <v>48000</v>
          </cell>
          <cell r="V2690">
            <v>34</v>
          </cell>
          <cell r="W2690">
            <v>26</v>
          </cell>
          <cell r="X2690">
            <v>8</v>
          </cell>
          <cell r="Y2690">
            <v>76.470588235294116</v>
          </cell>
          <cell r="Z2690">
            <v>36705.882352941175</v>
          </cell>
          <cell r="AA2690">
            <v>11294.117647058825</v>
          </cell>
          <cell r="AB2690">
            <v>1129411.7647058824</v>
          </cell>
          <cell r="AC2690">
            <v>11294.107647058823</v>
          </cell>
          <cell r="AD2690">
            <v>0</v>
          </cell>
          <cell r="AE2690">
            <v>11294.117647058823</v>
          </cell>
          <cell r="AF2690">
            <v>0</v>
          </cell>
          <cell r="AG2690">
            <v>94.117647058823536</v>
          </cell>
          <cell r="AH2690">
            <v>117.64705882352941</v>
          </cell>
        </row>
        <row r="2691">
          <cell r="A2691">
            <v>4765</v>
          </cell>
          <cell r="B2691" t="str">
            <v>Кан-ция по ул Кошубаева 11</v>
          </cell>
          <cell r="C2691">
            <v>3.6</v>
          </cell>
          <cell r="D2691" t="str">
            <v>28</v>
          </cell>
          <cell r="E2691" t="str">
            <v>11.05.05</v>
          </cell>
          <cell r="F2691" t="str">
            <v/>
          </cell>
          <cell r="G2691" t="str">
            <v xml:space="preserve">  .  .</v>
          </cell>
          <cell r="H2691">
            <v>221.73</v>
          </cell>
          <cell r="I2691">
            <v>0</v>
          </cell>
          <cell r="J2691">
            <v>0</v>
          </cell>
          <cell r="K2691">
            <v>221.73</v>
          </cell>
          <cell r="L2691">
            <v>0</v>
          </cell>
          <cell r="M2691">
            <v>0.67</v>
          </cell>
          <cell r="N2691">
            <v>0.67</v>
          </cell>
          <cell r="O2691">
            <v>19.41</v>
          </cell>
          <cell r="P2691">
            <v>202.32</v>
          </cell>
          <cell r="Q2691">
            <v>1.1100000000000001</v>
          </cell>
          <cell r="R2691">
            <v>123</v>
          </cell>
          <cell r="S2691">
            <v>935</v>
          </cell>
          <cell r="T2691" t="str">
            <v>Амортизация (канализация)</v>
          </cell>
          <cell r="U2691">
            <v>38235.050000000003</v>
          </cell>
          <cell r="V2691">
            <v>39</v>
          </cell>
          <cell r="W2691">
            <v>15</v>
          </cell>
          <cell r="X2691">
            <v>24</v>
          </cell>
          <cell r="Y2691">
            <v>38.461538461538467</v>
          </cell>
          <cell r="Z2691">
            <v>14705.788461538466</v>
          </cell>
          <cell r="AA2691">
            <v>23529.261538461535</v>
          </cell>
          <cell r="AB2691">
            <v>116.29725948231285</v>
          </cell>
          <cell r="AC2691">
            <v>25564.861345013229</v>
          </cell>
          <cell r="AD2691">
            <v>2237.9198065516925</v>
          </cell>
          <cell r="AE2691">
            <v>25786.591345013228</v>
          </cell>
          <cell r="AF2691">
            <v>2257.3298065516924</v>
          </cell>
          <cell r="AG2691">
            <v>77.359774035039692</v>
          </cell>
          <cell r="AH2691">
            <v>81.698824786324792</v>
          </cell>
        </row>
        <row r="2692">
          <cell r="A2692">
            <v>4766</v>
          </cell>
          <cell r="B2692" t="str">
            <v>Водопровод к жил.дому УВД</v>
          </cell>
          <cell r="C2692">
            <v>4</v>
          </cell>
          <cell r="D2692" t="str">
            <v>25</v>
          </cell>
          <cell r="E2692" t="str">
            <v>11.05.05</v>
          </cell>
          <cell r="F2692" t="str">
            <v/>
          </cell>
          <cell r="G2692" t="str">
            <v xml:space="preserve">  .  .</v>
          </cell>
          <cell r="H2692">
            <v>196.8</v>
          </cell>
          <cell r="I2692">
            <v>0</v>
          </cell>
          <cell r="J2692">
            <v>0</v>
          </cell>
          <cell r="K2692">
            <v>196.8</v>
          </cell>
          <cell r="L2692">
            <v>0</v>
          </cell>
          <cell r="M2692">
            <v>0.66</v>
          </cell>
          <cell r="N2692">
            <v>0.66</v>
          </cell>
          <cell r="O2692">
            <v>19.12</v>
          </cell>
          <cell r="P2692">
            <v>177.68</v>
          </cell>
          <cell r="Q2692">
            <v>0.98</v>
          </cell>
          <cell r="R2692">
            <v>123</v>
          </cell>
          <cell r="S2692">
            <v>935</v>
          </cell>
          <cell r="T2692" t="str">
            <v>Амортизация (водопровод)</v>
          </cell>
          <cell r="U2692">
            <v>505296</v>
          </cell>
          <cell r="V2692">
            <v>40</v>
          </cell>
          <cell r="W2692">
            <v>15</v>
          </cell>
          <cell r="X2692">
            <v>25</v>
          </cell>
          <cell r="Y2692">
            <v>37.5</v>
          </cell>
          <cell r="Z2692">
            <v>189486</v>
          </cell>
          <cell r="AA2692">
            <v>315810</v>
          </cell>
          <cell r="AB2692">
            <v>1777.4088248536696</v>
          </cell>
          <cell r="AC2692">
            <v>349597.25673120219</v>
          </cell>
          <cell r="AD2692">
            <v>33964.936731202164</v>
          </cell>
          <cell r="AE2692">
            <v>349794.05673120217</v>
          </cell>
          <cell r="AF2692">
            <v>33984.056731202167</v>
          </cell>
          <cell r="AG2692">
            <v>1165.9801891040072</v>
          </cell>
          <cell r="AH2692">
            <v>1052.7</v>
          </cell>
        </row>
        <row r="2693">
          <cell r="A2693">
            <v>4767</v>
          </cell>
          <cell r="B2693" t="str">
            <v>А/машина КАМАЗ 55111 М 818</v>
          </cell>
          <cell r="C2693">
            <v>10</v>
          </cell>
          <cell r="D2693" t="str">
            <v>10</v>
          </cell>
          <cell r="E2693" t="str">
            <v>11.05.05</v>
          </cell>
          <cell r="F2693" t="str">
            <v>с/свал, 13 тн, № двиг 0942031, куз 1494296, шасси 2005330</v>
          </cell>
          <cell r="G2693" t="str">
            <v>01.01.92</v>
          </cell>
          <cell r="H2693">
            <v>0.01</v>
          </cell>
          <cell r="I2693">
            <v>0</v>
          </cell>
          <cell r="J2693">
            <v>0</v>
          </cell>
          <cell r="K2693">
            <v>0.01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0.01</v>
          </cell>
          <cell r="Q2693">
            <v>0</v>
          </cell>
          <cell r="R2693">
            <v>124</v>
          </cell>
          <cell r="S2693">
            <v>935</v>
          </cell>
          <cell r="T2693" t="str">
            <v>Амортизация Очистка сточной жидкости</v>
          </cell>
          <cell r="U2693">
            <v>2500000</v>
          </cell>
          <cell r="V2693">
            <v>23</v>
          </cell>
          <cell r="W2693">
            <v>15</v>
          </cell>
          <cell r="X2693">
            <v>8</v>
          </cell>
          <cell r="Y2693">
            <v>65.217391304347828</v>
          </cell>
          <cell r="Z2693">
            <v>1630434.7826086956</v>
          </cell>
          <cell r="AA2693">
            <v>869565.21739130444</v>
          </cell>
          <cell r="AB2693">
            <v>86956521.739130437</v>
          </cell>
          <cell r="AC2693">
            <v>869565.20739130443</v>
          </cell>
          <cell r="AD2693">
            <v>0</v>
          </cell>
          <cell r="AE2693">
            <v>869565.21739130444</v>
          </cell>
          <cell r="AF2693">
            <v>0</v>
          </cell>
          <cell r="AG2693">
            <v>7246.3768115942039</v>
          </cell>
          <cell r="AH2693">
            <v>9057.971014492754</v>
          </cell>
        </row>
        <row r="2694">
          <cell r="A2694">
            <v>4770</v>
          </cell>
          <cell r="B2694" t="str">
            <v>Телефон PANASONIK</v>
          </cell>
          <cell r="C2694">
            <v>15</v>
          </cell>
          <cell r="D2694" t="str">
            <v>7</v>
          </cell>
          <cell r="E2694" t="str">
            <v>11.05.05</v>
          </cell>
          <cell r="F2694" t="str">
            <v/>
          </cell>
          <cell r="G2694" t="str">
            <v xml:space="preserve">  .  .</v>
          </cell>
          <cell r="H2694">
            <v>0.01</v>
          </cell>
          <cell r="I2694">
            <v>0</v>
          </cell>
          <cell r="J2694">
            <v>0</v>
          </cell>
          <cell r="K2694">
            <v>0.01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0.01</v>
          </cell>
          <cell r="Q2694">
            <v>0</v>
          </cell>
          <cell r="R2694">
            <v>123</v>
          </cell>
          <cell r="S2694">
            <v>821.1</v>
          </cell>
          <cell r="T2694" t="str">
            <v>Амортизация Водопровод</v>
          </cell>
          <cell r="U2694">
            <v>2000</v>
          </cell>
          <cell r="V2694">
            <v>13</v>
          </cell>
          <cell r="W2694">
            <v>8</v>
          </cell>
          <cell r="X2694">
            <v>5</v>
          </cell>
          <cell r="Y2694">
            <v>61.53846153846154</v>
          </cell>
          <cell r="Z2694">
            <v>1230.7692307692309</v>
          </cell>
          <cell r="AA2694">
            <v>769.23076923076906</v>
          </cell>
          <cell r="AB2694">
            <v>76923.076923076907</v>
          </cell>
          <cell r="AC2694">
            <v>769.22076923076906</v>
          </cell>
          <cell r="AD2694">
            <v>0</v>
          </cell>
          <cell r="AE2694">
            <v>769.23076923076906</v>
          </cell>
          <cell r="AF2694">
            <v>0</v>
          </cell>
          <cell r="AG2694">
            <v>9.6153846153846132</v>
          </cell>
          <cell r="AH2694">
            <v>12.820512820512819</v>
          </cell>
        </row>
        <row r="2695">
          <cell r="A2695">
            <v>4772</v>
          </cell>
          <cell r="B2695" t="str">
            <v>Радиотелефон</v>
          </cell>
          <cell r="C2695">
            <v>15</v>
          </cell>
          <cell r="D2695" t="str">
            <v>7</v>
          </cell>
          <cell r="E2695" t="str">
            <v>11.05.05</v>
          </cell>
          <cell r="F2695" t="str">
            <v/>
          </cell>
          <cell r="G2695" t="str">
            <v xml:space="preserve">  .  .</v>
          </cell>
          <cell r="H2695">
            <v>0.01</v>
          </cell>
          <cell r="I2695">
            <v>0</v>
          </cell>
          <cell r="J2695">
            <v>0</v>
          </cell>
          <cell r="K2695">
            <v>0.01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0.01</v>
          </cell>
          <cell r="Q2695">
            <v>0</v>
          </cell>
          <cell r="R2695">
            <v>123</v>
          </cell>
          <cell r="S2695">
            <v>935</v>
          </cell>
          <cell r="T2695" t="str">
            <v/>
          </cell>
          <cell r="U2695">
            <v>20000</v>
          </cell>
          <cell r="V2695">
            <v>13</v>
          </cell>
          <cell r="W2695">
            <v>8</v>
          </cell>
          <cell r="X2695">
            <v>5</v>
          </cell>
          <cell r="Y2695">
            <v>61.53846153846154</v>
          </cell>
          <cell r="Z2695">
            <v>12307.692307692309</v>
          </cell>
          <cell r="AA2695">
            <v>7692.3076923076915</v>
          </cell>
          <cell r="AB2695">
            <v>769230.76923076913</v>
          </cell>
          <cell r="AC2695">
            <v>7692.2976923076912</v>
          </cell>
          <cell r="AD2695">
            <v>0</v>
          </cell>
          <cell r="AE2695">
            <v>7692.3076923076915</v>
          </cell>
          <cell r="AF2695">
            <v>0</v>
          </cell>
          <cell r="AG2695">
            <v>96.153846153846146</v>
          </cell>
          <cell r="AH2695">
            <v>128.2051282051282</v>
          </cell>
        </row>
        <row r="2696">
          <cell r="A2696">
            <v>4774</v>
          </cell>
          <cell r="B2696" t="str">
            <v>А/машина ГАЗ-3307 М 035 ВЕ аварийн</v>
          </cell>
          <cell r="C2696">
            <v>10</v>
          </cell>
          <cell r="D2696" t="str">
            <v>10</v>
          </cell>
          <cell r="E2696" t="str">
            <v>11.05.05</v>
          </cell>
          <cell r="F2696" t="str">
            <v>фургон, 4 тн, № двиг 44550, рамы 1482806</v>
          </cell>
          <cell r="G2696" t="str">
            <v>01.01.92</v>
          </cell>
          <cell r="H2696">
            <v>0.01</v>
          </cell>
          <cell r="I2696">
            <v>0</v>
          </cell>
          <cell r="J2696">
            <v>0</v>
          </cell>
          <cell r="K2696">
            <v>0.01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0.01</v>
          </cell>
          <cell r="Q2696">
            <v>0</v>
          </cell>
          <cell r="R2696">
            <v>124</v>
          </cell>
          <cell r="S2696">
            <v>935</v>
          </cell>
          <cell r="T2696" t="str">
            <v>Амортизация (водопровод)</v>
          </cell>
          <cell r="U2696">
            <v>381000</v>
          </cell>
          <cell r="V2696">
            <v>23</v>
          </cell>
          <cell r="W2696">
            <v>15</v>
          </cell>
          <cell r="X2696">
            <v>8</v>
          </cell>
          <cell r="Y2696">
            <v>65.217391304347828</v>
          </cell>
          <cell r="Z2696">
            <v>248478.26086956522</v>
          </cell>
          <cell r="AA2696">
            <v>132521.73913043478</v>
          </cell>
          <cell r="AB2696">
            <v>13252173.913043479</v>
          </cell>
          <cell r="AC2696">
            <v>132521.72913043477</v>
          </cell>
          <cell r="AD2696">
            <v>0</v>
          </cell>
          <cell r="AE2696">
            <v>132521.73913043478</v>
          </cell>
          <cell r="AF2696">
            <v>0</v>
          </cell>
          <cell r="AG2696">
            <v>1104.3478260869567</v>
          </cell>
          <cell r="AH2696">
            <v>1380.4347826086957</v>
          </cell>
        </row>
        <row r="2697">
          <cell r="A2697">
            <v>4775</v>
          </cell>
          <cell r="B2697" t="str">
            <v>А/машина ГАЗ-3307 М 786 ВН</v>
          </cell>
          <cell r="C2697">
            <v>10</v>
          </cell>
          <cell r="D2697" t="str">
            <v>10</v>
          </cell>
          <cell r="E2697" t="str">
            <v>11.05.05</v>
          </cell>
          <cell r="F2697" t="str">
            <v>фургон, 4 тн, № двиг 0048570, шасси 1483676</v>
          </cell>
          <cell r="G2697" t="str">
            <v>01.01.92</v>
          </cell>
          <cell r="H2697">
            <v>0.01</v>
          </cell>
          <cell r="I2697">
            <v>0</v>
          </cell>
          <cell r="J2697">
            <v>0</v>
          </cell>
          <cell r="K2697">
            <v>0.01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0.01</v>
          </cell>
          <cell r="Q2697">
            <v>0</v>
          </cell>
          <cell r="R2697">
            <v>124</v>
          </cell>
          <cell r="S2697">
            <v>935</v>
          </cell>
          <cell r="T2697" t="str">
            <v>Амортизация (канализация)</v>
          </cell>
          <cell r="U2697">
            <v>381000</v>
          </cell>
          <cell r="V2697">
            <v>23</v>
          </cell>
          <cell r="W2697">
            <v>15</v>
          </cell>
          <cell r="X2697">
            <v>8</v>
          </cell>
          <cell r="Y2697">
            <v>65.217391304347828</v>
          </cell>
          <cell r="Z2697">
            <v>248478.26086956522</v>
          </cell>
          <cell r="AA2697">
            <v>132521.73913043478</v>
          </cell>
          <cell r="AB2697">
            <v>13252173.913043479</v>
          </cell>
          <cell r="AC2697">
            <v>132521.72913043477</v>
          </cell>
          <cell r="AD2697">
            <v>0</v>
          </cell>
          <cell r="AE2697">
            <v>132521.73913043478</v>
          </cell>
          <cell r="AF2697">
            <v>0</v>
          </cell>
          <cell r="AG2697">
            <v>1104.3478260869567</v>
          </cell>
          <cell r="AH2697">
            <v>1380.4347826086957</v>
          </cell>
        </row>
        <row r="2698">
          <cell r="A2698">
            <v>4776</v>
          </cell>
          <cell r="B2698" t="str">
            <v>А/машина ГАЗ-3307 М 865 ВЕ</v>
          </cell>
          <cell r="C2698">
            <v>10</v>
          </cell>
          <cell r="D2698" t="str">
            <v>10</v>
          </cell>
          <cell r="E2698" t="str">
            <v>11.05.05</v>
          </cell>
          <cell r="F2698" t="str">
            <v>фургон, 4 тн, № двиг 0048402, шасси 1414687</v>
          </cell>
          <cell r="G2698" t="str">
            <v>01.01.92</v>
          </cell>
          <cell r="H2698">
            <v>0.01</v>
          </cell>
          <cell r="I2698">
            <v>0</v>
          </cell>
          <cell r="J2698">
            <v>0</v>
          </cell>
          <cell r="K2698">
            <v>0.01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0.01</v>
          </cell>
          <cell r="Q2698">
            <v>0</v>
          </cell>
          <cell r="R2698">
            <v>124</v>
          </cell>
          <cell r="S2698">
            <v>935</v>
          </cell>
          <cell r="T2698" t="str">
            <v>Амортизация (водопровод)</v>
          </cell>
          <cell r="U2698">
            <v>381000</v>
          </cell>
          <cell r="V2698">
            <v>23</v>
          </cell>
          <cell r="W2698">
            <v>15</v>
          </cell>
          <cell r="X2698">
            <v>8</v>
          </cell>
          <cell r="Y2698">
            <v>65.217391304347828</v>
          </cell>
          <cell r="Z2698">
            <v>248478.26086956522</v>
          </cell>
          <cell r="AA2698">
            <v>132521.73913043478</v>
          </cell>
          <cell r="AB2698">
            <v>13252173.913043479</v>
          </cell>
          <cell r="AC2698">
            <v>132521.72913043477</v>
          </cell>
          <cell r="AD2698">
            <v>0</v>
          </cell>
          <cell r="AE2698">
            <v>132521.73913043478</v>
          </cell>
          <cell r="AF2698">
            <v>0</v>
          </cell>
          <cell r="AG2698">
            <v>1104.3478260869567</v>
          </cell>
          <cell r="AH2698">
            <v>1380.4347826086957</v>
          </cell>
        </row>
        <row r="2699">
          <cell r="A2699">
            <v>4777</v>
          </cell>
          <cell r="B2699" t="str">
            <v>А/машина Газ-3307  М 816 ВЕ</v>
          </cell>
          <cell r="C2699">
            <v>10</v>
          </cell>
          <cell r="D2699" t="str">
            <v>10</v>
          </cell>
          <cell r="E2699" t="str">
            <v>11.05.05</v>
          </cell>
          <cell r="F2699" t="str">
            <v>фургон, 4 тн, № двиг 0047882, № рамы 1483690</v>
          </cell>
          <cell r="G2699" t="str">
            <v>01.01.92</v>
          </cell>
          <cell r="H2699">
            <v>0.01</v>
          </cell>
          <cell r="I2699">
            <v>0</v>
          </cell>
          <cell r="J2699">
            <v>0</v>
          </cell>
          <cell r="K2699">
            <v>0.01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0.01</v>
          </cell>
          <cell r="Q2699">
            <v>0</v>
          </cell>
          <cell r="R2699">
            <v>124</v>
          </cell>
          <cell r="S2699">
            <v>935</v>
          </cell>
          <cell r="T2699" t="str">
            <v/>
          </cell>
          <cell r="U2699">
            <v>381000</v>
          </cell>
          <cell r="V2699">
            <v>23</v>
          </cell>
          <cell r="W2699">
            <v>15</v>
          </cell>
          <cell r="X2699">
            <v>8</v>
          </cell>
          <cell r="Y2699">
            <v>65.217391304347828</v>
          </cell>
          <cell r="Z2699">
            <v>248478.26086956522</v>
          </cell>
          <cell r="AA2699">
            <v>132521.73913043478</v>
          </cell>
          <cell r="AB2699">
            <v>13252173.913043479</v>
          </cell>
          <cell r="AC2699">
            <v>132521.72913043477</v>
          </cell>
          <cell r="AD2699">
            <v>0</v>
          </cell>
          <cell r="AE2699">
            <v>132521.73913043478</v>
          </cell>
          <cell r="AF2699">
            <v>0</v>
          </cell>
          <cell r="AG2699">
            <v>1104.3478260869567</v>
          </cell>
          <cell r="AH2699">
            <v>1380.4347826086957</v>
          </cell>
        </row>
        <row r="2700">
          <cell r="A2700">
            <v>4780</v>
          </cell>
          <cell r="B2700" t="str">
            <v>А/машина ИЖ-2715 М 256 ВЕ</v>
          </cell>
          <cell r="C2700">
            <v>10</v>
          </cell>
          <cell r="D2700" t="str">
            <v>10</v>
          </cell>
          <cell r="E2700" t="str">
            <v>11.05.05</v>
          </cell>
          <cell r="F2700" t="str">
            <v>груз. м/т, № двиг 7063747, куз 0052161, шасси 052161</v>
          </cell>
          <cell r="G2700" t="str">
            <v>01.01.92</v>
          </cell>
          <cell r="H2700">
            <v>0.01</v>
          </cell>
          <cell r="I2700">
            <v>0</v>
          </cell>
          <cell r="J2700">
            <v>0</v>
          </cell>
          <cell r="K2700">
            <v>0.01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0.01</v>
          </cell>
          <cell r="Q2700">
            <v>0</v>
          </cell>
          <cell r="R2700">
            <v>124</v>
          </cell>
          <cell r="S2700">
            <v>821.1</v>
          </cell>
          <cell r="T2700" t="str">
            <v>Амортизация (водопровод)</v>
          </cell>
          <cell r="U2700">
            <v>190000</v>
          </cell>
          <cell r="V2700">
            <v>23</v>
          </cell>
          <cell r="W2700">
            <v>15</v>
          </cell>
          <cell r="X2700">
            <v>8</v>
          </cell>
          <cell r="Y2700">
            <v>65.217391304347828</v>
          </cell>
          <cell r="Z2700">
            <v>123913.04347826086</v>
          </cell>
          <cell r="AA2700">
            <v>66086.956521739135</v>
          </cell>
          <cell r="AB2700">
            <v>6608695.6521739131</v>
          </cell>
          <cell r="AC2700">
            <v>66086.946521739141</v>
          </cell>
          <cell r="AD2700">
            <v>0</v>
          </cell>
          <cell r="AE2700">
            <v>66086.956521739135</v>
          </cell>
          <cell r="AF2700">
            <v>0</v>
          </cell>
          <cell r="AG2700">
            <v>550.72463768115949</v>
          </cell>
          <cell r="AH2700">
            <v>688.40579710144937</v>
          </cell>
        </row>
        <row r="2701">
          <cell r="A2701">
            <v>4781</v>
          </cell>
          <cell r="B2701" t="str">
            <v>А/машина ИЖ-2715 М 538 ВЕ</v>
          </cell>
          <cell r="C2701">
            <v>10</v>
          </cell>
          <cell r="D2701" t="str">
            <v>10</v>
          </cell>
          <cell r="E2701" t="str">
            <v>11.05.05</v>
          </cell>
          <cell r="F2701" t="str">
            <v>груз. м/т, № двиг б/н, 00521194</v>
          </cell>
          <cell r="G2701" t="str">
            <v>01.01.92</v>
          </cell>
          <cell r="H2701">
            <v>0.01</v>
          </cell>
          <cell r="I2701">
            <v>0</v>
          </cell>
          <cell r="J2701">
            <v>0</v>
          </cell>
          <cell r="K2701">
            <v>0.01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0.01</v>
          </cell>
          <cell r="Q2701">
            <v>0</v>
          </cell>
          <cell r="R2701">
            <v>124</v>
          </cell>
          <cell r="S2701">
            <v>935</v>
          </cell>
          <cell r="T2701" t="str">
            <v>Амортизация (водопровод)</v>
          </cell>
          <cell r="U2701">
            <v>190000</v>
          </cell>
          <cell r="V2701">
            <v>23</v>
          </cell>
          <cell r="W2701">
            <v>15</v>
          </cell>
          <cell r="X2701">
            <v>8</v>
          </cell>
          <cell r="Y2701">
            <v>65.217391304347828</v>
          </cell>
          <cell r="Z2701">
            <v>123913.04347826086</v>
          </cell>
          <cell r="AA2701">
            <v>66086.956521739135</v>
          </cell>
          <cell r="AB2701">
            <v>6608695.6521739131</v>
          </cell>
          <cell r="AC2701">
            <v>66086.946521739141</v>
          </cell>
          <cell r="AD2701">
            <v>0</v>
          </cell>
          <cell r="AE2701">
            <v>66086.956521739135</v>
          </cell>
          <cell r="AF2701">
            <v>0</v>
          </cell>
          <cell r="AG2701">
            <v>550.72463768115949</v>
          </cell>
          <cell r="AH2701">
            <v>688.40579710144937</v>
          </cell>
        </row>
        <row r="2702">
          <cell r="A2702">
            <v>4783</v>
          </cell>
          <cell r="B2702" t="str">
            <v>А/машина ИЖ-2715 М 257 ВЕ</v>
          </cell>
          <cell r="C2702">
            <v>7</v>
          </cell>
          <cell r="D2702" t="str">
            <v>14</v>
          </cell>
          <cell r="E2702" t="str">
            <v>11.05.05</v>
          </cell>
          <cell r="F2702" t="str">
            <v>груз. м/т, № двиг 7053313, куз 0473330, шасси 0473330</v>
          </cell>
          <cell r="G2702" t="str">
            <v>01.01.92</v>
          </cell>
          <cell r="H2702">
            <v>0.01</v>
          </cell>
          <cell r="I2702">
            <v>0</v>
          </cell>
          <cell r="J2702">
            <v>0</v>
          </cell>
          <cell r="K2702">
            <v>0.01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0.01</v>
          </cell>
          <cell r="Q2702">
            <v>0</v>
          </cell>
          <cell r="R2702">
            <v>124</v>
          </cell>
          <cell r="S2702">
            <v>935</v>
          </cell>
          <cell r="T2702" t="str">
            <v>Амортизация Очистка сточной жидкости</v>
          </cell>
          <cell r="U2702">
            <v>190000</v>
          </cell>
          <cell r="V2702">
            <v>27</v>
          </cell>
          <cell r="W2702">
            <v>15</v>
          </cell>
          <cell r="X2702">
            <v>12</v>
          </cell>
          <cell r="Y2702">
            <v>55.555555555555557</v>
          </cell>
          <cell r="Z2702">
            <v>105555.55555555556</v>
          </cell>
          <cell r="AA2702">
            <v>84444.444444444438</v>
          </cell>
          <cell r="AB2702">
            <v>8444444.444444444</v>
          </cell>
          <cell r="AC2702">
            <v>84444.434444444443</v>
          </cell>
          <cell r="AD2702">
            <v>0</v>
          </cell>
          <cell r="AE2702">
            <v>84444.444444444438</v>
          </cell>
          <cell r="AF2702">
            <v>0</v>
          </cell>
          <cell r="AG2702">
            <v>492.59259259259255</v>
          </cell>
          <cell r="AH2702">
            <v>586.41975308641975</v>
          </cell>
        </row>
        <row r="2703">
          <cell r="A2703">
            <v>4788</v>
          </cell>
          <cell r="B2703" t="str">
            <v>Эл.печат. машинка</v>
          </cell>
          <cell r="C2703">
            <v>8</v>
          </cell>
          <cell r="D2703" t="str">
            <v>13</v>
          </cell>
          <cell r="E2703" t="str">
            <v>11.05.05</v>
          </cell>
          <cell r="F2703" t="str">
            <v/>
          </cell>
          <cell r="G2703" t="str">
            <v xml:space="preserve">  .  .</v>
          </cell>
          <cell r="H2703">
            <v>0.01</v>
          </cell>
          <cell r="I2703">
            <v>0</v>
          </cell>
          <cell r="J2703">
            <v>0</v>
          </cell>
          <cell r="K2703">
            <v>0.01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0.01</v>
          </cell>
          <cell r="Q2703">
            <v>0</v>
          </cell>
          <cell r="R2703">
            <v>125</v>
          </cell>
          <cell r="S2703">
            <v>935</v>
          </cell>
          <cell r="T2703" t="str">
            <v>Амортизация Очистка сточной жидкости</v>
          </cell>
          <cell r="U2703">
            <v>5000</v>
          </cell>
          <cell r="V2703">
            <v>25</v>
          </cell>
          <cell r="W2703">
            <v>14</v>
          </cell>
          <cell r="X2703">
            <v>11</v>
          </cell>
          <cell r="Y2703">
            <v>56</v>
          </cell>
          <cell r="Z2703">
            <v>2800</v>
          </cell>
          <cell r="AA2703">
            <v>2200</v>
          </cell>
          <cell r="AB2703">
            <v>220000</v>
          </cell>
          <cell r="AC2703">
            <v>2199.9899999999998</v>
          </cell>
          <cell r="AD2703">
            <v>0</v>
          </cell>
          <cell r="AE2703">
            <v>2200</v>
          </cell>
          <cell r="AF2703">
            <v>0</v>
          </cell>
          <cell r="AG2703">
            <v>14.666666666666666</v>
          </cell>
          <cell r="AH2703">
            <v>16.666666666666668</v>
          </cell>
        </row>
        <row r="2704">
          <cell r="A2704">
            <v>4831</v>
          </cell>
          <cell r="B2704" t="str">
            <v>Прибор-генератор    Г-4 176</v>
          </cell>
          <cell r="C2704">
            <v>10</v>
          </cell>
          <cell r="D2704" t="str">
            <v>10</v>
          </cell>
          <cell r="E2704" t="str">
            <v>11.05.05</v>
          </cell>
          <cell r="F2704" t="str">
            <v/>
          </cell>
          <cell r="G2704" t="str">
            <v xml:space="preserve">  .  .</v>
          </cell>
          <cell r="H2704">
            <v>0.01</v>
          </cell>
          <cell r="I2704">
            <v>0</v>
          </cell>
          <cell r="J2704">
            <v>0</v>
          </cell>
          <cell r="K2704">
            <v>0.01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0.01</v>
          </cell>
          <cell r="Q2704">
            <v>0</v>
          </cell>
          <cell r="R2704">
            <v>123</v>
          </cell>
          <cell r="S2704">
            <v>845.8</v>
          </cell>
          <cell r="T2704" t="str">
            <v>Амортизация (ремонт и регулир на сетях физ и юр лиц)</v>
          </cell>
          <cell r="U2704">
            <v>254000</v>
          </cell>
          <cell r="V2704">
            <v>19</v>
          </cell>
          <cell r="W2704">
            <v>11</v>
          </cell>
          <cell r="X2704">
            <v>8</v>
          </cell>
          <cell r="Y2704">
            <v>57.894736842105267</v>
          </cell>
          <cell r="Z2704">
            <v>147052.63157894739</v>
          </cell>
          <cell r="AA2704">
            <v>106947.36842105261</v>
          </cell>
          <cell r="AB2704">
            <v>10694736.84210526</v>
          </cell>
          <cell r="AC2704">
            <v>106947.3584210526</v>
          </cell>
          <cell r="AD2704">
            <v>0</v>
          </cell>
          <cell r="AE2704">
            <v>106947.3684210526</v>
          </cell>
          <cell r="AF2704">
            <v>0</v>
          </cell>
          <cell r="AG2704">
            <v>891.22807017543835</v>
          </cell>
          <cell r="AH2704">
            <v>1114.0350877192982</v>
          </cell>
        </row>
        <row r="2705">
          <cell r="A2705">
            <v>4832</v>
          </cell>
          <cell r="B2705" t="str">
            <v>А/машина ГАЗ 24М М 059 ВД</v>
          </cell>
          <cell r="C2705">
            <v>7</v>
          </cell>
          <cell r="D2705" t="str">
            <v>14</v>
          </cell>
          <cell r="E2705" t="str">
            <v>11.05.05</v>
          </cell>
          <cell r="F2705" t="str">
            <v>V двиг 2000, легк, № двиг 91663, № куз 14299920, № рамы 374668</v>
          </cell>
          <cell r="G2705" t="str">
            <v>01.01.91</v>
          </cell>
          <cell r="H2705">
            <v>0.01</v>
          </cell>
          <cell r="I2705">
            <v>0</v>
          </cell>
          <cell r="J2705">
            <v>0</v>
          </cell>
          <cell r="K2705">
            <v>0.01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0.01</v>
          </cell>
          <cell r="Q2705">
            <v>0</v>
          </cell>
          <cell r="R2705">
            <v>124</v>
          </cell>
          <cell r="S2705">
            <v>935</v>
          </cell>
          <cell r="T2705" t="str">
            <v>Амортизация Подъем воды</v>
          </cell>
          <cell r="U2705">
            <v>150000</v>
          </cell>
          <cell r="V2705">
            <v>28</v>
          </cell>
          <cell r="W2705">
            <v>16</v>
          </cell>
          <cell r="X2705">
            <v>12</v>
          </cell>
          <cell r="Y2705">
            <v>57.142857142857139</v>
          </cell>
          <cell r="Z2705">
            <v>85714.28571428571</v>
          </cell>
          <cell r="AA2705">
            <v>64285.71428571429</v>
          </cell>
          <cell r="AB2705">
            <v>6428571.4285714291</v>
          </cell>
          <cell r="AC2705">
            <v>64285.704285714288</v>
          </cell>
          <cell r="AD2705">
            <v>0</v>
          </cell>
          <cell r="AE2705">
            <v>64285.71428571429</v>
          </cell>
          <cell r="AF2705">
            <v>0</v>
          </cell>
          <cell r="AG2705">
            <v>375</v>
          </cell>
          <cell r="AH2705">
            <v>446.42857142857139</v>
          </cell>
        </row>
        <row r="2706">
          <cell r="A2706">
            <v>4833</v>
          </cell>
          <cell r="B2706" t="str">
            <v>Автобус ТАРЗ  М 819 ВЕ</v>
          </cell>
          <cell r="C2706">
            <v>10</v>
          </cell>
          <cell r="D2706" t="str">
            <v>10</v>
          </cell>
          <cell r="E2706" t="str">
            <v>11.05.05</v>
          </cell>
          <cell r="F2706" t="str">
            <v>автобус, 21 место, № двиг 0116948, шасси б/н</v>
          </cell>
          <cell r="G2706" t="str">
            <v>01.01.92</v>
          </cell>
          <cell r="H2706">
            <v>0.01</v>
          </cell>
          <cell r="I2706">
            <v>0</v>
          </cell>
          <cell r="J2706">
            <v>0</v>
          </cell>
          <cell r="K2706">
            <v>0.01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0.01</v>
          </cell>
          <cell r="Q2706">
            <v>0</v>
          </cell>
          <cell r="R2706">
            <v>124</v>
          </cell>
          <cell r="S2706">
            <v>935</v>
          </cell>
          <cell r="T2706" t="str">
            <v>Амортизация Очистка сточной жидкости</v>
          </cell>
          <cell r="U2706">
            <v>140000</v>
          </cell>
          <cell r="V2706">
            <v>23</v>
          </cell>
          <cell r="W2706">
            <v>15</v>
          </cell>
          <cell r="X2706">
            <v>8</v>
          </cell>
          <cell r="Y2706">
            <v>65.217391304347828</v>
          </cell>
          <cell r="Z2706">
            <v>91304.34782608696</v>
          </cell>
          <cell r="AA2706">
            <v>48695.65217391304</v>
          </cell>
          <cell r="AB2706">
            <v>4869565.2173913037</v>
          </cell>
          <cell r="AC2706">
            <v>48695.642173913038</v>
          </cell>
          <cell r="AD2706">
            <v>0</v>
          </cell>
          <cell r="AE2706">
            <v>48695.65217391304</v>
          </cell>
          <cell r="AF2706">
            <v>0</v>
          </cell>
          <cell r="AG2706">
            <v>405.79710144927532</v>
          </cell>
          <cell r="AH2706">
            <v>507.24637681159419</v>
          </cell>
        </row>
        <row r="2707">
          <cell r="A2707">
            <v>4834</v>
          </cell>
          <cell r="B2707" t="str">
            <v>Коллектор по ул Узловой от КНС13 до Магн</v>
          </cell>
          <cell r="C2707">
            <v>3.6</v>
          </cell>
          <cell r="D2707" t="str">
            <v>28</v>
          </cell>
          <cell r="E2707" t="str">
            <v>11.05.05</v>
          </cell>
          <cell r="F2707" t="str">
            <v/>
          </cell>
          <cell r="G2707" t="str">
            <v xml:space="preserve">  .  .</v>
          </cell>
          <cell r="H2707">
            <v>540320.02</v>
          </cell>
          <cell r="I2707">
            <v>0</v>
          </cell>
          <cell r="J2707">
            <v>0</v>
          </cell>
          <cell r="K2707">
            <v>540320.02</v>
          </cell>
          <cell r="L2707">
            <v>0</v>
          </cell>
          <cell r="M2707">
            <v>1620.96</v>
          </cell>
          <cell r="N2707">
            <v>1620.96</v>
          </cell>
          <cell r="O2707">
            <v>46991.64</v>
          </cell>
          <cell r="P2707">
            <v>493328.38</v>
          </cell>
          <cell r="Q2707">
            <v>2701.6</v>
          </cell>
          <cell r="R2707">
            <v>123</v>
          </cell>
          <cell r="S2707">
            <v>935</v>
          </cell>
          <cell r="T2707" t="str">
            <v>Амортизация (канализация)</v>
          </cell>
          <cell r="U2707">
            <v>22305780</v>
          </cell>
          <cell r="V2707">
            <v>39</v>
          </cell>
          <cell r="W2707">
            <v>15</v>
          </cell>
          <cell r="X2707">
            <v>24</v>
          </cell>
          <cell r="Y2707">
            <v>38.461538461538467</v>
          </cell>
          <cell r="Z2707">
            <v>8579146.1538461559</v>
          </cell>
          <cell r="AA2707">
            <v>13726633.846153844</v>
          </cell>
          <cell r="AB2707">
            <v>27.824537169651265</v>
          </cell>
          <cell r="AC2707">
            <v>14493834.459996715</v>
          </cell>
          <cell r="AD2707">
            <v>1260528.9938428712</v>
          </cell>
          <cell r="AE2707">
            <v>15034154.479996715</v>
          </cell>
          <cell r="AF2707">
            <v>1307520.6338428711</v>
          </cell>
          <cell r="AG2707">
            <v>45102.463439990148</v>
          </cell>
          <cell r="AH2707">
            <v>47661.923076923071</v>
          </cell>
        </row>
        <row r="2708">
          <cell r="A2708">
            <v>4835</v>
          </cell>
          <cell r="B2708" t="str">
            <v>Водопровод к дом 5 6 7 8 Степной 4</v>
          </cell>
          <cell r="C2708">
            <v>4</v>
          </cell>
          <cell r="D2708" t="str">
            <v>25</v>
          </cell>
          <cell r="E2708" t="str">
            <v>11.05.05</v>
          </cell>
          <cell r="F2708" t="str">
            <v/>
          </cell>
          <cell r="G2708" t="str">
            <v xml:space="preserve">  .  .</v>
          </cell>
          <cell r="H2708">
            <v>495.48</v>
          </cell>
          <cell r="I2708">
            <v>0</v>
          </cell>
          <cell r="J2708">
            <v>0</v>
          </cell>
          <cell r="K2708">
            <v>495.48</v>
          </cell>
          <cell r="L2708">
            <v>0</v>
          </cell>
          <cell r="M2708">
            <v>1.65</v>
          </cell>
          <cell r="N2708">
            <v>1.65</v>
          </cell>
          <cell r="O2708">
            <v>47.83</v>
          </cell>
          <cell r="P2708">
            <v>447.65</v>
          </cell>
          <cell r="Q2708">
            <v>2.48</v>
          </cell>
          <cell r="R2708">
            <v>123</v>
          </cell>
          <cell r="S2708">
            <v>935</v>
          </cell>
          <cell r="T2708" t="str">
            <v>Амортизация (водопровод)</v>
          </cell>
          <cell r="U2708">
            <v>611150</v>
          </cell>
          <cell r="V2708">
            <v>40</v>
          </cell>
          <cell r="W2708">
            <v>15</v>
          </cell>
          <cell r="X2708">
            <v>25</v>
          </cell>
          <cell r="Y2708">
            <v>37.5</v>
          </cell>
          <cell r="Z2708">
            <v>229181.25</v>
          </cell>
          <cell r="AA2708">
            <v>381968.75</v>
          </cell>
          <cell r="AB2708">
            <v>853.27543840053613</v>
          </cell>
          <cell r="AC2708">
            <v>422285.43421869766</v>
          </cell>
          <cell r="AD2708">
            <v>40764.334218697637</v>
          </cell>
          <cell r="AE2708">
            <v>422780.91421869764</v>
          </cell>
          <cell r="AF2708">
            <v>40812.164218697639</v>
          </cell>
          <cell r="AG2708">
            <v>1409.2697140623256</v>
          </cell>
          <cell r="AH2708">
            <v>1273.2291666666667</v>
          </cell>
        </row>
        <row r="2709">
          <cell r="A2709">
            <v>4867</v>
          </cell>
          <cell r="B2709" t="str">
            <v>Насос ГНОМ</v>
          </cell>
          <cell r="C2709">
            <v>12.5</v>
          </cell>
          <cell r="D2709" t="str">
            <v>8</v>
          </cell>
          <cell r="E2709" t="str">
            <v>11.05.05</v>
          </cell>
          <cell r="F2709" t="str">
            <v/>
          </cell>
          <cell r="G2709" t="str">
            <v xml:space="preserve">  .  .</v>
          </cell>
          <cell r="H2709">
            <v>0.01</v>
          </cell>
          <cell r="I2709">
            <v>0</v>
          </cell>
          <cell r="J2709">
            <v>0</v>
          </cell>
          <cell r="K2709">
            <v>0.01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0.01</v>
          </cell>
          <cell r="Q2709">
            <v>0</v>
          </cell>
          <cell r="R2709">
            <v>123</v>
          </cell>
          <cell r="S2709">
            <v>935</v>
          </cell>
          <cell r="T2709" t="str">
            <v>амортизация (Очистка воды)</v>
          </cell>
          <cell r="U2709">
            <v>25600</v>
          </cell>
          <cell r="V2709">
            <v>15</v>
          </cell>
          <cell r="W2709">
            <v>9</v>
          </cell>
          <cell r="X2709">
            <v>6</v>
          </cell>
          <cell r="Y2709">
            <v>60</v>
          </cell>
          <cell r="Z2709">
            <v>15360</v>
          </cell>
          <cell r="AA2709">
            <v>10240</v>
          </cell>
          <cell r="AB2709">
            <v>1024000</v>
          </cell>
          <cell r="AC2709">
            <v>10239.99</v>
          </cell>
          <cell r="AD2709">
            <v>0</v>
          </cell>
          <cell r="AE2709">
            <v>10240</v>
          </cell>
          <cell r="AF2709">
            <v>0</v>
          </cell>
          <cell r="AG2709">
            <v>106.66666666666667</v>
          </cell>
          <cell r="AH2709">
            <v>142.22222222222223</v>
          </cell>
        </row>
        <row r="2710">
          <cell r="A2710">
            <v>4868</v>
          </cell>
          <cell r="B2710" t="str">
            <v>Насос ЦНС-18</v>
          </cell>
          <cell r="C2710">
            <v>20</v>
          </cell>
          <cell r="D2710" t="str">
            <v>5</v>
          </cell>
          <cell r="E2710" t="str">
            <v>11.05.05</v>
          </cell>
          <cell r="F2710" t="str">
            <v/>
          </cell>
          <cell r="G2710" t="str">
            <v xml:space="preserve">  .  .</v>
          </cell>
          <cell r="H2710">
            <v>0.01</v>
          </cell>
          <cell r="I2710">
            <v>0</v>
          </cell>
          <cell r="J2710">
            <v>0</v>
          </cell>
          <cell r="K2710">
            <v>0.01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0.01</v>
          </cell>
          <cell r="Q2710">
            <v>0</v>
          </cell>
          <cell r="R2710">
            <v>123</v>
          </cell>
          <cell r="S2710">
            <v>935</v>
          </cell>
          <cell r="T2710" t="str">
            <v>амортизация (Очистка воды)</v>
          </cell>
          <cell r="U2710">
            <v>150000</v>
          </cell>
          <cell r="V2710">
            <v>9</v>
          </cell>
          <cell r="W2710">
            <v>6</v>
          </cell>
          <cell r="X2710">
            <v>3</v>
          </cell>
          <cell r="Y2710">
            <v>66.666666666666657</v>
          </cell>
          <cell r="Z2710">
            <v>100000</v>
          </cell>
          <cell r="AA2710">
            <v>50000</v>
          </cell>
          <cell r="AB2710">
            <v>5000000</v>
          </cell>
          <cell r="AC2710">
            <v>49999.99</v>
          </cell>
          <cell r="AD2710">
            <v>0</v>
          </cell>
          <cell r="AE2710">
            <v>50000</v>
          </cell>
          <cell r="AF2710">
            <v>0</v>
          </cell>
          <cell r="AG2710">
            <v>833.33333333333337</v>
          </cell>
          <cell r="AH2710">
            <v>1388.8888888888889</v>
          </cell>
        </row>
        <row r="2711">
          <cell r="A2711">
            <v>4869</v>
          </cell>
          <cell r="B2711" t="str">
            <v>Насос ЦНС-18</v>
          </cell>
          <cell r="C2711">
            <v>20</v>
          </cell>
          <cell r="D2711" t="str">
            <v>5</v>
          </cell>
          <cell r="E2711" t="str">
            <v>11.05.05</v>
          </cell>
          <cell r="F2711" t="str">
            <v/>
          </cell>
          <cell r="G2711" t="str">
            <v xml:space="preserve">  .  .</v>
          </cell>
          <cell r="H2711">
            <v>0.01</v>
          </cell>
          <cell r="I2711">
            <v>0</v>
          </cell>
          <cell r="J2711">
            <v>0</v>
          </cell>
          <cell r="K2711">
            <v>0.01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0.01</v>
          </cell>
          <cell r="Q2711">
            <v>0</v>
          </cell>
          <cell r="R2711">
            <v>123</v>
          </cell>
          <cell r="S2711">
            <v>935</v>
          </cell>
          <cell r="T2711" t="str">
            <v>амортизация (Очистка воды)</v>
          </cell>
          <cell r="U2711">
            <v>150000</v>
          </cell>
          <cell r="V2711">
            <v>9</v>
          </cell>
          <cell r="W2711">
            <v>6</v>
          </cell>
          <cell r="X2711">
            <v>3</v>
          </cell>
          <cell r="Y2711">
            <v>66.666666666666657</v>
          </cell>
          <cell r="Z2711">
            <v>100000</v>
          </cell>
          <cell r="AA2711">
            <v>50000</v>
          </cell>
          <cell r="AB2711">
            <v>5000000</v>
          </cell>
          <cell r="AC2711">
            <v>49999.99</v>
          </cell>
          <cell r="AD2711">
            <v>0</v>
          </cell>
          <cell r="AE2711">
            <v>50000</v>
          </cell>
          <cell r="AF2711">
            <v>0</v>
          </cell>
          <cell r="AG2711">
            <v>833.33333333333337</v>
          </cell>
          <cell r="AH2711">
            <v>1388.8888888888889</v>
          </cell>
        </row>
        <row r="2712">
          <cell r="A2712">
            <v>4909</v>
          </cell>
          <cell r="B2712" t="str">
            <v>Трактор Т-40АМ Т 063</v>
          </cell>
          <cell r="C2712">
            <v>10</v>
          </cell>
          <cell r="D2712" t="str">
            <v>10</v>
          </cell>
          <cell r="E2712" t="str">
            <v>11.05.05</v>
          </cell>
          <cell r="F2712" t="str">
            <v>зав № 493704, № дв 2875568</v>
          </cell>
          <cell r="G2712" t="str">
            <v>01.01.92</v>
          </cell>
          <cell r="H2712">
            <v>0.01</v>
          </cell>
          <cell r="I2712">
            <v>0</v>
          </cell>
          <cell r="J2712">
            <v>0</v>
          </cell>
          <cell r="K2712">
            <v>0.01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0.01</v>
          </cell>
          <cell r="Q2712">
            <v>0</v>
          </cell>
          <cell r="R2712">
            <v>123</v>
          </cell>
          <cell r="S2712">
            <v>935</v>
          </cell>
          <cell r="T2712" t="str">
            <v>Амортизация (водопровод)</v>
          </cell>
          <cell r="U2712">
            <v>305000</v>
          </cell>
          <cell r="V2712">
            <v>23</v>
          </cell>
          <cell r="W2712">
            <v>15</v>
          </cell>
          <cell r="X2712">
            <v>8</v>
          </cell>
          <cell r="Y2712">
            <v>65.217391304347828</v>
          </cell>
          <cell r="Z2712">
            <v>198913.04347826086</v>
          </cell>
          <cell r="AA2712">
            <v>106086.95652173914</v>
          </cell>
          <cell r="AB2712">
            <v>10608695.652173914</v>
          </cell>
          <cell r="AC2712">
            <v>106086.94652173914</v>
          </cell>
          <cell r="AD2712">
            <v>0</v>
          </cell>
          <cell r="AE2712">
            <v>106086.95652173914</v>
          </cell>
          <cell r="AF2712">
            <v>0</v>
          </cell>
          <cell r="AG2712">
            <v>884.05797101449286</v>
          </cell>
          <cell r="AH2712">
            <v>1105.072463768116</v>
          </cell>
        </row>
        <row r="2713">
          <cell r="A2713">
            <v>4910</v>
          </cell>
          <cell r="B2713" t="str">
            <v>Трактор Т-40 АМ Т 344</v>
          </cell>
          <cell r="C2713">
            <v>10</v>
          </cell>
          <cell r="D2713" t="str">
            <v>10</v>
          </cell>
          <cell r="E2713" t="str">
            <v>11.05.05</v>
          </cell>
          <cell r="F2713" t="str">
            <v>зав № 498876, № дв 217910</v>
          </cell>
          <cell r="G2713" t="str">
            <v xml:space="preserve">  .  .</v>
          </cell>
          <cell r="H2713">
            <v>0.01</v>
          </cell>
          <cell r="I2713">
            <v>0</v>
          </cell>
          <cell r="J2713">
            <v>0</v>
          </cell>
          <cell r="K2713">
            <v>0.01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0.01</v>
          </cell>
          <cell r="Q2713">
            <v>0</v>
          </cell>
          <cell r="R2713">
            <v>123</v>
          </cell>
          <cell r="S2713">
            <v>935</v>
          </cell>
          <cell r="T2713" t="str">
            <v>Амортизация (водопровод)</v>
          </cell>
          <cell r="U2713">
            <v>305000</v>
          </cell>
          <cell r="V2713">
            <v>19</v>
          </cell>
          <cell r="W2713">
            <v>11</v>
          </cell>
          <cell r="X2713">
            <v>8</v>
          </cell>
          <cell r="Y2713">
            <v>57.894736842105267</v>
          </cell>
          <cell r="Z2713">
            <v>176578.94736842107</v>
          </cell>
          <cell r="AA2713">
            <v>128421.05263157893</v>
          </cell>
          <cell r="AB2713">
            <v>12842105.263157893</v>
          </cell>
          <cell r="AC2713">
            <v>128421.04263157894</v>
          </cell>
          <cell r="AD2713">
            <v>0</v>
          </cell>
          <cell r="AE2713">
            <v>128421.05263157893</v>
          </cell>
          <cell r="AF2713">
            <v>0</v>
          </cell>
          <cell r="AG2713">
            <v>1070.1754385964909</v>
          </cell>
          <cell r="AH2713">
            <v>1337.719298245614</v>
          </cell>
        </row>
        <row r="2714">
          <cell r="A2714">
            <v>4911</v>
          </cell>
          <cell r="B2714" t="str">
            <v>Трактор Т-40АМ Т 056</v>
          </cell>
          <cell r="C2714">
            <v>10</v>
          </cell>
          <cell r="D2714" t="str">
            <v>10</v>
          </cell>
          <cell r="E2714" t="str">
            <v>11.05.05</v>
          </cell>
          <cell r="F2714" t="str">
            <v>зав № 193639, двиг 2916059</v>
          </cell>
          <cell r="G2714" t="str">
            <v>01.01.88</v>
          </cell>
          <cell r="H2714">
            <v>0.01</v>
          </cell>
          <cell r="I2714">
            <v>0</v>
          </cell>
          <cell r="J2714">
            <v>0</v>
          </cell>
          <cell r="K2714">
            <v>0.01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0.01</v>
          </cell>
          <cell r="Q2714">
            <v>0</v>
          </cell>
          <cell r="R2714">
            <v>123</v>
          </cell>
          <cell r="S2714">
            <v>935</v>
          </cell>
          <cell r="T2714" t="str">
            <v>Амортизация (водопровод)</v>
          </cell>
          <cell r="U2714">
            <v>305000</v>
          </cell>
          <cell r="V2714">
            <v>27</v>
          </cell>
          <cell r="W2714">
            <v>19</v>
          </cell>
          <cell r="X2714">
            <v>8</v>
          </cell>
          <cell r="Y2714">
            <v>70.370370370370367</v>
          </cell>
          <cell r="Z2714">
            <v>214629.62962962964</v>
          </cell>
          <cell r="AA2714">
            <v>90370.370370370365</v>
          </cell>
          <cell r="AB2714">
            <v>9037037.0370370355</v>
          </cell>
          <cell r="AC2714">
            <v>90370.360370370356</v>
          </cell>
          <cell r="AD2714">
            <v>0</v>
          </cell>
          <cell r="AE2714">
            <v>90370.37037037035</v>
          </cell>
          <cell r="AF2714">
            <v>0</v>
          </cell>
          <cell r="AG2714">
            <v>753.08641975308626</v>
          </cell>
          <cell r="AH2714">
            <v>941.35802469135797</v>
          </cell>
        </row>
        <row r="2715">
          <cell r="A2715">
            <v>4912</v>
          </cell>
          <cell r="B2715" t="str">
            <v>Трактор Т-40АМ Т 071</v>
          </cell>
          <cell r="C2715">
            <v>10</v>
          </cell>
          <cell r="D2715" t="str">
            <v>10</v>
          </cell>
          <cell r="E2715" t="str">
            <v>11.05.05</v>
          </cell>
          <cell r="F2715" t="str">
            <v>зав № 499887, № дв 289354</v>
          </cell>
          <cell r="G2715" t="str">
            <v>01.01.92</v>
          </cell>
          <cell r="H2715">
            <v>0.01</v>
          </cell>
          <cell r="I2715">
            <v>0</v>
          </cell>
          <cell r="J2715">
            <v>0</v>
          </cell>
          <cell r="K2715">
            <v>0.01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0.01</v>
          </cell>
          <cell r="Q2715">
            <v>0</v>
          </cell>
          <cell r="R2715">
            <v>123</v>
          </cell>
          <cell r="S2715">
            <v>935</v>
          </cell>
          <cell r="T2715" t="str">
            <v>Амортизация (водопровод)</v>
          </cell>
          <cell r="U2715">
            <v>305000</v>
          </cell>
          <cell r="V2715">
            <v>23</v>
          </cell>
          <cell r="W2715">
            <v>15</v>
          </cell>
          <cell r="X2715">
            <v>8</v>
          </cell>
          <cell r="Y2715">
            <v>65.217391304347828</v>
          </cell>
          <cell r="Z2715">
            <v>198913.04347826086</v>
          </cell>
          <cell r="AA2715">
            <v>106086.95652173914</v>
          </cell>
          <cell r="AB2715">
            <v>10608695.652173914</v>
          </cell>
          <cell r="AC2715">
            <v>106086.94652173914</v>
          </cell>
          <cell r="AD2715">
            <v>0</v>
          </cell>
          <cell r="AE2715">
            <v>106086.95652173914</v>
          </cell>
          <cell r="AF2715">
            <v>0</v>
          </cell>
          <cell r="AG2715">
            <v>884.05797101449286</v>
          </cell>
          <cell r="AH2715">
            <v>1105.072463768116</v>
          </cell>
        </row>
        <row r="2716">
          <cell r="A2716">
            <v>4924</v>
          </cell>
          <cell r="B2716" t="str">
            <v>Компрессор СО-243</v>
          </cell>
          <cell r="C2716">
            <v>15</v>
          </cell>
          <cell r="D2716" t="str">
            <v>7</v>
          </cell>
          <cell r="E2716" t="str">
            <v>11.05.05</v>
          </cell>
          <cell r="F2716" t="str">
            <v/>
          </cell>
          <cell r="G2716" t="str">
            <v xml:space="preserve">  .  .</v>
          </cell>
          <cell r="H2716">
            <v>0.01</v>
          </cell>
          <cell r="I2716">
            <v>0</v>
          </cell>
          <cell r="J2716">
            <v>0</v>
          </cell>
          <cell r="K2716">
            <v>0.01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0.01</v>
          </cell>
          <cell r="Q2716">
            <v>0</v>
          </cell>
          <cell r="R2716">
            <v>123</v>
          </cell>
          <cell r="S2716">
            <v>821.1</v>
          </cell>
          <cell r="T2716" t="str">
            <v>Амортизация (водопровод)</v>
          </cell>
          <cell r="U2716">
            <v>124000</v>
          </cell>
          <cell r="V2716">
            <v>13</v>
          </cell>
          <cell r="W2716">
            <v>8</v>
          </cell>
          <cell r="X2716">
            <v>5</v>
          </cell>
          <cell r="Y2716">
            <v>61.53846153846154</v>
          </cell>
          <cell r="Z2716">
            <v>76307.692307692312</v>
          </cell>
          <cell r="AA2716">
            <v>47692.307692307688</v>
          </cell>
          <cell r="AB2716">
            <v>4769230.769230769</v>
          </cell>
          <cell r="AC2716">
            <v>47692.297692307686</v>
          </cell>
          <cell r="AD2716">
            <v>0</v>
          </cell>
          <cell r="AE2716">
            <v>47692.307692307688</v>
          </cell>
          <cell r="AF2716">
            <v>0</v>
          </cell>
          <cell r="AG2716">
            <v>596.15384615384608</v>
          </cell>
          <cell r="AH2716">
            <v>794.87179487179492</v>
          </cell>
        </row>
        <row r="2717">
          <cell r="A2717">
            <v>4927</v>
          </cell>
          <cell r="B2717" t="str">
            <v>Кан-ция от дома 1а Мр-н 13</v>
          </cell>
          <cell r="C2717">
            <v>3.6</v>
          </cell>
          <cell r="D2717" t="str">
            <v>28</v>
          </cell>
          <cell r="E2717" t="str">
            <v>11.05.05</v>
          </cell>
          <cell r="F2717" t="str">
            <v/>
          </cell>
          <cell r="G2717" t="str">
            <v xml:space="preserve">  .  .</v>
          </cell>
          <cell r="H2717">
            <v>4147.13</v>
          </cell>
          <cell r="I2717">
            <v>0</v>
          </cell>
          <cell r="J2717">
            <v>0</v>
          </cell>
          <cell r="K2717">
            <v>4147.13</v>
          </cell>
          <cell r="L2717">
            <v>0</v>
          </cell>
          <cell r="M2717">
            <v>12.44</v>
          </cell>
          <cell r="N2717">
            <v>12.44</v>
          </cell>
          <cell r="O2717">
            <v>360.64</v>
          </cell>
          <cell r="P2717">
            <v>3786.49</v>
          </cell>
          <cell r="Q2717">
            <v>20.74</v>
          </cell>
          <cell r="R2717">
            <v>123</v>
          </cell>
          <cell r="S2717">
            <v>935</v>
          </cell>
          <cell r="T2717" t="str">
            <v>Амортизация (канализация)</v>
          </cell>
          <cell r="U2717">
            <v>2331063.6</v>
          </cell>
          <cell r="V2717">
            <v>39</v>
          </cell>
          <cell r="W2717">
            <v>15</v>
          </cell>
          <cell r="X2717">
            <v>24</v>
          </cell>
          <cell r="Y2717">
            <v>38.461538461538467</v>
          </cell>
          <cell r="Z2717">
            <v>896562.92307692324</v>
          </cell>
          <cell r="AA2717">
            <v>1434500.6769230769</v>
          </cell>
          <cell r="AB2717">
            <v>378.84707920081047</v>
          </cell>
          <cell r="AC2717">
            <v>1566980.9575660573</v>
          </cell>
          <cell r="AD2717">
            <v>136266.77064298026</v>
          </cell>
          <cell r="AE2717">
            <v>1571128.0875660572</v>
          </cell>
          <cell r="AF2717">
            <v>136627.41064298028</v>
          </cell>
          <cell r="AG2717">
            <v>4713.3842626981714</v>
          </cell>
          <cell r="AH2717">
            <v>4980.9051282051287</v>
          </cell>
        </row>
        <row r="2718">
          <cell r="A2718">
            <v>4928</v>
          </cell>
          <cell r="B2718" t="str">
            <v>Эл двигатель 7,5 квт 300</v>
          </cell>
          <cell r="C2718">
            <v>10</v>
          </cell>
          <cell r="D2718" t="str">
            <v>10</v>
          </cell>
          <cell r="E2718" t="str">
            <v>11.05.05</v>
          </cell>
          <cell r="F2718" t="str">
            <v/>
          </cell>
          <cell r="G2718" t="str">
            <v xml:space="preserve">  .  .</v>
          </cell>
          <cell r="H2718">
            <v>0.01</v>
          </cell>
          <cell r="I2718">
            <v>0</v>
          </cell>
          <cell r="J2718">
            <v>0</v>
          </cell>
          <cell r="K2718">
            <v>0.01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0.01</v>
          </cell>
          <cell r="Q2718">
            <v>0</v>
          </cell>
          <cell r="R2718">
            <v>123</v>
          </cell>
          <cell r="S2718">
            <v>935</v>
          </cell>
          <cell r="T2718" t="str">
            <v>Амортизация (водопровод)</v>
          </cell>
          <cell r="U2718">
            <v>40000</v>
          </cell>
          <cell r="V2718">
            <v>19</v>
          </cell>
          <cell r="W2718">
            <v>11</v>
          </cell>
          <cell r="X2718">
            <v>8</v>
          </cell>
          <cell r="Y2718">
            <v>57.894736842105267</v>
          </cell>
          <cell r="Z2718">
            <v>23157.894736842107</v>
          </cell>
          <cell r="AA2718">
            <v>16842.105263157893</v>
          </cell>
          <cell r="AB2718">
            <v>1684210.5263157892</v>
          </cell>
          <cell r="AC2718">
            <v>16842.095263157895</v>
          </cell>
          <cell r="AD2718">
            <v>0</v>
          </cell>
          <cell r="AE2718">
            <v>16842.105263157893</v>
          </cell>
          <cell r="AF2718">
            <v>0</v>
          </cell>
          <cell r="AG2718">
            <v>140.35087719298244</v>
          </cell>
          <cell r="AH2718">
            <v>175.43859649122805</v>
          </cell>
        </row>
        <row r="2719">
          <cell r="A2719">
            <v>4929</v>
          </cell>
          <cell r="B2719" t="str">
            <v>Эл двигатель 7,5 квт 300</v>
          </cell>
          <cell r="C2719">
            <v>10</v>
          </cell>
          <cell r="D2719" t="str">
            <v>10</v>
          </cell>
          <cell r="E2719" t="str">
            <v>11.05.05</v>
          </cell>
          <cell r="F2719" t="str">
            <v/>
          </cell>
          <cell r="G2719" t="str">
            <v xml:space="preserve">  .  .</v>
          </cell>
          <cell r="H2719">
            <v>0.01</v>
          </cell>
          <cell r="I2719">
            <v>0</v>
          </cell>
          <cell r="J2719">
            <v>0</v>
          </cell>
          <cell r="K2719">
            <v>0.01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0.01</v>
          </cell>
          <cell r="Q2719">
            <v>0</v>
          </cell>
          <cell r="R2719">
            <v>123</v>
          </cell>
          <cell r="S2719">
            <v>935</v>
          </cell>
          <cell r="T2719" t="str">
            <v>Амортизация (водопровод)</v>
          </cell>
          <cell r="U2719">
            <v>40000</v>
          </cell>
          <cell r="V2719">
            <v>19</v>
          </cell>
          <cell r="W2719">
            <v>11</v>
          </cell>
          <cell r="X2719">
            <v>8</v>
          </cell>
          <cell r="Y2719">
            <v>57.894736842105267</v>
          </cell>
          <cell r="Z2719">
            <v>23157.894736842107</v>
          </cell>
          <cell r="AA2719">
            <v>16842.105263157893</v>
          </cell>
          <cell r="AB2719">
            <v>1684210.5263157892</v>
          </cell>
          <cell r="AC2719">
            <v>16842.095263157895</v>
          </cell>
          <cell r="AD2719">
            <v>0</v>
          </cell>
          <cell r="AE2719">
            <v>16842.105263157893</v>
          </cell>
          <cell r="AF2719">
            <v>0</v>
          </cell>
          <cell r="AG2719">
            <v>140.35087719298244</v>
          </cell>
          <cell r="AH2719">
            <v>175.43859649122805</v>
          </cell>
        </row>
        <row r="2720">
          <cell r="A2720">
            <v>4930</v>
          </cell>
          <cell r="B2720" t="str">
            <v>Эл двигатель 7,5 квт 300</v>
          </cell>
          <cell r="C2720">
            <v>10</v>
          </cell>
          <cell r="D2720" t="str">
            <v>10</v>
          </cell>
          <cell r="E2720" t="str">
            <v>11.05.05</v>
          </cell>
          <cell r="F2720" t="str">
            <v/>
          </cell>
          <cell r="G2720" t="str">
            <v xml:space="preserve">  .  .</v>
          </cell>
          <cell r="H2720">
            <v>0.01</v>
          </cell>
          <cell r="I2720">
            <v>0</v>
          </cell>
          <cell r="J2720">
            <v>0</v>
          </cell>
          <cell r="K2720">
            <v>0.01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0.01</v>
          </cell>
          <cell r="Q2720">
            <v>0</v>
          </cell>
          <cell r="R2720">
            <v>123</v>
          </cell>
          <cell r="S2720">
            <v>935</v>
          </cell>
          <cell r="T2720" t="str">
            <v>Амортизация (водопровод)</v>
          </cell>
          <cell r="U2720">
            <v>40000</v>
          </cell>
          <cell r="V2720">
            <v>19</v>
          </cell>
          <cell r="W2720">
            <v>11</v>
          </cell>
          <cell r="X2720">
            <v>8</v>
          </cell>
          <cell r="Y2720">
            <v>57.894736842105267</v>
          </cell>
          <cell r="Z2720">
            <v>23157.894736842107</v>
          </cell>
          <cell r="AA2720">
            <v>16842.105263157893</v>
          </cell>
          <cell r="AB2720">
            <v>1684210.5263157892</v>
          </cell>
          <cell r="AC2720">
            <v>16842.095263157895</v>
          </cell>
          <cell r="AD2720">
            <v>0</v>
          </cell>
          <cell r="AE2720">
            <v>16842.105263157893</v>
          </cell>
          <cell r="AF2720">
            <v>0</v>
          </cell>
          <cell r="AG2720">
            <v>140.35087719298244</v>
          </cell>
          <cell r="AH2720">
            <v>175.43859649122805</v>
          </cell>
        </row>
        <row r="2721">
          <cell r="A2721">
            <v>4931</v>
          </cell>
          <cell r="B2721" t="str">
            <v>Эл двигатель 7,5 квт 300</v>
          </cell>
          <cell r="C2721">
            <v>10</v>
          </cell>
          <cell r="D2721" t="str">
            <v>10</v>
          </cell>
          <cell r="E2721" t="str">
            <v>11.05.05</v>
          </cell>
          <cell r="F2721" t="str">
            <v/>
          </cell>
          <cell r="G2721" t="str">
            <v xml:space="preserve">  .  .</v>
          </cell>
          <cell r="H2721">
            <v>0.01</v>
          </cell>
          <cell r="I2721">
            <v>0</v>
          </cell>
          <cell r="J2721">
            <v>0</v>
          </cell>
          <cell r="K2721">
            <v>0.01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0.01</v>
          </cell>
          <cell r="Q2721">
            <v>0</v>
          </cell>
          <cell r="R2721">
            <v>123</v>
          </cell>
          <cell r="S2721">
            <v>935</v>
          </cell>
          <cell r="T2721" t="str">
            <v>Амортизация (водопровод)</v>
          </cell>
          <cell r="U2721">
            <v>40000</v>
          </cell>
          <cell r="V2721">
            <v>19</v>
          </cell>
          <cell r="W2721">
            <v>11</v>
          </cell>
          <cell r="X2721">
            <v>8</v>
          </cell>
          <cell r="Y2721">
            <v>57.894736842105267</v>
          </cell>
          <cell r="Z2721">
            <v>23157.894736842107</v>
          </cell>
          <cell r="AA2721">
            <v>16842.105263157893</v>
          </cell>
          <cell r="AB2721">
            <v>1684210.5263157892</v>
          </cell>
          <cell r="AC2721">
            <v>16842.095263157895</v>
          </cell>
          <cell r="AD2721">
            <v>0</v>
          </cell>
          <cell r="AE2721">
            <v>16842.105263157893</v>
          </cell>
          <cell r="AF2721">
            <v>0</v>
          </cell>
          <cell r="AG2721">
            <v>140.35087719298244</v>
          </cell>
          <cell r="AH2721">
            <v>175.43859649122805</v>
          </cell>
        </row>
        <row r="2722">
          <cell r="A2722">
            <v>4932</v>
          </cell>
          <cell r="B2722" t="str">
            <v>Эл двигатель 7,5 квт 300</v>
          </cell>
          <cell r="C2722">
            <v>10</v>
          </cell>
          <cell r="D2722" t="str">
            <v>10</v>
          </cell>
          <cell r="E2722" t="str">
            <v>11.05.05</v>
          </cell>
          <cell r="F2722" t="str">
            <v/>
          </cell>
          <cell r="G2722" t="str">
            <v xml:space="preserve">  .  .</v>
          </cell>
          <cell r="H2722">
            <v>0.01</v>
          </cell>
          <cell r="I2722">
            <v>0</v>
          </cell>
          <cell r="J2722">
            <v>0</v>
          </cell>
          <cell r="K2722">
            <v>0.01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0.01</v>
          </cell>
          <cell r="Q2722">
            <v>0</v>
          </cell>
          <cell r="R2722">
            <v>123</v>
          </cell>
          <cell r="S2722">
            <v>935</v>
          </cell>
          <cell r="T2722" t="str">
            <v>Амортизация (водопровод)</v>
          </cell>
          <cell r="U2722">
            <v>40000</v>
          </cell>
          <cell r="V2722">
            <v>19</v>
          </cell>
          <cell r="W2722">
            <v>11</v>
          </cell>
          <cell r="X2722">
            <v>8</v>
          </cell>
          <cell r="Y2722">
            <v>57.894736842105267</v>
          </cell>
          <cell r="Z2722">
            <v>23157.894736842107</v>
          </cell>
          <cell r="AA2722">
            <v>16842.105263157893</v>
          </cell>
          <cell r="AB2722">
            <v>1684210.5263157892</v>
          </cell>
          <cell r="AC2722">
            <v>16842.095263157895</v>
          </cell>
          <cell r="AD2722">
            <v>0</v>
          </cell>
          <cell r="AE2722">
            <v>16842.105263157893</v>
          </cell>
          <cell r="AF2722">
            <v>0</v>
          </cell>
          <cell r="AG2722">
            <v>140.35087719298244</v>
          </cell>
          <cell r="AH2722">
            <v>175.43859649122805</v>
          </cell>
        </row>
        <row r="2723">
          <cell r="A2723">
            <v>4933</v>
          </cell>
          <cell r="B2723" t="str">
            <v>Эл двигатель 7,5 квт 300</v>
          </cell>
          <cell r="C2723">
            <v>10</v>
          </cell>
          <cell r="D2723" t="str">
            <v>10</v>
          </cell>
          <cell r="E2723" t="str">
            <v>11.05.05</v>
          </cell>
          <cell r="F2723" t="str">
            <v/>
          </cell>
          <cell r="G2723" t="str">
            <v xml:space="preserve">  .  .</v>
          </cell>
          <cell r="H2723">
            <v>0.01</v>
          </cell>
          <cell r="I2723">
            <v>0</v>
          </cell>
          <cell r="J2723">
            <v>0</v>
          </cell>
          <cell r="K2723">
            <v>0.01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0.01</v>
          </cell>
          <cell r="Q2723">
            <v>0</v>
          </cell>
          <cell r="R2723">
            <v>123</v>
          </cell>
          <cell r="S2723">
            <v>935</v>
          </cell>
          <cell r="T2723" t="str">
            <v>Амортизация (водопровод)</v>
          </cell>
          <cell r="U2723">
            <v>40000</v>
          </cell>
          <cell r="V2723">
            <v>19</v>
          </cell>
          <cell r="W2723">
            <v>11</v>
          </cell>
          <cell r="X2723">
            <v>8</v>
          </cell>
          <cell r="Y2723">
            <v>57.894736842105267</v>
          </cell>
          <cell r="Z2723">
            <v>23157.894736842107</v>
          </cell>
          <cell r="AA2723">
            <v>16842.105263157893</v>
          </cell>
          <cell r="AB2723">
            <v>1684210.5263157892</v>
          </cell>
          <cell r="AC2723">
            <v>16842.095263157895</v>
          </cell>
          <cell r="AD2723">
            <v>0</v>
          </cell>
          <cell r="AE2723">
            <v>16842.105263157893</v>
          </cell>
          <cell r="AF2723">
            <v>0</v>
          </cell>
          <cell r="AG2723">
            <v>140.35087719298244</v>
          </cell>
          <cell r="AH2723">
            <v>175.43859649122805</v>
          </cell>
        </row>
        <row r="2724">
          <cell r="A2724">
            <v>4934</v>
          </cell>
          <cell r="B2724" t="str">
            <v>Эл двигатель 7,5 квт 300</v>
          </cell>
          <cell r="C2724">
            <v>10</v>
          </cell>
          <cell r="D2724" t="str">
            <v>10</v>
          </cell>
          <cell r="E2724" t="str">
            <v>11.05.05</v>
          </cell>
          <cell r="F2724" t="str">
            <v/>
          </cell>
          <cell r="G2724" t="str">
            <v xml:space="preserve">  .  .</v>
          </cell>
          <cell r="H2724">
            <v>0.01</v>
          </cell>
          <cell r="I2724">
            <v>0</v>
          </cell>
          <cell r="J2724">
            <v>0</v>
          </cell>
          <cell r="K2724">
            <v>0.01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0.01</v>
          </cell>
          <cell r="Q2724">
            <v>0</v>
          </cell>
          <cell r="R2724">
            <v>123</v>
          </cell>
          <cell r="S2724">
            <v>935</v>
          </cell>
          <cell r="T2724" t="str">
            <v>Амортизация (водопровод)</v>
          </cell>
          <cell r="U2724">
            <v>40000</v>
          </cell>
          <cell r="V2724">
            <v>19</v>
          </cell>
          <cell r="W2724">
            <v>11</v>
          </cell>
          <cell r="X2724">
            <v>8</v>
          </cell>
          <cell r="Y2724">
            <v>57.894736842105267</v>
          </cell>
          <cell r="Z2724">
            <v>23157.894736842107</v>
          </cell>
          <cell r="AA2724">
            <v>16842.105263157893</v>
          </cell>
          <cell r="AB2724">
            <v>1684210.5263157892</v>
          </cell>
          <cell r="AC2724">
            <v>16842.095263157895</v>
          </cell>
          <cell r="AD2724">
            <v>0</v>
          </cell>
          <cell r="AE2724">
            <v>16842.105263157893</v>
          </cell>
          <cell r="AF2724">
            <v>0</v>
          </cell>
          <cell r="AG2724">
            <v>140.35087719298244</v>
          </cell>
          <cell r="AH2724">
            <v>175.43859649122805</v>
          </cell>
        </row>
        <row r="2725">
          <cell r="A2725">
            <v>4935</v>
          </cell>
          <cell r="B2725" t="str">
            <v>Эл двигатель 7-5 квт 300</v>
          </cell>
          <cell r="C2725">
            <v>10</v>
          </cell>
          <cell r="D2725" t="str">
            <v>10</v>
          </cell>
          <cell r="E2725" t="str">
            <v>11.05.05</v>
          </cell>
          <cell r="F2725" t="str">
            <v/>
          </cell>
          <cell r="G2725" t="str">
            <v xml:space="preserve">  .  .</v>
          </cell>
          <cell r="H2725">
            <v>0.01</v>
          </cell>
          <cell r="I2725">
            <v>0</v>
          </cell>
          <cell r="J2725">
            <v>0</v>
          </cell>
          <cell r="K2725">
            <v>0.01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0.01</v>
          </cell>
          <cell r="Q2725">
            <v>0</v>
          </cell>
          <cell r="R2725">
            <v>123</v>
          </cell>
          <cell r="S2725">
            <v>935</v>
          </cell>
          <cell r="T2725" t="str">
            <v>Амортизация (водопровод)</v>
          </cell>
          <cell r="U2725">
            <v>40000</v>
          </cell>
          <cell r="V2725">
            <v>19</v>
          </cell>
          <cell r="W2725">
            <v>11</v>
          </cell>
          <cell r="X2725">
            <v>8</v>
          </cell>
          <cell r="Y2725">
            <v>57.894736842105267</v>
          </cell>
          <cell r="Z2725">
            <v>23157.894736842107</v>
          </cell>
          <cell r="AA2725">
            <v>16842.105263157893</v>
          </cell>
          <cell r="AB2725">
            <v>1684210.5263157892</v>
          </cell>
          <cell r="AC2725">
            <v>16842.095263157895</v>
          </cell>
          <cell r="AD2725">
            <v>0</v>
          </cell>
          <cell r="AE2725">
            <v>16842.105263157893</v>
          </cell>
          <cell r="AF2725">
            <v>0</v>
          </cell>
          <cell r="AG2725">
            <v>140.35087719298244</v>
          </cell>
          <cell r="AH2725">
            <v>175.43859649122805</v>
          </cell>
        </row>
        <row r="2726">
          <cell r="A2726">
            <v>4936</v>
          </cell>
          <cell r="B2726" t="str">
            <v>Эл двигатель 7,5 квт 300</v>
          </cell>
          <cell r="C2726">
            <v>10</v>
          </cell>
          <cell r="D2726" t="str">
            <v>10</v>
          </cell>
          <cell r="E2726" t="str">
            <v>11.05.05</v>
          </cell>
          <cell r="F2726" t="str">
            <v/>
          </cell>
          <cell r="G2726" t="str">
            <v xml:space="preserve">  .  .</v>
          </cell>
          <cell r="H2726">
            <v>0.01</v>
          </cell>
          <cell r="I2726">
            <v>0</v>
          </cell>
          <cell r="J2726">
            <v>0</v>
          </cell>
          <cell r="K2726">
            <v>0.01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0.01</v>
          </cell>
          <cell r="Q2726">
            <v>0</v>
          </cell>
          <cell r="R2726">
            <v>123</v>
          </cell>
          <cell r="S2726">
            <v>935</v>
          </cell>
          <cell r="T2726" t="str">
            <v>Амортизация (водопровод)</v>
          </cell>
          <cell r="U2726">
            <v>40000</v>
          </cell>
          <cell r="V2726">
            <v>19</v>
          </cell>
          <cell r="W2726">
            <v>11</v>
          </cell>
          <cell r="X2726">
            <v>8</v>
          </cell>
          <cell r="Y2726">
            <v>57.894736842105267</v>
          </cell>
          <cell r="Z2726">
            <v>23157.894736842107</v>
          </cell>
          <cell r="AA2726">
            <v>16842.105263157893</v>
          </cell>
          <cell r="AB2726">
            <v>1684210.5263157892</v>
          </cell>
          <cell r="AC2726">
            <v>16842.095263157895</v>
          </cell>
          <cell r="AD2726">
            <v>0</v>
          </cell>
          <cell r="AE2726">
            <v>16842.105263157893</v>
          </cell>
          <cell r="AF2726">
            <v>0</v>
          </cell>
          <cell r="AG2726">
            <v>140.35087719298244</v>
          </cell>
          <cell r="AH2726">
            <v>175.43859649122805</v>
          </cell>
        </row>
        <row r="2727">
          <cell r="A2727">
            <v>4937</v>
          </cell>
          <cell r="B2727" t="str">
            <v>Эл двигатель 7,5 квт 300</v>
          </cell>
          <cell r="C2727">
            <v>10</v>
          </cell>
          <cell r="D2727" t="str">
            <v>10</v>
          </cell>
          <cell r="E2727" t="str">
            <v>11.05.05</v>
          </cell>
          <cell r="F2727" t="str">
            <v/>
          </cell>
          <cell r="G2727" t="str">
            <v xml:space="preserve">  .  .</v>
          </cell>
          <cell r="H2727">
            <v>0.01</v>
          </cell>
          <cell r="I2727">
            <v>0</v>
          </cell>
          <cell r="J2727">
            <v>0</v>
          </cell>
          <cell r="K2727">
            <v>0.01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0.01</v>
          </cell>
          <cell r="Q2727">
            <v>0</v>
          </cell>
          <cell r="R2727">
            <v>123</v>
          </cell>
          <cell r="S2727">
            <v>935</v>
          </cell>
          <cell r="T2727" t="str">
            <v>Амортизация (водопровод)</v>
          </cell>
          <cell r="U2727">
            <v>40000</v>
          </cell>
          <cell r="V2727">
            <v>19</v>
          </cell>
          <cell r="W2727">
            <v>11</v>
          </cell>
          <cell r="X2727">
            <v>8</v>
          </cell>
          <cell r="Y2727">
            <v>57.894736842105267</v>
          </cell>
          <cell r="Z2727">
            <v>23157.894736842107</v>
          </cell>
          <cell r="AA2727">
            <v>16842.105263157893</v>
          </cell>
          <cell r="AB2727">
            <v>1684210.5263157892</v>
          </cell>
          <cell r="AC2727">
            <v>16842.095263157895</v>
          </cell>
          <cell r="AD2727">
            <v>0</v>
          </cell>
          <cell r="AE2727">
            <v>16842.105263157893</v>
          </cell>
          <cell r="AF2727">
            <v>0</v>
          </cell>
          <cell r="AG2727">
            <v>140.35087719298244</v>
          </cell>
          <cell r="AH2727">
            <v>175.43859649122805</v>
          </cell>
        </row>
        <row r="2728">
          <cell r="A2728">
            <v>4940</v>
          </cell>
          <cell r="B2728" t="str">
            <v>Эл двигатель 7,5 квт 300 №3</v>
          </cell>
          <cell r="C2728">
            <v>10</v>
          </cell>
          <cell r="D2728" t="str">
            <v>10</v>
          </cell>
          <cell r="E2728" t="str">
            <v>11.05.05</v>
          </cell>
          <cell r="F2728" t="str">
            <v/>
          </cell>
          <cell r="G2728" t="str">
            <v xml:space="preserve">  .  .</v>
          </cell>
          <cell r="H2728">
            <v>0.01</v>
          </cell>
          <cell r="I2728">
            <v>0</v>
          </cell>
          <cell r="J2728">
            <v>0</v>
          </cell>
          <cell r="K2728">
            <v>0.01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0.01</v>
          </cell>
          <cell r="Q2728">
            <v>0</v>
          </cell>
          <cell r="R2728">
            <v>123</v>
          </cell>
          <cell r="S2728">
            <v>935</v>
          </cell>
          <cell r="T2728" t="str">
            <v>Амортизация Подъем воды</v>
          </cell>
          <cell r="U2728">
            <v>40000</v>
          </cell>
          <cell r="V2728">
            <v>19</v>
          </cell>
          <cell r="W2728">
            <v>11</v>
          </cell>
          <cell r="X2728">
            <v>8</v>
          </cell>
          <cell r="Y2728">
            <v>57.894736842105267</v>
          </cell>
          <cell r="Z2728">
            <v>23157.894736842107</v>
          </cell>
          <cell r="AA2728">
            <v>16842.105263157893</v>
          </cell>
          <cell r="AB2728">
            <v>1684210.5263157892</v>
          </cell>
          <cell r="AC2728">
            <v>16842.095263157895</v>
          </cell>
          <cell r="AD2728">
            <v>0</v>
          </cell>
          <cell r="AE2728">
            <v>16842.105263157893</v>
          </cell>
          <cell r="AF2728">
            <v>0</v>
          </cell>
          <cell r="AG2728">
            <v>140.35087719298244</v>
          </cell>
          <cell r="AH2728">
            <v>175.43859649122805</v>
          </cell>
        </row>
        <row r="2729">
          <cell r="A2729">
            <v>4943</v>
          </cell>
          <cell r="B2729" t="str">
            <v>Эл двигатель 7,5 квт 300</v>
          </cell>
          <cell r="C2729">
            <v>10</v>
          </cell>
          <cell r="D2729" t="str">
            <v>10</v>
          </cell>
          <cell r="E2729" t="str">
            <v>11.05.05</v>
          </cell>
          <cell r="F2729" t="str">
            <v/>
          </cell>
          <cell r="G2729" t="str">
            <v xml:space="preserve">  .  .</v>
          </cell>
          <cell r="H2729">
            <v>0.01</v>
          </cell>
          <cell r="I2729">
            <v>0</v>
          </cell>
          <cell r="J2729">
            <v>0</v>
          </cell>
          <cell r="K2729">
            <v>0.01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0.01</v>
          </cell>
          <cell r="Q2729">
            <v>0</v>
          </cell>
          <cell r="R2729">
            <v>123</v>
          </cell>
          <cell r="S2729">
            <v>935</v>
          </cell>
          <cell r="T2729" t="str">
            <v>Амортизация (водопровод)</v>
          </cell>
          <cell r="U2729">
            <v>40000</v>
          </cell>
          <cell r="V2729">
            <v>19</v>
          </cell>
          <cell r="W2729">
            <v>11</v>
          </cell>
          <cell r="X2729">
            <v>8</v>
          </cell>
          <cell r="Y2729">
            <v>57.894736842105267</v>
          </cell>
          <cell r="Z2729">
            <v>23157.894736842107</v>
          </cell>
          <cell r="AA2729">
            <v>16842.105263157893</v>
          </cell>
          <cell r="AB2729">
            <v>1684210.5263157892</v>
          </cell>
          <cell r="AC2729">
            <v>16842.095263157895</v>
          </cell>
          <cell r="AD2729">
            <v>0</v>
          </cell>
          <cell r="AE2729">
            <v>16842.105263157893</v>
          </cell>
          <cell r="AF2729">
            <v>0</v>
          </cell>
          <cell r="AG2729">
            <v>140.35087719298244</v>
          </cell>
          <cell r="AH2729">
            <v>175.43859649122805</v>
          </cell>
        </row>
        <row r="2730">
          <cell r="A2730">
            <v>4944</v>
          </cell>
          <cell r="B2730" t="str">
            <v>Эл двигатель 7,5 квт 300</v>
          </cell>
          <cell r="C2730">
            <v>10</v>
          </cell>
          <cell r="D2730" t="str">
            <v>10</v>
          </cell>
          <cell r="E2730" t="str">
            <v>11.05.05</v>
          </cell>
          <cell r="F2730" t="str">
            <v/>
          </cell>
          <cell r="G2730" t="str">
            <v xml:space="preserve">  .  .</v>
          </cell>
          <cell r="H2730">
            <v>0.01</v>
          </cell>
          <cell r="I2730">
            <v>0</v>
          </cell>
          <cell r="J2730">
            <v>0</v>
          </cell>
          <cell r="K2730">
            <v>0.01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0.01</v>
          </cell>
          <cell r="Q2730">
            <v>0</v>
          </cell>
          <cell r="R2730">
            <v>123</v>
          </cell>
          <cell r="S2730">
            <v>935</v>
          </cell>
          <cell r="T2730" t="str">
            <v>Амортизация (водопровод)</v>
          </cell>
          <cell r="U2730">
            <v>40000</v>
          </cell>
          <cell r="V2730">
            <v>19</v>
          </cell>
          <cell r="W2730">
            <v>11</v>
          </cell>
          <cell r="X2730">
            <v>8</v>
          </cell>
          <cell r="Y2730">
            <v>57.894736842105267</v>
          </cell>
          <cell r="Z2730">
            <v>23157.894736842107</v>
          </cell>
          <cell r="AA2730">
            <v>16842.105263157893</v>
          </cell>
          <cell r="AB2730">
            <v>1684210.5263157892</v>
          </cell>
          <cell r="AC2730">
            <v>16842.095263157895</v>
          </cell>
          <cell r="AD2730">
            <v>0</v>
          </cell>
          <cell r="AE2730">
            <v>16842.105263157893</v>
          </cell>
          <cell r="AF2730">
            <v>0</v>
          </cell>
          <cell r="AG2730">
            <v>140.35087719298244</v>
          </cell>
          <cell r="AH2730">
            <v>175.43859649122805</v>
          </cell>
        </row>
        <row r="2731">
          <cell r="A2731">
            <v>4954</v>
          </cell>
          <cell r="B2731" t="str">
            <v>Канал сети от д.3-4,13-15 Гульдер 2</v>
          </cell>
          <cell r="C2731">
            <v>3.6</v>
          </cell>
          <cell r="D2731" t="str">
            <v>28</v>
          </cell>
          <cell r="E2731" t="str">
            <v>11.05.05</v>
          </cell>
          <cell r="F2731" t="str">
            <v/>
          </cell>
          <cell r="G2731" t="str">
            <v xml:space="preserve">  .  .</v>
          </cell>
          <cell r="H2731">
            <v>76470.64</v>
          </cell>
          <cell r="I2731">
            <v>0</v>
          </cell>
          <cell r="J2731">
            <v>0</v>
          </cell>
          <cell r="K2731">
            <v>76470.64</v>
          </cell>
          <cell r="L2731">
            <v>0</v>
          </cell>
          <cell r="M2731">
            <v>229.41</v>
          </cell>
          <cell r="N2731">
            <v>229.41</v>
          </cell>
          <cell r="O2731">
            <v>6650.59</v>
          </cell>
          <cell r="P2731">
            <v>69820.05</v>
          </cell>
          <cell r="Q2731">
            <v>382.35</v>
          </cell>
          <cell r="R2731">
            <v>123</v>
          </cell>
          <cell r="S2731">
            <v>935</v>
          </cell>
          <cell r="T2731" t="str">
            <v>Амортизация (канализация)</v>
          </cell>
          <cell r="U2731">
            <v>4921110.5999999996</v>
          </cell>
          <cell r="V2731">
            <v>36.4</v>
          </cell>
          <cell r="W2731">
            <v>14</v>
          </cell>
          <cell r="X2731">
            <v>22.4</v>
          </cell>
          <cell r="Y2731">
            <v>38.46153846153846</v>
          </cell>
          <cell r="Z2731">
            <v>1892734.8461538458</v>
          </cell>
          <cell r="AA2731">
            <v>3028375.7538461536</v>
          </cell>
          <cell r="AB2731">
            <v>43.37401296398604</v>
          </cell>
          <cell r="AC2731">
            <v>3240367.8907243093</v>
          </cell>
          <cell r="AD2731">
            <v>281812.18687815592</v>
          </cell>
          <cell r="AE2731">
            <v>3316838.5307243094</v>
          </cell>
          <cell r="AF2731">
            <v>288462.77687815594</v>
          </cell>
          <cell r="AG2731">
            <v>9950.5155921729292</v>
          </cell>
          <cell r="AH2731">
            <v>11266.278846153846</v>
          </cell>
        </row>
        <row r="2732">
          <cell r="A2732">
            <v>4956</v>
          </cell>
          <cell r="B2732" t="str">
            <v>Нар канал от тепл н/ст Восток-3</v>
          </cell>
          <cell r="C2732">
            <v>3.6</v>
          </cell>
          <cell r="D2732" t="str">
            <v>28</v>
          </cell>
          <cell r="E2732" t="str">
            <v>11.05.05</v>
          </cell>
          <cell r="F2732" t="str">
            <v/>
          </cell>
          <cell r="G2732" t="str">
            <v xml:space="preserve">  .  .</v>
          </cell>
          <cell r="H2732">
            <v>2957.11</v>
          </cell>
          <cell r="I2732">
            <v>0</v>
          </cell>
          <cell r="J2732">
            <v>0</v>
          </cell>
          <cell r="K2732">
            <v>2957.11</v>
          </cell>
          <cell r="L2732">
            <v>0</v>
          </cell>
          <cell r="M2732">
            <v>8.8699999999999992</v>
          </cell>
          <cell r="N2732">
            <v>8.8699999999999992</v>
          </cell>
          <cell r="O2732">
            <v>257.14999999999998</v>
          </cell>
          <cell r="P2732">
            <v>2699.96</v>
          </cell>
          <cell r="Q2732">
            <v>14.79</v>
          </cell>
          <cell r="R2732">
            <v>123</v>
          </cell>
          <cell r="S2732">
            <v>935</v>
          </cell>
          <cell r="T2732" t="str">
            <v>Амортизация (канализация)</v>
          </cell>
          <cell r="U2732">
            <v>125645</v>
          </cell>
          <cell r="V2732">
            <v>36.4</v>
          </cell>
          <cell r="W2732">
            <v>14</v>
          </cell>
          <cell r="X2732">
            <v>22.4</v>
          </cell>
          <cell r="Y2732">
            <v>38.46153846153846</v>
          </cell>
          <cell r="Z2732">
            <v>48325</v>
          </cell>
          <cell r="AA2732">
            <v>77320</v>
          </cell>
          <cell r="AB2732">
            <v>28.6374612957229</v>
          </cell>
          <cell r="AC2732">
            <v>81727.013172195147</v>
          </cell>
          <cell r="AD2732">
            <v>7106.9731721951439</v>
          </cell>
          <cell r="AE2732">
            <v>84684.123172195148</v>
          </cell>
          <cell r="AF2732">
            <v>7364.1231721951435</v>
          </cell>
          <cell r="AG2732">
            <v>254.05236951658546</v>
          </cell>
          <cell r="AH2732">
            <v>287.64880952380952</v>
          </cell>
        </row>
        <row r="2733">
          <cell r="A2733">
            <v>4957</v>
          </cell>
          <cell r="B2733" t="str">
            <v>Нар канал от АТС Восток-5</v>
          </cell>
          <cell r="C2733">
            <v>3.6</v>
          </cell>
          <cell r="D2733" t="str">
            <v>28</v>
          </cell>
          <cell r="E2733" t="str">
            <v>11.05.05</v>
          </cell>
          <cell r="F2733" t="str">
            <v/>
          </cell>
          <cell r="G2733" t="str">
            <v xml:space="preserve">  .  .</v>
          </cell>
          <cell r="H2733">
            <v>3747.04</v>
          </cell>
          <cell r="I2733">
            <v>0</v>
          </cell>
          <cell r="J2733">
            <v>0</v>
          </cell>
          <cell r="K2733">
            <v>3747.04</v>
          </cell>
          <cell r="L2733">
            <v>0</v>
          </cell>
          <cell r="M2733">
            <v>11.24</v>
          </cell>
          <cell r="N2733">
            <v>11.24</v>
          </cell>
          <cell r="O2733">
            <v>325.83999999999997</v>
          </cell>
          <cell r="P2733">
            <v>3421.2</v>
          </cell>
          <cell r="Q2733">
            <v>18.739999999999998</v>
          </cell>
          <cell r="R2733">
            <v>123</v>
          </cell>
          <cell r="S2733">
            <v>935</v>
          </cell>
          <cell r="T2733" t="str">
            <v>Амортизация (канализация)</v>
          </cell>
          <cell r="U2733">
            <v>271046</v>
          </cell>
          <cell r="V2733">
            <v>36.4</v>
          </cell>
          <cell r="W2733">
            <v>14</v>
          </cell>
          <cell r="X2733">
            <v>22.4</v>
          </cell>
          <cell r="Y2733">
            <v>38.46153846153846</v>
          </cell>
          <cell r="Z2733">
            <v>104248.46153846153</v>
          </cell>
          <cell r="AA2733">
            <v>166797.53846153847</v>
          </cell>
          <cell r="AB2733">
            <v>48.754103373535159</v>
          </cell>
          <cell r="AC2733">
            <v>178936.53550477116</v>
          </cell>
          <cell r="AD2733">
            <v>15560.197043232694</v>
          </cell>
          <cell r="AE2733">
            <v>182683.57550477117</v>
          </cell>
          <cell r="AF2733">
            <v>15886.037043232694</v>
          </cell>
          <cell r="AG2733">
            <v>548.05072651431351</v>
          </cell>
          <cell r="AH2733">
            <v>620.52655677655673</v>
          </cell>
        </row>
        <row r="2734">
          <cell r="A2734">
            <v>4958</v>
          </cell>
          <cell r="B2734" t="str">
            <v>Вод-д к маг Овощи-Фрукты дом 55-56 Г-2</v>
          </cell>
          <cell r="C2734">
            <v>4</v>
          </cell>
          <cell r="D2734" t="str">
            <v>25</v>
          </cell>
          <cell r="E2734" t="str">
            <v>11.05.05</v>
          </cell>
          <cell r="F2734" t="str">
            <v/>
          </cell>
          <cell r="G2734" t="str">
            <v xml:space="preserve">  .  .</v>
          </cell>
          <cell r="H2734">
            <v>18.22</v>
          </cell>
          <cell r="I2734">
            <v>0</v>
          </cell>
          <cell r="J2734">
            <v>0</v>
          </cell>
          <cell r="K2734">
            <v>18.22</v>
          </cell>
          <cell r="L2734">
            <v>0</v>
          </cell>
          <cell r="M2734">
            <v>0.06</v>
          </cell>
          <cell r="N2734">
            <v>0.06</v>
          </cell>
          <cell r="O2734">
            <v>1.74</v>
          </cell>
          <cell r="P2734">
            <v>16.48</v>
          </cell>
          <cell r="Q2734">
            <v>0.09</v>
          </cell>
          <cell r="R2734">
            <v>123</v>
          </cell>
          <cell r="S2734">
            <v>935</v>
          </cell>
          <cell r="T2734" t="str">
            <v>Амортизация (водопровод)</v>
          </cell>
          <cell r="U2734">
            <v>4500</v>
          </cell>
          <cell r="V2734">
            <v>39</v>
          </cell>
          <cell r="W2734">
            <v>14</v>
          </cell>
          <cell r="X2734">
            <v>25</v>
          </cell>
          <cell r="Y2734">
            <v>35.897435897435898</v>
          </cell>
          <cell r="Z2734">
            <v>1615.3846153846155</v>
          </cell>
          <cell r="AA2734">
            <v>2884.6153846153848</v>
          </cell>
          <cell r="AB2734">
            <v>175.03734129947722</v>
          </cell>
          <cell r="AC2734">
            <v>3170.960358476475</v>
          </cell>
          <cell r="AD2734">
            <v>302.82497386109037</v>
          </cell>
          <cell r="AE2734">
            <v>3189.1803584764748</v>
          </cell>
          <cell r="AF2734">
            <v>304.56497386109038</v>
          </cell>
          <cell r="AG2734">
            <v>10.630601194921583</v>
          </cell>
          <cell r="AH2734">
            <v>9.615384615384615</v>
          </cell>
        </row>
        <row r="2735">
          <cell r="A2735">
            <v>4959</v>
          </cell>
          <cell r="B2735" t="str">
            <v>Вод-д к дом блока 1 Гульдер-2</v>
          </cell>
          <cell r="C2735">
            <v>4</v>
          </cell>
          <cell r="D2735" t="str">
            <v>25</v>
          </cell>
          <cell r="E2735" t="str">
            <v>11.05.05</v>
          </cell>
          <cell r="F2735" t="str">
            <v/>
          </cell>
          <cell r="G2735" t="str">
            <v xml:space="preserve">  .  .</v>
          </cell>
          <cell r="H2735">
            <v>357143.26</v>
          </cell>
          <cell r="I2735">
            <v>0</v>
          </cell>
          <cell r="J2735">
            <v>0</v>
          </cell>
          <cell r="K2735">
            <v>357143.26</v>
          </cell>
          <cell r="L2735">
            <v>0</v>
          </cell>
          <cell r="M2735">
            <v>1190.48</v>
          </cell>
          <cell r="N2735">
            <v>1190.48</v>
          </cell>
          <cell r="O2735">
            <v>5931.15</v>
          </cell>
          <cell r="P2735">
            <v>351212.11</v>
          </cell>
          <cell r="Q2735">
            <v>1785.72</v>
          </cell>
          <cell r="R2735">
            <v>123</v>
          </cell>
          <cell r="S2735">
            <v>935</v>
          </cell>
          <cell r="T2735" t="str">
            <v>Амортизация (водопровод)</v>
          </cell>
          <cell r="U2735">
            <v>3072608</v>
          </cell>
          <cell r="V2735">
            <v>39</v>
          </cell>
          <cell r="W2735">
            <v>14</v>
          </cell>
          <cell r="X2735">
            <v>25</v>
          </cell>
          <cell r="Y2735">
            <v>35.897435897435898</v>
          </cell>
          <cell r="Z2735">
            <v>1102987.4871794872</v>
          </cell>
          <cell r="AA2735">
            <v>1969620.5128205128</v>
          </cell>
          <cell r="AB2735">
            <v>5.6080654873219284</v>
          </cell>
          <cell r="AC2735">
            <v>1645739.5304356422</v>
          </cell>
          <cell r="AD2735">
            <v>27331.127615129451</v>
          </cell>
          <cell r="AE2735">
            <v>2002882.7904356422</v>
          </cell>
          <cell r="AF2735">
            <v>33262.277615129453</v>
          </cell>
          <cell r="AG2735">
            <v>6676.2759681188072</v>
          </cell>
          <cell r="AH2735">
            <v>6565.4017094017099</v>
          </cell>
        </row>
        <row r="2736">
          <cell r="A2736">
            <v>4960</v>
          </cell>
          <cell r="B2736" t="str">
            <v>Вод-д к ЦТП Восток-3</v>
          </cell>
          <cell r="C2736">
            <v>4</v>
          </cell>
          <cell r="D2736" t="str">
            <v>25</v>
          </cell>
          <cell r="E2736" t="str">
            <v>11.05.05</v>
          </cell>
          <cell r="F2736" t="str">
            <v/>
          </cell>
          <cell r="G2736" t="str">
            <v xml:space="preserve">  .  .</v>
          </cell>
          <cell r="H2736">
            <v>446.2</v>
          </cell>
          <cell r="I2736">
            <v>0</v>
          </cell>
          <cell r="J2736">
            <v>0</v>
          </cell>
          <cell r="K2736">
            <v>446.2</v>
          </cell>
          <cell r="L2736">
            <v>0</v>
          </cell>
          <cell r="M2736">
            <v>1.49</v>
          </cell>
          <cell r="N2736">
            <v>1.49</v>
          </cell>
          <cell r="O2736">
            <v>43.19</v>
          </cell>
          <cell r="P2736">
            <v>403.01</v>
          </cell>
          <cell r="Q2736">
            <v>2.23</v>
          </cell>
          <cell r="R2736">
            <v>123</v>
          </cell>
          <cell r="S2736">
            <v>935</v>
          </cell>
          <cell r="T2736" t="str">
            <v>Амортизация (водопровод)</v>
          </cell>
          <cell r="U2736">
            <v>28350</v>
          </cell>
          <cell r="V2736">
            <v>68</v>
          </cell>
          <cell r="W2736">
            <v>14</v>
          </cell>
          <cell r="X2736">
            <v>54</v>
          </cell>
          <cell r="Y2736">
            <v>20.588235294117645</v>
          </cell>
          <cell r="Z2736">
            <v>5836.7647058823522</v>
          </cell>
          <cell r="AA2736">
            <v>22513.235294117647</v>
          </cell>
          <cell r="AB2736">
            <v>55.862721257828959</v>
          </cell>
          <cell r="AC2736">
            <v>24479.746225243282</v>
          </cell>
          <cell r="AD2736">
            <v>2369.5209311256326</v>
          </cell>
          <cell r="AE2736">
            <v>24925.946225243282</v>
          </cell>
          <cell r="AF2736">
            <v>2412.7109311256327</v>
          </cell>
          <cell r="AG2736">
            <v>83.086487417477613</v>
          </cell>
          <cell r="AH2736">
            <v>34.742647058823529</v>
          </cell>
        </row>
        <row r="2737">
          <cell r="A2737">
            <v>4961</v>
          </cell>
          <cell r="B2737" t="str">
            <v>Водопровод к АТС Восток-5</v>
          </cell>
          <cell r="C2737">
            <v>4</v>
          </cell>
          <cell r="D2737" t="str">
            <v>25</v>
          </cell>
          <cell r="E2737" t="str">
            <v>11.05.05</v>
          </cell>
          <cell r="F2737" t="str">
            <v/>
          </cell>
          <cell r="G2737" t="str">
            <v xml:space="preserve">  .  .</v>
          </cell>
          <cell r="H2737">
            <v>551.78</v>
          </cell>
          <cell r="I2737">
            <v>0</v>
          </cell>
          <cell r="J2737">
            <v>0</v>
          </cell>
          <cell r="K2737">
            <v>551.78</v>
          </cell>
          <cell r="L2737">
            <v>0</v>
          </cell>
          <cell r="M2737">
            <v>1.84</v>
          </cell>
          <cell r="N2737">
            <v>1.84</v>
          </cell>
          <cell r="O2737">
            <v>53.34</v>
          </cell>
          <cell r="P2737">
            <v>498.44</v>
          </cell>
          <cell r="Q2737">
            <v>2.76</v>
          </cell>
          <cell r="R2737">
            <v>123</v>
          </cell>
          <cell r="S2737">
            <v>935</v>
          </cell>
          <cell r="T2737" t="str">
            <v>Амортизация (водопровод)</v>
          </cell>
          <cell r="U2737">
            <v>82000</v>
          </cell>
          <cell r="V2737">
            <v>41</v>
          </cell>
          <cell r="W2737">
            <v>14</v>
          </cell>
          <cell r="X2737">
            <v>27</v>
          </cell>
          <cell r="Y2737">
            <v>34.146341463414636</v>
          </cell>
          <cell r="Z2737">
            <v>28000</v>
          </cell>
          <cell r="AA2737">
            <v>54000</v>
          </cell>
          <cell r="AB2737">
            <v>108.33801460556937</v>
          </cell>
          <cell r="AC2737">
            <v>59226.969699061068</v>
          </cell>
          <cell r="AD2737">
            <v>5725.4096990610706</v>
          </cell>
          <cell r="AE2737">
            <v>59778.749699061067</v>
          </cell>
          <cell r="AF2737">
            <v>5778.7496990610707</v>
          </cell>
          <cell r="AG2737">
            <v>199.26249899687022</v>
          </cell>
          <cell r="AH2737">
            <v>166.66666666666666</v>
          </cell>
        </row>
        <row r="2738">
          <cell r="A2738">
            <v>4962</v>
          </cell>
          <cell r="B2738" t="str">
            <v>Кан-ция к дому 27 М-н11а</v>
          </cell>
          <cell r="C2738">
            <v>3.6</v>
          </cell>
          <cell r="D2738" t="str">
            <v>28</v>
          </cell>
          <cell r="E2738" t="str">
            <v>11.05.05</v>
          </cell>
          <cell r="F2738" t="str">
            <v/>
          </cell>
          <cell r="G2738" t="str">
            <v xml:space="preserve">  .  .</v>
          </cell>
          <cell r="H2738">
            <v>816.2</v>
          </cell>
          <cell r="I2738">
            <v>0</v>
          </cell>
          <cell r="J2738">
            <v>0</v>
          </cell>
          <cell r="K2738">
            <v>816.2</v>
          </cell>
          <cell r="L2738">
            <v>0</v>
          </cell>
          <cell r="M2738">
            <v>2.4500000000000002</v>
          </cell>
          <cell r="N2738">
            <v>2.4500000000000002</v>
          </cell>
          <cell r="O2738">
            <v>71.03</v>
          </cell>
          <cell r="P2738">
            <v>745.17</v>
          </cell>
          <cell r="Q2738">
            <v>4.08</v>
          </cell>
          <cell r="R2738">
            <v>123</v>
          </cell>
          <cell r="S2738">
            <v>935</v>
          </cell>
          <cell r="T2738" t="str">
            <v>Амортизация (канализация)</v>
          </cell>
          <cell r="U2738">
            <v>86787.5</v>
          </cell>
          <cell r="V2738">
            <v>36.4</v>
          </cell>
          <cell r="W2738">
            <v>14</v>
          </cell>
          <cell r="X2738">
            <v>22.4</v>
          </cell>
          <cell r="Y2738">
            <v>38.46153846153846</v>
          </cell>
          <cell r="Z2738">
            <v>33379.807692307688</v>
          </cell>
          <cell r="AA2738">
            <v>53407.692307692312</v>
          </cell>
          <cell r="AB2738">
            <v>71.671822950054775</v>
          </cell>
          <cell r="AC2738">
            <v>57682.341891834716</v>
          </cell>
          <cell r="AD2738">
            <v>5019.8195841423912</v>
          </cell>
          <cell r="AE2738">
            <v>58498.541891834713</v>
          </cell>
          <cell r="AF2738">
            <v>5090.849584142391</v>
          </cell>
          <cell r="AG2738">
            <v>175.49562567550416</v>
          </cell>
          <cell r="AH2738">
            <v>198.6893315018315</v>
          </cell>
        </row>
        <row r="2739">
          <cell r="A2739">
            <v>4970</v>
          </cell>
          <cell r="B2739" t="str">
            <v>Сварочный трансформатор ТДМ-401</v>
          </cell>
          <cell r="C2739">
            <v>10</v>
          </cell>
          <cell r="D2739" t="str">
            <v>10</v>
          </cell>
          <cell r="E2739" t="str">
            <v>11.05.05</v>
          </cell>
          <cell r="F2739" t="str">
            <v/>
          </cell>
          <cell r="G2739" t="str">
            <v xml:space="preserve">  .  .</v>
          </cell>
          <cell r="H2739">
            <v>0.01</v>
          </cell>
          <cell r="I2739">
            <v>0</v>
          </cell>
          <cell r="J2739">
            <v>0</v>
          </cell>
          <cell r="K2739">
            <v>0.01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0.01</v>
          </cell>
          <cell r="Q2739">
            <v>0</v>
          </cell>
          <cell r="R2739">
            <v>123</v>
          </cell>
          <cell r="S2739">
            <v>935</v>
          </cell>
          <cell r="T2739" t="str">
            <v>Амортизация Очистка сточной жидкости</v>
          </cell>
          <cell r="U2739">
            <v>63500</v>
          </cell>
          <cell r="V2739">
            <v>19</v>
          </cell>
          <cell r="W2739">
            <v>11</v>
          </cell>
          <cell r="X2739">
            <v>8</v>
          </cell>
          <cell r="Y2739">
            <v>57.894736842105267</v>
          </cell>
          <cell r="Z2739">
            <v>36763.157894736847</v>
          </cell>
          <cell r="AA2739">
            <v>26736.842105263153</v>
          </cell>
          <cell r="AB2739">
            <v>2673684.210526315</v>
          </cell>
          <cell r="AC2739">
            <v>26736.832105263151</v>
          </cell>
          <cell r="AD2739">
            <v>0</v>
          </cell>
          <cell r="AE2739">
            <v>26736.842105263149</v>
          </cell>
          <cell r="AF2739">
            <v>0</v>
          </cell>
          <cell r="AG2739">
            <v>222.80701754385959</v>
          </cell>
          <cell r="AH2739">
            <v>278.50877192982455</v>
          </cell>
        </row>
        <row r="2740">
          <cell r="A2740">
            <v>4973</v>
          </cell>
          <cell r="B2740" t="str">
            <v>Сварочный трансформатор ТДМ-401</v>
          </cell>
          <cell r="C2740">
            <v>10</v>
          </cell>
          <cell r="D2740" t="str">
            <v>10</v>
          </cell>
          <cell r="E2740" t="str">
            <v>11.05.05</v>
          </cell>
          <cell r="F2740" t="str">
            <v/>
          </cell>
          <cell r="G2740" t="str">
            <v xml:space="preserve">  .  .</v>
          </cell>
          <cell r="H2740">
            <v>0.01</v>
          </cell>
          <cell r="I2740">
            <v>0</v>
          </cell>
          <cell r="J2740">
            <v>0</v>
          </cell>
          <cell r="K2740">
            <v>0.01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0.01</v>
          </cell>
          <cell r="Q2740">
            <v>0</v>
          </cell>
          <cell r="R2740">
            <v>123</v>
          </cell>
          <cell r="S2740">
            <v>821.1</v>
          </cell>
          <cell r="T2740" t="str">
            <v>Амортизация (водопровод)</v>
          </cell>
          <cell r="U2740">
            <v>63500</v>
          </cell>
          <cell r="V2740">
            <v>19</v>
          </cell>
          <cell r="W2740">
            <v>11</v>
          </cell>
          <cell r="X2740">
            <v>8</v>
          </cell>
          <cell r="Y2740">
            <v>57.894736842105267</v>
          </cell>
          <cell r="Z2740">
            <v>36763.157894736847</v>
          </cell>
          <cell r="AA2740">
            <v>26736.842105263153</v>
          </cell>
          <cell r="AB2740">
            <v>2673684.210526315</v>
          </cell>
          <cell r="AC2740">
            <v>26736.832105263151</v>
          </cell>
          <cell r="AD2740">
            <v>0</v>
          </cell>
          <cell r="AE2740">
            <v>26736.842105263149</v>
          </cell>
          <cell r="AF2740">
            <v>0</v>
          </cell>
          <cell r="AG2740">
            <v>222.80701754385959</v>
          </cell>
          <cell r="AH2740">
            <v>278.50877192982455</v>
          </cell>
        </row>
        <row r="2741">
          <cell r="A2741">
            <v>4976</v>
          </cell>
          <cell r="B2741" t="str">
            <v>Сварочный трансформатор ТДМ-401</v>
          </cell>
          <cell r="C2741">
            <v>10</v>
          </cell>
          <cell r="D2741" t="str">
            <v>10</v>
          </cell>
          <cell r="E2741" t="str">
            <v>11.05.05</v>
          </cell>
          <cell r="F2741" t="str">
            <v/>
          </cell>
          <cell r="G2741" t="str">
            <v xml:space="preserve">  .  .</v>
          </cell>
          <cell r="H2741">
            <v>0.01</v>
          </cell>
          <cell r="I2741">
            <v>0</v>
          </cell>
          <cell r="J2741">
            <v>0</v>
          </cell>
          <cell r="K2741">
            <v>0.01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0.01</v>
          </cell>
          <cell r="Q2741">
            <v>0</v>
          </cell>
          <cell r="R2741">
            <v>123</v>
          </cell>
          <cell r="S2741">
            <v>935</v>
          </cell>
          <cell r="T2741" t="str">
            <v>амортизация (Очистка воды)</v>
          </cell>
          <cell r="U2741">
            <v>63500</v>
          </cell>
          <cell r="V2741">
            <v>19</v>
          </cell>
          <cell r="W2741">
            <v>11</v>
          </cell>
          <cell r="X2741">
            <v>8</v>
          </cell>
          <cell r="Y2741">
            <v>57.894736842105267</v>
          </cell>
          <cell r="Z2741">
            <v>36763.157894736847</v>
          </cell>
          <cell r="AA2741">
            <v>26736.842105263153</v>
          </cell>
          <cell r="AB2741">
            <v>2673684.210526315</v>
          </cell>
          <cell r="AC2741">
            <v>26736.832105263151</v>
          </cell>
          <cell r="AD2741">
            <v>0</v>
          </cell>
          <cell r="AE2741">
            <v>26736.842105263149</v>
          </cell>
          <cell r="AF2741">
            <v>0</v>
          </cell>
          <cell r="AG2741">
            <v>222.80701754385959</v>
          </cell>
          <cell r="AH2741">
            <v>278.50877192982455</v>
          </cell>
        </row>
        <row r="2742">
          <cell r="A2742">
            <v>4977</v>
          </cell>
          <cell r="B2742" t="str">
            <v>Сварочный трансформатор ТДМ-401 №3</v>
          </cell>
          <cell r="C2742">
            <v>10</v>
          </cell>
          <cell r="D2742" t="str">
            <v>10</v>
          </cell>
          <cell r="E2742" t="str">
            <v>11.05.05</v>
          </cell>
          <cell r="F2742" t="str">
            <v/>
          </cell>
          <cell r="G2742" t="str">
            <v xml:space="preserve">  .  .</v>
          </cell>
          <cell r="H2742">
            <v>0.01</v>
          </cell>
          <cell r="I2742">
            <v>0</v>
          </cell>
          <cell r="J2742">
            <v>0</v>
          </cell>
          <cell r="K2742">
            <v>0.01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0.01</v>
          </cell>
          <cell r="Q2742">
            <v>0</v>
          </cell>
          <cell r="R2742">
            <v>123</v>
          </cell>
          <cell r="S2742">
            <v>935</v>
          </cell>
          <cell r="T2742" t="str">
            <v>услуги пассажирского транспорта</v>
          </cell>
          <cell r="U2742">
            <v>63500</v>
          </cell>
          <cell r="V2742">
            <v>19</v>
          </cell>
          <cell r="W2742">
            <v>11</v>
          </cell>
          <cell r="X2742">
            <v>8</v>
          </cell>
          <cell r="Y2742">
            <v>57.894736842105267</v>
          </cell>
          <cell r="Z2742">
            <v>36763.157894736847</v>
          </cell>
          <cell r="AA2742">
            <v>26736.842105263153</v>
          </cell>
          <cell r="AB2742">
            <v>2673684.210526315</v>
          </cell>
          <cell r="AC2742">
            <v>26736.832105263151</v>
          </cell>
          <cell r="AD2742">
            <v>0</v>
          </cell>
          <cell r="AE2742">
            <v>26736.842105263149</v>
          </cell>
          <cell r="AF2742">
            <v>0</v>
          </cell>
          <cell r="AG2742">
            <v>222.80701754385959</v>
          </cell>
          <cell r="AH2742">
            <v>278.50877192982455</v>
          </cell>
        </row>
        <row r="2743">
          <cell r="A2743">
            <v>4980</v>
          </cell>
          <cell r="B2743" t="str">
            <v>Компрессор СО-243 №3</v>
          </cell>
          <cell r="C2743">
            <v>15</v>
          </cell>
          <cell r="D2743" t="str">
            <v>7</v>
          </cell>
          <cell r="E2743" t="str">
            <v>11.05.05</v>
          </cell>
          <cell r="F2743" t="str">
            <v/>
          </cell>
          <cell r="G2743" t="str">
            <v xml:space="preserve">  .  .</v>
          </cell>
          <cell r="H2743">
            <v>0.01</v>
          </cell>
          <cell r="I2743">
            <v>0</v>
          </cell>
          <cell r="J2743">
            <v>0</v>
          </cell>
          <cell r="K2743">
            <v>0.01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0.01</v>
          </cell>
          <cell r="Q2743">
            <v>0</v>
          </cell>
          <cell r="R2743">
            <v>123</v>
          </cell>
          <cell r="S2743">
            <v>935</v>
          </cell>
          <cell r="T2743" t="str">
            <v>услуги пассажирского транспорта</v>
          </cell>
          <cell r="U2743">
            <v>124000</v>
          </cell>
          <cell r="V2743">
            <v>13</v>
          </cell>
          <cell r="W2743">
            <v>8</v>
          </cell>
          <cell r="X2743">
            <v>5</v>
          </cell>
          <cell r="Y2743">
            <v>61.53846153846154</v>
          </cell>
          <cell r="Z2743">
            <v>76307.692307692312</v>
          </cell>
          <cell r="AA2743">
            <v>47692.307692307688</v>
          </cell>
          <cell r="AB2743">
            <v>4769230.769230769</v>
          </cell>
          <cell r="AC2743">
            <v>47692.297692307686</v>
          </cell>
          <cell r="AD2743">
            <v>0</v>
          </cell>
          <cell r="AE2743">
            <v>47692.307692307688</v>
          </cell>
          <cell r="AF2743">
            <v>0</v>
          </cell>
          <cell r="AG2743">
            <v>596.15384615384608</v>
          </cell>
          <cell r="AH2743">
            <v>794.87179487179492</v>
          </cell>
        </row>
        <row r="2744">
          <cell r="A2744">
            <v>4981</v>
          </cell>
          <cell r="B2744" t="str">
            <v>Вод-д к дом 7-8 М-на Восток-5</v>
          </cell>
          <cell r="C2744">
            <v>4</v>
          </cell>
          <cell r="D2744" t="str">
            <v>25</v>
          </cell>
          <cell r="E2744" t="str">
            <v>11.05.05</v>
          </cell>
          <cell r="F2744" t="str">
            <v/>
          </cell>
          <cell r="G2744" t="str">
            <v xml:space="preserve">  .  .</v>
          </cell>
          <cell r="H2744">
            <v>46802.17</v>
          </cell>
          <cell r="I2744">
            <v>0</v>
          </cell>
          <cell r="J2744">
            <v>0</v>
          </cell>
          <cell r="K2744">
            <v>46802.17</v>
          </cell>
          <cell r="L2744">
            <v>0</v>
          </cell>
          <cell r="M2744">
            <v>156.01</v>
          </cell>
          <cell r="N2744">
            <v>156.01</v>
          </cell>
          <cell r="O2744">
            <v>780.75</v>
          </cell>
          <cell r="P2744">
            <v>46021.42</v>
          </cell>
          <cell r="Q2744">
            <v>234.01</v>
          </cell>
          <cell r="R2744">
            <v>123</v>
          </cell>
          <cell r="S2744">
            <v>935</v>
          </cell>
          <cell r="T2744" t="str">
            <v>Амортизация (водопровод)</v>
          </cell>
          <cell r="U2744">
            <v>10800</v>
          </cell>
          <cell r="V2744">
            <v>39</v>
          </cell>
          <cell r="W2744">
            <v>14</v>
          </cell>
          <cell r="X2744">
            <v>25</v>
          </cell>
          <cell r="Y2744">
            <v>35.897435897435898</v>
          </cell>
          <cell r="Z2744">
            <v>3876.9230769230771</v>
          </cell>
          <cell r="AA2744">
            <v>6923.0769230769229</v>
          </cell>
          <cell r="AB2744">
            <v>0.150431623428328</v>
          </cell>
          <cell r="AC2744">
            <v>-39761.643586931408</v>
          </cell>
          <cell r="AD2744">
            <v>-663.30051000833294</v>
          </cell>
          <cell r="AE2744">
            <v>7040.52641306859</v>
          </cell>
          <cell r="AF2744">
            <v>117.44948999166706</v>
          </cell>
          <cell r="AG2744">
            <v>23.468421376895304</v>
          </cell>
          <cell r="AH2744">
            <v>23.076923076923077</v>
          </cell>
        </row>
        <row r="2745">
          <cell r="A2745">
            <v>4982</v>
          </cell>
          <cell r="B2745" t="str">
            <v>Перенос коллек в р-не Запад возд ствола</v>
          </cell>
          <cell r="C2745">
            <v>3.6</v>
          </cell>
          <cell r="D2745" t="str">
            <v>28</v>
          </cell>
          <cell r="E2745" t="str">
            <v>11.05.05</v>
          </cell>
          <cell r="F2745" t="str">
            <v/>
          </cell>
          <cell r="G2745" t="str">
            <v xml:space="preserve">  .  .</v>
          </cell>
          <cell r="H2745">
            <v>2625.03</v>
          </cell>
          <cell r="I2745">
            <v>0</v>
          </cell>
          <cell r="J2745">
            <v>0</v>
          </cell>
          <cell r="K2745">
            <v>2625.03</v>
          </cell>
          <cell r="L2745">
            <v>0</v>
          </cell>
          <cell r="M2745">
            <v>7.88</v>
          </cell>
          <cell r="N2745">
            <v>7.88</v>
          </cell>
          <cell r="O2745">
            <v>228.44</v>
          </cell>
          <cell r="P2745">
            <v>2396.59</v>
          </cell>
          <cell r="Q2745">
            <v>13.13</v>
          </cell>
          <cell r="R2745">
            <v>123</v>
          </cell>
          <cell r="S2745">
            <v>935</v>
          </cell>
          <cell r="T2745" t="str">
            <v>Амортизация (канализация)</v>
          </cell>
          <cell r="U2745">
            <v>2039341.2</v>
          </cell>
          <cell r="V2745">
            <v>36.4</v>
          </cell>
          <cell r="W2745">
            <v>14</v>
          </cell>
          <cell r="X2745">
            <v>22.4</v>
          </cell>
          <cell r="Y2745">
            <v>38.46153846153846</v>
          </cell>
          <cell r="Z2745">
            <v>784362</v>
          </cell>
          <cell r="AA2745">
            <v>1254979.2</v>
          </cell>
          <cell r="AB2745">
            <v>523.65202224827772</v>
          </cell>
          <cell r="AC2745">
            <v>1371977.2379623966</v>
          </cell>
          <cell r="AD2745">
            <v>119394.62796239655</v>
          </cell>
          <cell r="AE2745">
            <v>1374602.2679623966</v>
          </cell>
          <cell r="AF2745">
            <v>119623.06796239656</v>
          </cell>
          <cell r="AG2745">
            <v>4123.8068038871897</v>
          </cell>
          <cell r="AH2745">
            <v>4668.8214285714284</v>
          </cell>
        </row>
        <row r="2746">
          <cell r="A2746">
            <v>4983</v>
          </cell>
          <cell r="B2746" t="str">
            <v>Канал линия от ул Академической 9/2</v>
          </cell>
          <cell r="C2746">
            <v>3.6</v>
          </cell>
          <cell r="D2746" t="str">
            <v>28</v>
          </cell>
          <cell r="E2746" t="str">
            <v>11.05.05</v>
          </cell>
          <cell r="F2746" t="str">
            <v/>
          </cell>
          <cell r="G2746" t="str">
            <v xml:space="preserve">  .  .</v>
          </cell>
          <cell r="H2746">
            <v>765.94</v>
          </cell>
          <cell r="I2746">
            <v>0</v>
          </cell>
          <cell r="J2746">
            <v>0</v>
          </cell>
          <cell r="K2746">
            <v>765.94</v>
          </cell>
          <cell r="L2746">
            <v>0</v>
          </cell>
          <cell r="M2746">
            <v>2.2999999999999998</v>
          </cell>
          <cell r="N2746">
            <v>2.2999999999999998</v>
          </cell>
          <cell r="O2746">
            <v>66.680000000000007</v>
          </cell>
          <cell r="P2746">
            <v>699.26</v>
          </cell>
          <cell r="Q2746">
            <v>3.83</v>
          </cell>
          <cell r="R2746">
            <v>123</v>
          </cell>
          <cell r="S2746">
            <v>935</v>
          </cell>
          <cell r="T2746" t="str">
            <v>Амортизация (канализация)</v>
          </cell>
          <cell r="U2746">
            <v>57782.9</v>
          </cell>
          <cell r="V2746">
            <v>36.4</v>
          </cell>
          <cell r="W2746">
            <v>14</v>
          </cell>
          <cell r="X2746">
            <v>22.4</v>
          </cell>
          <cell r="Y2746">
            <v>38.46153846153846</v>
          </cell>
          <cell r="Z2746">
            <v>22224.192307692305</v>
          </cell>
          <cell r="AA2746">
            <v>35558.707692307689</v>
          </cell>
          <cell r="AB2746">
            <v>50.851911581254022</v>
          </cell>
          <cell r="AC2746">
            <v>38183.573156545703</v>
          </cell>
          <cell r="AD2746">
            <v>3324.1254642380186</v>
          </cell>
          <cell r="AE2746">
            <v>38949.513156545705</v>
          </cell>
          <cell r="AF2746">
            <v>3390.8054642380184</v>
          </cell>
          <cell r="AG2746">
            <v>116.8485394696371</v>
          </cell>
          <cell r="AH2746">
            <v>132.28685897435898</v>
          </cell>
        </row>
        <row r="2747">
          <cell r="A2747">
            <v>4988</v>
          </cell>
          <cell r="B2747" t="str">
            <v>Насос АХВМС 20/21</v>
          </cell>
          <cell r="C2747">
            <v>20</v>
          </cell>
          <cell r="D2747" t="str">
            <v>5</v>
          </cell>
          <cell r="E2747" t="str">
            <v>11.05.05</v>
          </cell>
          <cell r="F2747" t="str">
            <v/>
          </cell>
          <cell r="G2747" t="str">
            <v xml:space="preserve">  .  .</v>
          </cell>
          <cell r="H2747">
            <v>0.01</v>
          </cell>
          <cell r="I2747">
            <v>0</v>
          </cell>
          <cell r="J2747">
            <v>0</v>
          </cell>
          <cell r="K2747">
            <v>0.01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0.01</v>
          </cell>
          <cell r="Q2747">
            <v>0</v>
          </cell>
          <cell r="R2747">
            <v>123</v>
          </cell>
          <cell r="S2747">
            <v>935</v>
          </cell>
          <cell r="T2747" t="str">
            <v>амортизация (Очистка воды)</v>
          </cell>
          <cell r="U2747">
            <v>167000</v>
          </cell>
          <cell r="V2747">
            <v>9</v>
          </cell>
          <cell r="W2747">
            <v>6</v>
          </cell>
          <cell r="X2747">
            <v>3</v>
          </cell>
          <cell r="Y2747">
            <v>66.666666666666657</v>
          </cell>
          <cell r="Z2747">
            <v>111333.33333333331</v>
          </cell>
          <cell r="AA2747">
            <v>55666.666666666686</v>
          </cell>
          <cell r="AB2747">
            <v>5566666.6666666688</v>
          </cell>
          <cell r="AC2747">
            <v>55666.656666666684</v>
          </cell>
          <cell r="AD2747">
            <v>0</v>
          </cell>
          <cell r="AE2747">
            <v>55666.666666666686</v>
          </cell>
          <cell r="AF2747">
            <v>0</v>
          </cell>
          <cell r="AG2747">
            <v>927.77777777777817</v>
          </cell>
          <cell r="AH2747">
            <v>1546.2962962962963</v>
          </cell>
        </row>
        <row r="2748">
          <cell r="A2748">
            <v>4989</v>
          </cell>
          <cell r="B2748" t="str">
            <v>Насос АХ 50х32х160</v>
          </cell>
          <cell r="C2748">
            <v>20</v>
          </cell>
          <cell r="D2748" t="str">
            <v>5</v>
          </cell>
          <cell r="E2748" t="str">
            <v>11.05.05</v>
          </cell>
          <cell r="F2748" t="str">
            <v/>
          </cell>
          <cell r="G2748" t="str">
            <v xml:space="preserve">  .  .</v>
          </cell>
          <cell r="H2748">
            <v>0.01</v>
          </cell>
          <cell r="I2748">
            <v>0</v>
          </cell>
          <cell r="J2748">
            <v>0</v>
          </cell>
          <cell r="K2748">
            <v>0.01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0.01</v>
          </cell>
          <cell r="Q2748">
            <v>0</v>
          </cell>
          <cell r="R2748">
            <v>123</v>
          </cell>
          <cell r="S2748">
            <v>935</v>
          </cell>
          <cell r="T2748" t="str">
            <v>амортизация (Очистка воды)</v>
          </cell>
          <cell r="U2748">
            <v>198000</v>
          </cell>
          <cell r="V2748">
            <v>9</v>
          </cell>
          <cell r="W2748">
            <v>6</v>
          </cell>
          <cell r="X2748">
            <v>3</v>
          </cell>
          <cell r="Y2748">
            <v>66.666666666666657</v>
          </cell>
          <cell r="Z2748">
            <v>132000</v>
          </cell>
          <cell r="AA2748">
            <v>66000</v>
          </cell>
          <cell r="AB2748">
            <v>6600000</v>
          </cell>
          <cell r="AC2748">
            <v>65999.990000000005</v>
          </cell>
          <cell r="AD2748">
            <v>0</v>
          </cell>
          <cell r="AE2748">
            <v>66000</v>
          </cell>
          <cell r="AF2748">
            <v>0</v>
          </cell>
          <cell r="AG2748">
            <v>1100</v>
          </cell>
          <cell r="AH2748">
            <v>1833.3333333333333</v>
          </cell>
        </row>
        <row r="2749">
          <cell r="A2749">
            <v>4990</v>
          </cell>
          <cell r="B2749" t="str">
            <v>Насос СДВ 4000/25</v>
          </cell>
          <cell r="C2749">
            <v>20</v>
          </cell>
          <cell r="D2749" t="str">
            <v>5</v>
          </cell>
          <cell r="E2749" t="str">
            <v>11.05.05</v>
          </cell>
          <cell r="F2749" t="str">
            <v/>
          </cell>
          <cell r="G2749" t="str">
            <v xml:space="preserve">  .  .</v>
          </cell>
          <cell r="H2749">
            <v>0.01</v>
          </cell>
          <cell r="I2749">
            <v>0</v>
          </cell>
          <cell r="J2749">
            <v>0</v>
          </cell>
          <cell r="K2749">
            <v>0.01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0.01</v>
          </cell>
          <cell r="Q2749">
            <v>0</v>
          </cell>
          <cell r="R2749">
            <v>123</v>
          </cell>
          <cell r="S2749">
            <v>935</v>
          </cell>
          <cell r="T2749" t="str">
            <v>Амортизация Очистка сточной жидкости</v>
          </cell>
          <cell r="U2749">
            <v>9600000</v>
          </cell>
          <cell r="V2749">
            <v>9</v>
          </cell>
          <cell r="W2749">
            <v>6</v>
          </cell>
          <cell r="X2749">
            <v>3</v>
          </cell>
          <cell r="Y2749">
            <v>66.666666666666657</v>
          </cell>
          <cell r="Z2749">
            <v>6400000</v>
          </cell>
          <cell r="AA2749">
            <v>3200000</v>
          </cell>
          <cell r="AB2749">
            <v>320000000</v>
          </cell>
          <cell r="AC2749">
            <v>3199999.99</v>
          </cell>
          <cell r="AD2749">
            <v>0</v>
          </cell>
          <cell r="AE2749">
            <v>3200000</v>
          </cell>
          <cell r="AF2749">
            <v>0</v>
          </cell>
          <cell r="AG2749">
            <v>53333.333333333336</v>
          </cell>
          <cell r="AH2749">
            <v>88888.888888888891</v>
          </cell>
        </row>
        <row r="2750">
          <cell r="A2750">
            <v>4994</v>
          </cell>
          <cell r="B2750" t="str">
            <v>Автобус КАВЗ 3976 М 255 ВЕ</v>
          </cell>
          <cell r="C2750">
            <v>10</v>
          </cell>
          <cell r="D2750" t="str">
            <v>10</v>
          </cell>
          <cell r="E2750" t="str">
            <v>11.05.05</v>
          </cell>
          <cell r="F2750" t="str">
            <v>автобус, 21 место, № двиг 18861, куз 0004976, шасси 1466975</v>
          </cell>
          <cell r="G2750" t="str">
            <v>01.01.93</v>
          </cell>
          <cell r="H2750">
            <v>0.01</v>
          </cell>
          <cell r="I2750">
            <v>0</v>
          </cell>
          <cell r="J2750">
            <v>0</v>
          </cell>
          <cell r="K2750">
            <v>0.01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0.01</v>
          </cell>
          <cell r="Q2750">
            <v>0</v>
          </cell>
          <cell r="R2750">
            <v>124</v>
          </cell>
          <cell r="S2750">
            <v>935</v>
          </cell>
          <cell r="T2750" t="str">
            <v>амортизация (Очистка воды)</v>
          </cell>
          <cell r="U2750">
            <v>381000</v>
          </cell>
          <cell r="V2750">
            <v>22</v>
          </cell>
          <cell r="W2750">
            <v>14</v>
          </cell>
          <cell r="X2750">
            <v>8</v>
          </cell>
          <cell r="Y2750">
            <v>63.636363636363633</v>
          </cell>
          <cell r="Z2750">
            <v>242454.54545454544</v>
          </cell>
          <cell r="AA2750">
            <v>138545.45454545456</v>
          </cell>
          <cell r="AB2750">
            <v>13854545.454545455</v>
          </cell>
          <cell r="AC2750">
            <v>138545.44454545455</v>
          </cell>
          <cell r="AD2750">
            <v>0</v>
          </cell>
          <cell r="AE2750">
            <v>138545.45454545456</v>
          </cell>
          <cell r="AF2750">
            <v>0</v>
          </cell>
          <cell r="AG2750">
            <v>1154.5454545454547</v>
          </cell>
          <cell r="AH2750">
            <v>1443.1818181818182</v>
          </cell>
        </row>
        <row r="2751">
          <cell r="A2751">
            <v>4995</v>
          </cell>
          <cell r="B2751" t="str">
            <v>Канал сети от ЦТП-5 Степной-1</v>
          </cell>
          <cell r="C2751">
            <v>3.6</v>
          </cell>
          <cell r="D2751" t="str">
            <v>28</v>
          </cell>
          <cell r="E2751" t="str">
            <v>11.05.05</v>
          </cell>
          <cell r="F2751" t="str">
            <v/>
          </cell>
          <cell r="G2751" t="str">
            <v xml:space="preserve">  .  .</v>
          </cell>
          <cell r="H2751">
            <v>2844.72</v>
          </cell>
          <cell r="I2751">
            <v>0</v>
          </cell>
          <cell r="J2751">
            <v>0</v>
          </cell>
          <cell r="K2751">
            <v>2844.72</v>
          </cell>
          <cell r="L2751">
            <v>0</v>
          </cell>
          <cell r="M2751">
            <v>8.5299999999999994</v>
          </cell>
          <cell r="N2751">
            <v>8.5299999999999994</v>
          </cell>
          <cell r="O2751">
            <v>247.29</v>
          </cell>
          <cell r="P2751">
            <v>2597.4299999999998</v>
          </cell>
          <cell r="Q2751">
            <v>14.22</v>
          </cell>
          <cell r="R2751">
            <v>123</v>
          </cell>
          <cell r="S2751">
            <v>935</v>
          </cell>
          <cell r="T2751" t="str">
            <v>Амортизация (канализация)</v>
          </cell>
          <cell r="U2751">
            <v>16916.400000000001</v>
          </cell>
          <cell r="V2751">
            <v>36.4</v>
          </cell>
          <cell r="W2751">
            <v>14</v>
          </cell>
          <cell r="X2751">
            <v>22.4</v>
          </cell>
          <cell r="Y2751">
            <v>38.46153846153846</v>
          </cell>
          <cell r="Z2751">
            <v>6506.3076923076906</v>
          </cell>
          <cell r="AA2751">
            <v>10410.092307692306</v>
          </cell>
          <cell r="AB2751">
            <v>4.0078432557151906</v>
          </cell>
          <cell r="AC2751">
            <v>8556.4718663981166</v>
          </cell>
          <cell r="AD2751">
            <v>743.80955870580954</v>
          </cell>
          <cell r="AE2751">
            <v>11401.191866398116</v>
          </cell>
          <cell r="AF2751">
            <v>991.0995587058095</v>
          </cell>
          <cell r="AG2751">
            <v>34.203575599194345</v>
          </cell>
          <cell r="AH2751">
            <v>38.728021978021985</v>
          </cell>
        </row>
        <row r="2752">
          <cell r="A2752">
            <v>4996</v>
          </cell>
          <cell r="B2752" t="str">
            <v>Станок сверл-настольный</v>
          </cell>
          <cell r="C2752">
            <v>15</v>
          </cell>
          <cell r="D2752" t="str">
            <v>7</v>
          </cell>
          <cell r="E2752" t="str">
            <v>11.05.05</v>
          </cell>
          <cell r="F2752" t="str">
            <v/>
          </cell>
          <cell r="G2752" t="str">
            <v xml:space="preserve">  .  .</v>
          </cell>
          <cell r="H2752">
            <v>0.01</v>
          </cell>
          <cell r="I2752">
            <v>0</v>
          </cell>
          <cell r="J2752">
            <v>0</v>
          </cell>
          <cell r="K2752">
            <v>0.01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0.01</v>
          </cell>
          <cell r="Q2752">
            <v>0</v>
          </cell>
          <cell r="R2752">
            <v>123</v>
          </cell>
          <cell r="S2752">
            <v>935</v>
          </cell>
          <cell r="T2752" t="str">
            <v>Амортизация (водопровод)</v>
          </cell>
          <cell r="U2752">
            <v>15000</v>
          </cell>
          <cell r="V2752">
            <v>13</v>
          </cell>
          <cell r="W2752">
            <v>8</v>
          </cell>
          <cell r="X2752">
            <v>5</v>
          </cell>
          <cell r="Y2752">
            <v>61.53846153846154</v>
          </cell>
          <cell r="Z2752">
            <v>9230.7692307692305</v>
          </cell>
          <cell r="AA2752">
            <v>5769.2307692307695</v>
          </cell>
          <cell r="AB2752">
            <v>576923.07692307699</v>
          </cell>
          <cell r="AC2752">
            <v>5769.2207692307702</v>
          </cell>
          <cell r="AD2752">
            <v>0</v>
          </cell>
          <cell r="AE2752">
            <v>5769.2307692307704</v>
          </cell>
          <cell r="AF2752">
            <v>0</v>
          </cell>
          <cell r="AG2752">
            <v>72.115384615384627</v>
          </cell>
          <cell r="AH2752">
            <v>96.153846153846146</v>
          </cell>
        </row>
        <row r="2753">
          <cell r="A2753">
            <v>4997</v>
          </cell>
          <cell r="B2753" t="str">
            <v>Станок сверл-настольный</v>
          </cell>
          <cell r="C2753">
            <v>15</v>
          </cell>
          <cell r="D2753" t="str">
            <v>7</v>
          </cell>
          <cell r="E2753" t="str">
            <v>11.05.05</v>
          </cell>
          <cell r="F2753" t="str">
            <v/>
          </cell>
          <cell r="G2753" t="str">
            <v xml:space="preserve">  .  .</v>
          </cell>
          <cell r="H2753">
            <v>620.14</v>
          </cell>
          <cell r="I2753">
            <v>0</v>
          </cell>
          <cell r="J2753">
            <v>0</v>
          </cell>
          <cell r="K2753">
            <v>620.14</v>
          </cell>
          <cell r="L2753">
            <v>0</v>
          </cell>
          <cell r="M2753">
            <v>7.75</v>
          </cell>
          <cell r="N2753">
            <v>7.75</v>
          </cell>
          <cell r="O2753">
            <v>85.25</v>
          </cell>
          <cell r="P2753">
            <v>534.89</v>
          </cell>
          <cell r="Q2753">
            <v>3.1</v>
          </cell>
          <cell r="R2753">
            <v>123</v>
          </cell>
          <cell r="S2753">
            <v>935</v>
          </cell>
          <cell r="T2753" t="str">
            <v>Амортизация (канализация)</v>
          </cell>
          <cell r="U2753">
            <v>15000</v>
          </cell>
          <cell r="V2753">
            <v>13</v>
          </cell>
          <cell r="W2753">
            <v>8</v>
          </cell>
          <cell r="X2753">
            <v>5</v>
          </cell>
          <cell r="Y2753">
            <v>61.53846153846154</v>
          </cell>
          <cell r="Z2753">
            <v>9230.7692307692305</v>
          </cell>
          <cell r="AA2753">
            <v>5769.2307692307695</v>
          </cell>
          <cell r="AB2753">
            <v>10.785826561032678</v>
          </cell>
          <cell r="AC2753">
            <v>6068.5824835588046</v>
          </cell>
          <cell r="AD2753">
            <v>834.24171432803587</v>
          </cell>
          <cell r="AE2753">
            <v>6688.7224835588049</v>
          </cell>
          <cell r="AF2753">
            <v>919.49171432803587</v>
          </cell>
          <cell r="AG2753">
            <v>83.609031044485064</v>
          </cell>
          <cell r="AH2753">
            <v>96.153846153846146</v>
          </cell>
        </row>
        <row r="2754">
          <cell r="A2754">
            <v>4998</v>
          </cell>
          <cell r="B2754" t="str">
            <v>Станок сверл-настольный    N3</v>
          </cell>
          <cell r="C2754">
            <v>15</v>
          </cell>
          <cell r="D2754" t="str">
            <v>7</v>
          </cell>
          <cell r="E2754" t="str">
            <v>11.05.05</v>
          </cell>
          <cell r="F2754" t="str">
            <v/>
          </cell>
          <cell r="G2754" t="str">
            <v xml:space="preserve">  .  .</v>
          </cell>
          <cell r="H2754">
            <v>0.01</v>
          </cell>
          <cell r="I2754">
            <v>0</v>
          </cell>
          <cell r="J2754">
            <v>0</v>
          </cell>
          <cell r="K2754">
            <v>0.01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0.01</v>
          </cell>
          <cell r="Q2754">
            <v>0</v>
          </cell>
          <cell r="R2754">
            <v>123</v>
          </cell>
          <cell r="S2754">
            <v>935</v>
          </cell>
          <cell r="T2754" t="str">
            <v>Амортизация Подъем воды</v>
          </cell>
          <cell r="U2754">
            <v>15000</v>
          </cell>
          <cell r="V2754">
            <v>13</v>
          </cell>
          <cell r="W2754">
            <v>8</v>
          </cell>
          <cell r="X2754">
            <v>5</v>
          </cell>
          <cell r="Y2754">
            <v>61.53846153846154</v>
          </cell>
          <cell r="Z2754">
            <v>9230.7692307692305</v>
          </cell>
          <cell r="AA2754">
            <v>5769.2307692307695</v>
          </cell>
          <cell r="AB2754">
            <v>576923.07692307699</v>
          </cell>
          <cell r="AC2754">
            <v>5769.2207692307702</v>
          </cell>
          <cell r="AD2754">
            <v>0</v>
          </cell>
          <cell r="AE2754">
            <v>5769.2307692307704</v>
          </cell>
          <cell r="AF2754">
            <v>0</v>
          </cell>
          <cell r="AG2754">
            <v>72.115384615384627</v>
          </cell>
          <cell r="AH2754">
            <v>96.153846153846146</v>
          </cell>
        </row>
        <row r="2755">
          <cell r="A2755">
            <v>4999</v>
          </cell>
          <cell r="B2755" t="str">
            <v>Станок сверл-настольный</v>
          </cell>
          <cell r="C2755">
            <v>15</v>
          </cell>
          <cell r="D2755" t="str">
            <v>7</v>
          </cell>
          <cell r="E2755" t="str">
            <v>11.05.05</v>
          </cell>
          <cell r="F2755" t="str">
            <v/>
          </cell>
          <cell r="G2755" t="str">
            <v xml:space="preserve">  .  .</v>
          </cell>
          <cell r="H2755">
            <v>0.01</v>
          </cell>
          <cell r="I2755">
            <v>0</v>
          </cell>
          <cell r="J2755">
            <v>0</v>
          </cell>
          <cell r="K2755">
            <v>0.01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0.01</v>
          </cell>
          <cell r="Q2755">
            <v>0</v>
          </cell>
          <cell r="R2755">
            <v>123</v>
          </cell>
          <cell r="S2755">
            <v>821.1</v>
          </cell>
          <cell r="T2755" t="str">
            <v>Амортизация Водопровод</v>
          </cell>
          <cell r="U2755">
            <v>15000</v>
          </cell>
          <cell r="V2755">
            <v>13</v>
          </cell>
          <cell r="W2755">
            <v>8</v>
          </cell>
          <cell r="X2755">
            <v>5</v>
          </cell>
          <cell r="Y2755">
            <v>61.53846153846154</v>
          </cell>
          <cell r="Z2755">
            <v>9230.7692307692305</v>
          </cell>
          <cell r="AA2755">
            <v>5769.2307692307695</v>
          </cell>
          <cell r="AB2755">
            <v>576923.07692307699</v>
          </cell>
          <cell r="AC2755">
            <v>5769.2207692307702</v>
          </cell>
          <cell r="AD2755">
            <v>0</v>
          </cell>
          <cell r="AE2755">
            <v>5769.2307692307704</v>
          </cell>
          <cell r="AF2755">
            <v>0</v>
          </cell>
          <cell r="AG2755">
            <v>72.115384615384627</v>
          </cell>
          <cell r="AH2755">
            <v>96.153846153846146</v>
          </cell>
        </row>
        <row r="2756">
          <cell r="A2756">
            <v>5000</v>
          </cell>
          <cell r="B2756" t="str">
            <v>Станок сверл-настольный</v>
          </cell>
          <cell r="C2756">
            <v>15</v>
          </cell>
          <cell r="D2756" t="str">
            <v>7</v>
          </cell>
          <cell r="E2756" t="str">
            <v>11.05.05</v>
          </cell>
          <cell r="F2756" t="str">
            <v/>
          </cell>
          <cell r="G2756" t="str">
            <v xml:space="preserve">  .  .</v>
          </cell>
          <cell r="H2756">
            <v>0.01</v>
          </cell>
          <cell r="I2756">
            <v>0</v>
          </cell>
          <cell r="J2756">
            <v>0</v>
          </cell>
          <cell r="K2756">
            <v>0.01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0.01</v>
          </cell>
          <cell r="Q2756">
            <v>0</v>
          </cell>
          <cell r="R2756">
            <v>123</v>
          </cell>
          <cell r="S2756">
            <v>935</v>
          </cell>
          <cell r="T2756" t="str">
            <v/>
          </cell>
          <cell r="U2756">
            <v>15000</v>
          </cell>
          <cell r="V2756">
            <v>13</v>
          </cell>
          <cell r="W2756">
            <v>8</v>
          </cell>
          <cell r="X2756">
            <v>5</v>
          </cell>
          <cell r="Y2756">
            <v>61.53846153846154</v>
          </cell>
          <cell r="Z2756">
            <v>9230.7692307692305</v>
          </cell>
          <cell r="AA2756">
            <v>5769.2307692307695</v>
          </cell>
          <cell r="AB2756">
            <v>576923.07692307699</v>
          </cell>
          <cell r="AC2756">
            <v>5769.2207692307702</v>
          </cell>
          <cell r="AD2756">
            <v>0</v>
          </cell>
          <cell r="AE2756">
            <v>5769.2307692307704</v>
          </cell>
          <cell r="AF2756">
            <v>0</v>
          </cell>
          <cell r="AG2756">
            <v>72.115384615384627</v>
          </cell>
          <cell r="AH2756">
            <v>96.153846153846146</v>
          </cell>
        </row>
        <row r="2757">
          <cell r="A2757">
            <v>5002</v>
          </cell>
          <cell r="B2757" t="str">
            <v>Вод-д к дом 4 5 по ул Гапеева</v>
          </cell>
          <cell r="C2757">
            <v>4</v>
          </cell>
          <cell r="D2757" t="str">
            <v>25</v>
          </cell>
          <cell r="E2757" t="str">
            <v>11.05.05</v>
          </cell>
          <cell r="F2757" t="str">
            <v/>
          </cell>
          <cell r="G2757" t="str">
            <v xml:space="preserve">  .  .</v>
          </cell>
          <cell r="H2757">
            <v>6013.25</v>
          </cell>
          <cell r="I2757">
            <v>0</v>
          </cell>
          <cell r="J2757">
            <v>0</v>
          </cell>
          <cell r="K2757">
            <v>6013.25</v>
          </cell>
          <cell r="L2757">
            <v>0</v>
          </cell>
          <cell r="M2757">
            <v>20.04</v>
          </cell>
          <cell r="N2757">
            <v>20.04</v>
          </cell>
          <cell r="O2757">
            <v>580.96</v>
          </cell>
          <cell r="P2757">
            <v>5432.29</v>
          </cell>
          <cell r="Q2757">
            <v>30.07</v>
          </cell>
          <cell r="R2757">
            <v>123</v>
          </cell>
          <cell r="S2757">
            <v>935</v>
          </cell>
          <cell r="T2757" t="str">
            <v>Амортизация (водопровод)</v>
          </cell>
          <cell r="U2757">
            <v>1020800</v>
          </cell>
          <cell r="V2757">
            <v>39</v>
          </cell>
          <cell r="W2757">
            <v>14</v>
          </cell>
          <cell r="X2757">
            <v>25</v>
          </cell>
          <cell r="Y2757">
            <v>35.897435897435898</v>
          </cell>
          <cell r="Z2757">
            <v>366441.02564102563</v>
          </cell>
          <cell r="AA2757">
            <v>654358.97435897437</v>
          </cell>
          <cell r="AB2757">
            <v>120.45729781712213</v>
          </cell>
          <cell r="AC2757">
            <v>718326.59609880962</v>
          </cell>
          <cell r="AD2757">
            <v>69399.911739835268</v>
          </cell>
          <cell r="AE2757">
            <v>724339.84609880962</v>
          </cell>
          <cell r="AF2757">
            <v>69980.871739835275</v>
          </cell>
          <cell r="AG2757">
            <v>2414.4661536626986</v>
          </cell>
          <cell r="AH2757">
            <v>2181.1965811965811</v>
          </cell>
        </row>
        <row r="2758">
          <cell r="A2758">
            <v>5003</v>
          </cell>
          <cell r="B2758" t="str">
            <v>Насосная станция к 108 кв дому в 13 м-не</v>
          </cell>
          <cell r="C2758">
            <v>2.1</v>
          </cell>
          <cell r="D2758" t="str">
            <v>48</v>
          </cell>
          <cell r="E2758" t="str">
            <v>11.05.05</v>
          </cell>
          <cell r="F2758" t="str">
            <v/>
          </cell>
          <cell r="G2758" t="str">
            <v xml:space="preserve">  .  .</v>
          </cell>
          <cell r="H2758">
            <v>1848.64</v>
          </cell>
          <cell r="I2758">
            <v>0</v>
          </cell>
          <cell r="J2758">
            <v>0</v>
          </cell>
          <cell r="K2758">
            <v>1848.64</v>
          </cell>
          <cell r="L2758">
            <v>0</v>
          </cell>
          <cell r="M2758">
            <v>3.24</v>
          </cell>
          <cell r="N2758">
            <v>3.24</v>
          </cell>
          <cell r="O2758">
            <v>93.88</v>
          </cell>
          <cell r="P2758">
            <v>1754.76</v>
          </cell>
          <cell r="Q2758">
            <v>18.489999999999998</v>
          </cell>
          <cell r="R2758">
            <v>122</v>
          </cell>
          <cell r="S2758">
            <v>935</v>
          </cell>
          <cell r="T2758" t="str">
            <v>Амортизация (водопровод)</v>
          </cell>
          <cell r="U2758">
            <v>238500</v>
          </cell>
          <cell r="V2758">
            <v>89.2</v>
          </cell>
          <cell r="W2758">
            <v>14</v>
          </cell>
          <cell r="X2758">
            <v>75.2</v>
          </cell>
          <cell r="Y2758">
            <v>15.695067264573989</v>
          </cell>
          <cell r="Z2758">
            <v>37432.735426008963</v>
          </cell>
          <cell r="AA2758">
            <v>201067.26457399104</v>
          </cell>
          <cell r="AB2758">
            <v>114.58391151723941</v>
          </cell>
          <cell r="AC2758">
            <v>209975.76218722947</v>
          </cell>
          <cell r="AD2758">
            <v>10663.257613238437</v>
          </cell>
          <cell r="AE2758">
            <v>211824.40218722948</v>
          </cell>
          <cell r="AF2758">
            <v>10757.137613238436</v>
          </cell>
          <cell r="AG2758">
            <v>370.69270382765166</v>
          </cell>
          <cell r="AH2758">
            <v>222.81390134529147</v>
          </cell>
        </row>
        <row r="2759">
          <cell r="A2759">
            <v>5004</v>
          </cell>
          <cell r="B2759" t="str">
            <v>Вод-д к дому 1а М-на 13</v>
          </cell>
          <cell r="C2759">
            <v>4</v>
          </cell>
          <cell r="D2759" t="str">
            <v>25</v>
          </cell>
          <cell r="E2759" t="str">
            <v>11.05.05</v>
          </cell>
          <cell r="F2759" t="str">
            <v/>
          </cell>
          <cell r="G2759" t="str">
            <v xml:space="preserve">  .  .</v>
          </cell>
          <cell r="H2759">
            <v>223.14</v>
          </cell>
          <cell r="I2759">
            <v>0</v>
          </cell>
          <cell r="J2759">
            <v>0</v>
          </cell>
          <cell r="K2759">
            <v>223.14</v>
          </cell>
          <cell r="L2759">
            <v>0</v>
          </cell>
          <cell r="M2759">
            <v>0.74</v>
          </cell>
          <cell r="N2759">
            <v>0.74</v>
          </cell>
          <cell r="O2759">
            <v>21.46</v>
          </cell>
          <cell r="P2759">
            <v>201.68</v>
          </cell>
          <cell r="Q2759">
            <v>1.1200000000000001</v>
          </cell>
          <cell r="R2759">
            <v>123</v>
          </cell>
          <cell r="S2759">
            <v>935</v>
          </cell>
          <cell r="T2759" t="str">
            <v>Амортизация (водопровод)</v>
          </cell>
          <cell r="U2759">
            <v>66150</v>
          </cell>
          <cell r="V2759">
            <v>39</v>
          </cell>
          <cell r="W2759">
            <v>14</v>
          </cell>
          <cell r="X2759">
            <v>25</v>
          </cell>
          <cell r="Y2759">
            <v>35.897435897435898</v>
          </cell>
          <cell r="Z2759">
            <v>23746.153846153848</v>
          </cell>
          <cell r="AA2759">
            <v>42403.846153846156</v>
          </cell>
          <cell r="AB2759">
            <v>210.25310468983616</v>
          </cell>
          <cell r="AC2759">
            <v>46692.737780490039</v>
          </cell>
          <cell r="AD2759">
            <v>4490.571626643884</v>
          </cell>
          <cell r="AE2759">
            <v>46915.877780490038</v>
          </cell>
          <cell r="AF2759">
            <v>4512.031626643884</v>
          </cell>
          <cell r="AG2759">
            <v>156.38625926830014</v>
          </cell>
          <cell r="AH2759">
            <v>141.34615384615384</v>
          </cell>
        </row>
        <row r="2760">
          <cell r="A2760">
            <v>5005</v>
          </cell>
          <cell r="B2760" t="str">
            <v>Кабельная линия 04 от ТП до н-ст в 13 м-не</v>
          </cell>
          <cell r="C2760">
            <v>4</v>
          </cell>
          <cell r="D2760" t="str">
            <v>25</v>
          </cell>
          <cell r="E2760" t="str">
            <v>11.05.05</v>
          </cell>
          <cell r="F2760" t="str">
            <v/>
          </cell>
          <cell r="G2760" t="str">
            <v xml:space="preserve">  .  .</v>
          </cell>
          <cell r="H2760">
            <v>5.84</v>
          </cell>
          <cell r="I2760">
            <v>0</v>
          </cell>
          <cell r="J2760">
            <v>0</v>
          </cell>
          <cell r="K2760">
            <v>5.84</v>
          </cell>
          <cell r="L2760">
            <v>0</v>
          </cell>
          <cell r="M2760">
            <v>0.02</v>
          </cell>
          <cell r="N2760">
            <v>0.02</v>
          </cell>
          <cell r="O2760">
            <v>0.57999999999999996</v>
          </cell>
          <cell r="P2760">
            <v>5.26</v>
          </cell>
          <cell r="Q2760">
            <v>0.03</v>
          </cell>
          <cell r="R2760">
            <v>123</v>
          </cell>
          <cell r="S2760">
            <v>935</v>
          </cell>
          <cell r="T2760" t="str">
            <v>Амортизация (водопровод)</v>
          </cell>
          <cell r="U2760">
            <v>42000</v>
          </cell>
          <cell r="V2760">
            <v>64.400000000000006</v>
          </cell>
          <cell r="W2760">
            <v>26</v>
          </cell>
          <cell r="X2760">
            <v>38.4</v>
          </cell>
          <cell r="Y2760">
            <v>40.372670807453417</v>
          </cell>
          <cell r="Z2760">
            <v>16956.521739130436</v>
          </cell>
          <cell r="AA2760">
            <v>25043.478260869564</v>
          </cell>
          <cell r="AB2760">
            <v>4761.1175400892707</v>
          </cell>
          <cell r="AC2760">
            <v>27799.086434121342</v>
          </cell>
          <cell r="AD2760">
            <v>2760.8681732517771</v>
          </cell>
          <cell r="AE2760">
            <v>27804.926434121342</v>
          </cell>
          <cell r="AF2760">
            <v>2761.448173251777</v>
          </cell>
          <cell r="AG2760">
            <v>92.68308811373781</v>
          </cell>
          <cell r="AH2760">
            <v>54.347826086956523</v>
          </cell>
        </row>
        <row r="2761">
          <cell r="A2761">
            <v>5018</v>
          </cell>
          <cell r="B2761" t="str">
            <v>Экскаватор ЭО 3323 Т 337</v>
          </cell>
          <cell r="C2761">
            <v>12.5</v>
          </cell>
          <cell r="D2761" t="str">
            <v>8</v>
          </cell>
          <cell r="E2761" t="str">
            <v>11.05.05</v>
          </cell>
          <cell r="F2761" t="str">
            <v>зав № 4068, № дв 0369</v>
          </cell>
          <cell r="G2761" t="str">
            <v>01.01.93</v>
          </cell>
          <cell r="H2761">
            <v>0.01</v>
          </cell>
          <cell r="I2761">
            <v>0</v>
          </cell>
          <cell r="J2761">
            <v>0</v>
          </cell>
          <cell r="K2761">
            <v>0.01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0.01</v>
          </cell>
          <cell r="Q2761">
            <v>0</v>
          </cell>
          <cell r="R2761">
            <v>123</v>
          </cell>
          <cell r="S2761">
            <v>935</v>
          </cell>
          <cell r="T2761" t="str">
            <v>Амортизация (водопровод)</v>
          </cell>
          <cell r="U2761">
            <v>952000</v>
          </cell>
          <cell r="V2761">
            <v>20</v>
          </cell>
          <cell r="W2761">
            <v>14</v>
          </cell>
          <cell r="X2761">
            <v>6</v>
          </cell>
          <cell r="Y2761">
            <v>70</v>
          </cell>
          <cell r="Z2761">
            <v>666400</v>
          </cell>
          <cell r="AA2761">
            <v>285600</v>
          </cell>
          <cell r="AB2761">
            <v>28560000</v>
          </cell>
          <cell r="AC2761">
            <v>285599.99</v>
          </cell>
          <cell r="AD2761">
            <v>0</v>
          </cell>
          <cell r="AE2761">
            <v>285600</v>
          </cell>
          <cell r="AF2761">
            <v>0</v>
          </cell>
          <cell r="AG2761">
            <v>2975</v>
          </cell>
          <cell r="AH2761">
            <v>3966.6666666666665</v>
          </cell>
        </row>
        <row r="2762">
          <cell r="A2762">
            <v>5019</v>
          </cell>
          <cell r="B2762" t="str">
            <v>Экскаватор ЭО 3323 Т 072 МАF</v>
          </cell>
          <cell r="C2762">
            <v>12.5</v>
          </cell>
          <cell r="D2762" t="str">
            <v>8</v>
          </cell>
          <cell r="E2762" t="str">
            <v>11.05.05</v>
          </cell>
          <cell r="F2762" t="str">
            <v>№ дв 056056</v>
          </cell>
          <cell r="G2762" t="str">
            <v xml:space="preserve">  .  .</v>
          </cell>
          <cell r="H2762">
            <v>0.01</v>
          </cell>
          <cell r="I2762">
            <v>0</v>
          </cell>
          <cell r="J2762">
            <v>0</v>
          </cell>
          <cell r="K2762">
            <v>0.01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0.01</v>
          </cell>
          <cell r="Q2762">
            <v>0</v>
          </cell>
          <cell r="R2762">
            <v>123</v>
          </cell>
          <cell r="S2762">
            <v>935</v>
          </cell>
          <cell r="T2762" t="str">
            <v>Амортизация (водопровод)</v>
          </cell>
          <cell r="U2762">
            <v>952000</v>
          </cell>
          <cell r="V2762">
            <v>15</v>
          </cell>
          <cell r="W2762">
            <v>9</v>
          </cell>
          <cell r="X2762">
            <v>6</v>
          </cell>
          <cell r="Y2762">
            <v>60</v>
          </cell>
          <cell r="Z2762">
            <v>571200</v>
          </cell>
          <cell r="AA2762">
            <v>380800</v>
          </cell>
          <cell r="AB2762">
            <v>38080000</v>
          </cell>
          <cell r="AC2762">
            <v>380799.99</v>
          </cell>
          <cell r="AD2762">
            <v>0</v>
          </cell>
          <cell r="AE2762">
            <v>380800</v>
          </cell>
          <cell r="AF2762">
            <v>0</v>
          </cell>
          <cell r="AG2762">
            <v>3966.6666666666665</v>
          </cell>
          <cell r="AH2762">
            <v>5288.8888888888887</v>
          </cell>
        </row>
        <row r="2763">
          <cell r="A2763">
            <v>5021</v>
          </cell>
          <cell r="B2763" t="str">
            <v>Экскаватор ЭО 3323А  501МАВ</v>
          </cell>
          <cell r="C2763">
            <v>12.5</v>
          </cell>
          <cell r="D2763" t="str">
            <v>8</v>
          </cell>
          <cell r="E2763" t="str">
            <v>11.05.05</v>
          </cell>
          <cell r="F2763" t="str">
            <v>зав № 6519, № двиг 037749</v>
          </cell>
          <cell r="G2763" t="str">
            <v>01.01.93</v>
          </cell>
          <cell r="H2763">
            <v>0.01</v>
          </cell>
          <cell r="I2763">
            <v>0</v>
          </cell>
          <cell r="J2763">
            <v>0</v>
          </cell>
          <cell r="K2763">
            <v>0.01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0.01</v>
          </cell>
          <cell r="Q2763">
            <v>0</v>
          </cell>
          <cell r="R2763">
            <v>123</v>
          </cell>
          <cell r="S2763">
            <v>935</v>
          </cell>
          <cell r="T2763" t="str">
            <v>Амортизация (водопровод)</v>
          </cell>
          <cell r="U2763">
            <v>952000</v>
          </cell>
          <cell r="V2763">
            <v>20</v>
          </cell>
          <cell r="W2763">
            <v>14</v>
          </cell>
          <cell r="X2763">
            <v>6</v>
          </cell>
          <cell r="Y2763">
            <v>70</v>
          </cell>
          <cell r="Z2763">
            <v>666400</v>
          </cell>
          <cell r="AA2763">
            <v>285600</v>
          </cell>
          <cell r="AB2763">
            <v>28560000</v>
          </cell>
          <cell r="AC2763">
            <v>285599.99</v>
          </cell>
          <cell r="AD2763">
            <v>0</v>
          </cell>
          <cell r="AE2763">
            <v>285600</v>
          </cell>
          <cell r="AF2763">
            <v>0</v>
          </cell>
          <cell r="AG2763">
            <v>2975</v>
          </cell>
          <cell r="AH2763">
            <v>3966.6666666666665</v>
          </cell>
        </row>
        <row r="2764">
          <cell r="A2764">
            <v>5023</v>
          </cell>
          <cell r="B2764" t="str">
            <v>Экскаватор ЭО 3323 Т 077 МАF</v>
          </cell>
          <cell r="C2764">
            <v>12.5</v>
          </cell>
          <cell r="D2764" t="str">
            <v>8</v>
          </cell>
          <cell r="E2764" t="str">
            <v>11.05.05</v>
          </cell>
          <cell r="F2764" t="str">
            <v>зав № 6614 № дв 090797</v>
          </cell>
          <cell r="G2764" t="str">
            <v>01.01.93</v>
          </cell>
          <cell r="H2764">
            <v>0.01</v>
          </cell>
          <cell r="I2764">
            <v>0</v>
          </cell>
          <cell r="J2764">
            <v>0</v>
          </cell>
          <cell r="K2764">
            <v>0.01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0.01</v>
          </cell>
          <cell r="Q2764">
            <v>0</v>
          </cell>
          <cell r="R2764">
            <v>123</v>
          </cell>
          <cell r="S2764">
            <v>935</v>
          </cell>
          <cell r="T2764" t="str">
            <v>Амортизация (водопровод)</v>
          </cell>
          <cell r="U2764">
            <v>952000</v>
          </cell>
          <cell r="V2764">
            <v>20</v>
          </cell>
          <cell r="W2764">
            <v>14</v>
          </cell>
          <cell r="X2764">
            <v>6</v>
          </cell>
          <cell r="Y2764">
            <v>70</v>
          </cell>
          <cell r="Z2764">
            <v>666400</v>
          </cell>
          <cell r="AA2764">
            <v>285600</v>
          </cell>
          <cell r="AB2764">
            <v>28560000</v>
          </cell>
          <cell r="AC2764">
            <v>285599.99</v>
          </cell>
          <cell r="AD2764">
            <v>0</v>
          </cell>
          <cell r="AE2764">
            <v>285600</v>
          </cell>
          <cell r="AF2764">
            <v>0</v>
          </cell>
          <cell r="AG2764">
            <v>2975</v>
          </cell>
          <cell r="AH2764">
            <v>3966.6666666666665</v>
          </cell>
        </row>
        <row r="2765">
          <cell r="A2765">
            <v>5024</v>
          </cell>
          <cell r="B2765" t="str">
            <v>Экскаватор ЭО 3326  059 МАF</v>
          </cell>
          <cell r="C2765">
            <v>12.5</v>
          </cell>
          <cell r="D2765" t="str">
            <v>8</v>
          </cell>
          <cell r="E2765" t="str">
            <v>11.05.05</v>
          </cell>
          <cell r="F2765" t="str">
            <v>зав № б/н, № двиг 046744</v>
          </cell>
          <cell r="G2765" t="str">
            <v>01.01.92</v>
          </cell>
          <cell r="H2765">
            <v>0.01</v>
          </cell>
          <cell r="I2765">
            <v>0</v>
          </cell>
          <cell r="J2765">
            <v>0</v>
          </cell>
          <cell r="K2765">
            <v>0.01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0.01</v>
          </cell>
          <cell r="Q2765">
            <v>0</v>
          </cell>
          <cell r="R2765">
            <v>123</v>
          </cell>
          <cell r="S2765">
            <v>935</v>
          </cell>
          <cell r="T2765" t="str">
            <v>Амортизация (водопровод)</v>
          </cell>
          <cell r="U2765">
            <v>1000000</v>
          </cell>
          <cell r="V2765">
            <v>21</v>
          </cell>
          <cell r="W2765">
            <v>15</v>
          </cell>
          <cell r="X2765">
            <v>6</v>
          </cell>
          <cell r="Y2765">
            <v>71.428571428571431</v>
          </cell>
          <cell r="Z2765">
            <v>714285.71428571432</v>
          </cell>
          <cell r="AA2765">
            <v>285714.28571428568</v>
          </cell>
          <cell r="AB2765">
            <v>28571428.571428567</v>
          </cell>
          <cell r="AC2765">
            <v>285714.27571428567</v>
          </cell>
          <cell r="AD2765">
            <v>0</v>
          </cell>
          <cell r="AE2765">
            <v>285714.28571428568</v>
          </cell>
          <cell r="AF2765">
            <v>0</v>
          </cell>
          <cell r="AG2765">
            <v>2976.1904761904757</v>
          </cell>
          <cell r="AH2765">
            <v>3968.2539682539682</v>
          </cell>
        </row>
        <row r="2766">
          <cell r="A2766">
            <v>5025</v>
          </cell>
          <cell r="B2766" t="str">
            <v>Экскаватор ЭО 3323  т 052</v>
          </cell>
          <cell r="C2766">
            <v>12.5</v>
          </cell>
          <cell r="D2766" t="str">
            <v>8</v>
          </cell>
          <cell r="E2766" t="str">
            <v>11.05.05</v>
          </cell>
          <cell r="F2766" t="str">
            <v>зав № 3109, двиг 600109</v>
          </cell>
          <cell r="G2766" t="str">
            <v>01.01.93</v>
          </cell>
          <cell r="H2766">
            <v>0.01</v>
          </cell>
          <cell r="I2766">
            <v>0</v>
          </cell>
          <cell r="J2766">
            <v>0</v>
          </cell>
          <cell r="K2766">
            <v>0.01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0.01</v>
          </cell>
          <cell r="Q2766">
            <v>0</v>
          </cell>
          <cell r="R2766">
            <v>123</v>
          </cell>
          <cell r="S2766">
            <v>935</v>
          </cell>
          <cell r="T2766" t="str">
            <v>Амортизация (водопровод)</v>
          </cell>
          <cell r="U2766">
            <v>952000</v>
          </cell>
          <cell r="V2766">
            <v>20</v>
          </cell>
          <cell r="W2766">
            <v>14</v>
          </cell>
          <cell r="X2766">
            <v>6</v>
          </cell>
          <cell r="Y2766">
            <v>70</v>
          </cell>
          <cell r="Z2766">
            <v>666400</v>
          </cell>
          <cell r="AA2766">
            <v>285600</v>
          </cell>
          <cell r="AB2766">
            <v>28560000</v>
          </cell>
          <cell r="AC2766">
            <v>285599.99</v>
          </cell>
          <cell r="AD2766">
            <v>0</v>
          </cell>
          <cell r="AE2766">
            <v>285600</v>
          </cell>
          <cell r="AF2766">
            <v>0</v>
          </cell>
          <cell r="AG2766">
            <v>2975</v>
          </cell>
          <cell r="AH2766">
            <v>3966.6666666666665</v>
          </cell>
        </row>
        <row r="2767">
          <cell r="A2767">
            <v>5026</v>
          </cell>
          <cell r="B2767" t="str">
            <v>Экскаватор ЭО 3323 Т336</v>
          </cell>
          <cell r="C2767">
            <v>12.5</v>
          </cell>
          <cell r="D2767" t="str">
            <v>8</v>
          </cell>
          <cell r="E2767" t="str">
            <v>11.05.05</v>
          </cell>
          <cell r="F2767" t="str">
            <v>зав № 6626, № дв 947628</v>
          </cell>
          <cell r="G2767" t="str">
            <v>01.01.93</v>
          </cell>
          <cell r="H2767">
            <v>0.01</v>
          </cell>
          <cell r="I2767">
            <v>0</v>
          </cell>
          <cell r="J2767">
            <v>0</v>
          </cell>
          <cell r="K2767">
            <v>0.01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0.01</v>
          </cell>
          <cell r="Q2767">
            <v>0</v>
          </cell>
          <cell r="R2767">
            <v>123</v>
          </cell>
          <cell r="S2767">
            <v>935</v>
          </cell>
          <cell r="T2767" t="str">
            <v>Амортизация (водопровод)</v>
          </cell>
          <cell r="U2767">
            <v>952000</v>
          </cell>
          <cell r="V2767">
            <v>20</v>
          </cell>
          <cell r="W2767">
            <v>14</v>
          </cell>
          <cell r="X2767">
            <v>6</v>
          </cell>
          <cell r="Y2767">
            <v>70</v>
          </cell>
          <cell r="Z2767">
            <v>666400</v>
          </cell>
          <cell r="AA2767">
            <v>285600</v>
          </cell>
          <cell r="AB2767">
            <v>28560000</v>
          </cell>
          <cell r="AC2767">
            <v>285599.99</v>
          </cell>
          <cell r="AD2767">
            <v>0</v>
          </cell>
          <cell r="AE2767">
            <v>285600</v>
          </cell>
          <cell r="AF2767">
            <v>0</v>
          </cell>
          <cell r="AG2767">
            <v>2975</v>
          </cell>
          <cell r="AH2767">
            <v>3966.6666666666665</v>
          </cell>
        </row>
        <row r="2768">
          <cell r="A2768">
            <v>5031</v>
          </cell>
          <cell r="B2768" t="str">
            <v>Трактор ЮМЗ-ЭО т 053</v>
          </cell>
          <cell r="C2768">
            <v>10</v>
          </cell>
          <cell r="D2768" t="str">
            <v>10</v>
          </cell>
          <cell r="E2768" t="str">
            <v>11.05.05</v>
          </cell>
          <cell r="F2768" t="str">
            <v>зав № 546275, двиг 2112527</v>
          </cell>
          <cell r="G2768" t="str">
            <v>01.01.93</v>
          </cell>
          <cell r="H2768">
            <v>0.01</v>
          </cell>
          <cell r="I2768">
            <v>0</v>
          </cell>
          <cell r="J2768">
            <v>0</v>
          </cell>
          <cell r="K2768">
            <v>0.01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0.01</v>
          </cell>
          <cell r="Q2768">
            <v>0</v>
          </cell>
          <cell r="R2768">
            <v>123</v>
          </cell>
          <cell r="S2768">
            <v>935</v>
          </cell>
          <cell r="T2768" t="str">
            <v>Амортизация (водопровод)</v>
          </cell>
          <cell r="U2768">
            <v>457000</v>
          </cell>
          <cell r="V2768">
            <v>22</v>
          </cell>
          <cell r="W2768">
            <v>14</v>
          </cell>
          <cell r="X2768">
            <v>8</v>
          </cell>
          <cell r="Y2768">
            <v>63.636363636363633</v>
          </cell>
          <cell r="Z2768">
            <v>290818.18181818182</v>
          </cell>
          <cell r="AA2768">
            <v>166181.81818181818</v>
          </cell>
          <cell r="AB2768">
            <v>16618181.818181816</v>
          </cell>
          <cell r="AC2768">
            <v>166181.80818181817</v>
          </cell>
          <cell r="AD2768">
            <v>0</v>
          </cell>
          <cell r="AE2768">
            <v>166181.81818181818</v>
          </cell>
          <cell r="AF2768">
            <v>0</v>
          </cell>
          <cell r="AG2768">
            <v>1384.8484848484848</v>
          </cell>
          <cell r="AH2768">
            <v>1731.060606060606</v>
          </cell>
        </row>
        <row r="2769">
          <cell r="A2769">
            <v>5035</v>
          </cell>
          <cell r="B2769" t="str">
            <v>Телефонная станция ЭУ АТС 32-7</v>
          </cell>
          <cell r="C2769">
            <v>15</v>
          </cell>
          <cell r="D2769" t="str">
            <v>7</v>
          </cell>
          <cell r="E2769" t="str">
            <v>11.05.05</v>
          </cell>
          <cell r="F2769" t="str">
            <v/>
          </cell>
          <cell r="G2769" t="str">
            <v xml:space="preserve">  .  .</v>
          </cell>
          <cell r="H2769">
            <v>0.01</v>
          </cell>
          <cell r="I2769">
            <v>0</v>
          </cell>
          <cell r="J2769">
            <v>0</v>
          </cell>
          <cell r="K2769">
            <v>0.01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0.01</v>
          </cell>
          <cell r="Q2769">
            <v>0</v>
          </cell>
          <cell r="R2769">
            <v>123</v>
          </cell>
          <cell r="S2769">
            <v>821.1</v>
          </cell>
          <cell r="T2769" t="str">
            <v/>
          </cell>
          <cell r="U2769">
            <v>142500</v>
          </cell>
          <cell r="V2769">
            <v>13</v>
          </cell>
          <cell r="W2769">
            <v>8</v>
          </cell>
          <cell r="X2769">
            <v>5</v>
          </cell>
          <cell r="Y2769">
            <v>61.53846153846154</v>
          </cell>
          <cell r="Z2769">
            <v>87692.307692307702</v>
          </cell>
          <cell r="AA2769">
            <v>54807.692307692298</v>
          </cell>
          <cell r="AB2769">
            <v>5480769.2307692301</v>
          </cell>
          <cell r="AC2769">
            <v>54807.682307692303</v>
          </cell>
          <cell r="AD2769">
            <v>0</v>
          </cell>
          <cell r="AE2769">
            <v>54807.692307692305</v>
          </cell>
          <cell r="AF2769">
            <v>0</v>
          </cell>
          <cell r="AG2769">
            <v>685.09615384615381</v>
          </cell>
          <cell r="AH2769">
            <v>913.46153846153845</v>
          </cell>
        </row>
        <row r="2770">
          <cell r="A2770">
            <v>5036</v>
          </cell>
          <cell r="B2770" t="str">
            <v>Вод-д по ул Зональная 77а</v>
          </cell>
          <cell r="C2770">
            <v>4</v>
          </cell>
          <cell r="D2770" t="str">
            <v>25</v>
          </cell>
          <cell r="E2770" t="str">
            <v>11.05.05</v>
          </cell>
          <cell r="F2770" t="str">
            <v/>
          </cell>
          <cell r="G2770" t="str">
            <v xml:space="preserve">  .  .</v>
          </cell>
          <cell r="H2770">
            <v>104.58</v>
          </cell>
          <cell r="I2770">
            <v>0</v>
          </cell>
          <cell r="J2770">
            <v>0</v>
          </cell>
          <cell r="K2770">
            <v>104.58</v>
          </cell>
          <cell r="L2770">
            <v>0</v>
          </cell>
          <cell r="M2770">
            <v>0.35</v>
          </cell>
          <cell r="N2770">
            <v>0.35</v>
          </cell>
          <cell r="O2770">
            <v>10.15</v>
          </cell>
          <cell r="P2770">
            <v>94.43</v>
          </cell>
          <cell r="Q2770">
            <v>0.52</v>
          </cell>
          <cell r="R2770">
            <v>123</v>
          </cell>
          <cell r="S2770">
            <v>935</v>
          </cell>
          <cell r="T2770" t="str">
            <v>Амортизация (водопровод)</v>
          </cell>
          <cell r="U2770">
            <v>75150</v>
          </cell>
          <cell r="V2770">
            <v>39</v>
          </cell>
          <cell r="W2770">
            <v>14</v>
          </cell>
          <cell r="X2770">
            <v>25</v>
          </cell>
          <cell r="Y2770">
            <v>35.897435897435898</v>
          </cell>
          <cell r="Z2770">
            <v>26976.923076923078</v>
          </cell>
          <cell r="AA2770">
            <v>48173.076923076922</v>
          </cell>
          <cell r="AB2770">
            <v>510.14589561661461</v>
          </cell>
          <cell r="AC2770">
            <v>53246.47776358555</v>
          </cell>
          <cell r="AD2770">
            <v>5167.8308405086391</v>
          </cell>
          <cell r="AE2770">
            <v>53351.057763585552</v>
          </cell>
          <cell r="AF2770">
            <v>5177.9808405086387</v>
          </cell>
          <cell r="AG2770">
            <v>177.83685921195183</v>
          </cell>
          <cell r="AH2770">
            <v>160.57692307692307</v>
          </cell>
        </row>
        <row r="2771">
          <cell r="A2771">
            <v>5037</v>
          </cell>
          <cell r="B2771" t="str">
            <v>Вод-д к дому 82а по ул Керамическая</v>
          </cell>
          <cell r="C2771">
            <v>4</v>
          </cell>
          <cell r="D2771" t="str">
            <v>25</v>
          </cell>
          <cell r="E2771" t="str">
            <v>11.05.05</v>
          </cell>
          <cell r="F2771" t="str">
            <v/>
          </cell>
          <cell r="G2771" t="str">
            <v xml:space="preserve">  .  .</v>
          </cell>
          <cell r="H2771">
            <v>1642.97</v>
          </cell>
          <cell r="I2771">
            <v>0</v>
          </cell>
          <cell r="J2771">
            <v>0</v>
          </cell>
          <cell r="K2771">
            <v>1642.97</v>
          </cell>
          <cell r="L2771">
            <v>0</v>
          </cell>
          <cell r="M2771">
            <v>5.48</v>
          </cell>
          <cell r="N2771">
            <v>5.48</v>
          </cell>
          <cell r="O2771">
            <v>158.86000000000001</v>
          </cell>
          <cell r="P2771">
            <v>1484.11</v>
          </cell>
          <cell r="Q2771">
            <v>8.2100000000000009</v>
          </cell>
          <cell r="R2771">
            <v>123</v>
          </cell>
          <cell r="S2771">
            <v>935</v>
          </cell>
          <cell r="T2771" t="str">
            <v>Амортизация (водопровод)</v>
          </cell>
          <cell r="U2771">
            <v>66150</v>
          </cell>
          <cell r="V2771">
            <v>39</v>
          </cell>
          <cell r="W2771">
            <v>14</v>
          </cell>
          <cell r="X2771">
            <v>25</v>
          </cell>
          <cell r="Y2771">
            <v>35.897435897435898</v>
          </cell>
          <cell r="Z2771">
            <v>23746.153846153848</v>
          </cell>
          <cell r="AA2771">
            <v>42403.846153846156</v>
          </cell>
          <cell r="AB2771">
            <v>28.571902455913751</v>
          </cell>
          <cell r="AC2771">
            <v>45299.808577992611</v>
          </cell>
          <cell r="AD2771">
            <v>4380.0724241464595</v>
          </cell>
          <cell r="AE2771">
            <v>46942.778577992613</v>
          </cell>
          <cell r="AF2771">
            <v>4538.9324241464592</v>
          </cell>
          <cell r="AG2771">
            <v>156.47592859330871</v>
          </cell>
          <cell r="AH2771">
            <v>141.34615384615384</v>
          </cell>
        </row>
        <row r="2772">
          <cell r="A2772">
            <v>5038</v>
          </cell>
          <cell r="B2772" t="str">
            <v>Вод-д к дому кооперативного института</v>
          </cell>
          <cell r="C2772">
            <v>4</v>
          </cell>
          <cell r="D2772" t="str">
            <v>25</v>
          </cell>
          <cell r="E2772" t="str">
            <v>11.05.05</v>
          </cell>
          <cell r="F2772" t="str">
            <v/>
          </cell>
          <cell r="G2772" t="str">
            <v xml:space="preserve">  .  .</v>
          </cell>
          <cell r="H2772">
            <v>1034.8699999999999</v>
          </cell>
          <cell r="I2772">
            <v>0</v>
          </cell>
          <cell r="J2772">
            <v>0</v>
          </cell>
          <cell r="K2772">
            <v>1034.8699999999999</v>
          </cell>
          <cell r="L2772">
            <v>0</v>
          </cell>
          <cell r="M2772">
            <v>3.45</v>
          </cell>
          <cell r="N2772">
            <v>3.45</v>
          </cell>
          <cell r="O2772">
            <v>100.01</v>
          </cell>
          <cell r="P2772">
            <v>934.86</v>
          </cell>
          <cell r="Q2772">
            <v>5.17</v>
          </cell>
          <cell r="R2772">
            <v>123</v>
          </cell>
          <cell r="S2772">
            <v>935</v>
          </cell>
          <cell r="T2772" t="str">
            <v>Амортизация (водопровод)</v>
          </cell>
          <cell r="U2772">
            <v>164000</v>
          </cell>
          <cell r="V2772">
            <v>68</v>
          </cell>
          <cell r="W2772">
            <v>14</v>
          </cell>
          <cell r="X2772">
            <v>54</v>
          </cell>
          <cell r="Y2772">
            <v>20.588235294117645</v>
          </cell>
          <cell r="Z2772">
            <v>33764.705882352937</v>
          </cell>
          <cell r="AA2772">
            <v>130235.29411764706</v>
          </cell>
          <cell r="AB2772">
            <v>139.30994386073536</v>
          </cell>
          <cell r="AC2772">
            <v>143132.81160315918</v>
          </cell>
          <cell r="AD2772">
            <v>13832.377485512145</v>
          </cell>
          <cell r="AE2772">
            <v>144167.68160315917</v>
          </cell>
          <cell r="AF2772">
            <v>13932.387485512145</v>
          </cell>
          <cell r="AG2772">
            <v>480.5589386771972</v>
          </cell>
          <cell r="AH2772">
            <v>200.98039215686276</v>
          </cell>
        </row>
        <row r="2773">
          <cell r="A2773">
            <v>5041</v>
          </cell>
          <cell r="B2773" t="str">
            <v>Сварочный трансформатор ТДМ</v>
          </cell>
          <cell r="C2773">
            <v>10</v>
          </cell>
          <cell r="D2773" t="str">
            <v>10</v>
          </cell>
          <cell r="E2773" t="str">
            <v>11.05.05</v>
          </cell>
          <cell r="F2773" t="str">
            <v/>
          </cell>
          <cell r="G2773" t="str">
            <v xml:space="preserve">  .  .</v>
          </cell>
          <cell r="H2773">
            <v>0.01</v>
          </cell>
          <cell r="I2773">
            <v>0</v>
          </cell>
          <cell r="J2773">
            <v>0</v>
          </cell>
          <cell r="K2773">
            <v>0.01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0.01</v>
          </cell>
          <cell r="Q2773">
            <v>0</v>
          </cell>
          <cell r="R2773">
            <v>123</v>
          </cell>
          <cell r="S2773">
            <v>935</v>
          </cell>
          <cell r="T2773" t="str">
            <v>амортизация (Очистка воды)</v>
          </cell>
          <cell r="U2773">
            <v>63500</v>
          </cell>
          <cell r="V2773">
            <v>19</v>
          </cell>
          <cell r="W2773">
            <v>11</v>
          </cell>
          <cell r="X2773">
            <v>8</v>
          </cell>
          <cell r="Y2773">
            <v>57.894736842105267</v>
          </cell>
          <cell r="Z2773">
            <v>36763.157894736847</v>
          </cell>
          <cell r="AA2773">
            <v>26736.842105263153</v>
          </cell>
          <cell r="AB2773">
            <v>2673684.210526315</v>
          </cell>
          <cell r="AC2773">
            <v>26736.832105263151</v>
          </cell>
          <cell r="AD2773">
            <v>0</v>
          </cell>
          <cell r="AE2773">
            <v>26736.842105263149</v>
          </cell>
          <cell r="AF2773">
            <v>0</v>
          </cell>
          <cell r="AG2773">
            <v>222.80701754385959</v>
          </cell>
          <cell r="AH2773">
            <v>278.50877192982455</v>
          </cell>
        </row>
        <row r="2774">
          <cell r="A2774">
            <v>5042</v>
          </cell>
          <cell r="B2774" t="str">
            <v>Сварочный трансформатор ТДМ №3</v>
          </cell>
          <cell r="C2774">
            <v>10</v>
          </cell>
          <cell r="D2774" t="str">
            <v>10</v>
          </cell>
          <cell r="E2774" t="str">
            <v>11.05.05</v>
          </cell>
          <cell r="F2774" t="str">
            <v/>
          </cell>
          <cell r="G2774" t="str">
            <v xml:space="preserve">  .  .</v>
          </cell>
          <cell r="H2774">
            <v>0.01</v>
          </cell>
          <cell r="I2774">
            <v>0</v>
          </cell>
          <cell r="J2774">
            <v>0</v>
          </cell>
          <cell r="K2774">
            <v>0.01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0.01</v>
          </cell>
          <cell r="Q2774">
            <v>0</v>
          </cell>
          <cell r="R2774">
            <v>123</v>
          </cell>
          <cell r="S2774">
            <v>935</v>
          </cell>
          <cell r="T2774" t="str">
            <v>услуги пассажирского транспорта</v>
          </cell>
          <cell r="U2774">
            <v>63500</v>
          </cell>
          <cell r="V2774">
            <v>19</v>
          </cell>
          <cell r="W2774">
            <v>11</v>
          </cell>
          <cell r="X2774">
            <v>8</v>
          </cell>
          <cell r="Y2774">
            <v>57.894736842105267</v>
          </cell>
          <cell r="Z2774">
            <v>36763.157894736847</v>
          </cell>
          <cell r="AA2774">
            <v>26736.842105263153</v>
          </cell>
          <cell r="AB2774">
            <v>2673684.210526315</v>
          </cell>
          <cell r="AC2774">
            <v>26736.832105263151</v>
          </cell>
          <cell r="AD2774">
            <v>0</v>
          </cell>
          <cell r="AE2774">
            <v>26736.842105263149</v>
          </cell>
          <cell r="AF2774">
            <v>0</v>
          </cell>
          <cell r="AG2774">
            <v>222.80701754385959</v>
          </cell>
          <cell r="AH2774">
            <v>278.50877192982455</v>
          </cell>
        </row>
        <row r="2775">
          <cell r="A2775">
            <v>5045</v>
          </cell>
          <cell r="B2775" t="str">
            <v>Бульдозер на базе трактора ДТ-75 Т 350 МАF с баром</v>
          </cell>
          <cell r="C2775">
            <v>12.5</v>
          </cell>
          <cell r="D2775" t="str">
            <v>8</v>
          </cell>
          <cell r="E2775" t="str">
            <v>11.05.05</v>
          </cell>
          <cell r="F2775" t="str">
            <v>зав № 694691, № дв 410701</v>
          </cell>
          <cell r="G2775" t="str">
            <v>01.01.93</v>
          </cell>
          <cell r="H2775">
            <v>0.01</v>
          </cell>
          <cell r="I2775">
            <v>0</v>
          </cell>
          <cell r="J2775">
            <v>0</v>
          </cell>
          <cell r="K2775">
            <v>0.01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0.01</v>
          </cell>
          <cell r="Q2775">
            <v>0</v>
          </cell>
          <cell r="R2775">
            <v>123</v>
          </cell>
          <cell r="S2775">
            <v>935</v>
          </cell>
          <cell r="T2775" t="str">
            <v>Амортизация (водопровод)</v>
          </cell>
          <cell r="U2775">
            <v>350000</v>
          </cell>
          <cell r="V2775">
            <v>21</v>
          </cell>
          <cell r="W2775">
            <v>15</v>
          </cell>
          <cell r="X2775">
            <v>6</v>
          </cell>
          <cell r="Y2775">
            <v>71.428571428571431</v>
          </cell>
          <cell r="Z2775">
            <v>250000</v>
          </cell>
          <cell r="AA2775">
            <v>100000</v>
          </cell>
          <cell r="AB2775">
            <v>10000000</v>
          </cell>
          <cell r="AC2775">
            <v>99999.99</v>
          </cell>
          <cell r="AD2775">
            <v>0</v>
          </cell>
          <cell r="AE2775">
            <v>100000</v>
          </cell>
          <cell r="AF2775">
            <v>0</v>
          </cell>
          <cell r="AG2775">
            <v>1041.6666666666667</v>
          </cell>
          <cell r="AH2775">
            <v>1388.8888888888889</v>
          </cell>
        </row>
        <row r="2776">
          <cell r="A2776">
            <v>5046</v>
          </cell>
          <cell r="B2776" t="str">
            <v>Бульдозер на базе трактора ДТ-75 Т 364</v>
          </cell>
          <cell r="C2776">
            <v>12.5</v>
          </cell>
          <cell r="D2776" t="str">
            <v>8</v>
          </cell>
          <cell r="E2776" t="str">
            <v>11.05.05</v>
          </cell>
          <cell r="F2776" t="str">
            <v>зав № 860210, № дв 043158</v>
          </cell>
          <cell r="G2776" t="str">
            <v xml:space="preserve">  .  .</v>
          </cell>
          <cell r="H2776">
            <v>0.01</v>
          </cell>
          <cell r="I2776">
            <v>0</v>
          </cell>
          <cell r="J2776">
            <v>0</v>
          </cell>
          <cell r="K2776">
            <v>0.01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0.01</v>
          </cell>
          <cell r="Q2776">
            <v>0</v>
          </cell>
          <cell r="R2776">
            <v>123</v>
          </cell>
          <cell r="S2776">
            <v>935</v>
          </cell>
          <cell r="T2776" t="str">
            <v>Амортизация Подъем воды</v>
          </cell>
          <cell r="U2776">
            <v>350000</v>
          </cell>
          <cell r="V2776">
            <v>15</v>
          </cell>
          <cell r="W2776">
            <v>9</v>
          </cell>
          <cell r="X2776">
            <v>6</v>
          </cell>
          <cell r="Y2776">
            <v>60</v>
          </cell>
          <cell r="Z2776">
            <v>210000</v>
          </cell>
          <cell r="AA2776">
            <v>140000</v>
          </cell>
          <cell r="AB2776">
            <v>14000000</v>
          </cell>
          <cell r="AC2776">
            <v>139999.99</v>
          </cell>
          <cell r="AD2776">
            <v>0</v>
          </cell>
          <cell r="AE2776">
            <v>140000</v>
          </cell>
          <cell r="AF2776">
            <v>0</v>
          </cell>
          <cell r="AG2776">
            <v>1458.3333333333333</v>
          </cell>
          <cell r="AH2776">
            <v>1944.4444444444443</v>
          </cell>
        </row>
        <row r="2777">
          <cell r="A2777">
            <v>5056</v>
          </cell>
          <cell r="B2777" t="str">
            <v>Сварочный агрегат АДБ-3122У1</v>
          </cell>
          <cell r="C2777">
            <v>10</v>
          </cell>
          <cell r="D2777" t="str">
            <v>10</v>
          </cell>
          <cell r="E2777" t="str">
            <v>11.05.05</v>
          </cell>
          <cell r="F2777" t="str">
            <v>зав № 68321</v>
          </cell>
          <cell r="G2777" t="str">
            <v>25.05.85</v>
          </cell>
          <cell r="H2777">
            <v>0.01</v>
          </cell>
          <cell r="I2777">
            <v>0</v>
          </cell>
          <cell r="J2777">
            <v>0</v>
          </cell>
          <cell r="K2777">
            <v>0.01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0.01</v>
          </cell>
          <cell r="Q2777">
            <v>0</v>
          </cell>
          <cell r="R2777">
            <v>123</v>
          </cell>
          <cell r="S2777">
            <v>935</v>
          </cell>
          <cell r="T2777" t="str">
            <v/>
          </cell>
          <cell r="U2777">
            <v>508000</v>
          </cell>
          <cell r="V2777">
            <v>31</v>
          </cell>
          <cell r="W2777">
            <v>23</v>
          </cell>
          <cell r="X2777">
            <v>8</v>
          </cell>
          <cell r="Y2777">
            <v>74.193548387096769</v>
          </cell>
          <cell r="Z2777">
            <v>376903.22580645158</v>
          </cell>
          <cell r="AA2777">
            <v>131096.77419354842</v>
          </cell>
          <cell r="AB2777">
            <v>13109677.419354841</v>
          </cell>
          <cell r="AC2777">
            <v>131096.76419354841</v>
          </cell>
          <cell r="AD2777">
            <v>0</v>
          </cell>
          <cell r="AE2777">
            <v>131096.77419354842</v>
          </cell>
          <cell r="AF2777">
            <v>0</v>
          </cell>
          <cell r="AG2777">
            <v>1092.4731182795701</v>
          </cell>
          <cell r="AH2777">
            <v>1365.5913978494625</v>
          </cell>
        </row>
        <row r="2778">
          <cell r="A2778">
            <v>5058</v>
          </cell>
          <cell r="B2778" t="str">
            <v>Шкаф вентиляц ШП ЭСМ-3</v>
          </cell>
          <cell r="C2778">
            <v>10</v>
          </cell>
          <cell r="D2778" t="str">
            <v>10</v>
          </cell>
          <cell r="E2778" t="str">
            <v>11.05.05</v>
          </cell>
          <cell r="F2778" t="str">
            <v/>
          </cell>
          <cell r="G2778" t="str">
            <v xml:space="preserve">  .  .</v>
          </cell>
          <cell r="H2778">
            <v>0.01</v>
          </cell>
          <cell r="I2778">
            <v>0</v>
          </cell>
          <cell r="J2778">
            <v>0</v>
          </cell>
          <cell r="K2778">
            <v>0.01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0.01</v>
          </cell>
          <cell r="Q2778">
            <v>0</v>
          </cell>
          <cell r="R2778">
            <v>123</v>
          </cell>
          <cell r="S2778">
            <v>821.3</v>
          </cell>
          <cell r="T2778" t="str">
            <v>За счет прибыли</v>
          </cell>
          <cell r="U2778">
            <v>12000</v>
          </cell>
          <cell r="V2778">
            <v>19</v>
          </cell>
          <cell r="W2778">
            <v>11</v>
          </cell>
          <cell r="X2778">
            <v>8</v>
          </cell>
          <cell r="Y2778">
            <v>57.894736842105267</v>
          </cell>
          <cell r="Z2778">
            <v>6947.3684210526317</v>
          </cell>
          <cell r="AA2778">
            <v>5052.6315789473683</v>
          </cell>
          <cell r="AB2778">
            <v>505263.1578947368</v>
          </cell>
          <cell r="AC2778">
            <v>5052.6215789473681</v>
          </cell>
          <cell r="AD2778">
            <v>0</v>
          </cell>
          <cell r="AE2778">
            <v>5052.6315789473683</v>
          </cell>
          <cell r="AF2778">
            <v>0</v>
          </cell>
          <cell r="AG2778">
            <v>42.105263157894733</v>
          </cell>
          <cell r="AH2778">
            <v>52.631578947368418</v>
          </cell>
        </row>
        <row r="2779">
          <cell r="A2779">
            <v>5078</v>
          </cell>
          <cell r="B2779" t="str">
            <v>Электродвигатель 11-1500</v>
          </cell>
          <cell r="C2779">
            <v>10</v>
          </cell>
          <cell r="D2779" t="str">
            <v>10</v>
          </cell>
          <cell r="E2779" t="str">
            <v>11.05.05</v>
          </cell>
          <cell r="F2779" t="str">
            <v/>
          </cell>
          <cell r="G2779" t="str">
            <v xml:space="preserve">  .  .</v>
          </cell>
          <cell r="H2779">
            <v>0.01</v>
          </cell>
          <cell r="I2779">
            <v>0</v>
          </cell>
          <cell r="J2779">
            <v>0</v>
          </cell>
          <cell r="K2779">
            <v>0.01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0.01</v>
          </cell>
          <cell r="Q2779">
            <v>0</v>
          </cell>
          <cell r="R2779">
            <v>123</v>
          </cell>
          <cell r="S2779">
            <v>935</v>
          </cell>
          <cell r="T2779" t="str">
            <v>Амортизация (водопровод)</v>
          </cell>
          <cell r="U2779">
            <v>22000</v>
          </cell>
          <cell r="V2779">
            <v>19</v>
          </cell>
          <cell r="W2779">
            <v>11</v>
          </cell>
          <cell r="X2779">
            <v>8</v>
          </cell>
          <cell r="Y2779">
            <v>57.894736842105267</v>
          </cell>
          <cell r="Z2779">
            <v>12736.842105263158</v>
          </cell>
          <cell r="AA2779">
            <v>9263.1578947368416</v>
          </cell>
          <cell r="AB2779">
            <v>926315.78947368416</v>
          </cell>
          <cell r="AC2779">
            <v>9263.1478947368414</v>
          </cell>
          <cell r="AD2779">
            <v>0</v>
          </cell>
          <cell r="AE2779">
            <v>9263.1578947368416</v>
          </cell>
          <cell r="AF2779">
            <v>0</v>
          </cell>
          <cell r="AG2779">
            <v>77.192982456140342</v>
          </cell>
          <cell r="AH2779">
            <v>96.491228070175438</v>
          </cell>
        </row>
        <row r="2780">
          <cell r="A2780">
            <v>5079</v>
          </cell>
          <cell r="B2780" t="str">
            <v>Электродвигатель 11-1500</v>
          </cell>
          <cell r="C2780">
            <v>10</v>
          </cell>
          <cell r="D2780" t="str">
            <v>10</v>
          </cell>
          <cell r="E2780" t="str">
            <v>11.05.05</v>
          </cell>
          <cell r="F2780" t="str">
            <v/>
          </cell>
          <cell r="G2780" t="str">
            <v xml:space="preserve">  .  .</v>
          </cell>
          <cell r="H2780">
            <v>0.01</v>
          </cell>
          <cell r="I2780">
            <v>0</v>
          </cell>
          <cell r="J2780">
            <v>0</v>
          </cell>
          <cell r="K2780">
            <v>0.01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0.01</v>
          </cell>
          <cell r="Q2780">
            <v>0</v>
          </cell>
          <cell r="R2780">
            <v>123</v>
          </cell>
          <cell r="S2780">
            <v>935</v>
          </cell>
          <cell r="T2780" t="str">
            <v>Амортизация (водопровод)</v>
          </cell>
          <cell r="U2780">
            <v>22000</v>
          </cell>
          <cell r="V2780">
            <v>19</v>
          </cell>
          <cell r="W2780">
            <v>11</v>
          </cell>
          <cell r="X2780">
            <v>8</v>
          </cell>
          <cell r="Y2780">
            <v>57.894736842105267</v>
          </cell>
          <cell r="Z2780">
            <v>12736.842105263158</v>
          </cell>
          <cell r="AA2780">
            <v>9263.1578947368416</v>
          </cell>
          <cell r="AB2780">
            <v>926315.78947368416</v>
          </cell>
          <cell r="AC2780">
            <v>9263.1478947368414</v>
          </cell>
          <cell r="AD2780">
            <v>0</v>
          </cell>
          <cell r="AE2780">
            <v>9263.1578947368416</v>
          </cell>
          <cell r="AF2780">
            <v>0</v>
          </cell>
          <cell r="AG2780">
            <v>77.192982456140342</v>
          </cell>
          <cell r="AH2780">
            <v>96.491228070175438</v>
          </cell>
        </row>
        <row r="2781">
          <cell r="A2781">
            <v>5080</v>
          </cell>
          <cell r="B2781" t="str">
            <v>Электродвигатель 11-1500</v>
          </cell>
          <cell r="C2781">
            <v>10</v>
          </cell>
          <cell r="D2781" t="str">
            <v>10</v>
          </cell>
          <cell r="E2781" t="str">
            <v>11.05.05</v>
          </cell>
          <cell r="F2781" t="str">
            <v/>
          </cell>
          <cell r="G2781" t="str">
            <v xml:space="preserve">  .  .</v>
          </cell>
          <cell r="H2781">
            <v>0.01</v>
          </cell>
          <cell r="I2781">
            <v>0</v>
          </cell>
          <cell r="J2781">
            <v>0</v>
          </cell>
          <cell r="K2781">
            <v>0.01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0.01</v>
          </cell>
          <cell r="Q2781">
            <v>0</v>
          </cell>
          <cell r="R2781">
            <v>123</v>
          </cell>
          <cell r="S2781">
            <v>935</v>
          </cell>
          <cell r="T2781" t="str">
            <v>Амортизация (водопровод)</v>
          </cell>
          <cell r="U2781">
            <v>22000</v>
          </cell>
          <cell r="V2781">
            <v>19</v>
          </cell>
          <cell r="W2781">
            <v>11</v>
          </cell>
          <cell r="X2781">
            <v>8</v>
          </cell>
          <cell r="Y2781">
            <v>57.894736842105267</v>
          </cell>
          <cell r="Z2781">
            <v>12736.842105263158</v>
          </cell>
          <cell r="AA2781">
            <v>9263.1578947368416</v>
          </cell>
          <cell r="AB2781">
            <v>926315.78947368416</v>
          </cell>
          <cell r="AC2781">
            <v>9263.1478947368414</v>
          </cell>
          <cell r="AD2781">
            <v>0</v>
          </cell>
          <cell r="AE2781">
            <v>9263.1578947368416</v>
          </cell>
          <cell r="AF2781">
            <v>0</v>
          </cell>
          <cell r="AG2781">
            <v>77.192982456140342</v>
          </cell>
          <cell r="AH2781">
            <v>96.491228070175438</v>
          </cell>
        </row>
        <row r="2782">
          <cell r="A2782">
            <v>5081</v>
          </cell>
          <cell r="B2782" t="str">
            <v>Электродвигатель 11-1500</v>
          </cell>
          <cell r="C2782">
            <v>10</v>
          </cell>
          <cell r="D2782" t="str">
            <v>10</v>
          </cell>
          <cell r="E2782" t="str">
            <v>11.05.05</v>
          </cell>
          <cell r="F2782" t="str">
            <v/>
          </cell>
          <cell r="G2782" t="str">
            <v xml:space="preserve">  .  .</v>
          </cell>
          <cell r="H2782">
            <v>0.01</v>
          </cell>
          <cell r="I2782">
            <v>0</v>
          </cell>
          <cell r="J2782">
            <v>0</v>
          </cell>
          <cell r="K2782">
            <v>0.01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0.01</v>
          </cell>
          <cell r="Q2782">
            <v>0</v>
          </cell>
          <cell r="R2782">
            <v>123</v>
          </cell>
          <cell r="S2782">
            <v>935</v>
          </cell>
          <cell r="T2782" t="str">
            <v>Амортизация (водопровод)</v>
          </cell>
          <cell r="U2782">
            <v>22000</v>
          </cell>
          <cell r="V2782">
            <v>19</v>
          </cell>
          <cell r="W2782">
            <v>11</v>
          </cell>
          <cell r="X2782">
            <v>8</v>
          </cell>
          <cell r="Y2782">
            <v>57.894736842105267</v>
          </cell>
          <cell r="Z2782">
            <v>12736.842105263158</v>
          </cell>
          <cell r="AA2782">
            <v>9263.1578947368416</v>
          </cell>
          <cell r="AB2782">
            <v>926315.78947368416</v>
          </cell>
          <cell r="AC2782">
            <v>9263.1478947368414</v>
          </cell>
          <cell r="AD2782">
            <v>0</v>
          </cell>
          <cell r="AE2782">
            <v>9263.1578947368416</v>
          </cell>
          <cell r="AF2782">
            <v>0</v>
          </cell>
          <cell r="AG2782">
            <v>77.192982456140342</v>
          </cell>
          <cell r="AH2782">
            <v>96.491228070175438</v>
          </cell>
        </row>
        <row r="2783">
          <cell r="A2783">
            <v>5082</v>
          </cell>
          <cell r="B2783" t="str">
            <v>Электродвигатель 11-1500</v>
          </cell>
          <cell r="C2783">
            <v>10</v>
          </cell>
          <cell r="D2783" t="str">
            <v>10</v>
          </cell>
          <cell r="E2783" t="str">
            <v>11.05.05</v>
          </cell>
          <cell r="F2783" t="str">
            <v/>
          </cell>
          <cell r="G2783" t="str">
            <v xml:space="preserve">  .  .</v>
          </cell>
          <cell r="H2783">
            <v>0</v>
          </cell>
          <cell r="I2783">
            <v>0</v>
          </cell>
          <cell r="J2783">
            <v>0.01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123</v>
          </cell>
          <cell r="S2783">
            <v>935</v>
          </cell>
          <cell r="T2783" t="str">
            <v>Амортизация (водопровод)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</row>
        <row r="2784">
          <cell r="A2784">
            <v>5084</v>
          </cell>
          <cell r="B2784" t="str">
            <v>Электродвигатель 11-3000</v>
          </cell>
          <cell r="C2784">
            <v>10</v>
          </cell>
          <cell r="D2784" t="str">
            <v>10</v>
          </cell>
          <cell r="E2784" t="str">
            <v>11.05.05</v>
          </cell>
          <cell r="F2784" t="str">
            <v/>
          </cell>
          <cell r="G2784" t="str">
            <v xml:space="preserve">  .  .</v>
          </cell>
          <cell r="H2784">
            <v>0.01</v>
          </cell>
          <cell r="I2784">
            <v>0</v>
          </cell>
          <cell r="J2784">
            <v>0</v>
          </cell>
          <cell r="K2784">
            <v>0.01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0.01</v>
          </cell>
          <cell r="Q2784">
            <v>0</v>
          </cell>
          <cell r="R2784">
            <v>123</v>
          </cell>
          <cell r="S2784">
            <v>935</v>
          </cell>
          <cell r="T2784" t="str">
            <v>Амортизация (водопровод)</v>
          </cell>
          <cell r="U2784">
            <v>22000</v>
          </cell>
          <cell r="V2784">
            <v>19</v>
          </cell>
          <cell r="W2784">
            <v>11</v>
          </cell>
          <cell r="X2784">
            <v>8</v>
          </cell>
          <cell r="Y2784">
            <v>57.894736842105267</v>
          </cell>
          <cell r="Z2784">
            <v>12736.842105263158</v>
          </cell>
          <cell r="AA2784">
            <v>9263.1578947368416</v>
          </cell>
          <cell r="AB2784">
            <v>926315.78947368416</v>
          </cell>
          <cell r="AC2784">
            <v>9263.1478947368414</v>
          </cell>
          <cell r="AD2784">
            <v>0</v>
          </cell>
          <cell r="AE2784">
            <v>9263.1578947368416</v>
          </cell>
          <cell r="AF2784">
            <v>0</v>
          </cell>
          <cell r="AG2784">
            <v>77.192982456140342</v>
          </cell>
          <cell r="AH2784">
            <v>96.491228070175438</v>
          </cell>
        </row>
        <row r="2785">
          <cell r="A2785">
            <v>5085</v>
          </cell>
          <cell r="B2785" t="str">
            <v>Электродвигатель 11-3000</v>
          </cell>
          <cell r="C2785">
            <v>10</v>
          </cell>
          <cell r="D2785" t="str">
            <v>10</v>
          </cell>
          <cell r="E2785" t="str">
            <v>11.05.05</v>
          </cell>
          <cell r="F2785" t="str">
            <v/>
          </cell>
          <cell r="G2785" t="str">
            <v xml:space="preserve">  .  .</v>
          </cell>
          <cell r="H2785">
            <v>0.01</v>
          </cell>
          <cell r="I2785">
            <v>0</v>
          </cell>
          <cell r="J2785">
            <v>0</v>
          </cell>
          <cell r="K2785">
            <v>0.01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0.01</v>
          </cell>
          <cell r="Q2785">
            <v>0</v>
          </cell>
          <cell r="R2785">
            <v>123</v>
          </cell>
          <cell r="S2785">
            <v>935</v>
          </cell>
          <cell r="T2785" t="str">
            <v>Амортизация (водопровод)</v>
          </cell>
          <cell r="U2785">
            <v>22000</v>
          </cell>
          <cell r="V2785">
            <v>19</v>
          </cell>
          <cell r="W2785">
            <v>11</v>
          </cell>
          <cell r="X2785">
            <v>8</v>
          </cell>
          <cell r="Y2785">
            <v>57.894736842105267</v>
          </cell>
          <cell r="Z2785">
            <v>12736.842105263158</v>
          </cell>
          <cell r="AA2785">
            <v>9263.1578947368416</v>
          </cell>
          <cell r="AB2785">
            <v>926315.78947368416</v>
          </cell>
          <cell r="AC2785">
            <v>9263.1478947368414</v>
          </cell>
          <cell r="AD2785">
            <v>0</v>
          </cell>
          <cell r="AE2785">
            <v>9263.1578947368416</v>
          </cell>
          <cell r="AF2785">
            <v>0</v>
          </cell>
          <cell r="AG2785">
            <v>77.192982456140342</v>
          </cell>
          <cell r="AH2785">
            <v>96.491228070175438</v>
          </cell>
        </row>
        <row r="2786">
          <cell r="A2786">
            <v>5087</v>
          </cell>
          <cell r="B2786" t="str">
            <v>Электродвигатель 18-5 3000</v>
          </cell>
          <cell r="C2786">
            <v>10</v>
          </cell>
          <cell r="D2786" t="str">
            <v>10</v>
          </cell>
          <cell r="E2786" t="str">
            <v>11.05.05</v>
          </cell>
          <cell r="F2786" t="str">
            <v/>
          </cell>
          <cell r="G2786" t="str">
            <v xml:space="preserve">  .  .</v>
          </cell>
          <cell r="H2786">
            <v>0.01</v>
          </cell>
          <cell r="I2786">
            <v>0</v>
          </cell>
          <cell r="J2786">
            <v>0</v>
          </cell>
          <cell r="K2786">
            <v>0.01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0.01</v>
          </cell>
          <cell r="Q2786">
            <v>0</v>
          </cell>
          <cell r="R2786">
            <v>123</v>
          </cell>
          <cell r="S2786">
            <v>935</v>
          </cell>
          <cell r="T2786" t="str">
            <v>Амортизация (водопровод)</v>
          </cell>
          <cell r="U2786">
            <v>540000</v>
          </cell>
          <cell r="V2786">
            <v>19</v>
          </cell>
          <cell r="W2786">
            <v>11</v>
          </cell>
          <cell r="X2786">
            <v>8</v>
          </cell>
          <cell r="Y2786">
            <v>57.894736842105267</v>
          </cell>
          <cell r="Z2786">
            <v>312631.57894736843</v>
          </cell>
          <cell r="AA2786">
            <v>227368.42105263157</v>
          </cell>
          <cell r="AB2786">
            <v>22736842.105263155</v>
          </cell>
          <cell r="AC2786">
            <v>227368.41105263153</v>
          </cell>
          <cell r="AD2786">
            <v>0</v>
          </cell>
          <cell r="AE2786">
            <v>227368.42105263154</v>
          </cell>
          <cell r="AF2786">
            <v>0</v>
          </cell>
          <cell r="AG2786">
            <v>1894.7368421052631</v>
          </cell>
          <cell r="AH2786">
            <v>2368.4210526315787</v>
          </cell>
        </row>
        <row r="2787">
          <cell r="A2787">
            <v>5100</v>
          </cell>
          <cell r="B2787" t="str">
            <v>Канал сети пр Шахтеров встав 60</v>
          </cell>
          <cell r="C2787">
            <v>3.6</v>
          </cell>
          <cell r="D2787" t="str">
            <v>28</v>
          </cell>
          <cell r="E2787" t="str">
            <v>11.05.05</v>
          </cell>
          <cell r="F2787" t="str">
            <v/>
          </cell>
          <cell r="G2787" t="str">
            <v xml:space="preserve">  .  .</v>
          </cell>
          <cell r="H2787">
            <v>1410.03</v>
          </cell>
          <cell r="I2787">
            <v>0</v>
          </cell>
          <cell r="J2787">
            <v>0</v>
          </cell>
          <cell r="K2787">
            <v>1410.03</v>
          </cell>
          <cell r="L2787">
            <v>0</v>
          </cell>
          <cell r="M2787">
            <v>4.2300000000000004</v>
          </cell>
          <cell r="N2787">
            <v>4.2300000000000004</v>
          </cell>
          <cell r="O2787">
            <v>122.63</v>
          </cell>
          <cell r="P2787">
            <v>1287.4000000000001</v>
          </cell>
          <cell r="Q2787">
            <v>7.05</v>
          </cell>
          <cell r="R2787">
            <v>123</v>
          </cell>
          <cell r="S2787">
            <v>935</v>
          </cell>
          <cell r="T2787" t="str">
            <v>Амортизация (канализация)</v>
          </cell>
          <cell r="U2787">
            <v>35100</v>
          </cell>
          <cell r="V2787">
            <v>36.4</v>
          </cell>
          <cell r="W2787">
            <v>14</v>
          </cell>
          <cell r="X2787">
            <v>22.4</v>
          </cell>
          <cell r="Y2787">
            <v>38.46153846153846</v>
          </cell>
          <cell r="Z2787">
            <v>13500</v>
          </cell>
          <cell r="AA2787">
            <v>21600</v>
          </cell>
          <cell r="AB2787">
            <v>16.778002174926208</v>
          </cell>
          <cell r="AC2787">
            <v>22247.456406711201</v>
          </cell>
          <cell r="AD2787">
            <v>1934.8564067112006</v>
          </cell>
          <cell r="AE2787">
            <v>23657.486406711199</v>
          </cell>
          <cell r="AF2787">
            <v>2057.4864067112007</v>
          </cell>
          <cell r="AG2787">
            <v>70.972459220133601</v>
          </cell>
          <cell r="AH2787">
            <v>80.357142857142861</v>
          </cell>
        </row>
        <row r="2788">
          <cell r="A2788">
            <v>5101</v>
          </cell>
          <cell r="B2788" t="str">
            <v>Вод-д по ул Сатыбалдина 47 Мелиорация</v>
          </cell>
          <cell r="C2788">
            <v>4</v>
          </cell>
          <cell r="D2788" t="str">
            <v>25</v>
          </cell>
          <cell r="E2788" t="str">
            <v>11.05.05</v>
          </cell>
          <cell r="F2788" t="str">
            <v/>
          </cell>
          <cell r="G2788" t="str">
            <v xml:space="preserve">  .  .</v>
          </cell>
          <cell r="H2788">
            <v>406702.46</v>
          </cell>
          <cell r="I2788">
            <v>0</v>
          </cell>
          <cell r="J2788">
            <v>0</v>
          </cell>
          <cell r="K2788">
            <v>406702.46</v>
          </cell>
          <cell r="L2788">
            <v>0</v>
          </cell>
          <cell r="M2788">
            <v>1355.67</v>
          </cell>
          <cell r="N2788">
            <v>1355.67</v>
          </cell>
          <cell r="O2788">
            <v>7030.42</v>
          </cell>
          <cell r="P2788">
            <v>399672.04</v>
          </cell>
          <cell r="Q2788">
            <v>2033.51</v>
          </cell>
          <cell r="R2788">
            <v>123</v>
          </cell>
          <cell r="S2788">
            <v>935</v>
          </cell>
          <cell r="T2788" t="str">
            <v>Амортизация (водопровод)</v>
          </cell>
          <cell r="U2788">
            <v>2745600</v>
          </cell>
          <cell r="V2788">
            <v>39</v>
          </cell>
          <cell r="W2788">
            <v>14</v>
          </cell>
          <cell r="X2788">
            <v>25</v>
          </cell>
          <cell r="Y2788">
            <v>35.897435897435898</v>
          </cell>
          <cell r="Z2788">
            <v>985600</v>
          </cell>
          <cell r="AA2788">
            <v>1760000</v>
          </cell>
          <cell r="AB2788">
            <v>4.4036105202655662</v>
          </cell>
          <cell r="AC2788">
            <v>1384256.7714738857</v>
          </cell>
          <cell r="AD2788">
            <v>23928.811473885442</v>
          </cell>
          <cell r="AE2788">
            <v>1790959.2314738857</v>
          </cell>
          <cell r="AF2788">
            <v>30959.23147388544</v>
          </cell>
          <cell r="AG2788">
            <v>5969.8641049129519</v>
          </cell>
          <cell r="AH2788">
            <v>5866.666666666667</v>
          </cell>
        </row>
        <row r="2789">
          <cell r="A2789">
            <v>5102</v>
          </cell>
          <cell r="B2789" t="str">
            <v>Насосная станция по ул Сатыбалдина 7</v>
          </cell>
          <cell r="C2789">
            <v>2.1</v>
          </cell>
          <cell r="D2789" t="str">
            <v>48</v>
          </cell>
          <cell r="E2789" t="str">
            <v>11.05.05</v>
          </cell>
          <cell r="F2789" t="str">
            <v/>
          </cell>
          <cell r="G2789" t="str">
            <v xml:space="preserve">  .  .</v>
          </cell>
          <cell r="H2789">
            <v>7546.78</v>
          </cell>
          <cell r="I2789">
            <v>0</v>
          </cell>
          <cell r="J2789">
            <v>0</v>
          </cell>
          <cell r="K2789">
            <v>7546.78</v>
          </cell>
          <cell r="L2789">
            <v>0</v>
          </cell>
          <cell r="M2789">
            <v>13.21</v>
          </cell>
          <cell r="N2789">
            <v>13.21</v>
          </cell>
          <cell r="O2789">
            <v>382.81</v>
          </cell>
          <cell r="P2789">
            <v>7163.97</v>
          </cell>
          <cell r="Q2789">
            <v>75.47</v>
          </cell>
          <cell r="R2789">
            <v>122</v>
          </cell>
          <cell r="S2789">
            <v>935</v>
          </cell>
          <cell r="T2789" t="str">
            <v>Амортизация (водопровод)</v>
          </cell>
          <cell r="U2789">
            <v>865500</v>
          </cell>
          <cell r="V2789">
            <v>89.2</v>
          </cell>
          <cell r="W2789">
            <v>14</v>
          </cell>
          <cell r="X2789">
            <v>75.2</v>
          </cell>
          <cell r="Y2789">
            <v>15.695067264573989</v>
          </cell>
          <cell r="Z2789">
            <v>135840.80717488789</v>
          </cell>
          <cell r="AA2789">
            <v>729659.19282511214</v>
          </cell>
          <cell r="AB2789">
            <v>101.85123511476348</v>
          </cell>
          <cell r="AC2789">
            <v>761102.08413939469</v>
          </cell>
          <cell r="AD2789">
            <v>38606.861314282614</v>
          </cell>
          <cell r="AE2789">
            <v>768648.86413939472</v>
          </cell>
          <cell r="AF2789">
            <v>38989.671314282612</v>
          </cell>
          <cell r="AG2789">
            <v>1345.1355122439409</v>
          </cell>
          <cell r="AH2789">
            <v>808.5762331838564</v>
          </cell>
        </row>
        <row r="2790">
          <cell r="A2790">
            <v>5103</v>
          </cell>
          <cell r="B2790" t="str">
            <v>Вод-д к дому 40-41 Восток-3</v>
          </cell>
          <cell r="C2790">
            <v>4</v>
          </cell>
          <cell r="D2790" t="str">
            <v>25</v>
          </cell>
          <cell r="E2790" t="str">
            <v>11.05.05</v>
          </cell>
          <cell r="F2790" t="str">
            <v/>
          </cell>
          <cell r="G2790" t="str">
            <v xml:space="preserve">  .  .</v>
          </cell>
          <cell r="H2790">
            <v>42.09</v>
          </cell>
          <cell r="I2790">
            <v>0</v>
          </cell>
          <cell r="J2790">
            <v>0</v>
          </cell>
          <cell r="K2790">
            <v>42.09</v>
          </cell>
          <cell r="L2790">
            <v>0</v>
          </cell>
          <cell r="M2790">
            <v>0.14000000000000001</v>
          </cell>
          <cell r="N2790">
            <v>0.14000000000000001</v>
          </cell>
          <cell r="O2790">
            <v>4.0599999999999996</v>
          </cell>
          <cell r="P2790">
            <v>38.03</v>
          </cell>
          <cell r="Q2790">
            <v>0.21</v>
          </cell>
          <cell r="R2790">
            <v>123</v>
          </cell>
          <cell r="S2790">
            <v>935</v>
          </cell>
          <cell r="T2790" t="str">
            <v>Амортизация (водопровод)</v>
          </cell>
          <cell r="U2790">
            <v>11700</v>
          </cell>
          <cell r="V2790">
            <v>68</v>
          </cell>
          <cell r="W2790">
            <v>14</v>
          </cell>
          <cell r="X2790">
            <v>54</v>
          </cell>
          <cell r="Y2790">
            <v>20.588235294117645</v>
          </cell>
          <cell r="Z2790">
            <v>2408.8235294117644</v>
          </cell>
          <cell r="AA2790">
            <v>9291.176470588236</v>
          </cell>
          <cell r="AB2790">
            <v>244.31176625264885</v>
          </cell>
          <cell r="AC2790">
            <v>10240.992241573991</v>
          </cell>
          <cell r="AD2790">
            <v>987.84577098575426</v>
          </cell>
          <cell r="AE2790">
            <v>10283.082241573991</v>
          </cell>
          <cell r="AF2790">
            <v>991.9057709857542</v>
          </cell>
          <cell r="AG2790">
            <v>34.276940805246639</v>
          </cell>
          <cell r="AH2790">
            <v>14.338235294117647</v>
          </cell>
        </row>
        <row r="2791">
          <cell r="A2791">
            <v>5147</v>
          </cell>
          <cell r="B2791" t="str">
            <v>Зарядная станция АЗС-1-4</v>
          </cell>
          <cell r="C2791">
            <v>20</v>
          </cell>
          <cell r="D2791" t="str">
            <v>5</v>
          </cell>
          <cell r="E2791" t="str">
            <v>11.05.05</v>
          </cell>
          <cell r="F2791" t="str">
            <v/>
          </cell>
          <cell r="G2791" t="str">
            <v xml:space="preserve">  .  .</v>
          </cell>
          <cell r="H2791">
            <v>0.01</v>
          </cell>
          <cell r="I2791">
            <v>0</v>
          </cell>
          <cell r="J2791">
            <v>0</v>
          </cell>
          <cell r="K2791">
            <v>0.01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0.01</v>
          </cell>
          <cell r="Q2791">
            <v>0</v>
          </cell>
          <cell r="R2791">
            <v>123</v>
          </cell>
          <cell r="S2791">
            <v>821.1</v>
          </cell>
          <cell r="T2791" t="str">
            <v>Амортизация Водопровод</v>
          </cell>
          <cell r="U2791">
            <v>4200</v>
          </cell>
          <cell r="V2791">
            <v>9</v>
          </cell>
          <cell r="W2791">
            <v>6</v>
          </cell>
          <cell r="X2791">
            <v>3</v>
          </cell>
          <cell r="Y2791">
            <v>66.666666666666657</v>
          </cell>
          <cell r="Z2791">
            <v>2800</v>
          </cell>
          <cell r="AA2791">
            <v>1400</v>
          </cell>
          <cell r="AB2791">
            <v>140000</v>
          </cell>
          <cell r="AC2791">
            <v>1399.99</v>
          </cell>
          <cell r="AD2791">
            <v>0</v>
          </cell>
          <cell r="AE2791">
            <v>1400</v>
          </cell>
          <cell r="AF2791">
            <v>0</v>
          </cell>
          <cell r="AG2791">
            <v>23.333333333333332</v>
          </cell>
          <cell r="AH2791">
            <v>38.888888888888893</v>
          </cell>
        </row>
        <row r="2792">
          <cell r="A2792">
            <v>5149</v>
          </cell>
          <cell r="B2792" t="str">
            <v>Насос С-245</v>
          </cell>
          <cell r="C2792">
            <v>12.5</v>
          </cell>
          <cell r="D2792" t="str">
            <v>8</v>
          </cell>
          <cell r="E2792" t="str">
            <v>11.05.05</v>
          </cell>
          <cell r="F2792" t="str">
            <v/>
          </cell>
          <cell r="G2792" t="str">
            <v xml:space="preserve">  .  .</v>
          </cell>
          <cell r="H2792">
            <v>0.01</v>
          </cell>
          <cell r="I2792">
            <v>0</v>
          </cell>
          <cell r="J2792">
            <v>0</v>
          </cell>
          <cell r="K2792">
            <v>0.01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0.01</v>
          </cell>
          <cell r="Q2792">
            <v>0</v>
          </cell>
          <cell r="R2792">
            <v>123</v>
          </cell>
          <cell r="S2792">
            <v>935</v>
          </cell>
          <cell r="T2792" t="str">
            <v>Амортизация (водопровод)</v>
          </cell>
          <cell r="U2792">
            <v>120000</v>
          </cell>
          <cell r="V2792">
            <v>15</v>
          </cell>
          <cell r="W2792">
            <v>9</v>
          </cell>
          <cell r="X2792">
            <v>6</v>
          </cell>
          <cell r="Y2792">
            <v>60</v>
          </cell>
          <cell r="Z2792">
            <v>72000</v>
          </cell>
          <cell r="AA2792">
            <v>48000</v>
          </cell>
          <cell r="AB2792">
            <v>4800000</v>
          </cell>
          <cell r="AC2792">
            <v>47999.99</v>
          </cell>
          <cell r="AD2792">
            <v>0</v>
          </cell>
          <cell r="AE2792">
            <v>48000</v>
          </cell>
          <cell r="AF2792">
            <v>0</v>
          </cell>
          <cell r="AG2792">
            <v>500</v>
          </cell>
          <cell r="AH2792">
            <v>666.66666666666663</v>
          </cell>
        </row>
        <row r="2793">
          <cell r="A2793">
            <v>5150</v>
          </cell>
          <cell r="B2793" t="str">
            <v>Кран консольный</v>
          </cell>
          <cell r="C2793">
            <v>15</v>
          </cell>
          <cell r="D2793" t="str">
            <v>7</v>
          </cell>
          <cell r="E2793" t="str">
            <v>11.05.05</v>
          </cell>
          <cell r="F2793" t="str">
            <v/>
          </cell>
          <cell r="G2793" t="str">
            <v xml:space="preserve">  .  .</v>
          </cell>
          <cell r="H2793">
            <v>0.01</v>
          </cell>
          <cell r="I2793">
            <v>0</v>
          </cell>
          <cell r="J2793">
            <v>0</v>
          </cell>
          <cell r="K2793">
            <v>0.01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0.01</v>
          </cell>
          <cell r="Q2793">
            <v>0</v>
          </cell>
          <cell r="R2793">
            <v>123</v>
          </cell>
          <cell r="S2793">
            <v>935</v>
          </cell>
          <cell r="T2793" t="str">
            <v>Амортизация Подъем воды</v>
          </cell>
          <cell r="U2793">
            <v>290000</v>
          </cell>
          <cell r="V2793">
            <v>13</v>
          </cell>
          <cell r="W2793">
            <v>8</v>
          </cell>
          <cell r="X2793">
            <v>5</v>
          </cell>
          <cell r="Y2793">
            <v>61.53846153846154</v>
          </cell>
          <cell r="Z2793">
            <v>178461.53846153847</v>
          </cell>
          <cell r="AA2793">
            <v>111538.46153846153</v>
          </cell>
          <cell r="AB2793">
            <v>11153846.153846152</v>
          </cell>
          <cell r="AC2793">
            <v>111538.45153846152</v>
          </cell>
          <cell r="AD2793">
            <v>0</v>
          </cell>
          <cell r="AE2793">
            <v>111538.46153846152</v>
          </cell>
          <cell r="AF2793">
            <v>0</v>
          </cell>
          <cell r="AG2793">
            <v>1394.2307692307688</v>
          </cell>
          <cell r="AH2793">
            <v>1858.9743589743591</v>
          </cell>
        </row>
        <row r="2794">
          <cell r="A2794">
            <v>5151</v>
          </cell>
          <cell r="B2794" t="str">
            <v>Кран консольный</v>
          </cell>
          <cell r="C2794">
            <v>15</v>
          </cell>
          <cell r="D2794" t="str">
            <v>7</v>
          </cell>
          <cell r="E2794" t="str">
            <v>11.05.05</v>
          </cell>
          <cell r="F2794" t="str">
            <v/>
          </cell>
          <cell r="G2794" t="str">
            <v xml:space="preserve">  .  .</v>
          </cell>
          <cell r="H2794">
            <v>0.01</v>
          </cell>
          <cell r="I2794">
            <v>0</v>
          </cell>
          <cell r="J2794">
            <v>0</v>
          </cell>
          <cell r="K2794">
            <v>0.01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0.01</v>
          </cell>
          <cell r="Q2794">
            <v>0</v>
          </cell>
          <cell r="R2794">
            <v>123</v>
          </cell>
          <cell r="S2794">
            <v>935</v>
          </cell>
          <cell r="T2794" t="str">
            <v>Амортизация (водопровод)</v>
          </cell>
          <cell r="U2794">
            <v>290000</v>
          </cell>
          <cell r="V2794">
            <v>13</v>
          </cell>
          <cell r="W2794">
            <v>8</v>
          </cell>
          <cell r="X2794">
            <v>5</v>
          </cell>
          <cell r="Y2794">
            <v>61.53846153846154</v>
          </cell>
          <cell r="Z2794">
            <v>178461.53846153847</v>
          </cell>
          <cell r="AA2794">
            <v>111538.46153846153</v>
          </cell>
          <cell r="AB2794">
            <v>11153846.153846152</v>
          </cell>
          <cell r="AC2794">
            <v>111538.45153846152</v>
          </cell>
          <cell r="AD2794">
            <v>0</v>
          </cell>
          <cell r="AE2794">
            <v>111538.46153846152</v>
          </cell>
          <cell r="AF2794">
            <v>0</v>
          </cell>
          <cell r="AG2794">
            <v>1394.2307692307688</v>
          </cell>
          <cell r="AH2794">
            <v>1858.9743589743591</v>
          </cell>
        </row>
        <row r="2795">
          <cell r="A2795">
            <v>5153</v>
          </cell>
          <cell r="B2795" t="str">
            <v>Эл таль</v>
          </cell>
          <cell r="C2795">
            <v>15</v>
          </cell>
          <cell r="D2795" t="str">
            <v>7</v>
          </cell>
          <cell r="E2795" t="str">
            <v>11.05.05</v>
          </cell>
          <cell r="F2795" t="str">
            <v/>
          </cell>
          <cell r="G2795" t="str">
            <v xml:space="preserve">  .  .</v>
          </cell>
          <cell r="H2795">
            <v>0.01</v>
          </cell>
          <cell r="I2795">
            <v>0</v>
          </cell>
          <cell r="J2795">
            <v>0</v>
          </cell>
          <cell r="K2795">
            <v>0.01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0.01</v>
          </cell>
          <cell r="Q2795">
            <v>0</v>
          </cell>
          <cell r="R2795">
            <v>123</v>
          </cell>
          <cell r="S2795">
            <v>935</v>
          </cell>
          <cell r="T2795" t="str">
            <v>Амортизация Очистка сточной жидкости</v>
          </cell>
          <cell r="U2795">
            <v>290800</v>
          </cell>
          <cell r="V2795">
            <v>13</v>
          </cell>
          <cell r="W2795">
            <v>8</v>
          </cell>
          <cell r="X2795">
            <v>5</v>
          </cell>
          <cell r="Y2795">
            <v>61.53846153846154</v>
          </cell>
          <cell r="Z2795">
            <v>178953.84615384616</v>
          </cell>
          <cell r="AA2795">
            <v>111846.15384615384</v>
          </cell>
          <cell r="AB2795">
            <v>11184615.384615384</v>
          </cell>
          <cell r="AC2795">
            <v>111846.14384615385</v>
          </cell>
          <cell r="AD2795">
            <v>0</v>
          </cell>
          <cell r="AE2795">
            <v>111846.15384615384</v>
          </cell>
          <cell r="AF2795">
            <v>0</v>
          </cell>
          <cell r="AG2795">
            <v>1398.0769230769231</v>
          </cell>
          <cell r="AH2795">
            <v>1864.1025641025642</v>
          </cell>
        </row>
        <row r="2796">
          <cell r="A2796">
            <v>5154</v>
          </cell>
          <cell r="B2796" t="str">
            <v>А/машина УАЗ 31512 М 122 ВД</v>
          </cell>
          <cell r="C2796">
            <v>7</v>
          </cell>
          <cell r="D2796" t="str">
            <v>14</v>
          </cell>
          <cell r="E2796" t="str">
            <v>11.05.05</v>
          </cell>
          <cell r="F2796" t="str">
            <v>V двиг 2100, легк, № двиг 32467, куз 8514, шасси 0420007</v>
          </cell>
          <cell r="G2796" t="str">
            <v>01.01.93</v>
          </cell>
          <cell r="H2796">
            <v>0.01</v>
          </cell>
          <cell r="I2796">
            <v>0</v>
          </cell>
          <cell r="J2796">
            <v>0</v>
          </cell>
          <cell r="K2796">
            <v>0.01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0.01</v>
          </cell>
          <cell r="Q2796">
            <v>0</v>
          </cell>
          <cell r="R2796">
            <v>124</v>
          </cell>
          <cell r="S2796">
            <v>935</v>
          </cell>
          <cell r="T2796" t="str">
            <v>Амортизация (водопровод)</v>
          </cell>
          <cell r="U2796">
            <v>660000</v>
          </cell>
          <cell r="V2796">
            <v>26</v>
          </cell>
          <cell r="W2796">
            <v>14</v>
          </cell>
          <cell r="X2796">
            <v>12</v>
          </cell>
          <cell r="Y2796">
            <v>53.846153846153847</v>
          </cell>
          <cell r="Z2796">
            <v>355384.61538461538</v>
          </cell>
          <cell r="AA2796">
            <v>304615.38461538462</v>
          </cell>
          <cell r="AB2796">
            <v>30461538.46153846</v>
          </cell>
          <cell r="AC2796">
            <v>304615.37461538462</v>
          </cell>
          <cell r="AD2796">
            <v>0</v>
          </cell>
          <cell r="AE2796">
            <v>304615.38461538462</v>
          </cell>
          <cell r="AF2796">
            <v>0</v>
          </cell>
          <cell r="AG2796">
            <v>1776.9230769230771</v>
          </cell>
          <cell r="AH2796">
            <v>2115.3846153846152</v>
          </cell>
        </row>
        <row r="2797">
          <cell r="A2797">
            <v>5155</v>
          </cell>
          <cell r="B2797" t="str">
            <v>А/машина УАЗ 3741 М 080 ВЕ</v>
          </cell>
          <cell r="C2797">
            <v>7</v>
          </cell>
          <cell r="D2797" t="str">
            <v>14</v>
          </cell>
          <cell r="E2797" t="str">
            <v>11.05.05</v>
          </cell>
          <cell r="F2797" t="str">
            <v>V двиг 1700, г/пассаж, № двиг 3030216, шасси 0195688</v>
          </cell>
          <cell r="G2797" t="str">
            <v>01.01.93</v>
          </cell>
          <cell r="H2797">
            <v>0.01</v>
          </cell>
          <cell r="I2797">
            <v>0</v>
          </cell>
          <cell r="J2797">
            <v>0</v>
          </cell>
          <cell r="K2797">
            <v>0.01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0.01</v>
          </cell>
          <cell r="Q2797">
            <v>0</v>
          </cell>
          <cell r="R2797">
            <v>124</v>
          </cell>
          <cell r="S2797">
            <v>935</v>
          </cell>
          <cell r="T2797" t="str">
            <v>амортизация (Очистка воды)</v>
          </cell>
          <cell r="U2797">
            <v>860000</v>
          </cell>
          <cell r="V2797">
            <v>26</v>
          </cell>
          <cell r="W2797">
            <v>14</v>
          </cell>
          <cell r="X2797">
            <v>12</v>
          </cell>
          <cell r="Y2797">
            <v>53.846153846153847</v>
          </cell>
          <cell r="Z2797">
            <v>463076.92307692306</v>
          </cell>
          <cell r="AA2797">
            <v>396923.07692307694</v>
          </cell>
          <cell r="AB2797">
            <v>39692307.692307696</v>
          </cell>
          <cell r="AC2797">
            <v>396923.06692307699</v>
          </cell>
          <cell r="AD2797">
            <v>0</v>
          </cell>
          <cell r="AE2797">
            <v>396923.07692307699</v>
          </cell>
          <cell r="AF2797">
            <v>0</v>
          </cell>
          <cell r="AG2797">
            <v>2315.3846153846157</v>
          </cell>
          <cell r="AH2797">
            <v>2756.4102564102564</v>
          </cell>
        </row>
        <row r="2798">
          <cell r="A2798">
            <v>5156</v>
          </cell>
          <cell r="B2798" t="str">
            <v>Вод-д по ул Степной</v>
          </cell>
          <cell r="C2798">
            <v>4</v>
          </cell>
          <cell r="D2798" t="str">
            <v>25</v>
          </cell>
          <cell r="E2798" t="str">
            <v>11.05.05</v>
          </cell>
          <cell r="F2798" t="str">
            <v/>
          </cell>
          <cell r="G2798" t="str">
            <v xml:space="preserve">  .  .</v>
          </cell>
          <cell r="H2798">
            <v>1271847.78</v>
          </cell>
          <cell r="I2798">
            <v>0</v>
          </cell>
          <cell r="J2798">
            <v>0</v>
          </cell>
          <cell r="K2798">
            <v>1271847.78</v>
          </cell>
          <cell r="L2798">
            <v>0</v>
          </cell>
          <cell r="M2798">
            <v>4239.49</v>
          </cell>
          <cell r="N2798">
            <v>4239.49</v>
          </cell>
          <cell r="O2798">
            <v>108744.31</v>
          </cell>
          <cell r="P2798">
            <v>1163103.47</v>
          </cell>
          <cell r="Q2798">
            <v>6359.24</v>
          </cell>
          <cell r="R2798">
            <v>123</v>
          </cell>
          <cell r="S2798">
            <v>935</v>
          </cell>
          <cell r="T2798" t="str">
            <v>Амортизация (водопровод)</v>
          </cell>
          <cell r="U2798">
            <v>1085450</v>
          </cell>
          <cell r="V2798">
            <v>39</v>
          </cell>
          <cell r="W2798">
            <v>14</v>
          </cell>
          <cell r="X2798">
            <v>25</v>
          </cell>
          <cell r="Y2798">
            <v>35.897435897435898</v>
          </cell>
          <cell r="Z2798">
            <v>389648.71794871794</v>
          </cell>
          <cell r="AA2798">
            <v>695801.282051282</v>
          </cell>
          <cell r="AB2798">
            <v>0.59822818863336558</v>
          </cell>
          <cell r="AC2798">
            <v>-510992.58635323273</v>
          </cell>
          <cell r="AD2798">
            <v>-43690.398404514817</v>
          </cell>
          <cell r="AE2798">
            <v>760855.19364676729</v>
          </cell>
          <cell r="AF2798">
            <v>65053.91159548518</v>
          </cell>
          <cell r="AG2798">
            <v>2536.1839788225575</v>
          </cell>
          <cell r="AH2798">
            <v>2319.3376068376069</v>
          </cell>
        </row>
        <row r="2799">
          <cell r="A2799">
            <v>5157</v>
          </cell>
          <cell r="B2799" t="str">
            <v>Коллектор м-на Голубые пруды</v>
          </cell>
          <cell r="C2799">
            <v>3.6</v>
          </cell>
          <cell r="D2799" t="str">
            <v>28</v>
          </cell>
          <cell r="E2799" t="str">
            <v>11.05.05</v>
          </cell>
          <cell r="F2799" t="str">
            <v/>
          </cell>
          <cell r="G2799" t="str">
            <v xml:space="preserve">  .  .</v>
          </cell>
          <cell r="H2799">
            <v>664719.44999999995</v>
          </cell>
          <cell r="I2799">
            <v>0</v>
          </cell>
          <cell r="J2799">
            <v>0</v>
          </cell>
          <cell r="K2799">
            <v>664719.44999999995</v>
          </cell>
          <cell r="L2799">
            <v>0</v>
          </cell>
          <cell r="M2799">
            <v>1994.16</v>
          </cell>
          <cell r="N2799">
            <v>1994.16</v>
          </cell>
          <cell r="O2799">
            <v>57532.52</v>
          </cell>
          <cell r="P2799">
            <v>607186.93000000005</v>
          </cell>
          <cell r="Q2799">
            <v>3323.6</v>
          </cell>
          <cell r="R2799">
            <v>123</v>
          </cell>
          <cell r="S2799">
            <v>935</v>
          </cell>
          <cell r="T2799" t="str">
            <v>Амортизация (канализация)</v>
          </cell>
          <cell r="U2799">
            <v>99045198</v>
          </cell>
          <cell r="V2799">
            <v>36.4</v>
          </cell>
          <cell r="W2799">
            <v>14</v>
          </cell>
          <cell r="X2799">
            <v>22.4</v>
          </cell>
          <cell r="Y2799">
            <v>38.46153846153846</v>
          </cell>
          <cell r="Z2799">
            <v>38094306.92307692</v>
          </cell>
          <cell r="AA2799">
            <v>60950891.07692308</v>
          </cell>
          <cell r="AB2799">
            <v>100.38241613159077</v>
          </cell>
          <cell r="AC2799">
            <v>66061424.990662135</v>
          </cell>
          <cell r="AD2799">
            <v>5717720.8437390691</v>
          </cell>
          <cell r="AE2799">
            <v>66726144.440662138</v>
          </cell>
          <cell r="AF2799">
            <v>5775253.3637390686</v>
          </cell>
          <cell r="AG2799">
            <v>200178.43332198643</v>
          </cell>
          <cell r="AH2799">
            <v>226751.82692307691</v>
          </cell>
        </row>
        <row r="2800">
          <cell r="A2800">
            <v>5158</v>
          </cell>
          <cell r="B2800" t="str">
            <v>Вод-д к центр тепл стан 5 в Ст-1</v>
          </cell>
          <cell r="C2800">
            <v>4</v>
          </cell>
          <cell r="D2800" t="str">
            <v>25</v>
          </cell>
          <cell r="E2800" t="str">
            <v>11.05.05</v>
          </cell>
          <cell r="F2800" t="str">
            <v/>
          </cell>
          <cell r="G2800" t="str">
            <v xml:space="preserve">  .  .</v>
          </cell>
          <cell r="H2800">
            <v>213.96</v>
          </cell>
          <cell r="I2800">
            <v>0</v>
          </cell>
          <cell r="J2800">
            <v>0</v>
          </cell>
          <cell r="K2800">
            <v>213.96</v>
          </cell>
          <cell r="L2800">
            <v>0</v>
          </cell>
          <cell r="M2800">
            <v>0.71</v>
          </cell>
          <cell r="N2800">
            <v>0.71</v>
          </cell>
          <cell r="O2800">
            <v>20.59</v>
          </cell>
          <cell r="P2800">
            <v>193.37</v>
          </cell>
          <cell r="Q2800">
            <v>1.07</v>
          </cell>
          <cell r="R2800">
            <v>123</v>
          </cell>
          <cell r="S2800">
            <v>935</v>
          </cell>
          <cell r="T2800" t="str">
            <v>Амортизация (водопровод)</v>
          </cell>
          <cell r="U2800">
            <v>3600</v>
          </cell>
          <cell r="V2800">
            <v>36</v>
          </cell>
          <cell r="W2800">
            <v>26</v>
          </cell>
          <cell r="X2800">
            <v>10</v>
          </cell>
          <cell r="Y2800">
            <v>72.222222222222214</v>
          </cell>
          <cell r="Z2800">
            <v>2600</v>
          </cell>
          <cell r="AA2800">
            <v>1000</v>
          </cell>
          <cell r="AB2800">
            <v>5.1714330040854319</v>
          </cell>
          <cell r="AC2800">
            <v>892.5198055541191</v>
          </cell>
          <cell r="AD2800">
            <v>85.889805554119036</v>
          </cell>
          <cell r="AE2800">
            <v>1106.4798055541191</v>
          </cell>
          <cell r="AF2800">
            <v>106.47980555411904</v>
          </cell>
          <cell r="AG2800">
            <v>3.6882660185137301</v>
          </cell>
          <cell r="AH2800">
            <v>8.3333333333333339</v>
          </cell>
        </row>
        <row r="2801">
          <cell r="A2801">
            <v>5159</v>
          </cell>
          <cell r="B2801" t="str">
            <v>Кан-ция по ул Зональная 77а</v>
          </cell>
          <cell r="C2801">
            <v>3.6</v>
          </cell>
          <cell r="D2801" t="str">
            <v>28</v>
          </cell>
          <cell r="E2801" t="str">
            <v>11.05.05</v>
          </cell>
          <cell r="F2801" t="str">
            <v/>
          </cell>
          <cell r="G2801" t="str">
            <v xml:space="preserve">  .  .</v>
          </cell>
          <cell r="H2801">
            <v>1914.11</v>
          </cell>
          <cell r="I2801">
            <v>0</v>
          </cell>
          <cell r="J2801">
            <v>0</v>
          </cell>
          <cell r="K2801">
            <v>1914.11</v>
          </cell>
          <cell r="L2801">
            <v>0</v>
          </cell>
          <cell r="M2801">
            <v>5.74</v>
          </cell>
          <cell r="N2801">
            <v>5.74</v>
          </cell>
          <cell r="O2801">
            <v>166.4</v>
          </cell>
          <cell r="P2801">
            <v>1747.71</v>
          </cell>
          <cell r="Q2801">
            <v>9.57</v>
          </cell>
          <cell r="R2801">
            <v>123</v>
          </cell>
          <cell r="S2801">
            <v>935</v>
          </cell>
          <cell r="T2801" t="str">
            <v>Амортизация (канализация)</v>
          </cell>
          <cell r="U2801">
            <v>3872739.57</v>
          </cell>
          <cell r="V2801">
            <v>36.4</v>
          </cell>
          <cell r="W2801">
            <v>14</v>
          </cell>
          <cell r="X2801">
            <v>22.4</v>
          </cell>
          <cell r="Y2801">
            <v>38.46153846153846</v>
          </cell>
          <cell r="Z2801">
            <v>1489515.2192307692</v>
          </cell>
          <cell r="AA2801">
            <v>2383224.3507692311</v>
          </cell>
          <cell r="AB2801">
            <v>1363.626889340469</v>
          </cell>
          <cell r="AC2801">
            <v>2608217.7551554851</v>
          </cell>
          <cell r="AD2801">
            <v>226741.11438625405</v>
          </cell>
          <cell r="AE2801">
            <v>2610131.865155485</v>
          </cell>
          <cell r="AF2801">
            <v>226907.51438625404</v>
          </cell>
          <cell r="AG2801">
            <v>7830.3955954664561</v>
          </cell>
          <cell r="AH2801">
            <v>8866.1620192307691</v>
          </cell>
        </row>
        <row r="2802">
          <cell r="A2802">
            <v>5161</v>
          </cell>
          <cell r="B2802" t="str">
            <v>Кан-ция по ул Белинского 4-1</v>
          </cell>
          <cell r="C2802">
            <v>3.6</v>
          </cell>
          <cell r="D2802" t="str">
            <v>28</v>
          </cell>
          <cell r="E2802" t="str">
            <v>11.05.05</v>
          </cell>
          <cell r="F2802" t="str">
            <v/>
          </cell>
          <cell r="G2802" t="str">
            <v xml:space="preserve">  .  .</v>
          </cell>
          <cell r="H2802">
            <v>39601.769999999997</v>
          </cell>
          <cell r="I2802">
            <v>0</v>
          </cell>
          <cell r="J2802">
            <v>0</v>
          </cell>
          <cell r="K2802">
            <v>39601.769999999997</v>
          </cell>
          <cell r="L2802">
            <v>0</v>
          </cell>
          <cell r="M2802">
            <v>118.81</v>
          </cell>
          <cell r="N2802">
            <v>118.81</v>
          </cell>
          <cell r="O2802">
            <v>3302.91</v>
          </cell>
          <cell r="P2802">
            <v>36298.86</v>
          </cell>
          <cell r="Q2802">
            <v>198.01</v>
          </cell>
          <cell r="R2802">
            <v>123</v>
          </cell>
          <cell r="S2802">
            <v>935</v>
          </cell>
          <cell r="T2802" t="str">
            <v>Амортизация (канализация)</v>
          </cell>
          <cell r="U2802">
            <v>259070</v>
          </cell>
          <cell r="V2802">
            <v>36.4</v>
          </cell>
          <cell r="W2802">
            <v>14</v>
          </cell>
          <cell r="X2802">
            <v>22.4</v>
          </cell>
          <cell r="Y2802">
            <v>38.46153846153846</v>
          </cell>
          <cell r="Z2802">
            <v>99642.307692307688</v>
          </cell>
          <cell r="AA2802">
            <v>159427.69230769234</v>
          </cell>
          <cell r="AB2802">
            <v>4.3920853797527615</v>
          </cell>
          <cell r="AC2802">
            <v>134332.5850293315</v>
          </cell>
          <cell r="AD2802">
            <v>11203.752721639194</v>
          </cell>
          <cell r="AE2802">
            <v>173934.35502933149</v>
          </cell>
          <cell r="AF2802">
            <v>14506.662721639193</v>
          </cell>
          <cell r="AG2802">
            <v>521.80306508799447</v>
          </cell>
          <cell r="AH2802">
            <v>593.10897435897436</v>
          </cell>
        </row>
        <row r="2803">
          <cell r="A2803">
            <v>5162</v>
          </cell>
          <cell r="B2803" t="str">
            <v>Вод-д насосная станция Зональная 77а</v>
          </cell>
          <cell r="C2803">
            <v>4</v>
          </cell>
          <cell r="D2803" t="str">
            <v>25</v>
          </cell>
          <cell r="E2803" t="str">
            <v>11.05.05</v>
          </cell>
          <cell r="F2803" t="str">
            <v/>
          </cell>
          <cell r="G2803" t="str">
            <v xml:space="preserve">  .  .</v>
          </cell>
          <cell r="H2803">
            <v>5331.39</v>
          </cell>
          <cell r="I2803">
            <v>0</v>
          </cell>
          <cell r="J2803">
            <v>0</v>
          </cell>
          <cell r="K2803">
            <v>5331.39</v>
          </cell>
          <cell r="L2803">
            <v>0</v>
          </cell>
          <cell r="M2803">
            <v>17.77</v>
          </cell>
          <cell r="N2803">
            <v>17.77</v>
          </cell>
          <cell r="O2803">
            <v>130.27000000000001</v>
          </cell>
          <cell r="P2803">
            <v>5201.12</v>
          </cell>
          <cell r="Q2803">
            <v>53.31</v>
          </cell>
          <cell r="R2803">
            <v>122</v>
          </cell>
          <cell r="S2803">
            <v>935</v>
          </cell>
          <cell r="T2803" t="str">
            <v>Амортизация Подъем воды</v>
          </cell>
          <cell r="U2803">
            <v>696000</v>
          </cell>
          <cell r="V2803">
            <v>52.4</v>
          </cell>
          <cell r="W2803">
            <v>14</v>
          </cell>
          <cell r="X2803">
            <v>38.4</v>
          </cell>
          <cell r="Y2803">
            <v>26.717557251908396</v>
          </cell>
          <cell r="Z2803">
            <v>185954.19847328245</v>
          </cell>
          <cell r="AA2803">
            <v>510045.80152671755</v>
          </cell>
          <cell r="AB2803">
            <v>98.064609454640063</v>
          </cell>
          <cell r="AC2803">
            <v>517489.28820037353</v>
          </cell>
          <cell r="AD2803">
            <v>12644.606673655962</v>
          </cell>
          <cell r="AE2803">
            <v>522820.67820037354</v>
          </cell>
          <cell r="AF2803">
            <v>12774.876673655963</v>
          </cell>
          <cell r="AG2803">
            <v>1742.7355940012451</v>
          </cell>
          <cell r="AH2803">
            <v>1106.8702290076337</v>
          </cell>
        </row>
        <row r="2804">
          <cell r="A2804">
            <v>5163</v>
          </cell>
          <cell r="B2804" t="str">
            <v>Вод-д к дому 27 М-на 11а</v>
          </cell>
          <cell r="C2804">
            <v>4</v>
          </cell>
          <cell r="D2804" t="str">
            <v>25</v>
          </cell>
          <cell r="E2804" t="str">
            <v>11.05.05</v>
          </cell>
          <cell r="F2804" t="str">
            <v/>
          </cell>
          <cell r="G2804" t="str">
            <v xml:space="preserve">  .  .</v>
          </cell>
          <cell r="H2804">
            <v>913.34</v>
          </cell>
          <cell r="I2804">
            <v>0</v>
          </cell>
          <cell r="J2804">
            <v>0</v>
          </cell>
          <cell r="K2804">
            <v>913.34</v>
          </cell>
          <cell r="L2804">
            <v>0</v>
          </cell>
          <cell r="M2804">
            <v>3.04</v>
          </cell>
          <cell r="N2804">
            <v>3.04</v>
          </cell>
          <cell r="O2804">
            <v>88.14</v>
          </cell>
          <cell r="P2804">
            <v>825.2</v>
          </cell>
          <cell r="Q2804">
            <v>4.57</v>
          </cell>
          <cell r="R2804">
            <v>123</v>
          </cell>
          <cell r="S2804">
            <v>935</v>
          </cell>
          <cell r="T2804" t="str">
            <v>Амортизация (водопровод)</v>
          </cell>
          <cell r="U2804">
            <v>119720</v>
          </cell>
          <cell r="V2804">
            <v>39</v>
          </cell>
          <cell r="W2804">
            <v>14</v>
          </cell>
          <cell r="X2804">
            <v>25</v>
          </cell>
          <cell r="Y2804">
            <v>35.897435897435898</v>
          </cell>
          <cell r="Z2804">
            <v>42976.410256410258</v>
          </cell>
          <cell r="AA2804">
            <v>76743.58974358975</v>
          </cell>
          <cell r="AB2804">
            <v>92.999987571000659</v>
          </cell>
          <cell r="AC2804">
            <v>84027.268648097743</v>
          </cell>
          <cell r="AD2804">
            <v>8108.8789045079984</v>
          </cell>
          <cell r="AE2804">
            <v>84940.608648097739</v>
          </cell>
          <cell r="AF2804">
            <v>8197.0189045079987</v>
          </cell>
          <cell r="AG2804">
            <v>283.13536216032577</v>
          </cell>
          <cell r="AH2804">
            <v>255.81196581196582</v>
          </cell>
        </row>
        <row r="2805">
          <cell r="A2805">
            <v>5164</v>
          </cell>
          <cell r="B2805" t="str">
            <v>Насосная станция в М-не 15 д 1-2-3-4</v>
          </cell>
          <cell r="C2805">
            <v>2.1</v>
          </cell>
          <cell r="D2805" t="str">
            <v>48</v>
          </cell>
          <cell r="E2805" t="str">
            <v>11.05.05</v>
          </cell>
          <cell r="F2805" t="str">
            <v/>
          </cell>
          <cell r="G2805" t="str">
            <v xml:space="preserve">  .  .</v>
          </cell>
          <cell r="H2805">
            <v>1191.18</v>
          </cell>
          <cell r="I2805">
            <v>0</v>
          </cell>
          <cell r="J2805">
            <v>0</v>
          </cell>
          <cell r="K2805">
            <v>1191.18</v>
          </cell>
          <cell r="L2805">
            <v>0</v>
          </cell>
          <cell r="M2805">
            <v>2.08</v>
          </cell>
          <cell r="N2805">
            <v>2.08</v>
          </cell>
          <cell r="O2805">
            <v>60.28</v>
          </cell>
          <cell r="P2805">
            <v>1130.9000000000001</v>
          </cell>
          <cell r="Q2805">
            <v>11.91</v>
          </cell>
          <cell r="R2805">
            <v>122</v>
          </cell>
          <cell r="S2805">
            <v>935</v>
          </cell>
          <cell r="T2805" t="str">
            <v>Амортизация (водопровод)</v>
          </cell>
          <cell r="U2805">
            <v>229500</v>
          </cell>
          <cell r="V2805">
            <v>89.2</v>
          </cell>
          <cell r="W2805">
            <v>14</v>
          </cell>
          <cell r="X2805">
            <v>75.2</v>
          </cell>
          <cell r="Y2805">
            <v>15.695067264573989</v>
          </cell>
          <cell r="Z2805">
            <v>36020.179372197308</v>
          </cell>
          <cell r="AA2805">
            <v>193479.82062780269</v>
          </cell>
          <cell r="AB2805">
            <v>171.08481795720459</v>
          </cell>
          <cell r="AC2805">
            <v>202601.63345426298</v>
          </cell>
          <cell r="AD2805">
            <v>10252.712826460292</v>
          </cell>
          <cell r="AE2805">
            <v>203792.81345426297</v>
          </cell>
          <cell r="AF2805">
            <v>10312.992826460293</v>
          </cell>
          <cell r="AG2805">
            <v>356.63742354496026</v>
          </cell>
          <cell r="AH2805">
            <v>214.40582959641256</v>
          </cell>
        </row>
        <row r="2806">
          <cell r="A2806">
            <v>5165</v>
          </cell>
          <cell r="B2806" t="str">
            <v>Линия к нас станции в 15 М-не ул Сантехнич</v>
          </cell>
          <cell r="C2806">
            <v>4</v>
          </cell>
          <cell r="D2806" t="str">
            <v>25</v>
          </cell>
          <cell r="E2806" t="str">
            <v>11.05.05</v>
          </cell>
          <cell r="F2806" t="str">
            <v/>
          </cell>
          <cell r="G2806" t="str">
            <v xml:space="preserve">  .  .</v>
          </cell>
          <cell r="H2806">
            <v>3.83</v>
          </cell>
          <cell r="I2806">
            <v>0</v>
          </cell>
          <cell r="J2806">
            <v>0</v>
          </cell>
          <cell r="K2806">
            <v>3.83</v>
          </cell>
          <cell r="L2806">
            <v>0</v>
          </cell>
          <cell r="M2806">
            <v>0.01</v>
          </cell>
          <cell r="N2806">
            <v>0.01</v>
          </cell>
          <cell r="O2806">
            <v>0.28999999999999998</v>
          </cell>
          <cell r="P2806">
            <v>3.54</v>
          </cell>
          <cell r="Q2806">
            <v>0.02</v>
          </cell>
          <cell r="R2806">
            <v>123</v>
          </cell>
          <cell r="S2806">
            <v>935</v>
          </cell>
          <cell r="T2806" t="str">
            <v>Амортизация (водопровод)</v>
          </cell>
          <cell r="U2806">
            <v>57500</v>
          </cell>
          <cell r="V2806">
            <v>64.400000000000006</v>
          </cell>
          <cell r="W2806">
            <v>26</v>
          </cell>
          <cell r="X2806">
            <v>38.4</v>
          </cell>
          <cell r="Y2806">
            <v>40.372670807453417</v>
          </cell>
          <cell r="Z2806">
            <v>23214.285714285714</v>
          </cell>
          <cell r="AA2806">
            <v>34285.71428571429</v>
          </cell>
          <cell r="AB2806">
            <v>9685.2300242130768</v>
          </cell>
          <cell r="AC2806">
            <v>37090.600992736086</v>
          </cell>
          <cell r="AD2806">
            <v>2808.426707021792</v>
          </cell>
          <cell r="AE2806">
            <v>37094.430992736088</v>
          </cell>
          <cell r="AF2806">
            <v>2808.716707021792</v>
          </cell>
          <cell r="AG2806">
            <v>123.6481033091203</v>
          </cell>
          <cell r="AH2806">
            <v>74.404761904761898</v>
          </cell>
        </row>
        <row r="2807">
          <cell r="A2807">
            <v>5166</v>
          </cell>
          <cell r="B2807" t="str">
            <v>Насосная станция в М-не 11а дом 27</v>
          </cell>
          <cell r="C2807">
            <v>2.1</v>
          </cell>
          <cell r="D2807" t="str">
            <v>48</v>
          </cell>
          <cell r="E2807" t="str">
            <v>11.05.05</v>
          </cell>
          <cell r="F2807" t="str">
            <v/>
          </cell>
          <cell r="G2807" t="str">
            <v xml:space="preserve">  .  .</v>
          </cell>
          <cell r="H2807">
            <v>1024.23</v>
          </cell>
          <cell r="I2807">
            <v>0</v>
          </cell>
          <cell r="J2807">
            <v>0</v>
          </cell>
          <cell r="K2807">
            <v>1024.23</v>
          </cell>
          <cell r="L2807">
            <v>0</v>
          </cell>
          <cell r="M2807">
            <v>1.79</v>
          </cell>
          <cell r="N2807">
            <v>1.79</v>
          </cell>
          <cell r="O2807">
            <v>51.87</v>
          </cell>
          <cell r="P2807">
            <v>972.36</v>
          </cell>
          <cell r="Q2807">
            <v>10.24</v>
          </cell>
          <cell r="R2807">
            <v>122</v>
          </cell>
          <cell r="S2807">
            <v>935</v>
          </cell>
          <cell r="T2807" t="str">
            <v>Амортизация (водопровод)</v>
          </cell>
          <cell r="U2807">
            <v>915000</v>
          </cell>
          <cell r="V2807">
            <v>89.2</v>
          </cell>
          <cell r="W2807">
            <v>14</v>
          </cell>
          <cell r="X2807">
            <v>75.2</v>
          </cell>
          <cell r="Y2807">
            <v>15.695067264573989</v>
          </cell>
          <cell r="Z2807">
            <v>143609.865470852</v>
          </cell>
          <cell r="AA2807">
            <v>771390.134529148</v>
          </cell>
          <cell r="AB2807">
            <v>793.31742824586365</v>
          </cell>
          <cell r="AC2807">
            <v>811515.27953226096</v>
          </cell>
          <cell r="AD2807">
            <v>41097.505003112943</v>
          </cell>
          <cell r="AE2807">
            <v>812539.50953226094</v>
          </cell>
          <cell r="AF2807">
            <v>41149.375003112946</v>
          </cell>
          <cell r="AG2807">
            <v>1421.9441416814568</v>
          </cell>
          <cell r="AH2807">
            <v>854.82062780269052</v>
          </cell>
        </row>
        <row r="2808">
          <cell r="A2808">
            <v>5167</v>
          </cell>
          <cell r="B2808" t="str">
            <v>Вод-д от кот медсанчасти до Сев трассы</v>
          </cell>
          <cell r="C2808">
            <v>4</v>
          </cell>
          <cell r="D2808" t="str">
            <v>25</v>
          </cell>
          <cell r="E2808" t="str">
            <v>11.05.05</v>
          </cell>
          <cell r="F2808" t="str">
            <v/>
          </cell>
          <cell r="G2808" t="str">
            <v xml:space="preserve">  .  .</v>
          </cell>
          <cell r="H2808">
            <v>397795.91</v>
          </cell>
          <cell r="I2808">
            <v>0</v>
          </cell>
          <cell r="J2808">
            <v>0</v>
          </cell>
          <cell r="K2808">
            <v>397795.91</v>
          </cell>
          <cell r="L2808">
            <v>0</v>
          </cell>
          <cell r="M2808">
            <v>1325.99</v>
          </cell>
          <cell r="N2808">
            <v>1325.99</v>
          </cell>
          <cell r="O2808">
            <v>19603.150000000001</v>
          </cell>
          <cell r="P2808">
            <v>378192.76</v>
          </cell>
          <cell r="Q2808">
            <v>1988.98</v>
          </cell>
          <cell r="R2808">
            <v>123</v>
          </cell>
          <cell r="S2808">
            <v>935</v>
          </cell>
          <cell r="T2808" t="str">
            <v>Амортизация (водопровод)</v>
          </cell>
          <cell r="U2808">
            <v>18236400</v>
          </cell>
          <cell r="V2808">
            <v>39</v>
          </cell>
          <cell r="W2808">
            <v>14</v>
          </cell>
          <cell r="X2808">
            <v>25</v>
          </cell>
          <cell r="Y2808">
            <v>35.897435897435898</v>
          </cell>
          <cell r="Z2808">
            <v>6546400</v>
          </cell>
          <cell r="AA2808">
            <v>11690000</v>
          </cell>
          <cell r="AB2808">
            <v>30.910163378061494</v>
          </cell>
          <cell r="AC2808">
            <v>11898140.659224644</v>
          </cell>
          <cell r="AD2808">
            <v>586333.41922464618</v>
          </cell>
          <cell r="AE2808">
            <v>12295936.569224644</v>
          </cell>
          <cell r="AF2808">
            <v>605936.5692246462</v>
          </cell>
          <cell r="AG2808">
            <v>40986.455230748812</v>
          </cell>
          <cell r="AH2808">
            <v>38966.666666666664</v>
          </cell>
        </row>
        <row r="2809">
          <cell r="A2809">
            <v>5168</v>
          </cell>
          <cell r="B2809" t="str">
            <v>Насос 290-30</v>
          </cell>
          <cell r="C2809">
            <v>20</v>
          </cell>
          <cell r="D2809" t="str">
            <v>5</v>
          </cell>
          <cell r="E2809" t="str">
            <v>11.05.05</v>
          </cell>
          <cell r="F2809" t="str">
            <v/>
          </cell>
          <cell r="G2809" t="str">
            <v xml:space="preserve">  .  .</v>
          </cell>
          <cell r="H2809">
            <v>0.01</v>
          </cell>
          <cell r="I2809">
            <v>0</v>
          </cell>
          <cell r="J2809">
            <v>0</v>
          </cell>
          <cell r="K2809">
            <v>0.01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0.01</v>
          </cell>
          <cell r="Q2809">
            <v>0</v>
          </cell>
          <cell r="R2809">
            <v>123</v>
          </cell>
          <cell r="S2809">
            <v>845.8</v>
          </cell>
          <cell r="T2809" t="str">
            <v>Амортизация (ремонт и регулир на сетях физ и юр лиц)</v>
          </cell>
          <cell r="U2809">
            <v>1022000</v>
          </cell>
          <cell r="V2809">
            <v>9</v>
          </cell>
          <cell r="W2809">
            <v>6</v>
          </cell>
          <cell r="X2809">
            <v>3</v>
          </cell>
          <cell r="Y2809">
            <v>66.666666666666657</v>
          </cell>
          <cell r="Z2809">
            <v>681333.33333333314</v>
          </cell>
          <cell r="AA2809">
            <v>340666.66666666686</v>
          </cell>
          <cell r="AB2809">
            <v>34066666.666666687</v>
          </cell>
          <cell r="AC2809">
            <v>340666.65666666685</v>
          </cell>
          <cell r="AD2809">
            <v>0</v>
          </cell>
          <cell r="AE2809">
            <v>340666.66666666686</v>
          </cell>
          <cell r="AF2809">
            <v>0</v>
          </cell>
          <cell r="AG2809">
            <v>5677.777777777781</v>
          </cell>
          <cell r="AH2809">
            <v>9462.9629629629635</v>
          </cell>
        </row>
        <row r="2810">
          <cell r="A2810">
            <v>5169</v>
          </cell>
          <cell r="B2810" t="str">
            <v>Насос К 90-35</v>
          </cell>
          <cell r="C2810">
            <v>12.5</v>
          </cell>
          <cell r="D2810" t="str">
            <v>8</v>
          </cell>
          <cell r="E2810" t="str">
            <v>11.05.05</v>
          </cell>
          <cell r="F2810" t="str">
            <v/>
          </cell>
          <cell r="G2810" t="str">
            <v xml:space="preserve">  .  .</v>
          </cell>
          <cell r="H2810">
            <v>0.01</v>
          </cell>
          <cell r="I2810">
            <v>0</v>
          </cell>
          <cell r="J2810">
            <v>0</v>
          </cell>
          <cell r="K2810">
            <v>0.01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0.01</v>
          </cell>
          <cell r="Q2810">
            <v>0</v>
          </cell>
          <cell r="R2810">
            <v>123</v>
          </cell>
          <cell r="S2810">
            <v>935</v>
          </cell>
          <cell r="T2810" t="str">
            <v>амортизация (Очистка воды)</v>
          </cell>
          <cell r="U2810">
            <v>73000</v>
          </cell>
          <cell r="V2810">
            <v>15</v>
          </cell>
          <cell r="W2810">
            <v>9</v>
          </cell>
          <cell r="X2810">
            <v>6</v>
          </cell>
          <cell r="Y2810">
            <v>60</v>
          </cell>
          <cell r="Z2810">
            <v>43800</v>
          </cell>
          <cell r="AA2810">
            <v>29200</v>
          </cell>
          <cell r="AB2810">
            <v>2920000</v>
          </cell>
          <cell r="AC2810">
            <v>29199.99</v>
          </cell>
          <cell r="AD2810">
            <v>0</v>
          </cell>
          <cell r="AE2810">
            <v>29200</v>
          </cell>
          <cell r="AF2810">
            <v>0</v>
          </cell>
          <cell r="AG2810">
            <v>304.16666666666669</v>
          </cell>
          <cell r="AH2810">
            <v>405.5555555555556</v>
          </cell>
        </row>
        <row r="2811">
          <cell r="A2811">
            <v>5172</v>
          </cell>
          <cell r="B2811" t="str">
            <v>Вод-д пос Западный д 1-15</v>
          </cell>
          <cell r="C2811">
            <v>4</v>
          </cell>
          <cell r="D2811" t="str">
            <v>25</v>
          </cell>
          <cell r="E2811" t="str">
            <v>11.05.05</v>
          </cell>
          <cell r="F2811" t="str">
            <v/>
          </cell>
          <cell r="G2811" t="str">
            <v xml:space="preserve">  .  .</v>
          </cell>
          <cell r="H2811">
            <v>2536.62</v>
          </cell>
          <cell r="I2811">
            <v>0</v>
          </cell>
          <cell r="J2811">
            <v>0</v>
          </cell>
          <cell r="K2811">
            <v>2536.62</v>
          </cell>
          <cell r="L2811">
            <v>0</v>
          </cell>
          <cell r="M2811">
            <v>8.4600000000000009</v>
          </cell>
          <cell r="N2811">
            <v>8.4600000000000009</v>
          </cell>
          <cell r="O2811">
            <v>245.24</v>
          </cell>
          <cell r="P2811">
            <v>2291.38</v>
          </cell>
          <cell r="Q2811">
            <v>12.68</v>
          </cell>
          <cell r="R2811">
            <v>123</v>
          </cell>
          <cell r="S2811">
            <v>935</v>
          </cell>
          <cell r="T2811" t="str">
            <v>Амортизация (водопровод)</v>
          </cell>
          <cell r="U2811">
            <v>1282260</v>
          </cell>
          <cell r="V2811">
            <v>39</v>
          </cell>
          <cell r="W2811">
            <v>14</v>
          </cell>
          <cell r="X2811">
            <v>25</v>
          </cell>
          <cell r="Y2811">
            <v>35.897435897435898</v>
          </cell>
          <cell r="Z2811">
            <v>460298.46153846156</v>
          </cell>
          <cell r="AA2811">
            <v>821961.5384615385</v>
          </cell>
          <cell r="AB2811">
            <v>358.71899835973886</v>
          </cell>
          <cell r="AC2811">
            <v>907397.16561928077</v>
          </cell>
          <cell r="AD2811">
            <v>87727.007157742351</v>
          </cell>
          <cell r="AE2811">
            <v>909933.78561928077</v>
          </cell>
          <cell r="AF2811">
            <v>87972.247157742357</v>
          </cell>
          <cell r="AG2811">
            <v>3033.112618730936</v>
          </cell>
          <cell r="AH2811">
            <v>2739.8717948717949</v>
          </cell>
        </row>
        <row r="2812">
          <cell r="A2812">
            <v>5173</v>
          </cell>
          <cell r="B2812" t="str">
            <v>А/машина ГАЗ-3307 М 537 ВЕ будка</v>
          </cell>
          <cell r="C2812">
            <v>10</v>
          </cell>
          <cell r="D2812" t="str">
            <v>10</v>
          </cell>
          <cell r="E2812" t="str">
            <v>11.05.05</v>
          </cell>
          <cell r="F2812" t="str">
            <v>фургон, 4 тн, № 48176, шасси 1483692</v>
          </cell>
          <cell r="G2812" t="str">
            <v>01.01.92</v>
          </cell>
          <cell r="H2812">
            <v>0.01</v>
          </cell>
          <cell r="I2812">
            <v>0</v>
          </cell>
          <cell r="J2812">
            <v>0</v>
          </cell>
          <cell r="K2812">
            <v>0.01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0.01</v>
          </cell>
          <cell r="Q2812">
            <v>0</v>
          </cell>
          <cell r="R2812">
            <v>124</v>
          </cell>
          <cell r="S2812">
            <v>935</v>
          </cell>
          <cell r="T2812" t="str">
            <v>Амортизация Подъем воды</v>
          </cell>
          <cell r="U2812">
            <v>381000</v>
          </cell>
          <cell r="V2812">
            <v>23</v>
          </cell>
          <cell r="W2812">
            <v>15</v>
          </cell>
          <cell r="X2812">
            <v>8</v>
          </cell>
          <cell r="Y2812">
            <v>65.217391304347828</v>
          </cell>
          <cell r="Z2812">
            <v>248478.26086956522</v>
          </cell>
          <cell r="AA2812">
            <v>132521.73913043478</v>
          </cell>
          <cell r="AB2812">
            <v>13252173.913043479</v>
          </cell>
          <cell r="AC2812">
            <v>132521.72913043477</v>
          </cell>
          <cell r="AD2812">
            <v>0</v>
          </cell>
          <cell r="AE2812">
            <v>132521.73913043478</v>
          </cell>
          <cell r="AF2812">
            <v>0</v>
          </cell>
          <cell r="AG2812">
            <v>1104.3478260869567</v>
          </cell>
          <cell r="AH2812">
            <v>1380.4347826086957</v>
          </cell>
        </row>
        <row r="2813">
          <cell r="A2813">
            <v>5174</v>
          </cell>
          <cell r="B2813" t="str">
            <v>А/машина ГАЗ-3307 М 535 ВЕ будка</v>
          </cell>
          <cell r="C2813">
            <v>10</v>
          </cell>
          <cell r="D2813" t="str">
            <v>10</v>
          </cell>
          <cell r="E2813" t="str">
            <v>11.05.05</v>
          </cell>
          <cell r="F2813" t="str">
            <v>фургон, 4 тн,  № двиг 48714, шасси 1483674</v>
          </cell>
          <cell r="G2813" t="str">
            <v>01.01.92</v>
          </cell>
          <cell r="H2813">
            <v>0.01</v>
          </cell>
          <cell r="I2813">
            <v>0</v>
          </cell>
          <cell r="J2813">
            <v>0</v>
          </cell>
          <cell r="K2813">
            <v>0.01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0.01</v>
          </cell>
          <cell r="Q2813">
            <v>0</v>
          </cell>
          <cell r="R2813">
            <v>124</v>
          </cell>
          <cell r="S2813">
            <v>935</v>
          </cell>
          <cell r="T2813" t="str">
            <v>Амортизация (канализация)</v>
          </cell>
          <cell r="U2813">
            <v>381000</v>
          </cell>
          <cell r="V2813">
            <v>23</v>
          </cell>
          <cell r="W2813">
            <v>15</v>
          </cell>
          <cell r="X2813">
            <v>8</v>
          </cell>
          <cell r="Y2813">
            <v>65.217391304347828</v>
          </cell>
          <cell r="Z2813">
            <v>248478.26086956522</v>
          </cell>
          <cell r="AA2813">
            <v>132521.73913043478</v>
          </cell>
          <cell r="AB2813">
            <v>13252173.913043479</v>
          </cell>
          <cell r="AC2813">
            <v>132521.72913043477</v>
          </cell>
          <cell r="AD2813">
            <v>0</v>
          </cell>
          <cell r="AE2813">
            <v>132521.73913043478</v>
          </cell>
          <cell r="AF2813">
            <v>0</v>
          </cell>
          <cell r="AG2813">
            <v>1104.3478260869567</v>
          </cell>
          <cell r="AH2813">
            <v>1380.4347826086957</v>
          </cell>
        </row>
        <row r="2814">
          <cell r="A2814">
            <v>5175</v>
          </cell>
          <cell r="B2814" t="str">
            <v>Кан-ция по ул Сантехническая 1-4</v>
          </cell>
          <cell r="C2814">
            <v>3.6</v>
          </cell>
          <cell r="D2814" t="str">
            <v>28</v>
          </cell>
          <cell r="E2814" t="str">
            <v>11.05.05</v>
          </cell>
          <cell r="F2814" t="str">
            <v/>
          </cell>
          <cell r="G2814" t="str">
            <v xml:space="preserve">  .  .</v>
          </cell>
          <cell r="H2814">
            <v>351.34</v>
          </cell>
          <cell r="I2814">
            <v>0</v>
          </cell>
          <cell r="J2814">
            <v>0</v>
          </cell>
          <cell r="K2814">
            <v>351.34</v>
          </cell>
          <cell r="L2814">
            <v>0</v>
          </cell>
          <cell r="M2814">
            <v>1.05</v>
          </cell>
          <cell r="N2814">
            <v>1.05</v>
          </cell>
          <cell r="O2814">
            <v>30.45</v>
          </cell>
          <cell r="P2814">
            <v>320.89</v>
          </cell>
          <cell r="Q2814">
            <v>1.76</v>
          </cell>
          <cell r="R2814">
            <v>123</v>
          </cell>
          <cell r="S2814">
            <v>935</v>
          </cell>
          <cell r="T2814" t="str">
            <v>Амортизация (канализация)</v>
          </cell>
          <cell r="U2814">
            <v>55335</v>
          </cell>
          <cell r="V2814">
            <v>36.4</v>
          </cell>
          <cell r="W2814">
            <v>14</v>
          </cell>
          <cell r="X2814">
            <v>22.4</v>
          </cell>
          <cell r="Y2814">
            <v>38.46153846153846</v>
          </cell>
          <cell r="Z2814">
            <v>21282.692307692305</v>
          </cell>
          <cell r="AA2814">
            <v>34052.307692307695</v>
          </cell>
          <cell r="AB2814">
            <v>106.11831996106983</v>
          </cell>
          <cell r="AC2814">
            <v>36932.270535122276</v>
          </cell>
          <cell r="AD2814">
            <v>3200.8528428145764</v>
          </cell>
          <cell r="AE2814">
            <v>37283.610535122272</v>
          </cell>
          <cell r="AF2814">
            <v>3231.3028428145763</v>
          </cell>
          <cell r="AG2814">
            <v>111.85083160536681</v>
          </cell>
          <cell r="AH2814">
            <v>126.68269230769232</v>
          </cell>
        </row>
        <row r="2815">
          <cell r="A2815">
            <v>5176</v>
          </cell>
          <cell r="B2815" t="str">
            <v>Вод-д по ул Сантехническая 1-4</v>
          </cell>
          <cell r="C2815">
            <v>4</v>
          </cell>
          <cell r="D2815" t="str">
            <v>25</v>
          </cell>
          <cell r="E2815" t="str">
            <v>11.05.05</v>
          </cell>
          <cell r="F2815" t="str">
            <v/>
          </cell>
          <cell r="G2815" t="str">
            <v xml:space="preserve">  .  .</v>
          </cell>
          <cell r="H2815">
            <v>117.4</v>
          </cell>
          <cell r="I2815">
            <v>0</v>
          </cell>
          <cell r="J2815">
            <v>0</v>
          </cell>
          <cell r="K2815">
            <v>117.4</v>
          </cell>
          <cell r="L2815">
            <v>0</v>
          </cell>
          <cell r="M2815">
            <v>0.39</v>
          </cell>
          <cell r="N2815">
            <v>0.39</v>
          </cell>
          <cell r="O2815">
            <v>11.31</v>
          </cell>
          <cell r="P2815">
            <v>106.09</v>
          </cell>
          <cell r="Q2815">
            <v>0.59</v>
          </cell>
          <cell r="R2815">
            <v>123</v>
          </cell>
          <cell r="S2815">
            <v>935</v>
          </cell>
          <cell r="T2815" t="str">
            <v>Амортизация (водопровод)</v>
          </cell>
          <cell r="U2815">
            <v>124200</v>
          </cell>
          <cell r="V2815">
            <v>41</v>
          </cell>
          <cell r="W2815">
            <v>14</v>
          </cell>
          <cell r="X2815">
            <v>27</v>
          </cell>
          <cell r="Y2815">
            <v>34.146341463414636</v>
          </cell>
          <cell r="Z2815">
            <v>42409.756097560981</v>
          </cell>
          <cell r="AA2815">
            <v>81790.243902439019</v>
          </cell>
          <cell r="AB2815">
            <v>770.95149309491012</v>
          </cell>
          <cell r="AC2815">
            <v>90392.305289342461</v>
          </cell>
          <cell r="AD2815">
            <v>8708.1513869034352</v>
          </cell>
          <cell r="AE2815">
            <v>90509.705289342455</v>
          </cell>
          <cell r="AF2815">
            <v>8719.4613869034347</v>
          </cell>
          <cell r="AG2815">
            <v>301.69901763114154</v>
          </cell>
          <cell r="AH2815">
            <v>252.43902439024393</v>
          </cell>
        </row>
        <row r="2816">
          <cell r="A2816">
            <v>5177</v>
          </cell>
          <cell r="B2816" t="str">
            <v>Вод-д по ул Гапеева 9</v>
          </cell>
          <cell r="C2816">
            <v>4</v>
          </cell>
          <cell r="D2816" t="str">
            <v>25</v>
          </cell>
          <cell r="E2816" t="str">
            <v>11.05.05</v>
          </cell>
          <cell r="F2816" t="str">
            <v/>
          </cell>
          <cell r="G2816" t="str">
            <v xml:space="preserve">  .  .</v>
          </cell>
          <cell r="H2816">
            <v>10.51</v>
          </cell>
          <cell r="I2816">
            <v>0</v>
          </cell>
          <cell r="J2816">
            <v>0</v>
          </cell>
          <cell r="K2816">
            <v>10.51</v>
          </cell>
          <cell r="L2816">
            <v>0</v>
          </cell>
          <cell r="M2816">
            <v>0.04</v>
          </cell>
          <cell r="N2816">
            <v>0.04</v>
          </cell>
          <cell r="O2816">
            <v>1.1399999999999999</v>
          </cell>
          <cell r="P2816">
            <v>9.3699999999999992</v>
          </cell>
          <cell r="Q2816">
            <v>0.05</v>
          </cell>
          <cell r="R2816">
            <v>123</v>
          </cell>
          <cell r="S2816">
            <v>935</v>
          </cell>
          <cell r="T2816" t="str">
            <v>Амортизация (водопровод)</v>
          </cell>
          <cell r="U2816">
            <v>2700</v>
          </cell>
          <cell r="V2816">
            <v>39</v>
          </cell>
          <cell r="W2816">
            <v>14</v>
          </cell>
          <cell r="X2816">
            <v>25</v>
          </cell>
          <cell r="Y2816">
            <v>35.897435897435898</v>
          </cell>
          <cell r="Z2816">
            <v>969.23076923076928</v>
          </cell>
          <cell r="AA2816">
            <v>1730.7692307692307</v>
          </cell>
          <cell r="AB2816">
            <v>184.71389869468845</v>
          </cell>
          <cell r="AC2816">
            <v>1930.8330752811755</v>
          </cell>
          <cell r="AD2816">
            <v>209.43384451194484</v>
          </cell>
          <cell r="AE2816">
            <v>1941.3430752811755</v>
          </cell>
          <cell r="AF2816">
            <v>210.57384451194483</v>
          </cell>
          <cell r="AG2816">
            <v>6.4711435842705853</v>
          </cell>
          <cell r="AH2816">
            <v>5.7692307692307692</v>
          </cell>
        </row>
        <row r="2817">
          <cell r="A2817">
            <v>5207</v>
          </cell>
          <cell r="B2817" t="str">
            <v>А/машина ГАЗ-3307 М 534 ВЕ</v>
          </cell>
          <cell r="C2817">
            <v>10</v>
          </cell>
          <cell r="D2817" t="str">
            <v>10</v>
          </cell>
          <cell r="E2817" t="str">
            <v>11.05.05</v>
          </cell>
          <cell r="F2817" t="str">
            <v>фургон, 4 тн, № двиг 21583, рамы 1540535</v>
          </cell>
          <cell r="G2817" t="str">
            <v>01.01.93</v>
          </cell>
          <cell r="H2817">
            <v>0.01</v>
          </cell>
          <cell r="I2817">
            <v>0</v>
          </cell>
          <cell r="J2817">
            <v>0</v>
          </cell>
          <cell r="K2817">
            <v>0.01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0.01</v>
          </cell>
          <cell r="Q2817">
            <v>0</v>
          </cell>
          <cell r="R2817">
            <v>124</v>
          </cell>
          <cell r="S2817">
            <v>935</v>
          </cell>
          <cell r="T2817" t="str">
            <v>Амортизация (водопровод)</v>
          </cell>
          <cell r="U2817">
            <v>381000</v>
          </cell>
          <cell r="V2817">
            <v>22</v>
          </cell>
          <cell r="W2817">
            <v>14</v>
          </cell>
          <cell r="X2817">
            <v>8</v>
          </cell>
          <cell r="Y2817">
            <v>63.636363636363633</v>
          </cell>
          <cell r="Z2817">
            <v>242454.54545454544</v>
          </cell>
          <cell r="AA2817">
            <v>138545.45454545456</v>
          </cell>
          <cell r="AB2817">
            <v>13854545.454545455</v>
          </cell>
          <cell r="AC2817">
            <v>138545.44454545455</v>
          </cell>
          <cell r="AD2817">
            <v>0</v>
          </cell>
          <cell r="AE2817">
            <v>138545.45454545456</v>
          </cell>
          <cell r="AF2817">
            <v>0</v>
          </cell>
          <cell r="AG2817">
            <v>1154.5454545454547</v>
          </cell>
          <cell r="AH2817">
            <v>1443.1818181818182</v>
          </cell>
        </row>
        <row r="2818">
          <cell r="A2818">
            <v>5208</v>
          </cell>
          <cell r="B2818" t="str">
            <v>А/машина КАМАЗ М 261 ВЕ</v>
          </cell>
          <cell r="C2818">
            <v>10</v>
          </cell>
          <cell r="D2818" t="str">
            <v>10</v>
          </cell>
          <cell r="E2818" t="str">
            <v>11.05.05</v>
          </cell>
          <cell r="F2818" t="str">
            <v>п/прицеп, 10 тн, № двиг 38053, куз 564541, шасси 2034047</v>
          </cell>
          <cell r="G2818" t="str">
            <v>01.01.93</v>
          </cell>
          <cell r="H2818">
            <v>0.01</v>
          </cell>
          <cell r="I2818">
            <v>0</v>
          </cell>
          <cell r="J2818">
            <v>0</v>
          </cell>
          <cell r="K2818">
            <v>0.01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0.01</v>
          </cell>
          <cell r="Q2818">
            <v>0</v>
          </cell>
          <cell r="R2818">
            <v>124</v>
          </cell>
          <cell r="S2818">
            <v>935</v>
          </cell>
          <cell r="T2818" t="str">
            <v>амортизация (Очистка воды)</v>
          </cell>
          <cell r="U2818">
            <v>2500000</v>
          </cell>
          <cell r="V2818">
            <v>22</v>
          </cell>
          <cell r="W2818">
            <v>14</v>
          </cell>
          <cell r="X2818">
            <v>8</v>
          </cell>
          <cell r="Y2818">
            <v>63.636363636363633</v>
          </cell>
          <cell r="Z2818">
            <v>1590909.0909090908</v>
          </cell>
          <cell r="AA2818">
            <v>909090.90909090918</v>
          </cell>
          <cell r="AB2818">
            <v>90909090.909090921</v>
          </cell>
          <cell r="AC2818">
            <v>909090.89909090917</v>
          </cell>
          <cell r="AD2818">
            <v>0</v>
          </cell>
          <cell r="AE2818">
            <v>909090.90909090918</v>
          </cell>
          <cell r="AF2818">
            <v>0</v>
          </cell>
          <cell r="AG2818">
            <v>7575.757575757576</v>
          </cell>
          <cell r="AH2818">
            <v>9469.69696969697</v>
          </cell>
        </row>
        <row r="2819">
          <cell r="A2819">
            <v>5209</v>
          </cell>
          <cell r="B2819" t="str">
            <v>А/машина ГАЗ-3307 М 878 ВЕ фургон</v>
          </cell>
          <cell r="C2819">
            <v>10</v>
          </cell>
          <cell r="D2819" t="str">
            <v>10</v>
          </cell>
          <cell r="E2819" t="str">
            <v>11.05.05</v>
          </cell>
          <cell r="F2819" t="str">
            <v>фургон, 4 тн, № двиг 80947, шасси 1487106</v>
          </cell>
          <cell r="G2819" t="str">
            <v>01.01.93</v>
          </cell>
          <cell r="H2819">
            <v>0.01</v>
          </cell>
          <cell r="I2819">
            <v>0</v>
          </cell>
          <cell r="J2819">
            <v>0</v>
          </cell>
          <cell r="K2819">
            <v>0.01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0.01</v>
          </cell>
          <cell r="Q2819">
            <v>0</v>
          </cell>
          <cell r="R2819">
            <v>124</v>
          </cell>
          <cell r="S2819">
            <v>935</v>
          </cell>
          <cell r="T2819" t="str">
            <v>Амортизация (водопровод)</v>
          </cell>
          <cell r="U2819">
            <v>381000</v>
          </cell>
          <cell r="V2819">
            <v>22</v>
          </cell>
          <cell r="W2819">
            <v>14</v>
          </cell>
          <cell r="X2819">
            <v>8</v>
          </cell>
          <cell r="Y2819">
            <v>63.636363636363633</v>
          </cell>
          <cell r="Z2819">
            <v>242454.54545454544</v>
          </cell>
          <cell r="AA2819">
            <v>138545.45454545456</v>
          </cell>
          <cell r="AB2819">
            <v>13854545.454545455</v>
          </cell>
          <cell r="AC2819">
            <v>138545.44454545455</v>
          </cell>
          <cell r="AD2819">
            <v>0</v>
          </cell>
          <cell r="AE2819">
            <v>138545.45454545456</v>
          </cell>
          <cell r="AF2819">
            <v>0</v>
          </cell>
          <cell r="AG2819">
            <v>1154.5454545454547</v>
          </cell>
          <cell r="AH2819">
            <v>1443.1818181818182</v>
          </cell>
        </row>
        <row r="2820">
          <cell r="A2820">
            <v>5210</v>
          </cell>
          <cell r="B2820" t="str">
            <v>А/машина ГАЗ-3307 М 123 ВЕ</v>
          </cell>
          <cell r="C2820">
            <v>10</v>
          </cell>
          <cell r="D2820" t="str">
            <v>10</v>
          </cell>
          <cell r="E2820" t="str">
            <v>11.05.05</v>
          </cell>
          <cell r="F2820" t="str">
            <v>фургон, 4 тн, № двиг 68966, шасси 1551259</v>
          </cell>
          <cell r="G2820" t="str">
            <v>01.01.93</v>
          </cell>
          <cell r="H2820">
            <v>0.01</v>
          </cell>
          <cell r="I2820">
            <v>0</v>
          </cell>
          <cell r="J2820">
            <v>0</v>
          </cell>
          <cell r="K2820">
            <v>0.01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0.01</v>
          </cell>
          <cell r="Q2820">
            <v>0</v>
          </cell>
          <cell r="R2820">
            <v>124</v>
          </cell>
          <cell r="S2820">
            <v>935</v>
          </cell>
          <cell r="T2820" t="str">
            <v>Амортизация (водопровод)</v>
          </cell>
          <cell r="U2820">
            <v>381000</v>
          </cell>
          <cell r="V2820">
            <v>22</v>
          </cell>
          <cell r="W2820">
            <v>14</v>
          </cell>
          <cell r="X2820">
            <v>8</v>
          </cell>
          <cell r="Y2820">
            <v>63.636363636363633</v>
          </cell>
          <cell r="Z2820">
            <v>242454.54545454544</v>
          </cell>
          <cell r="AA2820">
            <v>138545.45454545456</v>
          </cell>
          <cell r="AB2820">
            <v>13854545.454545455</v>
          </cell>
          <cell r="AC2820">
            <v>138545.44454545455</v>
          </cell>
          <cell r="AD2820">
            <v>0</v>
          </cell>
          <cell r="AE2820">
            <v>138545.45454545456</v>
          </cell>
          <cell r="AF2820">
            <v>0</v>
          </cell>
          <cell r="AG2820">
            <v>1154.5454545454547</v>
          </cell>
          <cell r="AH2820">
            <v>1443.1818181818182</v>
          </cell>
        </row>
        <row r="2821">
          <cell r="A2821">
            <v>5211</v>
          </cell>
          <cell r="B2821" t="str">
            <v>А/машина МАЗ 5551 М 121ВЕ</v>
          </cell>
          <cell r="C2821">
            <v>10</v>
          </cell>
          <cell r="D2821" t="str">
            <v>10</v>
          </cell>
          <cell r="E2821" t="str">
            <v>11.05.05</v>
          </cell>
          <cell r="F2821" t="str">
            <v>п/прицеп, 10,5 тн, № двиг 07706, шасси 0041493</v>
          </cell>
          <cell r="G2821" t="str">
            <v>01.01.93</v>
          </cell>
          <cell r="H2821">
            <v>0.01</v>
          </cell>
          <cell r="I2821">
            <v>0</v>
          </cell>
          <cell r="J2821">
            <v>0</v>
          </cell>
          <cell r="K2821">
            <v>0.01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0.01</v>
          </cell>
          <cell r="Q2821">
            <v>0</v>
          </cell>
          <cell r="R2821">
            <v>124</v>
          </cell>
          <cell r="S2821">
            <v>821.1</v>
          </cell>
          <cell r="T2821" t="str">
            <v>Амортизация (водопровод)</v>
          </cell>
          <cell r="U2821">
            <v>1000000</v>
          </cell>
          <cell r="V2821">
            <v>22</v>
          </cell>
          <cell r="W2821">
            <v>14</v>
          </cell>
          <cell r="X2821">
            <v>8</v>
          </cell>
          <cell r="Y2821">
            <v>63.636363636363633</v>
          </cell>
          <cell r="Z2821">
            <v>636363.63636363635</v>
          </cell>
          <cell r="AA2821">
            <v>363636.36363636365</v>
          </cell>
          <cell r="AB2821">
            <v>36363636.363636367</v>
          </cell>
          <cell r="AC2821">
            <v>363636.3536363637</v>
          </cell>
          <cell r="AD2821">
            <v>0</v>
          </cell>
          <cell r="AE2821">
            <v>363636.36363636371</v>
          </cell>
          <cell r="AF2821">
            <v>0</v>
          </cell>
          <cell r="AG2821">
            <v>3030.3030303030314</v>
          </cell>
          <cell r="AH2821">
            <v>3787.878787878788</v>
          </cell>
        </row>
        <row r="2822">
          <cell r="A2822">
            <v>5212</v>
          </cell>
          <cell r="B2822" t="str">
            <v>А/машина МАЗ 5551 М 265 ВЕ</v>
          </cell>
          <cell r="C2822">
            <v>10</v>
          </cell>
          <cell r="D2822" t="str">
            <v>10</v>
          </cell>
          <cell r="E2822" t="str">
            <v>11.05.05</v>
          </cell>
          <cell r="F2822" t="str">
            <v>с/свал, 10,5 тн, № двиг 09658, шасси 041472</v>
          </cell>
          <cell r="G2822" t="str">
            <v>01.01.93</v>
          </cell>
          <cell r="H2822">
            <v>0.01</v>
          </cell>
          <cell r="I2822">
            <v>0</v>
          </cell>
          <cell r="J2822">
            <v>0</v>
          </cell>
          <cell r="K2822">
            <v>0.01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0.01</v>
          </cell>
          <cell r="Q2822">
            <v>0</v>
          </cell>
          <cell r="R2822">
            <v>124</v>
          </cell>
          <cell r="S2822">
            <v>935</v>
          </cell>
          <cell r="T2822" t="str">
            <v>Амортизация (водопровод)</v>
          </cell>
          <cell r="U2822">
            <v>1000000</v>
          </cell>
          <cell r="V2822">
            <v>22</v>
          </cell>
          <cell r="W2822">
            <v>14</v>
          </cell>
          <cell r="X2822">
            <v>8</v>
          </cell>
          <cell r="Y2822">
            <v>63.636363636363633</v>
          </cell>
          <cell r="Z2822">
            <v>636363.63636363635</v>
          </cell>
          <cell r="AA2822">
            <v>363636.36363636365</v>
          </cell>
          <cell r="AB2822">
            <v>36363636.363636367</v>
          </cell>
          <cell r="AC2822">
            <v>363636.3536363637</v>
          </cell>
          <cell r="AD2822">
            <v>0</v>
          </cell>
          <cell r="AE2822">
            <v>363636.36363636371</v>
          </cell>
          <cell r="AF2822">
            <v>0</v>
          </cell>
          <cell r="AG2822">
            <v>3030.3030303030314</v>
          </cell>
          <cell r="AH2822">
            <v>3787.878787878788</v>
          </cell>
        </row>
        <row r="2823">
          <cell r="A2823">
            <v>5213</v>
          </cell>
          <cell r="B2823" t="str">
            <v>А/машина МАЗ 5551 М 877 ВЕ</v>
          </cell>
          <cell r="C2823">
            <v>10</v>
          </cell>
          <cell r="D2823" t="str">
            <v>10</v>
          </cell>
          <cell r="E2823" t="str">
            <v>11.05.05</v>
          </cell>
          <cell r="F2823" t="str">
            <v>п/прицеп, 10,5 тн, № двиг 09974, шасси 41482</v>
          </cell>
          <cell r="G2823" t="str">
            <v>01.01.93</v>
          </cell>
          <cell r="H2823">
            <v>0.01</v>
          </cell>
          <cell r="I2823">
            <v>0</v>
          </cell>
          <cell r="J2823">
            <v>0</v>
          </cell>
          <cell r="K2823">
            <v>0.01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0.01</v>
          </cell>
          <cell r="Q2823">
            <v>0</v>
          </cell>
          <cell r="R2823">
            <v>124</v>
          </cell>
          <cell r="S2823">
            <v>935</v>
          </cell>
          <cell r="T2823" t="str">
            <v>Амортизация (водопровод)</v>
          </cell>
          <cell r="U2823">
            <v>1000000</v>
          </cell>
          <cell r="V2823">
            <v>22</v>
          </cell>
          <cell r="W2823">
            <v>14</v>
          </cell>
          <cell r="X2823">
            <v>8</v>
          </cell>
          <cell r="Y2823">
            <v>63.636363636363633</v>
          </cell>
          <cell r="Z2823">
            <v>636363.63636363635</v>
          </cell>
          <cell r="AA2823">
            <v>363636.36363636365</v>
          </cell>
          <cell r="AB2823">
            <v>36363636.363636367</v>
          </cell>
          <cell r="AC2823">
            <v>363636.3536363637</v>
          </cell>
          <cell r="AD2823">
            <v>0</v>
          </cell>
          <cell r="AE2823">
            <v>363636.36363636371</v>
          </cell>
          <cell r="AF2823">
            <v>0</v>
          </cell>
          <cell r="AG2823">
            <v>3030.3030303030314</v>
          </cell>
          <cell r="AH2823">
            <v>3787.878787878788</v>
          </cell>
        </row>
        <row r="2824">
          <cell r="A2824">
            <v>5214</v>
          </cell>
          <cell r="B2824" t="str">
            <v>Кан-ция от жил дома 5/1 по ул Карбышева</v>
          </cell>
          <cell r="C2824">
            <v>3.6</v>
          </cell>
          <cell r="D2824" t="str">
            <v>28</v>
          </cell>
          <cell r="E2824" t="str">
            <v>11.05.05</v>
          </cell>
          <cell r="F2824" t="str">
            <v/>
          </cell>
          <cell r="G2824" t="str">
            <v xml:space="preserve">  .  .</v>
          </cell>
          <cell r="H2824">
            <v>3211.95</v>
          </cell>
          <cell r="I2824">
            <v>0</v>
          </cell>
          <cell r="J2824">
            <v>0</v>
          </cell>
          <cell r="K2824">
            <v>3211.95</v>
          </cell>
          <cell r="L2824">
            <v>0</v>
          </cell>
          <cell r="M2824">
            <v>9.64</v>
          </cell>
          <cell r="N2824">
            <v>9.64</v>
          </cell>
          <cell r="O2824">
            <v>279.45999999999998</v>
          </cell>
          <cell r="P2824">
            <v>2932.49</v>
          </cell>
          <cell r="Q2824">
            <v>16.059999999999999</v>
          </cell>
          <cell r="R2824">
            <v>123</v>
          </cell>
          <cell r="S2824">
            <v>935</v>
          </cell>
          <cell r="T2824" t="str">
            <v>Амортизация (канализация)</v>
          </cell>
          <cell r="U2824">
            <v>51800</v>
          </cell>
          <cell r="V2824">
            <v>36.4</v>
          </cell>
          <cell r="W2824">
            <v>14</v>
          </cell>
          <cell r="X2824">
            <v>22.4</v>
          </cell>
          <cell r="Y2824">
            <v>38.46153846153846</v>
          </cell>
          <cell r="Z2824">
            <v>19923.076923076922</v>
          </cell>
          <cell r="AA2824">
            <v>31876.923076923078</v>
          </cell>
          <cell r="AB2824">
            <v>10.870258066326937</v>
          </cell>
          <cell r="AC2824">
            <v>31702.775396138804</v>
          </cell>
          <cell r="AD2824">
            <v>2758.3423192157256</v>
          </cell>
          <cell r="AE2824">
            <v>34914.725396138805</v>
          </cell>
          <cell r="AF2824">
            <v>3037.8023192157257</v>
          </cell>
          <cell r="AG2824">
            <v>104.74417618841642</v>
          </cell>
          <cell r="AH2824">
            <v>118.58974358974359</v>
          </cell>
        </row>
        <row r="2825">
          <cell r="A2825">
            <v>5215</v>
          </cell>
          <cell r="B2825" t="str">
            <v>Трактор МТЗ-82 Т 080 МАF</v>
          </cell>
          <cell r="C2825">
            <v>10</v>
          </cell>
          <cell r="D2825" t="str">
            <v>10</v>
          </cell>
          <cell r="E2825" t="str">
            <v>11.05.05</v>
          </cell>
          <cell r="F2825" t="str">
            <v>зав № 392938, № дв 231238</v>
          </cell>
          <cell r="G2825" t="str">
            <v>01.01.93</v>
          </cell>
          <cell r="H2825">
            <v>0.01</v>
          </cell>
          <cell r="I2825">
            <v>0</v>
          </cell>
          <cell r="J2825">
            <v>0</v>
          </cell>
          <cell r="K2825">
            <v>0.01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0.01</v>
          </cell>
          <cell r="Q2825">
            <v>0</v>
          </cell>
          <cell r="R2825">
            <v>123</v>
          </cell>
          <cell r="S2825">
            <v>935</v>
          </cell>
          <cell r="T2825" t="str">
            <v>Амортизация (водопровод)</v>
          </cell>
          <cell r="U2825">
            <v>950000</v>
          </cell>
          <cell r="V2825">
            <v>22</v>
          </cell>
          <cell r="W2825">
            <v>14</v>
          </cell>
          <cell r="X2825">
            <v>8</v>
          </cell>
          <cell r="Y2825">
            <v>63.636363636363633</v>
          </cell>
          <cell r="Z2825">
            <v>604545.45454545459</v>
          </cell>
          <cell r="AA2825">
            <v>345454.54545454541</v>
          </cell>
          <cell r="AB2825">
            <v>34545454.545454539</v>
          </cell>
          <cell r="AC2825">
            <v>345454.5354545454</v>
          </cell>
          <cell r="AD2825">
            <v>0</v>
          </cell>
          <cell r="AE2825">
            <v>345454.54545454541</v>
          </cell>
          <cell r="AF2825">
            <v>0</v>
          </cell>
          <cell r="AG2825">
            <v>2878.7878787878785</v>
          </cell>
          <cell r="AH2825">
            <v>3598.4848484848485</v>
          </cell>
        </row>
        <row r="2826">
          <cell r="A2826">
            <v>5216</v>
          </cell>
          <cell r="B2826" t="str">
            <v>Трактор МТЗ-82 354 МАF</v>
          </cell>
          <cell r="C2826">
            <v>10</v>
          </cell>
          <cell r="D2826" t="str">
            <v>10</v>
          </cell>
          <cell r="E2826" t="str">
            <v>11.05.05</v>
          </cell>
          <cell r="F2826" t="str">
            <v>зав № 392755, № дв 157749</v>
          </cell>
          <cell r="G2826" t="str">
            <v>01.01.93</v>
          </cell>
          <cell r="H2826">
            <v>0.01</v>
          </cell>
          <cell r="I2826">
            <v>0</v>
          </cell>
          <cell r="J2826">
            <v>0</v>
          </cell>
          <cell r="K2826">
            <v>0.01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0.01</v>
          </cell>
          <cell r="Q2826">
            <v>0</v>
          </cell>
          <cell r="R2826">
            <v>123</v>
          </cell>
          <cell r="S2826">
            <v>935</v>
          </cell>
          <cell r="T2826" t="str">
            <v>Амортизация Подъем воды</v>
          </cell>
          <cell r="U2826">
            <v>950000</v>
          </cell>
          <cell r="V2826">
            <v>22</v>
          </cell>
          <cell r="W2826">
            <v>14</v>
          </cell>
          <cell r="X2826">
            <v>8</v>
          </cell>
          <cell r="Y2826">
            <v>63.636363636363633</v>
          </cell>
          <cell r="Z2826">
            <v>604545.45454545459</v>
          </cell>
          <cell r="AA2826">
            <v>345454.54545454541</v>
          </cell>
          <cell r="AB2826">
            <v>34545454.545454539</v>
          </cell>
          <cell r="AC2826">
            <v>345454.5354545454</v>
          </cell>
          <cell r="AD2826">
            <v>0</v>
          </cell>
          <cell r="AE2826">
            <v>345454.54545454541</v>
          </cell>
          <cell r="AF2826">
            <v>0</v>
          </cell>
          <cell r="AG2826">
            <v>2878.7878787878785</v>
          </cell>
          <cell r="AH2826">
            <v>3598.4848484848485</v>
          </cell>
        </row>
        <row r="2827">
          <cell r="A2827">
            <v>5218</v>
          </cell>
          <cell r="B2827" t="str">
            <v>Трактор МТЗ-80 Т 079 МАF</v>
          </cell>
          <cell r="C2827">
            <v>10</v>
          </cell>
          <cell r="D2827" t="str">
            <v>10</v>
          </cell>
          <cell r="E2827" t="str">
            <v>11.05.05</v>
          </cell>
          <cell r="F2827" t="str">
            <v>зав № 903279, № дв 123374</v>
          </cell>
          <cell r="G2827" t="str">
            <v>01.01.93</v>
          </cell>
          <cell r="H2827">
            <v>0.01</v>
          </cell>
          <cell r="I2827">
            <v>0</v>
          </cell>
          <cell r="J2827">
            <v>0</v>
          </cell>
          <cell r="K2827">
            <v>0.01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0.01</v>
          </cell>
          <cell r="Q2827">
            <v>0</v>
          </cell>
          <cell r="R2827">
            <v>123</v>
          </cell>
          <cell r="S2827">
            <v>935</v>
          </cell>
          <cell r="T2827" t="str">
            <v>Амортизация (водопровод)</v>
          </cell>
          <cell r="U2827">
            <v>635000</v>
          </cell>
          <cell r="V2827">
            <v>22</v>
          </cell>
          <cell r="W2827">
            <v>14</v>
          </cell>
          <cell r="X2827">
            <v>8</v>
          </cell>
          <cell r="Y2827">
            <v>63.636363636363633</v>
          </cell>
          <cell r="Z2827">
            <v>404090.90909090906</v>
          </cell>
          <cell r="AA2827">
            <v>230909.09090909094</v>
          </cell>
          <cell r="AB2827">
            <v>23090909.090909094</v>
          </cell>
          <cell r="AC2827">
            <v>230909.08090909093</v>
          </cell>
          <cell r="AD2827">
            <v>0</v>
          </cell>
          <cell r="AE2827">
            <v>230909.09090909094</v>
          </cell>
          <cell r="AF2827">
            <v>0</v>
          </cell>
          <cell r="AG2827">
            <v>1924.2424242424242</v>
          </cell>
          <cell r="AH2827">
            <v>2405.3030303030305</v>
          </cell>
        </row>
        <row r="2828">
          <cell r="A2828">
            <v>5219</v>
          </cell>
          <cell r="B2828" t="str">
            <v>Трактор МТЗ-82 Т 340 с баром</v>
          </cell>
          <cell r="C2828">
            <v>10</v>
          </cell>
          <cell r="D2828" t="str">
            <v>10</v>
          </cell>
          <cell r="E2828" t="str">
            <v>11.05.05</v>
          </cell>
          <cell r="F2828" t="str">
            <v>зав № 914478, № дв 132426</v>
          </cell>
          <cell r="G2828" t="str">
            <v>01.01.93</v>
          </cell>
          <cell r="H2828">
            <v>0.01</v>
          </cell>
          <cell r="I2828">
            <v>0</v>
          </cell>
          <cell r="J2828">
            <v>0</v>
          </cell>
          <cell r="K2828">
            <v>0.01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0.01</v>
          </cell>
          <cell r="Q2828">
            <v>0</v>
          </cell>
          <cell r="R2828">
            <v>123</v>
          </cell>
          <cell r="S2828">
            <v>935</v>
          </cell>
          <cell r="T2828" t="str">
            <v>Амортизация (водопровод)</v>
          </cell>
          <cell r="U2828">
            <v>950000</v>
          </cell>
          <cell r="V2828">
            <v>22</v>
          </cell>
          <cell r="W2828">
            <v>14</v>
          </cell>
          <cell r="X2828">
            <v>8</v>
          </cell>
          <cell r="Y2828">
            <v>63.636363636363633</v>
          </cell>
          <cell r="Z2828">
            <v>604545.45454545459</v>
          </cell>
          <cell r="AA2828">
            <v>345454.54545454541</v>
          </cell>
          <cell r="AB2828">
            <v>34545454.545454539</v>
          </cell>
          <cell r="AC2828">
            <v>345454.5354545454</v>
          </cell>
          <cell r="AD2828">
            <v>0</v>
          </cell>
          <cell r="AE2828">
            <v>345454.54545454541</v>
          </cell>
          <cell r="AF2828">
            <v>0</v>
          </cell>
          <cell r="AG2828">
            <v>2878.7878787878785</v>
          </cell>
          <cell r="AH2828">
            <v>3598.4848484848485</v>
          </cell>
        </row>
        <row r="2829">
          <cell r="A2829">
            <v>5220</v>
          </cell>
          <cell r="B2829" t="str">
            <v>Трактор МТЗ-80 054 MAF с баром</v>
          </cell>
          <cell r="C2829">
            <v>10</v>
          </cell>
          <cell r="D2829" t="str">
            <v>10</v>
          </cell>
          <cell r="E2829" t="str">
            <v>11.05.05</v>
          </cell>
          <cell r="F2829" t="str">
            <v>зав № 132669, двиг 903909</v>
          </cell>
          <cell r="G2829" t="str">
            <v>01.01.93</v>
          </cell>
          <cell r="H2829">
            <v>0.01</v>
          </cell>
          <cell r="I2829">
            <v>0</v>
          </cell>
          <cell r="J2829">
            <v>0</v>
          </cell>
          <cell r="K2829">
            <v>0.01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0.01</v>
          </cell>
          <cell r="Q2829">
            <v>0</v>
          </cell>
          <cell r="R2829">
            <v>123</v>
          </cell>
          <cell r="S2829">
            <v>935</v>
          </cell>
          <cell r="T2829" t="str">
            <v>Амортизация Подъем воды</v>
          </cell>
          <cell r="U2829">
            <v>635000</v>
          </cell>
          <cell r="V2829">
            <v>22</v>
          </cell>
          <cell r="W2829">
            <v>14</v>
          </cell>
          <cell r="X2829">
            <v>8</v>
          </cell>
          <cell r="Y2829">
            <v>63.636363636363633</v>
          </cell>
          <cell r="Z2829">
            <v>404090.90909090906</v>
          </cell>
          <cell r="AA2829">
            <v>230909.09090909094</v>
          </cell>
          <cell r="AB2829">
            <v>23090909.090909094</v>
          </cell>
          <cell r="AC2829">
            <v>230909.08090909093</v>
          </cell>
          <cell r="AD2829">
            <v>0</v>
          </cell>
          <cell r="AE2829">
            <v>230909.09090909094</v>
          </cell>
          <cell r="AF2829">
            <v>0</v>
          </cell>
          <cell r="AG2829">
            <v>1924.2424242424242</v>
          </cell>
          <cell r="AH2829">
            <v>2405.3030303030305</v>
          </cell>
        </row>
        <row r="2830">
          <cell r="A2830">
            <v>5221</v>
          </cell>
          <cell r="B2830" t="str">
            <v>Трактор МТЗ-80 504 МАВ</v>
          </cell>
          <cell r="C2830">
            <v>10</v>
          </cell>
          <cell r="D2830" t="str">
            <v>10</v>
          </cell>
          <cell r="E2830" t="str">
            <v>11.05.05</v>
          </cell>
          <cell r="F2830" t="str">
            <v>зав № 903362, № двиг 131250</v>
          </cell>
          <cell r="G2830" t="str">
            <v>01.01.93</v>
          </cell>
          <cell r="H2830">
            <v>0.01</v>
          </cell>
          <cell r="I2830">
            <v>0</v>
          </cell>
          <cell r="J2830">
            <v>0</v>
          </cell>
          <cell r="K2830">
            <v>0.01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0.01</v>
          </cell>
          <cell r="Q2830">
            <v>0</v>
          </cell>
          <cell r="R2830">
            <v>123</v>
          </cell>
          <cell r="S2830">
            <v>935</v>
          </cell>
          <cell r="T2830" t="str">
            <v>Амортизация (водопровод)</v>
          </cell>
          <cell r="U2830">
            <v>635000</v>
          </cell>
          <cell r="V2830">
            <v>22</v>
          </cell>
          <cell r="W2830">
            <v>14</v>
          </cell>
          <cell r="X2830">
            <v>8</v>
          </cell>
          <cell r="Y2830">
            <v>63.636363636363633</v>
          </cell>
          <cell r="Z2830">
            <v>404090.90909090906</v>
          </cell>
          <cell r="AA2830">
            <v>230909.09090909094</v>
          </cell>
          <cell r="AB2830">
            <v>23090909.090909094</v>
          </cell>
          <cell r="AC2830">
            <v>230909.08090909093</v>
          </cell>
          <cell r="AD2830">
            <v>0</v>
          </cell>
          <cell r="AE2830">
            <v>230909.09090909094</v>
          </cell>
          <cell r="AF2830">
            <v>0</v>
          </cell>
          <cell r="AG2830">
            <v>1924.2424242424242</v>
          </cell>
          <cell r="AH2830">
            <v>2405.3030303030305</v>
          </cell>
        </row>
        <row r="2831">
          <cell r="A2831">
            <v>5222</v>
          </cell>
          <cell r="B2831" t="str">
            <v>А/машина УАЗ-3303 М 083 ВЕ</v>
          </cell>
          <cell r="C2831">
            <v>10</v>
          </cell>
          <cell r="D2831" t="str">
            <v>10</v>
          </cell>
          <cell r="E2831" t="str">
            <v>11.05.05</v>
          </cell>
          <cell r="F2831" t="str">
            <v>автобус, 10 мест, № двиг 30024287, шасси 0214621</v>
          </cell>
          <cell r="G2831" t="str">
            <v>01.01.93</v>
          </cell>
          <cell r="H2831">
            <v>0.01</v>
          </cell>
          <cell r="I2831">
            <v>0</v>
          </cell>
          <cell r="J2831">
            <v>0</v>
          </cell>
          <cell r="K2831">
            <v>0.01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0.01</v>
          </cell>
          <cell r="Q2831">
            <v>0</v>
          </cell>
          <cell r="R2831">
            <v>124</v>
          </cell>
          <cell r="S2831">
            <v>935</v>
          </cell>
          <cell r="T2831" t="str">
            <v>Амортизация Подъем воды</v>
          </cell>
          <cell r="U2831">
            <v>305000</v>
          </cell>
          <cell r="V2831">
            <v>22</v>
          </cell>
          <cell r="W2831">
            <v>14</v>
          </cell>
          <cell r="X2831">
            <v>8</v>
          </cell>
          <cell r="Y2831">
            <v>63.636363636363633</v>
          </cell>
          <cell r="Z2831">
            <v>194090.90909090909</v>
          </cell>
          <cell r="AA2831">
            <v>110909.09090909091</v>
          </cell>
          <cell r="AB2831">
            <v>11090909.090909092</v>
          </cell>
          <cell r="AC2831">
            <v>110909.08090909093</v>
          </cell>
          <cell r="AD2831">
            <v>0</v>
          </cell>
          <cell r="AE2831">
            <v>110909.09090909093</v>
          </cell>
          <cell r="AF2831">
            <v>0</v>
          </cell>
          <cell r="AG2831">
            <v>924.24242424242436</v>
          </cell>
          <cell r="AH2831">
            <v>1155.3030303030303</v>
          </cell>
        </row>
        <row r="2832">
          <cell r="A2832">
            <v>5223</v>
          </cell>
          <cell r="B2832" t="str">
            <v>Вод-д к дому 1 ул Сатыбалдина</v>
          </cell>
          <cell r="C2832">
            <v>4</v>
          </cell>
          <cell r="D2832" t="str">
            <v>25</v>
          </cell>
          <cell r="E2832" t="str">
            <v>11.05.05</v>
          </cell>
          <cell r="F2832" t="str">
            <v/>
          </cell>
          <cell r="G2832" t="str">
            <v xml:space="preserve">  .  .</v>
          </cell>
          <cell r="H2832">
            <v>16382.01</v>
          </cell>
          <cell r="I2832">
            <v>0</v>
          </cell>
          <cell r="J2832">
            <v>0</v>
          </cell>
          <cell r="K2832">
            <v>16382.01</v>
          </cell>
          <cell r="L2832">
            <v>0</v>
          </cell>
          <cell r="M2832">
            <v>54.61</v>
          </cell>
          <cell r="N2832">
            <v>54.61</v>
          </cell>
          <cell r="O2832">
            <v>1583.13</v>
          </cell>
          <cell r="P2832">
            <v>14798.88</v>
          </cell>
          <cell r="Q2832">
            <v>81.91</v>
          </cell>
          <cell r="R2832">
            <v>123</v>
          </cell>
          <cell r="S2832">
            <v>935</v>
          </cell>
          <cell r="T2832" t="str">
            <v>Амортизация (водопровод)</v>
          </cell>
          <cell r="U2832">
            <v>2702830</v>
          </cell>
          <cell r="V2832">
            <v>39</v>
          </cell>
          <cell r="W2832">
            <v>14</v>
          </cell>
          <cell r="X2832">
            <v>25</v>
          </cell>
          <cell r="Y2832">
            <v>35.897435897435898</v>
          </cell>
          <cell r="Z2832">
            <v>970246.66666666663</v>
          </cell>
          <cell r="AA2832">
            <v>1732583.3333333335</v>
          </cell>
          <cell r="AB2832">
            <v>117.07530119396425</v>
          </cell>
          <cell r="AC2832">
            <v>1901546.7449125343</v>
          </cell>
          <cell r="AD2832">
            <v>183762.29157920062</v>
          </cell>
          <cell r="AE2832">
            <v>1917928.7549125343</v>
          </cell>
          <cell r="AF2832">
            <v>185345.42157920063</v>
          </cell>
          <cell r="AG2832">
            <v>6393.0958497084475</v>
          </cell>
          <cell r="AH2832">
            <v>5775.2777777777774</v>
          </cell>
        </row>
        <row r="2833">
          <cell r="A2833">
            <v>5224</v>
          </cell>
          <cell r="B2833" t="str">
            <v>Ограждение н/ст 2 зоны</v>
          </cell>
          <cell r="C2833">
            <v>4.5</v>
          </cell>
          <cell r="D2833" t="str">
            <v>22</v>
          </cell>
          <cell r="E2833" t="str">
            <v>11.05.05</v>
          </cell>
          <cell r="F2833" t="str">
            <v/>
          </cell>
          <cell r="G2833" t="str">
            <v xml:space="preserve">  .  .</v>
          </cell>
          <cell r="H2833">
            <v>81406.92</v>
          </cell>
          <cell r="I2833">
            <v>0</v>
          </cell>
          <cell r="J2833">
            <v>0</v>
          </cell>
          <cell r="K2833">
            <v>81406.92</v>
          </cell>
          <cell r="L2833">
            <v>0</v>
          </cell>
          <cell r="M2833">
            <v>305.27999999999997</v>
          </cell>
          <cell r="N2833">
            <v>305.27999999999997</v>
          </cell>
          <cell r="O2833">
            <v>8847</v>
          </cell>
          <cell r="P2833">
            <v>72559.92</v>
          </cell>
          <cell r="Q2833">
            <v>814.07</v>
          </cell>
          <cell r="R2833">
            <v>122</v>
          </cell>
          <cell r="S2833">
            <v>935</v>
          </cell>
          <cell r="T2833" t="str">
            <v>Амортизация Подъем воды</v>
          </cell>
          <cell r="U2833">
            <v>8235000</v>
          </cell>
          <cell r="V2833">
            <v>56.6</v>
          </cell>
          <cell r="W2833">
            <v>23</v>
          </cell>
          <cell r="X2833">
            <v>33.6</v>
          </cell>
          <cell r="Y2833">
            <v>40.636042402826853</v>
          </cell>
          <cell r="Z2833">
            <v>3346378.0918727913</v>
          </cell>
          <cell r="AA2833">
            <v>4888621.9081272092</v>
          </cell>
          <cell r="AB2833">
            <v>67.37358459225436</v>
          </cell>
          <cell r="AC2833">
            <v>5403269.0910148835</v>
          </cell>
          <cell r="AD2833">
            <v>587207.10288767435</v>
          </cell>
          <cell r="AE2833">
            <v>5484676.0110148834</v>
          </cell>
          <cell r="AF2833">
            <v>596054.10288767435</v>
          </cell>
          <cell r="AG2833">
            <v>20567.535041305815</v>
          </cell>
          <cell r="AH2833">
            <v>12124.558303886924</v>
          </cell>
        </row>
        <row r="2834">
          <cell r="A2834">
            <v>5225</v>
          </cell>
          <cell r="B2834" t="str">
            <v>Вод-д по ул Киевская ст.Сортировочн</v>
          </cell>
          <cell r="C2834">
            <v>4</v>
          </cell>
          <cell r="D2834" t="str">
            <v>25</v>
          </cell>
          <cell r="E2834" t="str">
            <v>11.05.05</v>
          </cell>
          <cell r="F2834" t="str">
            <v/>
          </cell>
          <cell r="G2834" t="str">
            <v xml:space="preserve">  .  .</v>
          </cell>
          <cell r="H2834">
            <v>95278.06</v>
          </cell>
          <cell r="I2834">
            <v>0</v>
          </cell>
          <cell r="J2834">
            <v>0</v>
          </cell>
          <cell r="K2834">
            <v>95278.06</v>
          </cell>
          <cell r="L2834">
            <v>0</v>
          </cell>
          <cell r="M2834">
            <v>317.58999999999997</v>
          </cell>
          <cell r="N2834">
            <v>317.58999999999997</v>
          </cell>
          <cell r="O2834">
            <v>9206.9500000000007</v>
          </cell>
          <cell r="P2834">
            <v>86071.11</v>
          </cell>
          <cell r="Q2834">
            <v>476.39</v>
          </cell>
          <cell r="R2834">
            <v>123</v>
          </cell>
          <cell r="S2834">
            <v>935</v>
          </cell>
          <cell r="T2834" t="str">
            <v>Амортизация (водопровод)</v>
          </cell>
          <cell r="U2834">
            <v>703560</v>
          </cell>
          <cell r="V2834">
            <v>36</v>
          </cell>
          <cell r="W2834">
            <v>26</v>
          </cell>
          <cell r="X2834">
            <v>10</v>
          </cell>
          <cell r="Y2834">
            <v>72.222222222222214</v>
          </cell>
          <cell r="Z2834">
            <v>508126.66666666657</v>
          </cell>
          <cell r="AA2834">
            <v>195433.33333333343</v>
          </cell>
          <cell r="AB2834">
            <v>2.2706031481798412</v>
          </cell>
          <cell r="AC2834">
            <v>121060.60298846778</v>
          </cell>
          <cell r="AD2834">
            <v>11698.379655134391</v>
          </cell>
          <cell r="AE2834">
            <v>216338.66298846778</v>
          </cell>
          <cell r="AF2834">
            <v>20905.329655134392</v>
          </cell>
          <cell r="AG2834">
            <v>721.12887662822595</v>
          </cell>
          <cell r="AH2834">
            <v>1628.6111111111111</v>
          </cell>
        </row>
        <row r="2835">
          <cell r="A2835">
            <v>5226</v>
          </cell>
          <cell r="B2835" t="str">
            <v>Вод-д по ул Сатыбалдина от Просстроя</v>
          </cell>
          <cell r="C2835">
            <v>4</v>
          </cell>
          <cell r="D2835" t="str">
            <v>25</v>
          </cell>
          <cell r="E2835" t="str">
            <v>11.05.05</v>
          </cell>
          <cell r="F2835" t="str">
            <v/>
          </cell>
          <cell r="G2835" t="str">
            <v xml:space="preserve">  .  .</v>
          </cell>
          <cell r="H2835">
            <v>36753.24</v>
          </cell>
          <cell r="I2835">
            <v>0</v>
          </cell>
          <cell r="J2835">
            <v>0</v>
          </cell>
          <cell r="K2835">
            <v>36753.24</v>
          </cell>
          <cell r="L2835">
            <v>0</v>
          </cell>
          <cell r="M2835">
            <v>122.51</v>
          </cell>
          <cell r="N2835">
            <v>122.51</v>
          </cell>
          <cell r="O2835">
            <v>3551.57</v>
          </cell>
          <cell r="P2835">
            <v>33201.67</v>
          </cell>
          <cell r="Q2835">
            <v>183.77</v>
          </cell>
          <cell r="R2835">
            <v>123</v>
          </cell>
          <cell r="S2835">
            <v>935</v>
          </cell>
          <cell r="T2835" t="str">
            <v>Амортизация (водопровод)</v>
          </cell>
          <cell r="U2835">
            <v>1324410</v>
          </cell>
          <cell r="V2835">
            <v>39</v>
          </cell>
          <cell r="W2835">
            <v>14</v>
          </cell>
          <cell r="X2835">
            <v>25</v>
          </cell>
          <cell r="Y2835">
            <v>35.897435897435898</v>
          </cell>
          <cell r="Z2835">
            <v>475429.23076923075</v>
          </cell>
          <cell r="AA2835">
            <v>848980.76923076925</v>
          </cell>
          <cell r="AB2835">
            <v>25.570423693469916</v>
          </cell>
          <cell r="AC2835">
            <v>903042.67890778626</v>
          </cell>
          <cell r="AD2835">
            <v>87263.57967701694</v>
          </cell>
          <cell r="AE2835">
            <v>939795.91890778625</v>
          </cell>
          <cell r="AF2835">
            <v>90815.149677016947</v>
          </cell>
          <cell r="AG2835">
            <v>3132.6530630259545</v>
          </cell>
          <cell r="AH2835">
            <v>2829.935897435897</v>
          </cell>
        </row>
        <row r="2836">
          <cell r="A2836">
            <v>5227</v>
          </cell>
          <cell r="B2836" t="str">
            <v>Кан-ция от жил дома 3-4 по ул Сатыбалдина</v>
          </cell>
          <cell r="C2836">
            <v>3.6</v>
          </cell>
          <cell r="D2836" t="str">
            <v>28</v>
          </cell>
          <cell r="E2836" t="str">
            <v>11.05.05</v>
          </cell>
          <cell r="F2836" t="str">
            <v/>
          </cell>
          <cell r="G2836" t="str">
            <v xml:space="preserve">  .  .</v>
          </cell>
          <cell r="H2836">
            <v>2899.41</v>
          </cell>
          <cell r="I2836">
            <v>0</v>
          </cell>
          <cell r="J2836">
            <v>0</v>
          </cell>
          <cell r="K2836">
            <v>2899.41</v>
          </cell>
          <cell r="L2836">
            <v>0</v>
          </cell>
          <cell r="M2836">
            <v>8.6999999999999993</v>
          </cell>
          <cell r="N2836">
            <v>8.6999999999999993</v>
          </cell>
          <cell r="O2836">
            <v>252.2</v>
          </cell>
          <cell r="P2836">
            <v>2647.21</v>
          </cell>
          <cell r="Q2836">
            <v>14.5</v>
          </cell>
          <cell r="R2836">
            <v>123</v>
          </cell>
          <cell r="S2836">
            <v>935</v>
          </cell>
          <cell r="T2836" t="str">
            <v>Амортизация (канализация)</v>
          </cell>
          <cell r="U2836">
            <v>20690</v>
          </cell>
          <cell r="V2836">
            <v>36.4</v>
          </cell>
          <cell r="W2836">
            <v>14</v>
          </cell>
          <cell r="X2836">
            <v>22.4</v>
          </cell>
          <cell r="Y2836">
            <v>38.46153846153846</v>
          </cell>
          <cell r="Z2836">
            <v>7957.6923076923067</v>
          </cell>
          <cell r="AA2836">
            <v>12732.307692307693</v>
          </cell>
          <cell r="AB2836">
            <v>4.8097082182024442</v>
          </cell>
          <cell r="AC2836">
            <v>11045.906104938349</v>
          </cell>
          <cell r="AD2836">
            <v>960.80841263065622</v>
          </cell>
          <cell r="AE2836">
            <v>13945.316104938349</v>
          </cell>
          <cell r="AF2836">
            <v>1213.0084126306563</v>
          </cell>
          <cell r="AG2836">
            <v>41.835948314815049</v>
          </cell>
          <cell r="AH2836">
            <v>47.367216117216117</v>
          </cell>
        </row>
        <row r="2837">
          <cell r="A2837">
            <v>5228</v>
          </cell>
          <cell r="B2837" t="str">
            <v>Вод-д к дому 47/1ул 2-я Пятилетка</v>
          </cell>
          <cell r="C2837">
            <v>4</v>
          </cell>
          <cell r="D2837" t="str">
            <v>25</v>
          </cell>
          <cell r="E2837" t="str">
            <v>11.05.05</v>
          </cell>
          <cell r="F2837" t="str">
            <v/>
          </cell>
          <cell r="G2837" t="str">
            <v xml:space="preserve">  .  .</v>
          </cell>
          <cell r="H2837">
            <v>20.100000000000001</v>
          </cell>
          <cell r="I2837">
            <v>0</v>
          </cell>
          <cell r="J2837">
            <v>0</v>
          </cell>
          <cell r="K2837">
            <v>20.100000000000001</v>
          </cell>
          <cell r="L2837">
            <v>0</v>
          </cell>
          <cell r="M2837">
            <v>7.0000000000000007E-2</v>
          </cell>
          <cell r="N2837">
            <v>7.0000000000000007E-2</v>
          </cell>
          <cell r="O2837">
            <v>2.0299999999999998</v>
          </cell>
          <cell r="P2837">
            <v>18.07</v>
          </cell>
          <cell r="Q2837">
            <v>0.1</v>
          </cell>
          <cell r="R2837">
            <v>123</v>
          </cell>
          <cell r="S2837">
            <v>935</v>
          </cell>
          <cell r="T2837" t="str">
            <v>Амортизация (водопровод)</v>
          </cell>
          <cell r="U2837">
            <v>19800</v>
          </cell>
          <cell r="V2837">
            <v>39</v>
          </cell>
          <cell r="W2837">
            <v>14</v>
          </cell>
          <cell r="X2837">
            <v>25</v>
          </cell>
          <cell r="Y2837">
            <v>35.897435897435898</v>
          </cell>
          <cell r="Z2837">
            <v>7107.6923076923076</v>
          </cell>
          <cell r="AA2837">
            <v>12692.307692307691</v>
          </cell>
          <cell r="AB2837">
            <v>702.39666255161546</v>
          </cell>
          <cell r="AC2837">
            <v>14098.072917287471</v>
          </cell>
          <cell r="AD2837">
            <v>1423.8352249797792</v>
          </cell>
          <cell r="AE2837">
            <v>14118.172917287471</v>
          </cell>
          <cell r="AF2837">
            <v>1425.8652249797792</v>
          </cell>
          <cell r="AG2837">
            <v>47.060576390958239</v>
          </cell>
          <cell r="AH2837">
            <v>42.307692307692307</v>
          </cell>
        </row>
        <row r="2838">
          <cell r="A2838">
            <v>5229</v>
          </cell>
          <cell r="B2838" t="str">
            <v>Насос АХ 50-32-160к</v>
          </cell>
          <cell r="C2838">
            <v>20</v>
          </cell>
          <cell r="D2838" t="str">
            <v>5</v>
          </cell>
          <cell r="E2838" t="str">
            <v>11.05.05</v>
          </cell>
          <cell r="F2838" t="str">
            <v/>
          </cell>
          <cell r="G2838" t="str">
            <v xml:space="preserve">  .  .</v>
          </cell>
          <cell r="H2838">
            <v>0.01</v>
          </cell>
          <cell r="I2838">
            <v>0</v>
          </cell>
          <cell r="J2838">
            <v>0</v>
          </cell>
          <cell r="K2838">
            <v>0.01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0.01</v>
          </cell>
          <cell r="Q2838">
            <v>0</v>
          </cell>
          <cell r="R2838">
            <v>123</v>
          </cell>
          <cell r="S2838">
            <v>935</v>
          </cell>
          <cell r="T2838" t="str">
            <v>амортизация (Очистка воды)</v>
          </cell>
          <cell r="U2838">
            <v>198000</v>
          </cell>
          <cell r="V2838">
            <v>9</v>
          </cell>
          <cell r="W2838">
            <v>6</v>
          </cell>
          <cell r="X2838">
            <v>3</v>
          </cell>
          <cell r="Y2838">
            <v>66.666666666666657</v>
          </cell>
          <cell r="Z2838">
            <v>132000</v>
          </cell>
          <cell r="AA2838">
            <v>66000</v>
          </cell>
          <cell r="AB2838">
            <v>6600000</v>
          </cell>
          <cell r="AC2838">
            <v>65999.990000000005</v>
          </cell>
          <cell r="AD2838">
            <v>0</v>
          </cell>
          <cell r="AE2838">
            <v>66000</v>
          </cell>
          <cell r="AF2838">
            <v>0</v>
          </cell>
          <cell r="AG2838">
            <v>1100</v>
          </cell>
          <cell r="AH2838">
            <v>1833.3333333333333</v>
          </cell>
        </row>
        <row r="2839">
          <cell r="A2839">
            <v>5230</v>
          </cell>
          <cell r="B2839" t="str">
            <v>Насос АХ 50-32-160к</v>
          </cell>
          <cell r="C2839">
            <v>20</v>
          </cell>
          <cell r="D2839" t="str">
            <v>5</v>
          </cell>
          <cell r="E2839" t="str">
            <v>11.05.05</v>
          </cell>
          <cell r="F2839" t="str">
            <v/>
          </cell>
          <cell r="G2839" t="str">
            <v xml:space="preserve">  .  .</v>
          </cell>
          <cell r="H2839">
            <v>0.01</v>
          </cell>
          <cell r="I2839">
            <v>0</v>
          </cell>
          <cell r="J2839">
            <v>0</v>
          </cell>
          <cell r="K2839">
            <v>0.01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0.01</v>
          </cell>
          <cell r="Q2839">
            <v>0</v>
          </cell>
          <cell r="R2839">
            <v>123</v>
          </cell>
          <cell r="S2839">
            <v>935</v>
          </cell>
          <cell r="T2839" t="str">
            <v>амортизация (Очистка воды)</v>
          </cell>
          <cell r="U2839">
            <v>198000</v>
          </cell>
          <cell r="V2839">
            <v>9</v>
          </cell>
          <cell r="W2839">
            <v>6</v>
          </cell>
          <cell r="X2839">
            <v>3</v>
          </cell>
          <cell r="Y2839">
            <v>66.666666666666657</v>
          </cell>
          <cell r="Z2839">
            <v>132000</v>
          </cell>
          <cell r="AA2839">
            <v>66000</v>
          </cell>
          <cell r="AB2839">
            <v>6600000</v>
          </cell>
          <cell r="AC2839">
            <v>65999.990000000005</v>
          </cell>
          <cell r="AD2839">
            <v>0</v>
          </cell>
          <cell r="AE2839">
            <v>66000</v>
          </cell>
          <cell r="AF2839">
            <v>0</v>
          </cell>
          <cell r="AG2839">
            <v>1100</v>
          </cell>
          <cell r="AH2839">
            <v>1833.3333333333333</v>
          </cell>
        </row>
        <row r="2840">
          <cell r="A2840">
            <v>5231</v>
          </cell>
          <cell r="B2840" t="str">
            <v>Насос АХ 50-32-160-СД</v>
          </cell>
          <cell r="C2840">
            <v>20</v>
          </cell>
          <cell r="D2840" t="str">
            <v>5</v>
          </cell>
          <cell r="E2840" t="str">
            <v>11.05.05</v>
          </cell>
          <cell r="F2840" t="str">
            <v/>
          </cell>
          <cell r="G2840" t="str">
            <v xml:space="preserve">  .  .</v>
          </cell>
          <cell r="H2840">
            <v>0.01</v>
          </cell>
          <cell r="I2840">
            <v>0</v>
          </cell>
          <cell r="J2840">
            <v>0</v>
          </cell>
          <cell r="K2840">
            <v>0.01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0.01</v>
          </cell>
          <cell r="Q2840">
            <v>0</v>
          </cell>
          <cell r="R2840">
            <v>123</v>
          </cell>
          <cell r="S2840">
            <v>935</v>
          </cell>
          <cell r="T2840" t="str">
            <v>амортизация (Очистка воды)</v>
          </cell>
          <cell r="U2840">
            <v>198000</v>
          </cell>
          <cell r="V2840">
            <v>9</v>
          </cell>
          <cell r="W2840">
            <v>6</v>
          </cell>
          <cell r="X2840">
            <v>3</v>
          </cell>
          <cell r="Y2840">
            <v>66.666666666666657</v>
          </cell>
          <cell r="Z2840">
            <v>132000</v>
          </cell>
          <cell r="AA2840">
            <v>66000</v>
          </cell>
          <cell r="AB2840">
            <v>6600000</v>
          </cell>
          <cell r="AC2840">
            <v>65999.990000000005</v>
          </cell>
          <cell r="AD2840">
            <v>0</v>
          </cell>
          <cell r="AE2840">
            <v>66000</v>
          </cell>
          <cell r="AF2840">
            <v>0</v>
          </cell>
          <cell r="AG2840">
            <v>1100</v>
          </cell>
          <cell r="AH2840">
            <v>1833.3333333333333</v>
          </cell>
        </row>
        <row r="2841">
          <cell r="A2841">
            <v>5232</v>
          </cell>
          <cell r="B2841" t="str">
            <v>Насос АХ 50-32-160-СД</v>
          </cell>
          <cell r="C2841">
            <v>20</v>
          </cell>
          <cell r="D2841" t="str">
            <v>5</v>
          </cell>
          <cell r="E2841" t="str">
            <v>11.05.05</v>
          </cell>
          <cell r="F2841" t="str">
            <v/>
          </cell>
          <cell r="G2841" t="str">
            <v xml:space="preserve">  .  .</v>
          </cell>
          <cell r="H2841">
            <v>0.01</v>
          </cell>
          <cell r="I2841">
            <v>0</v>
          </cell>
          <cell r="J2841">
            <v>0</v>
          </cell>
          <cell r="K2841">
            <v>0.01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0.01</v>
          </cell>
          <cell r="Q2841">
            <v>0</v>
          </cell>
          <cell r="R2841">
            <v>123</v>
          </cell>
          <cell r="S2841">
            <v>935</v>
          </cell>
          <cell r="T2841" t="str">
            <v>амортизация (Очистка воды)</v>
          </cell>
          <cell r="U2841">
            <v>198000</v>
          </cell>
          <cell r="V2841">
            <v>9</v>
          </cell>
          <cell r="W2841">
            <v>6</v>
          </cell>
          <cell r="X2841">
            <v>3</v>
          </cell>
          <cell r="Y2841">
            <v>66.666666666666657</v>
          </cell>
          <cell r="Z2841">
            <v>132000</v>
          </cell>
          <cell r="AA2841">
            <v>66000</v>
          </cell>
          <cell r="AB2841">
            <v>6600000</v>
          </cell>
          <cell r="AC2841">
            <v>65999.990000000005</v>
          </cell>
          <cell r="AD2841">
            <v>0</v>
          </cell>
          <cell r="AE2841">
            <v>66000</v>
          </cell>
          <cell r="AF2841">
            <v>0</v>
          </cell>
          <cell r="AG2841">
            <v>1100</v>
          </cell>
          <cell r="AH2841">
            <v>1833.3333333333333</v>
          </cell>
        </row>
        <row r="2842">
          <cell r="A2842">
            <v>5234</v>
          </cell>
          <cell r="B2842" t="str">
            <v>Насос СДВ 4000/28</v>
          </cell>
          <cell r="C2842">
            <v>20</v>
          </cell>
          <cell r="D2842" t="str">
            <v>5</v>
          </cell>
          <cell r="E2842" t="str">
            <v>11.05.05</v>
          </cell>
          <cell r="F2842" t="str">
            <v/>
          </cell>
          <cell r="G2842" t="str">
            <v xml:space="preserve">  .  .</v>
          </cell>
          <cell r="H2842">
            <v>195000.01</v>
          </cell>
          <cell r="I2842">
            <v>0</v>
          </cell>
          <cell r="J2842">
            <v>0</v>
          </cell>
          <cell r="K2842">
            <v>195000.01</v>
          </cell>
          <cell r="L2842">
            <v>0</v>
          </cell>
          <cell r="M2842">
            <v>3250</v>
          </cell>
          <cell r="N2842">
            <v>3250</v>
          </cell>
          <cell r="O2842">
            <v>16250</v>
          </cell>
          <cell r="P2842">
            <v>178750.01</v>
          </cell>
          <cell r="Q2842">
            <v>975</v>
          </cell>
          <cell r="R2842">
            <v>123</v>
          </cell>
          <cell r="S2842">
            <v>935</v>
          </cell>
          <cell r="T2842" t="str">
            <v>Амортизация Очистка сточной жидкости</v>
          </cell>
          <cell r="U2842">
            <v>9600000</v>
          </cell>
          <cell r="V2842">
            <v>9</v>
          </cell>
          <cell r="W2842">
            <v>6</v>
          </cell>
          <cell r="X2842">
            <v>3</v>
          </cell>
          <cell r="Y2842">
            <v>66.666666666666657</v>
          </cell>
          <cell r="Z2842">
            <v>6400000</v>
          </cell>
          <cell r="AA2842">
            <v>3200000</v>
          </cell>
          <cell r="AB2842">
            <v>17.902096900581991</v>
          </cell>
          <cell r="AC2842">
            <v>3295909.0646344572</v>
          </cell>
          <cell r="AD2842">
            <v>274659.07463445736</v>
          </cell>
          <cell r="AE2842">
            <v>3490909.074634457</v>
          </cell>
          <cell r="AF2842">
            <v>290909.07463445736</v>
          </cell>
          <cell r="AG2842">
            <v>58181.817910574282</v>
          </cell>
          <cell r="AH2842">
            <v>88888.888888888891</v>
          </cell>
        </row>
        <row r="2843">
          <cell r="A2843">
            <v>5235</v>
          </cell>
          <cell r="B2843" t="str">
            <v>Насос СМ 250-200-400/6</v>
          </cell>
          <cell r="C2843">
            <v>20</v>
          </cell>
          <cell r="D2843" t="str">
            <v>5</v>
          </cell>
          <cell r="E2843" t="str">
            <v>11.05.05</v>
          </cell>
          <cell r="F2843" t="str">
            <v/>
          </cell>
          <cell r="G2843" t="str">
            <v xml:space="preserve">  .  .</v>
          </cell>
          <cell r="H2843">
            <v>0.01</v>
          </cell>
          <cell r="I2843">
            <v>0</v>
          </cell>
          <cell r="J2843">
            <v>0</v>
          </cell>
          <cell r="K2843">
            <v>0.01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0.01</v>
          </cell>
          <cell r="Q2843">
            <v>0</v>
          </cell>
          <cell r="R2843">
            <v>123</v>
          </cell>
          <cell r="S2843">
            <v>935</v>
          </cell>
          <cell r="T2843" t="str">
            <v>Амортизация Очистка сточной жидкости</v>
          </cell>
          <cell r="U2843">
            <v>188000</v>
          </cell>
          <cell r="V2843">
            <v>9</v>
          </cell>
          <cell r="W2843">
            <v>6</v>
          </cell>
          <cell r="X2843">
            <v>3</v>
          </cell>
          <cell r="Y2843">
            <v>66.666666666666657</v>
          </cell>
          <cell r="Z2843">
            <v>125333.3333333333</v>
          </cell>
          <cell r="AA2843">
            <v>62666.666666666701</v>
          </cell>
          <cell r="AB2843">
            <v>6266666.6666666698</v>
          </cell>
          <cell r="AC2843">
            <v>62666.656666666699</v>
          </cell>
          <cell r="AD2843">
            <v>0</v>
          </cell>
          <cell r="AE2843">
            <v>62666.666666666701</v>
          </cell>
          <cell r="AF2843">
            <v>0</v>
          </cell>
          <cell r="AG2843">
            <v>1044.444444444445</v>
          </cell>
          <cell r="AH2843">
            <v>1740.7407407407409</v>
          </cell>
        </row>
        <row r="2844">
          <cell r="A2844">
            <v>5239</v>
          </cell>
          <cell r="B2844" t="str">
            <v>Кан-ция от жил дома 4 ул Волочаевская</v>
          </cell>
          <cell r="C2844">
            <v>3.6</v>
          </cell>
          <cell r="D2844" t="str">
            <v>28</v>
          </cell>
          <cell r="E2844" t="str">
            <v>11.05.05</v>
          </cell>
          <cell r="F2844" t="str">
            <v/>
          </cell>
          <cell r="G2844" t="str">
            <v xml:space="preserve">  .  .</v>
          </cell>
          <cell r="H2844">
            <v>4407.63</v>
          </cell>
          <cell r="I2844">
            <v>0</v>
          </cell>
          <cell r="J2844">
            <v>0</v>
          </cell>
          <cell r="K2844">
            <v>4407.63</v>
          </cell>
          <cell r="L2844">
            <v>0</v>
          </cell>
          <cell r="M2844">
            <v>13.22</v>
          </cell>
          <cell r="N2844">
            <v>13.22</v>
          </cell>
          <cell r="O2844">
            <v>383.26</v>
          </cell>
          <cell r="P2844">
            <v>4024.37</v>
          </cell>
          <cell r="Q2844">
            <v>22.04</v>
          </cell>
          <cell r="R2844">
            <v>123</v>
          </cell>
          <cell r="S2844">
            <v>935</v>
          </cell>
          <cell r="T2844" t="str">
            <v>Амортизация (канализация)</v>
          </cell>
          <cell r="U2844">
            <v>11550</v>
          </cell>
          <cell r="V2844">
            <v>36.4</v>
          </cell>
          <cell r="W2844">
            <v>14</v>
          </cell>
          <cell r="X2844">
            <v>22.4</v>
          </cell>
          <cell r="Y2844">
            <v>38.46153846153846</v>
          </cell>
          <cell r="Z2844">
            <v>4442.3076923076915</v>
          </cell>
          <cell r="AA2844">
            <v>7107.6923076923085</v>
          </cell>
          <cell r="AB2844">
            <v>1.7661627304875815</v>
          </cell>
          <cell r="AC2844">
            <v>3376.9618357789795</v>
          </cell>
          <cell r="AD2844">
            <v>293.63952808667045</v>
          </cell>
          <cell r="AE2844">
            <v>7784.5918357789797</v>
          </cell>
          <cell r="AF2844">
            <v>676.89952808667044</v>
          </cell>
          <cell r="AG2844">
            <v>23.353775507336938</v>
          </cell>
          <cell r="AH2844">
            <v>26.442307692307693</v>
          </cell>
        </row>
        <row r="2845">
          <cell r="A2845">
            <v>5240</v>
          </cell>
          <cell r="B2845" t="str">
            <v>Вод-д к гостинице Казахстан</v>
          </cell>
          <cell r="C2845">
            <v>4</v>
          </cell>
          <cell r="D2845" t="str">
            <v>25</v>
          </cell>
          <cell r="E2845" t="str">
            <v>11.05.05</v>
          </cell>
          <cell r="F2845" t="str">
            <v/>
          </cell>
          <cell r="G2845" t="str">
            <v xml:space="preserve">  .  .</v>
          </cell>
          <cell r="H2845">
            <v>3459.67</v>
          </cell>
          <cell r="I2845">
            <v>0</v>
          </cell>
          <cell r="J2845">
            <v>0</v>
          </cell>
          <cell r="K2845">
            <v>3459.67</v>
          </cell>
          <cell r="L2845">
            <v>0</v>
          </cell>
          <cell r="M2845">
            <v>11.53</v>
          </cell>
          <cell r="N2845">
            <v>11.53</v>
          </cell>
          <cell r="O2845">
            <v>334.25</v>
          </cell>
          <cell r="P2845">
            <v>3125.42</v>
          </cell>
          <cell r="Q2845">
            <v>17.3</v>
          </cell>
          <cell r="R2845">
            <v>123</v>
          </cell>
          <cell r="S2845">
            <v>935</v>
          </cell>
          <cell r="T2845" t="str">
            <v>Амортизация (водопровод)</v>
          </cell>
          <cell r="U2845">
            <v>26100</v>
          </cell>
          <cell r="V2845">
            <v>39</v>
          </cell>
          <cell r="W2845">
            <v>14</v>
          </cell>
          <cell r="X2845">
            <v>25</v>
          </cell>
          <cell r="Y2845">
            <v>35.897435897435898</v>
          </cell>
          <cell r="Z2845">
            <v>9369.2307692307695</v>
          </cell>
          <cell r="AA2845">
            <v>16730.76923076923</v>
          </cell>
          <cell r="AB2845">
            <v>5.3531266936185311</v>
          </cell>
          <cell r="AC2845">
            <v>15060.381828111224</v>
          </cell>
          <cell r="AD2845">
            <v>1455.032597341994</v>
          </cell>
          <cell r="AE2845">
            <v>18520.051828111224</v>
          </cell>
          <cell r="AF2845">
            <v>1789.282597341994</v>
          </cell>
          <cell r="AG2845">
            <v>61.733506093704079</v>
          </cell>
          <cell r="AH2845">
            <v>55.769230769230774</v>
          </cell>
        </row>
        <row r="2846">
          <cell r="A2846">
            <v>5241</v>
          </cell>
          <cell r="B2846" t="str">
            <v>Вод-д к дому 4 по ул Волочаевская</v>
          </cell>
          <cell r="C2846">
            <v>4</v>
          </cell>
          <cell r="D2846" t="str">
            <v>25</v>
          </cell>
          <cell r="E2846" t="str">
            <v>11.05.05</v>
          </cell>
          <cell r="F2846" t="str">
            <v/>
          </cell>
          <cell r="G2846" t="str">
            <v xml:space="preserve">  .  .</v>
          </cell>
          <cell r="H2846">
            <v>2239.4899999999998</v>
          </cell>
          <cell r="I2846">
            <v>0</v>
          </cell>
          <cell r="J2846">
            <v>0</v>
          </cell>
          <cell r="K2846">
            <v>2239.4899999999998</v>
          </cell>
          <cell r="L2846">
            <v>0</v>
          </cell>
          <cell r="M2846">
            <v>7.46</v>
          </cell>
          <cell r="N2846">
            <v>7.46</v>
          </cell>
          <cell r="O2846">
            <v>216.28</v>
          </cell>
          <cell r="P2846">
            <v>2023.21</v>
          </cell>
          <cell r="Q2846">
            <v>11.2</v>
          </cell>
          <cell r="R2846">
            <v>123</v>
          </cell>
          <cell r="S2846">
            <v>935</v>
          </cell>
          <cell r="T2846" t="str">
            <v>Амортизация (водопровод)</v>
          </cell>
          <cell r="U2846">
            <v>15300</v>
          </cell>
          <cell r="V2846">
            <v>39</v>
          </cell>
          <cell r="W2846">
            <v>14</v>
          </cell>
          <cell r="X2846">
            <v>25</v>
          </cell>
          <cell r="Y2846">
            <v>35.897435897435898</v>
          </cell>
          <cell r="Z2846">
            <v>5492.3076923076924</v>
          </cell>
          <cell r="AA2846">
            <v>9807.6923076923085</v>
          </cell>
          <cell r="AB2846">
            <v>4.8475898733657443</v>
          </cell>
          <cell r="AC2846">
            <v>8616.639045503849</v>
          </cell>
          <cell r="AD2846">
            <v>832.15673781154328</v>
          </cell>
          <cell r="AE2846">
            <v>10856.129045503849</v>
          </cell>
          <cell r="AF2846">
            <v>1048.4367378115433</v>
          </cell>
          <cell r="AG2846">
            <v>36.187096818346163</v>
          </cell>
          <cell r="AH2846">
            <v>32.692307692307693</v>
          </cell>
        </row>
        <row r="2847">
          <cell r="A2847">
            <v>5242</v>
          </cell>
          <cell r="B2847" t="str">
            <v>Вод-д к дому 60 ул Шахтеров</v>
          </cell>
          <cell r="C2847">
            <v>4</v>
          </cell>
          <cell r="D2847" t="str">
            <v>25</v>
          </cell>
          <cell r="E2847" t="str">
            <v>11.05.05</v>
          </cell>
          <cell r="F2847" t="str">
            <v/>
          </cell>
          <cell r="G2847" t="str">
            <v xml:space="preserve">  .  .</v>
          </cell>
          <cell r="H2847">
            <v>1032.83</v>
          </cell>
          <cell r="I2847">
            <v>0</v>
          </cell>
          <cell r="J2847">
            <v>0</v>
          </cell>
          <cell r="K2847">
            <v>1032.83</v>
          </cell>
          <cell r="L2847">
            <v>0</v>
          </cell>
          <cell r="M2847">
            <v>3.44</v>
          </cell>
          <cell r="N2847">
            <v>3.44</v>
          </cell>
          <cell r="O2847">
            <v>99.74</v>
          </cell>
          <cell r="P2847">
            <v>933.09</v>
          </cell>
          <cell r="Q2847">
            <v>5.16</v>
          </cell>
          <cell r="R2847">
            <v>123</v>
          </cell>
          <cell r="S2847">
            <v>935</v>
          </cell>
          <cell r="T2847" t="str">
            <v>Амортизация (водопровод)</v>
          </cell>
          <cell r="U2847">
            <v>9450</v>
          </cell>
          <cell r="V2847">
            <v>39</v>
          </cell>
          <cell r="W2847">
            <v>14</v>
          </cell>
          <cell r="X2847">
            <v>25</v>
          </cell>
          <cell r="Y2847">
            <v>35.897435897435898</v>
          </cell>
          <cell r="Z2847">
            <v>3392.3076923076924</v>
          </cell>
          <cell r="AA2847">
            <v>6057.6923076923076</v>
          </cell>
          <cell r="AB2847">
            <v>6.4920771926526992</v>
          </cell>
          <cell r="AC2847">
            <v>5672.3820868874873</v>
          </cell>
          <cell r="AD2847">
            <v>547.77977919518014</v>
          </cell>
          <cell r="AE2847">
            <v>6705.2120868874872</v>
          </cell>
          <cell r="AF2847">
            <v>647.51977919518015</v>
          </cell>
          <cell r="AG2847">
            <v>22.350706956291621</v>
          </cell>
          <cell r="AH2847">
            <v>20.192307692307693</v>
          </cell>
        </row>
        <row r="2848">
          <cell r="A2848">
            <v>5243</v>
          </cell>
          <cell r="B2848" t="str">
            <v>Вод-д насосная станция М-на Голубые пруды</v>
          </cell>
          <cell r="C2848">
            <v>4</v>
          </cell>
          <cell r="D2848" t="str">
            <v>25</v>
          </cell>
          <cell r="E2848" t="str">
            <v>11.05.05</v>
          </cell>
          <cell r="F2848" t="str">
            <v/>
          </cell>
          <cell r="G2848" t="str">
            <v xml:space="preserve">  .  .</v>
          </cell>
          <cell r="H2848">
            <v>433886.66</v>
          </cell>
          <cell r="I2848">
            <v>0</v>
          </cell>
          <cell r="J2848">
            <v>0</v>
          </cell>
          <cell r="K2848">
            <v>433886.66</v>
          </cell>
          <cell r="L2848">
            <v>0</v>
          </cell>
          <cell r="M2848">
            <v>1446.29</v>
          </cell>
          <cell r="N2848">
            <v>1446.29</v>
          </cell>
          <cell r="O2848">
            <v>21524.54</v>
          </cell>
          <cell r="P2848">
            <v>412362.12</v>
          </cell>
          <cell r="Q2848">
            <v>4338.87</v>
          </cell>
          <cell r="R2848">
            <v>122</v>
          </cell>
          <cell r="S2848">
            <v>935</v>
          </cell>
          <cell r="T2848" t="str">
            <v>Амортизация Подъем воды</v>
          </cell>
          <cell r="U2848">
            <v>1135500</v>
          </cell>
          <cell r="V2848">
            <v>52.4</v>
          </cell>
          <cell r="W2848">
            <v>14</v>
          </cell>
          <cell r="X2848">
            <v>38.4</v>
          </cell>
          <cell r="Y2848">
            <v>26.717557251908396</v>
          </cell>
          <cell r="Z2848">
            <v>303377.86259541987</v>
          </cell>
          <cell r="AA2848">
            <v>832122.13740458013</v>
          </cell>
          <cell r="AB2848">
            <v>2.0179402933629795</v>
          </cell>
          <cell r="AC2848">
            <v>441670.71396668331</v>
          </cell>
          <cell r="AD2848">
            <v>21910.696562103185</v>
          </cell>
          <cell r="AE2848">
            <v>875557.37396668328</v>
          </cell>
          <cell r="AF2848">
            <v>43435.236562103186</v>
          </cell>
          <cell r="AG2848">
            <v>2918.5245798889446</v>
          </cell>
          <cell r="AH2848">
            <v>1805.820610687023</v>
          </cell>
        </row>
        <row r="2849">
          <cell r="A2849">
            <v>5244</v>
          </cell>
          <cell r="B2849" t="str">
            <v>Вод-д к дому 27 м-на 15 Майкудук</v>
          </cell>
          <cell r="C2849">
            <v>4</v>
          </cell>
          <cell r="D2849" t="str">
            <v>25</v>
          </cell>
          <cell r="E2849" t="str">
            <v>11.05.05</v>
          </cell>
          <cell r="F2849" t="str">
            <v/>
          </cell>
          <cell r="G2849" t="str">
            <v xml:space="preserve">  .  .</v>
          </cell>
          <cell r="H2849">
            <v>25.17</v>
          </cell>
          <cell r="I2849">
            <v>0</v>
          </cell>
          <cell r="J2849">
            <v>0</v>
          </cell>
          <cell r="K2849">
            <v>25.17</v>
          </cell>
          <cell r="L2849">
            <v>0</v>
          </cell>
          <cell r="M2849">
            <v>0.08</v>
          </cell>
          <cell r="N2849">
            <v>0.08</v>
          </cell>
          <cell r="O2849">
            <v>2.3199999999999998</v>
          </cell>
          <cell r="P2849">
            <v>22.85</v>
          </cell>
          <cell r="Q2849">
            <v>0.13</v>
          </cell>
          <cell r="R2849">
            <v>123</v>
          </cell>
          <cell r="S2849">
            <v>935</v>
          </cell>
          <cell r="T2849" t="str">
            <v>Амортизация (водопровод)</v>
          </cell>
          <cell r="U2849">
            <v>2920</v>
          </cell>
          <cell r="V2849">
            <v>68</v>
          </cell>
          <cell r="W2849">
            <v>14</v>
          </cell>
          <cell r="X2849">
            <v>54</v>
          </cell>
          <cell r="Y2849">
            <v>20.588235294117645</v>
          </cell>
          <cell r="Z2849">
            <v>601.17647058823525</v>
          </cell>
          <cell r="AA2849">
            <v>2318.8235294117649</v>
          </cell>
          <cell r="AB2849">
            <v>101.48024198738577</v>
          </cell>
          <cell r="AC2849">
            <v>2529.0876908225</v>
          </cell>
          <cell r="AD2849">
            <v>233.11416141073497</v>
          </cell>
          <cell r="AE2849">
            <v>2554.2576908225001</v>
          </cell>
          <cell r="AF2849">
            <v>235.43416141073496</v>
          </cell>
          <cell r="AG2849">
            <v>8.5141923027416677</v>
          </cell>
          <cell r="AH2849">
            <v>3.5784313725490193</v>
          </cell>
        </row>
        <row r="2850">
          <cell r="A2850">
            <v>5245</v>
          </cell>
          <cell r="B2850" t="str">
            <v>Телефакс-210</v>
          </cell>
          <cell r="C2850">
            <v>15</v>
          </cell>
          <cell r="D2850" t="str">
            <v>7</v>
          </cell>
          <cell r="E2850" t="str">
            <v>11.05.05</v>
          </cell>
          <cell r="F2850" t="str">
            <v/>
          </cell>
          <cell r="G2850" t="str">
            <v xml:space="preserve">  .  .</v>
          </cell>
          <cell r="H2850">
            <v>0.01</v>
          </cell>
          <cell r="I2850">
            <v>0</v>
          </cell>
          <cell r="J2850">
            <v>0</v>
          </cell>
          <cell r="K2850">
            <v>0.01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0.01</v>
          </cell>
          <cell r="Q2850">
            <v>0</v>
          </cell>
          <cell r="R2850">
            <v>123</v>
          </cell>
          <cell r="S2850">
            <v>821.1</v>
          </cell>
          <cell r="T2850" t="str">
            <v>Амортизация Водопровод</v>
          </cell>
          <cell r="U2850">
            <v>15000</v>
          </cell>
          <cell r="V2850">
            <v>13</v>
          </cell>
          <cell r="W2850">
            <v>8</v>
          </cell>
          <cell r="X2850">
            <v>5</v>
          </cell>
          <cell r="Y2850">
            <v>61.53846153846154</v>
          </cell>
          <cell r="Z2850">
            <v>9230.7692307692305</v>
          </cell>
          <cell r="AA2850">
            <v>5769.2307692307695</v>
          </cell>
          <cell r="AB2850">
            <v>576923.07692307699</v>
          </cell>
          <cell r="AC2850">
            <v>5769.2207692307702</v>
          </cell>
          <cell r="AD2850">
            <v>0</v>
          </cell>
          <cell r="AE2850">
            <v>5769.2307692307704</v>
          </cell>
          <cell r="AF2850">
            <v>0</v>
          </cell>
          <cell r="AG2850">
            <v>72.115384615384627</v>
          </cell>
          <cell r="AH2850">
            <v>96.153846153846146</v>
          </cell>
        </row>
        <row r="2851">
          <cell r="A2851">
            <v>5260</v>
          </cell>
          <cell r="B2851" t="str">
            <v>Вод-д по ул Мендел от в-да1200 до т 48</v>
          </cell>
          <cell r="C2851">
            <v>4</v>
          </cell>
          <cell r="D2851" t="str">
            <v>25</v>
          </cell>
          <cell r="E2851" t="str">
            <v>11.05.05</v>
          </cell>
          <cell r="F2851" t="str">
            <v/>
          </cell>
          <cell r="G2851" t="str">
            <v xml:space="preserve">  .  .</v>
          </cell>
          <cell r="H2851">
            <v>17089727.239999998</v>
          </cell>
          <cell r="I2851">
            <v>0</v>
          </cell>
          <cell r="J2851">
            <v>0</v>
          </cell>
          <cell r="K2851">
            <v>17089727.239999998</v>
          </cell>
          <cell r="L2851">
            <v>0</v>
          </cell>
          <cell r="M2851">
            <v>56965.760000000002</v>
          </cell>
          <cell r="N2851">
            <v>56965.760000000002</v>
          </cell>
          <cell r="O2851">
            <v>1099030.58</v>
          </cell>
          <cell r="P2851">
            <v>15990696.66</v>
          </cell>
          <cell r="Q2851">
            <v>85448.639999999999</v>
          </cell>
          <cell r="R2851">
            <v>123</v>
          </cell>
          <cell r="S2851">
            <v>935</v>
          </cell>
          <cell r="T2851" t="str">
            <v>Амортизация (водопровод)</v>
          </cell>
          <cell r="U2851">
            <v>36540000</v>
          </cell>
          <cell r="V2851">
            <v>56</v>
          </cell>
          <cell r="W2851">
            <v>26</v>
          </cell>
          <cell r="X2851">
            <v>30</v>
          </cell>
          <cell r="Y2851">
            <v>46.428571428571431</v>
          </cell>
          <cell r="Z2851">
            <v>16965000</v>
          </cell>
          <cell r="AA2851">
            <v>19575000</v>
          </cell>
          <cell r="AB2851">
            <v>1.2241492923173243</v>
          </cell>
          <cell r="AC2851">
            <v>3830650.2667420991</v>
          </cell>
          <cell r="AD2851">
            <v>246346.92674209853</v>
          </cell>
          <cell r="AE2851">
            <v>20920377.506742097</v>
          </cell>
          <cell r="AF2851">
            <v>1345377.5067420986</v>
          </cell>
          <cell r="AG2851">
            <v>69734.591689140318</v>
          </cell>
          <cell r="AH2851">
            <v>54375</v>
          </cell>
        </row>
        <row r="2852">
          <cell r="A2852">
            <v>5261</v>
          </cell>
          <cell r="B2852" t="str">
            <v>Вод-д от пр Абдирова до 38 школы</v>
          </cell>
          <cell r="C2852">
            <v>4</v>
          </cell>
          <cell r="D2852" t="str">
            <v>25</v>
          </cell>
          <cell r="E2852" t="str">
            <v>11.05.05</v>
          </cell>
          <cell r="F2852" t="str">
            <v/>
          </cell>
          <cell r="G2852" t="str">
            <v xml:space="preserve">  .  .</v>
          </cell>
          <cell r="H2852">
            <v>1157309.45</v>
          </cell>
          <cell r="I2852">
            <v>0</v>
          </cell>
          <cell r="J2852">
            <v>0</v>
          </cell>
          <cell r="K2852">
            <v>1157309.45</v>
          </cell>
          <cell r="L2852">
            <v>0</v>
          </cell>
          <cell r="M2852">
            <v>3857.7</v>
          </cell>
          <cell r="N2852">
            <v>3857.7</v>
          </cell>
          <cell r="O2852">
            <v>111834.72</v>
          </cell>
          <cell r="P2852">
            <v>1045474.73</v>
          </cell>
          <cell r="Q2852">
            <v>5786.55</v>
          </cell>
          <cell r="R2852">
            <v>123</v>
          </cell>
          <cell r="S2852">
            <v>935</v>
          </cell>
          <cell r="T2852" t="str">
            <v>Амортизация (водопровод)</v>
          </cell>
          <cell r="U2852">
            <v>2696000</v>
          </cell>
          <cell r="V2852">
            <v>39</v>
          </cell>
          <cell r="W2852">
            <v>14</v>
          </cell>
          <cell r="X2852">
            <v>25</v>
          </cell>
          <cell r="Y2852">
            <v>35.897435897435898</v>
          </cell>
          <cell r="Z2852">
            <v>967794.87179487175</v>
          </cell>
          <cell r="AA2852">
            <v>1728205.1282051282</v>
          </cell>
          <cell r="AB2852">
            <v>1.6530338597520462</v>
          </cell>
          <cell r="AC2852">
            <v>755762.25706101768</v>
          </cell>
          <cell r="AD2852">
            <v>73031.858855889353</v>
          </cell>
          <cell r="AE2852">
            <v>1913071.7070610176</v>
          </cell>
          <cell r="AF2852">
            <v>184866.57885588935</v>
          </cell>
          <cell r="AG2852">
            <v>6376.9056902033917</v>
          </cell>
          <cell r="AH2852">
            <v>5760.6837606837607</v>
          </cell>
        </row>
        <row r="2853">
          <cell r="A2853">
            <v>5264</v>
          </cell>
          <cell r="B2853" t="str">
            <v>Вод-д от н\с 2 до ВОС участок на пл ВОС</v>
          </cell>
          <cell r="C2853">
            <v>4</v>
          </cell>
          <cell r="D2853" t="str">
            <v>25</v>
          </cell>
          <cell r="E2853" t="str">
            <v>11.05.05</v>
          </cell>
          <cell r="F2853" t="str">
            <v/>
          </cell>
          <cell r="G2853" t="str">
            <v xml:space="preserve">  .  .</v>
          </cell>
          <cell r="H2853">
            <v>5891148.2400000002</v>
          </cell>
          <cell r="I2853">
            <v>0</v>
          </cell>
          <cell r="J2853">
            <v>0</v>
          </cell>
          <cell r="K2853">
            <v>5891148.2400000002</v>
          </cell>
          <cell r="L2853">
            <v>0</v>
          </cell>
          <cell r="M2853">
            <v>19637.16</v>
          </cell>
          <cell r="N2853">
            <v>19637.16</v>
          </cell>
          <cell r="O2853">
            <v>569281.26</v>
          </cell>
          <cell r="P2853">
            <v>5321866.9800000004</v>
          </cell>
          <cell r="Q2853">
            <v>29455.74</v>
          </cell>
          <cell r="R2853">
            <v>123</v>
          </cell>
          <cell r="S2853">
            <v>935</v>
          </cell>
          <cell r="T2853" t="str">
            <v>Амортизация (водопровод)</v>
          </cell>
          <cell r="U2853">
            <v>9310000</v>
          </cell>
          <cell r="V2853">
            <v>66</v>
          </cell>
          <cell r="W2853">
            <v>26</v>
          </cell>
          <cell r="X2853">
            <v>40</v>
          </cell>
          <cell r="Y2853">
            <v>39.393939393939391</v>
          </cell>
          <cell r="Z2853">
            <v>3667575.7575757573</v>
          </cell>
          <cell r="AA2853">
            <v>5642424.2424242422</v>
          </cell>
          <cell r="AB2853">
            <v>1.0602339862362065</v>
          </cell>
          <cell r="AC2853">
            <v>354847.34200361185</v>
          </cell>
          <cell r="AD2853">
            <v>34290.079579370329</v>
          </cell>
          <cell r="AE2853">
            <v>6245995.5820036121</v>
          </cell>
          <cell r="AF2853">
            <v>603571.33957937034</v>
          </cell>
          <cell r="AG2853">
            <v>20819.985273345374</v>
          </cell>
          <cell r="AH2853">
            <v>11755.050505050503</v>
          </cell>
        </row>
        <row r="2854">
          <cell r="A2854">
            <v>5265</v>
          </cell>
          <cell r="B2854" t="str">
            <v>А/машина ГАЗ-53 М 126 ВЕ</v>
          </cell>
          <cell r="C2854">
            <v>10</v>
          </cell>
          <cell r="D2854" t="str">
            <v>10</v>
          </cell>
          <cell r="E2854" t="str">
            <v>11.05.05</v>
          </cell>
          <cell r="F2854" t="str">
            <v>фургон, 4 тн, № двиг 0178311, шасси 1259979</v>
          </cell>
          <cell r="G2854" t="str">
            <v xml:space="preserve">  .  .</v>
          </cell>
          <cell r="H2854">
            <v>0.01</v>
          </cell>
          <cell r="I2854">
            <v>0</v>
          </cell>
          <cell r="J2854">
            <v>0</v>
          </cell>
          <cell r="K2854">
            <v>0.01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0.01</v>
          </cell>
          <cell r="Q2854">
            <v>0</v>
          </cell>
          <cell r="R2854">
            <v>124</v>
          </cell>
          <cell r="S2854">
            <v>935</v>
          </cell>
          <cell r="T2854" t="str">
            <v>Амортизация (водопровод)</v>
          </cell>
          <cell r="U2854">
            <v>380000</v>
          </cell>
          <cell r="V2854">
            <v>19</v>
          </cell>
          <cell r="W2854">
            <v>11</v>
          </cell>
          <cell r="X2854">
            <v>8</v>
          </cell>
          <cell r="Y2854">
            <v>57.894736842105267</v>
          </cell>
          <cell r="Z2854">
            <v>220000</v>
          </cell>
          <cell r="AA2854">
            <v>160000</v>
          </cell>
          <cell r="AB2854">
            <v>16000000</v>
          </cell>
          <cell r="AC2854">
            <v>159999.99</v>
          </cell>
          <cell r="AD2854">
            <v>0</v>
          </cell>
          <cell r="AE2854">
            <v>160000</v>
          </cell>
          <cell r="AF2854">
            <v>0</v>
          </cell>
          <cell r="AG2854">
            <v>1333.3333333333333</v>
          </cell>
          <cell r="AH2854">
            <v>1666.6666666666667</v>
          </cell>
        </row>
        <row r="2855">
          <cell r="A2855">
            <v>5266</v>
          </cell>
          <cell r="B2855" t="str">
            <v>А/машина ГАЗ-53 М 734 ВЕ</v>
          </cell>
          <cell r="C2855">
            <v>10</v>
          </cell>
          <cell r="D2855" t="str">
            <v>10</v>
          </cell>
          <cell r="E2855" t="str">
            <v>11.05.05</v>
          </cell>
          <cell r="F2855" t="str">
            <v>фургон, 4 тн, № двиг 0176844, шасси 1260123 (саг)</v>
          </cell>
          <cell r="G2855" t="str">
            <v>01.01.90</v>
          </cell>
          <cell r="H2855">
            <v>0.01</v>
          </cell>
          <cell r="I2855">
            <v>0</v>
          </cell>
          <cell r="J2855">
            <v>0</v>
          </cell>
          <cell r="K2855">
            <v>0.01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0.01</v>
          </cell>
          <cell r="Q2855">
            <v>0</v>
          </cell>
          <cell r="R2855">
            <v>124</v>
          </cell>
          <cell r="S2855">
            <v>935</v>
          </cell>
          <cell r="T2855" t="str">
            <v>Амортизация (водопровод)</v>
          </cell>
          <cell r="U2855">
            <v>380000</v>
          </cell>
          <cell r="V2855">
            <v>25</v>
          </cell>
          <cell r="W2855">
            <v>17</v>
          </cell>
          <cell r="X2855">
            <v>8</v>
          </cell>
          <cell r="Y2855">
            <v>68</v>
          </cell>
          <cell r="Z2855">
            <v>258400</v>
          </cell>
          <cell r="AA2855">
            <v>121600</v>
          </cell>
          <cell r="AB2855">
            <v>12160000</v>
          </cell>
          <cell r="AC2855">
            <v>121599.99</v>
          </cell>
          <cell r="AD2855">
            <v>0</v>
          </cell>
          <cell r="AE2855">
            <v>121600</v>
          </cell>
          <cell r="AF2855">
            <v>0</v>
          </cell>
          <cell r="AG2855">
            <v>1013.3333333333334</v>
          </cell>
          <cell r="AH2855">
            <v>1266.6666666666667</v>
          </cell>
        </row>
        <row r="2856">
          <cell r="A2856">
            <v>5267</v>
          </cell>
          <cell r="B2856" t="str">
            <v>Кан-ция от жил дома 74-80 Голубые пруды</v>
          </cell>
          <cell r="C2856">
            <v>3.6</v>
          </cell>
          <cell r="D2856" t="str">
            <v>28</v>
          </cell>
          <cell r="E2856" t="str">
            <v>11.05.05</v>
          </cell>
          <cell r="F2856" t="str">
            <v/>
          </cell>
          <cell r="G2856" t="str">
            <v xml:space="preserve">  .  .</v>
          </cell>
          <cell r="H2856">
            <v>188731.68</v>
          </cell>
          <cell r="I2856">
            <v>0</v>
          </cell>
          <cell r="J2856">
            <v>0</v>
          </cell>
          <cell r="K2856">
            <v>188731.68</v>
          </cell>
          <cell r="L2856">
            <v>0</v>
          </cell>
          <cell r="M2856">
            <v>566.20000000000005</v>
          </cell>
          <cell r="N2856">
            <v>566.20000000000005</v>
          </cell>
          <cell r="O2856">
            <v>16414.12</v>
          </cell>
          <cell r="P2856">
            <v>172317.56</v>
          </cell>
          <cell r="Q2856">
            <v>943.66</v>
          </cell>
          <cell r="R2856">
            <v>123</v>
          </cell>
          <cell r="S2856">
            <v>935</v>
          </cell>
          <cell r="T2856" t="str">
            <v>Амортизация (канализация)</v>
          </cell>
          <cell r="U2856">
            <v>2710645.9</v>
          </cell>
          <cell r="V2856">
            <v>33.799999999999997</v>
          </cell>
          <cell r="W2856">
            <v>13</v>
          </cell>
          <cell r="X2856">
            <v>20.8</v>
          </cell>
          <cell r="Y2856">
            <v>38.461538461538467</v>
          </cell>
          <cell r="Z2856">
            <v>1042556.1153846156</v>
          </cell>
          <cell r="AA2856">
            <v>1668089.7846153844</v>
          </cell>
          <cell r="AB2856">
            <v>9.6803238428827818</v>
          </cell>
          <cell r="AC2856">
            <v>1638252.1018113235</v>
          </cell>
          <cell r="AD2856">
            <v>142479.87719593913</v>
          </cell>
          <cell r="AE2856">
            <v>1826983.7818113235</v>
          </cell>
          <cell r="AF2856">
            <v>158893.99719593913</v>
          </cell>
          <cell r="AG2856">
            <v>5480.9513454339713</v>
          </cell>
          <cell r="AH2856">
            <v>6683.0520216962532</v>
          </cell>
        </row>
        <row r="2857">
          <cell r="A2857">
            <v>5268</v>
          </cell>
          <cell r="B2857" t="str">
            <v>Кан-ция от дома 9-12 Восток-5</v>
          </cell>
          <cell r="C2857">
            <v>3.6</v>
          </cell>
          <cell r="D2857" t="str">
            <v>28</v>
          </cell>
          <cell r="E2857" t="str">
            <v>11.05.05</v>
          </cell>
          <cell r="F2857" t="str">
            <v/>
          </cell>
          <cell r="G2857" t="str">
            <v xml:space="preserve">  .  .</v>
          </cell>
          <cell r="H2857">
            <v>29638.76</v>
          </cell>
          <cell r="I2857">
            <v>0</v>
          </cell>
          <cell r="J2857">
            <v>0</v>
          </cell>
          <cell r="K2857">
            <v>29638.76</v>
          </cell>
          <cell r="L2857">
            <v>0</v>
          </cell>
          <cell r="M2857">
            <v>88.92</v>
          </cell>
          <cell r="N2857">
            <v>88.92</v>
          </cell>
          <cell r="O2857">
            <v>2577.7800000000002</v>
          </cell>
          <cell r="P2857">
            <v>27060.98</v>
          </cell>
          <cell r="Q2857">
            <v>148.19</v>
          </cell>
          <cell r="R2857">
            <v>123</v>
          </cell>
          <cell r="S2857">
            <v>935</v>
          </cell>
          <cell r="T2857" t="str">
            <v>Амортизация (канализация)</v>
          </cell>
          <cell r="U2857">
            <v>40441</v>
          </cell>
          <cell r="V2857">
            <v>33.799999999999997</v>
          </cell>
          <cell r="W2857">
            <v>13</v>
          </cell>
          <cell r="X2857">
            <v>20.8</v>
          </cell>
          <cell r="Y2857">
            <v>38.461538461538467</v>
          </cell>
          <cell r="Z2857">
            <v>15554.230769230773</v>
          </cell>
          <cell r="AA2857">
            <v>24886.769230769227</v>
          </cell>
          <cell r="AB2857">
            <v>0.9196551355778404</v>
          </cell>
          <cell r="AC2857">
            <v>-2381.3221538409271</v>
          </cell>
          <cell r="AD2857">
            <v>-207.1113846101548</v>
          </cell>
          <cell r="AE2857">
            <v>27257.437846159071</v>
          </cell>
          <cell r="AF2857">
            <v>2370.6686153898454</v>
          </cell>
          <cell r="AG2857">
            <v>81.772313538477206</v>
          </cell>
          <cell r="AH2857">
            <v>99.706607495069036</v>
          </cell>
        </row>
        <row r="2858">
          <cell r="A2858">
            <v>5271</v>
          </cell>
          <cell r="B2858" t="str">
            <v>Вод-д от Моск по Олим Охот Путейской</v>
          </cell>
          <cell r="C2858">
            <v>4</v>
          </cell>
          <cell r="D2858" t="str">
            <v>25</v>
          </cell>
          <cell r="E2858" t="str">
            <v>11.05.05</v>
          </cell>
          <cell r="F2858" t="str">
            <v/>
          </cell>
          <cell r="G2858" t="str">
            <v xml:space="preserve">  .  .</v>
          </cell>
          <cell r="H2858">
            <v>168888.71</v>
          </cell>
          <cell r="I2858">
            <v>0</v>
          </cell>
          <cell r="J2858">
            <v>0</v>
          </cell>
          <cell r="K2858">
            <v>168888.71</v>
          </cell>
          <cell r="L2858">
            <v>0</v>
          </cell>
          <cell r="M2858">
            <v>562.96</v>
          </cell>
          <cell r="N2858">
            <v>562.96</v>
          </cell>
          <cell r="O2858">
            <v>3298.2</v>
          </cell>
          <cell r="P2858">
            <v>165590.51</v>
          </cell>
          <cell r="Q2858">
            <v>844.44</v>
          </cell>
          <cell r="R2858">
            <v>123</v>
          </cell>
          <cell r="S2858">
            <v>935</v>
          </cell>
          <cell r="T2858" t="str">
            <v>Амортизация (водопровод)</v>
          </cell>
          <cell r="U2858">
            <v>15292200</v>
          </cell>
          <cell r="V2858">
            <v>49</v>
          </cell>
          <cell r="W2858">
            <v>13</v>
          </cell>
          <cell r="X2858">
            <v>36</v>
          </cell>
          <cell r="Y2858">
            <v>26.530612244897959</v>
          </cell>
          <cell r="Z2858">
            <v>4057114.2857142859</v>
          </cell>
          <cell r="AA2858">
            <v>11235085.714285715</v>
          </cell>
          <cell r="AB2858">
            <v>67.848608681051317</v>
          </cell>
          <cell r="AC2858">
            <v>11289975.285437558</v>
          </cell>
          <cell r="AD2858">
            <v>220480.08115184342</v>
          </cell>
          <cell r="AE2858">
            <v>11458863.995437559</v>
          </cell>
          <cell r="AF2858">
            <v>223778.28115184343</v>
          </cell>
          <cell r="AG2858">
            <v>38196.213318125192</v>
          </cell>
          <cell r="AH2858">
            <v>26007.142857142855</v>
          </cell>
        </row>
        <row r="2859">
          <cell r="A2859">
            <v>5272</v>
          </cell>
          <cell r="B2859" t="str">
            <v>Насос К 20/30</v>
          </cell>
          <cell r="C2859">
            <v>12.5</v>
          </cell>
          <cell r="D2859" t="str">
            <v>8</v>
          </cell>
          <cell r="E2859" t="str">
            <v>11.05.05</v>
          </cell>
          <cell r="F2859" t="str">
            <v/>
          </cell>
          <cell r="G2859" t="str">
            <v xml:space="preserve">  .  .</v>
          </cell>
          <cell r="H2859">
            <v>0.01</v>
          </cell>
          <cell r="I2859">
            <v>0</v>
          </cell>
          <cell r="J2859">
            <v>0</v>
          </cell>
          <cell r="K2859">
            <v>0.01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0.01</v>
          </cell>
          <cell r="Q2859">
            <v>0</v>
          </cell>
          <cell r="R2859">
            <v>123</v>
          </cell>
          <cell r="S2859">
            <v>935</v>
          </cell>
          <cell r="T2859" t="str">
            <v>Амортизация (водопровод)</v>
          </cell>
          <cell r="U2859">
            <v>44160</v>
          </cell>
          <cell r="V2859">
            <v>15</v>
          </cell>
          <cell r="W2859">
            <v>6</v>
          </cell>
          <cell r="X2859">
            <v>9</v>
          </cell>
          <cell r="Y2859">
            <v>40</v>
          </cell>
          <cell r="Z2859">
            <v>17664</v>
          </cell>
          <cell r="AA2859">
            <v>26496</v>
          </cell>
          <cell r="AB2859">
            <v>2649600</v>
          </cell>
          <cell r="AC2859">
            <v>26495.99</v>
          </cell>
          <cell r="AD2859">
            <v>0</v>
          </cell>
          <cell r="AE2859">
            <v>26496</v>
          </cell>
          <cell r="AF2859">
            <v>0</v>
          </cell>
          <cell r="AG2859">
            <v>276</v>
          </cell>
          <cell r="AH2859">
            <v>245.33333333333334</v>
          </cell>
        </row>
        <row r="2860">
          <cell r="A2860">
            <v>5273</v>
          </cell>
          <cell r="B2860" t="str">
            <v>Насос К 20/30</v>
          </cell>
          <cell r="C2860">
            <v>12.5</v>
          </cell>
          <cell r="D2860" t="str">
            <v>8</v>
          </cell>
          <cell r="E2860" t="str">
            <v>11.05.05</v>
          </cell>
          <cell r="F2860" t="str">
            <v/>
          </cell>
          <cell r="G2860" t="str">
            <v xml:space="preserve">  .  .</v>
          </cell>
          <cell r="H2860">
            <v>0.01</v>
          </cell>
          <cell r="I2860">
            <v>0</v>
          </cell>
          <cell r="J2860">
            <v>0</v>
          </cell>
          <cell r="K2860">
            <v>0.01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0.01</v>
          </cell>
          <cell r="Q2860">
            <v>0</v>
          </cell>
          <cell r="R2860">
            <v>123</v>
          </cell>
          <cell r="S2860">
            <v>935</v>
          </cell>
          <cell r="T2860" t="str">
            <v>Амортизация (водопровод)</v>
          </cell>
          <cell r="U2860">
            <v>44160</v>
          </cell>
          <cell r="V2860">
            <v>15</v>
          </cell>
          <cell r="W2860">
            <v>6</v>
          </cell>
          <cell r="X2860">
            <v>9</v>
          </cell>
          <cell r="Y2860">
            <v>40</v>
          </cell>
          <cell r="Z2860">
            <v>17664</v>
          </cell>
          <cell r="AA2860">
            <v>26496</v>
          </cell>
          <cell r="AB2860">
            <v>2649600</v>
          </cell>
          <cell r="AC2860">
            <v>26495.99</v>
          </cell>
          <cell r="AD2860">
            <v>0</v>
          </cell>
          <cell r="AE2860">
            <v>26496</v>
          </cell>
          <cell r="AF2860">
            <v>0</v>
          </cell>
          <cell r="AG2860">
            <v>276</v>
          </cell>
          <cell r="AH2860">
            <v>245.33333333333334</v>
          </cell>
        </row>
        <row r="2861">
          <cell r="A2861">
            <v>5274</v>
          </cell>
          <cell r="B2861" t="str">
            <v>Насос К 20/30</v>
          </cell>
          <cell r="C2861">
            <v>12.5</v>
          </cell>
          <cell r="D2861" t="str">
            <v>8</v>
          </cell>
          <cell r="E2861" t="str">
            <v>11.05.05</v>
          </cell>
          <cell r="F2861" t="str">
            <v/>
          </cell>
          <cell r="G2861" t="str">
            <v xml:space="preserve">  .  .</v>
          </cell>
          <cell r="H2861">
            <v>0.01</v>
          </cell>
          <cell r="I2861">
            <v>0</v>
          </cell>
          <cell r="J2861">
            <v>0</v>
          </cell>
          <cell r="K2861">
            <v>0.01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0.01</v>
          </cell>
          <cell r="Q2861">
            <v>0</v>
          </cell>
          <cell r="R2861">
            <v>123</v>
          </cell>
          <cell r="S2861">
            <v>935</v>
          </cell>
          <cell r="T2861" t="str">
            <v>Амортизация (водопровод)</v>
          </cell>
          <cell r="U2861">
            <v>44160</v>
          </cell>
          <cell r="V2861">
            <v>15</v>
          </cell>
          <cell r="W2861">
            <v>6</v>
          </cell>
          <cell r="X2861">
            <v>9</v>
          </cell>
          <cell r="Y2861">
            <v>40</v>
          </cell>
          <cell r="Z2861">
            <v>17664</v>
          </cell>
          <cell r="AA2861">
            <v>26496</v>
          </cell>
          <cell r="AB2861">
            <v>2649600</v>
          </cell>
          <cell r="AC2861">
            <v>26495.99</v>
          </cell>
          <cell r="AD2861">
            <v>0</v>
          </cell>
          <cell r="AE2861">
            <v>26496</v>
          </cell>
          <cell r="AF2861">
            <v>0</v>
          </cell>
          <cell r="AG2861">
            <v>276</v>
          </cell>
          <cell r="AH2861">
            <v>245.33333333333334</v>
          </cell>
        </row>
        <row r="2862">
          <cell r="A2862">
            <v>5275</v>
          </cell>
          <cell r="B2862" t="str">
            <v>Насос К 20/30</v>
          </cell>
          <cell r="C2862">
            <v>12.5</v>
          </cell>
          <cell r="D2862" t="str">
            <v>8</v>
          </cell>
          <cell r="E2862" t="str">
            <v>11.05.05</v>
          </cell>
          <cell r="F2862" t="str">
            <v/>
          </cell>
          <cell r="G2862" t="str">
            <v xml:space="preserve">  .  .</v>
          </cell>
          <cell r="H2862">
            <v>0.01</v>
          </cell>
          <cell r="I2862">
            <v>0</v>
          </cell>
          <cell r="J2862">
            <v>0</v>
          </cell>
          <cell r="K2862">
            <v>0.01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0.01</v>
          </cell>
          <cell r="Q2862">
            <v>0</v>
          </cell>
          <cell r="R2862">
            <v>123</v>
          </cell>
          <cell r="S2862">
            <v>935</v>
          </cell>
          <cell r="T2862" t="str">
            <v>Амортизация (водопровод)</v>
          </cell>
          <cell r="U2862">
            <v>44160</v>
          </cell>
          <cell r="V2862">
            <v>15</v>
          </cell>
          <cell r="W2862">
            <v>6</v>
          </cell>
          <cell r="X2862">
            <v>9</v>
          </cell>
          <cell r="Y2862">
            <v>40</v>
          </cell>
          <cell r="Z2862">
            <v>17664</v>
          </cell>
          <cell r="AA2862">
            <v>26496</v>
          </cell>
          <cell r="AB2862">
            <v>2649600</v>
          </cell>
          <cell r="AC2862">
            <v>26495.99</v>
          </cell>
          <cell r="AD2862">
            <v>0</v>
          </cell>
          <cell r="AE2862">
            <v>26496</v>
          </cell>
          <cell r="AF2862">
            <v>0</v>
          </cell>
          <cell r="AG2862">
            <v>276</v>
          </cell>
          <cell r="AH2862">
            <v>245.33333333333334</v>
          </cell>
        </row>
        <row r="2863">
          <cell r="A2863">
            <v>5276</v>
          </cell>
          <cell r="B2863" t="str">
            <v>Насос К 20/30</v>
          </cell>
          <cell r="C2863">
            <v>12.5</v>
          </cell>
          <cell r="D2863" t="str">
            <v>8</v>
          </cell>
          <cell r="E2863" t="str">
            <v>11.05.05</v>
          </cell>
          <cell r="F2863" t="str">
            <v/>
          </cell>
          <cell r="G2863" t="str">
            <v xml:space="preserve">  .  .</v>
          </cell>
          <cell r="H2863">
            <v>0.01</v>
          </cell>
          <cell r="I2863">
            <v>0</v>
          </cell>
          <cell r="J2863">
            <v>0</v>
          </cell>
          <cell r="K2863">
            <v>0.01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0.01</v>
          </cell>
          <cell r="Q2863">
            <v>0</v>
          </cell>
          <cell r="R2863">
            <v>123</v>
          </cell>
          <cell r="S2863">
            <v>935</v>
          </cell>
          <cell r="T2863" t="str">
            <v>Амортизация (водопровод)</v>
          </cell>
          <cell r="U2863">
            <v>44160</v>
          </cell>
          <cell r="V2863">
            <v>15</v>
          </cell>
          <cell r="W2863">
            <v>6</v>
          </cell>
          <cell r="X2863">
            <v>9</v>
          </cell>
          <cell r="Y2863">
            <v>40</v>
          </cell>
          <cell r="Z2863">
            <v>17664</v>
          </cell>
          <cell r="AA2863">
            <v>26496</v>
          </cell>
          <cell r="AB2863">
            <v>2649600</v>
          </cell>
          <cell r="AC2863">
            <v>26495.99</v>
          </cell>
          <cell r="AD2863">
            <v>0</v>
          </cell>
          <cell r="AE2863">
            <v>26496</v>
          </cell>
          <cell r="AF2863">
            <v>0</v>
          </cell>
          <cell r="AG2863">
            <v>276</v>
          </cell>
          <cell r="AH2863">
            <v>245.33333333333334</v>
          </cell>
        </row>
        <row r="2864">
          <cell r="A2864">
            <v>5279</v>
          </cell>
          <cell r="B2864" t="str">
            <v>Насосная станция  Н-Абдирова 48/3</v>
          </cell>
          <cell r="C2864">
            <v>2.1</v>
          </cell>
          <cell r="D2864" t="str">
            <v>48</v>
          </cell>
          <cell r="E2864" t="str">
            <v>11.05.05</v>
          </cell>
          <cell r="F2864" t="str">
            <v/>
          </cell>
          <cell r="G2864" t="str">
            <v xml:space="preserve">  .  .</v>
          </cell>
          <cell r="H2864">
            <v>108756.21</v>
          </cell>
          <cell r="I2864">
            <v>0</v>
          </cell>
          <cell r="J2864">
            <v>0</v>
          </cell>
          <cell r="K2864">
            <v>108756.21</v>
          </cell>
          <cell r="L2864">
            <v>0</v>
          </cell>
          <cell r="M2864">
            <v>190.32</v>
          </cell>
          <cell r="N2864">
            <v>190.32</v>
          </cell>
          <cell r="O2864">
            <v>5515.48</v>
          </cell>
          <cell r="P2864">
            <v>103240.73</v>
          </cell>
          <cell r="Q2864">
            <v>1087.56</v>
          </cell>
          <cell r="R2864">
            <v>122</v>
          </cell>
          <cell r="S2864">
            <v>935</v>
          </cell>
          <cell r="T2864" t="str">
            <v>Амортизация (водопровод)</v>
          </cell>
          <cell r="U2864">
            <v>277500</v>
          </cell>
          <cell r="V2864">
            <v>88.2</v>
          </cell>
          <cell r="W2864">
            <v>13</v>
          </cell>
          <cell r="X2864">
            <v>75.2</v>
          </cell>
          <cell r="Y2864">
            <v>14.73922902494331</v>
          </cell>
          <cell r="Z2864">
            <v>40901.360544217685</v>
          </cell>
          <cell r="AA2864">
            <v>236598.63945578231</v>
          </cell>
          <cell r="AB2864">
            <v>2.2917180017594054</v>
          </cell>
          <cell r="AC2864">
            <v>140482.3542601263</v>
          </cell>
          <cell r="AD2864">
            <v>7124.4448043439643</v>
          </cell>
          <cell r="AE2864">
            <v>249238.56426012632</v>
          </cell>
          <cell r="AF2864">
            <v>12639.924804343964</v>
          </cell>
          <cell r="AG2864">
            <v>436.16748745522108</v>
          </cell>
          <cell r="AH2864">
            <v>262.18820861678006</v>
          </cell>
        </row>
        <row r="2865">
          <cell r="A2865">
            <v>5283</v>
          </cell>
          <cell r="B2865" t="str">
            <v>Трансформатор свар ТДМ-503</v>
          </cell>
          <cell r="C2865">
            <v>10</v>
          </cell>
          <cell r="D2865" t="str">
            <v>10</v>
          </cell>
          <cell r="E2865" t="str">
            <v>11.05.05</v>
          </cell>
          <cell r="F2865" t="str">
            <v/>
          </cell>
          <cell r="G2865" t="str">
            <v xml:space="preserve">  .  .</v>
          </cell>
          <cell r="H2865">
            <v>0.01</v>
          </cell>
          <cell r="I2865">
            <v>0</v>
          </cell>
          <cell r="J2865">
            <v>0</v>
          </cell>
          <cell r="K2865">
            <v>0.01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0.01</v>
          </cell>
          <cell r="Q2865">
            <v>0</v>
          </cell>
          <cell r="R2865">
            <v>123</v>
          </cell>
          <cell r="S2865">
            <v>935</v>
          </cell>
          <cell r="T2865" t="str">
            <v>Амортизация (водопровод)</v>
          </cell>
          <cell r="U2865">
            <v>60000</v>
          </cell>
          <cell r="V2865">
            <v>19</v>
          </cell>
          <cell r="W2865">
            <v>11</v>
          </cell>
          <cell r="X2865">
            <v>8</v>
          </cell>
          <cell r="Y2865">
            <v>57.894736842105267</v>
          </cell>
          <cell r="Z2865">
            <v>34736.84210526316</v>
          </cell>
          <cell r="AA2865">
            <v>25263.15789473684</v>
          </cell>
          <cell r="AB2865">
            <v>2526315.789473684</v>
          </cell>
          <cell r="AC2865">
            <v>25263.147894736841</v>
          </cell>
          <cell r="AD2865">
            <v>0</v>
          </cell>
          <cell r="AE2865">
            <v>25263.15789473684</v>
          </cell>
          <cell r="AF2865">
            <v>0</v>
          </cell>
          <cell r="AG2865">
            <v>210.52631578947367</v>
          </cell>
          <cell r="AH2865">
            <v>263.15789473684214</v>
          </cell>
        </row>
        <row r="2866">
          <cell r="A2866">
            <v>5284</v>
          </cell>
          <cell r="B2866" t="str">
            <v>Трансформатор свар ТДМ-503</v>
          </cell>
          <cell r="C2866">
            <v>10</v>
          </cell>
          <cell r="D2866" t="str">
            <v>10</v>
          </cell>
          <cell r="E2866" t="str">
            <v>11.05.05</v>
          </cell>
          <cell r="F2866" t="str">
            <v/>
          </cell>
          <cell r="G2866" t="str">
            <v xml:space="preserve">  .  .</v>
          </cell>
          <cell r="H2866">
            <v>0.01</v>
          </cell>
          <cell r="I2866">
            <v>0</v>
          </cell>
          <cell r="J2866">
            <v>0</v>
          </cell>
          <cell r="K2866">
            <v>0.01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0.01</v>
          </cell>
          <cell r="Q2866">
            <v>0</v>
          </cell>
          <cell r="R2866">
            <v>123</v>
          </cell>
          <cell r="S2866">
            <v>935</v>
          </cell>
          <cell r="T2866" t="str">
            <v>Амортизация (водопровод)</v>
          </cell>
          <cell r="U2866">
            <v>60000</v>
          </cell>
          <cell r="V2866">
            <v>19</v>
          </cell>
          <cell r="W2866">
            <v>11</v>
          </cell>
          <cell r="X2866">
            <v>8</v>
          </cell>
          <cell r="Y2866">
            <v>57.894736842105267</v>
          </cell>
          <cell r="Z2866">
            <v>34736.84210526316</v>
          </cell>
          <cell r="AA2866">
            <v>25263.15789473684</v>
          </cell>
          <cell r="AB2866">
            <v>2526315.789473684</v>
          </cell>
          <cell r="AC2866">
            <v>25263.147894736841</v>
          </cell>
          <cell r="AD2866">
            <v>0</v>
          </cell>
          <cell r="AE2866">
            <v>25263.15789473684</v>
          </cell>
          <cell r="AF2866">
            <v>0</v>
          </cell>
          <cell r="AG2866">
            <v>210.52631578947367</v>
          </cell>
          <cell r="AH2866">
            <v>263.15789473684214</v>
          </cell>
        </row>
        <row r="2867">
          <cell r="A2867">
            <v>5287</v>
          </cell>
          <cell r="B2867" t="str">
            <v>Кан-ция от жил дома 2 по ул Бабушкина</v>
          </cell>
          <cell r="C2867">
            <v>3.6</v>
          </cell>
          <cell r="D2867" t="str">
            <v>28</v>
          </cell>
          <cell r="E2867" t="str">
            <v>11.05.05</v>
          </cell>
          <cell r="F2867" t="str">
            <v/>
          </cell>
          <cell r="G2867" t="str">
            <v xml:space="preserve">  .  .</v>
          </cell>
          <cell r="H2867">
            <v>45.42</v>
          </cell>
          <cell r="I2867">
            <v>0</v>
          </cell>
          <cell r="J2867">
            <v>0</v>
          </cell>
          <cell r="K2867">
            <v>45.42</v>
          </cell>
          <cell r="L2867">
            <v>0</v>
          </cell>
          <cell r="M2867">
            <v>0.14000000000000001</v>
          </cell>
          <cell r="N2867">
            <v>0.14000000000000001</v>
          </cell>
          <cell r="O2867">
            <v>4.0599999999999996</v>
          </cell>
          <cell r="P2867">
            <v>41.36</v>
          </cell>
          <cell r="Q2867">
            <v>0.23</v>
          </cell>
          <cell r="R2867">
            <v>123</v>
          </cell>
          <cell r="S2867">
            <v>935</v>
          </cell>
          <cell r="T2867" t="str">
            <v>Амортизация (канализация)</v>
          </cell>
          <cell r="U2867">
            <v>38480</v>
          </cell>
          <cell r="V2867">
            <v>33.799999999999997</v>
          </cell>
          <cell r="W2867">
            <v>13</v>
          </cell>
          <cell r="X2867">
            <v>20.8</v>
          </cell>
          <cell r="Y2867">
            <v>38.461538461538467</v>
          </cell>
          <cell r="Z2867">
            <v>14800</v>
          </cell>
          <cell r="AA2867">
            <v>23680</v>
          </cell>
          <cell r="AB2867">
            <v>572.53384912959382</v>
          </cell>
          <cell r="AC2867">
            <v>25959.067427466154</v>
          </cell>
          <cell r="AD2867">
            <v>2320.4274274661507</v>
          </cell>
          <cell r="AE2867">
            <v>26004.487427466152</v>
          </cell>
          <cell r="AF2867">
            <v>2324.4874274661506</v>
          </cell>
          <cell r="AG2867">
            <v>78.013462282398464</v>
          </cell>
          <cell r="AH2867">
            <v>94.871794871794876</v>
          </cell>
        </row>
        <row r="2868">
          <cell r="A2868">
            <v>5288</v>
          </cell>
          <cell r="B2868" t="str">
            <v>Вод-д по ул Бабушкина 2</v>
          </cell>
          <cell r="C2868">
            <v>4</v>
          </cell>
          <cell r="D2868" t="str">
            <v>25</v>
          </cell>
          <cell r="E2868" t="str">
            <v>11.05.05</v>
          </cell>
          <cell r="F2868" t="str">
            <v/>
          </cell>
          <cell r="G2868" t="str">
            <v xml:space="preserve">  .  .</v>
          </cell>
          <cell r="H2868">
            <v>9.81</v>
          </cell>
          <cell r="I2868">
            <v>0</v>
          </cell>
          <cell r="J2868">
            <v>0</v>
          </cell>
          <cell r="K2868">
            <v>9.81</v>
          </cell>
          <cell r="L2868">
            <v>0</v>
          </cell>
          <cell r="M2868">
            <v>0.03</v>
          </cell>
          <cell r="N2868">
            <v>0.03</v>
          </cell>
          <cell r="O2868">
            <v>0.87</v>
          </cell>
          <cell r="P2868">
            <v>8.94</v>
          </cell>
          <cell r="Q2868">
            <v>0.05</v>
          </cell>
          <cell r="R2868">
            <v>123</v>
          </cell>
          <cell r="S2868">
            <v>935</v>
          </cell>
          <cell r="T2868" t="str">
            <v>Амортизация (водопровод)</v>
          </cell>
          <cell r="U2868">
            <v>13500</v>
          </cell>
          <cell r="V2868">
            <v>41</v>
          </cell>
          <cell r="W2868">
            <v>13</v>
          </cell>
          <cell r="X2868">
            <v>28</v>
          </cell>
          <cell r="Y2868">
            <v>31.707317073170731</v>
          </cell>
          <cell r="Z2868">
            <v>4280.4878048780492</v>
          </cell>
          <cell r="AA2868">
            <v>9219.5121951219517</v>
          </cell>
          <cell r="AB2868">
            <v>1031.2653462105093</v>
          </cell>
          <cell r="AC2868">
            <v>10106.903046325097</v>
          </cell>
          <cell r="AD2868">
            <v>896.33085120314308</v>
          </cell>
          <cell r="AE2868">
            <v>10116.713046325096</v>
          </cell>
          <cell r="AF2868">
            <v>897.20085120314309</v>
          </cell>
          <cell r="AG2868">
            <v>33.72237682108365</v>
          </cell>
          <cell r="AH2868">
            <v>27.439024390243901</v>
          </cell>
        </row>
        <row r="2869">
          <cell r="A2869">
            <v>5289</v>
          </cell>
          <cell r="B2869" t="str">
            <v>Насос С 245</v>
          </cell>
          <cell r="C2869">
            <v>20</v>
          </cell>
          <cell r="D2869" t="str">
            <v>5</v>
          </cell>
          <cell r="E2869" t="str">
            <v>11.05.05</v>
          </cell>
          <cell r="F2869" t="str">
            <v/>
          </cell>
          <cell r="G2869" t="str">
            <v xml:space="preserve">  .  .</v>
          </cell>
          <cell r="H2869">
            <v>0.01</v>
          </cell>
          <cell r="I2869">
            <v>0</v>
          </cell>
          <cell r="J2869">
            <v>0</v>
          </cell>
          <cell r="K2869">
            <v>0.01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0.01</v>
          </cell>
          <cell r="Q2869">
            <v>0</v>
          </cell>
          <cell r="R2869">
            <v>123</v>
          </cell>
          <cell r="S2869">
            <v>935</v>
          </cell>
          <cell r="T2869" t="str">
            <v>Амортизация (водопровод)</v>
          </cell>
          <cell r="U2869">
            <v>120000</v>
          </cell>
          <cell r="V2869">
            <v>9</v>
          </cell>
          <cell r="W2869">
            <v>6</v>
          </cell>
          <cell r="X2869">
            <v>3</v>
          </cell>
          <cell r="Y2869">
            <v>66.666666666666657</v>
          </cell>
          <cell r="Z2869">
            <v>80000</v>
          </cell>
          <cell r="AA2869">
            <v>40000</v>
          </cell>
          <cell r="AB2869">
            <v>4000000</v>
          </cell>
          <cell r="AC2869">
            <v>39999.99</v>
          </cell>
          <cell r="AD2869">
            <v>0</v>
          </cell>
          <cell r="AE2869">
            <v>40000</v>
          </cell>
          <cell r="AF2869">
            <v>0</v>
          </cell>
          <cell r="AG2869">
            <v>666.66666666666663</v>
          </cell>
          <cell r="AH2869">
            <v>1111.1111111111111</v>
          </cell>
        </row>
        <row r="2870">
          <cell r="A2870">
            <v>5290</v>
          </cell>
          <cell r="B2870" t="str">
            <v>Насос С 245</v>
          </cell>
          <cell r="C2870">
            <v>20</v>
          </cell>
          <cell r="D2870" t="str">
            <v>5</v>
          </cell>
          <cell r="E2870" t="str">
            <v>11.05.05</v>
          </cell>
          <cell r="F2870" t="str">
            <v/>
          </cell>
          <cell r="G2870" t="str">
            <v xml:space="preserve">  .  .</v>
          </cell>
          <cell r="H2870">
            <v>0.01</v>
          </cell>
          <cell r="I2870">
            <v>0</v>
          </cell>
          <cell r="J2870">
            <v>0</v>
          </cell>
          <cell r="K2870">
            <v>0.01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0.01</v>
          </cell>
          <cell r="Q2870">
            <v>0</v>
          </cell>
          <cell r="R2870">
            <v>123</v>
          </cell>
          <cell r="S2870">
            <v>935</v>
          </cell>
          <cell r="T2870" t="str">
            <v>Амортизация (водопровод)</v>
          </cell>
          <cell r="U2870">
            <v>120000</v>
          </cell>
          <cell r="V2870">
            <v>9</v>
          </cell>
          <cell r="W2870">
            <v>6</v>
          </cell>
          <cell r="X2870">
            <v>3</v>
          </cell>
          <cell r="Y2870">
            <v>66.666666666666657</v>
          </cell>
          <cell r="Z2870">
            <v>80000</v>
          </cell>
          <cell r="AA2870">
            <v>40000</v>
          </cell>
          <cell r="AB2870">
            <v>4000000</v>
          </cell>
          <cell r="AC2870">
            <v>39999.99</v>
          </cell>
          <cell r="AD2870">
            <v>0</v>
          </cell>
          <cell r="AE2870">
            <v>40000</v>
          </cell>
          <cell r="AF2870">
            <v>0</v>
          </cell>
          <cell r="AG2870">
            <v>666.66666666666663</v>
          </cell>
          <cell r="AH2870">
            <v>1111.1111111111111</v>
          </cell>
        </row>
        <row r="2871">
          <cell r="A2871">
            <v>5295</v>
          </cell>
          <cell r="B2871" t="str">
            <v>Трансформатор свар ТДМ-503</v>
          </cell>
          <cell r="C2871">
            <v>10</v>
          </cell>
          <cell r="D2871" t="str">
            <v>10</v>
          </cell>
          <cell r="E2871" t="str">
            <v>11.05.05</v>
          </cell>
          <cell r="F2871" t="str">
            <v/>
          </cell>
          <cell r="G2871" t="str">
            <v xml:space="preserve">  .  .</v>
          </cell>
          <cell r="H2871">
            <v>0.01</v>
          </cell>
          <cell r="I2871">
            <v>0</v>
          </cell>
          <cell r="J2871">
            <v>0</v>
          </cell>
          <cell r="K2871">
            <v>0.01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0.01</v>
          </cell>
          <cell r="Q2871">
            <v>0</v>
          </cell>
          <cell r="R2871">
            <v>123</v>
          </cell>
          <cell r="S2871">
            <v>935</v>
          </cell>
          <cell r="T2871" t="str">
            <v>Амортизация (водопровод)</v>
          </cell>
          <cell r="U2871">
            <v>60000</v>
          </cell>
          <cell r="V2871">
            <v>19</v>
          </cell>
          <cell r="W2871">
            <v>11</v>
          </cell>
          <cell r="X2871">
            <v>8</v>
          </cell>
          <cell r="Y2871">
            <v>57.894736842105267</v>
          </cell>
          <cell r="Z2871">
            <v>34736.84210526316</v>
          </cell>
          <cell r="AA2871">
            <v>25263.15789473684</v>
          </cell>
          <cell r="AB2871">
            <v>2526315.789473684</v>
          </cell>
          <cell r="AC2871">
            <v>25263.147894736841</v>
          </cell>
          <cell r="AD2871">
            <v>0</v>
          </cell>
          <cell r="AE2871">
            <v>25263.15789473684</v>
          </cell>
          <cell r="AF2871">
            <v>0</v>
          </cell>
          <cell r="AG2871">
            <v>210.52631578947367</v>
          </cell>
          <cell r="AH2871">
            <v>263.15789473684214</v>
          </cell>
        </row>
        <row r="2872">
          <cell r="A2872">
            <v>5298</v>
          </cell>
          <cell r="B2872" t="str">
            <v>Насос ЭЦВ 6-10</v>
          </cell>
          <cell r="C2872">
            <v>20</v>
          </cell>
          <cell r="D2872" t="str">
            <v>5</v>
          </cell>
          <cell r="E2872" t="str">
            <v>11.05.05</v>
          </cell>
          <cell r="F2872" t="str">
            <v/>
          </cell>
          <cell r="G2872" t="str">
            <v xml:space="preserve">  .  .</v>
          </cell>
          <cell r="H2872">
            <v>0.01</v>
          </cell>
          <cell r="I2872">
            <v>0</v>
          </cell>
          <cell r="J2872">
            <v>0</v>
          </cell>
          <cell r="K2872">
            <v>0.01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0.01</v>
          </cell>
          <cell r="Q2872">
            <v>0</v>
          </cell>
          <cell r="R2872">
            <v>123</v>
          </cell>
          <cell r="S2872">
            <v>935</v>
          </cell>
          <cell r="T2872" t="str">
            <v>Амортизация Очистка сточной жидкости</v>
          </cell>
          <cell r="U2872">
            <v>28644</v>
          </cell>
          <cell r="V2872">
            <v>9</v>
          </cell>
          <cell r="W2872">
            <v>6</v>
          </cell>
          <cell r="X2872">
            <v>3</v>
          </cell>
          <cell r="Y2872">
            <v>66.666666666666657</v>
          </cell>
          <cell r="Z2872">
            <v>19096</v>
          </cell>
          <cell r="AA2872">
            <v>9548</v>
          </cell>
          <cell r="AB2872">
            <v>954800</v>
          </cell>
          <cell r="AC2872">
            <v>9547.99</v>
          </cell>
          <cell r="AD2872">
            <v>0</v>
          </cell>
          <cell r="AE2872">
            <v>9548</v>
          </cell>
          <cell r="AF2872">
            <v>0</v>
          </cell>
          <cell r="AG2872">
            <v>159.13333333333333</v>
          </cell>
          <cell r="AH2872">
            <v>265.22222222222223</v>
          </cell>
        </row>
        <row r="2873">
          <cell r="A2873">
            <v>5302</v>
          </cell>
          <cell r="B2873" t="str">
            <v>Кан-ция от домов 47/1. 47/2 ул 2-я Пятил</v>
          </cell>
          <cell r="C2873">
            <v>3.6</v>
          </cell>
          <cell r="D2873" t="str">
            <v>28</v>
          </cell>
          <cell r="E2873" t="str">
            <v>11.05.05</v>
          </cell>
          <cell r="F2873" t="str">
            <v/>
          </cell>
          <cell r="G2873" t="str">
            <v xml:space="preserve">  .  .</v>
          </cell>
          <cell r="H2873">
            <v>132879.94</v>
          </cell>
          <cell r="I2873">
            <v>0</v>
          </cell>
          <cell r="J2873">
            <v>0</v>
          </cell>
          <cell r="K2873">
            <v>132879.94</v>
          </cell>
          <cell r="L2873">
            <v>0</v>
          </cell>
          <cell r="M2873">
            <v>398.64</v>
          </cell>
          <cell r="N2873">
            <v>398.64</v>
          </cell>
          <cell r="O2873">
            <v>11556.58</v>
          </cell>
          <cell r="P2873">
            <v>121323.36</v>
          </cell>
          <cell r="Q2873">
            <v>664.4</v>
          </cell>
          <cell r="R2873">
            <v>123</v>
          </cell>
          <cell r="S2873">
            <v>935</v>
          </cell>
          <cell r="T2873" t="str">
            <v>Амортизация (канализация)</v>
          </cell>
          <cell r="U2873">
            <v>116192.72</v>
          </cell>
          <cell r="V2873">
            <v>33.799999999999997</v>
          </cell>
          <cell r="W2873">
            <v>13</v>
          </cell>
          <cell r="X2873">
            <v>20.8</v>
          </cell>
          <cell r="Y2873">
            <v>38.461538461538467</v>
          </cell>
          <cell r="Z2873">
            <v>44689.507692307707</v>
          </cell>
          <cell r="AA2873">
            <v>71503.212307692302</v>
          </cell>
          <cell r="AB2873">
            <v>0.58936063349788781</v>
          </cell>
          <cell r="AC2873">
            <v>-54565.734382438677</v>
          </cell>
          <cell r="AD2873">
            <v>-4745.5866901309801</v>
          </cell>
          <cell r="AE2873">
            <v>78314.205617561325</v>
          </cell>
          <cell r="AF2873">
            <v>6810.9933098690199</v>
          </cell>
          <cell r="AG2873">
            <v>234.94261685268398</v>
          </cell>
          <cell r="AH2873">
            <v>286.47120315581856</v>
          </cell>
        </row>
        <row r="2874">
          <cell r="A2874">
            <v>5303</v>
          </cell>
          <cell r="B2874" t="str">
            <v>Кан-ция от дом 63-73 Голубые пруды</v>
          </cell>
          <cell r="C2874">
            <v>3.6</v>
          </cell>
          <cell r="D2874" t="str">
            <v>28</v>
          </cell>
          <cell r="E2874" t="str">
            <v>11.05.05</v>
          </cell>
          <cell r="F2874" t="str">
            <v/>
          </cell>
          <cell r="G2874" t="str">
            <v xml:space="preserve">  .  .</v>
          </cell>
          <cell r="H2874">
            <v>64970.37</v>
          </cell>
          <cell r="I2874">
            <v>0</v>
          </cell>
          <cell r="J2874">
            <v>0</v>
          </cell>
          <cell r="K2874">
            <v>64970.37</v>
          </cell>
          <cell r="L2874">
            <v>0</v>
          </cell>
          <cell r="M2874">
            <v>194.91</v>
          </cell>
          <cell r="N2874">
            <v>194.91</v>
          </cell>
          <cell r="O2874">
            <v>5650.45</v>
          </cell>
          <cell r="P2874">
            <v>59319.92</v>
          </cell>
          <cell r="Q2874">
            <v>324.85000000000002</v>
          </cell>
          <cell r="R2874">
            <v>123</v>
          </cell>
          <cell r="S2874">
            <v>935</v>
          </cell>
          <cell r="T2874" t="str">
            <v>Амортизация (канализация)</v>
          </cell>
          <cell r="U2874">
            <v>1683000</v>
          </cell>
          <cell r="V2874">
            <v>33.799999999999997</v>
          </cell>
          <cell r="W2874">
            <v>13</v>
          </cell>
          <cell r="X2874">
            <v>20.8</v>
          </cell>
          <cell r="Y2874">
            <v>38.461538461538467</v>
          </cell>
          <cell r="Z2874">
            <v>647307.69230769249</v>
          </cell>
          <cell r="AA2874">
            <v>1035692.3076923075</v>
          </cell>
          <cell r="AB2874">
            <v>17.459435341320546</v>
          </cell>
          <cell r="AC2874">
            <v>1069375.6041166722</v>
          </cell>
          <cell r="AD2874">
            <v>93003.216424364684</v>
          </cell>
          <cell r="AE2874">
            <v>1134345.9741166723</v>
          </cell>
          <cell r="AF2874">
            <v>98653.666424364681</v>
          </cell>
          <cell r="AG2874">
            <v>3403.0379223500167</v>
          </cell>
          <cell r="AH2874">
            <v>4149.4082840236688</v>
          </cell>
        </row>
        <row r="2875">
          <cell r="A2875">
            <v>5316</v>
          </cell>
          <cell r="B2875" t="str">
            <v>Стол письменный однотумбовый</v>
          </cell>
          <cell r="C2875">
            <v>8</v>
          </cell>
          <cell r="D2875" t="str">
            <v>13</v>
          </cell>
          <cell r="E2875" t="str">
            <v>11.05.05</v>
          </cell>
          <cell r="F2875" t="str">
            <v/>
          </cell>
          <cell r="G2875" t="str">
            <v xml:space="preserve">  .  .</v>
          </cell>
          <cell r="H2875">
            <v>0.01</v>
          </cell>
          <cell r="I2875">
            <v>0</v>
          </cell>
          <cell r="J2875">
            <v>0</v>
          </cell>
          <cell r="K2875">
            <v>0.01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0.01</v>
          </cell>
          <cell r="Q2875">
            <v>0</v>
          </cell>
          <cell r="R2875">
            <v>125</v>
          </cell>
          <cell r="S2875">
            <v>821.1</v>
          </cell>
          <cell r="T2875" t="str">
            <v/>
          </cell>
          <cell r="U2875">
            <v>9600</v>
          </cell>
          <cell r="V2875">
            <v>25</v>
          </cell>
          <cell r="W2875">
            <v>14</v>
          </cell>
          <cell r="X2875">
            <v>11</v>
          </cell>
          <cell r="Y2875">
            <v>56</v>
          </cell>
          <cell r="Z2875">
            <v>5376</v>
          </cell>
          <cell r="AA2875">
            <v>4224</v>
          </cell>
          <cell r="AB2875">
            <v>422400</v>
          </cell>
          <cell r="AC2875">
            <v>4223.99</v>
          </cell>
          <cell r="AD2875">
            <v>0</v>
          </cell>
          <cell r="AE2875">
            <v>4224</v>
          </cell>
          <cell r="AF2875">
            <v>0</v>
          </cell>
          <cell r="AG2875">
            <v>28.16</v>
          </cell>
          <cell r="AH2875">
            <v>32</v>
          </cell>
        </row>
        <row r="2876">
          <cell r="A2876">
            <v>5317</v>
          </cell>
          <cell r="B2876" t="str">
            <v>Токарный станок</v>
          </cell>
          <cell r="C2876">
            <v>15</v>
          </cell>
          <cell r="D2876" t="str">
            <v>7</v>
          </cell>
          <cell r="E2876" t="str">
            <v>11.05.05</v>
          </cell>
          <cell r="F2876" t="str">
            <v/>
          </cell>
          <cell r="G2876" t="str">
            <v xml:space="preserve">  .  .</v>
          </cell>
          <cell r="H2876">
            <v>0.01</v>
          </cell>
          <cell r="I2876">
            <v>0</v>
          </cell>
          <cell r="J2876">
            <v>0</v>
          </cell>
          <cell r="K2876">
            <v>0.01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0.01</v>
          </cell>
          <cell r="Q2876">
            <v>0</v>
          </cell>
          <cell r="R2876">
            <v>123</v>
          </cell>
          <cell r="S2876">
            <v>935</v>
          </cell>
          <cell r="T2876" t="str">
            <v/>
          </cell>
          <cell r="U2876">
            <v>380000</v>
          </cell>
          <cell r="V2876">
            <v>13</v>
          </cell>
          <cell r="W2876">
            <v>8</v>
          </cell>
          <cell r="X2876">
            <v>5</v>
          </cell>
          <cell r="Y2876">
            <v>61.53846153846154</v>
          </cell>
          <cell r="Z2876">
            <v>233846.15384615387</v>
          </cell>
          <cell r="AA2876">
            <v>146153.84615384613</v>
          </cell>
          <cell r="AB2876">
            <v>14615384.615384612</v>
          </cell>
          <cell r="AC2876">
            <v>146153.83615384612</v>
          </cell>
          <cell r="AD2876">
            <v>0</v>
          </cell>
          <cell r="AE2876">
            <v>146153.84615384613</v>
          </cell>
          <cell r="AF2876">
            <v>0</v>
          </cell>
          <cell r="AG2876">
            <v>1826.9230769230769</v>
          </cell>
          <cell r="AH2876">
            <v>2435.897435897436</v>
          </cell>
        </row>
        <row r="2877">
          <cell r="A2877">
            <v>5318</v>
          </cell>
          <cell r="B2877" t="str">
            <v>Набор мебели Мягкий уголок</v>
          </cell>
          <cell r="C2877">
            <v>10</v>
          </cell>
          <cell r="D2877" t="str">
            <v>10</v>
          </cell>
          <cell r="E2877" t="str">
            <v>11.05.05</v>
          </cell>
          <cell r="F2877" t="str">
            <v/>
          </cell>
          <cell r="G2877" t="str">
            <v xml:space="preserve">  .  .</v>
          </cell>
          <cell r="H2877">
            <v>0.01</v>
          </cell>
          <cell r="I2877">
            <v>0</v>
          </cell>
          <cell r="J2877">
            <v>0</v>
          </cell>
          <cell r="K2877">
            <v>0.01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0.01</v>
          </cell>
          <cell r="Q2877">
            <v>0</v>
          </cell>
          <cell r="R2877">
            <v>125</v>
          </cell>
          <cell r="S2877">
            <v>821.1</v>
          </cell>
          <cell r="T2877" t="str">
            <v>Канализация (амортизация)</v>
          </cell>
          <cell r="U2877">
            <v>30000</v>
          </cell>
          <cell r="V2877">
            <v>19</v>
          </cell>
          <cell r="W2877">
            <v>11</v>
          </cell>
          <cell r="X2877">
            <v>8</v>
          </cell>
          <cell r="Y2877">
            <v>57.894736842105267</v>
          </cell>
          <cell r="Z2877">
            <v>17368.42105263158</v>
          </cell>
          <cell r="AA2877">
            <v>12631.57894736842</v>
          </cell>
          <cell r="AB2877">
            <v>1263157.894736842</v>
          </cell>
          <cell r="AC2877">
            <v>12631.56894736842</v>
          </cell>
          <cell r="AD2877">
            <v>0</v>
          </cell>
          <cell r="AE2877">
            <v>12631.57894736842</v>
          </cell>
          <cell r="AF2877">
            <v>0</v>
          </cell>
          <cell r="AG2877">
            <v>105.26315789473684</v>
          </cell>
          <cell r="AH2877">
            <v>131.57894736842107</v>
          </cell>
        </row>
        <row r="2878">
          <cell r="A2878">
            <v>5320</v>
          </cell>
          <cell r="B2878" t="str">
            <v>Программно-технический комплекс</v>
          </cell>
          <cell r="C2878">
            <v>20</v>
          </cell>
          <cell r="D2878" t="str">
            <v>5</v>
          </cell>
          <cell r="E2878" t="str">
            <v>11.05.05</v>
          </cell>
          <cell r="F2878" t="str">
            <v/>
          </cell>
          <cell r="G2878" t="str">
            <v xml:space="preserve">  .  .</v>
          </cell>
          <cell r="H2878">
            <v>0.01</v>
          </cell>
          <cell r="I2878">
            <v>0</v>
          </cell>
          <cell r="J2878">
            <v>0</v>
          </cell>
          <cell r="K2878">
            <v>0.01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0.01</v>
          </cell>
          <cell r="Q2878">
            <v>0</v>
          </cell>
          <cell r="R2878">
            <v>123</v>
          </cell>
          <cell r="S2878">
            <v>821.1</v>
          </cell>
          <cell r="T2878" t="str">
            <v/>
          </cell>
          <cell r="U2878">
            <v>35000</v>
          </cell>
          <cell r="V2878">
            <v>9</v>
          </cell>
          <cell r="W2878">
            <v>6</v>
          </cell>
          <cell r="X2878">
            <v>3</v>
          </cell>
          <cell r="Y2878">
            <v>66.666666666666657</v>
          </cell>
          <cell r="Z2878">
            <v>23333.333333333328</v>
          </cell>
          <cell r="AA2878">
            <v>11666.666666666672</v>
          </cell>
          <cell r="AB2878">
            <v>1166666.6666666672</v>
          </cell>
          <cell r="AC2878">
            <v>11666.656666666671</v>
          </cell>
          <cell r="AD2878">
            <v>0</v>
          </cell>
          <cell r="AE2878">
            <v>11666.666666666672</v>
          </cell>
          <cell r="AF2878">
            <v>0</v>
          </cell>
          <cell r="AG2878">
            <v>194.44444444444454</v>
          </cell>
          <cell r="AH2878">
            <v>324.07407407407408</v>
          </cell>
        </row>
        <row r="2879">
          <cell r="A2879">
            <v>5324</v>
          </cell>
          <cell r="B2879" t="str">
            <v>Компьютер ТВМ-386ДХ в сборе</v>
          </cell>
          <cell r="C2879">
            <v>30</v>
          </cell>
          <cell r="D2879" t="str">
            <v>3</v>
          </cell>
          <cell r="E2879" t="str">
            <v>11.05.05</v>
          </cell>
          <cell r="F2879" t="str">
            <v/>
          </cell>
          <cell r="G2879" t="str">
            <v xml:space="preserve">  .  .</v>
          </cell>
          <cell r="H2879">
            <v>0.01</v>
          </cell>
          <cell r="I2879">
            <v>0</v>
          </cell>
          <cell r="J2879">
            <v>0</v>
          </cell>
          <cell r="K2879">
            <v>0.01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0.01</v>
          </cell>
          <cell r="Q2879">
            <v>0</v>
          </cell>
          <cell r="R2879">
            <v>123</v>
          </cell>
          <cell r="S2879">
            <v>821.1</v>
          </cell>
          <cell r="T2879" t="str">
            <v>Амортизация Водопровод</v>
          </cell>
          <cell r="U2879">
            <v>5000</v>
          </cell>
          <cell r="V2879">
            <v>5</v>
          </cell>
          <cell r="W2879">
            <v>4</v>
          </cell>
          <cell r="X2879">
            <v>1</v>
          </cell>
          <cell r="Y2879">
            <v>80</v>
          </cell>
          <cell r="Z2879">
            <v>4000</v>
          </cell>
          <cell r="AA2879">
            <v>1000</v>
          </cell>
          <cell r="AB2879">
            <v>100000</v>
          </cell>
          <cell r="AC2879">
            <v>999.99</v>
          </cell>
          <cell r="AD2879">
            <v>0</v>
          </cell>
          <cell r="AE2879">
            <v>1000</v>
          </cell>
          <cell r="AF2879">
            <v>0</v>
          </cell>
          <cell r="AG2879">
            <v>25</v>
          </cell>
          <cell r="AH2879">
            <v>83.333333333333329</v>
          </cell>
        </row>
        <row r="2880">
          <cell r="A2880">
            <v>5326</v>
          </cell>
          <cell r="B2880" t="str">
            <v>Компьютер ТВМ-386ДХ в сборе</v>
          </cell>
          <cell r="C2880">
            <v>30</v>
          </cell>
          <cell r="D2880" t="str">
            <v>3</v>
          </cell>
          <cell r="E2880" t="str">
            <v>11.05.05</v>
          </cell>
          <cell r="F2880" t="str">
            <v/>
          </cell>
          <cell r="G2880" t="str">
            <v xml:space="preserve">  .  .</v>
          </cell>
          <cell r="H2880">
            <v>0.01</v>
          </cell>
          <cell r="I2880">
            <v>0</v>
          </cell>
          <cell r="J2880">
            <v>0</v>
          </cell>
          <cell r="K2880">
            <v>0.01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0.01</v>
          </cell>
          <cell r="Q2880">
            <v>0</v>
          </cell>
          <cell r="R2880">
            <v>123</v>
          </cell>
          <cell r="S2880">
            <v>821.1</v>
          </cell>
          <cell r="T2880" t="str">
            <v>Амортизация Водопровод</v>
          </cell>
          <cell r="U2880">
            <v>5000</v>
          </cell>
          <cell r="V2880">
            <v>5</v>
          </cell>
          <cell r="W2880">
            <v>4</v>
          </cell>
          <cell r="X2880">
            <v>1</v>
          </cell>
          <cell r="Y2880">
            <v>80</v>
          </cell>
          <cell r="Z2880">
            <v>4000</v>
          </cell>
          <cell r="AA2880">
            <v>1000</v>
          </cell>
          <cell r="AB2880">
            <v>100000</v>
          </cell>
          <cell r="AC2880">
            <v>999.99</v>
          </cell>
          <cell r="AD2880">
            <v>0</v>
          </cell>
          <cell r="AE2880">
            <v>1000</v>
          </cell>
          <cell r="AF2880">
            <v>0</v>
          </cell>
          <cell r="AG2880">
            <v>25</v>
          </cell>
          <cell r="AH2880">
            <v>83.333333333333329</v>
          </cell>
        </row>
        <row r="2881">
          <cell r="A2881">
            <v>5328</v>
          </cell>
          <cell r="B2881" t="str">
            <v>Кан-ция от жил дом  81-90 Голуб пруд</v>
          </cell>
          <cell r="C2881">
            <v>3.6</v>
          </cell>
          <cell r="D2881" t="str">
            <v>28</v>
          </cell>
          <cell r="E2881" t="str">
            <v>11.05.05</v>
          </cell>
          <cell r="F2881" t="str">
            <v/>
          </cell>
          <cell r="G2881" t="str">
            <v xml:space="preserve">  .  .</v>
          </cell>
          <cell r="H2881">
            <v>80754.47</v>
          </cell>
          <cell r="I2881">
            <v>0</v>
          </cell>
          <cell r="J2881">
            <v>0</v>
          </cell>
          <cell r="K2881">
            <v>80754.47</v>
          </cell>
          <cell r="L2881">
            <v>0</v>
          </cell>
          <cell r="M2881">
            <v>242.26</v>
          </cell>
          <cell r="N2881">
            <v>242.26</v>
          </cell>
          <cell r="O2881">
            <v>5288.3</v>
          </cell>
          <cell r="P2881">
            <v>75466.17</v>
          </cell>
          <cell r="Q2881">
            <v>403.77</v>
          </cell>
          <cell r="R2881">
            <v>123</v>
          </cell>
          <cell r="S2881">
            <v>935</v>
          </cell>
          <cell r="T2881" t="str">
            <v>Амортизация (канализация)</v>
          </cell>
          <cell r="U2881">
            <v>1659150</v>
          </cell>
          <cell r="V2881">
            <v>33.799999999999997</v>
          </cell>
          <cell r="W2881">
            <v>13</v>
          </cell>
          <cell r="X2881">
            <v>20.8</v>
          </cell>
          <cell r="Y2881">
            <v>38.461538461538467</v>
          </cell>
          <cell r="Z2881">
            <v>638134.61538461549</v>
          </cell>
          <cell r="AA2881">
            <v>1021015.3846153845</v>
          </cell>
          <cell r="AB2881">
            <v>13.529444844165068</v>
          </cell>
          <cell r="AC2881">
            <v>1011808.6777847828</v>
          </cell>
          <cell r="AD2881">
            <v>66259.463169398136</v>
          </cell>
          <cell r="AE2881">
            <v>1092563.1477847828</v>
          </cell>
          <cell r="AF2881">
            <v>71547.763169398138</v>
          </cell>
          <cell r="AG2881">
            <v>3277.6894433543489</v>
          </cell>
          <cell r="AH2881">
            <v>4090.60650887574</v>
          </cell>
        </row>
        <row r="2882">
          <cell r="A2882">
            <v>5329</v>
          </cell>
          <cell r="B2882" t="str">
            <v>Кан-ция от дома 53-63 Голубые пруды</v>
          </cell>
          <cell r="C2882">
            <v>3.6</v>
          </cell>
          <cell r="D2882" t="str">
            <v>28</v>
          </cell>
          <cell r="E2882" t="str">
            <v>11.05.05</v>
          </cell>
          <cell r="F2882" t="str">
            <v/>
          </cell>
          <cell r="G2882" t="str">
            <v xml:space="preserve">  .  .</v>
          </cell>
          <cell r="H2882">
            <v>65538.31</v>
          </cell>
          <cell r="I2882">
            <v>0</v>
          </cell>
          <cell r="J2882">
            <v>0</v>
          </cell>
          <cell r="K2882">
            <v>65538.31</v>
          </cell>
          <cell r="L2882">
            <v>0</v>
          </cell>
          <cell r="M2882">
            <v>196.61</v>
          </cell>
          <cell r="N2882">
            <v>196.61</v>
          </cell>
          <cell r="O2882">
            <v>5699.73</v>
          </cell>
          <cell r="P2882">
            <v>59838.58</v>
          </cell>
          <cell r="Q2882">
            <v>327.69</v>
          </cell>
          <cell r="R2882">
            <v>123</v>
          </cell>
          <cell r="S2882">
            <v>935</v>
          </cell>
          <cell r="T2882" t="str">
            <v>Амортизация (канализация)</v>
          </cell>
          <cell r="U2882">
            <v>864405</v>
          </cell>
          <cell r="V2882">
            <v>33.799999999999997</v>
          </cell>
          <cell r="W2882">
            <v>13</v>
          </cell>
          <cell r="X2882">
            <v>20.8</v>
          </cell>
          <cell r="Y2882">
            <v>38.461538461538467</v>
          </cell>
          <cell r="Z2882">
            <v>332463.46153846156</v>
          </cell>
          <cell r="AA2882">
            <v>531941.53846153826</v>
          </cell>
          <cell r="AB2882">
            <v>8.8896083172685287</v>
          </cell>
          <cell r="AC2882">
            <v>517071.59567572322</v>
          </cell>
          <cell r="AD2882">
            <v>44968.637214184942</v>
          </cell>
          <cell r="AE2882">
            <v>582609.90567572322</v>
          </cell>
          <cell r="AF2882">
            <v>50668.367214184938</v>
          </cell>
          <cell r="AG2882">
            <v>1747.8297170271699</v>
          </cell>
          <cell r="AH2882">
            <v>2131.1760355029587</v>
          </cell>
        </row>
        <row r="2883">
          <cell r="A2883">
            <v>5330</v>
          </cell>
          <cell r="B2883" t="str">
            <v>Насос АХ 40х25-160</v>
          </cell>
          <cell r="C2883">
            <v>20</v>
          </cell>
          <cell r="D2883" t="str">
            <v>5</v>
          </cell>
          <cell r="E2883" t="str">
            <v>11.05.05</v>
          </cell>
          <cell r="F2883" t="str">
            <v/>
          </cell>
          <cell r="G2883" t="str">
            <v xml:space="preserve">  .  .</v>
          </cell>
          <cell r="H2883">
            <v>0.01</v>
          </cell>
          <cell r="I2883">
            <v>0</v>
          </cell>
          <cell r="J2883">
            <v>0</v>
          </cell>
          <cell r="K2883">
            <v>0.01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0.01</v>
          </cell>
          <cell r="Q2883">
            <v>0</v>
          </cell>
          <cell r="R2883">
            <v>123</v>
          </cell>
          <cell r="S2883">
            <v>935</v>
          </cell>
          <cell r="T2883" t="str">
            <v>амортизация (Очистка воды)</v>
          </cell>
          <cell r="U2883">
            <v>196000</v>
          </cell>
          <cell r="V2883">
            <v>9</v>
          </cell>
          <cell r="W2883">
            <v>6</v>
          </cell>
          <cell r="X2883">
            <v>3</v>
          </cell>
          <cell r="Y2883">
            <v>66.666666666666657</v>
          </cell>
          <cell r="Z2883">
            <v>130666.66666666664</v>
          </cell>
          <cell r="AA2883">
            <v>65333.333333333358</v>
          </cell>
          <cell r="AB2883">
            <v>6533333.3333333358</v>
          </cell>
          <cell r="AC2883">
            <v>65333.323333333356</v>
          </cell>
          <cell r="AD2883">
            <v>0</v>
          </cell>
          <cell r="AE2883">
            <v>65333.333333333358</v>
          </cell>
          <cell r="AF2883">
            <v>0</v>
          </cell>
          <cell r="AG2883">
            <v>1088.8888888888894</v>
          </cell>
          <cell r="AH2883">
            <v>1814.8148148148148</v>
          </cell>
        </row>
        <row r="2884">
          <cell r="A2884">
            <v>5331</v>
          </cell>
          <cell r="B2884" t="str">
            <v>Насос АХ 40х25-160</v>
          </cell>
          <cell r="C2884">
            <v>20</v>
          </cell>
          <cell r="D2884" t="str">
            <v>5</v>
          </cell>
          <cell r="E2884" t="str">
            <v>11.05.05</v>
          </cell>
          <cell r="F2884" t="str">
            <v/>
          </cell>
          <cell r="G2884" t="str">
            <v xml:space="preserve">  .  .</v>
          </cell>
          <cell r="H2884">
            <v>0.01</v>
          </cell>
          <cell r="I2884">
            <v>0</v>
          </cell>
          <cell r="J2884">
            <v>0</v>
          </cell>
          <cell r="K2884">
            <v>0.01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0.01</v>
          </cell>
          <cell r="Q2884">
            <v>0</v>
          </cell>
          <cell r="R2884">
            <v>123</v>
          </cell>
          <cell r="S2884">
            <v>935</v>
          </cell>
          <cell r="T2884" t="str">
            <v>амортизация (Очистка воды)</v>
          </cell>
          <cell r="U2884">
            <v>196000</v>
          </cell>
          <cell r="V2884">
            <v>9</v>
          </cell>
          <cell r="W2884">
            <v>6</v>
          </cell>
          <cell r="X2884">
            <v>3</v>
          </cell>
          <cell r="Y2884">
            <v>66.666666666666657</v>
          </cell>
          <cell r="Z2884">
            <v>130666.66666666664</v>
          </cell>
          <cell r="AA2884">
            <v>65333.333333333358</v>
          </cell>
          <cell r="AB2884">
            <v>6533333.3333333358</v>
          </cell>
          <cell r="AC2884">
            <v>65333.323333333356</v>
          </cell>
          <cell r="AD2884">
            <v>0</v>
          </cell>
          <cell r="AE2884">
            <v>65333.333333333358</v>
          </cell>
          <cell r="AF2884">
            <v>0</v>
          </cell>
          <cell r="AG2884">
            <v>1088.8888888888894</v>
          </cell>
          <cell r="AH2884">
            <v>1814.8148148148148</v>
          </cell>
        </row>
        <row r="2885">
          <cell r="A2885">
            <v>5332</v>
          </cell>
          <cell r="B2885" t="str">
            <v>Насос АХ 40х25-160</v>
          </cell>
          <cell r="C2885">
            <v>20</v>
          </cell>
          <cell r="D2885" t="str">
            <v>5</v>
          </cell>
          <cell r="E2885" t="str">
            <v>11.05.05</v>
          </cell>
          <cell r="F2885" t="str">
            <v/>
          </cell>
          <cell r="G2885" t="str">
            <v xml:space="preserve">  .  .</v>
          </cell>
          <cell r="H2885">
            <v>0.01</v>
          </cell>
          <cell r="I2885">
            <v>0</v>
          </cell>
          <cell r="J2885">
            <v>0</v>
          </cell>
          <cell r="K2885">
            <v>0.01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0.01</v>
          </cell>
          <cell r="Q2885">
            <v>0</v>
          </cell>
          <cell r="R2885">
            <v>123</v>
          </cell>
          <cell r="S2885">
            <v>935</v>
          </cell>
          <cell r="T2885" t="str">
            <v>амортизация (Очистка воды)</v>
          </cell>
          <cell r="U2885">
            <v>196000</v>
          </cell>
          <cell r="V2885">
            <v>9</v>
          </cell>
          <cell r="W2885">
            <v>6</v>
          </cell>
          <cell r="X2885">
            <v>3</v>
          </cell>
          <cell r="Y2885">
            <v>66.666666666666657</v>
          </cell>
          <cell r="Z2885">
            <v>130666.66666666664</v>
          </cell>
          <cell r="AA2885">
            <v>65333.333333333358</v>
          </cell>
          <cell r="AB2885">
            <v>6533333.3333333358</v>
          </cell>
          <cell r="AC2885">
            <v>65333.323333333356</v>
          </cell>
          <cell r="AD2885">
            <v>0</v>
          </cell>
          <cell r="AE2885">
            <v>65333.333333333358</v>
          </cell>
          <cell r="AF2885">
            <v>0</v>
          </cell>
          <cell r="AG2885">
            <v>1088.8888888888894</v>
          </cell>
          <cell r="AH2885">
            <v>1814.8148148148148</v>
          </cell>
        </row>
        <row r="2886">
          <cell r="A2886">
            <v>5333</v>
          </cell>
          <cell r="B2886" t="str">
            <v>Насос АХ 40х25-160</v>
          </cell>
          <cell r="C2886">
            <v>20</v>
          </cell>
          <cell r="D2886" t="str">
            <v>5</v>
          </cell>
          <cell r="E2886" t="str">
            <v>11.05.05</v>
          </cell>
          <cell r="F2886" t="str">
            <v/>
          </cell>
          <cell r="G2886" t="str">
            <v xml:space="preserve">  .  .</v>
          </cell>
          <cell r="H2886">
            <v>0.01</v>
          </cell>
          <cell r="I2886">
            <v>0</v>
          </cell>
          <cell r="J2886">
            <v>0</v>
          </cell>
          <cell r="K2886">
            <v>0.01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0.01</v>
          </cell>
          <cell r="Q2886">
            <v>0</v>
          </cell>
          <cell r="R2886">
            <v>123</v>
          </cell>
          <cell r="S2886">
            <v>935</v>
          </cell>
          <cell r="T2886" t="str">
            <v>амортизация (Очистка воды)</v>
          </cell>
          <cell r="U2886">
            <v>196000</v>
          </cell>
          <cell r="V2886">
            <v>9</v>
          </cell>
          <cell r="W2886">
            <v>6</v>
          </cell>
          <cell r="X2886">
            <v>3</v>
          </cell>
          <cell r="Y2886">
            <v>66.666666666666657</v>
          </cell>
          <cell r="Z2886">
            <v>130666.66666666664</v>
          </cell>
          <cell r="AA2886">
            <v>65333.333333333358</v>
          </cell>
          <cell r="AB2886">
            <v>6533333.3333333358</v>
          </cell>
          <cell r="AC2886">
            <v>65333.323333333356</v>
          </cell>
          <cell r="AD2886">
            <v>0</v>
          </cell>
          <cell r="AE2886">
            <v>65333.333333333358</v>
          </cell>
          <cell r="AF2886">
            <v>0</v>
          </cell>
          <cell r="AG2886">
            <v>1088.8888888888894</v>
          </cell>
          <cell r="AH2886">
            <v>1814.8148148148148</v>
          </cell>
        </row>
        <row r="2887">
          <cell r="A2887">
            <v>5334</v>
          </cell>
          <cell r="B2887" t="str">
            <v>Насос АХ 50х32-160</v>
          </cell>
          <cell r="C2887">
            <v>20</v>
          </cell>
          <cell r="D2887" t="str">
            <v>5</v>
          </cell>
          <cell r="E2887" t="str">
            <v>11.05.05</v>
          </cell>
          <cell r="F2887" t="str">
            <v/>
          </cell>
          <cell r="G2887" t="str">
            <v xml:space="preserve">  .  .</v>
          </cell>
          <cell r="H2887">
            <v>0.01</v>
          </cell>
          <cell r="I2887">
            <v>0</v>
          </cell>
          <cell r="J2887">
            <v>0</v>
          </cell>
          <cell r="K2887">
            <v>0.01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0.01</v>
          </cell>
          <cell r="Q2887">
            <v>0</v>
          </cell>
          <cell r="R2887">
            <v>123</v>
          </cell>
          <cell r="S2887">
            <v>935</v>
          </cell>
          <cell r="T2887" t="str">
            <v>амортизация (Очистка воды)</v>
          </cell>
          <cell r="U2887">
            <v>198000</v>
          </cell>
          <cell r="V2887">
            <v>9</v>
          </cell>
          <cell r="W2887">
            <v>6</v>
          </cell>
          <cell r="X2887">
            <v>3</v>
          </cell>
          <cell r="Y2887">
            <v>66.666666666666657</v>
          </cell>
          <cell r="Z2887">
            <v>132000</v>
          </cell>
          <cell r="AA2887">
            <v>66000</v>
          </cell>
          <cell r="AB2887">
            <v>6600000</v>
          </cell>
          <cell r="AC2887">
            <v>65999.990000000005</v>
          </cell>
          <cell r="AD2887">
            <v>0</v>
          </cell>
          <cell r="AE2887">
            <v>66000</v>
          </cell>
          <cell r="AF2887">
            <v>0</v>
          </cell>
          <cell r="AG2887">
            <v>1100</v>
          </cell>
          <cell r="AH2887">
            <v>1833.3333333333333</v>
          </cell>
        </row>
        <row r="2888">
          <cell r="A2888">
            <v>5335</v>
          </cell>
          <cell r="B2888" t="str">
            <v>Насос АХ 50-32-160</v>
          </cell>
          <cell r="C2888">
            <v>20</v>
          </cell>
          <cell r="D2888" t="str">
            <v>5</v>
          </cell>
          <cell r="E2888" t="str">
            <v>11.05.05</v>
          </cell>
          <cell r="F2888" t="str">
            <v/>
          </cell>
          <cell r="G2888" t="str">
            <v xml:space="preserve">  .  .</v>
          </cell>
          <cell r="H2888">
            <v>0.01</v>
          </cell>
          <cell r="I2888">
            <v>0</v>
          </cell>
          <cell r="J2888">
            <v>0</v>
          </cell>
          <cell r="K2888">
            <v>0.01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0.01</v>
          </cell>
          <cell r="Q2888">
            <v>0</v>
          </cell>
          <cell r="R2888">
            <v>123</v>
          </cell>
          <cell r="S2888">
            <v>935</v>
          </cell>
          <cell r="T2888" t="str">
            <v>амортизация (Очистка воды)</v>
          </cell>
          <cell r="U2888">
            <v>198000</v>
          </cell>
          <cell r="V2888">
            <v>9</v>
          </cell>
          <cell r="W2888">
            <v>6</v>
          </cell>
          <cell r="X2888">
            <v>3</v>
          </cell>
          <cell r="Y2888">
            <v>66.666666666666657</v>
          </cell>
          <cell r="Z2888">
            <v>132000</v>
          </cell>
          <cell r="AA2888">
            <v>66000</v>
          </cell>
          <cell r="AB2888">
            <v>6600000</v>
          </cell>
          <cell r="AC2888">
            <v>65999.990000000005</v>
          </cell>
          <cell r="AD2888">
            <v>0</v>
          </cell>
          <cell r="AE2888">
            <v>66000</v>
          </cell>
          <cell r="AF2888">
            <v>0</v>
          </cell>
          <cell r="AG2888">
            <v>1100</v>
          </cell>
          <cell r="AH2888">
            <v>1833.3333333333333</v>
          </cell>
        </row>
        <row r="2889">
          <cell r="A2889">
            <v>5336</v>
          </cell>
          <cell r="B2889" t="str">
            <v>Агрегат свар АДД 400</v>
          </cell>
          <cell r="C2889">
            <v>10</v>
          </cell>
          <cell r="D2889" t="str">
            <v>10</v>
          </cell>
          <cell r="E2889" t="str">
            <v>11.05.05</v>
          </cell>
          <cell r="F2889" t="str">
            <v/>
          </cell>
          <cell r="G2889" t="str">
            <v xml:space="preserve">  .  .</v>
          </cell>
          <cell r="H2889">
            <v>0.01</v>
          </cell>
          <cell r="I2889">
            <v>0</v>
          </cell>
          <cell r="J2889">
            <v>0</v>
          </cell>
          <cell r="K2889">
            <v>0.01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0.01</v>
          </cell>
          <cell r="Q2889">
            <v>0</v>
          </cell>
          <cell r="R2889">
            <v>123</v>
          </cell>
          <cell r="S2889">
            <v>935</v>
          </cell>
          <cell r="T2889" t="str">
            <v>Амортизация (водопровод)</v>
          </cell>
          <cell r="U2889">
            <v>730000</v>
          </cell>
          <cell r="V2889">
            <v>19</v>
          </cell>
          <cell r="W2889">
            <v>11</v>
          </cell>
          <cell r="X2889">
            <v>8</v>
          </cell>
          <cell r="Y2889">
            <v>57.894736842105267</v>
          </cell>
          <cell r="Z2889">
            <v>422631.57894736843</v>
          </cell>
          <cell r="AA2889">
            <v>307368.42105263157</v>
          </cell>
          <cell r="AB2889">
            <v>30736842.105263155</v>
          </cell>
          <cell r="AC2889">
            <v>307368.41105263156</v>
          </cell>
          <cell r="AD2889">
            <v>0</v>
          </cell>
          <cell r="AE2889">
            <v>307368.42105263157</v>
          </cell>
          <cell r="AF2889">
            <v>0</v>
          </cell>
          <cell r="AG2889">
            <v>2561.4035087719299</v>
          </cell>
          <cell r="AH2889">
            <v>3201.7543859649122</v>
          </cell>
        </row>
        <row r="2890">
          <cell r="A2890">
            <v>5337</v>
          </cell>
          <cell r="B2890" t="str">
            <v>Агрегат свар АДД 400</v>
          </cell>
          <cell r="C2890">
            <v>10</v>
          </cell>
          <cell r="D2890" t="str">
            <v>10</v>
          </cell>
          <cell r="E2890" t="str">
            <v>11.05.05</v>
          </cell>
          <cell r="F2890" t="str">
            <v/>
          </cell>
          <cell r="G2890" t="str">
            <v xml:space="preserve">  .  .</v>
          </cell>
          <cell r="H2890">
            <v>0.01</v>
          </cell>
          <cell r="I2890">
            <v>0</v>
          </cell>
          <cell r="J2890">
            <v>0</v>
          </cell>
          <cell r="K2890">
            <v>0.01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0.01</v>
          </cell>
          <cell r="Q2890">
            <v>0</v>
          </cell>
          <cell r="R2890">
            <v>123</v>
          </cell>
          <cell r="S2890">
            <v>935</v>
          </cell>
          <cell r="T2890" t="str">
            <v>Амортизация (водопровод)</v>
          </cell>
          <cell r="U2890">
            <v>730000</v>
          </cell>
          <cell r="V2890">
            <v>19</v>
          </cell>
          <cell r="W2890">
            <v>11</v>
          </cell>
          <cell r="X2890">
            <v>8</v>
          </cell>
          <cell r="Y2890">
            <v>57.894736842105267</v>
          </cell>
          <cell r="Z2890">
            <v>422631.57894736843</v>
          </cell>
          <cell r="AA2890">
            <v>307368.42105263157</v>
          </cell>
          <cell r="AB2890">
            <v>30736842.105263155</v>
          </cell>
          <cell r="AC2890">
            <v>307368.41105263156</v>
          </cell>
          <cell r="AD2890">
            <v>0</v>
          </cell>
          <cell r="AE2890">
            <v>307368.42105263157</v>
          </cell>
          <cell r="AF2890">
            <v>0</v>
          </cell>
          <cell r="AG2890">
            <v>2561.4035087719299</v>
          </cell>
          <cell r="AH2890">
            <v>3201.7543859649122</v>
          </cell>
        </row>
        <row r="2891">
          <cell r="A2891">
            <v>5339</v>
          </cell>
          <cell r="B2891" t="str">
            <v>Теодолит</v>
          </cell>
          <cell r="C2891">
            <v>10</v>
          </cell>
          <cell r="D2891" t="str">
            <v>10</v>
          </cell>
          <cell r="E2891" t="str">
            <v>11.05.05</v>
          </cell>
          <cell r="F2891" t="str">
            <v/>
          </cell>
          <cell r="G2891" t="str">
            <v xml:space="preserve">  .  .</v>
          </cell>
          <cell r="H2891">
            <v>0.01</v>
          </cell>
          <cell r="I2891">
            <v>0</v>
          </cell>
          <cell r="J2891">
            <v>0</v>
          </cell>
          <cell r="K2891">
            <v>0.01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0.01</v>
          </cell>
          <cell r="Q2891">
            <v>0</v>
          </cell>
          <cell r="R2891">
            <v>123</v>
          </cell>
          <cell r="S2891">
            <v>935</v>
          </cell>
          <cell r="T2891" t="str">
            <v>Амортизация (водопровод)</v>
          </cell>
          <cell r="U2891">
            <v>40000</v>
          </cell>
          <cell r="V2891">
            <v>19</v>
          </cell>
          <cell r="W2891">
            <v>11</v>
          </cell>
          <cell r="X2891">
            <v>8</v>
          </cell>
          <cell r="Y2891">
            <v>57.894736842105267</v>
          </cell>
          <cell r="Z2891">
            <v>23157.894736842107</v>
          </cell>
          <cell r="AA2891">
            <v>16842.105263157893</v>
          </cell>
          <cell r="AB2891">
            <v>1684210.5263157892</v>
          </cell>
          <cell r="AC2891">
            <v>16842.095263157895</v>
          </cell>
          <cell r="AD2891">
            <v>0</v>
          </cell>
          <cell r="AE2891">
            <v>16842.105263157893</v>
          </cell>
          <cell r="AF2891">
            <v>0</v>
          </cell>
          <cell r="AG2891">
            <v>140.35087719298244</v>
          </cell>
          <cell r="AH2891">
            <v>175.43859649122805</v>
          </cell>
        </row>
        <row r="2892">
          <cell r="A2892">
            <v>5344</v>
          </cell>
          <cell r="B2892" t="str">
            <v>Токарный станок</v>
          </cell>
          <cell r="C2892">
            <v>15</v>
          </cell>
          <cell r="D2892" t="str">
            <v>7</v>
          </cell>
          <cell r="E2892" t="str">
            <v>11.05.05</v>
          </cell>
          <cell r="F2892" t="str">
            <v/>
          </cell>
          <cell r="G2892" t="str">
            <v xml:space="preserve">  .  .</v>
          </cell>
          <cell r="H2892">
            <v>0.01</v>
          </cell>
          <cell r="I2892">
            <v>0</v>
          </cell>
          <cell r="J2892">
            <v>0</v>
          </cell>
          <cell r="K2892">
            <v>0.01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0.01</v>
          </cell>
          <cell r="Q2892">
            <v>0</v>
          </cell>
          <cell r="R2892">
            <v>123</v>
          </cell>
          <cell r="S2892">
            <v>935</v>
          </cell>
          <cell r="T2892" t="str">
            <v>Амортизация (водопровод)</v>
          </cell>
          <cell r="U2892">
            <v>380000</v>
          </cell>
          <cell r="V2892">
            <v>13</v>
          </cell>
          <cell r="W2892">
            <v>8</v>
          </cell>
          <cell r="X2892">
            <v>5</v>
          </cell>
          <cell r="Y2892">
            <v>61.53846153846154</v>
          </cell>
          <cell r="Z2892">
            <v>233846.15384615387</v>
          </cell>
          <cell r="AA2892">
            <v>146153.84615384613</v>
          </cell>
          <cell r="AB2892">
            <v>14615384.615384612</v>
          </cell>
          <cell r="AC2892">
            <v>146153.83615384612</v>
          </cell>
          <cell r="AD2892">
            <v>0</v>
          </cell>
          <cell r="AE2892">
            <v>146153.84615384613</v>
          </cell>
          <cell r="AF2892">
            <v>0</v>
          </cell>
          <cell r="AG2892">
            <v>1826.9230769230769</v>
          </cell>
          <cell r="AH2892">
            <v>2435.897435897436</v>
          </cell>
        </row>
        <row r="2893">
          <cell r="A2893">
            <v>5345</v>
          </cell>
          <cell r="B2893" t="str">
            <v>Элеватор очистки</v>
          </cell>
          <cell r="C2893">
            <v>4.5</v>
          </cell>
          <cell r="D2893" t="str">
            <v>22</v>
          </cell>
          <cell r="E2893" t="str">
            <v>11.05.05</v>
          </cell>
          <cell r="F2893" t="str">
            <v/>
          </cell>
          <cell r="G2893" t="str">
            <v xml:space="preserve">  .  .</v>
          </cell>
          <cell r="H2893">
            <v>70566.320000000007</v>
          </cell>
          <cell r="I2893">
            <v>0</v>
          </cell>
          <cell r="J2893">
            <v>0</v>
          </cell>
          <cell r="K2893">
            <v>70566.320000000007</v>
          </cell>
          <cell r="L2893">
            <v>0</v>
          </cell>
          <cell r="M2893">
            <v>264.62</v>
          </cell>
          <cell r="N2893">
            <v>264.62</v>
          </cell>
          <cell r="O2893">
            <v>7668.7</v>
          </cell>
          <cell r="P2893">
            <v>62897.62</v>
          </cell>
          <cell r="Q2893">
            <v>705.66</v>
          </cell>
          <cell r="R2893">
            <v>122</v>
          </cell>
          <cell r="S2893">
            <v>935</v>
          </cell>
          <cell r="T2893" t="str">
            <v>Амортизация Очистка сточной жидкости</v>
          </cell>
          <cell r="U2893">
            <v>2275500</v>
          </cell>
          <cell r="V2893">
            <v>67.599999999999994</v>
          </cell>
          <cell r="W2893">
            <v>34</v>
          </cell>
          <cell r="X2893">
            <v>33.6</v>
          </cell>
          <cell r="Y2893">
            <v>50.295857988165679</v>
          </cell>
          <cell r="Z2893">
            <v>1144482.24852071</v>
          </cell>
          <cell r="AA2893">
            <v>1131017.75147929</v>
          </cell>
          <cell r="AB2893">
            <v>17.981884711683684</v>
          </cell>
          <cell r="AC2893">
            <v>1198349.1107677787</v>
          </cell>
          <cell r="AD2893">
            <v>130228.97928848867</v>
          </cell>
          <cell r="AE2893">
            <v>1268915.4307677788</v>
          </cell>
          <cell r="AF2893">
            <v>137897.67928848867</v>
          </cell>
          <cell r="AG2893">
            <v>4758.4328653791699</v>
          </cell>
          <cell r="AH2893">
            <v>2805.1035502958584</v>
          </cell>
        </row>
        <row r="2894">
          <cell r="A2894">
            <v>5346</v>
          </cell>
          <cell r="B2894" t="str">
            <v>Скамейка</v>
          </cell>
          <cell r="C2894">
            <v>8</v>
          </cell>
          <cell r="D2894" t="str">
            <v>13</v>
          </cell>
          <cell r="E2894" t="str">
            <v>11.05.05</v>
          </cell>
          <cell r="F2894" t="str">
            <v/>
          </cell>
          <cell r="G2894" t="str">
            <v xml:space="preserve">  .  .</v>
          </cell>
          <cell r="H2894">
            <v>0.01</v>
          </cell>
          <cell r="I2894">
            <v>0</v>
          </cell>
          <cell r="J2894">
            <v>0</v>
          </cell>
          <cell r="K2894">
            <v>0.01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0.01</v>
          </cell>
          <cell r="Q2894">
            <v>0</v>
          </cell>
          <cell r="R2894">
            <v>125</v>
          </cell>
          <cell r="S2894">
            <v>935</v>
          </cell>
          <cell r="T2894" t="str">
            <v>Амортизация Очистка сточной жидкости</v>
          </cell>
          <cell r="U2894">
            <v>3300</v>
          </cell>
          <cell r="V2894">
            <v>25</v>
          </cell>
          <cell r="W2894">
            <v>14</v>
          </cell>
          <cell r="X2894">
            <v>11</v>
          </cell>
          <cell r="Y2894">
            <v>56</v>
          </cell>
          <cell r="Z2894">
            <v>1848</v>
          </cell>
          <cell r="AA2894">
            <v>1452</v>
          </cell>
          <cell r="AB2894">
            <v>145200</v>
          </cell>
          <cell r="AC2894">
            <v>1451.99</v>
          </cell>
          <cell r="AD2894">
            <v>0</v>
          </cell>
          <cell r="AE2894">
            <v>1452</v>
          </cell>
          <cell r="AF2894">
            <v>0</v>
          </cell>
          <cell r="AG2894">
            <v>9.68</v>
          </cell>
          <cell r="AH2894">
            <v>11</v>
          </cell>
        </row>
        <row r="2895">
          <cell r="A2895">
            <v>5347</v>
          </cell>
          <cell r="B2895" t="str">
            <v>Скамейка</v>
          </cell>
          <cell r="C2895">
            <v>8</v>
          </cell>
          <cell r="D2895" t="str">
            <v>13</v>
          </cell>
          <cell r="E2895" t="str">
            <v>11.05.05</v>
          </cell>
          <cell r="F2895" t="str">
            <v/>
          </cell>
          <cell r="G2895" t="str">
            <v xml:space="preserve">  .  .</v>
          </cell>
          <cell r="H2895">
            <v>0.01</v>
          </cell>
          <cell r="I2895">
            <v>0</v>
          </cell>
          <cell r="J2895">
            <v>0</v>
          </cell>
          <cell r="K2895">
            <v>0.01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0.01</v>
          </cell>
          <cell r="Q2895">
            <v>0</v>
          </cell>
          <cell r="R2895">
            <v>125</v>
          </cell>
          <cell r="S2895">
            <v>935</v>
          </cell>
          <cell r="T2895" t="str">
            <v>Амортизация Очистка сточной жидкости</v>
          </cell>
          <cell r="U2895">
            <v>3300</v>
          </cell>
          <cell r="V2895">
            <v>25</v>
          </cell>
          <cell r="W2895">
            <v>14</v>
          </cell>
          <cell r="X2895">
            <v>11</v>
          </cell>
          <cell r="Y2895">
            <v>56</v>
          </cell>
          <cell r="Z2895">
            <v>1848</v>
          </cell>
          <cell r="AA2895">
            <v>1452</v>
          </cell>
          <cell r="AB2895">
            <v>145200</v>
          </cell>
          <cell r="AC2895">
            <v>1451.99</v>
          </cell>
          <cell r="AD2895">
            <v>0</v>
          </cell>
          <cell r="AE2895">
            <v>1452</v>
          </cell>
          <cell r="AF2895">
            <v>0</v>
          </cell>
          <cell r="AG2895">
            <v>9.68</v>
          </cell>
          <cell r="AH2895">
            <v>11</v>
          </cell>
        </row>
        <row r="2896">
          <cell r="A2896">
            <v>5348</v>
          </cell>
          <cell r="B2896" t="str">
            <v>Скамейка</v>
          </cell>
          <cell r="C2896">
            <v>8</v>
          </cell>
          <cell r="D2896" t="str">
            <v>13</v>
          </cell>
          <cell r="E2896" t="str">
            <v>11.05.05</v>
          </cell>
          <cell r="F2896" t="str">
            <v/>
          </cell>
          <cell r="G2896" t="str">
            <v xml:space="preserve">  .  .</v>
          </cell>
          <cell r="H2896">
            <v>0.01</v>
          </cell>
          <cell r="I2896">
            <v>0</v>
          </cell>
          <cell r="J2896">
            <v>0</v>
          </cell>
          <cell r="K2896">
            <v>0.01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0.01</v>
          </cell>
          <cell r="Q2896">
            <v>0</v>
          </cell>
          <cell r="R2896">
            <v>125</v>
          </cell>
          <cell r="S2896">
            <v>935</v>
          </cell>
          <cell r="T2896" t="str">
            <v>Амортизация Очистка сточной жидкости</v>
          </cell>
          <cell r="U2896">
            <v>3300</v>
          </cell>
          <cell r="V2896">
            <v>25</v>
          </cell>
          <cell r="W2896">
            <v>14</v>
          </cell>
          <cell r="X2896">
            <v>11</v>
          </cell>
          <cell r="Y2896">
            <v>56</v>
          </cell>
          <cell r="Z2896">
            <v>1848</v>
          </cell>
          <cell r="AA2896">
            <v>1452</v>
          </cell>
          <cell r="AB2896">
            <v>145200</v>
          </cell>
          <cell r="AC2896">
            <v>1451.99</v>
          </cell>
          <cell r="AD2896">
            <v>0</v>
          </cell>
          <cell r="AE2896">
            <v>1452</v>
          </cell>
          <cell r="AF2896">
            <v>0</v>
          </cell>
          <cell r="AG2896">
            <v>9.68</v>
          </cell>
          <cell r="AH2896">
            <v>11</v>
          </cell>
        </row>
        <row r="2897">
          <cell r="A2897">
            <v>5349</v>
          </cell>
          <cell r="B2897" t="str">
            <v>Скамейка</v>
          </cell>
          <cell r="C2897">
            <v>8</v>
          </cell>
          <cell r="D2897" t="str">
            <v>13</v>
          </cell>
          <cell r="E2897" t="str">
            <v>11.05.05</v>
          </cell>
          <cell r="F2897" t="str">
            <v/>
          </cell>
          <cell r="G2897" t="str">
            <v xml:space="preserve">  .  .</v>
          </cell>
          <cell r="H2897">
            <v>0.01</v>
          </cell>
          <cell r="I2897">
            <v>0</v>
          </cell>
          <cell r="J2897">
            <v>0</v>
          </cell>
          <cell r="K2897">
            <v>0.01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0.01</v>
          </cell>
          <cell r="Q2897">
            <v>0</v>
          </cell>
          <cell r="R2897">
            <v>125</v>
          </cell>
          <cell r="S2897">
            <v>935</v>
          </cell>
          <cell r="T2897" t="str">
            <v>Амортизация Очистка сточной жидкости</v>
          </cell>
          <cell r="U2897">
            <v>3300</v>
          </cell>
          <cell r="V2897">
            <v>25</v>
          </cell>
          <cell r="W2897">
            <v>14</v>
          </cell>
          <cell r="X2897">
            <v>11</v>
          </cell>
          <cell r="Y2897">
            <v>56</v>
          </cell>
          <cell r="Z2897">
            <v>1848</v>
          </cell>
          <cell r="AA2897">
            <v>1452</v>
          </cell>
          <cell r="AB2897">
            <v>145200</v>
          </cell>
          <cell r="AC2897">
            <v>1451.99</v>
          </cell>
          <cell r="AD2897">
            <v>0</v>
          </cell>
          <cell r="AE2897">
            <v>1452</v>
          </cell>
          <cell r="AF2897">
            <v>0</v>
          </cell>
          <cell r="AG2897">
            <v>9.68</v>
          </cell>
          <cell r="AH2897">
            <v>11</v>
          </cell>
        </row>
        <row r="2898">
          <cell r="A2898">
            <v>5350</v>
          </cell>
          <cell r="B2898" t="str">
            <v>Скамейка</v>
          </cell>
          <cell r="C2898">
            <v>8</v>
          </cell>
          <cell r="D2898" t="str">
            <v>13</v>
          </cell>
          <cell r="E2898" t="str">
            <v>11.05.05</v>
          </cell>
          <cell r="F2898" t="str">
            <v/>
          </cell>
          <cell r="G2898" t="str">
            <v xml:space="preserve">  .  .</v>
          </cell>
          <cell r="H2898">
            <v>0.01</v>
          </cell>
          <cell r="I2898">
            <v>0</v>
          </cell>
          <cell r="J2898">
            <v>0</v>
          </cell>
          <cell r="K2898">
            <v>0.01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0.01</v>
          </cell>
          <cell r="Q2898">
            <v>0</v>
          </cell>
          <cell r="R2898">
            <v>125</v>
          </cell>
          <cell r="S2898">
            <v>935</v>
          </cell>
          <cell r="T2898" t="str">
            <v>Амортизация Очистка сточной жидкости</v>
          </cell>
          <cell r="U2898">
            <v>3300</v>
          </cell>
          <cell r="V2898">
            <v>25</v>
          </cell>
          <cell r="W2898">
            <v>14</v>
          </cell>
          <cell r="X2898">
            <v>11</v>
          </cell>
          <cell r="Y2898">
            <v>56</v>
          </cell>
          <cell r="Z2898">
            <v>1848</v>
          </cell>
          <cell r="AA2898">
            <v>1452</v>
          </cell>
          <cell r="AB2898">
            <v>145200</v>
          </cell>
          <cell r="AC2898">
            <v>1451.99</v>
          </cell>
          <cell r="AD2898">
            <v>0</v>
          </cell>
          <cell r="AE2898">
            <v>1452</v>
          </cell>
          <cell r="AF2898">
            <v>0</v>
          </cell>
          <cell r="AG2898">
            <v>9.68</v>
          </cell>
          <cell r="AH2898">
            <v>11</v>
          </cell>
        </row>
        <row r="2899">
          <cell r="A2899">
            <v>5351</v>
          </cell>
          <cell r="B2899" t="str">
            <v>Скамейка</v>
          </cell>
          <cell r="C2899">
            <v>8</v>
          </cell>
          <cell r="D2899" t="str">
            <v>13</v>
          </cell>
          <cell r="E2899" t="str">
            <v>11.05.05</v>
          </cell>
          <cell r="F2899" t="str">
            <v/>
          </cell>
          <cell r="G2899" t="str">
            <v xml:space="preserve">  .  .</v>
          </cell>
          <cell r="H2899">
            <v>0.01</v>
          </cell>
          <cell r="I2899">
            <v>0</v>
          </cell>
          <cell r="J2899">
            <v>0</v>
          </cell>
          <cell r="K2899">
            <v>0.01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0.01</v>
          </cell>
          <cell r="Q2899">
            <v>0</v>
          </cell>
          <cell r="R2899">
            <v>125</v>
          </cell>
          <cell r="S2899">
            <v>935</v>
          </cell>
          <cell r="T2899" t="str">
            <v>Амортизация Очистка сточной жидкости</v>
          </cell>
          <cell r="U2899">
            <v>3300</v>
          </cell>
          <cell r="V2899">
            <v>25</v>
          </cell>
          <cell r="W2899">
            <v>14</v>
          </cell>
          <cell r="X2899">
            <v>11</v>
          </cell>
          <cell r="Y2899">
            <v>56</v>
          </cell>
          <cell r="Z2899">
            <v>1848</v>
          </cell>
          <cell r="AA2899">
            <v>1452</v>
          </cell>
          <cell r="AB2899">
            <v>145200</v>
          </cell>
          <cell r="AC2899">
            <v>1451.99</v>
          </cell>
          <cell r="AD2899">
            <v>0</v>
          </cell>
          <cell r="AE2899">
            <v>1452</v>
          </cell>
          <cell r="AF2899">
            <v>0</v>
          </cell>
          <cell r="AG2899">
            <v>9.68</v>
          </cell>
          <cell r="AH2899">
            <v>11</v>
          </cell>
        </row>
        <row r="2900">
          <cell r="A2900">
            <v>5352</v>
          </cell>
          <cell r="B2900" t="str">
            <v>Скамейка</v>
          </cell>
          <cell r="C2900">
            <v>8</v>
          </cell>
          <cell r="D2900" t="str">
            <v>13</v>
          </cell>
          <cell r="E2900" t="str">
            <v>11.05.05</v>
          </cell>
          <cell r="F2900" t="str">
            <v/>
          </cell>
          <cell r="G2900" t="str">
            <v xml:space="preserve">  .  .</v>
          </cell>
          <cell r="H2900">
            <v>0.01</v>
          </cell>
          <cell r="I2900">
            <v>0</v>
          </cell>
          <cell r="J2900">
            <v>0</v>
          </cell>
          <cell r="K2900">
            <v>0.01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0.01</v>
          </cell>
          <cell r="Q2900">
            <v>0</v>
          </cell>
          <cell r="R2900">
            <v>125</v>
          </cell>
          <cell r="S2900">
            <v>935</v>
          </cell>
          <cell r="T2900" t="str">
            <v>Амортизация Очистка сточной жидкости</v>
          </cell>
          <cell r="U2900">
            <v>3300</v>
          </cell>
          <cell r="V2900">
            <v>25</v>
          </cell>
          <cell r="W2900">
            <v>14</v>
          </cell>
          <cell r="X2900">
            <v>11</v>
          </cell>
          <cell r="Y2900">
            <v>56</v>
          </cell>
          <cell r="Z2900">
            <v>1848</v>
          </cell>
          <cell r="AA2900">
            <v>1452</v>
          </cell>
          <cell r="AB2900">
            <v>145200</v>
          </cell>
          <cell r="AC2900">
            <v>1451.99</v>
          </cell>
          <cell r="AD2900">
            <v>0</v>
          </cell>
          <cell r="AE2900">
            <v>1452</v>
          </cell>
          <cell r="AF2900">
            <v>0</v>
          </cell>
          <cell r="AG2900">
            <v>9.68</v>
          </cell>
          <cell r="AH2900">
            <v>11</v>
          </cell>
        </row>
        <row r="2901">
          <cell r="A2901">
            <v>5353</v>
          </cell>
          <cell r="B2901" t="str">
            <v>Скамейка</v>
          </cell>
          <cell r="C2901">
            <v>8</v>
          </cell>
          <cell r="D2901" t="str">
            <v>13</v>
          </cell>
          <cell r="E2901" t="str">
            <v>11.05.05</v>
          </cell>
          <cell r="F2901" t="str">
            <v/>
          </cell>
          <cell r="G2901" t="str">
            <v xml:space="preserve">  .  .</v>
          </cell>
          <cell r="H2901">
            <v>1445.77</v>
          </cell>
          <cell r="I2901">
            <v>0</v>
          </cell>
          <cell r="J2901">
            <v>0</v>
          </cell>
          <cell r="K2901">
            <v>1445.77</v>
          </cell>
          <cell r="L2901">
            <v>0</v>
          </cell>
          <cell r="M2901">
            <v>7.99</v>
          </cell>
          <cell r="N2901">
            <v>7.99</v>
          </cell>
          <cell r="O2901">
            <v>254.78</v>
          </cell>
          <cell r="P2901">
            <v>1190.99</v>
          </cell>
          <cell r="Q2901">
            <v>7.23</v>
          </cell>
          <cell r="R2901">
            <v>125</v>
          </cell>
          <cell r="S2901">
            <v>935</v>
          </cell>
          <cell r="T2901" t="str">
            <v>Амортизация Очистка сточной жидкости</v>
          </cell>
          <cell r="U2901">
            <v>3300</v>
          </cell>
          <cell r="V2901">
            <v>25</v>
          </cell>
          <cell r="W2901">
            <v>14</v>
          </cell>
          <cell r="X2901">
            <v>11</v>
          </cell>
          <cell r="Y2901">
            <v>56</v>
          </cell>
          <cell r="Z2901">
            <v>1848</v>
          </cell>
          <cell r="AA2901">
            <v>1452</v>
          </cell>
          <cell r="AB2901">
            <v>1.2191538132142168</v>
          </cell>
          <cell r="AC2901">
            <v>316.84600853071811</v>
          </cell>
          <cell r="AD2901">
            <v>55.836008530718146</v>
          </cell>
          <cell r="AE2901">
            <v>1762.6160085307181</v>
          </cell>
          <cell r="AF2901">
            <v>310.61600853071815</v>
          </cell>
          <cell r="AG2901">
            <v>11.750773390204786</v>
          </cell>
          <cell r="AH2901">
            <v>11</v>
          </cell>
        </row>
        <row r="2902">
          <cell r="A2902">
            <v>5354</v>
          </cell>
          <cell r="B2902" t="str">
            <v>Скамейка</v>
          </cell>
          <cell r="C2902">
            <v>8</v>
          </cell>
          <cell r="D2902" t="str">
            <v>13</v>
          </cell>
          <cell r="E2902" t="str">
            <v>11.05.05</v>
          </cell>
          <cell r="F2902" t="str">
            <v/>
          </cell>
          <cell r="G2902" t="str">
            <v xml:space="preserve">  .  .</v>
          </cell>
          <cell r="H2902">
            <v>0.01</v>
          </cell>
          <cell r="I2902">
            <v>0</v>
          </cell>
          <cell r="J2902">
            <v>0</v>
          </cell>
          <cell r="K2902">
            <v>0.01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0.01</v>
          </cell>
          <cell r="Q2902">
            <v>0</v>
          </cell>
          <cell r="R2902">
            <v>125</v>
          </cell>
          <cell r="S2902">
            <v>935</v>
          </cell>
          <cell r="T2902" t="str">
            <v>Амортизация Очистка сточной жидкости</v>
          </cell>
          <cell r="U2902">
            <v>3300</v>
          </cell>
          <cell r="V2902">
            <v>25</v>
          </cell>
          <cell r="W2902">
            <v>14</v>
          </cell>
          <cell r="X2902">
            <v>11</v>
          </cell>
          <cell r="Y2902">
            <v>56</v>
          </cell>
          <cell r="Z2902">
            <v>1848</v>
          </cell>
          <cell r="AA2902">
            <v>1452</v>
          </cell>
          <cell r="AB2902">
            <v>145200</v>
          </cell>
          <cell r="AC2902">
            <v>1451.99</v>
          </cell>
          <cell r="AD2902">
            <v>0</v>
          </cell>
          <cell r="AE2902">
            <v>1452</v>
          </cell>
          <cell r="AF2902">
            <v>0</v>
          </cell>
          <cell r="AG2902">
            <v>9.68</v>
          </cell>
          <cell r="AH2902">
            <v>11</v>
          </cell>
        </row>
        <row r="2903">
          <cell r="A2903">
            <v>5355</v>
          </cell>
          <cell r="B2903" t="str">
            <v>Скамейка</v>
          </cell>
          <cell r="C2903">
            <v>8</v>
          </cell>
          <cell r="D2903" t="str">
            <v>13</v>
          </cell>
          <cell r="E2903" t="str">
            <v>11.05.05</v>
          </cell>
          <cell r="F2903" t="str">
            <v/>
          </cell>
          <cell r="G2903" t="str">
            <v xml:space="preserve">  .  .</v>
          </cell>
          <cell r="H2903">
            <v>0.01</v>
          </cell>
          <cell r="I2903">
            <v>0</v>
          </cell>
          <cell r="J2903">
            <v>0</v>
          </cell>
          <cell r="K2903">
            <v>0.01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0.01</v>
          </cell>
          <cell r="Q2903">
            <v>0</v>
          </cell>
          <cell r="R2903">
            <v>125</v>
          </cell>
          <cell r="S2903">
            <v>935</v>
          </cell>
          <cell r="T2903" t="str">
            <v>Амортизация Очистка сточной жидкости</v>
          </cell>
          <cell r="U2903">
            <v>3300</v>
          </cell>
          <cell r="V2903">
            <v>25</v>
          </cell>
          <cell r="W2903">
            <v>14</v>
          </cell>
          <cell r="X2903">
            <v>11</v>
          </cell>
          <cell r="Y2903">
            <v>56</v>
          </cell>
          <cell r="Z2903">
            <v>1848</v>
          </cell>
          <cell r="AA2903">
            <v>1452</v>
          </cell>
          <cell r="AB2903">
            <v>145200</v>
          </cell>
          <cell r="AC2903">
            <v>1451.99</v>
          </cell>
          <cell r="AD2903">
            <v>0</v>
          </cell>
          <cell r="AE2903">
            <v>1452</v>
          </cell>
          <cell r="AF2903">
            <v>0</v>
          </cell>
          <cell r="AG2903">
            <v>9.68</v>
          </cell>
          <cell r="AH2903">
            <v>11</v>
          </cell>
        </row>
        <row r="2904">
          <cell r="A2904">
            <v>5362</v>
          </cell>
          <cell r="B2904" t="str">
            <v>Программный комплекс АВС</v>
          </cell>
          <cell r="C2904">
            <v>20</v>
          </cell>
          <cell r="D2904" t="str">
            <v>5</v>
          </cell>
          <cell r="E2904" t="str">
            <v>11.05.05</v>
          </cell>
          <cell r="F2904" t="str">
            <v/>
          </cell>
          <cell r="G2904" t="str">
            <v xml:space="preserve">  .  .</v>
          </cell>
          <cell r="H2904">
            <v>0.01</v>
          </cell>
          <cell r="I2904">
            <v>0</v>
          </cell>
          <cell r="J2904">
            <v>0</v>
          </cell>
          <cell r="K2904">
            <v>0.01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0.01</v>
          </cell>
          <cell r="Q2904">
            <v>0</v>
          </cell>
          <cell r="R2904">
            <v>123</v>
          </cell>
          <cell r="S2904">
            <v>821.1</v>
          </cell>
          <cell r="T2904" t="str">
            <v>Амортизация Водопровод</v>
          </cell>
          <cell r="U2904">
            <v>35000</v>
          </cell>
          <cell r="V2904">
            <v>9</v>
          </cell>
          <cell r="W2904">
            <v>6</v>
          </cell>
          <cell r="X2904">
            <v>3</v>
          </cell>
          <cell r="Y2904">
            <v>66.666666666666657</v>
          </cell>
          <cell r="Z2904">
            <v>23333.333333333328</v>
          </cell>
          <cell r="AA2904">
            <v>11666.666666666672</v>
          </cell>
          <cell r="AB2904">
            <v>1166666.6666666672</v>
          </cell>
          <cell r="AC2904">
            <v>11666.656666666671</v>
          </cell>
          <cell r="AD2904">
            <v>0</v>
          </cell>
          <cell r="AE2904">
            <v>11666.666666666672</v>
          </cell>
          <cell r="AF2904">
            <v>0</v>
          </cell>
          <cell r="AG2904">
            <v>194.44444444444454</v>
          </cell>
          <cell r="AH2904">
            <v>324.07407407407408</v>
          </cell>
        </row>
        <row r="2905">
          <cell r="A2905">
            <v>5363</v>
          </cell>
          <cell r="B2905" t="str">
            <v>Холодильник Самсунг</v>
          </cell>
          <cell r="C2905">
            <v>15</v>
          </cell>
          <cell r="D2905" t="str">
            <v>7</v>
          </cell>
          <cell r="E2905" t="str">
            <v>11.05.05</v>
          </cell>
          <cell r="F2905" t="str">
            <v/>
          </cell>
          <cell r="G2905" t="str">
            <v xml:space="preserve">  .  .</v>
          </cell>
          <cell r="H2905">
            <v>0.01</v>
          </cell>
          <cell r="I2905">
            <v>0</v>
          </cell>
          <cell r="J2905">
            <v>0</v>
          </cell>
          <cell r="K2905">
            <v>0.01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0.01</v>
          </cell>
          <cell r="Q2905">
            <v>0</v>
          </cell>
          <cell r="R2905">
            <v>123</v>
          </cell>
          <cell r="S2905">
            <v>821.1</v>
          </cell>
          <cell r="T2905" t="str">
            <v>Амортизация Водопровод</v>
          </cell>
          <cell r="U2905">
            <v>20000</v>
          </cell>
          <cell r="V2905">
            <v>13</v>
          </cell>
          <cell r="W2905">
            <v>8</v>
          </cell>
          <cell r="X2905">
            <v>5</v>
          </cell>
          <cell r="Y2905">
            <v>61.53846153846154</v>
          </cell>
          <cell r="Z2905">
            <v>12307.692307692309</v>
          </cell>
          <cell r="AA2905">
            <v>7692.3076923076915</v>
          </cell>
          <cell r="AB2905">
            <v>769230.76923076913</v>
          </cell>
          <cell r="AC2905">
            <v>7692.2976923076912</v>
          </cell>
          <cell r="AD2905">
            <v>0</v>
          </cell>
          <cell r="AE2905">
            <v>7692.3076923076915</v>
          </cell>
          <cell r="AF2905">
            <v>0</v>
          </cell>
          <cell r="AG2905">
            <v>96.153846153846146</v>
          </cell>
          <cell r="AH2905">
            <v>128.2051282051282</v>
          </cell>
        </row>
        <row r="2906">
          <cell r="A2906">
            <v>5364</v>
          </cell>
          <cell r="B2906" t="str">
            <v>Холодильник Самсунг</v>
          </cell>
          <cell r="C2906">
            <v>15</v>
          </cell>
          <cell r="D2906" t="str">
            <v>7</v>
          </cell>
          <cell r="E2906" t="str">
            <v>11.05.05</v>
          </cell>
          <cell r="F2906" t="str">
            <v/>
          </cell>
          <cell r="G2906" t="str">
            <v xml:space="preserve">  .  .</v>
          </cell>
          <cell r="H2906">
            <v>0.01</v>
          </cell>
          <cell r="I2906">
            <v>0</v>
          </cell>
          <cell r="J2906">
            <v>0</v>
          </cell>
          <cell r="K2906">
            <v>0.01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0.01</v>
          </cell>
          <cell r="Q2906">
            <v>0</v>
          </cell>
          <cell r="R2906">
            <v>123</v>
          </cell>
          <cell r="S2906">
            <v>935</v>
          </cell>
          <cell r="T2906" t="str">
            <v>Амортизация (водопровод)</v>
          </cell>
          <cell r="U2906">
            <v>20000</v>
          </cell>
          <cell r="V2906">
            <v>13</v>
          </cell>
          <cell r="W2906">
            <v>8</v>
          </cell>
          <cell r="X2906">
            <v>5</v>
          </cell>
          <cell r="Y2906">
            <v>61.53846153846154</v>
          </cell>
          <cell r="Z2906">
            <v>12307.692307692309</v>
          </cell>
          <cell r="AA2906">
            <v>7692.3076923076915</v>
          </cell>
          <cell r="AB2906">
            <v>769230.76923076913</v>
          </cell>
          <cell r="AC2906">
            <v>7692.2976923076912</v>
          </cell>
          <cell r="AD2906">
            <v>0</v>
          </cell>
          <cell r="AE2906">
            <v>7692.3076923076915</v>
          </cell>
          <cell r="AF2906">
            <v>0</v>
          </cell>
          <cell r="AG2906">
            <v>96.153846153846146</v>
          </cell>
          <cell r="AH2906">
            <v>128.2051282051282</v>
          </cell>
        </row>
        <row r="2907">
          <cell r="A2907">
            <v>5365</v>
          </cell>
          <cell r="B2907" t="str">
            <v>Холодильник Самсунг</v>
          </cell>
          <cell r="C2907">
            <v>15</v>
          </cell>
          <cell r="D2907" t="str">
            <v>7</v>
          </cell>
          <cell r="E2907" t="str">
            <v>11.05.05</v>
          </cell>
          <cell r="F2907" t="str">
            <v/>
          </cell>
          <cell r="G2907" t="str">
            <v xml:space="preserve">  .  .</v>
          </cell>
          <cell r="H2907">
            <v>0.01</v>
          </cell>
          <cell r="I2907">
            <v>0</v>
          </cell>
          <cell r="J2907">
            <v>0</v>
          </cell>
          <cell r="K2907">
            <v>0.01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0.01</v>
          </cell>
          <cell r="Q2907">
            <v>0</v>
          </cell>
          <cell r="R2907">
            <v>123</v>
          </cell>
          <cell r="S2907">
            <v>821.1</v>
          </cell>
          <cell r="T2907" t="str">
            <v>амортизация (канализация)</v>
          </cell>
          <cell r="U2907">
            <v>20000</v>
          </cell>
          <cell r="V2907">
            <v>13</v>
          </cell>
          <cell r="W2907">
            <v>8</v>
          </cell>
          <cell r="X2907">
            <v>5</v>
          </cell>
          <cell r="Y2907">
            <v>61.53846153846154</v>
          </cell>
          <cell r="Z2907">
            <v>12307.692307692309</v>
          </cell>
          <cell r="AA2907">
            <v>7692.3076923076915</v>
          </cell>
          <cell r="AB2907">
            <v>769230.76923076913</v>
          </cell>
          <cell r="AC2907">
            <v>7692.2976923076912</v>
          </cell>
          <cell r="AD2907">
            <v>0</v>
          </cell>
          <cell r="AE2907">
            <v>7692.3076923076915</v>
          </cell>
          <cell r="AF2907">
            <v>0</v>
          </cell>
          <cell r="AG2907">
            <v>96.153846153846146</v>
          </cell>
          <cell r="AH2907">
            <v>128.2051282051282</v>
          </cell>
        </row>
        <row r="2908">
          <cell r="A2908">
            <v>5367</v>
          </cell>
          <cell r="B2908" t="str">
            <v>Кабинетный набор мебели</v>
          </cell>
          <cell r="C2908">
            <v>10</v>
          </cell>
          <cell r="D2908" t="str">
            <v>10</v>
          </cell>
          <cell r="E2908" t="str">
            <v>11.05.05</v>
          </cell>
          <cell r="F2908" t="str">
            <v/>
          </cell>
          <cell r="G2908" t="str">
            <v xml:space="preserve">  .  .</v>
          </cell>
          <cell r="H2908">
            <v>0.01</v>
          </cell>
          <cell r="I2908">
            <v>0</v>
          </cell>
          <cell r="J2908">
            <v>0</v>
          </cell>
          <cell r="K2908">
            <v>0.01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0.01</v>
          </cell>
          <cell r="Q2908">
            <v>0</v>
          </cell>
          <cell r="R2908">
            <v>125</v>
          </cell>
          <cell r="S2908">
            <v>821.1</v>
          </cell>
          <cell r="T2908" t="str">
            <v>Канализация (амортизация)</v>
          </cell>
          <cell r="U2908">
            <v>660000</v>
          </cell>
          <cell r="V2908">
            <v>19</v>
          </cell>
          <cell r="W2908">
            <v>11</v>
          </cell>
          <cell r="X2908">
            <v>8</v>
          </cell>
          <cell r="Y2908">
            <v>57.894736842105267</v>
          </cell>
          <cell r="Z2908">
            <v>382105.26315789478</v>
          </cell>
          <cell r="AA2908">
            <v>277894.73684210522</v>
          </cell>
          <cell r="AB2908">
            <v>27789473.68421052</v>
          </cell>
          <cell r="AC2908">
            <v>277894.72684210521</v>
          </cell>
          <cell r="AD2908">
            <v>0</v>
          </cell>
          <cell r="AE2908">
            <v>277894.73684210522</v>
          </cell>
          <cell r="AF2908">
            <v>0</v>
          </cell>
          <cell r="AG2908">
            <v>2315.78947368421</v>
          </cell>
          <cell r="AH2908">
            <v>2894.7368421052633</v>
          </cell>
        </row>
        <row r="2909">
          <cell r="A2909">
            <v>5368</v>
          </cell>
          <cell r="B2909" t="str">
            <v>Кабинетный набор мебели</v>
          </cell>
          <cell r="C2909">
            <v>10</v>
          </cell>
          <cell r="D2909" t="str">
            <v>10</v>
          </cell>
          <cell r="E2909" t="str">
            <v>11.05.05</v>
          </cell>
          <cell r="F2909" t="str">
            <v/>
          </cell>
          <cell r="G2909" t="str">
            <v xml:space="preserve">  .  .</v>
          </cell>
          <cell r="H2909">
            <v>0.01</v>
          </cell>
          <cell r="I2909">
            <v>0</v>
          </cell>
          <cell r="J2909">
            <v>0</v>
          </cell>
          <cell r="K2909">
            <v>0.01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0.01</v>
          </cell>
          <cell r="Q2909">
            <v>0</v>
          </cell>
          <cell r="R2909">
            <v>125</v>
          </cell>
          <cell r="S2909">
            <v>821.1</v>
          </cell>
          <cell r="T2909" t="str">
            <v>Канализация (амортизация)</v>
          </cell>
          <cell r="U2909">
            <v>660000</v>
          </cell>
          <cell r="V2909">
            <v>19</v>
          </cell>
          <cell r="W2909">
            <v>11</v>
          </cell>
          <cell r="X2909">
            <v>8</v>
          </cell>
          <cell r="Y2909">
            <v>57.894736842105267</v>
          </cell>
          <cell r="Z2909">
            <v>382105.26315789478</v>
          </cell>
          <cell r="AA2909">
            <v>277894.73684210522</v>
          </cell>
          <cell r="AB2909">
            <v>27789473.68421052</v>
          </cell>
          <cell r="AC2909">
            <v>277894.72684210521</v>
          </cell>
          <cell r="AD2909">
            <v>0</v>
          </cell>
          <cell r="AE2909">
            <v>277894.73684210522</v>
          </cell>
          <cell r="AF2909">
            <v>0</v>
          </cell>
          <cell r="AG2909">
            <v>2315.78947368421</v>
          </cell>
          <cell r="AH2909">
            <v>2894.7368421052633</v>
          </cell>
        </row>
        <row r="2910">
          <cell r="A2910">
            <v>5369</v>
          </cell>
          <cell r="B2910" t="str">
            <v>Радиостанция Лен</v>
          </cell>
          <cell r="C2910">
            <v>25</v>
          </cell>
          <cell r="D2910" t="str">
            <v>4</v>
          </cell>
          <cell r="E2910" t="str">
            <v>11.05.05</v>
          </cell>
          <cell r="F2910" t="str">
            <v/>
          </cell>
          <cell r="G2910" t="str">
            <v xml:space="preserve">  .  .</v>
          </cell>
          <cell r="H2910">
            <v>0.01</v>
          </cell>
          <cell r="I2910">
            <v>0</v>
          </cell>
          <cell r="J2910">
            <v>0</v>
          </cell>
          <cell r="K2910">
            <v>0.01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0.01</v>
          </cell>
          <cell r="Q2910">
            <v>0</v>
          </cell>
          <cell r="R2910">
            <v>123</v>
          </cell>
          <cell r="S2910">
            <v>821.1</v>
          </cell>
          <cell r="T2910" t="str">
            <v/>
          </cell>
          <cell r="U2910">
            <v>12000</v>
          </cell>
          <cell r="V2910">
            <v>7</v>
          </cell>
          <cell r="W2910">
            <v>5</v>
          </cell>
          <cell r="X2910">
            <v>2</v>
          </cell>
          <cell r="Y2910">
            <v>71.428571428571431</v>
          </cell>
          <cell r="Z2910">
            <v>8571.4285714285725</v>
          </cell>
          <cell r="AA2910">
            <v>3428.5714285714275</v>
          </cell>
          <cell r="AB2910">
            <v>342857.14285714272</v>
          </cell>
          <cell r="AC2910">
            <v>3428.5614285714273</v>
          </cell>
          <cell r="AD2910">
            <v>0</v>
          </cell>
          <cell r="AE2910">
            <v>3428.5714285714275</v>
          </cell>
          <cell r="AF2910">
            <v>0</v>
          </cell>
          <cell r="AG2910">
            <v>71.428571428571402</v>
          </cell>
          <cell r="AH2910">
            <v>142.85714285714286</v>
          </cell>
        </row>
        <row r="2911">
          <cell r="A2911">
            <v>5370</v>
          </cell>
          <cell r="B2911" t="str">
            <v>Радиостанция Лен</v>
          </cell>
          <cell r="C2911">
            <v>25</v>
          </cell>
          <cell r="D2911" t="str">
            <v>4</v>
          </cell>
          <cell r="E2911" t="str">
            <v>11.05.05</v>
          </cell>
          <cell r="F2911" t="str">
            <v/>
          </cell>
          <cell r="G2911" t="str">
            <v xml:space="preserve">  .  .</v>
          </cell>
          <cell r="H2911">
            <v>0.01</v>
          </cell>
          <cell r="I2911">
            <v>0</v>
          </cell>
          <cell r="J2911">
            <v>0</v>
          </cell>
          <cell r="K2911">
            <v>0.01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0.01</v>
          </cell>
          <cell r="Q2911">
            <v>0</v>
          </cell>
          <cell r="R2911">
            <v>123</v>
          </cell>
          <cell r="S2911">
            <v>821.1</v>
          </cell>
          <cell r="T2911" t="str">
            <v>Амортизация Водопровод</v>
          </cell>
          <cell r="U2911">
            <v>12000</v>
          </cell>
          <cell r="V2911">
            <v>7</v>
          </cell>
          <cell r="W2911">
            <v>5</v>
          </cell>
          <cell r="X2911">
            <v>2</v>
          </cell>
          <cell r="Y2911">
            <v>71.428571428571431</v>
          </cell>
          <cell r="Z2911">
            <v>8571.4285714285725</v>
          </cell>
          <cell r="AA2911">
            <v>3428.5714285714275</v>
          </cell>
          <cell r="AB2911">
            <v>342857.14285714272</v>
          </cell>
          <cell r="AC2911">
            <v>3428.5614285714273</v>
          </cell>
          <cell r="AD2911">
            <v>0</v>
          </cell>
          <cell r="AE2911">
            <v>3428.5714285714275</v>
          </cell>
          <cell r="AF2911">
            <v>0</v>
          </cell>
          <cell r="AG2911">
            <v>71.428571428571402</v>
          </cell>
          <cell r="AH2911">
            <v>142.85714285714286</v>
          </cell>
        </row>
        <row r="2912">
          <cell r="A2912">
            <v>5371</v>
          </cell>
          <cell r="B2912" t="str">
            <v>Радиостанция Лен</v>
          </cell>
          <cell r="C2912">
            <v>25</v>
          </cell>
          <cell r="D2912" t="str">
            <v>4</v>
          </cell>
          <cell r="E2912" t="str">
            <v>11.05.05</v>
          </cell>
          <cell r="F2912" t="str">
            <v/>
          </cell>
          <cell r="G2912" t="str">
            <v xml:space="preserve">  .  .</v>
          </cell>
          <cell r="H2912">
            <v>0.01</v>
          </cell>
          <cell r="I2912">
            <v>0</v>
          </cell>
          <cell r="J2912">
            <v>0</v>
          </cell>
          <cell r="K2912">
            <v>0.01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0.01</v>
          </cell>
          <cell r="Q2912">
            <v>0</v>
          </cell>
          <cell r="R2912">
            <v>123</v>
          </cell>
          <cell r="S2912">
            <v>821.1</v>
          </cell>
          <cell r="T2912" t="str">
            <v>Амортизация Водопровод</v>
          </cell>
          <cell r="U2912">
            <v>12000</v>
          </cell>
          <cell r="V2912">
            <v>7</v>
          </cell>
          <cell r="W2912">
            <v>5</v>
          </cell>
          <cell r="X2912">
            <v>2</v>
          </cell>
          <cell r="Y2912">
            <v>71.428571428571431</v>
          </cell>
          <cell r="Z2912">
            <v>8571.4285714285725</v>
          </cell>
          <cell r="AA2912">
            <v>3428.5714285714275</v>
          </cell>
          <cell r="AB2912">
            <v>342857.14285714272</v>
          </cell>
          <cell r="AC2912">
            <v>3428.5614285714273</v>
          </cell>
          <cell r="AD2912">
            <v>0</v>
          </cell>
          <cell r="AE2912">
            <v>3428.5714285714275</v>
          </cell>
          <cell r="AF2912">
            <v>0</v>
          </cell>
          <cell r="AG2912">
            <v>71.428571428571402</v>
          </cell>
          <cell r="AH2912">
            <v>142.85714285714286</v>
          </cell>
        </row>
        <row r="2913">
          <cell r="A2913">
            <v>5372</v>
          </cell>
          <cell r="B2913" t="str">
            <v>Радиостанция Лен</v>
          </cell>
          <cell r="C2913">
            <v>25</v>
          </cell>
          <cell r="D2913" t="str">
            <v>4</v>
          </cell>
          <cell r="E2913" t="str">
            <v>11.05.05</v>
          </cell>
          <cell r="F2913" t="str">
            <v/>
          </cell>
          <cell r="G2913" t="str">
            <v xml:space="preserve">  .  .</v>
          </cell>
          <cell r="H2913">
            <v>0.01</v>
          </cell>
          <cell r="I2913">
            <v>0</v>
          </cell>
          <cell r="J2913">
            <v>0</v>
          </cell>
          <cell r="K2913">
            <v>0.01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0.01</v>
          </cell>
          <cell r="Q2913">
            <v>0</v>
          </cell>
          <cell r="R2913">
            <v>123</v>
          </cell>
          <cell r="S2913">
            <v>821.1</v>
          </cell>
          <cell r="T2913" t="str">
            <v>Амортизация Водопровод</v>
          </cell>
          <cell r="U2913">
            <v>12000</v>
          </cell>
          <cell r="V2913">
            <v>7</v>
          </cell>
          <cell r="W2913">
            <v>5</v>
          </cell>
          <cell r="X2913">
            <v>2</v>
          </cell>
          <cell r="Y2913">
            <v>71.428571428571431</v>
          </cell>
          <cell r="Z2913">
            <v>8571.4285714285725</v>
          </cell>
          <cell r="AA2913">
            <v>3428.5714285714275</v>
          </cell>
          <cell r="AB2913">
            <v>342857.14285714272</v>
          </cell>
          <cell r="AC2913">
            <v>3428.5614285714273</v>
          </cell>
          <cell r="AD2913">
            <v>0</v>
          </cell>
          <cell r="AE2913">
            <v>3428.5714285714275</v>
          </cell>
          <cell r="AF2913">
            <v>0</v>
          </cell>
          <cell r="AG2913">
            <v>71.428571428571402</v>
          </cell>
          <cell r="AH2913">
            <v>142.85714285714286</v>
          </cell>
        </row>
        <row r="2914">
          <cell r="A2914">
            <v>5374</v>
          </cell>
          <cell r="B2914" t="str">
            <v>Вод-д на тер диспанс по ул Гастелло 23</v>
          </cell>
          <cell r="C2914">
            <v>4</v>
          </cell>
          <cell r="D2914" t="str">
            <v>25</v>
          </cell>
          <cell r="E2914" t="str">
            <v>11.05.05</v>
          </cell>
          <cell r="F2914" t="str">
            <v/>
          </cell>
          <cell r="G2914" t="str">
            <v xml:space="preserve">  .  .</v>
          </cell>
          <cell r="H2914">
            <v>25328.87</v>
          </cell>
          <cell r="I2914">
            <v>0</v>
          </cell>
          <cell r="J2914">
            <v>0</v>
          </cell>
          <cell r="K2914">
            <v>25328.87</v>
          </cell>
          <cell r="L2914">
            <v>0</v>
          </cell>
          <cell r="M2914">
            <v>84.43</v>
          </cell>
          <cell r="N2914">
            <v>84.43</v>
          </cell>
          <cell r="O2914">
            <v>2447.63</v>
          </cell>
          <cell r="P2914">
            <v>22881.24</v>
          </cell>
          <cell r="Q2914">
            <v>126.64</v>
          </cell>
          <cell r="R2914">
            <v>123</v>
          </cell>
          <cell r="S2914">
            <v>935</v>
          </cell>
          <cell r="T2914" t="str">
            <v>Амортизация (водопровод)</v>
          </cell>
          <cell r="U2914">
            <v>141440</v>
          </cell>
          <cell r="V2914">
            <v>38</v>
          </cell>
          <cell r="W2914">
            <v>13</v>
          </cell>
          <cell r="X2914">
            <v>25</v>
          </cell>
          <cell r="Y2914">
            <v>34.210526315789473</v>
          </cell>
          <cell r="Z2914">
            <v>48387.368421052633</v>
          </cell>
          <cell r="AA2914">
            <v>93052.631578947359</v>
          </cell>
          <cell r="AB2914">
            <v>4.0667652443201225</v>
          </cell>
          <cell r="AC2914">
            <v>77677.69819390263</v>
          </cell>
          <cell r="AD2914">
            <v>7506.3066149552624</v>
          </cell>
          <cell r="AE2914">
            <v>103006.56819390263</v>
          </cell>
          <cell r="AF2914">
            <v>9953.9366149552625</v>
          </cell>
          <cell r="AG2914">
            <v>343.35522731300875</v>
          </cell>
          <cell r="AH2914">
            <v>310.17543859649123</v>
          </cell>
        </row>
        <row r="2915">
          <cell r="A2915">
            <v>5375</v>
          </cell>
          <cell r="B2915" t="str">
            <v>Канал сети по ул Гастелло 23</v>
          </cell>
          <cell r="C2915">
            <v>3.6</v>
          </cell>
          <cell r="D2915" t="str">
            <v>28</v>
          </cell>
          <cell r="E2915" t="str">
            <v>11.05.05</v>
          </cell>
          <cell r="F2915" t="str">
            <v/>
          </cell>
          <cell r="G2915" t="str">
            <v xml:space="preserve">  .  .</v>
          </cell>
          <cell r="H2915">
            <v>37805.660000000003</v>
          </cell>
          <cell r="I2915">
            <v>0</v>
          </cell>
          <cell r="J2915">
            <v>0</v>
          </cell>
          <cell r="K2915">
            <v>37805.660000000003</v>
          </cell>
          <cell r="L2915">
            <v>0</v>
          </cell>
          <cell r="M2915">
            <v>113.42</v>
          </cell>
          <cell r="N2915">
            <v>113.42</v>
          </cell>
          <cell r="O2915">
            <v>2886.22</v>
          </cell>
          <cell r="P2915">
            <v>34919.440000000002</v>
          </cell>
          <cell r="Q2915">
            <v>189.03</v>
          </cell>
          <cell r="R2915">
            <v>123</v>
          </cell>
          <cell r="S2915">
            <v>935</v>
          </cell>
          <cell r="T2915" t="str">
            <v>Амортизация (канализация)</v>
          </cell>
          <cell r="U2915">
            <v>1881900</v>
          </cell>
          <cell r="V2915">
            <v>33.799999999999997</v>
          </cell>
          <cell r="W2915">
            <v>13</v>
          </cell>
          <cell r="X2915">
            <v>20.8</v>
          </cell>
          <cell r="Y2915">
            <v>38.461538461538467</v>
          </cell>
          <cell r="Z2915">
            <v>723807.69230769249</v>
          </cell>
          <cell r="AA2915">
            <v>1158092.3076923075</v>
          </cell>
          <cell r="AB2915">
            <v>33.16468728285183</v>
          </cell>
          <cell r="AC2915">
            <v>1216007.2314218204</v>
          </cell>
          <cell r="AD2915">
            <v>92834.363729512595</v>
          </cell>
          <cell r="AE2915">
            <v>1253812.8914218203</v>
          </cell>
          <cell r="AF2915">
            <v>95720.583729512597</v>
          </cell>
          <cell r="AG2915">
            <v>3761.4386742654606</v>
          </cell>
          <cell r="AH2915">
            <v>4639.792899408284</v>
          </cell>
        </row>
        <row r="2916">
          <cell r="A2916">
            <v>5376</v>
          </cell>
          <cell r="B2916" t="str">
            <v>КСЕРОКС 5316</v>
          </cell>
          <cell r="C2916">
            <v>15</v>
          </cell>
          <cell r="D2916" t="str">
            <v>7</v>
          </cell>
          <cell r="E2916" t="str">
            <v>11.05.05</v>
          </cell>
          <cell r="F2916" t="str">
            <v/>
          </cell>
          <cell r="G2916" t="str">
            <v xml:space="preserve">  .  .</v>
          </cell>
          <cell r="H2916">
            <v>0.01</v>
          </cell>
          <cell r="I2916">
            <v>0</v>
          </cell>
          <cell r="J2916">
            <v>0</v>
          </cell>
          <cell r="K2916">
            <v>0.01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0.01</v>
          </cell>
          <cell r="Q2916">
            <v>0</v>
          </cell>
          <cell r="R2916">
            <v>123</v>
          </cell>
          <cell r="S2916">
            <v>821.1</v>
          </cell>
          <cell r="T2916" t="str">
            <v/>
          </cell>
          <cell r="U2916">
            <v>126000</v>
          </cell>
          <cell r="V2916">
            <v>13</v>
          </cell>
          <cell r="W2916">
            <v>8</v>
          </cell>
          <cell r="X2916">
            <v>5</v>
          </cell>
          <cell r="Y2916">
            <v>61.53846153846154</v>
          </cell>
          <cell r="Z2916">
            <v>77538.461538461546</v>
          </cell>
          <cell r="AA2916">
            <v>48461.538461538454</v>
          </cell>
          <cell r="AB2916">
            <v>4846153.8461538451</v>
          </cell>
          <cell r="AC2916">
            <v>48461.528461538452</v>
          </cell>
          <cell r="AD2916">
            <v>0</v>
          </cell>
          <cell r="AE2916">
            <v>48461.538461538454</v>
          </cell>
          <cell r="AF2916">
            <v>0</v>
          </cell>
          <cell r="AG2916">
            <v>605.7692307692306</v>
          </cell>
          <cell r="AH2916">
            <v>807.69230769230762</v>
          </cell>
        </row>
        <row r="2917">
          <cell r="A2917">
            <v>5379</v>
          </cell>
          <cell r="B2917" t="str">
            <v>Кан-ция от жил дома 18 по Б-Мира</v>
          </cell>
          <cell r="C2917">
            <v>3.6</v>
          </cell>
          <cell r="D2917" t="str">
            <v>28</v>
          </cell>
          <cell r="E2917" t="str">
            <v>11.05.05</v>
          </cell>
          <cell r="F2917" t="str">
            <v/>
          </cell>
          <cell r="G2917" t="str">
            <v xml:space="preserve">  .  .</v>
          </cell>
          <cell r="H2917">
            <v>17981.150000000001</v>
          </cell>
          <cell r="I2917">
            <v>0</v>
          </cell>
          <cell r="J2917">
            <v>0</v>
          </cell>
          <cell r="K2917">
            <v>17981.150000000001</v>
          </cell>
          <cell r="L2917">
            <v>0</v>
          </cell>
          <cell r="M2917">
            <v>53.94</v>
          </cell>
          <cell r="N2917">
            <v>53.94</v>
          </cell>
          <cell r="O2917">
            <v>1563.72</v>
          </cell>
          <cell r="P2917">
            <v>16417.43</v>
          </cell>
          <cell r="Q2917">
            <v>89.91</v>
          </cell>
          <cell r="R2917">
            <v>123</v>
          </cell>
          <cell r="S2917">
            <v>935</v>
          </cell>
          <cell r="T2917" t="str">
            <v>Амортизация (канализация)</v>
          </cell>
          <cell r="U2917">
            <v>125499.5</v>
          </cell>
          <cell r="V2917">
            <v>33.799999999999997</v>
          </cell>
          <cell r="W2917">
            <v>13</v>
          </cell>
          <cell r="X2917">
            <v>20.8</v>
          </cell>
          <cell r="Y2917">
            <v>38.461538461538467</v>
          </cell>
          <cell r="Z2917">
            <v>48269.038461538468</v>
          </cell>
          <cell r="AA2917">
            <v>77230.461538461532</v>
          </cell>
          <cell r="AB2917">
            <v>4.7041748640598149</v>
          </cell>
          <cell r="AC2917">
            <v>66605.323856889154</v>
          </cell>
          <cell r="AD2917">
            <v>5792.2923184276133</v>
          </cell>
          <cell r="AE2917">
            <v>84586.473856889148</v>
          </cell>
          <cell r="AF2917">
            <v>7356.0123184276135</v>
          </cell>
          <cell r="AG2917">
            <v>253.75942157066746</v>
          </cell>
          <cell r="AH2917">
            <v>309.41691321499019</v>
          </cell>
        </row>
        <row r="2918">
          <cell r="A2918">
            <v>5380</v>
          </cell>
          <cell r="B2918" t="str">
            <v>Вод-д ул Б-Мира 18</v>
          </cell>
          <cell r="C2918">
            <v>4</v>
          </cell>
          <cell r="D2918" t="str">
            <v>25</v>
          </cell>
          <cell r="E2918" t="str">
            <v>11.05.05</v>
          </cell>
          <cell r="F2918" t="str">
            <v/>
          </cell>
          <cell r="G2918" t="str">
            <v xml:space="preserve">  .  .</v>
          </cell>
          <cell r="H2918">
            <v>2819.55</v>
          </cell>
          <cell r="I2918">
            <v>0</v>
          </cell>
          <cell r="J2918">
            <v>0</v>
          </cell>
          <cell r="K2918">
            <v>2819.55</v>
          </cell>
          <cell r="L2918">
            <v>0</v>
          </cell>
          <cell r="M2918">
            <v>9.4</v>
          </cell>
          <cell r="N2918">
            <v>9.4</v>
          </cell>
          <cell r="O2918">
            <v>272.5</v>
          </cell>
          <cell r="P2918">
            <v>2547.0500000000002</v>
          </cell>
          <cell r="Q2918">
            <v>14.1</v>
          </cell>
          <cell r="R2918">
            <v>123</v>
          </cell>
          <cell r="S2918">
            <v>935</v>
          </cell>
          <cell r="T2918" t="str">
            <v>Амортизация (водопровод)</v>
          </cell>
          <cell r="U2918">
            <v>2530</v>
          </cell>
          <cell r="V2918">
            <v>38</v>
          </cell>
          <cell r="W2918">
            <v>13</v>
          </cell>
          <cell r="X2918">
            <v>25</v>
          </cell>
          <cell r="Y2918">
            <v>34.210526315789473</v>
          </cell>
          <cell r="Z2918">
            <v>865.52631578947376</v>
          </cell>
          <cell r="AA2918">
            <v>1664.4736842105262</v>
          </cell>
          <cell r="AB2918">
            <v>0.65349077725624782</v>
          </cell>
          <cell r="AC2918">
            <v>-977.00007898714648</v>
          </cell>
          <cell r="AD2918">
            <v>-94.423763197672457</v>
          </cell>
          <cell r="AE2918">
            <v>1842.5499210128537</v>
          </cell>
          <cell r="AF2918">
            <v>178.07623680232754</v>
          </cell>
          <cell r="AG2918">
            <v>6.1418330700428454</v>
          </cell>
          <cell r="AH2918">
            <v>5.5482456140350882</v>
          </cell>
        </row>
        <row r="2919">
          <cell r="A2919">
            <v>5384</v>
          </cell>
          <cell r="B2919" t="str">
            <v>КТП-160-6-0/4</v>
          </cell>
          <cell r="C2919">
            <v>7</v>
          </cell>
          <cell r="D2919" t="str">
            <v>14</v>
          </cell>
          <cell r="E2919" t="str">
            <v>11.05.05</v>
          </cell>
          <cell r="F2919" t="str">
            <v/>
          </cell>
          <cell r="G2919" t="str">
            <v xml:space="preserve">  .  .</v>
          </cell>
          <cell r="H2919">
            <v>7112.52</v>
          </cell>
          <cell r="I2919">
            <v>0</v>
          </cell>
          <cell r="J2919">
            <v>0</v>
          </cell>
          <cell r="K2919">
            <v>7112.52</v>
          </cell>
          <cell r="L2919">
            <v>0</v>
          </cell>
          <cell r="M2919">
            <v>41.49</v>
          </cell>
          <cell r="N2919">
            <v>41.49</v>
          </cell>
          <cell r="O2919">
            <v>1202.79</v>
          </cell>
          <cell r="P2919">
            <v>5909.73</v>
          </cell>
          <cell r="Q2919">
            <v>35.56</v>
          </cell>
          <cell r="R2919">
            <v>123</v>
          </cell>
          <cell r="S2919">
            <v>935</v>
          </cell>
          <cell r="T2919" t="str">
            <v>Амортизация Перекачка сточной жидкости</v>
          </cell>
          <cell r="U2919">
            <v>1400000</v>
          </cell>
          <cell r="V2919">
            <v>27</v>
          </cell>
          <cell r="W2919">
            <v>15</v>
          </cell>
          <cell r="X2919">
            <v>12</v>
          </cell>
          <cell r="Y2919">
            <v>55.555555555555557</v>
          </cell>
          <cell r="Z2919">
            <v>777777.77777777787</v>
          </cell>
          <cell r="AA2919">
            <v>622222.22222222213</v>
          </cell>
          <cell r="AB2919">
            <v>105.28775802316217</v>
          </cell>
          <cell r="AC2919">
            <v>741748.76469490142</v>
          </cell>
          <cell r="AD2919">
            <v>125436.27247267922</v>
          </cell>
          <cell r="AE2919">
            <v>748861.28469490143</v>
          </cell>
          <cell r="AF2919">
            <v>126639.06247267922</v>
          </cell>
          <cell r="AG2919">
            <v>4368.3574940535918</v>
          </cell>
          <cell r="AH2919">
            <v>4320.9876543209875</v>
          </cell>
        </row>
        <row r="2920">
          <cell r="A2920">
            <v>5389</v>
          </cell>
          <cell r="B2920" t="str">
            <v>Телевизор Витязь</v>
          </cell>
          <cell r="C2920">
            <v>25</v>
          </cell>
          <cell r="D2920" t="str">
            <v>4</v>
          </cell>
          <cell r="E2920" t="str">
            <v>11.05.05</v>
          </cell>
          <cell r="F2920" t="str">
            <v/>
          </cell>
          <cell r="G2920" t="str">
            <v xml:space="preserve">  .  .</v>
          </cell>
          <cell r="H2920">
            <v>0.01</v>
          </cell>
          <cell r="I2920">
            <v>0</v>
          </cell>
          <cell r="J2920">
            <v>0</v>
          </cell>
          <cell r="K2920">
            <v>0.01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0.01</v>
          </cell>
          <cell r="Q2920">
            <v>0</v>
          </cell>
          <cell r="R2920">
            <v>123</v>
          </cell>
          <cell r="S2920">
            <v>935</v>
          </cell>
          <cell r="T2920" t="str">
            <v>Амортизация Очистка сточной жидкости</v>
          </cell>
          <cell r="U2920">
            <v>4000</v>
          </cell>
          <cell r="V2920">
            <v>7</v>
          </cell>
          <cell r="W2920">
            <v>5</v>
          </cell>
          <cell r="X2920">
            <v>2</v>
          </cell>
          <cell r="Y2920">
            <v>71.428571428571431</v>
          </cell>
          <cell r="Z2920">
            <v>2857.1428571428573</v>
          </cell>
          <cell r="AA2920">
            <v>1142.8571428571427</v>
          </cell>
          <cell r="AB2920">
            <v>114285.71428571426</v>
          </cell>
          <cell r="AC2920">
            <v>1142.8471428571427</v>
          </cell>
          <cell r="AD2920">
            <v>0</v>
          </cell>
          <cell r="AE2920">
            <v>1142.8571428571427</v>
          </cell>
          <cell r="AF2920">
            <v>0</v>
          </cell>
          <cell r="AG2920">
            <v>23.809523809523807</v>
          </cell>
          <cell r="AH2920">
            <v>47.61904761904762</v>
          </cell>
        </row>
        <row r="2921">
          <cell r="A2921">
            <v>5394</v>
          </cell>
          <cell r="B2921" t="str">
            <v>Телевизор Витязь</v>
          </cell>
          <cell r="C2921">
            <v>25</v>
          </cell>
          <cell r="D2921" t="str">
            <v>4</v>
          </cell>
          <cell r="E2921" t="str">
            <v>11.05.05</v>
          </cell>
          <cell r="F2921" t="str">
            <v/>
          </cell>
          <cell r="G2921" t="str">
            <v xml:space="preserve">  .  .</v>
          </cell>
          <cell r="H2921">
            <v>0.01</v>
          </cell>
          <cell r="I2921">
            <v>0</v>
          </cell>
          <cell r="J2921">
            <v>0</v>
          </cell>
          <cell r="K2921">
            <v>0.01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0.01</v>
          </cell>
          <cell r="Q2921">
            <v>0</v>
          </cell>
          <cell r="R2921">
            <v>123</v>
          </cell>
          <cell r="S2921">
            <v>935</v>
          </cell>
          <cell r="T2921" t="str">
            <v/>
          </cell>
          <cell r="U2921">
            <v>4000</v>
          </cell>
          <cell r="V2921">
            <v>7</v>
          </cell>
          <cell r="W2921">
            <v>5</v>
          </cell>
          <cell r="X2921">
            <v>2</v>
          </cell>
          <cell r="Y2921">
            <v>71.428571428571431</v>
          </cell>
          <cell r="Z2921">
            <v>2857.1428571428573</v>
          </cell>
          <cell r="AA2921">
            <v>1142.8571428571427</v>
          </cell>
          <cell r="AB2921">
            <v>114285.71428571426</v>
          </cell>
          <cell r="AC2921">
            <v>1142.8471428571427</v>
          </cell>
          <cell r="AD2921">
            <v>0</v>
          </cell>
          <cell r="AE2921">
            <v>1142.8571428571427</v>
          </cell>
          <cell r="AF2921">
            <v>0</v>
          </cell>
          <cell r="AG2921">
            <v>23.809523809523807</v>
          </cell>
          <cell r="AH2921">
            <v>47.61904761904762</v>
          </cell>
        </row>
        <row r="2922">
          <cell r="A2922">
            <v>5395</v>
          </cell>
          <cell r="B2922" t="str">
            <v>Полуприцеп 93-70-01 33-50 МА</v>
          </cell>
          <cell r="C2922">
            <v>10</v>
          </cell>
          <cell r="D2922" t="str">
            <v>10</v>
          </cell>
          <cell r="E2922" t="str">
            <v>11.05.05</v>
          </cell>
          <cell r="F2922" t="str">
            <v>№ рамы 267849</v>
          </cell>
          <cell r="G2922" t="str">
            <v>01.01.91</v>
          </cell>
          <cell r="H2922">
            <v>0.01</v>
          </cell>
          <cell r="I2922">
            <v>0</v>
          </cell>
          <cell r="J2922">
            <v>0</v>
          </cell>
          <cell r="K2922">
            <v>0.01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0.01</v>
          </cell>
          <cell r="Q2922">
            <v>0</v>
          </cell>
          <cell r="R2922">
            <v>124</v>
          </cell>
          <cell r="S2922">
            <v>821.1</v>
          </cell>
          <cell r="T2922" t="str">
            <v>Амортизация (канализация)</v>
          </cell>
          <cell r="U2922">
            <v>280000</v>
          </cell>
          <cell r="V2922">
            <v>24</v>
          </cell>
          <cell r="W2922">
            <v>16</v>
          </cell>
          <cell r="X2922">
            <v>8</v>
          </cell>
          <cell r="Y2922">
            <v>66.666666666666657</v>
          </cell>
          <cell r="Z2922">
            <v>186666.66666666663</v>
          </cell>
          <cell r="AA2922">
            <v>93333.333333333372</v>
          </cell>
          <cell r="AB2922">
            <v>9333333.3333333377</v>
          </cell>
          <cell r="AC2922">
            <v>93333.323333333377</v>
          </cell>
          <cell r="AD2922">
            <v>0</v>
          </cell>
          <cell r="AE2922">
            <v>93333.333333333372</v>
          </cell>
          <cell r="AF2922">
            <v>0</v>
          </cell>
          <cell r="AG2922">
            <v>777.77777777777817</v>
          </cell>
          <cell r="AH2922">
            <v>972.22222222222217</v>
          </cell>
        </row>
        <row r="2923">
          <cell r="A2923">
            <v>5396</v>
          </cell>
          <cell r="B2923" t="str">
            <v>Кан-ция от д 3а по ул Белинского</v>
          </cell>
          <cell r="C2923">
            <v>3.6</v>
          </cell>
          <cell r="D2923" t="str">
            <v>28</v>
          </cell>
          <cell r="E2923" t="str">
            <v>11.05.05</v>
          </cell>
          <cell r="F2923" t="str">
            <v/>
          </cell>
          <cell r="G2923" t="str">
            <v xml:space="preserve">  .  .</v>
          </cell>
          <cell r="H2923">
            <v>2650.7</v>
          </cell>
          <cell r="I2923">
            <v>0</v>
          </cell>
          <cell r="J2923">
            <v>0</v>
          </cell>
          <cell r="K2923">
            <v>2650.7</v>
          </cell>
          <cell r="L2923">
            <v>0</v>
          </cell>
          <cell r="M2923">
            <v>7.95</v>
          </cell>
          <cell r="N2923">
            <v>7.95</v>
          </cell>
          <cell r="O2923">
            <v>230.47</v>
          </cell>
          <cell r="P2923">
            <v>2420.23</v>
          </cell>
          <cell r="Q2923">
            <v>13.25</v>
          </cell>
          <cell r="R2923">
            <v>123</v>
          </cell>
          <cell r="S2923">
            <v>935</v>
          </cell>
          <cell r="T2923" t="str">
            <v>Амортизация (канализация)</v>
          </cell>
          <cell r="U2923">
            <v>4250</v>
          </cell>
          <cell r="V2923">
            <v>36.4</v>
          </cell>
          <cell r="W2923">
            <v>14</v>
          </cell>
          <cell r="X2923">
            <v>22.4</v>
          </cell>
          <cell r="Y2923">
            <v>38.46153846153846</v>
          </cell>
          <cell r="Z2923">
            <v>1634.6153846153845</v>
          </cell>
          <cell r="AA2923">
            <v>2615.3846153846152</v>
          </cell>
          <cell r="AB2923">
            <v>1.080634739419235</v>
          </cell>
          <cell r="AC2923">
            <v>213.73850377856616</v>
          </cell>
          <cell r="AD2923">
            <v>18.583888393951099</v>
          </cell>
          <cell r="AE2923">
            <v>2864.438503778566</v>
          </cell>
          <cell r="AF2923">
            <v>249.0538883939511</v>
          </cell>
          <cell r="AG2923">
            <v>8.5933155113356978</v>
          </cell>
          <cell r="AH2923">
            <v>9.7298534798534799</v>
          </cell>
        </row>
        <row r="2924">
          <cell r="A2924">
            <v>5397</v>
          </cell>
          <cell r="B2924" t="str">
            <v>Насос КМ 100-80</v>
          </cell>
          <cell r="C2924">
            <v>12.5</v>
          </cell>
          <cell r="D2924" t="str">
            <v>8</v>
          </cell>
          <cell r="E2924" t="str">
            <v>11.05.05</v>
          </cell>
          <cell r="F2924" t="str">
            <v/>
          </cell>
          <cell r="G2924" t="str">
            <v xml:space="preserve">  .  .</v>
          </cell>
          <cell r="H2924">
            <v>0.01</v>
          </cell>
          <cell r="I2924">
            <v>0</v>
          </cell>
          <cell r="J2924">
            <v>0</v>
          </cell>
          <cell r="K2924">
            <v>0.01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0.01</v>
          </cell>
          <cell r="Q2924">
            <v>0</v>
          </cell>
          <cell r="R2924">
            <v>123</v>
          </cell>
          <cell r="S2924">
            <v>935</v>
          </cell>
          <cell r="T2924" t="str">
            <v>Амортизация (водопровод)</v>
          </cell>
          <cell r="U2924">
            <v>98000</v>
          </cell>
          <cell r="V2924">
            <v>15</v>
          </cell>
          <cell r="W2924">
            <v>9</v>
          </cell>
          <cell r="X2924">
            <v>6</v>
          </cell>
          <cell r="Y2924">
            <v>60</v>
          </cell>
          <cell r="Z2924">
            <v>58800</v>
          </cell>
          <cell r="AA2924">
            <v>39200</v>
          </cell>
          <cell r="AB2924">
            <v>3920000</v>
          </cell>
          <cell r="AC2924">
            <v>39199.99</v>
          </cell>
          <cell r="AD2924">
            <v>0</v>
          </cell>
          <cell r="AE2924">
            <v>39200</v>
          </cell>
          <cell r="AF2924">
            <v>0</v>
          </cell>
          <cell r="AG2924">
            <v>408.33333333333331</v>
          </cell>
          <cell r="AH2924">
            <v>544.44444444444446</v>
          </cell>
        </row>
        <row r="2925">
          <cell r="A2925">
            <v>5411</v>
          </cell>
          <cell r="B2925" t="str">
            <v>Кондиционер</v>
          </cell>
          <cell r="C2925">
            <v>10</v>
          </cell>
          <cell r="D2925" t="str">
            <v>10</v>
          </cell>
          <cell r="E2925" t="str">
            <v>11.05.05</v>
          </cell>
          <cell r="F2925" t="str">
            <v/>
          </cell>
          <cell r="G2925" t="str">
            <v xml:space="preserve">  .  .</v>
          </cell>
          <cell r="H2925">
            <v>0.01</v>
          </cell>
          <cell r="I2925">
            <v>0</v>
          </cell>
          <cell r="J2925">
            <v>0</v>
          </cell>
          <cell r="K2925">
            <v>0.01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0.01</v>
          </cell>
          <cell r="Q2925">
            <v>0</v>
          </cell>
          <cell r="R2925">
            <v>123</v>
          </cell>
          <cell r="S2925">
            <v>821.1</v>
          </cell>
          <cell r="T2925" t="str">
            <v/>
          </cell>
          <cell r="U2925">
            <v>54500</v>
          </cell>
          <cell r="V2925">
            <v>19</v>
          </cell>
          <cell r="W2925">
            <v>11</v>
          </cell>
          <cell r="X2925">
            <v>8</v>
          </cell>
          <cell r="Y2925">
            <v>57.894736842105267</v>
          </cell>
          <cell r="Z2925">
            <v>31552.63157894737</v>
          </cell>
          <cell r="AA2925">
            <v>22947.36842105263</v>
          </cell>
          <cell r="AB2925">
            <v>2294736.8421052629</v>
          </cell>
          <cell r="AC2925">
            <v>22947.358421052631</v>
          </cell>
          <cell r="AD2925">
            <v>0</v>
          </cell>
          <cell r="AE2925">
            <v>22947.36842105263</v>
          </cell>
          <cell r="AF2925">
            <v>0</v>
          </cell>
          <cell r="AG2925">
            <v>191.22807017543857</v>
          </cell>
          <cell r="AH2925">
            <v>239.03508771929822</v>
          </cell>
        </row>
        <row r="2926">
          <cell r="A2926">
            <v>5418</v>
          </cell>
          <cell r="B2926" t="str">
            <v>Радиостанция</v>
          </cell>
          <cell r="C2926">
            <v>25</v>
          </cell>
          <cell r="D2926" t="str">
            <v>4</v>
          </cell>
          <cell r="E2926" t="str">
            <v>11.05.05</v>
          </cell>
          <cell r="F2926" t="str">
            <v/>
          </cell>
          <cell r="G2926" t="str">
            <v xml:space="preserve">  .  .</v>
          </cell>
          <cell r="H2926">
            <v>0.01</v>
          </cell>
          <cell r="I2926">
            <v>0</v>
          </cell>
          <cell r="J2926">
            <v>0</v>
          </cell>
          <cell r="K2926">
            <v>0.01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0.01</v>
          </cell>
          <cell r="Q2926">
            <v>0</v>
          </cell>
          <cell r="R2926">
            <v>123</v>
          </cell>
          <cell r="S2926">
            <v>821.1</v>
          </cell>
          <cell r="T2926" t="str">
            <v/>
          </cell>
          <cell r="U2926">
            <v>12000</v>
          </cell>
          <cell r="V2926">
            <v>7</v>
          </cell>
          <cell r="W2926">
            <v>5</v>
          </cell>
          <cell r="X2926">
            <v>2</v>
          </cell>
          <cell r="Y2926">
            <v>71.428571428571431</v>
          </cell>
          <cell r="Z2926">
            <v>8571.4285714285725</v>
          </cell>
          <cell r="AA2926">
            <v>3428.5714285714275</v>
          </cell>
          <cell r="AB2926">
            <v>342857.14285714272</v>
          </cell>
          <cell r="AC2926">
            <v>3428.5614285714273</v>
          </cell>
          <cell r="AD2926">
            <v>0</v>
          </cell>
          <cell r="AE2926">
            <v>3428.5714285714275</v>
          </cell>
          <cell r="AF2926">
            <v>0</v>
          </cell>
          <cell r="AG2926">
            <v>71.428571428571402</v>
          </cell>
          <cell r="AH2926">
            <v>142.85714285714286</v>
          </cell>
        </row>
        <row r="2927">
          <cell r="A2927">
            <v>5419</v>
          </cell>
          <cell r="B2927" t="str">
            <v>Радиостанция</v>
          </cell>
          <cell r="C2927">
            <v>25</v>
          </cell>
          <cell r="D2927" t="str">
            <v>4</v>
          </cell>
          <cell r="E2927" t="str">
            <v>11.05.05</v>
          </cell>
          <cell r="F2927" t="str">
            <v/>
          </cell>
          <cell r="G2927" t="str">
            <v xml:space="preserve">  .  .</v>
          </cell>
          <cell r="H2927">
            <v>0.01</v>
          </cell>
          <cell r="I2927">
            <v>0</v>
          </cell>
          <cell r="J2927">
            <v>0</v>
          </cell>
          <cell r="K2927">
            <v>0.01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0.01</v>
          </cell>
          <cell r="Q2927">
            <v>0</v>
          </cell>
          <cell r="R2927">
            <v>123</v>
          </cell>
          <cell r="S2927">
            <v>821.1</v>
          </cell>
          <cell r="T2927" t="str">
            <v>Амортизация Водопровод</v>
          </cell>
          <cell r="U2927">
            <v>12000</v>
          </cell>
          <cell r="V2927">
            <v>7</v>
          </cell>
          <cell r="W2927">
            <v>5</v>
          </cell>
          <cell r="X2927">
            <v>2</v>
          </cell>
          <cell r="Y2927">
            <v>71.428571428571431</v>
          </cell>
          <cell r="Z2927">
            <v>8571.4285714285725</v>
          </cell>
          <cell r="AA2927">
            <v>3428.5714285714275</v>
          </cell>
          <cell r="AB2927">
            <v>342857.14285714272</v>
          </cell>
          <cell r="AC2927">
            <v>3428.5614285714273</v>
          </cell>
          <cell r="AD2927">
            <v>0</v>
          </cell>
          <cell r="AE2927">
            <v>3428.5714285714275</v>
          </cell>
          <cell r="AF2927">
            <v>0</v>
          </cell>
          <cell r="AG2927">
            <v>71.428571428571402</v>
          </cell>
          <cell r="AH2927">
            <v>142.85714285714286</v>
          </cell>
        </row>
        <row r="2928">
          <cell r="A2928">
            <v>5420</v>
          </cell>
          <cell r="B2928" t="str">
            <v>Радиостанция</v>
          </cell>
          <cell r="C2928">
            <v>25</v>
          </cell>
          <cell r="D2928" t="str">
            <v>4</v>
          </cell>
          <cell r="E2928" t="str">
            <v>11.05.05</v>
          </cell>
          <cell r="F2928" t="str">
            <v/>
          </cell>
          <cell r="G2928" t="str">
            <v xml:space="preserve">  .  .</v>
          </cell>
          <cell r="H2928">
            <v>0.01</v>
          </cell>
          <cell r="I2928">
            <v>0</v>
          </cell>
          <cell r="J2928">
            <v>0</v>
          </cell>
          <cell r="K2928">
            <v>0.01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0.01</v>
          </cell>
          <cell r="Q2928">
            <v>0</v>
          </cell>
          <cell r="R2928">
            <v>123</v>
          </cell>
          <cell r="S2928">
            <v>821.1</v>
          </cell>
          <cell r="T2928" t="str">
            <v>Амортизация Водопровод</v>
          </cell>
          <cell r="U2928">
            <v>12000</v>
          </cell>
          <cell r="V2928">
            <v>7</v>
          </cell>
          <cell r="W2928">
            <v>5</v>
          </cell>
          <cell r="X2928">
            <v>2</v>
          </cell>
          <cell r="Y2928">
            <v>71.428571428571431</v>
          </cell>
          <cell r="Z2928">
            <v>8571.4285714285725</v>
          </cell>
          <cell r="AA2928">
            <v>3428.5714285714275</v>
          </cell>
          <cell r="AB2928">
            <v>342857.14285714272</v>
          </cell>
          <cell r="AC2928">
            <v>3428.5614285714273</v>
          </cell>
          <cell r="AD2928">
            <v>0</v>
          </cell>
          <cell r="AE2928">
            <v>3428.5714285714275</v>
          </cell>
          <cell r="AF2928">
            <v>0</v>
          </cell>
          <cell r="AG2928">
            <v>71.428571428571402</v>
          </cell>
          <cell r="AH2928">
            <v>142.85714285714286</v>
          </cell>
        </row>
        <row r="2929">
          <cell r="A2929">
            <v>5421</v>
          </cell>
          <cell r="B2929" t="str">
            <v>Радиостанция</v>
          </cell>
          <cell r="C2929">
            <v>25</v>
          </cell>
          <cell r="D2929" t="str">
            <v>4</v>
          </cell>
          <cell r="E2929" t="str">
            <v>11.05.05</v>
          </cell>
          <cell r="F2929" t="str">
            <v/>
          </cell>
          <cell r="G2929" t="str">
            <v xml:space="preserve">  .  .</v>
          </cell>
          <cell r="H2929">
            <v>0.01</v>
          </cell>
          <cell r="I2929">
            <v>0</v>
          </cell>
          <cell r="J2929">
            <v>0</v>
          </cell>
          <cell r="K2929">
            <v>0.01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0.01</v>
          </cell>
          <cell r="Q2929">
            <v>0</v>
          </cell>
          <cell r="R2929">
            <v>123</v>
          </cell>
          <cell r="S2929">
            <v>821.1</v>
          </cell>
          <cell r="T2929" t="str">
            <v>Амортизация Водопровод</v>
          </cell>
          <cell r="U2929">
            <v>12000</v>
          </cell>
          <cell r="V2929">
            <v>7</v>
          </cell>
          <cell r="W2929">
            <v>5</v>
          </cell>
          <cell r="X2929">
            <v>2</v>
          </cell>
          <cell r="Y2929">
            <v>71.428571428571431</v>
          </cell>
          <cell r="Z2929">
            <v>8571.4285714285725</v>
          </cell>
          <cell r="AA2929">
            <v>3428.5714285714275</v>
          </cell>
          <cell r="AB2929">
            <v>342857.14285714272</v>
          </cell>
          <cell r="AC2929">
            <v>3428.5614285714273</v>
          </cell>
          <cell r="AD2929">
            <v>0</v>
          </cell>
          <cell r="AE2929">
            <v>3428.5714285714275</v>
          </cell>
          <cell r="AF2929">
            <v>0</v>
          </cell>
          <cell r="AG2929">
            <v>71.428571428571402</v>
          </cell>
          <cell r="AH2929">
            <v>142.85714285714286</v>
          </cell>
        </row>
        <row r="2930">
          <cell r="A2930">
            <v>5422</v>
          </cell>
          <cell r="B2930" t="str">
            <v>Радиостанция</v>
          </cell>
          <cell r="C2930">
            <v>25</v>
          </cell>
          <cell r="D2930" t="str">
            <v>4</v>
          </cell>
          <cell r="E2930" t="str">
            <v>11.05.05</v>
          </cell>
          <cell r="F2930" t="str">
            <v/>
          </cell>
          <cell r="G2930" t="str">
            <v xml:space="preserve">  .  .</v>
          </cell>
          <cell r="H2930">
            <v>0.01</v>
          </cell>
          <cell r="I2930">
            <v>0</v>
          </cell>
          <cell r="J2930">
            <v>0</v>
          </cell>
          <cell r="K2930">
            <v>0.01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0.01</v>
          </cell>
          <cell r="Q2930">
            <v>0</v>
          </cell>
          <cell r="R2930">
            <v>123</v>
          </cell>
          <cell r="S2930">
            <v>821.1</v>
          </cell>
          <cell r="T2930" t="str">
            <v>Амортизация Водопровод</v>
          </cell>
          <cell r="U2930">
            <v>12000</v>
          </cell>
          <cell r="V2930">
            <v>7</v>
          </cell>
          <cell r="W2930">
            <v>5</v>
          </cell>
          <cell r="X2930">
            <v>2</v>
          </cell>
          <cell r="Y2930">
            <v>71.428571428571431</v>
          </cell>
          <cell r="Z2930">
            <v>8571.4285714285725</v>
          </cell>
          <cell r="AA2930">
            <v>3428.5714285714275</v>
          </cell>
          <cell r="AB2930">
            <v>342857.14285714272</v>
          </cell>
          <cell r="AC2930">
            <v>3428.5614285714273</v>
          </cell>
          <cell r="AD2930">
            <v>0</v>
          </cell>
          <cell r="AE2930">
            <v>3428.5714285714275</v>
          </cell>
          <cell r="AF2930">
            <v>0</v>
          </cell>
          <cell r="AG2930">
            <v>71.428571428571402</v>
          </cell>
          <cell r="AH2930">
            <v>142.85714285714286</v>
          </cell>
        </row>
        <row r="2931">
          <cell r="A2931">
            <v>5423</v>
          </cell>
          <cell r="B2931" t="str">
            <v>Радиостанция</v>
          </cell>
          <cell r="C2931">
            <v>25</v>
          </cell>
          <cell r="D2931" t="str">
            <v>4</v>
          </cell>
          <cell r="E2931" t="str">
            <v>11.05.05</v>
          </cell>
          <cell r="F2931" t="str">
            <v/>
          </cell>
          <cell r="G2931" t="str">
            <v xml:space="preserve">  .  .</v>
          </cell>
          <cell r="H2931">
            <v>0.01</v>
          </cell>
          <cell r="I2931">
            <v>0</v>
          </cell>
          <cell r="J2931">
            <v>0</v>
          </cell>
          <cell r="K2931">
            <v>0.01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0.01</v>
          </cell>
          <cell r="Q2931">
            <v>0</v>
          </cell>
          <cell r="R2931">
            <v>123</v>
          </cell>
          <cell r="S2931">
            <v>821.1</v>
          </cell>
          <cell r="T2931" t="str">
            <v>Амортизация Водопровод</v>
          </cell>
          <cell r="U2931">
            <v>12000</v>
          </cell>
          <cell r="V2931">
            <v>7</v>
          </cell>
          <cell r="W2931">
            <v>5</v>
          </cell>
          <cell r="X2931">
            <v>2</v>
          </cell>
          <cell r="Y2931">
            <v>71.428571428571431</v>
          </cell>
          <cell r="Z2931">
            <v>8571.4285714285725</v>
          </cell>
          <cell r="AA2931">
            <v>3428.5714285714275</v>
          </cell>
          <cell r="AB2931">
            <v>342857.14285714272</v>
          </cell>
          <cell r="AC2931">
            <v>3428.5614285714273</v>
          </cell>
          <cell r="AD2931">
            <v>0</v>
          </cell>
          <cell r="AE2931">
            <v>3428.5714285714275</v>
          </cell>
          <cell r="AF2931">
            <v>0</v>
          </cell>
          <cell r="AG2931">
            <v>71.428571428571402</v>
          </cell>
          <cell r="AH2931">
            <v>142.85714285714286</v>
          </cell>
        </row>
        <row r="2932">
          <cell r="A2932">
            <v>5424</v>
          </cell>
          <cell r="B2932" t="str">
            <v>Радиостанция</v>
          </cell>
          <cell r="C2932">
            <v>25</v>
          </cell>
          <cell r="D2932" t="str">
            <v>4</v>
          </cell>
          <cell r="E2932" t="str">
            <v>11.05.05</v>
          </cell>
          <cell r="F2932" t="str">
            <v/>
          </cell>
          <cell r="G2932" t="str">
            <v xml:space="preserve">  .  .</v>
          </cell>
          <cell r="H2932">
            <v>0.01</v>
          </cell>
          <cell r="I2932">
            <v>0</v>
          </cell>
          <cell r="J2932">
            <v>0</v>
          </cell>
          <cell r="K2932">
            <v>0.01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0.01</v>
          </cell>
          <cell r="Q2932">
            <v>0</v>
          </cell>
          <cell r="R2932">
            <v>123</v>
          </cell>
          <cell r="S2932">
            <v>821.1</v>
          </cell>
          <cell r="T2932" t="str">
            <v>Амортизация Водопровод</v>
          </cell>
          <cell r="U2932">
            <v>12000</v>
          </cell>
          <cell r="V2932">
            <v>7</v>
          </cell>
          <cell r="W2932">
            <v>5</v>
          </cell>
          <cell r="X2932">
            <v>2</v>
          </cell>
          <cell r="Y2932">
            <v>71.428571428571431</v>
          </cell>
          <cell r="Z2932">
            <v>8571.4285714285725</v>
          </cell>
          <cell r="AA2932">
            <v>3428.5714285714275</v>
          </cell>
          <cell r="AB2932">
            <v>342857.14285714272</v>
          </cell>
          <cell r="AC2932">
            <v>3428.5614285714273</v>
          </cell>
          <cell r="AD2932">
            <v>0</v>
          </cell>
          <cell r="AE2932">
            <v>3428.5714285714275</v>
          </cell>
          <cell r="AF2932">
            <v>0</v>
          </cell>
          <cell r="AG2932">
            <v>71.428571428571402</v>
          </cell>
          <cell r="AH2932">
            <v>142.85714285714286</v>
          </cell>
        </row>
        <row r="2933">
          <cell r="A2933">
            <v>5425</v>
          </cell>
          <cell r="B2933" t="str">
            <v>Радиостанция</v>
          </cell>
          <cell r="C2933">
            <v>25</v>
          </cell>
          <cell r="D2933" t="str">
            <v>4</v>
          </cell>
          <cell r="E2933" t="str">
            <v>11.05.05</v>
          </cell>
          <cell r="F2933" t="str">
            <v/>
          </cell>
          <cell r="G2933" t="str">
            <v xml:space="preserve">  .  .</v>
          </cell>
          <cell r="H2933">
            <v>0.01</v>
          </cell>
          <cell r="I2933">
            <v>0</v>
          </cell>
          <cell r="J2933">
            <v>0</v>
          </cell>
          <cell r="K2933">
            <v>0.01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0.01</v>
          </cell>
          <cell r="Q2933">
            <v>0</v>
          </cell>
          <cell r="R2933">
            <v>123</v>
          </cell>
          <cell r="S2933">
            <v>821.1</v>
          </cell>
          <cell r="T2933" t="str">
            <v>Амортизация Водопровод</v>
          </cell>
          <cell r="U2933">
            <v>12000</v>
          </cell>
          <cell r="V2933">
            <v>7</v>
          </cell>
          <cell r="W2933">
            <v>5</v>
          </cell>
          <cell r="X2933">
            <v>2</v>
          </cell>
          <cell r="Y2933">
            <v>71.428571428571431</v>
          </cell>
          <cell r="Z2933">
            <v>8571.4285714285725</v>
          </cell>
          <cell r="AA2933">
            <v>3428.5714285714275</v>
          </cell>
          <cell r="AB2933">
            <v>342857.14285714272</v>
          </cell>
          <cell r="AC2933">
            <v>3428.5614285714273</v>
          </cell>
          <cell r="AD2933">
            <v>0</v>
          </cell>
          <cell r="AE2933">
            <v>3428.5714285714275</v>
          </cell>
          <cell r="AF2933">
            <v>0</v>
          </cell>
          <cell r="AG2933">
            <v>71.428571428571402</v>
          </cell>
          <cell r="AH2933">
            <v>142.85714285714286</v>
          </cell>
        </row>
        <row r="2934">
          <cell r="A2934">
            <v>5426</v>
          </cell>
          <cell r="B2934" t="str">
            <v>Радиостанция</v>
          </cell>
          <cell r="C2934">
            <v>25</v>
          </cell>
          <cell r="D2934" t="str">
            <v>4</v>
          </cell>
          <cell r="E2934" t="str">
            <v>11.05.05</v>
          </cell>
          <cell r="F2934" t="str">
            <v/>
          </cell>
          <cell r="G2934" t="str">
            <v xml:space="preserve">  .  .</v>
          </cell>
          <cell r="H2934">
            <v>0.01</v>
          </cell>
          <cell r="I2934">
            <v>0</v>
          </cell>
          <cell r="J2934">
            <v>0</v>
          </cell>
          <cell r="K2934">
            <v>0.01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0.01</v>
          </cell>
          <cell r="Q2934">
            <v>0</v>
          </cell>
          <cell r="R2934">
            <v>123</v>
          </cell>
          <cell r="S2934">
            <v>821.1</v>
          </cell>
          <cell r="T2934" t="str">
            <v>Амортизация Водопровод</v>
          </cell>
          <cell r="U2934">
            <v>12000</v>
          </cell>
          <cell r="V2934">
            <v>7</v>
          </cell>
          <cell r="W2934">
            <v>5</v>
          </cell>
          <cell r="X2934">
            <v>2</v>
          </cell>
          <cell r="Y2934">
            <v>71.428571428571431</v>
          </cell>
          <cell r="Z2934">
            <v>8571.4285714285725</v>
          </cell>
          <cell r="AA2934">
            <v>3428.5714285714275</v>
          </cell>
          <cell r="AB2934">
            <v>342857.14285714272</v>
          </cell>
          <cell r="AC2934">
            <v>3428.5614285714273</v>
          </cell>
          <cell r="AD2934">
            <v>0</v>
          </cell>
          <cell r="AE2934">
            <v>3428.5714285714275</v>
          </cell>
          <cell r="AF2934">
            <v>0</v>
          </cell>
          <cell r="AG2934">
            <v>71.428571428571402</v>
          </cell>
          <cell r="AH2934">
            <v>142.85714285714286</v>
          </cell>
        </row>
        <row r="2935">
          <cell r="A2935">
            <v>5427</v>
          </cell>
          <cell r="B2935" t="str">
            <v>Радиостанция</v>
          </cell>
          <cell r="C2935">
            <v>25</v>
          </cell>
          <cell r="D2935" t="str">
            <v>4</v>
          </cell>
          <cell r="E2935" t="str">
            <v>11.05.05</v>
          </cell>
          <cell r="F2935" t="str">
            <v/>
          </cell>
          <cell r="G2935" t="str">
            <v xml:space="preserve">  .  .</v>
          </cell>
          <cell r="H2935">
            <v>0.01</v>
          </cell>
          <cell r="I2935">
            <v>0</v>
          </cell>
          <cell r="J2935">
            <v>0</v>
          </cell>
          <cell r="K2935">
            <v>0.01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0.01</v>
          </cell>
          <cell r="Q2935">
            <v>0</v>
          </cell>
          <cell r="R2935">
            <v>123</v>
          </cell>
          <cell r="S2935">
            <v>821.1</v>
          </cell>
          <cell r="T2935" t="str">
            <v>Амортизация Водопровод</v>
          </cell>
          <cell r="U2935">
            <v>12000</v>
          </cell>
          <cell r="V2935">
            <v>7</v>
          </cell>
          <cell r="W2935">
            <v>5</v>
          </cell>
          <cell r="X2935">
            <v>2</v>
          </cell>
          <cell r="Y2935">
            <v>71.428571428571431</v>
          </cell>
          <cell r="Z2935">
            <v>8571.4285714285725</v>
          </cell>
          <cell r="AA2935">
            <v>3428.5714285714275</v>
          </cell>
          <cell r="AB2935">
            <v>342857.14285714272</v>
          </cell>
          <cell r="AC2935">
            <v>3428.5614285714273</v>
          </cell>
          <cell r="AD2935">
            <v>0</v>
          </cell>
          <cell r="AE2935">
            <v>3428.5714285714275</v>
          </cell>
          <cell r="AF2935">
            <v>0</v>
          </cell>
          <cell r="AG2935">
            <v>71.428571428571402</v>
          </cell>
          <cell r="AH2935">
            <v>142.85714285714286</v>
          </cell>
        </row>
        <row r="2936">
          <cell r="A2936">
            <v>5428</v>
          </cell>
          <cell r="B2936" t="str">
            <v>Радиостанция</v>
          </cell>
          <cell r="C2936">
            <v>25</v>
          </cell>
          <cell r="D2936" t="str">
            <v>4</v>
          </cell>
          <cell r="E2936" t="str">
            <v>11.05.05</v>
          </cell>
          <cell r="F2936" t="str">
            <v/>
          </cell>
          <cell r="G2936" t="str">
            <v xml:space="preserve">  .  .</v>
          </cell>
          <cell r="H2936">
            <v>0.01</v>
          </cell>
          <cell r="I2936">
            <v>0</v>
          </cell>
          <cell r="J2936">
            <v>0</v>
          </cell>
          <cell r="K2936">
            <v>0.01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0.01</v>
          </cell>
          <cell r="Q2936">
            <v>0</v>
          </cell>
          <cell r="R2936">
            <v>123</v>
          </cell>
          <cell r="S2936">
            <v>821.1</v>
          </cell>
          <cell r="T2936" t="str">
            <v>Амортизация Водопровод</v>
          </cell>
          <cell r="U2936">
            <v>12000</v>
          </cell>
          <cell r="V2936">
            <v>7</v>
          </cell>
          <cell r="W2936">
            <v>5</v>
          </cell>
          <cell r="X2936">
            <v>2</v>
          </cell>
          <cell r="Y2936">
            <v>71.428571428571431</v>
          </cell>
          <cell r="Z2936">
            <v>8571.4285714285725</v>
          </cell>
          <cell r="AA2936">
            <v>3428.5714285714275</v>
          </cell>
          <cell r="AB2936">
            <v>342857.14285714272</v>
          </cell>
          <cell r="AC2936">
            <v>3428.5614285714273</v>
          </cell>
          <cell r="AD2936">
            <v>0</v>
          </cell>
          <cell r="AE2936">
            <v>3428.5714285714275</v>
          </cell>
          <cell r="AF2936">
            <v>0</v>
          </cell>
          <cell r="AG2936">
            <v>71.428571428571402</v>
          </cell>
          <cell r="AH2936">
            <v>142.85714285714286</v>
          </cell>
        </row>
        <row r="2937">
          <cell r="A2937">
            <v>5429</v>
          </cell>
          <cell r="B2937" t="str">
            <v>Радиостанция</v>
          </cell>
          <cell r="C2937">
            <v>25</v>
          </cell>
          <cell r="D2937" t="str">
            <v>4</v>
          </cell>
          <cell r="E2937" t="str">
            <v>11.05.05</v>
          </cell>
          <cell r="F2937" t="str">
            <v/>
          </cell>
          <cell r="G2937" t="str">
            <v xml:space="preserve">  .  .</v>
          </cell>
          <cell r="H2937">
            <v>0.01</v>
          </cell>
          <cell r="I2937">
            <v>0</v>
          </cell>
          <cell r="J2937">
            <v>0</v>
          </cell>
          <cell r="K2937">
            <v>0.01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0.01</v>
          </cell>
          <cell r="Q2937">
            <v>0</v>
          </cell>
          <cell r="R2937">
            <v>123</v>
          </cell>
          <cell r="S2937">
            <v>821.1</v>
          </cell>
          <cell r="T2937" t="str">
            <v>Амортизация Водопровод</v>
          </cell>
          <cell r="U2937">
            <v>12000</v>
          </cell>
          <cell r="V2937">
            <v>7</v>
          </cell>
          <cell r="W2937">
            <v>5</v>
          </cell>
          <cell r="X2937">
            <v>2</v>
          </cell>
          <cell r="Y2937">
            <v>71.428571428571431</v>
          </cell>
          <cell r="Z2937">
            <v>8571.4285714285725</v>
          </cell>
          <cell r="AA2937">
            <v>3428.5714285714275</v>
          </cell>
          <cell r="AB2937">
            <v>342857.14285714272</v>
          </cell>
          <cell r="AC2937">
            <v>3428.5614285714273</v>
          </cell>
          <cell r="AD2937">
            <v>0</v>
          </cell>
          <cell r="AE2937">
            <v>3428.5714285714275</v>
          </cell>
          <cell r="AF2937">
            <v>0</v>
          </cell>
          <cell r="AG2937">
            <v>71.428571428571402</v>
          </cell>
          <cell r="AH2937">
            <v>142.85714285714286</v>
          </cell>
        </row>
        <row r="2938">
          <cell r="A2938">
            <v>5430</v>
          </cell>
          <cell r="B2938" t="str">
            <v>Радиостанция</v>
          </cell>
          <cell r="C2938">
            <v>25</v>
          </cell>
          <cell r="D2938" t="str">
            <v>4</v>
          </cell>
          <cell r="E2938" t="str">
            <v>11.05.05</v>
          </cell>
          <cell r="F2938" t="str">
            <v/>
          </cell>
          <cell r="G2938" t="str">
            <v xml:space="preserve">  .  .</v>
          </cell>
          <cell r="H2938">
            <v>0.01</v>
          </cell>
          <cell r="I2938">
            <v>0</v>
          </cell>
          <cell r="J2938">
            <v>0</v>
          </cell>
          <cell r="K2938">
            <v>0.01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0.01</v>
          </cell>
          <cell r="Q2938">
            <v>0</v>
          </cell>
          <cell r="R2938">
            <v>123</v>
          </cell>
          <cell r="S2938">
            <v>821.1</v>
          </cell>
          <cell r="T2938" t="str">
            <v>Амортизация Водопровод</v>
          </cell>
          <cell r="U2938">
            <v>12000</v>
          </cell>
          <cell r="V2938">
            <v>7</v>
          </cell>
          <cell r="W2938">
            <v>5</v>
          </cell>
          <cell r="X2938">
            <v>2</v>
          </cell>
          <cell r="Y2938">
            <v>71.428571428571431</v>
          </cell>
          <cell r="Z2938">
            <v>8571.4285714285725</v>
          </cell>
          <cell r="AA2938">
            <v>3428.5714285714275</v>
          </cell>
          <cell r="AB2938">
            <v>342857.14285714272</v>
          </cell>
          <cell r="AC2938">
            <v>3428.5614285714273</v>
          </cell>
          <cell r="AD2938">
            <v>0</v>
          </cell>
          <cell r="AE2938">
            <v>3428.5714285714275</v>
          </cell>
          <cell r="AF2938">
            <v>0</v>
          </cell>
          <cell r="AG2938">
            <v>71.428571428571402</v>
          </cell>
          <cell r="AH2938">
            <v>142.85714285714286</v>
          </cell>
        </row>
        <row r="2939">
          <cell r="A2939">
            <v>5431</v>
          </cell>
          <cell r="B2939" t="str">
            <v>Радиостанция</v>
          </cell>
          <cell r="C2939">
            <v>25</v>
          </cell>
          <cell r="D2939" t="str">
            <v>4</v>
          </cell>
          <cell r="E2939" t="str">
            <v>11.05.05</v>
          </cell>
          <cell r="F2939" t="str">
            <v/>
          </cell>
          <cell r="G2939" t="str">
            <v xml:space="preserve">  .  .</v>
          </cell>
          <cell r="H2939">
            <v>0.01</v>
          </cell>
          <cell r="I2939">
            <v>0</v>
          </cell>
          <cell r="J2939">
            <v>0</v>
          </cell>
          <cell r="K2939">
            <v>0.01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0.01</v>
          </cell>
          <cell r="Q2939">
            <v>0</v>
          </cell>
          <cell r="R2939">
            <v>123</v>
          </cell>
          <cell r="S2939">
            <v>821.1</v>
          </cell>
          <cell r="T2939" t="str">
            <v>Амортизация Водопровод</v>
          </cell>
          <cell r="U2939">
            <v>12000</v>
          </cell>
          <cell r="V2939">
            <v>7</v>
          </cell>
          <cell r="W2939">
            <v>5</v>
          </cell>
          <cell r="X2939">
            <v>2</v>
          </cell>
          <cell r="Y2939">
            <v>71.428571428571431</v>
          </cell>
          <cell r="Z2939">
            <v>8571.4285714285725</v>
          </cell>
          <cell r="AA2939">
            <v>3428.5714285714275</v>
          </cell>
          <cell r="AB2939">
            <v>342857.14285714272</v>
          </cell>
          <cell r="AC2939">
            <v>3428.5614285714273</v>
          </cell>
          <cell r="AD2939">
            <v>0</v>
          </cell>
          <cell r="AE2939">
            <v>3428.5714285714275</v>
          </cell>
          <cell r="AF2939">
            <v>0</v>
          </cell>
          <cell r="AG2939">
            <v>71.428571428571402</v>
          </cell>
          <cell r="AH2939">
            <v>142.85714285714286</v>
          </cell>
        </row>
        <row r="2940">
          <cell r="A2940">
            <v>5432</v>
          </cell>
          <cell r="B2940" t="str">
            <v>Радиостанция</v>
          </cell>
          <cell r="C2940">
            <v>25</v>
          </cell>
          <cell r="D2940" t="str">
            <v>4</v>
          </cell>
          <cell r="E2940" t="str">
            <v>11.05.05</v>
          </cell>
          <cell r="F2940" t="str">
            <v/>
          </cell>
          <cell r="G2940" t="str">
            <v xml:space="preserve">  .  .</v>
          </cell>
          <cell r="H2940">
            <v>0.01</v>
          </cell>
          <cell r="I2940">
            <v>0</v>
          </cell>
          <cell r="J2940">
            <v>0</v>
          </cell>
          <cell r="K2940">
            <v>0.01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0.01</v>
          </cell>
          <cell r="Q2940">
            <v>0</v>
          </cell>
          <cell r="R2940">
            <v>123</v>
          </cell>
          <cell r="S2940">
            <v>821.1</v>
          </cell>
          <cell r="T2940" t="str">
            <v>Амортизация Водопровод</v>
          </cell>
          <cell r="U2940">
            <v>12000</v>
          </cell>
          <cell r="V2940">
            <v>7</v>
          </cell>
          <cell r="W2940">
            <v>5</v>
          </cell>
          <cell r="X2940">
            <v>2</v>
          </cell>
          <cell r="Y2940">
            <v>71.428571428571431</v>
          </cell>
          <cell r="Z2940">
            <v>8571.4285714285725</v>
          </cell>
          <cell r="AA2940">
            <v>3428.5714285714275</v>
          </cell>
          <cell r="AB2940">
            <v>342857.14285714272</v>
          </cell>
          <cell r="AC2940">
            <v>3428.5614285714273</v>
          </cell>
          <cell r="AD2940">
            <v>0</v>
          </cell>
          <cell r="AE2940">
            <v>3428.5714285714275</v>
          </cell>
          <cell r="AF2940">
            <v>0</v>
          </cell>
          <cell r="AG2940">
            <v>71.428571428571402</v>
          </cell>
          <cell r="AH2940">
            <v>142.85714285714286</v>
          </cell>
        </row>
        <row r="2941">
          <cell r="A2941">
            <v>5433</v>
          </cell>
          <cell r="B2941" t="str">
            <v>Радиостанция</v>
          </cell>
          <cell r="C2941">
            <v>25</v>
          </cell>
          <cell r="D2941" t="str">
            <v>4</v>
          </cell>
          <cell r="E2941" t="str">
            <v>11.05.05</v>
          </cell>
          <cell r="F2941" t="str">
            <v/>
          </cell>
          <cell r="G2941" t="str">
            <v xml:space="preserve">  .  .</v>
          </cell>
          <cell r="H2941">
            <v>0.01</v>
          </cell>
          <cell r="I2941">
            <v>0</v>
          </cell>
          <cell r="J2941">
            <v>0</v>
          </cell>
          <cell r="K2941">
            <v>0.01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0.01</v>
          </cell>
          <cell r="Q2941">
            <v>0</v>
          </cell>
          <cell r="R2941">
            <v>123</v>
          </cell>
          <cell r="S2941">
            <v>821.1</v>
          </cell>
          <cell r="T2941" t="str">
            <v>Амортизация Водопровод</v>
          </cell>
          <cell r="U2941">
            <v>12000</v>
          </cell>
          <cell r="V2941">
            <v>7</v>
          </cell>
          <cell r="W2941">
            <v>5</v>
          </cell>
          <cell r="X2941">
            <v>2</v>
          </cell>
          <cell r="Y2941">
            <v>71.428571428571431</v>
          </cell>
          <cell r="Z2941">
            <v>8571.4285714285725</v>
          </cell>
          <cell r="AA2941">
            <v>3428.5714285714275</v>
          </cell>
          <cell r="AB2941">
            <v>342857.14285714272</v>
          </cell>
          <cell r="AC2941">
            <v>3428.5614285714273</v>
          </cell>
          <cell r="AD2941">
            <v>0</v>
          </cell>
          <cell r="AE2941">
            <v>3428.5714285714275</v>
          </cell>
          <cell r="AF2941">
            <v>0</v>
          </cell>
          <cell r="AG2941">
            <v>71.428571428571402</v>
          </cell>
          <cell r="AH2941">
            <v>142.85714285714286</v>
          </cell>
        </row>
        <row r="2942">
          <cell r="A2942">
            <v>5434</v>
          </cell>
          <cell r="B2942" t="str">
            <v>Насос К 20/30</v>
          </cell>
          <cell r="C2942">
            <v>12.5</v>
          </cell>
          <cell r="D2942" t="str">
            <v>8</v>
          </cell>
          <cell r="E2942" t="str">
            <v>11.05.05</v>
          </cell>
          <cell r="F2942" t="str">
            <v/>
          </cell>
          <cell r="G2942" t="str">
            <v xml:space="preserve">  .  .</v>
          </cell>
          <cell r="H2942">
            <v>0.01</v>
          </cell>
          <cell r="I2942">
            <v>0</v>
          </cell>
          <cell r="J2942">
            <v>0</v>
          </cell>
          <cell r="K2942">
            <v>0.01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0.01</v>
          </cell>
          <cell r="Q2942">
            <v>0</v>
          </cell>
          <cell r="R2942">
            <v>123</v>
          </cell>
          <cell r="S2942">
            <v>935</v>
          </cell>
          <cell r="T2942" t="str">
            <v>Амортизация (водопровод)</v>
          </cell>
          <cell r="U2942">
            <v>44160</v>
          </cell>
          <cell r="V2942">
            <v>15</v>
          </cell>
          <cell r="W2942">
            <v>6</v>
          </cell>
          <cell r="X2942">
            <v>9</v>
          </cell>
          <cell r="Y2942">
            <v>40</v>
          </cell>
          <cell r="Z2942">
            <v>17664</v>
          </cell>
          <cell r="AA2942">
            <v>26496</v>
          </cell>
          <cell r="AB2942">
            <v>2649600</v>
          </cell>
          <cell r="AC2942">
            <v>26495.99</v>
          </cell>
          <cell r="AD2942">
            <v>0</v>
          </cell>
          <cell r="AE2942">
            <v>26496</v>
          </cell>
          <cell r="AF2942">
            <v>0</v>
          </cell>
          <cell r="AG2942">
            <v>276</v>
          </cell>
          <cell r="AH2942">
            <v>245.33333333333334</v>
          </cell>
        </row>
        <row r="2943">
          <cell r="A2943">
            <v>5435</v>
          </cell>
          <cell r="B2943" t="str">
            <v>Насос К 20/30</v>
          </cell>
          <cell r="C2943">
            <v>12.5</v>
          </cell>
          <cell r="D2943" t="str">
            <v>8</v>
          </cell>
          <cell r="E2943" t="str">
            <v>11.05.05</v>
          </cell>
          <cell r="F2943" t="str">
            <v/>
          </cell>
          <cell r="G2943" t="str">
            <v xml:space="preserve">  .  .</v>
          </cell>
          <cell r="H2943">
            <v>0.01</v>
          </cell>
          <cell r="I2943">
            <v>0</v>
          </cell>
          <cell r="J2943">
            <v>0</v>
          </cell>
          <cell r="K2943">
            <v>0.01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0.01</v>
          </cell>
          <cell r="Q2943">
            <v>0</v>
          </cell>
          <cell r="R2943">
            <v>123</v>
          </cell>
          <cell r="S2943">
            <v>935</v>
          </cell>
          <cell r="T2943" t="str">
            <v>Амортизация (водопровод)</v>
          </cell>
          <cell r="U2943">
            <v>44160</v>
          </cell>
          <cell r="V2943">
            <v>15</v>
          </cell>
          <cell r="W2943">
            <v>6</v>
          </cell>
          <cell r="X2943">
            <v>9</v>
          </cell>
          <cell r="Y2943">
            <v>40</v>
          </cell>
          <cell r="Z2943">
            <v>17664</v>
          </cell>
          <cell r="AA2943">
            <v>26496</v>
          </cell>
          <cell r="AB2943">
            <v>2649600</v>
          </cell>
          <cell r="AC2943">
            <v>26495.99</v>
          </cell>
          <cell r="AD2943">
            <v>0</v>
          </cell>
          <cell r="AE2943">
            <v>26496</v>
          </cell>
          <cell r="AF2943">
            <v>0</v>
          </cell>
          <cell r="AG2943">
            <v>276</v>
          </cell>
          <cell r="AH2943">
            <v>245.33333333333334</v>
          </cell>
        </row>
        <row r="2944">
          <cell r="A2944">
            <v>5436</v>
          </cell>
          <cell r="B2944" t="str">
            <v>Насосная станция по ул Карбышева 5/1</v>
          </cell>
          <cell r="C2944">
            <v>2.1</v>
          </cell>
          <cell r="D2944" t="str">
            <v>48</v>
          </cell>
          <cell r="E2944" t="str">
            <v>11.05.05</v>
          </cell>
          <cell r="F2944" t="str">
            <v/>
          </cell>
          <cell r="G2944" t="str">
            <v xml:space="preserve">  .  .</v>
          </cell>
          <cell r="H2944">
            <v>37882.300000000003</v>
          </cell>
          <cell r="I2944">
            <v>0</v>
          </cell>
          <cell r="J2944">
            <v>0</v>
          </cell>
          <cell r="K2944">
            <v>37882.300000000003</v>
          </cell>
          <cell r="L2944">
            <v>0</v>
          </cell>
          <cell r="M2944">
            <v>66.290000000000006</v>
          </cell>
          <cell r="N2944">
            <v>66.290000000000006</v>
          </cell>
          <cell r="O2944">
            <v>1921.09</v>
          </cell>
          <cell r="P2944">
            <v>35961.21</v>
          </cell>
          <cell r="Q2944">
            <v>378.82</v>
          </cell>
          <cell r="R2944">
            <v>122</v>
          </cell>
          <cell r="S2944">
            <v>935</v>
          </cell>
          <cell r="T2944" t="str">
            <v>Амортизация (водопровод)</v>
          </cell>
          <cell r="U2944">
            <v>555000</v>
          </cell>
          <cell r="V2944">
            <v>88.2</v>
          </cell>
          <cell r="W2944">
            <v>13</v>
          </cell>
          <cell r="X2944">
            <v>75.2</v>
          </cell>
          <cell r="Y2944">
            <v>14.73922902494331</v>
          </cell>
          <cell r="Z2944">
            <v>81802.72108843537</v>
          </cell>
          <cell r="AA2944">
            <v>473197.27891156462</v>
          </cell>
          <cell r="AB2944">
            <v>13.158547193255306</v>
          </cell>
          <cell r="AC2944">
            <v>460593.73233905551</v>
          </cell>
          <cell r="AD2944">
            <v>23357.663427490832</v>
          </cell>
          <cell r="AE2944">
            <v>498476.0323390555</v>
          </cell>
          <cell r="AF2944">
            <v>25278.753427490832</v>
          </cell>
          <cell r="AG2944">
            <v>872.33305659334712</v>
          </cell>
          <cell r="AH2944">
            <v>524.37641723356012</v>
          </cell>
        </row>
        <row r="2945">
          <cell r="A2945">
            <v>5437</v>
          </cell>
          <cell r="B2945" t="str">
            <v>Стулья желез п/м</v>
          </cell>
          <cell r="C2945">
            <v>8</v>
          </cell>
          <cell r="D2945" t="str">
            <v>13</v>
          </cell>
          <cell r="E2945" t="str">
            <v>11.05.05</v>
          </cell>
          <cell r="F2945" t="str">
            <v/>
          </cell>
          <cell r="G2945" t="str">
            <v xml:space="preserve">  .  .</v>
          </cell>
          <cell r="H2945">
            <v>0.01</v>
          </cell>
          <cell r="I2945">
            <v>0</v>
          </cell>
          <cell r="J2945">
            <v>0</v>
          </cell>
          <cell r="K2945">
            <v>0.01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0.01</v>
          </cell>
          <cell r="Q2945">
            <v>0</v>
          </cell>
          <cell r="R2945">
            <v>125</v>
          </cell>
          <cell r="S2945">
            <v>935</v>
          </cell>
          <cell r="T2945" t="str">
            <v>Амортизация Подъем воды</v>
          </cell>
          <cell r="U2945">
            <v>1680</v>
          </cell>
          <cell r="V2945">
            <v>25</v>
          </cell>
          <cell r="W2945">
            <v>14</v>
          </cell>
          <cell r="X2945">
            <v>11</v>
          </cell>
          <cell r="Y2945">
            <v>56</v>
          </cell>
          <cell r="Z2945">
            <v>940.8</v>
          </cell>
          <cell r="AA2945">
            <v>739.2</v>
          </cell>
          <cell r="AB2945">
            <v>73920</v>
          </cell>
          <cell r="AC2945">
            <v>739.19</v>
          </cell>
          <cell r="AD2945">
            <v>0</v>
          </cell>
          <cell r="AE2945">
            <v>739.2</v>
          </cell>
          <cell r="AF2945">
            <v>0</v>
          </cell>
          <cell r="AG2945">
            <v>4.9279999999999999</v>
          </cell>
          <cell r="AH2945">
            <v>5.6000000000000005</v>
          </cell>
        </row>
        <row r="2946">
          <cell r="A2946">
            <v>5438</v>
          </cell>
          <cell r="B2946" t="str">
            <v>Стулья жел п/м</v>
          </cell>
          <cell r="C2946">
            <v>8</v>
          </cell>
          <cell r="D2946" t="str">
            <v>13</v>
          </cell>
          <cell r="E2946" t="str">
            <v>11.05.05</v>
          </cell>
          <cell r="F2946" t="str">
            <v/>
          </cell>
          <cell r="G2946" t="str">
            <v xml:space="preserve">  .  .</v>
          </cell>
          <cell r="H2946">
            <v>0.01</v>
          </cell>
          <cell r="I2946">
            <v>0</v>
          </cell>
          <cell r="J2946">
            <v>0</v>
          </cell>
          <cell r="K2946">
            <v>0.01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0.01</v>
          </cell>
          <cell r="Q2946">
            <v>0</v>
          </cell>
          <cell r="R2946">
            <v>125</v>
          </cell>
          <cell r="S2946">
            <v>935</v>
          </cell>
          <cell r="T2946" t="str">
            <v>Амортизация (водопровод)</v>
          </cell>
          <cell r="U2946">
            <v>1680</v>
          </cell>
          <cell r="V2946">
            <v>25</v>
          </cell>
          <cell r="W2946">
            <v>14</v>
          </cell>
          <cell r="X2946">
            <v>11</v>
          </cell>
          <cell r="Y2946">
            <v>56</v>
          </cell>
          <cell r="Z2946">
            <v>940.8</v>
          </cell>
          <cell r="AA2946">
            <v>739.2</v>
          </cell>
          <cell r="AB2946">
            <v>73920</v>
          </cell>
          <cell r="AC2946">
            <v>739.19</v>
          </cell>
          <cell r="AD2946">
            <v>0</v>
          </cell>
          <cell r="AE2946">
            <v>739.2</v>
          </cell>
          <cell r="AF2946">
            <v>0</v>
          </cell>
          <cell r="AG2946">
            <v>4.9279999999999999</v>
          </cell>
          <cell r="AH2946">
            <v>5.6000000000000005</v>
          </cell>
        </row>
        <row r="2947">
          <cell r="A2947">
            <v>5456</v>
          </cell>
          <cell r="B2947" t="str">
            <v>Кан-ция от детск гор больницы 3</v>
          </cell>
          <cell r="C2947">
            <v>3.6</v>
          </cell>
          <cell r="D2947" t="str">
            <v>28</v>
          </cell>
          <cell r="E2947" t="str">
            <v>11.05.05</v>
          </cell>
          <cell r="F2947" t="str">
            <v/>
          </cell>
          <cell r="G2947" t="str">
            <v xml:space="preserve">  .  .</v>
          </cell>
          <cell r="H2947">
            <v>191.11</v>
          </cell>
          <cell r="I2947">
            <v>0</v>
          </cell>
          <cell r="J2947">
            <v>0</v>
          </cell>
          <cell r="K2947">
            <v>191.11</v>
          </cell>
          <cell r="L2947">
            <v>0</v>
          </cell>
          <cell r="M2947">
            <v>0.56999999999999995</v>
          </cell>
          <cell r="N2947">
            <v>0.56999999999999995</v>
          </cell>
          <cell r="O2947">
            <v>16.53</v>
          </cell>
          <cell r="P2947">
            <v>174.58</v>
          </cell>
          <cell r="Q2947">
            <v>0.96</v>
          </cell>
          <cell r="R2947">
            <v>123</v>
          </cell>
          <cell r="S2947">
            <v>935</v>
          </cell>
          <cell r="T2947" t="str">
            <v>Амортизация (канализация)</v>
          </cell>
          <cell r="U2947">
            <v>2251640.16</v>
          </cell>
          <cell r="V2947">
            <v>33.799999999999997</v>
          </cell>
          <cell r="W2947">
            <v>13</v>
          </cell>
          <cell r="X2947">
            <v>20.8</v>
          </cell>
          <cell r="Y2947">
            <v>38.461538461538467</v>
          </cell>
          <cell r="Z2947">
            <v>866015.44615384634</v>
          </cell>
          <cell r="AA2947">
            <v>1385624.7138461538</v>
          </cell>
          <cell r="AB2947">
            <v>7936.9040774782543</v>
          </cell>
          <cell r="AC2947">
            <v>1516630.6282468692</v>
          </cell>
          <cell r="AD2947">
            <v>131180.49440071554</v>
          </cell>
          <cell r="AE2947">
            <v>1516821.7382468693</v>
          </cell>
          <cell r="AF2947">
            <v>131197.02440071554</v>
          </cell>
          <cell r="AG2947">
            <v>4550.4652147406086</v>
          </cell>
          <cell r="AH2947">
            <v>5551.3810650887581</v>
          </cell>
        </row>
        <row r="2948">
          <cell r="A2948">
            <v>5457</v>
          </cell>
          <cell r="B2948" t="str">
            <v>Эл двигатель 30-1500 №3</v>
          </cell>
          <cell r="C2948">
            <v>10</v>
          </cell>
          <cell r="D2948" t="str">
            <v>10</v>
          </cell>
          <cell r="E2948" t="str">
            <v>11.05.05</v>
          </cell>
          <cell r="F2948" t="str">
            <v/>
          </cell>
          <cell r="G2948" t="str">
            <v xml:space="preserve">  .  .</v>
          </cell>
          <cell r="H2948">
            <v>0.01</v>
          </cell>
          <cell r="I2948">
            <v>0</v>
          </cell>
          <cell r="J2948">
            <v>0</v>
          </cell>
          <cell r="K2948">
            <v>0.01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0.01</v>
          </cell>
          <cell r="Q2948">
            <v>0</v>
          </cell>
          <cell r="R2948">
            <v>123</v>
          </cell>
          <cell r="S2948">
            <v>935</v>
          </cell>
          <cell r="T2948" t="str">
            <v>Амортизация Подъем воды</v>
          </cell>
          <cell r="U2948">
            <v>95000</v>
          </cell>
          <cell r="V2948">
            <v>19</v>
          </cell>
          <cell r="W2948">
            <v>11</v>
          </cell>
          <cell r="X2948">
            <v>8</v>
          </cell>
          <cell r="Y2948">
            <v>57.894736842105267</v>
          </cell>
          <cell r="Z2948">
            <v>55000</v>
          </cell>
          <cell r="AA2948">
            <v>40000</v>
          </cell>
          <cell r="AB2948">
            <v>4000000</v>
          </cell>
          <cell r="AC2948">
            <v>39999.99</v>
          </cell>
          <cell r="AD2948">
            <v>0</v>
          </cell>
          <cell r="AE2948">
            <v>40000</v>
          </cell>
          <cell r="AF2948">
            <v>0</v>
          </cell>
          <cell r="AG2948">
            <v>333.33333333333331</v>
          </cell>
          <cell r="AH2948">
            <v>416.66666666666669</v>
          </cell>
        </row>
        <row r="2949">
          <cell r="A2949">
            <v>5460</v>
          </cell>
          <cell r="B2949" t="str">
            <v>Стулья жел п/м</v>
          </cell>
          <cell r="C2949">
            <v>8</v>
          </cell>
          <cell r="D2949" t="str">
            <v>13</v>
          </cell>
          <cell r="E2949" t="str">
            <v>11.05.05</v>
          </cell>
          <cell r="F2949" t="str">
            <v/>
          </cell>
          <cell r="G2949" t="str">
            <v xml:space="preserve">  .  .</v>
          </cell>
          <cell r="H2949">
            <v>0.01</v>
          </cell>
          <cell r="I2949">
            <v>0</v>
          </cell>
          <cell r="J2949">
            <v>0</v>
          </cell>
          <cell r="K2949">
            <v>0.01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0.01</v>
          </cell>
          <cell r="Q2949">
            <v>0</v>
          </cell>
          <cell r="R2949">
            <v>125</v>
          </cell>
          <cell r="S2949">
            <v>935</v>
          </cell>
          <cell r="T2949" t="str">
            <v>Амортизация Очистка сточной жидкости</v>
          </cell>
          <cell r="U2949">
            <v>1680</v>
          </cell>
          <cell r="V2949">
            <v>25</v>
          </cell>
          <cell r="W2949">
            <v>14</v>
          </cell>
          <cell r="X2949">
            <v>11</v>
          </cell>
          <cell r="Y2949">
            <v>56</v>
          </cell>
          <cell r="Z2949">
            <v>940.8</v>
          </cell>
          <cell r="AA2949">
            <v>739.2</v>
          </cell>
          <cell r="AB2949">
            <v>73920</v>
          </cell>
          <cell r="AC2949">
            <v>739.19</v>
          </cell>
          <cell r="AD2949">
            <v>0</v>
          </cell>
          <cell r="AE2949">
            <v>739.2</v>
          </cell>
          <cell r="AF2949">
            <v>0</v>
          </cell>
          <cell r="AG2949">
            <v>4.9279999999999999</v>
          </cell>
          <cell r="AH2949">
            <v>5.6000000000000005</v>
          </cell>
        </row>
        <row r="2950">
          <cell r="A2950">
            <v>5461</v>
          </cell>
          <cell r="B2950" t="str">
            <v>Вод-д по ул Н Абдирова</v>
          </cell>
          <cell r="C2950">
            <v>4</v>
          </cell>
          <cell r="D2950" t="str">
            <v>25</v>
          </cell>
          <cell r="E2950" t="str">
            <v>11.05.05</v>
          </cell>
          <cell r="F2950" t="str">
            <v/>
          </cell>
          <cell r="G2950" t="str">
            <v xml:space="preserve">  .  .</v>
          </cell>
          <cell r="H2950">
            <v>661189.87</v>
          </cell>
          <cell r="I2950">
            <v>0</v>
          </cell>
          <cell r="J2950">
            <v>0</v>
          </cell>
          <cell r="K2950">
            <v>661189.87</v>
          </cell>
          <cell r="L2950">
            <v>0</v>
          </cell>
          <cell r="M2950">
            <v>2203.9699999999998</v>
          </cell>
          <cell r="N2950">
            <v>2203.9699999999998</v>
          </cell>
          <cell r="O2950">
            <v>63893.09</v>
          </cell>
          <cell r="P2950">
            <v>597296.78</v>
          </cell>
          <cell r="Q2950">
            <v>3305.95</v>
          </cell>
          <cell r="R2950">
            <v>123</v>
          </cell>
          <cell r="S2950">
            <v>935</v>
          </cell>
          <cell r="T2950" t="str">
            <v>Амортизация (водопровод)</v>
          </cell>
          <cell r="U2950">
            <v>9784000</v>
          </cell>
          <cell r="V2950">
            <v>56</v>
          </cell>
          <cell r="W2950">
            <v>26</v>
          </cell>
          <cell r="X2950">
            <v>30</v>
          </cell>
          <cell r="Y2950">
            <v>46.428571428571431</v>
          </cell>
          <cell r="Z2950">
            <v>4542571.4285714291</v>
          </cell>
          <cell r="AA2950">
            <v>5241428.5714285709</v>
          </cell>
          <cell r="AB2950">
            <v>8.77525000457657</v>
          </cell>
          <cell r="AC2950">
            <v>5140916.5397434812</v>
          </cell>
          <cell r="AD2950">
            <v>496784.74831491115</v>
          </cell>
          <cell r="AE2950">
            <v>5802106.4097434813</v>
          </cell>
          <cell r="AF2950">
            <v>560677.83831491112</v>
          </cell>
          <cell r="AG2950">
            <v>19340.354699144937</v>
          </cell>
          <cell r="AH2950">
            <v>14559.523809523809</v>
          </cell>
        </row>
        <row r="2951">
          <cell r="A2951">
            <v>5462</v>
          </cell>
          <cell r="B2951" t="str">
            <v>Вод-д Д-400 от ул Кузембаева до 2 зоны</v>
          </cell>
          <cell r="C2951">
            <v>4</v>
          </cell>
          <cell r="D2951" t="str">
            <v>25</v>
          </cell>
          <cell r="E2951" t="str">
            <v>11.05.05</v>
          </cell>
          <cell r="F2951" t="str">
            <v/>
          </cell>
          <cell r="G2951" t="str">
            <v xml:space="preserve">  .  .</v>
          </cell>
          <cell r="H2951">
            <v>3597278.33</v>
          </cell>
          <cell r="I2951">
            <v>0</v>
          </cell>
          <cell r="J2951">
            <v>0</v>
          </cell>
          <cell r="K2951">
            <v>3597278.33</v>
          </cell>
          <cell r="L2951">
            <v>0</v>
          </cell>
          <cell r="M2951">
            <v>11990.93</v>
          </cell>
          <cell r="N2951">
            <v>11990.93</v>
          </cell>
          <cell r="O2951">
            <v>347617.05</v>
          </cell>
          <cell r="P2951">
            <v>3249661.28</v>
          </cell>
          <cell r="Q2951">
            <v>17986.39</v>
          </cell>
          <cell r="R2951">
            <v>123</v>
          </cell>
          <cell r="S2951">
            <v>935</v>
          </cell>
          <cell r="T2951" t="str">
            <v>Амортизация (водопровод)</v>
          </cell>
          <cell r="U2951">
            <v>65779350</v>
          </cell>
          <cell r="V2951">
            <v>41</v>
          </cell>
          <cell r="W2951">
            <v>13</v>
          </cell>
          <cell r="X2951">
            <v>28</v>
          </cell>
          <cell r="Y2951">
            <v>31.707317073170731</v>
          </cell>
          <cell r="Z2951">
            <v>20856867.073170733</v>
          </cell>
          <cell r="AA2951">
            <v>44922482.926829264</v>
          </cell>
          <cell r="AB2951">
            <v>13.823743170804947</v>
          </cell>
          <cell r="AC2951">
            <v>46130573.41782213</v>
          </cell>
          <cell r="AD2951">
            <v>4457751.7709928621</v>
          </cell>
          <cell r="AE2951">
            <v>49727851.747822128</v>
          </cell>
          <cell r="AF2951">
            <v>4805368.8209928619</v>
          </cell>
          <cell r="AG2951">
            <v>165759.50582607376</v>
          </cell>
          <cell r="AH2951">
            <v>133697.86585365853</v>
          </cell>
        </row>
        <row r="2952">
          <cell r="A2952">
            <v>5463</v>
          </cell>
          <cell r="B2952" t="str">
            <v>Резервуар емк 20 тм3</v>
          </cell>
          <cell r="C2952">
            <v>4.5</v>
          </cell>
          <cell r="D2952" t="str">
            <v>22</v>
          </cell>
          <cell r="E2952" t="str">
            <v>11.05.05</v>
          </cell>
          <cell r="F2952" t="str">
            <v/>
          </cell>
          <cell r="G2952" t="str">
            <v xml:space="preserve">  .  .</v>
          </cell>
          <cell r="H2952">
            <v>11501102.25</v>
          </cell>
          <cell r="I2952">
            <v>0</v>
          </cell>
          <cell r="J2952">
            <v>0</v>
          </cell>
          <cell r="K2952">
            <v>11501102.25</v>
          </cell>
          <cell r="L2952">
            <v>0</v>
          </cell>
          <cell r="M2952">
            <v>43129.13</v>
          </cell>
          <cell r="N2952">
            <v>43129.13</v>
          </cell>
          <cell r="O2952">
            <v>1249882.19</v>
          </cell>
          <cell r="P2952">
            <v>10251220.060000001</v>
          </cell>
          <cell r="Q2952">
            <v>115011.02</v>
          </cell>
          <cell r="R2952">
            <v>122</v>
          </cell>
          <cell r="S2952">
            <v>935</v>
          </cell>
          <cell r="T2952" t="str">
            <v>амортизация (Очистка воды)</v>
          </cell>
          <cell r="U2952">
            <v>200000000</v>
          </cell>
          <cell r="V2952">
            <v>56.6</v>
          </cell>
          <cell r="W2952">
            <v>23</v>
          </cell>
          <cell r="X2952">
            <v>33.6</v>
          </cell>
          <cell r="Y2952">
            <v>40.636042402826853</v>
          </cell>
          <cell r="Z2952">
            <v>81272084.805653706</v>
          </cell>
          <cell r="AA2952">
            <v>118727915.19434629</v>
          </cell>
          <cell r="AB2952">
            <v>11.581832650107629</v>
          </cell>
          <cell r="AC2952">
            <v>121702739.30127631</v>
          </cell>
          <cell r="AD2952">
            <v>13226044.166930025</v>
          </cell>
          <cell r="AE2952">
            <v>133203841.55127631</v>
          </cell>
          <cell r="AF2952">
            <v>14475926.356930025</v>
          </cell>
          <cell r="AG2952">
            <v>499514.40581728617</v>
          </cell>
          <cell r="AH2952">
            <v>294464.07538280328</v>
          </cell>
        </row>
        <row r="2953">
          <cell r="A2953">
            <v>5464</v>
          </cell>
          <cell r="B2953" t="str">
            <v>Пристройка здания ЦДС ул.Привокзальная 5</v>
          </cell>
          <cell r="C2953">
            <v>2.1</v>
          </cell>
          <cell r="D2953" t="str">
            <v>48</v>
          </cell>
          <cell r="E2953" t="str">
            <v>11.05.05</v>
          </cell>
          <cell r="F2953" t="str">
            <v/>
          </cell>
          <cell r="G2953" t="str">
            <v xml:space="preserve">  .  .</v>
          </cell>
          <cell r="H2953">
            <v>4463850.92</v>
          </cell>
          <cell r="I2953">
            <v>0</v>
          </cell>
          <cell r="J2953">
            <v>0</v>
          </cell>
          <cell r="K2953">
            <v>4463850.92</v>
          </cell>
          <cell r="L2953">
            <v>0</v>
          </cell>
          <cell r="M2953">
            <v>7811.74</v>
          </cell>
          <cell r="N2953">
            <v>7811.74</v>
          </cell>
          <cell r="O2953">
            <v>226384.22</v>
          </cell>
          <cell r="P2953">
            <v>4237466.7</v>
          </cell>
          <cell r="Q2953">
            <v>44638.51</v>
          </cell>
          <cell r="R2953">
            <v>122</v>
          </cell>
          <cell r="S2953">
            <v>935</v>
          </cell>
          <cell r="T2953" t="str">
            <v>Амортизация (канализация)</v>
          </cell>
          <cell r="U2953">
            <v>9237500</v>
          </cell>
          <cell r="V2953">
            <v>142</v>
          </cell>
          <cell r="W2953">
            <v>42</v>
          </cell>
          <cell r="X2953">
            <v>100</v>
          </cell>
          <cell r="Y2953">
            <v>29.577464788732392</v>
          </cell>
          <cell r="Z2953">
            <v>2732218.3098591547</v>
          </cell>
          <cell r="AA2953">
            <v>6505281.6901408453</v>
          </cell>
          <cell r="AB2953">
            <v>1.5351817844706237</v>
          </cell>
          <cell r="AC2953">
            <v>2388971.7009764351</v>
          </cell>
          <cell r="AD2953">
            <v>121156.71083559023</v>
          </cell>
          <cell r="AE2953">
            <v>6852822.620976435</v>
          </cell>
          <cell r="AF2953">
            <v>347540.93083559023</v>
          </cell>
          <cell r="AG2953">
            <v>11992.439586708761</v>
          </cell>
          <cell r="AH2953">
            <v>5421.0680751173704</v>
          </cell>
        </row>
        <row r="2954">
          <cell r="A2954">
            <v>5466</v>
          </cell>
          <cell r="B2954" t="str">
            <v>Иловые площадки</v>
          </cell>
          <cell r="C2954">
            <v>4.5</v>
          </cell>
          <cell r="D2954" t="str">
            <v>22</v>
          </cell>
          <cell r="E2954" t="str">
            <v>11.05.05</v>
          </cell>
          <cell r="F2954" t="str">
            <v/>
          </cell>
          <cell r="G2954" t="str">
            <v xml:space="preserve">  .  .</v>
          </cell>
          <cell r="H2954">
            <v>4419916.49</v>
          </cell>
          <cell r="I2954">
            <v>0</v>
          </cell>
          <cell r="J2954">
            <v>0</v>
          </cell>
          <cell r="K2954">
            <v>4419916.49</v>
          </cell>
          <cell r="L2954">
            <v>0</v>
          </cell>
          <cell r="M2954">
            <v>16574.689999999999</v>
          </cell>
          <cell r="N2954">
            <v>16574.689999999999</v>
          </cell>
          <cell r="O2954">
            <v>480334.51</v>
          </cell>
          <cell r="P2954">
            <v>3939581.98</v>
          </cell>
          <cell r="Q2954">
            <v>44199.16</v>
          </cell>
          <cell r="R2954">
            <v>122</v>
          </cell>
          <cell r="S2954">
            <v>935</v>
          </cell>
          <cell r="T2954" t="str">
            <v>Амортизация Очистка сточной жидкости</v>
          </cell>
          <cell r="U2954">
            <v>9540000</v>
          </cell>
          <cell r="V2954">
            <v>56.6</v>
          </cell>
          <cell r="W2954">
            <v>23</v>
          </cell>
          <cell r="X2954">
            <v>33.6</v>
          </cell>
          <cell r="Y2954">
            <v>40.636042402826853</v>
          </cell>
          <cell r="Z2954">
            <v>3876678.4452296821</v>
          </cell>
          <cell r="AA2954">
            <v>5663321.5547703179</v>
          </cell>
          <cell r="AB2954">
            <v>1.4375437758425116</v>
          </cell>
          <cell r="AC2954">
            <v>1933906.9499431811</v>
          </cell>
          <cell r="AD2954">
            <v>210167.37517286267</v>
          </cell>
          <cell r="AE2954">
            <v>6353823.4399431814</v>
          </cell>
          <cell r="AF2954">
            <v>690501.88517286268</v>
          </cell>
          <cell r="AG2954">
            <v>23826.837899786929</v>
          </cell>
          <cell r="AH2954">
            <v>14045.936395759716</v>
          </cell>
        </row>
        <row r="2955">
          <cell r="A2955">
            <v>5467</v>
          </cell>
          <cell r="B2955" t="str">
            <v>А/машина УАЗ 31512 М 308 ВД</v>
          </cell>
          <cell r="C2955">
            <v>7</v>
          </cell>
          <cell r="D2955" t="str">
            <v>14</v>
          </cell>
          <cell r="E2955" t="str">
            <v>11.05.05</v>
          </cell>
          <cell r="F2955" t="str">
            <v>V двиг 2100, легк, № двиг 31001383, куз 2580, шасси 0451654</v>
          </cell>
          <cell r="G2955" t="str">
            <v>01.01.93</v>
          </cell>
          <cell r="H2955">
            <v>0.01</v>
          </cell>
          <cell r="I2955">
            <v>0</v>
          </cell>
          <cell r="J2955">
            <v>0</v>
          </cell>
          <cell r="K2955">
            <v>0.01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0.01</v>
          </cell>
          <cell r="Q2955">
            <v>0</v>
          </cell>
          <cell r="R2955">
            <v>124</v>
          </cell>
          <cell r="S2955">
            <v>935</v>
          </cell>
          <cell r="T2955" t="str">
            <v>Амортизация (водопровод)</v>
          </cell>
          <cell r="U2955">
            <v>660000</v>
          </cell>
          <cell r="V2955">
            <v>26</v>
          </cell>
          <cell r="W2955">
            <v>14</v>
          </cell>
          <cell r="X2955">
            <v>12</v>
          </cell>
          <cell r="Y2955">
            <v>53.846153846153847</v>
          </cell>
          <cell r="Z2955">
            <v>355384.61538461538</v>
          </cell>
          <cell r="AA2955">
            <v>304615.38461538462</v>
          </cell>
          <cell r="AB2955">
            <v>30461538.46153846</v>
          </cell>
          <cell r="AC2955">
            <v>304615.37461538462</v>
          </cell>
          <cell r="AD2955">
            <v>0</v>
          </cell>
          <cell r="AE2955">
            <v>304615.38461538462</v>
          </cell>
          <cell r="AF2955">
            <v>0</v>
          </cell>
          <cell r="AG2955">
            <v>1776.9230769230771</v>
          </cell>
          <cell r="AH2955">
            <v>2115.3846153846152</v>
          </cell>
        </row>
        <row r="2956">
          <cell r="A2956">
            <v>5468</v>
          </cell>
          <cell r="B2956" t="str">
            <v>Экскаватор ЭО 3323 Т 078 МАF</v>
          </cell>
          <cell r="C2956">
            <v>12.5</v>
          </cell>
          <cell r="D2956" t="str">
            <v>8</v>
          </cell>
          <cell r="E2956" t="str">
            <v>11.05.05</v>
          </cell>
          <cell r="F2956" t="str">
            <v>зав № 11895, № дв 932721</v>
          </cell>
          <cell r="G2956" t="str">
            <v>01.01.94</v>
          </cell>
          <cell r="H2956">
            <v>0.01</v>
          </cell>
          <cell r="I2956">
            <v>0</v>
          </cell>
          <cell r="J2956">
            <v>0</v>
          </cell>
          <cell r="K2956">
            <v>0.01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0.01</v>
          </cell>
          <cell r="Q2956">
            <v>0</v>
          </cell>
          <cell r="R2956">
            <v>123</v>
          </cell>
          <cell r="S2956">
            <v>935</v>
          </cell>
          <cell r="T2956" t="str">
            <v>Амортизация (водопровод)</v>
          </cell>
          <cell r="U2956">
            <v>952000</v>
          </cell>
          <cell r="V2956">
            <v>23</v>
          </cell>
          <cell r="W2956">
            <v>13</v>
          </cell>
          <cell r="X2956">
            <v>10</v>
          </cell>
          <cell r="Y2956">
            <v>56.521739130434781</v>
          </cell>
          <cell r="Z2956">
            <v>538086.95652173914</v>
          </cell>
          <cell r="AA2956">
            <v>413913.04347826086</v>
          </cell>
          <cell r="AB2956">
            <v>41391304.347826086</v>
          </cell>
          <cell r="AC2956">
            <v>413913.03347826086</v>
          </cell>
          <cell r="AD2956">
            <v>0</v>
          </cell>
          <cell r="AE2956">
            <v>413913.04347826086</v>
          </cell>
          <cell r="AF2956">
            <v>0</v>
          </cell>
          <cell r="AG2956">
            <v>4311.594202898551</v>
          </cell>
          <cell r="AH2956">
            <v>3449.2753623188405</v>
          </cell>
        </row>
        <row r="2957">
          <cell r="A2957">
            <v>5469</v>
          </cell>
          <cell r="B2957" t="str">
            <v>Экскаватор ЭО 3323 т 051</v>
          </cell>
          <cell r="C2957">
            <v>12.5</v>
          </cell>
          <cell r="D2957" t="str">
            <v>8</v>
          </cell>
          <cell r="E2957" t="str">
            <v>11.05.05</v>
          </cell>
          <cell r="F2957" t="str">
            <v>зав № 4091, двиг 091536</v>
          </cell>
          <cell r="G2957" t="str">
            <v>01.01.92</v>
          </cell>
          <cell r="H2957">
            <v>0.01</v>
          </cell>
          <cell r="I2957">
            <v>0</v>
          </cell>
          <cell r="J2957">
            <v>0</v>
          </cell>
          <cell r="K2957">
            <v>0.01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0.01</v>
          </cell>
          <cell r="Q2957">
            <v>0</v>
          </cell>
          <cell r="R2957">
            <v>123</v>
          </cell>
          <cell r="S2957">
            <v>935</v>
          </cell>
          <cell r="T2957" t="str">
            <v>Амортизация (водопровод)</v>
          </cell>
          <cell r="U2957">
            <v>952000</v>
          </cell>
          <cell r="V2957">
            <v>27</v>
          </cell>
          <cell r="W2957">
            <v>15</v>
          </cell>
          <cell r="X2957">
            <v>12</v>
          </cell>
          <cell r="Y2957">
            <v>55.555555555555557</v>
          </cell>
          <cell r="Z2957">
            <v>528888.88888888888</v>
          </cell>
          <cell r="AA2957">
            <v>423111.11111111112</v>
          </cell>
          <cell r="AB2957">
            <v>42311111.111111112</v>
          </cell>
          <cell r="AC2957">
            <v>423111.10111111111</v>
          </cell>
          <cell r="AD2957">
            <v>0</v>
          </cell>
          <cell r="AE2957">
            <v>423111.11111111112</v>
          </cell>
          <cell r="AF2957">
            <v>0</v>
          </cell>
          <cell r="AG2957">
            <v>4407.4074074074078</v>
          </cell>
          <cell r="AH2957">
            <v>2938.271604938272</v>
          </cell>
        </row>
        <row r="2958">
          <cell r="A2958">
            <v>5472</v>
          </cell>
          <cell r="B2958" t="str">
            <v>Холодильник Самсунг</v>
          </cell>
          <cell r="C2958">
            <v>15</v>
          </cell>
          <cell r="D2958" t="str">
            <v>7</v>
          </cell>
          <cell r="E2958" t="str">
            <v>11.05.05</v>
          </cell>
          <cell r="F2958" t="str">
            <v/>
          </cell>
          <cell r="G2958" t="str">
            <v xml:space="preserve">  .  .</v>
          </cell>
          <cell r="H2958">
            <v>0.01</v>
          </cell>
          <cell r="I2958">
            <v>0</v>
          </cell>
          <cell r="J2958">
            <v>0</v>
          </cell>
          <cell r="K2958">
            <v>0.01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0.01</v>
          </cell>
          <cell r="Q2958">
            <v>0</v>
          </cell>
          <cell r="R2958">
            <v>123</v>
          </cell>
          <cell r="S2958">
            <v>821.1</v>
          </cell>
          <cell r="T2958" t="str">
            <v>Амортизация Водопровод</v>
          </cell>
          <cell r="U2958">
            <v>20000</v>
          </cell>
          <cell r="V2958">
            <v>13</v>
          </cell>
          <cell r="W2958">
            <v>8</v>
          </cell>
          <cell r="X2958">
            <v>5</v>
          </cell>
          <cell r="Y2958">
            <v>61.53846153846154</v>
          </cell>
          <cell r="Z2958">
            <v>12307.692307692309</v>
          </cell>
          <cell r="AA2958">
            <v>7692.3076923076915</v>
          </cell>
          <cell r="AB2958">
            <v>769230.76923076913</v>
          </cell>
          <cell r="AC2958">
            <v>7692.2976923076912</v>
          </cell>
          <cell r="AD2958">
            <v>0</v>
          </cell>
          <cell r="AE2958">
            <v>7692.3076923076915</v>
          </cell>
          <cell r="AF2958">
            <v>0</v>
          </cell>
          <cell r="AG2958">
            <v>96.153846153846146</v>
          </cell>
          <cell r="AH2958">
            <v>128.2051282051282</v>
          </cell>
        </row>
        <row r="2959">
          <cell r="A2959">
            <v>5489</v>
          </cell>
          <cell r="B2959" t="str">
            <v>Набор мягкой мебели</v>
          </cell>
          <cell r="C2959">
            <v>10</v>
          </cell>
          <cell r="D2959" t="str">
            <v>10</v>
          </cell>
          <cell r="E2959" t="str">
            <v>11.05.05</v>
          </cell>
          <cell r="F2959" t="str">
            <v/>
          </cell>
          <cell r="G2959" t="str">
            <v xml:space="preserve">  .  .</v>
          </cell>
          <cell r="H2959">
            <v>0.01</v>
          </cell>
          <cell r="I2959">
            <v>0</v>
          </cell>
          <cell r="J2959">
            <v>0</v>
          </cell>
          <cell r="K2959">
            <v>0.01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0.01</v>
          </cell>
          <cell r="Q2959">
            <v>0</v>
          </cell>
          <cell r="R2959">
            <v>125</v>
          </cell>
          <cell r="S2959">
            <v>821.1</v>
          </cell>
          <cell r="T2959" t="str">
            <v>амортизация (канализация)</v>
          </cell>
          <cell r="U2959">
            <v>30000</v>
          </cell>
          <cell r="V2959">
            <v>19</v>
          </cell>
          <cell r="W2959">
            <v>11</v>
          </cell>
          <cell r="X2959">
            <v>8</v>
          </cell>
          <cell r="Y2959">
            <v>57.894736842105267</v>
          </cell>
          <cell r="Z2959">
            <v>17368.42105263158</v>
          </cell>
          <cell r="AA2959">
            <v>12631.57894736842</v>
          </cell>
          <cell r="AB2959">
            <v>1263157.894736842</v>
          </cell>
          <cell r="AC2959">
            <v>12631.56894736842</v>
          </cell>
          <cell r="AD2959">
            <v>0</v>
          </cell>
          <cell r="AE2959">
            <v>12631.57894736842</v>
          </cell>
          <cell r="AF2959">
            <v>0</v>
          </cell>
          <cell r="AG2959">
            <v>105.26315789473684</v>
          </cell>
          <cell r="AH2959">
            <v>131.57894736842107</v>
          </cell>
        </row>
        <row r="2960">
          <cell r="A2960">
            <v>5491</v>
          </cell>
          <cell r="B2960" t="str">
            <v>Кан-ция от жил дома 41 ул Бирюзова</v>
          </cell>
          <cell r="C2960">
            <v>3.6</v>
          </cell>
          <cell r="D2960" t="str">
            <v>28</v>
          </cell>
          <cell r="E2960" t="str">
            <v>11.05.05</v>
          </cell>
          <cell r="F2960" t="str">
            <v/>
          </cell>
          <cell r="G2960" t="str">
            <v xml:space="preserve">  .  .</v>
          </cell>
          <cell r="H2960">
            <v>43762.91</v>
          </cell>
          <cell r="I2960">
            <v>0</v>
          </cell>
          <cell r="J2960">
            <v>0</v>
          </cell>
          <cell r="K2960">
            <v>43762.91</v>
          </cell>
          <cell r="L2960">
            <v>0</v>
          </cell>
          <cell r="M2960">
            <v>131.29</v>
          </cell>
          <cell r="N2960">
            <v>131.29</v>
          </cell>
          <cell r="O2960">
            <v>3806.09</v>
          </cell>
          <cell r="P2960">
            <v>39956.82</v>
          </cell>
          <cell r="Q2960">
            <v>218.81</v>
          </cell>
          <cell r="R2960">
            <v>123</v>
          </cell>
          <cell r="S2960">
            <v>935</v>
          </cell>
          <cell r="T2960" t="str">
            <v>Амортизация (канализация)</v>
          </cell>
          <cell r="U2960">
            <v>17850</v>
          </cell>
          <cell r="V2960">
            <v>33.799999999999997</v>
          </cell>
          <cell r="W2960">
            <v>13</v>
          </cell>
          <cell r="X2960">
            <v>20.8</v>
          </cell>
          <cell r="Y2960">
            <v>38.461538461538467</v>
          </cell>
          <cell r="Z2960">
            <v>6865.3846153846171</v>
          </cell>
          <cell r="AA2960">
            <v>10984.615384615383</v>
          </cell>
          <cell r="AB2960">
            <v>0.27491215228377491</v>
          </cell>
          <cell r="AC2960">
            <v>-31731.954221698867</v>
          </cell>
          <cell r="AD2960">
            <v>-2759.7496063142471</v>
          </cell>
          <cell r="AE2960">
            <v>12030.955778301137</v>
          </cell>
          <cell r="AF2960">
            <v>1046.340393685753</v>
          </cell>
          <cell r="AG2960">
            <v>36.09286733490341</v>
          </cell>
          <cell r="AH2960">
            <v>44.008875739644971</v>
          </cell>
        </row>
        <row r="2961">
          <cell r="A2961">
            <v>5492</v>
          </cell>
          <cell r="B2961" t="str">
            <v>Кан-ция от ЦТП РП узла рассечки Гол пруд</v>
          </cell>
          <cell r="C2961">
            <v>3.6</v>
          </cell>
          <cell r="D2961" t="str">
            <v>28</v>
          </cell>
          <cell r="E2961" t="str">
            <v>11.05.05</v>
          </cell>
          <cell r="F2961" t="str">
            <v/>
          </cell>
          <cell r="G2961" t="str">
            <v xml:space="preserve">  .  .</v>
          </cell>
          <cell r="H2961">
            <v>399696.91</v>
          </cell>
          <cell r="I2961">
            <v>0</v>
          </cell>
          <cell r="J2961">
            <v>0</v>
          </cell>
          <cell r="K2961">
            <v>399696.91</v>
          </cell>
          <cell r="L2961">
            <v>0</v>
          </cell>
          <cell r="M2961">
            <v>1199.0899999999999</v>
          </cell>
          <cell r="N2961">
            <v>1199.0899999999999</v>
          </cell>
          <cell r="O2961">
            <v>34761.629999999997</v>
          </cell>
          <cell r="P2961">
            <v>364935.28</v>
          </cell>
          <cell r="Q2961">
            <v>1998.48</v>
          </cell>
          <cell r="R2961">
            <v>123</v>
          </cell>
          <cell r="S2961">
            <v>935</v>
          </cell>
          <cell r="T2961" t="str">
            <v>Амортизация (канализация)</v>
          </cell>
          <cell r="U2961">
            <v>1277100</v>
          </cell>
          <cell r="V2961">
            <v>33.799999999999997</v>
          </cell>
          <cell r="W2961">
            <v>13</v>
          </cell>
          <cell r="X2961">
            <v>20.8</v>
          </cell>
          <cell r="Y2961">
            <v>38.461538461538467</v>
          </cell>
          <cell r="Z2961">
            <v>491192.3076923078</v>
          </cell>
          <cell r="AA2961">
            <v>785907.69230769225</v>
          </cell>
          <cell r="AB2961">
            <v>2.1535536172542491</v>
          </cell>
          <cell r="AC2961">
            <v>461071.81633584603</v>
          </cell>
          <cell r="AD2961">
            <v>40099.404028153825</v>
          </cell>
          <cell r="AE2961">
            <v>860768.726335846</v>
          </cell>
          <cell r="AF2961">
            <v>74861.034028153823</v>
          </cell>
          <cell r="AG2961">
            <v>2582.3061790075385</v>
          </cell>
          <cell r="AH2961">
            <v>3148.6686390532545</v>
          </cell>
        </row>
        <row r="2962">
          <cell r="A2962">
            <v>5494</v>
          </cell>
          <cell r="B2962" t="str">
            <v>Кан-ция от д 33 по ул Чижевского</v>
          </cell>
          <cell r="C2962">
            <v>3.6</v>
          </cell>
          <cell r="D2962" t="str">
            <v>28</v>
          </cell>
          <cell r="E2962" t="str">
            <v>11.05.05</v>
          </cell>
          <cell r="F2962" t="str">
            <v/>
          </cell>
          <cell r="G2962" t="str">
            <v xml:space="preserve">  .  .</v>
          </cell>
          <cell r="H2962">
            <v>1040.6099999999999</v>
          </cell>
          <cell r="I2962">
            <v>0</v>
          </cell>
          <cell r="J2962">
            <v>0</v>
          </cell>
          <cell r="K2962">
            <v>1040.6099999999999</v>
          </cell>
          <cell r="L2962">
            <v>0</v>
          </cell>
          <cell r="M2962">
            <v>3.12</v>
          </cell>
          <cell r="N2962">
            <v>3.12</v>
          </cell>
          <cell r="O2962">
            <v>90.46</v>
          </cell>
          <cell r="P2962">
            <v>950.15</v>
          </cell>
          <cell r="Q2962">
            <v>5.2</v>
          </cell>
          <cell r="R2962">
            <v>123</v>
          </cell>
          <cell r="S2962">
            <v>935</v>
          </cell>
          <cell r="T2962" t="str">
            <v>Амортизация (канализация)</v>
          </cell>
          <cell r="U2962">
            <v>20000</v>
          </cell>
          <cell r="V2962">
            <v>33.799999999999997</v>
          </cell>
          <cell r="W2962">
            <v>13</v>
          </cell>
          <cell r="X2962">
            <v>20.8</v>
          </cell>
          <cell r="Y2962">
            <v>38.461538461538467</v>
          </cell>
          <cell r="Z2962">
            <v>7692.3076923076942</v>
          </cell>
          <cell r="AA2962">
            <v>12307.692307692305</v>
          </cell>
          <cell r="AB2962">
            <v>12.953420310153454</v>
          </cell>
          <cell r="AC2962">
            <v>12438.848708948784</v>
          </cell>
          <cell r="AD2962">
            <v>1081.3064012564814</v>
          </cell>
          <cell r="AE2962">
            <v>13479.458708948785</v>
          </cell>
          <cell r="AF2962">
            <v>1171.7664012564815</v>
          </cell>
          <cell r="AG2962">
            <v>40.438376126846357</v>
          </cell>
          <cell r="AH2962">
            <v>49.309664694280087</v>
          </cell>
        </row>
        <row r="2963">
          <cell r="A2963">
            <v>5495</v>
          </cell>
          <cell r="B2963" t="str">
            <v>Вод-д к дому 7/1 (5-6)по ул Сатыбалдина</v>
          </cell>
          <cell r="C2963">
            <v>4</v>
          </cell>
          <cell r="D2963" t="str">
            <v>25</v>
          </cell>
          <cell r="E2963" t="str">
            <v>11.05.05</v>
          </cell>
          <cell r="F2963" t="str">
            <v/>
          </cell>
          <cell r="G2963" t="str">
            <v xml:space="preserve">  .  .</v>
          </cell>
          <cell r="H2963">
            <v>624.01</v>
          </cell>
          <cell r="I2963">
            <v>0</v>
          </cell>
          <cell r="J2963">
            <v>0</v>
          </cell>
          <cell r="K2963">
            <v>624.01</v>
          </cell>
          <cell r="L2963">
            <v>0</v>
          </cell>
          <cell r="M2963">
            <v>2.08</v>
          </cell>
          <cell r="N2963">
            <v>2.08</v>
          </cell>
          <cell r="O2963">
            <v>60.3</v>
          </cell>
          <cell r="P2963">
            <v>563.71</v>
          </cell>
          <cell r="Q2963">
            <v>3.12</v>
          </cell>
          <cell r="R2963">
            <v>123</v>
          </cell>
          <cell r="S2963">
            <v>935</v>
          </cell>
          <cell r="T2963" t="str">
            <v>Амортизация (водопровод)</v>
          </cell>
          <cell r="U2963">
            <v>50840</v>
          </cell>
          <cell r="V2963">
            <v>38</v>
          </cell>
          <cell r="W2963">
            <v>13</v>
          </cell>
          <cell r="X2963">
            <v>25</v>
          </cell>
          <cell r="Y2963">
            <v>34.210526315789473</v>
          </cell>
          <cell r="Z2963">
            <v>17392.63157894737</v>
          </cell>
          <cell r="AA2963">
            <v>33447.368421052626</v>
          </cell>
          <cell r="AB2963">
            <v>59.334353516972598</v>
          </cell>
          <cell r="AC2963">
            <v>36401.219938126065</v>
          </cell>
          <cell r="AD2963">
            <v>3517.5615170734472</v>
          </cell>
          <cell r="AE2963">
            <v>37025.229938126067</v>
          </cell>
          <cell r="AF2963">
            <v>3577.8615170734474</v>
          </cell>
          <cell r="AG2963">
            <v>123.41743312708689</v>
          </cell>
          <cell r="AH2963">
            <v>111.49122807017544</v>
          </cell>
        </row>
        <row r="2964">
          <cell r="A2964">
            <v>5496</v>
          </cell>
          <cell r="B2964" t="str">
            <v>А/машина Камаз 55111 93 г.в.</v>
          </cell>
          <cell r="C2964">
            <v>10</v>
          </cell>
          <cell r="D2964" t="str">
            <v>10</v>
          </cell>
          <cell r="E2964" t="str">
            <v>11.05.05</v>
          </cell>
          <cell r="F2964" t="str">
            <v/>
          </cell>
          <cell r="G2964" t="str">
            <v xml:space="preserve">  .  .</v>
          </cell>
          <cell r="H2964">
            <v>0.01</v>
          </cell>
          <cell r="I2964">
            <v>0</v>
          </cell>
          <cell r="J2964">
            <v>0</v>
          </cell>
          <cell r="K2964">
            <v>0.01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0.01</v>
          </cell>
          <cell r="Q2964">
            <v>0</v>
          </cell>
          <cell r="R2964">
            <v>124</v>
          </cell>
          <cell r="S2964">
            <v>935</v>
          </cell>
          <cell r="T2964" t="str">
            <v>Амортизация Очистка сточной жидкости</v>
          </cell>
          <cell r="U2964">
            <v>0</v>
          </cell>
          <cell r="V2964">
            <v>22</v>
          </cell>
          <cell r="W2964">
            <v>14</v>
          </cell>
          <cell r="X2964">
            <v>8</v>
          </cell>
          <cell r="Y2964">
            <v>63.636363636363633</v>
          </cell>
          <cell r="Z2964">
            <v>0</v>
          </cell>
          <cell r="AA2964">
            <v>0.01</v>
          </cell>
          <cell r="AB2964">
            <v>1</v>
          </cell>
          <cell r="AC2964">
            <v>0</v>
          </cell>
          <cell r="AD2964">
            <v>0</v>
          </cell>
          <cell r="AE2964">
            <v>0.01</v>
          </cell>
          <cell r="AF2964">
            <v>0</v>
          </cell>
          <cell r="AG2964">
            <v>8.3333333333333331E-5</v>
          </cell>
          <cell r="AH2964">
            <v>3.7878787878787879E-5</v>
          </cell>
        </row>
        <row r="2965">
          <cell r="A2965">
            <v>5498</v>
          </cell>
          <cell r="B2965" t="str">
            <v>А/машина ГАЗ-3307 М 600 АО</v>
          </cell>
          <cell r="C2965">
            <v>10</v>
          </cell>
          <cell r="D2965" t="str">
            <v>10</v>
          </cell>
          <cell r="E2965" t="str">
            <v>11.05.05</v>
          </cell>
          <cell r="F2965" t="str">
            <v>фургон, 4 тн, № двиг 62479, шасси 1602069</v>
          </cell>
          <cell r="G2965" t="str">
            <v>01.01.94</v>
          </cell>
          <cell r="H2965">
            <v>285969.57</v>
          </cell>
          <cell r="I2965">
            <v>0</v>
          </cell>
          <cell r="J2965">
            <v>0</v>
          </cell>
          <cell r="K2965">
            <v>285969.57</v>
          </cell>
          <cell r="L2965">
            <v>0</v>
          </cell>
          <cell r="M2965">
            <v>2383.08</v>
          </cell>
          <cell r="N2965">
            <v>2383.08</v>
          </cell>
          <cell r="O2965">
            <v>26213.88</v>
          </cell>
          <cell r="P2965">
            <v>259755.69</v>
          </cell>
          <cell r="Q2965">
            <v>1429.85</v>
          </cell>
          <cell r="R2965">
            <v>124</v>
          </cell>
          <cell r="S2965">
            <v>935</v>
          </cell>
          <cell r="T2965" t="str">
            <v>Амортизация (канализация)</v>
          </cell>
          <cell r="U2965">
            <v>381000</v>
          </cell>
          <cell r="V2965">
            <v>21</v>
          </cell>
          <cell r="W2965">
            <v>13</v>
          </cell>
          <cell r="X2965">
            <v>8</v>
          </cell>
          <cell r="Y2965">
            <v>61.904761904761905</v>
          </cell>
          <cell r="Z2965">
            <v>235857.14285714287</v>
          </cell>
          <cell r="AA2965">
            <v>145142.85714285713</v>
          </cell>
          <cell r="AB2965">
            <v>0.55876680561976189</v>
          </cell>
          <cell r="AC2965">
            <v>-126179.26686664313</v>
          </cell>
          <cell r="AD2965">
            <v>-11566.434009500237</v>
          </cell>
          <cell r="AE2965">
            <v>159790.30313335688</v>
          </cell>
          <cell r="AF2965">
            <v>14647.445990499764</v>
          </cell>
          <cell r="AG2965">
            <v>1331.5858594446406</v>
          </cell>
          <cell r="AH2965">
            <v>1511.9047619047617</v>
          </cell>
        </row>
        <row r="2966">
          <cell r="A2966">
            <v>5499</v>
          </cell>
          <cell r="B2966" t="str">
            <v>А/машина ГАЗ-3307 М 010 ВН</v>
          </cell>
          <cell r="C2966">
            <v>10</v>
          </cell>
          <cell r="D2966" t="str">
            <v>10</v>
          </cell>
          <cell r="E2966" t="str">
            <v>11.05.05</v>
          </cell>
          <cell r="F2966" t="str">
            <v>фургон, 4 тн, № двиг 82485, рамы 1538647</v>
          </cell>
          <cell r="G2966" t="str">
            <v>01.01.94</v>
          </cell>
          <cell r="H2966">
            <v>0.01</v>
          </cell>
          <cell r="I2966">
            <v>0</v>
          </cell>
          <cell r="J2966">
            <v>0</v>
          </cell>
          <cell r="K2966">
            <v>0.01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0.01</v>
          </cell>
          <cell r="Q2966">
            <v>0</v>
          </cell>
          <cell r="R2966">
            <v>124</v>
          </cell>
          <cell r="S2966">
            <v>935</v>
          </cell>
          <cell r="T2966" t="str">
            <v>Амортизация (водопровод)</v>
          </cell>
          <cell r="U2966">
            <v>381000</v>
          </cell>
          <cell r="V2966">
            <v>21</v>
          </cell>
          <cell r="W2966">
            <v>13</v>
          </cell>
          <cell r="X2966">
            <v>8</v>
          </cell>
          <cell r="Y2966">
            <v>61.904761904761905</v>
          </cell>
          <cell r="Z2966">
            <v>235857.14285714287</v>
          </cell>
          <cell r="AA2966">
            <v>145142.85714285713</v>
          </cell>
          <cell r="AB2966">
            <v>14514285.714285713</v>
          </cell>
          <cell r="AC2966">
            <v>145142.84714285712</v>
          </cell>
          <cell r="AD2966">
            <v>0</v>
          </cell>
          <cell r="AE2966">
            <v>145142.85714285713</v>
          </cell>
          <cell r="AF2966">
            <v>0</v>
          </cell>
          <cell r="AG2966">
            <v>1209.5238095238094</v>
          </cell>
          <cell r="AH2966">
            <v>1511.9047619047617</v>
          </cell>
        </row>
        <row r="2967">
          <cell r="A2967">
            <v>5500</v>
          </cell>
          <cell r="B2967" t="str">
            <v>А/машина ГАЗ-3307 М 078 ВЕ</v>
          </cell>
          <cell r="C2967">
            <v>10</v>
          </cell>
          <cell r="D2967" t="str">
            <v>10</v>
          </cell>
          <cell r="E2967" t="str">
            <v>11.05.05</v>
          </cell>
          <cell r="F2967" t="str">
            <v>фургон, 4 тн, № двиг 0062497, рамы 1538648</v>
          </cell>
          <cell r="G2967" t="str">
            <v>01.01.94</v>
          </cell>
          <cell r="H2967">
            <v>0.01</v>
          </cell>
          <cell r="I2967">
            <v>0</v>
          </cell>
          <cell r="J2967">
            <v>0</v>
          </cell>
          <cell r="K2967">
            <v>0.01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0.01</v>
          </cell>
          <cell r="Q2967">
            <v>0</v>
          </cell>
          <cell r="R2967">
            <v>124</v>
          </cell>
          <cell r="S2967">
            <v>935</v>
          </cell>
          <cell r="T2967" t="str">
            <v>Амортизация (водопровод)</v>
          </cell>
          <cell r="U2967">
            <v>381000</v>
          </cell>
          <cell r="V2967">
            <v>21</v>
          </cell>
          <cell r="W2967">
            <v>13</v>
          </cell>
          <cell r="X2967">
            <v>8</v>
          </cell>
          <cell r="Y2967">
            <v>61.904761904761905</v>
          </cell>
          <cell r="Z2967">
            <v>235857.14285714287</v>
          </cell>
          <cell r="AA2967">
            <v>145142.85714285713</v>
          </cell>
          <cell r="AB2967">
            <v>14514285.714285713</v>
          </cell>
          <cell r="AC2967">
            <v>145142.84714285712</v>
          </cell>
          <cell r="AD2967">
            <v>0</v>
          </cell>
          <cell r="AE2967">
            <v>145142.85714285713</v>
          </cell>
          <cell r="AF2967">
            <v>0</v>
          </cell>
          <cell r="AG2967">
            <v>1209.5238095238094</v>
          </cell>
          <cell r="AH2967">
            <v>1511.9047619047617</v>
          </cell>
        </row>
        <row r="2968">
          <cell r="A2968">
            <v>5501</v>
          </cell>
          <cell r="B2968" t="str">
            <v>А/машина ГАЗ-3307 М 726 ВЕ</v>
          </cell>
          <cell r="C2968">
            <v>10</v>
          </cell>
          <cell r="D2968" t="str">
            <v>10</v>
          </cell>
          <cell r="E2968" t="str">
            <v>11.05.05</v>
          </cell>
          <cell r="F2968" t="str">
            <v>фургон, 4 тн, № двиг 0062449, шасси 1538651</v>
          </cell>
          <cell r="G2968" t="str">
            <v>01.01.94</v>
          </cell>
          <cell r="H2968">
            <v>0.01</v>
          </cell>
          <cell r="I2968">
            <v>0</v>
          </cell>
          <cell r="J2968">
            <v>0</v>
          </cell>
          <cell r="K2968">
            <v>0.01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0.01</v>
          </cell>
          <cell r="Q2968">
            <v>0</v>
          </cell>
          <cell r="R2968">
            <v>124</v>
          </cell>
          <cell r="S2968">
            <v>935</v>
          </cell>
          <cell r="T2968" t="str">
            <v>Амортизация (водопровод)</v>
          </cell>
          <cell r="U2968">
            <v>381000</v>
          </cell>
          <cell r="V2968">
            <v>21</v>
          </cell>
          <cell r="W2968">
            <v>13</v>
          </cell>
          <cell r="X2968">
            <v>8</v>
          </cell>
          <cell r="Y2968">
            <v>61.904761904761905</v>
          </cell>
          <cell r="Z2968">
            <v>235857.14285714287</v>
          </cell>
          <cell r="AA2968">
            <v>145142.85714285713</v>
          </cell>
          <cell r="AB2968">
            <v>14514285.714285713</v>
          </cell>
          <cell r="AC2968">
            <v>145142.84714285712</v>
          </cell>
          <cell r="AD2968">
            <v>0</v>
          </cell>
          <cell r="AE2968">
            <v>145142.85714285713</v>
          </cell>
          <cell r="AF2968">
            <v>0</v>
          </cell>
          <cell r="AG2968">
            <v>1209.5238095238094</v>
          </cell>
          <cell r="AH2968">
            <v>1511.9047619047617</v>
          </cell>
        </row>
        <row r="2969">
          <cell r="A2969">
            <v>5502</v>
          </cell>
          <cell r="B2969" t="str">
            <v>А/машина ГАЗ-3307 М 031 ВЕ</v>
          </cell>
          <cell r="C2969">
            <v>10</v>
          </cell>
          <cell r="D2969" t="str">
            <v>10</v>
          </cell>
          <cell r="E2969" t="str">
            <v>11.05.05</v>
          </cell>
          <cell r="F2969" t="str">
            <v>фургон, 4 тн, № двиг 0062302, рамы 1538597</v>
          </cell>
          <cell r="G2969" t="str">
            <v>01.01.94</v>
          </cell>
          <cell r="H2969">
            <v>0.01</v>
          </cell>
          <cell r="I2969">
            <v>0</v>
          </cell>
          <cell r="J2969">
            <v>0</v>
          </cell>
          <cell r="K2969">
            <v>0.01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0.01</v>
          </cell>
          <cell r="Q2969">
            <v>0</v>
          </cell>
          <cell r="R2969">
            <v>124</v>
          </cell>
          <cell r="S2969">
            <v>935</v>
          </cell>
          <cell r="T2969" t="str">
            <v>Амортизация (канализация)</v>
          </cell>
          <cell r="U2969">
            <v>381000</v>
          </cell>
          <cell r="V2969">
            <v>21</v>
          </cell>
          <cell r="W2969">
            <v>13</v>
          </cell>
          <cell r="X2969">
            <v>8</v>
          </cell>
          <cell r="Y2969">
            <v>61.904761904761905</v>
          </cell>
          <cell r="Z2969">
            <v>235857.14285714287</v>
          </cell>
          <cell r="AA2969">
            <v>145142.85714285713</v>
          </cell>
          <cell r="AB2969">
            <v>14514285.714285713</v>
          </cell>
          <cell r="AC2969">
            <v>145142.84714285712</v>
          </cell>
          <cell r="AD2969">
            <v>0</v>
          </cell>
          <cell r="AE2969">
            <v>145142.85714285713</v>
          </cell>
          <cell r="AF2969">
            <v>0</v>
          </cell>
          <cell r="AG2969">
            <v>1209.5238095238094</v>
          </cell>
          <cell r="AH2969">
            <v>1511.9047619047617</v>
          </cell>
        </row>
        <row r="2970">
          <cell r="A2970">
            <v>5503</v>
          </cell>
          <cell r="B2970" t="str">
            <v>А/машина ГАЗ-3307 М 536 ВЕ</v>
          </cell>
          <cell r="C2970">
            <v>10</v>
          </cell>
          <cell r="D2970" t="str">
            <v>10</v>
          </cell>
          <cell r="E2970" t="str">
            <v>11.05.05</v>
          </cell>
          <cell r="F2970" t="str">
            <v>фургон, 4 тн, № двиг 62579, рамы 1538645</v>
          </cell>
          <cell r="G2970" t="str">
            <v>01.01.94</v>
          </cell>
          <cell r="H2970">
            <v>0.01</v>
          </cell>
          <cell r="I2970">
            <v>0</v>
          </cell>
          <cell r="J2970">
            <v>0</v>
          </cell>
          <cell r="K2970">
            <v>0.01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0.01</v>
          </cell>
          <cell r="Q2970">
            <v>0</v>
          </cell>
          <cell r="R2970">
            <v>124</v>
          </cell>
          <cell r="S2970">
            <v>935</v>
          </cell>
          <cell r="T2970" t="str">
            <v>Амортизация (канализация)</v>
          </cell>
          <cell r="U2970">
            <v>381000</v>
          </cell>
          <cell r="V2970">
            <v>21</v>
          </cell>
          <cell r="W2970">
            <v>13</v>
          </cell>
          <cell r="X2970">
            <v>8</v>
          </cell>
          <cell r="Y2970">
            <v>61.904761904761905</v>
          </cell>
          <cell r="Z2970">
            <v>235857.14285714287</v>
          </cell>
          <cell r="AA2970">
            <v>145142.85714285713</v>
          </cell>
          <cell r="AB2970">
            <v>14514285.714285713</v>
          </cell>
          <cell r="AC2970">
            <v>145142.84714285712</v>
          </cell>
          <cell r="AD2970">
            <v>0</v>
          </cell>
          <cell r="AE2970">
            <v>145142.85714285713</v>
          </cell>
          <cell r="AF2970">
            <v>0</v>
          </cell>
          <cell r="AG2970">
            <v>1209.5238095238094</v>
          </cell>
          <cell r="AH2970">
            <v>1511.9047619047617</v>
          </cell>
        </row>
        <row r="2971">
          <cell r="A2971">
            <v>5504</v>
          </cell>
          <cell r="B2971" t="str">
            <v>А/машина ГАЗ-3307 М 079 ВЕ</v>
          </cell>
          <cell r="C2971">
            <v>10</v>
          </cell>
          <cell r="D2971" t="str">
            <v>10</v>
          </cell>
          <cell r="E2971" t="str">
            <v>11.05.05</v>
          </cell>
          <cell r="F2971" t="str">
            <v>фургон, 4 тн, № двиг 0062578, рамы 1602076</v>
          </cell>
          <cell r="G2971" t="str">
            <v>01.01.94</v>
          </cell>
          <cell r="H2971">
            <v>0.01</v>
          </cell>
          <cell r="I2971">
            <v>0</v>
          </cell>
          <cell r="J2971">
            <v>0</v>
          </cell>
          <cell r="K2971">
            <v>0.01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0.01</v>
          </cell>
          <cell r="Q2971">
            <v>0</v>
          </cell>
          <cell r="R2971">
            <v>124</v>
          </cell>
          <cell r="S2971">
            <v>935</v>
          </cell>
          <cell r="T2971" t="str">
            <v>Амортизация (водопровод)</v>
          </cell>
          <cell r="U2971">
            <v>381000</v>
          </cell>
          <cell r="V2971">
            <v>21</v>
          </cell>
          <cell r="W2971">
            <v>13</v>
          </cell>
          <cell r="X2971">
            <v>8</v>
          </cell>
          <cell r="Y2971">
            <v>61.904761904761905</v>
          </cell>
          <cell r="Z2971">
            <v>235857.14285714287</v>
          </cell>
          <cell r="AA2971">
            <v>145142.85714285713</v>
          </cell>
          <cell r="AB2971">
            <v>14514285.714285713</v>
          </cell>
          <cell r="AC2971">
            <v>145142.84714285712</v>
          </cell>
          <cell r="AD2971">
            <v>0</v>
          </cell>
          <cell r="AE2971">
            <v>145142.85714285713</v>
          </cell>
          <cell r="AF2971">
            <v>0</v>
          </cell>
          <cell r="AG2971">
            <v>1209.5238095238094</v>
          </cell>
          <cell r="AH2971">
            <v>1511.9047619047617</v>
          </cell>
        </row>
        <row r="2972">
          <cell r="A2972">
            <v>5505</v>
          </cell>
          <cell r="B2972" t="str">
            <v>А/машина ГАЗ-3307 М 599 АО</v>
          </cell>
          <cell r="C2972">
            <v>10</v>
          </cell>
          <cell r="D2972" t="str">
            <v>10</v>
          </cell>
          <cell r="E2972" t="str">
            <v>11.05.05</v>
          </cell>
          <cell r="F2972" t="str">
            <v>фургон, 4 тн, № двиг 62590, шасси 1602071</v>
          </cell>
          <cell r="G2972" t="str">
            <v>01.01.94</v>
          </cell>
          <cell r="H2972">
            <v>0.01</v>
          </cell>
          <cell r="I2972">
            <v>0</v>
          </cell>
          <cell r="J2972">
            <v>0</v>
          </cell>
          <cell r="K2972">
            <v>0.01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0.01</v>
          </cell>
          <cell r="Q2972">
            <v>0</v>
          </cell>
          <cell r="R2972">
            <v>124</v>
          </cell>
          <cell r="S2972">
            <v>935</v>
          </cell>
          <cell r="T2972" t="str">
            <v>Амортизация (канализация)</v>
          </cell>
          <cell r="U2972">
            <v>381000</v>
          </cell>
          <cell r="V2972">
            <v>21</v>
          </cell>
          <cell r="W2972">
            <v>13</v>
          </cell>
          <cell r="X2972">
            <v>8</v>
          </cell>
          <cell r="Y2972">
            <v>61.904761904761905</v>
          </cell>
          <cell r="Z2972">
            <v>235857.14285714287</v>
          </cell>
          <cell r="AA2972">
            <v>145142.85714285713</v>
          </cell>
          <cell r="AB2972">
            <v>14514285.714285713</v>
          </cell>
          <cell r="AC2972">
            <v>145142.84714285712</v>
          </cell>
          <cell r="AD2972">
            <v>0</v>
          </cell>
          <cell r="AE2972">
            <v>145142.85714285713</v>
          </cell>
          <cell r="AF2972">
            <v>0</v>
          </cell>
          <cell r="AG2972">
            <v>1209.5238095238094</v>
          </cell>
          <cell r="AH2972">
            <v>1511.9047619047617</v>
          </cell>
        </row>
        <row r="2973">
          <cell r="A2973">
            <v>5507</v>
          </cell>
          <cell r="B2973" t="str">
            <v>Экскаватор ЭО 3323А n 064 MAF</v>
          </cell>
          <cell r="C2973">
            <v>12.5</v>
          </cell>
          <cell r="D2973" t="str">
            <v>8</v>
          </cell>
          <cell r="E2973" t="str">
            <v>11.05.05</v>
          </cell>
          <cell r="F2973" t="str">
            <v>зав № 12252, № дв 218119</v>
          </cell>
          <cell r="G2973" t="str">
            <v>01.01.94</v>
          </cell>
          <cell r="H2973">
            <v>0.01</v>
          </cell>
          <cell r="I2973">
            <v>0</v>
          </cell>
          <cell r="J2973">
            <v>0</v>
          </cell>
          <cell r="K2973">
            <v>0.01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0.01</v>
          </cell>
          <cell r="Q2973">
            <v>0</v>
          </cell>
          <cell r="R2973">
            <v>123</v>
          </cell>
          <cell r="S2973">
            <v>935</v>
          </cell>
          <cell r="T2973" t="str">
            <v>Амортизация (водопровод)</v>
          </cell>
          <cell r="U2973">
            <v>952000</v>
          </cell>
          <cell r="V2973">
            <v>19</v>
          </cell>
          <cell r="W2973">
            <v>13</v>
          </cell>
          <cell r="X2973">
            <v>6</v>
          </cell>
          <cell r="Y2973">
            <v>68.421052631578945</v>
          </cell>
          <cell r="Z2973">
            <v>651368.42105263157</v>
          </cell>
          <cell r="AA2973">
            <v>300631.57894736843</v>
          </cell>
          <cell r="AB2973">
            <v>30063157.894736841</v>
          </cell>
          <cell r="AC2973">
            <v>300631.56894736842</v>
          </cell>
          <cell r="AD2973">
            <v>0</v>
          </cell>
          <cell r="AE2973">
            <v>300631.57894736843</v>
          </cell>
          <cell r="AF2973">
            <v>0</v>
          </cell>
          <cell r="AG2973">
            <v>3131.5789473684213</v>
          </cell>
          <cell r="AH2973">
            <v>4175.4385964912281</v>
          </cell>
        </row>
        <row r="2974">
          <cell r="A2974">
            <v>5508</v>
          </cell>
          <cell r="B2974" t="str">
            <v>Экскаватор ЭО 3323А т 066 MAF</v>
          </cell>
          <cell r="C2974">
            <v>12.5</v>
          </cell>
          <cell r="D2974" t="str">
            <v>8</v>
          </cell>
          <cell r="E2974" t="str">
            <v>11.05.05</v>
          </cell>
          <cell r="F2974" t="str">
            <v>Пневмоход зав № 12234, № дв 242023</v>
          </cell>
          <cell r="G2974" t="str">
            <v>01.01.94</v>
          </cell>
          <cell r="H2974">
            <v>20630.759999999998</v>
          </cell>
          <cell r="I2974">
            <v>0</v>
          </cell>
          <cell r="J2974">
            <v>0</v>
          </cell>
          <cell r="K2974">
            <v>20630.759999999998</v>
          </cell>
          <cell r="L2974">
            <v>0</v>
          </cell>
          <cell r="M2974">
            <v>214.9</v>
          </cell>
          <cell r="N2974">
            <v>214.9</v>
          </cell>
          <cell r="O2974">
            <v>5155.46</v>
          </cell>
          <cell r="P2974">
            <v>15475.3</v>
          </cell>
          <cell r="Q2974">
            <v>103.15</v>
          </cell>
          <cell r="R2974">
            <v>123</v>
          </cell>
          <cell r="S2974">
            <v>935</v>
          </cell>
          <cell r="T2974" t="str">
            <v>Амортизация (водопровод)</v>
          </cell>
          <cell r="U2974">
            <v>952000</v>
          </cell>
          <cell r="V2974">
            <v>19</v>
          </cell>
          <cell r="W2974">
            <v>13</v>
          </cell>
          <cell r="X2974">
            <v>6</v>
          </cell>
          <cell r="Y2974">
            <v>68.421052631578945</v>
          </cell>
          <cell r="Z2974">
            <v>651368.42105263157</v>
          </cell>
          <cell r="AA2974">
            <v>300631.57894736843</v>
          </cell>
          <cell r="AB2974">
            <v>19.426542874604593</v>
          </cell>
          <cell r="AC2974">
            <v>380153.58367567742</v>
          </cell>
          <cell r="AD2974">
            <v>94997.304728308984</v>
          </cell>
          <cell r="AE2974">
            <v>400784.34367567743</v>
          </cell>
          <cell r="AF2974">
            <v>100152.76472830899</v>
          </cell>
          <cell r="AG2974">
            <v>4174.8369132883063</v>
          </cell>
          <cell r="AH2974">
            <v>4175.4385964912281</v>
          </cell>
        </row>
        <row r="2975">
          <cell r="A2975">
            <v>5509</v>
          </cell>
          <cell r="B2975" t="str">
            <v>Кан-ция от дома 5-6 по улСатыбалдина</v>
          </cell>
          <cell r="C2975">
            <v>3.6</v>
          </cell>
          <cell r="D2975" t="str">
            <v>28</v>
          </cell>
          <cell r="E2975" t="str">
            <v>11.05.05</v>
          </cell>
          <cell r="F2975" t="str">
            <v/>
          </cell>
          <cell r="G2975" t="str">
            <v xml:space="preserve">  .  .</v>
          </cell>
          <cell r="H2975">
            <v>1727.68</v>
          </cell>
          <cell r="I2975">
            <v>0</v>
          </cell>
          <cell r="J2975">
            <v>0</v>
          </cell>
          <cell r="K2975">
            <v>1727.68</v>
          </cell>
          <cell r="L2975">
            <v>0</v>
          </cell>
          <cell r="M2975">
            <v>5.18</v>
          </cell>
          <cell r="N2975">
            <v>5.18</v>
          </cell>
          <cell r="O2975">
            <v>150.18</v>
          </cell>
          <cell r="P2975">
            <v>1577.5</v>
          </cell>
          <cell r="Q2975">
            <v>8.64</v>
          </cell>
          <cell r="R2975">
            <v>123</v>
          </cell>
          <cell r="S2975">
            <v>935</v>
          </cell>
          <cell r="T2975" t="str">
            <v>Амортизация (канализация)</v>
          </cell>
          <cell r="U2975">
            <v>17675</v>
          </cell>
          <cell r="V2975">
            <v>33.799999999999997</v>
          </cell>
          <cell r="W2975">
            <v>13</v>
          </cell>
          <cell r="X2975">
            <v>20.8</v>
          </cell>
          <cell r="Y2975">
            <v>38.461538461538467</v>
          </cell>
          <cell r="Z2975">
            <v>6798.0769230769247</v>
          </cell>
          <cell r="AA2975">
            <v>10876.923076923074</v>
          </cell>
          <cell r="AB2975">
            <v>6.8950384005851504</v>
          </cell>
          <cell r="AC2975">
            <v>10184.739943922952</v>
          </cell>
          <cell r="AD2975">
            <v>885.3168669998779</v>
          </cell>
          <cell r="AE2975">
            <v>11912.419943922952</v>
          </cell>
          <cell r="AF2975">
            <v>1035.496866999878</v>
          </cell>
          <cell r="AG2975">
            <v>35.73725983176886</v>
          </cell>
          <cell r="AH2975">
            <v>43.577416173570022</v>
          </cell>
        </row>
        <row r="2976">
          <cell r="A2976">
            <v>5529</v>
          </cell>
          <cell r="B2976" t="str">
            <v>Кан-ция от д 32 по ул Комиссарова</v>
          </cell>
          <cell r="C2976">
            <v>3.6</v>
          </cell>
          <cell r="D2976" t="str">
            <v>28</v>
          </cell>
          <cell r="E2976" t="str">
            <v>11.05.05</v>
          </cell>
          <cell r="F2976" t="str">
            <v/>
          </cell>
          <cell r="G2976" t="str">
            <v xml:space="preserve">  .  .</v>
          </cell>
          <cell r="H2976">
            <v>1224.25</v>
          </cell>
          <cell r="I2976">
            <v>0</v>
          </cell>
          <cell r="J2976">
            <v>0</v>
          </cell>
          <cell r="K2976">
            <v>1224.25</v>
          </cell>
          <cell r="L2976">
            <v>0</v>
          </cell>
          <cell r="M2976">
            <v>3.67</v>
          </cell>
          <cell r="N2976">
            <v>3.67</v>
          </cell>
          <cell r="O2976">
            <v>26.13</v>
          </cell>
          <cell r="P2976">
            <v>1198.1199999999999</v>
          </cell>
          <cell r="Q2976">
            <v>6.12</v>
          </cell>
          <cell r="R2976">
            <v>123</v>
          </cell>
          <cell r="S2976">
            <v>935</v>
          </cell>
          <cell r="T2976" t="str">
            <v>Амортизация (канализация)</v>
          </cell>
          <cell r="U2976">
            <v>38375</v>
          </cell>
          <cell r="V2976">
            <v>31.2</v>
          </cell>
          <cell r="W2976">
            <v>12</v>
          </cell>
          <cell r="X2976">
            <v>19.2</v>
          </cell>
          <cell r="Y2976">
            <v>38.46153846153846</v>
          </cell>
          <cell r="Z2976">
            <v>14759.615384615383</v>
          </cell>
          <cell r="AA2976">
            <v>23615.384615384617</v>
          </cell>
          <cell r="AB2976">
            <v>19.710366754068556</v>
          </cell>
          <cell r="AC2976">
            <v>22906.16649866843</v>
          </cell>
          <cell r="AD2976">
            <v>488.90188328381134</v>
          </cell>
          <cell r="AE2976">
            <v>24130.41649866843</v>
          </cell>
          <cell r="AF2976">
            <v>515.03188328381134</v>
          </cell>
          <cell r="AG2976">
            <v>72.391249496005301</v>
          </cell>
          <cell r="AH2976">
            <v>102.49732905982906</v>
          </cell>
        </row>
        <row r="2977">
          <cell r="A2977">
            <v>5530</v>
          </cell>
          <cell r="B2977" t="str">
            <v>Кан-ция от жил дома 17 по ул Методическ</v>
          </cell>
          <cell r="C2977">
            <v>3.6</v>
          </cell>
          <cell r="D2977" t="str">
            <v>28</v>
          </cell>
          <cell r="E2977" t="str">
            <v>11.05.05</v>
          </cell>
          <cell r="F2977" t="str">
            <v/>
          </cell>
          <cell r="G2977" t="str">
            <v xml:space="preserve">  .  .</v>
          </cell>
          <cell r="H2977">
            <v>3000.99</v>
          </cell>
          <cell r="I2977">
            <v>0</v>
          </cell>
          <cell r="J2977">
            <v>0</v>
          </cell>
          <cell r="K2977">
            <v>3000.99</v>
          </cell>
          <cell r="L2977">
            <v>0</v>
          </cell>
          <cell r="M2977">
            <v>9</v>
          </cell>
          <cell r="N2977">
            <v>9</v>
          </cell>
          <cell r="O2977">
            <v>260.92</v>
          </cell>
          <cell r="P2977">
            <v>2740.07</v>
          </cell>
          <cell r="Q2977">
            <v>15</v>
          </cell>
          <cell r="R2977">
            <v>123</v>
          </cell>
          <cell r="S2977">
            <v>935</v>
          </cell>
          <cell r="T2977" t="str">
            <v>Амортизация (канализация)</v>
          </cell>
          <cell r="U2977">
            <v>292410</v>
          </cell>
          <cell r="V2977">
            <v>31.2</v>
          </cell>
          <cell r="W2977">
            <v>12</v>
          </cell>
          <cell r="X2977">
            <v>19.2</v>
          </cell>
          <cell r="Y2977">
            <v>38.46153846153846</v>
          </cell>
          <cell r="Z2977">
            <v>112465.38461538461</v>
          </cell>
          <cell r="AA2977">
            <v>179944.61538461538</v>
          </cell>
          <cell r="AB2977">
            <v>65.671539553593661</v>
          </cell>
          <cell r="AC2977">
            <v>194078.64348493904</v>
          </cell>
          <cell r="AD2977">
            <v>16874.098100323659</v>
          </cell>
          <cell r="AE2977">
            <v>197079.63348493903</v>
          </cell>
          <cell r="AF2977">
            <v>17135.018100323658</v>
          </cell>
          <cell r="AG2977">
            <v>591.2389004548171</v>
          </cell>
          <cell r="AH2977">
            <v>781.00961538461536</v>
          </cell>
        </row>
        <row r="2978">
          <cell r="A2978">
            <v>5533</v>
          </cell>
          <cell r="B2978" t="str">
            <v>Контроллер серии ДЭП</v>
          </cell>
          <cell r="C2978">
            <v>10</v>
          </cell>
          <cell r="D2978" t="str">
            <v>10</v>
          </cell>
          <cell r="E2978" t="str">
            <v>11.05.05</v>
          </cell>
          <cell r="F2978" t="str">
            <v/>
          </cell>
          <cell r="G2978" t="str">
            <v xml:space="preserve">  .  .</v>
          </cell>
          <cell r="H2978">
            <v>0.01</v>
          </cell>
          <cell r="I2978">
            <v>0</v>
          </cell>
          <cell r="J2978">
            <v>0</v>
          </cell>
          <cell r="K2978">
            <v>0.01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0.01</v>
          </cell>
          <cell r="Q2978">
            <v>0</v>
          </cell>
          <cell r="R2978">
            <v>123</v>
          </cell>
          <cell r="S2978">
            <v>821.1</v>
          </cell>
          <cell r="T2978" t="str">
            <v/>
          </cell>
          <cell r="U2978">
            <v>37084</v>
          </cell>
          <cell r="V2978">
            <v>19</v>
          </cell>
          <cell r="W2978">
            <v>11</v>
          </cell>
          <cell r="X2978">
            <v>8</v>
          </cell>
          <cell r="Y2978">
            <v>57.894736842105267</v>
          </cell>
          <cell r="Z2978">
            <v>21469.684210526317</v>
          </cell>
          <cell r="AA2978">
            <v>15614.315789473683</v>
          </cell>
          <cell r="AB2978">
            <v>1561431.5789473683</v>
          </cell>
          <cell r="AC2978">
            <v>15614.305789473683</v>
          </cell>
          <cell r="AD2978">
            <v>0</v>
          </cell>
          <cell r="AE2978">
            <v>15614.315789473683</v>
          </cell>
          <cell r="AF2978">
            <v>0</v>
          </cell>
          <cell r="AG2978">
            <v>130.11929824561403</v>
          </cell>
          <cell r="AH2978">
            <v>162.64912280701756</v>
          </cell>
        </row>
        <row r="2979">
          <cell r="A2979">
            <v>5534</v>
          </cell>
          <cell r="B2979" t="str">
            <v>Контроллер серии ДЭП</v>
          </cell>
          <cell r="C2979">
            <v>10</v>
          </cell>
          <cell r="D2979" t="str">
            <v>10</v>
          </cell>
          <cell r="E2979" t="str">
            <v>11.05.05</v>
          </cell>
          <cell r="F2979" t="str">
            <v/>
          </cell>
          <cell r="G2979" t="str">
            <v xml:space="preserve">  .  .</v>
          </cell>
          <cell r="H2979">
            <v>0.01</v>
          </cell>
          <cell r="I2979">
            <v>0</v>
          </cell>
          <cell r="J2979">
            <v>0</v>
          </cell>
          <cell r="K2979">
            <v>0.01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0.01</v>
          </cell>
          <cell r="Q2979">
            <v>0</v>
          </cell>
          <cell r="R2979">
            <v>123</v>
          </cell>
          <cell r="S2979">
            <v>821.1</v>
          </cell>
          <cell r="T2979" t="str">
            <v>Амортизация Водопровод</v>
          </cell>
          <cell r="U2979">
            <v>37084</v>
          </cell>
          <cell r="V2979">
            <v>19</v>
          </cell>
          <cell r="W2979">
            <v>11</v>
          </cell>
          <cell r="X2979">
            <v>8</v>
          </cell>
          <cell r="Y2979">
            <v>57.894736842105267</v>
          </cell>
          <cell r="Z2979">
            <v>21469.684210526317</v>
          </cell>
          <cell r="AA2979">
            <v>15614.315789473683</v>
          </cell>
          <cell r="AB2979">
            <v>1561431.5789473683</v>
          </cell>
          <cell r="AC2979">
            <v>15614.305789473683</v>
          </cell>
          <cell r="AD2979">
            <v>0</v>
          </cell>
          <cell r="AE2979">
            <v>15614.315789473683</v>
          </cell>
          <cell r="AF2979">
            <v>0</v>
          </cell>
          <cell r="AG2979">
            <v>130.11929824561403</v>
          </cell>
          <cell r="AH2979">
            <v>162.64912280701756</v>
          </cell>
        </row>
        <row r="2980">
          <cell r="A2980">
            <v>5535</v>
          </cell>
          <cell r="B2980" t="str">
            <v>Контроллер серии ДЭП</v>
          </cell>
          <cell r="C2980">
            <v>10</v>
          </cell>
          <cell r="D2980" t="str">
            <v>10</v>
          </cell>
          <cell r="E2980" t="str">
            <v>11.05.05</v>
          </cell>
          <cell r="F2980" t="str">
            <v/>
          </cell>
          <cell r="G2980" t="str">
            <v xml:space="preserve">  .  .</v>
          </cell>
          <cell r="H2980">
            <v>0.01</v>
          </cell>
          <cell r="I2980">
            <v>0</v>
          </cell>
          <cell r="J2980">
            <v>0</v>
          </cell>
          <cell r="K2980">
            <v>0.01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0.01</v>
          </cell>
          <cell r="Q2980">
            <v>0</v>
          </cell>
          <cell r="R2980">
            <v>123</v>
          </cell>
          <cell r="S2980">
            <v>821.1</v>
          </cell>
          <cell r="T2980" t="str">
            <v>Амортизация Водопровод</v>
          </cell>
          <cell r="U2980">
            <v>37084</v>
          </cell>
          <cell r="V2980">
            <v>19</v>
          </cell>
          <cell r="W2980">
            <v>11</v>
          </cell>
          <cell r="X2980">
            <v>8</v>
          </cell>
          <cell r="Y2980">
            <v>57.894736842105267</v>
          </cell>
          <cell r="Z2980">
            <v>21469.684210526317</v>
          </cell>
          <cell r="AA2980">
            <v>15614.315789473683</v>
          </cell>
          <cell r="AB2980">
            <v>1561431.5789473683</v>
          </cell>
          <cell r="AC2980">
            <v>15614.305789473683</v>
          </cell>
          <cell r="AD2980">
            <v>0</v>
          </cell>
          <cell r="AE2980">
            <v>15614.315789473683</v>
          </cell>
          <cell r="AF2980">
            <v>0</v>
          </cell>
          <cell r="AG2980">
            <v>130.11929824561403</v>
          </cell>
          <cell r="AH2980">
            <v>162.64912280701756</v>
          </cell>
        </row>
        <row r="2981">
          <cell r="A2981">
            <v>5536</v>
          </cell>
          <cell r="B2981" t="str">
            <v>Контроллер серии ДЭП</v>
          </cell>
          <cell r="C2981">
            <v>10</v>
          </cell>
          <cell r="D2981" t="str">
            <v>10</v>
          </cell>
          <cell r="E2981" t="str">
            <v>11.05.05</v>
          </cell>
          <cell r="F2981" t="str">
            <v/>
          </cell>
          <cell r="G2981" t="str">
            <v xml:space="preserve">  .  .</v>
          </cell>
          <cell r="H2981">
            <v>0.01</v>
          </cell>
          <cell r="I2981">
            <v>0</v>
          </cell>
          <cell r="J2981">
            <v>0</v>
          </cell>
          <cell r="K2981">
            <v>0.01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0.01</v>
          </cell>
          <cell r="Q2981">
            <v>0</v>
          </cell>
          <cell r="R2981">
            <v>123</v>
          </cell>
          <cell r="S2981">
            <v>821.1</v>
          </cell>
          <cell r="T2981" t="str">
            <v>Амортизация Водопровод</v>
          </cell>
          <cell r="U2981">
            <v>37084</v>
          </cell>
          <cell r="V2981">
            <v>19</v>
          </cell>
          <cell r="W2981">
            <v>11</v>
          </cell>
          <cell r="X2981">
            <v>8</v>
          </cell>
          <cell r="Y2981">
            <v>57.894736842105267</v>
          </cell>
          <cell r="Z2981">
            <v>21469.684210526317</v>
          </cell>
          <cell r="AA2981">
            <v>15614.315789473683</v>
          </cell>
          <cell r="AB2981">
            <v>1561431.5789473683</v>
          </cell>
          <cell r="AC2981">
            <v>15614.305789473683</v>
          </cell>
          <cell r="AD2981">
            <v>0</v>
          </cell>
          <cell r="AE2981">
            <v>15614.315789473683</v>
          </cell>
          <cell r="AF2981">
            <v>0</v>
          </cell>
          <cell r="AG2981">
            <v>130.11929824561403</v>
          </cell>
          <cell r="AH2981">
            <v>162.64912280701756</v>
          </cell>
        </row>
        <row r="2982">
          <cell r="A2982">
            <v>5537</v>
          </cell>
          <cell r="B2982" t="str">
            <v>Контроллер серии ДЭП</v>
          </cell>
          <cell r="C2982">
            <v>10</v>
          </cell>
          <cell r="D2982" t="str">
            <v>10</v>
          </cell>
          <cell r="E2982" t="str">
            <v>11.05.05</v>
          </cell>
          <cell r="F2982" t="str">
            <v/>
          </cell>
          <cell r="G2982" t="str">
            <v xml:space="preserve">  .  .</v>
          </cell>
          <cell r="H2982">
            <v>0.01</v>
          </cell>
          <cell r="I2982">
            <v>0</v>
          </cell>
          <cell r="J2982">
            <v>0</v>
          </cell>
          <cell r="K2982">
            <v>0.01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0.01</v>
          </cell>
          <cell r="Q2982">
            <v>0</v>
          </cell>
          <cell r="R2982">
            <v>123</v>
          </cell>
          <cell r="S2982">
            <v>821.1</v>
          </cell>
          <cell r="T2982" t="str">
            <v>Амортизация Водопровод</v>
          </cell>
          <cell r="U2982">
            <v>37084</v>
          </cell>
          <cell r="V2982">
            <v>19</v>
          </cell>
          <cell r="W2982">
            <v>11</v>
          </cell>
          <cell r="X2982">
            <v>8</v>
          </cell>
          <cell r="Y2982">
            <v>57.894736842105267</v>
          </cell>
          <cell r="Z2982">
            <v>21469.684210526317</v>
          </cell>
          <cell r="AA2982">
            <v>15614.315789473683</v>
          </cell>
          <cell r="AB2982">
            <v>1561431.5789473683</v>
          </cell>
          <cell r="AC2982">
            <v>15614.305789473683</v>
          </cell>
          <cell r="AD2982">
            <v>0</v>
          </cell>
          <cell r="AE2982">
            <v>15614.315789473683</v>
          </cell>
          <cell r="AF2982">
            <v>0</v>
          </cell>
          <cell r="AG2982">
            <v>130.11929824561403</v>
          </cell>
          <cell r="AH2982">
            <v>162.64912280701756</v>
          </cell>
        </row>
        <row r="2983">
          <cell r="A2983">
            <v>5538</v>
          </cell>
          <cell r="B2983" t="str">
            <v>Контроллер серии ДЭП</v>
          </cell>
          <cell r="C2983">
            <v>10</v>
          </cell>
          <cell r="D2983" t="str">
            <v>10</v>
          </cell>
          <cell r="E2983" t="str">
            <v>11.05.05</v>
          </cell>
          <cell r="F2983" t="str">
            <v/>
          </cell>
          <cell r="G2983" t="str">
            <v xml:space="preserve">  .  .</v>
          </cell>
          <cell r="H2983">
            <v>0.01</v>
          </cell>
          <cell r="I2983">
            <v>0</v>
          </cell>
          <cell r="J2983">
            <v>0</v>
          </cell>
          <cell r="K2983">
            <v>0.01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0.01</v>
          </cell>
          <cell r="Q2983">
            <v>0</v>
          </cell>
          <cell r="R2983">
            <v>123</v>
          </cell>
          <cell r="S2983">
            <v>821.1</v>
          </cell>
          <cell r="T2983" t="str">
            <v>Амортизация Водопровод</v>
          </cell>
          <cell r="U2983">
            <v>37084</v>
          </cell>
          <cell r="V2983">
            <v>19</v>
          </cell>
          <cell r="W2983">
            <v>11</v>
          </cell>
          <cell r="X2983">
            <v>8</v>
          </cell>
          <cell r="Y2983">
            <v>57.894736842105267</v>
          </cell>
          <cell r="Z2983">
            <v>21469.684210526317</v>
          </cell>
          <cell r="AA2983">
            <v>15614.315789473683</v>
          </cell>
          <cell r="AB2983">
            <v>1561431.5789473683</v>
          </cell>
          <cell r="AC2983">
            <v>15614.305789473683</v>
          </cell>
          <cell r="AD2983">
            <v>0</v>
          </cell>
          <cell r="AE2983">
            <v>15614.315789473683</v>
          </cell>
          <cell r="AF2983">
            <v>0</v>
          </cell>
          <cell r="AG2983">
            <v>130.11929824561403</v>
          </cell>
          <cell r="AH2983">
            <v>162.64912280701756</v>
          </cell>
        </row>
        <row r="2984">
          <cell r="A2984">
            <v>5539</v>
          </cell>
          <cell r="B2984" t="str">
            <v>Контроллер серии ДЭП</v>
          </cell>
          <cell r="C2984">
            <v>10</v>
          </cell>
          <cell r="D2984" t="str">
            <v>10</v>
          </cell>
          <cell r="E2984" t="str">
            <v>11.05.05</v>
          </cell>
          <cell r="F2984" t="str">
            <v/>
          </cell>
          <cell r="G2984" t="str">
            <v xml:space="preserve">  .  .</v>
          </cell>
          <cell r="H2984">
            <v>0.01</v>
          </cell>
          <cell r="I2984">
            <v>0</v>
          </cell>
          <cell r="J2984">
            <v>0</v>
          </cell>
          <cell r="K2984">
            <v>0.01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0.01</v>
          </cell>
          <cell r="Q2984">
            <v>0</v>
          </cell>
          <cell r="R2984">
            <v>123</v>
          </cell>
          <cell r="S2984">
            <v>821.1</v>
          </cell>
          <cell r="T2984" t="str">
            <v>Амортизация Водопровод</v>
          </cell>
          <cell r="U2984">
            <v>37084</v>
          </cell>
          <cell r="V2984">
            <v>19</v>
          </cell>
          <cell r="W2984">
            <v>11</v>
          </cell>
          <cell r="X2984">
            <v>8</v>
          </cell>
          <cell r="Y2984">
            <v>57.894736842105267</v>
          </cell>
          <cell r="Z2984">
            <v>21469.684210526317</v>
          </cell>
          <cell r="AA2984">
            <v>15614.315789473683</v>
          </cell>
          <cell r="AB2984">
            <v>1561431.5789473683</v>
          </cell>
          <cell r="AC2984">
            <v>15614.305789473683</v>
          </cell>
          <cell r="AD2984">
            <v>0</v>
          </cell>
          <cell r="AE2984">
            <v>15614.315789473683</v>
          </cell>
          <cell r="AF2984">
            <v>0</v>
          </cell>
          <cell r="AG2984">
            <v>130.11929824561403</v>
          </cell>
          <cell r="AH2984">
            <v>162.64912280701756</v>
          </cell>
        </row>
        <row r="2985">
          <cell r="A2985">
            <v>5540</v>
          </cell>
          <cell r="B2985" t="str">
            <v>Контроллер серии ДЭП</v>
          </cell>
          <cell r="C2985">
            <v>10</v>
          </cell>
          <cell r="D2985" t="str">
            <v>10</v>
          </cell>
          <cell r="E2985" t="str">
            <v>11.05.05</v>
          </cell>
          <cell r="F2985" t="str">
            <v/>
          </cell>
          <cell r="G2985" t="str">
            <v xml:space="preserve">  .  .</v>
          </cell>
          <cell r="H2985">
            <v>0.01</v>
          </cell>
          <cell r="I2985">
            <v>0</v>
          </cell>
          <cell r="J2985">
            <v>0</v>
          </cell>
          <cell r="K2985">
            <v>0.01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0.01</v>
          </cell>
          <cell r="Q2985">
            <v>0</v>
          </cell>
          <cell r="R2985">
            <v>123</v>
          </cell>
          <cell r="S2985">
            <v>821.1</v>
          </cell>
          <cell r="T2985" t="str">
            <v>Амортизация Водопровод</v>
          </cell>
          <cell r="U2985">
            <v>37084</v>
          </cell>
          <cell r="V2985">
            <v>19</v>
          </cell>
          <cell r="W2985">
            <v>11</v>
          </cell>
          <cell r="X2985">
            <v>8</v>
          </cell>
          <cell r="Y2985">
            <v>57.894736842105267</v>
          </cell>
          <cell r="Z2985">
            <v>21469.684210526317</v>
          </cell>
          <cell r="AA2985">
            <v>15614.315789473683</v>
          </cell>
          <cell r="AB2985">
            <v>1561431.5789473683</v>
          </cell>
          <cell r="AC2985">
            <v>15614.305789473683</v>
          </cell>
          <cell r="AD2985">
            <v>0</v>
          </cell>
          <cell r="AE2985">
            <v>15614.315789473683</v>
          </cell>
          <cell r="AF2985">
            <v>0</v>
          </cell>
          <cell r="AG2985">
            <v>130.11929824561403</v>
          </cell>
          <cell r="AH2985">
            <v>162.64912280701756</v>
          </cell>
        </row>
        <row r="2986">
          <cell r="A2986">
            <v>5541</v>
          </cell>
          <cell r="B2986" t="str">
            <v>Контроллер серии ДЭП</v>
          </cell>
          <cell r="C2986">
            <v>10</v>
          </cell>
          <cell r="D2986" t="str">
            <v>10</v>
          </cell>
          <cell r="E2986" t="str">
            <v>11.05.05</v>
          </cell>
          <cell r="F2986" t="str">
            <v/>
          </cell>
          <cell r="G2986" t="str">
            <v xml:space="preserve">  .  .</v>
          </cell>
          <cell r="H2986">
            <v>0.01</v>
          </cell>
          <cell r="I2986">
            <v>0</v>
          </cell>
          <cell r="J2986">
            <v>0</v>
          </cell>
          <cell r="K2986">
            <v>0.01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0.01</v>
          </cell>
          <cell r="Q2986">
            <v>0</v>
          </cell>
          <cell r="R2986">
            <v>123</v>
          </cell>
          <cell r="S2986">
            <v>821.1</v>
          </cell>
          <cell r="T2986" t="str">
            <v>Амортизация Водопровод</v>
          </cell>
          <cell r="U2986">
            <v>37084</v>
          </cell>
          <cell r="V2986">
            <v>19</v>
          </cell>
          <cell r="W2986">
            <v>11</v>
          </cell>
          <cell r="X2986">
            <v>8</v>
          </cell>
          <cell r="Y2986">
            <v>57.894736842105267</v>
          </cell>
          <cell r="Z2986">
            <v>21469.684210526317</v>
          </cell>
          <cell r="AA2986">
            <v>15614.315789473683</v>
          </cell>
          <cell r="AB2986">
            <v>1561431.5789473683</v>
          </cell>
          <cell r="AC2986">
            <v>15614.305789473683</v>
          </cell>
          <cell r="AD2986">
            <v>0</v>
          </cell>
          <cell r="AE2986">
            <v>15614.315789473683</v>
          </cell>
          <cell r="AF2986">
            <v>0</v>
          </cell>
          <cell r="AG2986">
            <v>130.11929824561403</v>
          </cell>
          <cell r="AH2986">
            <v>162.64912280701756</v>
          </cell>
        </row>
        <row r="2987">
          <cell r="A2987">
            <v>5542</v>
          </cell>
          <cell r="B2987" t="str">
            <v>Контроллер серии ДЭП</v>
          </cell>
          <cell r="C2987">
            <v>10</v>
          </cell>
          <cell r="D2987" t="str">
            <v>10</v>
          </cell>
          <cell r="E2987" t="str">
            <v>11.05.05</v>
          </cell>
          <cell r="F2987" t="str">
            <v/>
          </cell>
          <cell r="G2987" t="str">
            <v xml:space="preserve">  .  .</v>
          </cell>
          <cell r="H2987">
            <v>0.01</v>
          </cell>
          <cell r="I2987">
            <v>0</v>
          </cell>
          <cell r="J2987">
            <v>0</v>
          </cell>
          <cell r="K2987">
            <v>0.01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0.01</v>
          </cell>
          <cell r="Q2987">
            <v>0</v>
          </cell>
          <cell r="R2987">
            <v>123</v>
          </cell>
          <cell r="S2987">
            <v>821.1</v>
          </cell>
          <cell r="T2987" t="str">
            <v>Амортизация Водопровод</v>
          </cell>
          <cell r="U2987">
            <v>37084</v>
          </cell>
          <cell r="V2987">
            <v>19</v>
          </cell>
          <cell r="W2987">
            <v>11</v>
          </cell>
          <cell r="X2987">
            <v>8</v>
          </cell>
          <cell r="Y2987">
            <v>57.894736842105267</v>
          </cell>
          <cell r="Z2987">
            <v>21469.684210526317</v>
          </cell>
          <cell r="AA2987">
            <v>15614.315789473683</v>
          </cell>
          <cell r="AB2987">
            <v>1561431.5789473683</v>
          </cell>
          <cell r="AC2987">
            <v>15614.305789473683</v>
          </cell>
          <cell r="AD2987">
            <v>0</v>
          </cell>
          <cell r="AE2987">
            <v>15614.315789473683</v>
          </cell>
          <cell r="AF2987">
            <v>0</v>
          </cell>
          <cell r="AG2987">
            <v>130.11929824561403</v>
          </cell>
          <cell r="AH2987">
            <v>162.64912280701756</v>
          </cell>
        </row>
        <row r="2988">
          <cell r="A2988">
            <v>5548</v>
          </cell>
          <cell r="B2988" t="str">
            <v>Источник питания беспереб ИРS-500</v>
          </cell>
          <cell r="C2988">
            <v>20</v>
          </cell>
          <cell r="D2988" t="str">
            <v>5</v>
          </cell>
          <cell r="E2988" t="str">
            <v>11.05.05</v>
          </cell>
          <cell r="F2988" t="str">
            <v/>
          </cell>
          <cell r="G2988" t="str">
            <v xml:space="preserve">  .  .</v>
          </cell>
          <cell r="H2988">
            <v>0.01</v>
          </cell>
          <cell r="I2988">
            <v>0</v>
          </cell>
          <cell r="J2988">
            <v>0</v>
          </cell>
          <cell r="K2988">
            <v>0.01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0.01</v>
          </cell>
          <cell r="Q2988">
            <v>0</v>
          </cell>
          <cell r="R2988">
            <v>123</v>
          </cell>
          <cell r="S2988">
            <v>821.1</v>
          </cell>
          <cell r="T2988" t="str">
            <v>Амортизация Водопровод</v>
          </cell>
          <cell r="U2988">
            <v>5115</v>
          </cell>
          <cell r="V2988">
            <v>5</v>
          </cell>
          <cell r="W2988">
            <v>2</v>
          </cell>
          <cell r="X2988">
            <v>3</v>
          </cell>
          <cell r="Y2988">
            <v>40</v>
          </cell>
          <cell r="Z2988">
            <v>2046</v>
          </cell>
          <cell r="AA2988">
            <v>3069</v>
          </cell>
          <cell r="AB2988">
            <v>306900</v>
          </cell>
          <cell r="AC2988">
            <v>3068.99</v>
          </cell>
          <cell r="AD2988">
            <v>0</v>
          </cell>
          <cell r="AE2988">
            <v>3069</v>
          </cell>
          <cell r="AF2988">
            <v>0</v>
          </cell>
          <cell r="AG2988">
            <v>51.15</v>
          </cell>
          <cell r="AH2988">
            <v>85.25</v>
          </cell>
        </row>
        <row r="2989">
          <cell r="A2989">
            <v>5549</v>
          </cell>
          <cell r="B2989" t="str">
            <v>Источник питания беспереб ИРS-500</v>
          </cell>
          <cell r="C2989">
            <v>20</v>
          </cell>
          <cell r="D2989" t="str">
            <v>5</v>
          </cell>
          <cell r="E2989" t="str">
            <v>11.05.05</v>
          </cell>
          <cell r="F2989" t="str">
            <v/>
          </cell>
          <cell r="G2989" t="str">
            <v xml:space="preserve">  .  .</v>
          </cell>
          <cell r="H2989">
            <v>0.01</v>
          </cell>
          <cell r="I2989">
            <v>0</v>
          </cell>
          <cell r="J2989">
            <v>0</v>
          </cell>
          <cell r="K2989">
            <v>0.01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0.01</v>
          </cell>
          <cell r="Q2989">
            <v>0</v>
          </cell>
          <cell r="R2989">
            <v>123</v>
          </cell>
          <cell r="S2989">
            <v>821.1</v>
          </cell>
          <cell r="T2989" t="str">
            <v>Амортизация Водопровод</v>
          </cell>
          <cell r="U2989">
            <v>5115</v>
          </cell>
          <cell r="V2989">
            <v>5</v>
          </cell>
          <cell r="W2989">
            <v>2</v>
          </cell>
          <cell r="X2989">
            <v>3</v>
          </cell>
          <cell r="Y2989">
            <v>40</v>
          </cell>
          <cell r="Z2989">
            <v>2046</v>
          </cell>
          <cell r="AA2989">
            <v>3069</v>
          </cell>
          <cell r="AB2989">
            <v>306900</v>
          </cell>
          <cell r="AC2989">
            <v>3068.99</v>
          </cell>
          <cell r="AD2989">
            <v>0</v>
          </cell>
          <cell r="AE2989">
            <v>3069</v>
          </cell>
          <cell r="AF2989">
            <v>0</v>
          </cell>
          <cell r="AG2989">
            <v>51.15</v>
          </cell>
          <cell r="AH2989">
            <v>85.25</v>
          </cell>
        </row>
        <row r="2990">
          <cell r="A2990">
            <v>5565</v>
          </cell>
          <cell r="B2990" t="str">
            <v>Насос К 80-50-200</v>
          </cell>
          <cell r="C2990">
            <v>12.5</v>
          </cell>
          <cell r="D2990" t="str">
            <v>8</v>
          </cell>
          <cell r="E2990" t="str">
            <v>11.05.05</v>
          </cell>
          <cell r="F2990" t="str">
            <v/>
          </cell>
          <cell r="G2990" t="str">
            <v xml:space="preserve">  .  .</v>
          </cell>
          <cell r="H2990">
            <v>0.01</v>
          </cell>
          <cell r="I2990">
            <v>0</v>
          </cell>
          <cell r="J2990">
            <v>0</v>
          </cell>
          <cell r="K2990">
            <v>0.01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0.01</v>
          </cell>
          <cell r="Q2990">
            <v>0</v>
          </cell>
          <cell r="R2990">
            <v>123</v>
          </cell>
          <cell r="S2990">
            <v>935</v>
          </cell>
          <cell r="T2990" t="str">
            <v>Амортизация (водопровод)</v>
          </cell>
          <cell r="U2990">
            <v>81900</v>
          </cell>
          <cell r="V2990">
            <v>15</v>
          </cell>
          <cell r="W2990">
            <v>9</v>
          </cell>
          <cell r="X2990">
            <v>6</v>
          </cell>
          <cell r="Y2990">
            <v>60</v>
          </cell>
          <cell r="Z2990">
            <v>49140</v>
          </cell>
          <cell r="AA2990">
            <v>32760</v>
          </cell>
          <cell r="AB2990">
            <v>3276000</v>
          </cell>
          <cell r="AC2990">
            <v>32759.99</v>
          </cell>
          <cell r="AD2990">
            <v>0</v>
          </cell>
          <cell r="AE2990">
            <v>32760</v>
          </cell>
          <cell r="AF2990">
            <v>0</v>
          </cell>
          <cell r="AG2990">
            <v>341.25</v>
          </cell>
          <cell r="AH2990">
            <v>455</v>
          </cell>
        </row>
        <row r="2991">
          <cell r="A2991">
            <v>5566</v>
          </cell>
          <cell r="B2991" t="str">
            <v>Насос К 80-50-200</v>
          </cell>
          <cell r="C2991">
            <v>12.5</v>
          </cell>
          <cell r="D2991" t="str">
            <v>8</v>
          </cell>
          <cell r="E2991" t="str">
            <v>11.05.05</v>
          </cell>
          <cell r="F2991" t="str">
            <v/>
          </cell>
          <cell r="G2991" t="str">
            <v xml:space="preserve">  .  .</v>
          </cell>
          <cell r="H2991">
            <v>0.01</v>
          </cell>
          <cell r="I2991">
            <v>0</v>
          </cell>
          <cell r="J2991">
            <v>0</v>
          </cell>
          <cell r="K2991">
            <v>0.01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0.01</v>
          </cell>
          <cell r="Q2991">
            <v>0</v>
          </cell>
          <cell r="R2991">
            <v>123</v>
          </cell>
          <cell r="S2991">
            <v>935</v>
          </cell>
          <cell r="T2991" t="str">
            <v>Амортизация (водопровод)</v>
          </cell>
          <cell r="U2991">
            <v>81900</v>
          </cell>
          <cell r="V2991">
            <v>15</v>
          </cell>
          <cell r="W2991">
            <v>9</v>
          </cell>
          <cell r="X2991">
            <v>6</v>
          </cell>
          <cell r="Y2991">
            <v>60</v>
          </cell>
          <cell r="Z2991">
            <v>49140</v>
          </cell>
          <cell r="AA2991">
            <v>32760</v>
          </cell>
          <cell r="AB2991">
            <v>3276000</v>
          </cell>
          <cell r="AC2991">
            <v>32759.99</v>
          </cell>
          <cell r="AD2991">
            <v>0</v>
          </cell>
          <cell r="AE2991">
            <v>32760</v>
          </cell>
          <cell r="AF2991">
            <v>0</v>
          </cell>
          <cell r="AG2991">
            <v>341.25</v>
          </cell>
          <cell r="AH2991">
            <v>455</v>
          </cell>
        </row>
        <row r="2992">
          <cell r="A2992">
            <v>5568</v>
          </cell>
          <cell r="B2992" t="str">
            <v>Вод-д по ул Университетская 17</v>
          </cell>
          <cell r="C2992">
            <v>4</v>
          </cell>
          <cell r="D2992" t="str">
            <v>25</v>
          </cell>
          <cell r="E2992" t="str">
            <v>11.05.05</v>
          </cell>
          <cell r="F2992" t="str">
            <v/>
          </cell>
          <cell r="G2992" t="str">
            <v xml:space="preserve">  .  .</v>
          </cell>
          <cell r="H2992">
            <v>2663.79</v>
          </cell>
          <cell r="I2992">
            <v>0</v>
          </cell>
          <cell r="J2992">
            <v>0</v>
          </cell>
          <cell r="K2992">
            <v>2663.79</v>
          </cell>
          <cell r="L2992">
            <v>0</v>
          </cell>
          <cell r="M2992">
            <v>8.8800000000000008</v>
          </cell>
          <cell r="N2992">
            <v>8.8800000000000008</v>
          </cell>
          <cell r="O2992">
            <v>257.42</v>
          </cell>
          <cell r="P2992">
            <v>2406.37</v>
          </cell>
          <cell r="Q2992">
            <v>13.32</v>
          </cell>
          <cell r="R2992">
            <v>123</v>
          </cell>
          <cell r="S2992">
            <v>935</v>
          </cell>
          <cell r="T2992" t="str">
            <v>Амортизация (водопровод)</v>
          </cell>
          <cell r="U2992">
            <v>81000</v>
          </cell>
          <cell r="V2992">
            <v>37</v>
          </cell>
          <cell r="W2992">
            <v>12</v>
          </cell>
          <cell r="X2992">
            <v>25</v>
          </cell>
          <cell r="Y2992">
            <v>32.432432432432435</v>
          </cell>
          <cell r="Z2992">
            <v>26270.27027027027</v>
          </cell>
          <cell r="AA2992">
            <v>54729.729729729734</v>
          </cell>
          <cell r="AB2992">
            <v>22.743688514122823</v>
          </cell>
          <cell r="AC2992">
            <v>57920.620027035235</v>
          </cell>
          <cell r="AD2992">
            <v>5597.2602973054973</v>
          </cell>
          <cell r="AE2992">
            <v>60584.410027035236</v>
          </cell>
          <cell r="AF2992">
            <v>5854.6802973054973</v>
          </cell>
          <cell r="AG2992">
            <v>201.94803342345077</v>
          </cell>
          <cell r="AH2992">
            <v>182.43243243243242</v>
          </cell>
        </row>
        <row r="2993">
          <cell r="A2993">
            <v>5569</v>
          </cell>
          <cell r="B2993" t="str">
            <v>Вод-д по ул Новоселов от ул Ботанической</v>
          </cell>
          <cell r="C2993">
            <v>4</v>
          </cell>
          <cell r="D2993" t="str">
            <v>25</v>
          </cell>
          <cell r="E2993" t="str">
            <v>11.05.05</v>
          </cell>
          <cell r="F2993" t="str">
            <v/>
          </cell>
          <cell r="G2993" t="str">
            <v xml:space="preserve">  .  .</v>
          </cell>
          <cell r="H2993">
            <v>67968.649999999994</v>
          </cell>
          <cell r="I2993">
            <v>0</v>
          </cell>
          <cell r="J2993">
            <v>0</v>
          </cell>
          <cell r="K2993">
            <v>67968.649999999994</v>
          </cell>
          <cell r="L2993">
            <v>0</v>
          </cell>
          <cell r="M2993">
            <v>226.56</v>
          </cell>
          <cell r="N2993">
            <v>226.56</v>
          </cell>
          <cell r="O2993">
            <v>1139.6600000000001</v>
          </cell>
          <cell r="P2993">
            <v>66828.990000000005</v>
          </cell>
          <cell r="Q2993">
            <v>339.84</v>
          </cell>
          <cell r="R2993">
            <v>123</v>
          </cell>
          <cell r="S2993">
            <v>935</v>
          </cell>
          <cell r="T2993" t="str">
            <v>Амортизация (водопровод)</v>
          </cell>
          <cell r="U2993">
            <v>963050</v>
          </cell>
          <cell r="V2993">
            <v>37</v>
          </cell>
          <cell r="W2993">
            <v>12</v>
          </cell>
          <cell r="X2993">
            <v>25</v>
          </cell>
          <cell r="Y2993">
            <v>32.432432432432435</v>
          </cell>
          <cell r="Z2993">
            <v>312340.54054054053</v>
          </cell>
          <cell r="AA2993">
            <v>650709.45945945941</v>
          </cell>
          <cell r="AB2993">
            <v>9.736933918340819</v>
          </cell>
          <cell r="AC2993">
            <v>593837.60356883565</v>
          </cell>
          <cell r="AD2993">
            <v>9957.1341093762985</v>
          </cell>
          <cell r="AE2993">
            <v>661806.25356883567</v>
          </cell>
          <cell r="AF2993">
            <v>11096.794109376298</v>
          </cell>
          <cell r="AG2993">
            <v>2206.0208452294523</v>
          </cell>
          <cell r="AH2993">
            <v>2169.0315315315315</v>
          </cell>
        </row>
        <row r="2994">
          <cell r="A2994">
            <v>5570</v>
          </cell>
          <cell r="B2994" t="str">
            <v>Вод-д по ул Гоголя 51\2 51,40лКаз38\2</v>
          </cell>
          <cell r="C2994">
            <v>4</v>
          </cell>
          <cell r="D2994" t="str">
            <v>25</v>
          </cell>
          <cell r="E2994" t="str">
            <v>11.05.05</v>
          </cell>
          <cell r="F2994" t="str">
            <v/>
          </cell>
          <cell r="G2994" t="str">
            <v xml:space="preserve">  .  .</v>
          </cell>
          <cell r="H2994">
            <v>1533917.11</v>
          </cell>
          <cell r="I2994">
            <v>0</v>
          </cell>
          <cell r="J2994">
            <v>0</v>
          </cell>
          <cell r="K2994">
            <v>1533917.11</v>
          </cell>
          <cell r="L2994">
            <v>0</v>
          </cell>
          <cell r="M2994">
            <v>5113.0600000000004</v>
          </cell>
          <cell r="N2994">
            <v>5113.0600000000004</v>
          </cell>
          <cell r="O2994">
            <v>136143.4</v>
          </cell>
          <cell r="P2994">
            <v>1397773.71</v>
          </cell>
          <cell r="Q2994">
            <v>7669.59</v>
          </cell>
          <cell r="R2994">
            <v>123</v>
          </cell>
          <cell r="S2994">
            <v>935</v>
          </cell>
          <cell r="T2994" t="str">
            <v>Амортизация (водопровод)</v>
          </cell>
          <cell r="U2994">
            <v>2924000</v>
          </cell>
          <cell r="V2994">
            <v>42</v>
          </cell>
          <cell r="W2994">
            <v>12</v>
          </cell>
          <cell r="X2994">
            <v>30</v>
          </cell>
          <cell r="Y2994">
            <v>28.571428571428569</v>
          </cell>
          <cell r="Z2994">
            <v>835428.57142857136</v>
          </cell>
          <cell r="AA2994">
            <v>2088571.4285714286</v>
          </cell>
          <cell r="AB2994">
            <v>1.4942128426291754</v>
          </cell>
          <cell r="AC2994">
            <v>758081.53529062984</v>
          </cell>
          <cell r="AD2994">
            <v>67283.81671920087</v>
          </cell>
          <cell r="AE2994">
            <v>2291998.6452906299</v>
          </cell>
          <cell r="AF2994">
            <v>203427.21671920086</v>
          </cell>
          <cell r="AG2994">
            <v>7639.9954843020996</v>
          </cell>
          <cell r="AH2994">
            <v>5801.5873015873012</v>
          </cell>
        </row>
        <row r="2995">
          <cell r="A2995">
            <v>5571</v>
          </cell>
          <cell r="B2995" t="str">
            <v>Вод-д по ул Анжерской</v>
          </cell>
          <cell r="C2995">
            <v>4</v>
          </cell>
          <cell r="D2995" t="str">
            <v>25</v>
          </cell>
          <cell r="E2995" t="str">
            <v>11.05.05</v>
          </cell>
          <cell r="F2995" t="str">
            <v/>
          </cell>
          <cell r="G2995" t="str">
            <v xml:space="preserve">  .  .</v>
          </cell>
          <cell r="H2995">
            <v>5714.84</v>
          </cell>
          <cell r="I2995">
            <v>0</v>
          </cell>
          <cell r="J2995">
            <v>0</v>
          </cell>
          <cell r="K2995">
            <v>5714.84</v>
          </cell>
          <cell r="L2995">
            <v>0</v>
          </cell>
          <cell r="M2995">
            <v>19.05</v>
          </cell>
          <cell r="N2995">
            <v>19.05</v>
          </cell>
          <cell r="O2995">
            <v>552.25</v>
          </cell>
          <cell r="P2995">
            <v>5162.59</v>
          </cell>
          <cell r="Q2995">
            <v>28.57</v>
          </cell>
          <cell r="R2995">
            <v>123</v>
          </cell>
          <cell r="S2995">
            <v>935</v>
          </cell>
          <cell r="T2995" t="str">
            <v>Амортизация (водопровод)</v>
          </cell>
          <cell r="U2995">
            <v>471800</v>
          </cell>
          <cell r="V2995">
            <v>37</v>
          </cell>
          <cell r="W2995">
            <v>12</v>
          </cell>
          <cell r="X2995">
            <v>25</v>
          </cell>
          <cell r="Y2995">
            <v>32.432432432432435</v>
          </cell>
          <cell r="Z2995">
            <v>153016.21621621621</v>
          </cell>
          <cell r="AA2995">
            <v>318783.78378378379</v>
          </cell>
          <cell r="AB2995">
            <v>61.748808986145285</v>
          </cell>
          <cell r="AC2995">
            <v>347169.72354638251</v>
          </cell>
          <cell r="AD2995">
            <v>33548.529762598737</v>
          </cell>
          <cell r="AE2995">
            <v>352884.56354638253</v>
          </cell>
          <cell r="AF2995">
            <v>34100.779762598737</v>
          </cell>
          <cell r="AG2995">
            <v>1176.2818784879416</v>
          </cell>
          <cell r="AH2995">
            <v>1062.6126126126126</v>
          </cell>
        </row>
        <row r="2996">
          <cell r="A2996">
            <v>5572</v>
          </cell>
          <cell r="B2996" t="str">
            <v>Перемыч от Орбиты до пр Шахтеров</v>
          </cell>
          <cell r="C2996">
            <v>4</v>
          </cell>
          <cell r="D2996" t="str">
            <v>25</v>
          </cell>
          <cell r="E2996" t="str">
            <v>11.05.05</v>
          </cell>
          <cell r="F2996" t="str">
            <v/>
          </cell>
          <cell r="G2996" t="str">
            <v xml:space="preserve">  .  .</v>
          </cell>
          <cell r="H2996">
            <v>76763.91</v>
          </cell>
          <cell r="I2996">
            <v>0</v>
          </cell>
          <cell r="J2996">
            <v>0</v>
          </cell>
          <cell r="K2996">
            <v>76763.91</v>
          </cell>
          <cell r="L2996">
            <v>0</v>
          </cell>
          <cell r="M2996">
            <v>255.88</v>
          </cell>
          <cell r="N2996">
            <v>255.88</v>
          </cell>
          <cell r="O2996">
            <v>7417.96</v>
          </cell>
          <cell r="P2996">
            <v>69345.95</v>
          </cell>
          <cell r="Q2996">
            <v>383.82</v>
          </cell>
          <cell r="R2996">
            <v>123</v>
          </cell>
          <cell r="S2996">
            <v>935</v>
          </cell>
          <cell r="T2996" t="str">
            <v>Амортизация (водопровод)</v>
          </cell>
          <cell r="U2996">
            <v>746200</v>
          </cell>
          <cell r="V2996">
            <v>37</v>
          </cell>
          <cell r="W2996">
            <v>12</v>
          </cell>
          <cell r="X2996">
            <v>25</v>
          </cell>
          <cell r="Y2996">
            <v>32.432432432432435</v>
          </cell>
          <cell r="Z2996">
            <v>242010.81081081083</v>
          </cell>
          <cell r="AA2996">
            <v>504189.18918918917</v>
          </cell>
          <cell r="AB2996">
            <v>7.2706364133621237</v>
          </cell>
          <cell r="AC2996">
            <v>481358.56927805289</v>
          </cell>
          <cell r="AD2996">
            <v>46515.330088863702</v>
          </cell>
          <cell r="AE2996">
            <v>558122.47927805292</v>
          </cell>
          <cell r="AF2996">
            <v>53933.290088863701</v>
          </cell>
          <cell r="AG2996">
            <v>1860.4082642601763</v>
          </cell>
          <cell r="AH2996">
            <v>1680.6306306306305</v>
          </cell>
        </row>
        <row r="2997">
          <cell r="A2997">
            <v>5573</v>
          </cell>
          <cell r="B2997" t="str">
            <v>Вод-д по ул Защитной</v>
          </cell>
          <cell r="C2997">
            <v>4</v>
          </cell>
          <cell r="D2997" t="str">
            <v>25</v>
          </cell>
          <cell r="E2997" t="str">
            <v>11.05.05</v>
          </cell>
          <cell r="F2997" t="str">
            <v/>
          </cell>
          <cell r="G2997" t="str">
            <v xml:space="preserve">  .  .</v>
          </cell>
          <cell r="H2997">
            <v>18274.03</v>
          </cell>
          <cell r="I2997">
            <v>0</v>
          </cell>
          <cell r="J2997">
            <v>0</v>
          </cell>
          <cell r="K2997">
            <v>18274.03</v>
          </cell>
          <cell r="L2997">
            <v>0</v>
          </cell>
          <cell r="M2997">
            <v>60.91</v>
          </cell>
          <cell r="N2997">
            <v>60.91</v>
          </cell>
          <cell r="O2997">
            <v>1765.79</v>
          </cell>
          <cell r="P2997">
            <v>16508.240000000002</v>
          </cell>
          <cell r="Q2997">
            <v>91.37</v>
          </cell>
          <cell r="R2997">
            <v>123</v>
          </cell>
          <cell r="S2997">
            <v>935</v>
          </cell>
          <cell r="T2997" t="str">
            <v>Амортизация (водопровод)</v>
          </cell>
          <cell r="U2997">
            <v>848250</v>
          </cell>
          <cell r="V2997">
            <v>37</v>
          </cell>
          <cell r="W2997">
            <v>12</v>
          </cell>
          <cell r="X2997">
            <v>25</v>
          </cell>
          <cell r="Y2997">
            <v>32.432432432432435</v>
          </cell>
          <cell r="Z2997">
            <v>275108.10810810811</v>
          </cell>
          <cell r="AA2997">
            <v>573141.89189189184</v>
          </cell>
          <cell r="AB2997">
            <v>34.718534010402792</v>
          </cell>
          <cell r="AC2997">
            <v>616173.50206212082</v>
          </cell>
          <cell r="AD2997">
            <v>59539.85017022914</v>
          </cell>
          <cell r="AE2997">
            <v>634447.53206212085</v>
          </cell>
          <cell r="AF2997">
            <v>61305.64017022914</v>
          </cell>
          <cell r="AG2997">
            <v>2114.8251068737359</v>
          </cell>
          <cell r="AH2997">
            <v>1910.4729729729731</v>
          </cell>
        </row>
        <row r="2998">
          <cell r="A2998">
            <v>5574</v>
          </cell>
          <cell r="B2998" t="str">
            <v>Электропривод</v>
          </cell>
          <cell r="C2998">
            <v>7</v>
          </cell>
          <cell r="D2998" t="str">
            <v>14</v>
          </cell>
          <cell r="E2998" t="str">
            <v>11.05.05</v>
          </cell>
          <cell r="F2998" t="str">
            <v/>
          </cell>
          <cell r="G2998" t="str">
            <v xml:space="preserve">  .  .</v>
          </cell>
          <cell r="H2998">
            <v>21557.03</v>
          </cell>
          <cell r="I2998">
            <v>0</v>
          </cell>
          <cell r="J2998">
            <v>0</v>
          </cell>
          <cell r="K2998">
            <v>21557.03</v>
          </cell>
          <cell r="L2998">
            <v>0</v>
          </cell>
          <cell r="M2998">
            <v>125.75</v>
          </cell>
          <cell r="N2998">
            <v>125.75</v>
          </cell>
          <cell r="O2998">
            <v>3645.49</v>
          </cell>
          <cell r="P2998">
            <v>17911.54</v>
          </cell>
          <cell r="Q2998">
            <v>107.79</v>
          </cell>
          <cell r="R2998">
            <v>123</v>
          </cell>
          <cell r="S2998">
            <v>935</v>
          </cell>
          <cell r="T2998" t="str">
            <v>Амортизация Перекачка сточной жидкости</v>
          </cell>
          <cell r="U2998">
            <v>16920</v>
          </cell>
          <cell r="V2998">
            <v>27</v>
          </cell>
          <cell r="W2998">
            <v>15</v>
          </cell>
          <cell r="X2998">
            <v>12</v>
          </cell>
          <cell r="Y2998">
            <v>55.555555555555557</v>
          </cell>
          <cell r="Z2998">
            <v>9400</v>
          </cell>
          <cell r="AA2998">
            <v>7520</v>
          </cell>
          <cell r="AB2998">
            <v>0.41984106335915278</v>
          </cell>
          <cell r="AC2998">
            <v>-12506.503601934843</v>
          </cell>
          <cell r="AD2998">
            <v>-2114.9636019348418</v>
          </cell>
          <cell r="AE2998">
            <v>9050.5263980651562</v>
          </cell>
          <cell r="AF2998">
            <v>1530.526398065158</v>
          </cell>
          <cell r="AG2998">
            <v>52.79473732204675</v>
          </cell>
          <cell r="AH2998">
            <v>52.222222222222221</v>
          </cell>
        </row>
        <row r="2999">
          <cell r="A2999">
            <v>5575</v>
          </cell>
          <cell r="B2999" t="str">
            <v>Электропривод</v>
          </cell>
          <cell r="C2999">
            <v>7</v>
          </cell>
          <cell r="D2999" t="str">
            <v>14</v>
          </cell>
          <cell r="E2999" t="str">
            <v>11.05.05</v>
          </cell>
          <cell r="F2999" t="str">
            <v/>
          </cell>
          <cell r="G2999" t="str">
            <v xml:space="preserve">  .  .</v>
          </cell>
          <cell r="H2999">
            <v>21557.03</v>
          </cell>
          <cell r="I2999">
            <v>0</v>
          </cell>
          <cell r="J2999">
            <v>0</v>
          </cell>
          <cell r="K2999">
            <v>21557.03</v>
          </cell>
          <cell r="L2999">
            <v>0</v>
          </cell>
          <cell r="M2999">
            <v>125.75</v>
          </cell>
          <cell r="N2999">
            <v>125.75</v>
          </cell>
          <cell r="O2999">
            <v>3645.49</v>
          </cell>
          <cell r="P2999">
            <v>17911.54</v>
          </cell>
          <cell r="Q2999">
            <v>107.79</v>
          </cell>
          <cell r="R2999">
            <v>123</v>
          </cell>
          <cell r="S2999">
            <v>935</v>
          </cell>
          <cell r="T2999" t="str">
            <v>Амортизация Перекачка сточной жидкости</v>
          </cell>
          <cell r="U2999">
            <v>16920</v>
          </cell>
          <cell r="V2999">
            <v>27</v>
          </cell>
          <cell r="W2999">
            <v>15</v>
          </cell>
          <cell r="X2999">
            <v>12</v>
          </cell>
          <cell r="Y2999">
            <v>55.555555555555557</v>
          </cell>
          <cell r="Z2999">
            <v>9400</v>
          </cell>
          <cell r="AA2999">
            <v>7520</v>
          </cell>
          <cell r="AB2999">
            <v>0.41984106335915278</v>
          </cell>
          <cell r="AC2999">
            <v>-12506.503601934843</v>
          </cell>
          <cell r="AD2999">
            <v>-2114.9636019348418</v>
          </cell>
          <cell r="AE2999">
            <v>9050.5263980651562</v>
          </cell>
          <cell r="AF2999">
            <v>1530.526398065158</v>
          </cell>
          <cell r="AG2999">
            <v>52.79473732204675</v>
          </cell>
          <cell r="AH2999">
            <v>52.222222222222221</v>
          </cell>
        </row>
        <row r="3000">
          <cell r="A3000">
            <v>5576</v>
          </cell>
          <cell r="B3000" t="str">
            <v>Тельфер г\п 0,5т</v>
          </cell>
          <cell r="C3000">
            <v>15</v>
          </cell>
          <cell r="D3000" t="str">
            <v>7</v>
          </cell>
          <cell r="E3000" t="str">
            <v>11.05.05</v>
          </cell>
          <cell r="F3000" t="str">
            <v/>
          </cell>
          <cell r="G3000" t="str">
            <v xml:space="preserve">  .  .</v>
          </cell>
          <cell r="H3000">
            <v>0.01</v>
          </cell>
          <cell r="I3000">
            <v>0</v>
          </cell>
          <cell r="J3000">
            <v>0</v>
          </cell>
          <cell r="K3000">
            <v>0.01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0.01</v>
          </cell>
          <cell r="Q3000">
            <v>0</v>
          </cell>
          <cell r="R3000">
            <v>123</v>
          </cell>
          <cell r="S3000">
            <v>821.1</v>
          </cell>
          <cell r="T3000" t="str">
            <v>Амортизация (водопровод)</v>
          </cell>
          <cell r="U3000">
            <v>106000</v>
          </cell>
          <cell r="V3000">
            <v>13</v>
          </cell>
          <cell r="W3000">
            <v>8</v>
          </cell>
          <cell r="X3000">
            <v>5</v>
          </cell>
          <cell r="Y3000">
            <v>61.53846153846154</v>
          </cell>
          <cell r="Z3000">
            <v>65230.769230769234</v>
          </cell>
          <cell r="AA3000">
            <v>40769.230769230766</v>
          </cell>
          <cell r="AB3000">
            <v>4076923.0769230765</v>
          </cell>
          <cell r="AC3000">
            <v>40769.220769230764</v>
          </cell>
          <cell r="AD3000">
            <v>0</v>
          </cell>
          <cell r="AE3000">
            <v>40769.230769230766</v>
          </cell>
          <cell r="AF3000">
            <v>0</v>
          </cell>
          <cell r="AG3000">
            <v>509.61538461538458</v>
          </cell>
          <cell r="AH3000">
            <v>679.48717948717956</v>
          </cell>
        </row>
        <row r="3001">
          <cell r="A3001">
            <v>5580</v>
          </cell>
          <cell r="B3001" t="str">
            <v>Эл двигатель 7,5 квт</v>
          </cell>
          <cell r="C3001">
            <v>10</v>
          </cell>
          <cell r="D3001" t="str">
            <v>10</v>
          </cell>
          <cell r="E3001" t="str">
            <v>11.05.05</v>
          </cell>
          <cell r="F3001" t="str">
            <v/>
          </cell>
          <cell r="G3001" t="str">
            <v xml:space="preserve">  .  .</v>
          </cell>
          <cell r="H3001">
            <v>2958.28</v>
          </cell>
          <cell r="I3001">
            <v>0</v>
          </cell>
          <cell r="J3001">
            <v>0</v>
          </cell>
          <cell r="K3001">
            <v>2958.28</v>
          </cell>
          <cell r="L3001">
            <v>0</v>
          </cell>
          <cell r="M3001">
            <v>24.65</v>
          </cell>
          <cell r="N3001">
            <v>24.65</v>
          </cell>
          <cell r="O3001">
            <v>714.61</v>
          </cell>
          <cell r="P3001">
            <v>2243.67</v>
          </cell>
          <cell r="Q3001">
            <v>14.79</v>
          </cell>
          <cell r="R3001">
            <v>123</v>
          </cell>
          <cell r="S3001">
            <v>935</v>
          </cell>
          <cell r="T3001" t="str">
            <v>Амортизация (водопровод)</v>
          </cell>
          <cell r="U3001">
            <v>40000</v>
          </cell>
          <cell r="V3001">
            <v>19</v>
          </cell>
          <cell r="W3001">
            <v>11</v>
          </cell>
          <cell r="X3001">
            <v>8</v>
          </cell>
          <cell r="Y3001">
            <v>57.894736842105267</v>
          </cell>
          <cell r="Z3001">
            <v>23157.894736842107</v>
          </cell>
          <cell r="AA3001">
            <v>16842.105263157893</v>
          </cell>
          <cell r="AB3001">
            <v>7.5064983991219263</v>
          </cell>
          <cell r="AC3001">
            <v>19248.044084154415</v>
          </cell>
          <cell r="AD3001">
            <v>4649.6088209965201</v>
          </cell>
          <cell r="AE3001">
            <v>22206.324084154414</v>
          </cell>
          <cell r="AF3001">
            <v>5364.2188209965198</v>
          </cell>
          <cell r="AG3001">
            <v>185.0527007012868</v>
          </cell>
          <cell r="AH3001">
            <v>175.43859649122805</v>
          </cell>
        </row>
        <row r="3002">
          <cell r="A3002">
            <v>5581</v>
          </cell>
          <cell r="B3002" t="str">
            <v>Эл двигатель 7,5 квт</v>
          </cell>
          <cell r="C3002">
            <v>10</v>
          </cell>
          <cell r="D3002" t="str">
            <v>10</v>
          </cell>
          <cell r="E3002" t="str">
            <v>11.05.05</v>
          </cell>
          <cell r="F3002" t="str">
            <v/>
          </cell>
          <cell r="G3002" t="str">
            <v xml:space="preserve">  .  .</v>
          </cell>
          <cell r="H3002">
            <v>3736.66</v>
          </cell>
          <cell r="I3002">
            <v>0</v>
          </cell>
          <cell r="J3002">
            <v>0</v>
          </cell>
          <cell r="K3002">
            <v>3736.66</v>
          </cell>
          <cell r="L3002">
            <v>0</v>
          </cell>
          <cell r="M3002">
            <v>31.14</v>
          </cell>
          <cell r="N3002">
            <v>31.14</v>
          </cell>
          <cell r="O3002">
            <v>902.74</v>
          </cell>
          <cell r="P3002">
            <v>2833.92</v>
          </cell>
          <cell r="Q3002">
            <v>18.68</v>
          </cell>
          <cell r="R3002">
            <v>123</v>
          </cell>
          <cell r="S3002">
            <v>935</v>
          </cell>
          <cell r="T3002" t="str">
            <v>Амортизация Перекачка сточной жидкости</v>
          </cell>
          <cell r="U3002">
            <v>40000</v>
          </cell>
          <cell r="V3002">
            <v>19</v>
          </cell>
          <cell r="W3002">
            <v>11</v>
          </cell>
          <cell r="X3002">
            <v>8</v>
          </cell>
          <cell r="Y3002">
            <v>57.894736842105267</v>
          </cell>
          <cell r="Z3002">
            <v>23157.894736842107</v>
          </cell>
          <cell r="AA3002">
            <v>16842.105263157893</v>
          </cell>
          <cell r="AB3002">
            <v>5.9430418865592154</v>
          </cell>
          <cell r="AC3002">
            <v>18470.466895830355</v>
          </cell>
          <cell r="AD3002">
            <v>4462.281632672466</v>
          </cell>
          <cell r="AE3002">
            <v>22207.126895830355</v>
          </cell>
          <cell r="AF3002">
            <v>5365.0216326724658</v>
          </cell>
          <cell r="AG3002">
            <v>185.05939079858629</v>
          </cell>
          <cell r="AH3002">
            <v>175.43859649122805</v>
          </cell>
        </row>
        <row r="3003">
          <cell r="A3003">
            <v>5582</v>
          </cell>
          <cell r="B3003" t="str">
            <v>Эл двигатель 7,5 квт</v>
          </cell>
          <cell r="C3003">
            <v>10</v>
          </cell>
          <cell r="D3003" t="str">
            <v>10</v>
          </cell>
          <cell r="E3003" t="str">
            <v>11.05.05</v>
          </cell>
          <cell r="F3003" t="str">
            <v/>
          </cell>
          <cell r="G3003" t="str">
            <v xml:space="preserve">  .  .</v>
          </cell>
          <cell r="H3003">
            <v>3736.66</v>
          </cell>
          <cell r="I3003">
            <v>0</v>
          </cell>
          <cell r="J3003">
            <v>0</v>
          </cell>
          <cell r="K3003">
            <v>3736.66</v>
          </cell>
          <cell r="L3003">
            <v>0</v>
          </cell>
          <cell r="M3003">
            <v>31.14</v>
          </cell>
          <cell r="N3003">
            <v>31.14</v>
          </cell>
          <cell r="O3003">
            <v>902.74</v>
          </cell>
          <cell r="P3003">
            <v>2833.92</v>
          </cell>
          <cell r="Q3003">
            <v>18.68</v>
          </cell>
          <cell r="R3003">
            <v>123</v>
          </cell>
          <cell r="S3003">
            <v>935</v>
          </cell>
          <cell r="T3003" t="str">
            <v>Амортизация Перекачка сточной жидкости</v>
          </cell>
          <cell r="U3003">
            <v>40000</v>
          </cell>
          <cell r="V3003">
            <v>19</v>
          </cell>
          <cell r="W3003">
            <v>11</v>
          </cell>
          <cell r="X3003">
            <v>8</v>
          </cell>
          <cell r="Y3003">
            <v>57.894736842105267</v>
          </cell>
          <cell r="Z3003">
            <v>23157.894736842107</v>
          </cell>
          <cell r="AA3003">
            <v>16842.105263157893</v>
          </cell>
          <cell r="AB3003">
            <v>5.9430418865592154</v>
          </cell>
          <cell r="AC3003">
            <v>18470.466895830355</v>
          </cell>
          <cell r="AD3003">
            <v>4462.281632672466</v>
          </cell>
          <cell r="AE3003">
            <v>22207.126895830355</v>
          </cell>
          <cell r="AF3003">
            <v>5365.0216326724658</v>
          </cell>
          <cell r="AG3003">
            <v>185.05939079858629</v>
          </cell>
          <cell r="AH3003">
            <v>175.43859649122805</v>
          </cell>
        </row>
        <row r="3004">
          <cell r="A3004">
            <v>5584</v>
          </cell>
          <cell r="B3004" t="str">
            <v>А/машина ГАЗ 31029 М 095 ВД</v>
          </cell>
          <cell r="C3004">
            <v>7</v>
          </cell>
          <cell r="D3004" t="str">
            <v>14</v>
          </cell>
          <cell r="E3004" t="str">
            <v>11.05.05</v>
          </cell>
          <cell r="F3004" t="str">
            <v>V двиг 2000, легк, № двиг 0108977, № куз 199508, № рамы 200501</v>
          </cell>
          <cell r="G3004" t="str">
            <v>01.01.94</v>
          </cell>
          <cell r="H3004">
            <v>0.01</v>
          </cell>
          <cell r="I3004">
            <v>0</v>
          </cell>
          <cell r="J3004">
            <v>0</v>
          </cell>
          <cell r="K3004">
            <v>0.01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0.01</v>
          </cell>
          <cell r="Q3004">
            <v>0</v>
          </cell>
          <cell r="R3004">
            <v>124</v>
          </cell>
          <cell r="S3004">
            <v>821.1</v>
          </cell>
          <cell r="T3004" t="str">
            <v/>
          </cell>
          <cell r="U3004">
            <v>150000</v>
          </cell>
          <cell r="V3004">
            <v>25</v>
          </cell>
          <cell r="W3004">
            <v>13</v>
          </cell>
          <cell r="X3004">
            <v>12</v>
          </cell>
          <cell r="Y3004">
            <v>52</v>
          </cell>
          <cell r="Z3004">
            <v>78000</v>
          </cell>
          <cell r="AA3004">
            <v>72000</v>
          </cell>
          <cell r="AB3004">
            <v>7200000</v>
          </cell>
          <cell r="AC3004">
            <v>71999.990000000005</v>
          </cell>
          <cell r="AD3004">
            <v>0</v>
          </cell>
          <cell r="AE3004">
            <v>72000</v>
          </cell>
          <cell r="AF3004">
            <v>0</v>
          </cell>
          <cell r="AG3004">
            <v>420</v>
          </cell>
          <cell r="AH3004">
            <v>500</v>
          </cell>
        </row>
        <row r="3005">
          <cell r="A3005">
            <v>5589</v>
          </cell>
          <cell r="B3005" t="str">
            <v>А/машина КАМАЗ 5511 М 556 BV самосвал</v>
          </cell>
          <cell r="C3005">
            <v>10</v>
          </cell>
          <cell r="D3005" t="str">
            <v>10</v>
          </cell>
          <cell r="E3005" t="str">
            <v>11.05.05</v>
          </cell>
          <cell r="F3005" t="str">
            <v>с/свал, 10 тн, № двиг 016128, куз 1632463, шасси 258710</v>
          </cell>
          <cell r="G3005" t="str">
            <v>01.01.86</v>
          </cell>
          <cell r="H3005">
            <v>564761.65</v>
          </cell>
          <cell r="I3005">
            <v>0</v>
          </cell>
          <cell r="J3005">
            <v>0</v>
          </cell>
          <cell r="K3005">
            <v>564761.65</v>
          </cell>
          <cell r="L3005">
            <v>0</v>
          </cell>
          <cell r="M3005">
            <v>4706.3500000000004</v>
          </cell>
          <cell r="N3005">
            <v>4706.3500000000004</v>
          </cell>
          <cell r="O3005">
            <v>136437.09</v>
          </cell>
          <cell r="P3005">
            <v>428324.56</v>
          </cell>
          <cell r="Q3005">
            <v>2823.81</v>
          </cell>
          <cell r="R3005">
            <v>124</v>
          </cell>
          <cell r="S3005">
            <v>935</v>
          </cell>
          <cell r="T3005" t="str">
            <v>Амортизация (водопровод)</v>
          </cell>
          <cell r="U3005">
            <v>2500000</v>
          </cell>
          <cell r="V3005">
            <v>29</v>
          </cell>
          <cell r="W3005">
            <v>21</v>
          </cell>
          <cell r="X3005">
            <v>8</v>
          </cell>
          <cell r="Y3005">
            <v>72.41379310344827</v>
          </cell>
          <cell r="Z3005">
            <v>1810344.8275862066</v>
          </cell>
          <cell r="AA3005">
            <v>689655.17241379339</v>
          </cell>
          <cell r="AB3005">
            <v>1.6101228760120443</v>
          </cell>
          <cell r="AC3005">
            <v>344574.00215930759</v>
          </cell>
          <cell r="AD3005">
            <v>83243.389745514112</v>
          </cell>
          <cell r="AE3005">
            <v>909335.65215930762</v>
          </cell>
          <cell r="AF3005">
            <v>219680.47974551411</v>
          </cell>
          <cell r="AG3005">
            <v>7577.7971013275628</v>
          </cell>
          <cell r="AH3005">
            <v>7183.9080459770121</v>
          </cell>
        </row>
        <row r="3006">
          <cell r="A3006">
            <v>5593</v>
          </cell>
          <cell r="B3006" t="str">
            <v>А/машина ГАЗ-53 М 553 BV КО-503Б</v>
          </cell>
          <cell r="C3006">
            <v>10</v>
          </cell>
          <cell r="D3006" t="str">
            <v>10</v>
          </cell>
          <cell r="E3006" t="str">
            <v>11.05.05</v>
          </cell>
          <cell r="F3006" t="str">
            <v>ас машина, 4 тн, № двиг 130226, шасси 1288552</v>
          </cell>
          <cell r="G3006" t="str">
            <v xml:space="preserve">  .  .</v>
          </cell>
          <cell r="H3006">
            <v>0.01</v>
          </cell>
          <cell r="I3006">
            <v>0</v>
          </cell>
          <cell r="J3006">
            <v>0</v>
          </cell>
          <cell r="K3006">
            <v>0.01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0.01</v>
          </cell>
          <cell r="Q3006">
            <v>0</v>
          </cell>
          <cell r="R3006">
            <v>124</v>
          </cell>
          <cell r="S3006">
            <v>935</v>
          </cell>
          <cell r="T3006" t="str">
            <v>Амортизация (водопровод)</v>
          </cell>
          <cell r="U3006">
            <v>380000</v>
          </cell>
          <cell r="V3006">
            <v>19</v>
          </cell>
          <cell r="W3006">
            <v>11</v>
          </cell>
          <cell r="X3006">
            <v>8</v>
          </cell>
          <cell r="Y3006">
            <v>57.894736842105267</v>
          </cell>
          <cell r="Z3006">
            <v>220000</v>
          </cell>
          <cell r="AA3006">
            <v>160000</v>
          </cell>
          <cell r="AB3006">
            <v>16000000</v>
          </cell>
          <cell r="AC3006">
            <v>159999.99</v>
          </cell>
          <cell r="AD3006">
            <v>0</v>
          </cell>
          <cell r="AE3006">
            <v>160000</v>
          </cell>
          <cell r="AF3006">
            <v>0</v>
          </cell>
          <cell r="AG3006">
            <v>1333.3333333333333</v>
          </cell>
          <cell r="AH3006">
            <v>1666.6666666666667</v>
          </cell>
        </row>
        <row r="3007">
          <cell r="A3007">
            <v>5600</v>
          </cell>
          <cell r="B3007" t="str">
            <v>Вод-д ул Приканальная</v>
          </cell>
          <cell r="C3007">
            <v>4</v>
          </cell>
          <cell r="D3007" t="str">
            <v>25</v>
          </cell>
          <cell r="E3007" t="str">
            <v>11.05.05</v>
          </cell>
          <cell r="F3007" t="str">
            <v>Протяженность-874м, трубы ст д 500-851м, д 250-11м, д 50-12м</v>
          </cell>
          <cell r="G3007" t="str">
            <v xml:space="preserve">  .  .</v>
          </cell>
          <cell r="H3007">
            <v>8019591.1799999997</v>
          </cell>
          <cell r="I3007">
            <v>0</v>
          </cell>
          <cell r="J3007">
            <v>0</v>
          </cell>
          <cell r="K3007">
            <v>8019591.1799999997</v>
          </cell>
          <cell r="L3007">
            <v>0</v>
          </cell>
          <cell r="M3007">
            <v>26731.97</v>
          </cell>
          <cell r="N3007">
            <v>26731.97</v>
          </cell>
          <cell r="O3007">
            <v>774959.81</v>
          </cell>
          <cell r="P3007">
            <v>7244631.3700000001</v>
          </cell>
          <cell r="Q3007">
            <v>40097.96</v>
          </cell>
          <cell r="R3007">
            <v>123</v>
          </cell>
          <cell r="S3007">
            <v>935</v>
          </cell>
          <cell r="T3007" t="str">
            <v>Амортизация (водопровод)</v>
          </cell>
          <cell r="U3007">
            <v>9788800</v>
          </cell>
          <cell r="V3007">
            <v>56</v>
          </cell>
          <cell r="W3007">
            <v>26</v>
          </cell>
          <cell r="X3007">
            <v>30</v>
          </cell>
          <cell r="Y3007">
            <v>46.428571428571431</v>
          </cell>
          <cell r="Z3007">
            <v>4544800</v>
          </cell>
          <cell r="AA3007">
            <v>5244000</v>
          </cell>
          <cell r="AB3007">
            <v>0.72384635355159554</v>
          </cell>
          <cell r="AC3007">
            <v>-2214639.3473824626</v>
          </cell>
          <cell r="AD3007">
            <v>-214007.9773824627</v>
          </cell>
          <cell r="AE3007">
            <v>5804951.8326175371</v>
          </cell>
          <cell r="AF3007">
            <v>560951.83261753735</v>
          </cell>
          <cell r="AG3007">
            <v>19349.839442058455</v>
          </cell>
          <cell r="AH3007">
            <v>14566.666666666666</v>
          </cell>
        </row>
        <row r="3008">
          <cell r="A3008">
            <v>5603</v>
          </cell>
          <cell r="B3008" t="str">
            <v>А/машина КАМАЗ 5410  М 557 BV</v>
          </cell>
          <cell r="C3008">
            <v>10</v>
          </cell>
          <cell r="D3008" t="str">
            <v>10</v>
          </cell>
          <cell r="E3008" t="str">
            <v>11.05.05</v>
          </cell>
          <cell r="F3008" t="str">
            <v>п/прицеп, 14,2 тн, № двиг 159097, куз 915985, шасси 0171403</v>
          </cell>
          <cell r="G3008" t="str">
            <v>01.01.87</v>
          </cell>
          <cell r="H3008">
            <v>0.01</v>
          </cell>
          <cell r="I3008">
            <v>0</v>
          </cell>
          <cell r="J3008">
            <v>0</v>
          </cell>
          <cell r="K3008">
            <v>0.01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0.01</v>
          </cell>
          <cell r="Q3008">
            <v>0</v>
          </cell>
          <cell r="R3008">
            <v>124</v>
          </cell>
          <cell r="S3008">
            <v>935</v>
          </cell>
          <cell r="T3008" t="str">
            <v>Амортизация (водопровод)</v>
          </cell>
          <cell r="U3008">
            <v>190000</v>
          </cell>
          <cell r="V3008">
            <v>28</v>
          </cell>
          <cell r="W3008">
            <v>20</v>
          </cell>
          <cell r="X3008">
            <v>8</v>
          </cell>
          <cell r="Y3008">
            <v>71.428571428571431</v>
          </cell>
          <cell r="Z3008">
            <v>135714.28571428571</v>
          </cell>
          <cell r="AA3008">
            <v>54285.71428571429</v>
          </cell>
          <cell r="AB3008">
            <v>5428571.4285714291</v>
          </cell>
          <cell r="AC3008">
            <v>54285.704285714288</v>
          </cell>
          <cell r="AD3008">
            <v>0</v>
          </cell>
          <cell r="AE3008">
            <v>54285.71428571429</v>
          </cell>
          <cell r="AF3008">
            <v>0</v>
          </cell>
          <cell r="AG3008">
            <v>452.38095238095246</v>
          </cell>
          <cell r="AH3008">
            <v>565.47619047619048</v>
          </cell>
        </row>
        <row r="3009">
          <cell r="A3009">
            <v>5617</v>
          </cell>
          <cell r="B3009" t="str">
            <v>А/машина УАЗ-31512  M 336 BU</v>
          </cell>
          <cell r="C3009">
            <v>7</v>
          </cell>
          <cell r="D3009" t="str">
            <v>14</v>
          </cell>
          <cell r="E3009" t="str">
            <v>11.05.05</v>
          </cell>
          <cell r="F3009" t="str">
            <v>V двиг 2100, легк, № двиг 30302913, куз 8280, шасси 419330</v>
          </cell>
          <cell r="G3009" t="str">
            <v>01.01.93</v>
          </cell>
          <cell r="H3009">
            <v>0.01</v>
          </cell>
          <cell r="I3009">
            <v>0</v>
          </cell>
          <cell r="J3009">
            <v>0</v>
          </cell>
          <cell r="K3009">
            <v>0.01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0.01</v>
          </cell>
          <cell r="Q3009">
            <v>0</v>
          </cell>
          <cell r="R3009">
            <v>124</v>
          </cell>
          <cell r="S3009">
            <v>935</v>
          </cell>
          <cell r="T3009" t="str">
            <v>Амортизация Очистка сточной жидкости</v>
          </cell>
          <cell r="U3009">
            <v>660000</v>
          </cell>
          <cell r="V3009">
            <v>26</v>
          </cell>
          <cell r="W3009">
            <v>14</v>
          </cell>
          <cell r="X3009">
            <v>12</v>
          </cell>
          <cell r="Y3009">
            <v>53.846153846153847</v>
          </cell>
          <cell r="Z3009">
            <v>355384.61538461538</v>
          </cell>
          <cell r="AA3009">
            <v>304615.38461538462</v>
          </cell>
          <cell r="AB3009">
            <v>30461538.46153846</v>
          </cell>
          <cell r="AC3009">
            <v>304615.37461538462</v>
          </cell>
          <cell r="AD3009">
            <v>0</v>
          </cell>
          <cell r="AE3009">
            <v>304615.38461538462</v>
          </cell>
          <cell r="AF3009">
            <v>0</v>
          </cell>
          <cell r="AG3009">
            <v>1776.9230769230771</v>
          </cell>
          <cell r="AH3009">
            <v>2115.3846153846152</v>
          </cell>
        </row>
        <row r="3010">
          <cell r="A3010">
            <v>5623</v>
          </cell>
          <cell r="B3010" t="str">
            <v>А/машина ЗИЛ-130  М 552 BV КС 2561</v>
          </cell>
          <cell r="C3010">
            <v>10</v>
          </cell>
          <cell r="D3010" t="str">
            <v>10</v>
          </cell>
          <cell r="E3010" t="str">
            <v>11.05.05</v>
          </cell>
          <cell r="F3010" t="str">
            <v>а/кран, 6,3 тн, № двиг б/н, шасси 2880431</v>
          </cell>
          <cell r="G3010" t="str">
            <v>01.01.89</v>
          </cell>
          <cell r="H3010">
            <v>0.01</v>
          </cell>
          <cell r="I3010">
            <v>0</v>
          </cell>
          <cell r="J3010">
            <v>0</v>
          </cell>
          <cell r="K3010">
            <v>0.01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0.01</v>
          </cell>
          <cell r="Q3010">
            <v>0</v>
          </cell>
          <cell r="R3010">
            <v>124</v>
          </cell>
          <cell r="S3010">
            <v>821.1</v>
          </cell>
          <cell r="T3010" t="str">
            <v>Амортизация (канализация)</v>
          </cell>
          <cell r="U3010">
            <v>130000</v>
          </cell>
          <cell r="V3010">
            <v>26</v>
          </cell>
          <cell r="W3010">
            <v>18</v>
          </cell>
          <cell r="X3010">
            <v>8</v>
          </cell>
          <cell r="Y3010">
            <v>69.230769230769226</v>
          </cell>
          <cell r="Z3010">
            <v>90000</v>
          </cell>
          <cell r="AA3010">
            <v>40000</v>
          </cell>
          <cell r="AB3010">
            <v>4000000</v>
          </cell>
          <cell r="AC3010">
            <v>39999.99</v>
          </cell>
          <cell r="AD3010">
            <v>0</v>
          </cell>
          <cell r="AE3010">
            <v>40000</v>
          </cell>
          <cell r="AF3010">
            <v>0</v>
          </cell>
          <cell r="AG3010">
            <v>333.33333333333331</v>
          </cell>
          <cell r="AH3010">
            <v>416.66666666666669</v>
          </cell>
        </row>
        <row r="3011">
          <cell r="A3011">
            <v>5624</v>
          </cell>
          <cell r="B3011" t="str">
            <v>А/машина ЗИЛ-130 M 333 BU вышка ВС-22</v>
          </cell>
          <cell r="C3011">
            <v>10</v>
          </cell>
          <cell r="D3011" t="str">
            <v>10</v>
          </cell>
          <cell r="E3011" t="str">
            <v>11.05.05</v>
          </cell>
          <cell r="F3011" t="str">
            <v>телевышка, № двиг 242735, шасси б/н</v>
          </cell>
          <cell r="G3011" t="str">
            <v>01.01.69</v>
          </cell>
          <cell r="H3011">
            <v>0.01</v>
          </cell>
          <cell r="I3011">
            <v>0</v>
          </cell>
          <cell r="J3011">
            <v>0</v>
          </cell>
          <cell r="K3011">
            <v>0.01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0.01</v>
          </cell>
          <cell r="Q3011">
            <v>0</v>
          </cell>
          <cell r="R3011">
            <v>124</v>
          </cell>
          <cell r="S3011">
            <v>935</v>
          </cell>
          <cell r="T3011" t="str">
            <v>Амортизация Перекачка сточной жидкости</v>
          </cell>
          <cell r="U3011">
            <v>130000</v>
          </cell>
          <cell r="V3011">
            <v>46</v>
          </cell>
          <cell r="W3011">
            <v>38</v>
          </cell>
          <cell r="X3011">
            <v>8</v>
          </cell>
          <cell r="Y3011">
            <v>82.608695652173907</v>
          </cell>
          <cell r="Z3011">
            <v>107391.30434782607</v>
          </cell>
          <cell r="AA3011">
            <v>22608.695652173934</v>
          </cell>
          <cell r="AB3011">
            <v>2260869.5652173935</v>
          </cell>
          <cell r="AC3011">
            <v>22608.685652173936</v>
          </cell>
          <cell r="AD3011">
            <v>0</v>
          </cell>
          <cell r="AE3011">
            <v>22608.695652173934</v>
          </cell>
          <cell r="AF3011">
            <v>0</v>
          </cell>
          <cell r="AG3011">
            <v>188.40579710144945</v>
          </cell>
          <cell r="AH3011">
            <v>235.50724637681159</v>
          </cell>
        </row>
        <row r="3012">
          <cell r="A3012">
            <v>5645</v>
          </cell>
          <cell r="B3012" t="str">
            <v>А-прицеп ОДАЗ-935  90-64 МА</v>
          </cell>
          <cell r="C3012">
            <v>10</v>
          </cell>
          <cell r="D3012" t="str">
            <v>10</v>
          </cell>
          <cell r="E3012" t="str">
            <v>11.05.05</v>
          </cell>
          <cell r="F3012" t="str">
            <v>платформа, № рамы 10835</v>
          </cell>
          <cell r="G3012" t="str">
            <v>01.01.88</v>
          </cell>
          <cell r="H3012">
            <v>0.01</v>
          </cell>
          <cell r="I3012">
            <v>0</v>
          </cell>
          <cell r="J3012">
            <v>0</v>
          </cell>
          <cell r="K3012">
            <v>0.01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0.01</v>
          </cell>
          <cell r="Q3012">
            <v>0</v>
          </cell>
          <cell r="R3012">
            <v>124</v>
          </cell>
          <cell r="S3012">
            <v>935</v>
          </cell>
          <cell r="T3012" t="str">
            <v>Амортизация (водопровод)</v>
          </cell>
          <cell r="U3012">
            <v>180000</v>
          </cell>
          <cell r="V3012">
            <v>27</v>
          </cell>
          <cell r="W3012">
            <v>19</v>
          </cell>
          <cell r="X3012">
            <v>8</v>
          </cell>
          <cell r="Y3012">
            <v>70.370370370370367</v>
          </cell>
          <cell r="Z3012">
            <v>126666.66666666667</v>
          </cell>
          <cell r="AA3012">
            <v>53333.333333333328</v>
          </cell>
          <cell r="AB3012">
            <v>5333333.333333333</v>
          </cell>
          <cell r="AC3012">
            <v>53333.323333333326</v>
          </cell>
          <cell r="AD3012">
            <v>0</v>
          </cell>
          <cell r="AE3012">
            <v>53333.333333333328</v>
          </cell>
          <cell r="AF3012">
            <v>0</v>
          </cell>
          <cell r="AG3012">
            <v>444.44444444444434</v>
          </cell>
          <cell r="AH3012">
            <v>555.55555555555554</v>
          </cell>
        </row>
        <row r="3013">
          <cell r="A3013">
            <v>5657</v>
          </cell>
          <cell r="B3013" t="str">
            <v>Алмазно-расточной станок</v>
          </cell>
          <cell r="C3013">
            <v>15</v>
          </cell>
          <cell r="D3013" t="str">
            <v>7</v>
          </cell>
          <cell r="E3013" t="str">
            <v>11.05.05</v>
          </cell>
          <cell r="F3013" t="str">
            <v/>
          </cell>
          <cell r="G3013" t="str">
            <v xml:space="preserve">  .  .</v>
          </cell>
          <cell r="H3013">
            <v>0.01</v>
          </cell>
          <cell r="I3013">
            <v>0</v>
          </cell>
          <cell r="J3013">
            <v>0</v>
          </cell>
          <cell r="K3013">
            <v>0.01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0.01</v>
          </cell>
          <cell r="Q3013">
            <v>0</v>
          </cell>
          <cell r="R3013">
            <v>123</v>
          </cell>
          <cell r="S3013">
            <v>935</v>
          </cell>
          <cell r="T3013" t="str">
            <v>Амортизация Подъем воды</v>
          </cell>
          <cell r="U3013">
            <v>312000</v>
          </cell>
          <cell r="V3013">
            <v>13</v>
          </cell>
          <cell r="W3013">
            <v>8</v>
          </cell>
          <cell r="X3013">
            <v>5</v>
          </cell>
          <cell r="Y3013">
            <v>61.53846153846154</v>
          </cell>
          <cell r="Z3013">
            <v>192000</v>
          </cell>
          <cell r="AA3013">
            <v>120000</v>
          </cell>
          <cell r="AB3013">
            <v>12000000</v>
          </cell>
          <cell r="AC3013">
            <v>119999.99</v>
          </cell>
          <cell r="AD3013">
            <v>0</v>
          </cell>
          <cell r="AE3013">
            <v>120000</v>
          </cell>
          <cell r="AF3013">
            <v>0</v>
          </cell>
          <cell r="AG3013">
            <v>1500</v>
          </cell>
          <cell r="AH3013">
            <v>2000</v>
          </cell>
        </row>
        <row r="3014">
          <cell r="A3014">
            <v>5695</v>
          </cell>
          <cell r="B3014" t="str">
            <v>Эл,тельфер</v>
          </cell>
          <cell r="C3014">
            <v>15</v>
          </cell>
          <cell r="D3014" t="str">
            <v>7</v>
          </cell>
          <cell r="E3014" t="str">
            <v>11.05.05</v>
          </cell>
          <cell r="F3014" t="str">
            <v/>
          </cell>
          <cell r="G3014" t="str">
            <v xml:space="preserve">  .  .</v>
          </cell>
          <cell r="H3014">
            <v>0.01</v>
          </cell>
          <cell r="I3014">
            <v>0</v>
          </cell>
          <cell r="J3014">
            <v>0</v>
          </cell>
          <cell r="K3014">
            <v>0.01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0.01</v>
          </cell>
          <cell r="Q3014">
            <v>0</v>
          </cell>
          <cell r="R3014">
            <v>123</v>
          </cell>
          <cell r="S3014">
            <v>935</v>
          </cell>
          <cell r="T3014" t="str">
            <v>Амортизация Очистка сточной жидкости</v>
          </cell>
          <cell r="U3014">
            <v>75000</v>
          </cell>
          <cell r="V3014">
            <v>13</v>
          </cell>
          <cell r="W3014">
            <v>8</v>
          </cell>
          <cell r="X3014">
            <v>5</v>
          </cell>
          <cell r="Y3014">
            <v>61.53846153846154</v>
          </cell>
          <cell r="Z3014">
            <v>46153.846153846156</v>
          </cell>
          <cell r="AA3014">
            <v>28846.153846153844</v>
          </cell>
          <cell r="AB3014">
            <v>2884615.3846153845</v>
          </cell>
          <cell r="AC3014">
            <v>28846.143846153846</v>
          </cell>
          <cell r="AD3014">
            <v>0</v>
          </cell>
          <cell r="AE3014">
            <v>28846.153846153844</v>
          </cell>
          <cell r="AF3014">
            <v>0</v>
          </cell>
          <cell r="AG3014">
            <v>360.57692307692304</v>
          </cell>
          <cell r="AH3014">
            <v>480.76923076923077</v>
          </cell>
        </row>
        <row r="3015">
          <cell r="A3015">
            <v>5696</v>
          </cell>
          <cell r="B3015" t="str">
            <v>Насос К 100-65</v>
          </cell>
          <cell r="C3015">
            <v>20</v>
          </cell>
          <cell r="D3015" t="str">
            <v>5</v>
          </cell>
          <cell r="E3015" t="str">
            <v>11.05.05</v>
          </cell>
          <cell r="F3015" t="str">
            <v/>
          </cell>
          <cell r="G3015" t="str">
            <v xml:space="preserve">  .  .</v>
          </cell>
          <cell r="H3015">
            <v>0.01</v>
          </cell>
          <cell r="I3015">
            <v>0</v>
          </cell>
          <cell r="J3015">
            <v>0</v>
          </cell>
          <cell r="K3015">
            <v>0.01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0.01</v>
          </cell>
          <cell r="Q3015">
            <v>0</v>
          </cell>
          <cell r="R3015">
            <v>123</v>
          </cell>
          <cell r="S3015">
            <v>935</v>
          </cell>
          <cell r="T3015" t="str">
            <v>Амортизация Очистка сточной жидкости</v>
          </cell>
          <cell r="U3015">
            <v>150000</v>
          </cell>
          <cell r="V3015">
            <v>15</v>
          </cell>
          <cell r="W3015">
            <v>6</v>
          </cell>
          <cell r="X3015">
            <v>9</v>
          </cell>
          <cell r="Y3015">
            <v>40</v>
          </cell>
          <cell r="Z3015">
            <v>60000</v>
          </cell>
          <cell r="AA3015">
            <v>90000</v>
          </cell>
          <cell r="AB3015">
            <v>9000000</v>
          </cell>
          <cell r="AC3015">
            <v>89999.99</v>
          </cell>
          <cell r="AD3015">
            <v>0</v>
          </cell>
          <cell r="AE3015">
            <v>90000</v>
          </cell>
          <cell r="AF3015">
            <v>0</v>
          </cell>
          <cell r="AG3015">
            <v>1500</v>
          </cell>
          <cell r="AH3015">
            <v>833.33333333333337</v>
          </cell>
        </row>
        <row r="3016">
          <cell r="A3016">
            <v>5697</v>
          </cell>
          <cell r="B3016" t="str">
            <v>Насос ВК-4-24</v>
          </cell>
          <cell r="C3016">
            <v>20</v>
          </cell>
          <cell r="D3016" t="str">
            <v>5</v>
          </cell>
          <cell r="E3016" t="str">
            <v>11.05.05</v>
          </cell>
          <cell r="F3016" t="str">
            <v/>
          </cell>
          <cell r="G3016" t="str">
            <v xml:space="preserve">  .  .</v>
          </cell>
          <cell r="H3016">
            <v>0.01</v>
          </cell>
          <cell r="I3016">
            <v>0</v>
          </cell>
          <cell r="J3016">
            <v>0</v>
          </cell>
          <cell r="K3016">
            <v>0.01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0.01</v>
          </cell>
          <cell r="Q3016">
            <v>0</v>
          </cell>
          <cell r="R3016">
            <v>123</v>
          </cell>
          <cell r="S3016">
            <v>935</v>
          </cell>
          <cell r="T3016" t="str">
            <v>Амортизация Очистка сточной жидкости</v>
          </cell>
          <cell r="U3016">
            <v>21000</v>
          </cell>
          <cell r="V3016">
            <v>9</v>
          </cell>
          <cell r="W3016">
            <v>6</v>
          </cell>
          <cell r="X3016">
            <v>3</v>
          </cell>
          <cell r="Y3016">
            <v>66.666666666666657</v>
          </cell>
          <cell r="Z3016">
            <v>14000</v>
          </cell>
          <cell r="AA3016">
            <v>7000</v>
          </cell>
          <cell r="AB3016">
            <v>700000</v>
          </cell>
          <cell r="AC3016">
            <v>6999.99</v>
          </cell>
          <cell r="AD3016">
            <v>0</v>
          </cell>
          <cell r="AE3016">
            <v>7000</v>
          </cell>
          <cell r="AF3016">
            <v>0</v>
          </cell>
          <cell r="AG3016">
            <v>116.66666666666667</v>
          </cell>
          <cell r="AH3016">
            <v>194.44444444444446</v>
          </cell>
        </row>
        <row r="3017">
          <cell r="A3017">
            <v>5702</v>
          </cell>
          <cell r="B3017" t="str">
            <v>Трактор Т-90 355  MAF</v>
          </cell>
          <cell r="C3017">
            <v>10</v>
          </cell>
          <cell r="D3017" t="str">
            <v>10</v>
          </cell>
          <cell r="E3017" t="str">
            <v>11.05.05</v>
          </cell>
          <cell r="F3017" t="str">
            <v>зав № 553163, № дв 04843190</v>
          </cell>
          <cell r="G3017" t="str">
            <v>01.01.89</v>
          </cell>
          <cell r="H3017">
            <v>0.01</v>
          </cell>
          <cell r="I3017">
            <v>0</v>
          </cell>
          <cell r="J3017">
            <v>0</v>
          </cell>
          <cell r="K3017">
            <v>0.01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0.01</v>
          </cell>
          <cell r="Q3017">
            <v>0</v>
          </cell>
          <cell r="R3017">
            <v>123</v>
          </cell>
          <cell r="S3017">
            <v>935</v>
          </cell>
          <cell r="T3017" t="str">
            <v>Амортизация Подъем воды</v>
          </cell>
          <cell r="U3017">
            <v>400000</v>
          </cell>
          <cell r="V3017">
            <v>26</v>
          </cell>
          <cell r="W3017">
            <v>18</v>
          </cell>
          <cell r="X3017">
            <v>8</v>
          </cell>
          <cell r="Y3017">
            <v>69.230769230769226</v>
          </cell>
          <cell r="Z3017">
            <v>276923.07692307694</v>
          </cell>
          <cell r="AA3017">
            <v>123076.92307692306</v>
          </cell>
          <cell r="AB3017">
            <v>12307692.307692306</v>
          </cell>
          <cell r="AC3017">
            <v>123076.91307692307</v>
          </cell>
          <cell r="AD3017">
            <v>0</v>
          </cell>
          <cell r="AE3017">
            <v>123076.92307692306</v>
          </cell>
          <cell r="AF3017">
            <v>0</v>
          </cell>
          <cell r="AG3017">
            <v>1025.6410256410254</v>
          </cell>
          <cell r="AH3017">
            <v>1282.051282051282</v>
          </cell>
        </row>
        <row r="3018">
          <cell r="A3018">
            <v>5703</v>
          </cell>
          <cell r="B3018" t="str">
            <v>Трактор С-100 Т 365 МАF</v>
          </cell>
          <cell r="C3018">
            <v>10</v>
          </cell>
          <cell r="D3018" t="str">
            <v>10</v>
          </cell>
          <cell r="E3018" t="str">
            <v>11.05.05</v>
          </cell>
          <cell r="F3018" t="str">
            <v>зав № 124503, № двиг 518610</v>
          </cell>
          <cell r="G3018" t="str">
            <v>01.01.81</v>
          </cell>
          <cell r="H3018">
            <v>0.01</v>
          </cell>
          <cell r="I3018">
            <v>0</v>
          </cell>
          <cell r="J3018">
            <v>0</v>
          </cell>
          <cell r="K3018">
            <v>0.01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0.01</v>
          </cell>
          <cell r="Q3018">
            <v>0</v>
          </cell>
          <cell r="R3018">
            <v>123</v>
          </cell>
          <cell r="S3018">
            <v>935</v>
          </cell>
          <cell r="T3018" t="str">
            <v>Амортизация Очистка сточной жидкости</v>
          </cell>
          <cell r="U3018">
            <v>240000</v>
          </cell>
          <cell r="V3018">
            <v>34</v>
          </cell>
          <cell r="W3018">
            <v>26</v>
          </cell>
          <cell r="X3018">
            <v>8</v>
          </cell>
          <cell r="Y3018">
            <v>76.470588235294116</v>
          </cell>
          <cell r="Z3018">
            <v>183529.41176470587</v>
          </cell>
          <cell r="AA3018">
            <v>56470.588235294126</v>
          </cell>
          <cell r="AB3018">
            <v>5647058.823529412</v>
          </cell>
          <cell r="AC3018">
            <v>56470.578235294117</v>
          </cell>
          <cell r="AD3018">
            <v>0</v>
          </cell>
          <cell r="AE3018">
            <v>56470.588235294119</v>
          </cell>
          <cell r="AF3018">
            <v>0</v>
          </cell>
          <cell r="AG3018">
            <v>470.58823529411762</v>
          </cell>
          <cell r="AH3018">
            <v>588.23529411764707</v>
          </cell>
        </row>
        <row r="3019">
          <cell r="A3019">
            <v>5705</v>
          </cell>
          <cell r="B3019" t="str">
            <v>Трактор ЮМЗ-6 505 МАВ</v>
          </cell>
          <cell r="C3019">
            <v>10</v>
          </cell>
          <cell r="D3019" t="str">
            <v>10</v>
          </cell>
          <cell r="E3019" t="str">
            <v>11.05.05</v>
          </cell>
          <cell r="F3019" t="str">
            <v>зав № 426391, № двиг 081088</v>
          </cell>
          <cell r="G3019" t="str">
            <v>01.01.90</v>
          </cell>
          <cell r="H3019">
            <v>0.01</v>
          </cell>
          <cell r="I3019">
            <v>0</v>
          </cell>
          <cell r="J3019">
            <v>0</v>
          </cell>
          <cell r="K3019">
            <v>0.01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0.01</v>
          </cell>
          <cell r="Q3019">
            <v>0</v>
          </cell>
          <cell r="R3019">
            <v>123</v>
          </cell>
          <cell r="S3019">
            <v>935</v>
          </cell>
          <cell r="T3019" t="str">
            <v>Амортизация (водопровод)</v>
          </cell>
          <cell r="U3019">
            <v>380000</v>
          </cell>
          <cell r="V3019">
            <v>25</v>
          </cell>
          <cell r="W3019">
            <v>17</v>
          </cell>
          <cell r="X3019">
            <v>8</v>
          </cell>
          <cell r="Y3019">
            <v>68</v>
          </cell>
          <cell r="Z3019">
            <v>258400</v>
          </cell>
          <cell r="AA3019">
            <v>121600</v>
          </cell>
          <cell r="AB3019">
            <v>12160000</v>
          </cell>
          <cell r="AC3019">
            <v>121599.99</v>
          </cell>
          <cell r="AD3019">
            <v>0</v>
          </cell>
          <cell r="AE3019">
            <v>121600</v>
          </cell>
          <cell r="AF3019">
            <v>0</v>
          </cell>
          <cell r="AG3019">
            <v>1013.3333333333334</v>
          </cell>
          <cell r="AH3019">
            <v>1266.6666666666667</v>
          </cell>
        </row>
        <row r="3020">
          <cell r="A3020">
            <v>5706</v>
          </cell>
          <cell r="B3020" t="str">
            <v>Кан-ция от дома 38-40 по ул Лебедева</v>
          </cell>
          <cell r="C3020">
            <v>3.6</v>
          </cell>
          <cell r="D3020" t="str">
            <v>28</v>
          </cell>
          <cell r="E3020" t="str">
            <v>11.05.05</v>
          </cell>
          <cell r="F3020" t="str">
            <v/>
          </cell>
          <cell r="G3020" t="str">
            <v xml:space="preserve">  .  .</v>
          </cell>
          <cell r="H3020">
            <v>24688.25</v>
          </cell>
          <cell r="I3020">
            <v>0</v>
          </cell>
          <cell r="J3020">
            <v>0</v>
          </cell>
          <cell r="K3020">
            <v>24688.25</v>
          </cell>
          <cell r="L3020">
            <v>0</v>
          </cell>
          <cell r="M3020">
            <v>74.06</v>
          </cell>
          <cell r="N3020">
            <v>74.06</v>
          </cell>
          <cell r="O3020">
            <v>2147</v>
          </cell>
          <cell r="P3020">
            <v>22541.25</v>
          </cell>
          <cell r="Q3020">
            <v>123.44</v>
          </cell>
          <cell r="R3020">
            <v>123</v>
          </cell>
          <cell r="S3020">
            <v>935</v>
          </cell>
          <cell r="T3020" t="str">
            <v>Амортизация (канализация)</v>
          </cell>
          <cell r="U3020">
            <v>219807.5</v>
          </cell>
          <cell r="V3020">
            <v>31.2</v>
          </cell>
          <cell r="W3020">
            <v>12</v>
          </cell>
          <cell r="X3020">
            <v>19.2</v>
          </cell>
          <cell r="Y3020">
            <v>38.46153846153846</v>
          </cell>
          <cell r="Z3020">
            <v>84541.346153846142</v>
          </cell>
          <cell r="AA3020">
            <v>135266.15384615387</v>
          </cell>
          <cell r="AB3020">
            <v>6.000827542667504</v>
          </cell>
          <cell r="AC3020">
            <v>123461.68058026102</v>
          </cell>
          <cell r="AD3020">
            <v>10736.77673410713</v>
          </cell>
          <cell r="AE3020">
            <v>148149.93058026102</v>
          </cell>
          <cell r="AF3020">
            <v>12883.77673410713</v>
          </cell>
          <cell r="AG3020">
            <v>444.44979174078304</v>
          </cell>
          <cell r="AH3020">
            <v>587.09268162393164</v>
          </cell>
        </row>
        <row r="3021">
          <cell r="A3021">
            <v>5707</v>
          </cell>
          <cell r="B3021" t="str">
            <v>Вод-д в прох коллек Степной-1</v>
          </cell>
          <cell r="C3021">
            <v>4</v>
          </cell>
          <cell r="D3021" t="str">
            <v>25</v>
          </cell>
          <cell r="E3021" t="str">
            <v>11.05.05</v>
          </cell>
          <cell r="F3021" t="str">
            <v/>
          </cell>
          <cell r="G3021" t="str">
            <v xml:space="preserve">  .  .</v>
          </cell>
          <cell r="H3021">
            <v>85.32</v>
          </cell>
          <cell r="I3021">
            <v>0</v>
          </cell>
          <cell r="J3021">
            <v>0</v>
          </cell>
          <cell r="K3021">
            <v>85.32</v>
          </cell>
          <cell r="L3021">
            <v>0</v>
          </cell>
          <cell r="M3021">
            <v>0.28000000000000003</v>
          </cell>
          <cell r="N3021">
            <v>0.28000000000000003</v>
          </cell>
          <cell r="O3021">
            <v>8.1199999999999992</v>
          </cell>
          <cell r="P3021">
            <v>77.2</v>
          </cell>
          <cell r="Q3021">
            <v>0.43</v>
          </cell>
          <cell r="R3021">
            <v>123</v>
          </cell>
          <cell r="S3021">
            <v>935</v>
          </cell>
          <cell r="T3021" t="str">
            <v>Амортизация (водопровод)</v>
          </cell>
          <cell r="U3021">
            <v>100300</v>
          </cell>
          <cell r="V3021">
            <v>37</v>
          </cell>
          <cell r="W3021">
            <v>12</v>
          </cell>
          <cell r="X3021">
            <v>25</v>
          </cell>
          <cell r="Y3021">
            <v>32.432432432432435</v>
          </cell>
          <cell r="Z3021">
            <v>32529.72972972973</v>
          </cell>
          <cell r="AA3021">
            <v>67770.270270270266</v>
          </cell>
          <cell r="AB3021">
            <v>877.85324184287902</v>
          </cell>
          <cell r="AC3021">
            <v>74813.118594034429</v>
          </cell>
          <cell r="AD3021">
            <v>7120.0483237641774</v>
          </cell>
          <cell r="AE3021">
            <v>74898.438594034436</v>
          </cell>
          <cell r="AF3021">
            <v>7128.1683237641773</v>
          </cell>
          <cell r="AG3021">
            <v>249.66146198011481</v>
          </cell>
          <cell r="AH3021">
            <v>225.90090090090089</v>
          </cell>
        </row>
        <row r="3022">
          <cell r="A3022">
            <v>5708</v>
          </cell>
          <cell r="B3022" t="str">
            <v>Здание авар службы Водный резервуар-5(за</v>
          </cell>
          <cell r="C3022">
            <v>2.1</v>
          </cell>
          <cell r="D3022" t="str">
            <v>48</v>
          </cell>
          <cell r="E3022" t="str">
            <v>11.05.05</v>
          </cell>
          <cell r="F3022" t="str">
            <v/>
          </cell>
          <cell r="G3022" t="str">
            <v xml:space="preserve">  .  .</v>
          </cell>
          <cell r="H3022">
            <v>85417.54</v>
          </cell>
          <cell r="I3022">
            <v>0</v>
          </cell>
          <cell r="J3022">
            <v>0</v>
          </cell>
          <cell r="K3022">
            <v>85417.54</v>
          </cell>
          <cell r="L3022">
            <v>0</v>
          </cell>
          <cell r="M3022">
            <v>149.47999999999999</v>
          </cell>
          <cell r="N3022">
            <v>149.47999999999999</v>
          </cell>
          <cell r="O3022">
            <v>4331.9399999999996</v>
          </cell>
          <cell r="P3022">
            <v>81085.600000000006</v>
          </cell>
          <cell r="Q3022">
            <v>854.18</v>
          </cell>
          <cell r="R3022">
            <v>122</v>
          </cell>
          <cell r="S3022">
            <v>935</v>
          </cell>
          <cell r="T3022" t="str">
            <v>Амортизация (канализация)</v>
          </cell>
          <cell r="U3022">
            <v>4876500</v>
          </cell>
          <cell r="V3022">
            <v>124.2</v>
          </cell>
          <cell r="W3022">
            <v>49</v>
          </cell>
          <cell r="X3022">
            <v>75.2</v>
          </cell>
          <cell r="Y3022">
            <v>39.452495974235106</v>
          </cell>
          <cell r="Z3022">
            <v>1923900.9661835751</v>
          </cell>
          <cell r="AA3022">
            <v>2952599.0338164251</v>
          </cell>
          <cell r="AB3022">
            <v>36.413358645880713</v>
          </cell>
          <cell r="AC3022">
            <v>3024921.9786688616</v>
          </cell>
          <cell r="AD3022">
            <v>153408.54485243649</v>
          </cell>
          <cell r="AE3022">
            <v>3110339.5186688616</v>
          </cell>
          <cell r="AF3022">
            <v>157740.48485243649</v>
          </cell>
          <cell r="AG3022">
            <v>5443.0941576705081</v>
          </cell>
          <cell r="AH3022">
            <v>3271.9404186795491</v>
          </cell>
        </row>
        <row r="3023">
          <cell r="A3023">
            <v>5709</v>
          </cell>
          <cell r="B3023" t="str">
            <v>Вод-д Гульдер-1 отПГ-4 до ВК-1</v>
          </cell>
          <cell r="C3023">
            <v>4</v>
          </cell>
          <cell r="D3023" t="str">
            <v>25</v>
          </cell>
          <cell r="E3023" t="str">
            <v>11.05.05</v>
          </cell>
          <cell r="F3023" t="str">
            <v/>
          </cell>
          <cell r="G3023" t="str">
            <v xml:space="preserve">  .  .</v>
          </cell>
          <cell r="H3023">
            <v>28282.27</v>
          </cell>
          <cell r="I3023">
            <v>0</v>
          </cell>
          <cell r="J3023">
            <v>0</v>
          </cell>
          <cell r="K3023">
            <v>28282.27</v>
          </cell>
          <cell r="L3023">
            <v>0</v>
          </cell>
          <cell r="M3023">
            <v>94.27</v>
          </cell>
          <cell r="N3023">
            <v>94.27</v>
          </cell>
          <cell r="O3023">
            <v>2732.89</v>
          </cell>
          <cell r="P3023">
            <v>25549.38</v>
          </cell>
          <cell r="Q3023">
            <v>141.41</v>
          </cell>
          <cell r="R3023">
            <v>123</v>
          </cell>
          <cell r="S3023">
            <v>935</v>
          </cell>
          <cell r="T3023" t="str">
            <v>Амортизация (водопровод)</v>
          </cell>
          <cell r="U3023">
            <v>517295</v>
          </cell>
          <cell r="V3023">
            <v>50</v>
          </cell>
          <cell r="W3023">
            <v>12</v>
          </cell>
          <cell r="X3023">
            <v>38</v>
          </cell>
          <cell r="Y3023">
            <v>24</v>
          </cell>
          <cell r="Z3023">
            <v>124150.8</v>
          </cell>
          <cell r="AA3023">
            <v>393144.2</v>
          </cell>
          <cell r="AB3023">
            <v>15.38762193055174</v>
          </cell>
          <cell r="AC3023">
            <v>406914.60809778556</v>
          </cell>
          <cell r="AD3023">
            <v>39319.788097785546</v>
          </cell>
          <cell r="AE3023">
            <v>435196.87809778558</v>
          </cell>
          <cell r="AF3023">
            <v>42052.678097785545</v>
          </cell>
          <cell r="AG3023">
            <v>1450.656260325952</v>
          </cell>
          <cell r="AH3023">
            <v>862.1583333333333</v>
          </cell>
        </row>
        <row r="3024">
          <cell r="A3024">
            <v>5710</v>
          </cell>
          <cell r="B3024" t="str">
            <v>Вод-д к дому 21\2 по ул Муканова</v>
          </cell>
          <cell r="C3024">
            <v>4</v>
          </cell>
          <cell r="D3024" t="str">
            <v>25</v>
          </cell>
          <cell r="E3024" t="str">
            <v>11.05.05</v>
          </cell>
          <cell r="F3024" t="str">
            <v/>
          </cell>
          <cell r="G3024" t="str">
            <v xml:space="preserve">  .  .</v>
          </cell>
          <cell r="H3024">
            <v>0.01</v>
          </cell>
          <cell r="I3024">
            <v>0</v>
          </cell>
          <cell r="J3024">
            <v>0</v>
          </cell>
          <cell r="K3024">
            <v>0.01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0.01</v>
          </cell>
          <cell r="Q3024">
            <v>0</v>
          </cell>
          <cell r="R3024">
            <v>123</v>
          </cell>
          <cell r="S3024">
            <v>935</v>
          </cell>
          <cell r="T3024" t="str">
            <v>Амортизация (водопровод)</v>
          </cell>
          <cell r="U3024">
            <v>78000</v>
          </cell>
          <cell r="V3024">
            <v>37</v>
          </cell>
          <cell r="W3024">
            <v>12</v>
          </cell>
          <cell r="X3024">
            <v>25</v>
          </cell>
          <cell r="Y3024">
            <v>32.432432432432435</v>
          </cell>
          <cell r="Z3024">
            <v>25297.2972972973</v>
          </cell>
          <cell r="AA3024">
            <v>52702.7027027027</v>
          </cell>
          <cell r="AB3024">
            <v>5270270.2702702703</v>
          </cell>
          <cell r="AC3024">
            <v>52702.692702702705</v>
          </cell>
          <cell r="AD3024">
            <v>0</v>
          </cell>
          <cell r="AE3024">
            <v>52702.702702702707</v>
          </cell>
          <cell r="AF3024">
            <v>0</v>
          </cell>
          <cell r="AG3024">
            <v>175.67567567567571</v>
          </cell>
          <cell r="AH3024">
            <v>175.67567567567565</v>
          </cell>
        </row>
        <row r="3025">
          <cell r="A3025">
            <v>5717</v>
          </cell>
          <cell r="B3025" t="str">
            <v>Канал коллектор по ул Сатыбалдина</v>
          </cell>
          <cell r="C3025">
            <v>3.6</v>
          </cell>
          <cell r="D3025" t="str">
            <v>28</v>
          </cell>
          <cell r="E3025" t="str">
            <v>11.05.05</v>
          </cell>
          <cell r="F3025" t="str">
            <v/>
          </cell>
          <cell r="G3025" t="str">
            <v xml:space="preserve">  .  .</v>
          </cell>
          <cell r="H3025">
            <v>395846.5</v>
          </cell>
          <cell r="I3025">
            <v>0</v>
          </cell>
          <cell r="J3025">
            <v>0</v>
          </cell>
          <cell r="K3025">
            <v>395846.5</v>
          </cell>
          <cell r="L3025">
            <v>0</v>
          </cell>
          <cell r="M3025">
            <v>1187.54</v>
          </cell>
          <cell r="N3025">
            <v>1187.54</v>
          </cell>
          <cell r="O3025">
            <v>34426.78</v>
          </cell>
          <cell r="P3025">
            <v>361419.72</v>
          </cell>
          <cell r="Q3025">
            <v>1979.23</v>
          </cell>
          <cell r="R3025">
            <v>123</v>
          </cell>
          <cell r="S3025">
            <v>935</v>
          </cell>
          <cell r="T3025" t="str">
            <v>Амортизация (канализация)</v>
          </cell>
          <cell r="U3025">
            <v>1062288</v>
          </cell>
          <cell r="V3025">
            <v>31.2</v>
          </cell>
          <cell r="W3025">
            <v>12</v>
          </cell>
          <cell r="X3025">
            <v>19.2</v>
          </cell>
          <cell r="Y3025">
            <v>38.46153846153846</v>
          </cell>
          <cell r="Z3025">
            <v>408572.30769230763</v>
          </cell>
          <cell r="AA3025">
            <v>653715.69230769237</v>
          </cell>
          <cell r="AB3025">
            <v>1.808743840285451</v>
          </cell>
          <cell r="AC3025">
            <v>320138.41857355472</v>
          </cell>
          <cell r="AD3025">
            <v>27842.44626586236</v>
          </cell>
          <cell r="AE3025">
            <v>715984.91857355472</v>
          </cell>
          <cell r="AF3025">
            <v>62269.226265862359</v>
          </cell>
          <cell r="AG3025">
            <v>2147.9547557206643</v>
          </cell>
          <cell r="AH3025">
            <v>2837.3076923076919</v>
          </cell>
        </row>
        <row r="3026">
          <cell r="A3026">
            <v>5718</v>
          </cell>
          <cell r="B3026" t="str">
            <v>Телефакс ПАНАСОНИК</v>
          </cell>
          <cell r="C3026">
            <v>15</v>
          </cell>
          <cell r="D3026" t="str">
            <v>7</v>
          </cell>
          <cell r="E3026" t="str">
            <v>11.05.05</v>
          </cell>
          <cell r="F3026" t="str">
            <v/>
          </cell>
          <cell r="G3026" t="str">
            <v xml:space="preserve">  .  .</v>
          </cell>
          <cell r="H3026">
            <v>0.01</v>
          </cell>
          <cell r="I3026">
            <v>0</v>
          </cell>
          <cell r="J3026">
            <v>0</v>
          </cell>
          <cell r="K3026">
            <v>0.01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0.01</v>
          </cell>
          <cell r="Q3026">
            <v>0</v>
          </cell>
          <cell r="R3026">
            <v>123</v>
          </cell>
          <cell r="S3026">
            <v>821.1</v>
          </cell>
          <cell r="T3026" t="str">
            <v/>
          </cell>
          <cell r="U3026">
            <v>15000</v>
          </cell>
          <cell r="V3026">
            <v>13</v>
          </cell>
          <cell r="W3026">
            <v>8</v>
          </cell>
          <cell r="X3026">
            <v>5</v>
          </cell>
          <cell r="Y3026">
            <v>61.53846153846154</v>
          </cell>
          <cell r="Z3026">
            <v>9230.7692307692305</v>
          </cell>
          <cell r="AA3026">
            <v>5769.2307692307695</v>
          </cell>
          <cell r="AB3026">
            <v>576923.07692307699</v>
          </cell>
          <cell r="AC3026">
            <v>5769.2207692307702</v>
          </cell>
          <cell r="AD3026">
            <v>0</v>
          </cell>
          <cell r="AE3026">
            <v>5769.2307692307704</v>
          </cell>
          <cell r="AF3026">
            <v>0</v>
          </cell>
          <cell r="AG3026">
            <v>72.115384615384627</v>
          </cell>
          <cell r="AH3026">
            <v>96.153846153846146</v>
          </cell>
        </row>
        <row r="3027">
          <cell r="A3027">
            <v>5724</v>
          </cell>
          <cell r="B3027" t="str">
            <v>Насос ЭЦВ 6</v>
          </cell>
          <cell r="C3027">
            <v>20</v>
          </cell>
          <cell r="D3027" t="str">
            <v>5</v>
          </cell>
          <cell r="E3027" t="str">
            <v>11.05.05</v>
          </cell>
          <cell r="F3027" t="str">
            <v/>
          </cell>
          <cell r="G3027" t="str">
            <v xml:space="preserve">  .  .</v>
          </cell>
          <cell r="H3027">
            <v>0.01</v>
          </cell>
          <cell r="I3027">
            <v>0</v>
          </cell>
          <cell r="J3027">
            <v>0</v>
          </cell>
          <cell r="K3027">
            <v>0.01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0.01</v>
          </cell>
          <cell r="Q3027">
            <v>0</v>
          </cell>
          <cell r="R3027">
            <v>123</v>
          </cell>
          <cell r="S3027">
            <v>935</v>
          </cell>
          <cell r="T3027" t="str">
            <v>Амортизация Очистка сточной жидкости</v>
          </cell>
          <cell r="U3027">
            <v>28644</v>
          </cell>
          <cell r="V3027">
            <v>9</v>
          </cell>
          <cell r="W3027">
            <v>6</v>
          </cell>
          <cell r="X3027">
            <v>3</v>
          </cell>
          <cell r="Y3027">
            <v>66.666666666666657</v>
          </cell>
          <cell r="Z3027">
            <v>19096</v>
          </cell>
          <cell r="AA3027">
            <v>9548</v>
          </cell>
          <cell r="AB3027">
            <v>954800</v>
          </cell>
          <cell r="AC3027">
            <v>9547.99</v>
          </cell>
          <cell r="AD3027">
            <v>0</v>
          </cell>
          <cell r="AE3027">
            <v>9548</v>
          </cell>
          <cell r="AF3027">
            <v>0</v>
          </cell>
          <cell r="AG3027">
            <v>159.13333333333333</v>
          </cell>
          <cell r="AH3027">
            <v>265.22222222222223</v>
          </cell>
        </row>
        <row r="3028">
          <cell r="A3028">
            <v>5728</v>
          </cell>
          <cell r="B3028" t="str">
            <v>Канал сети по ул Космонавтов 145 149</v>
          </cell>
          <cell r="C3028">
            <v>3.6</v>
          </cell>
          <cell r="D3028" t="str">
            <v>28</v>
          </cell>
          <cell r="E3028" t="str">
            <v>11.05.05</v>
          </cell>
          <cell r="F3028" t="str">
            <v/>
          </cell>
          <cell r="G3028" t="str">
            <v xml:space="preserve">  .  .</v>
          </cell>
          <cell r="H3028">
            <v>278.55</v>
          </cell>
          <cell r="I3028">
            <v>0</v>
          </cell>
          <cell r="J3028">
            <v>0</v>
          </cell>
          <cell r="K3028">
            <v>278.55</v>
          </cell>
          <cell r="L3028">
            <v>0</v>
          </cell>
          <cell r="M3028">
            <v>0.84</v>
          </cell>
          <cell r="N3028">
            <v>0.84</v>
          </cell>
          <cell r="O3028">
            <v>24.34</v>
          </cell>
          <cell r="P3028">
            <v>254.21</v>
          </cell>
          <cell r="Q3028">
            <v>1.39</v>
          </cell>
          <cell r="R3028">
            <v>123</v>
          </cell>
          <cell r="S3028">
            <v>935</v>
          </cell>
          <cell r="T3028" t="str">
            <v>Амортизация (канализация)</v>
          </cell>
          <cell r="U3028">
            <v>1948464</v>
          </cell>
          <cell r="V3028">
            <v>31.2</v>
          </cell>
          <cell r="W3028">
            <v>12</v>
          </cell>
          <cell r="X3028">
            <v>19.2</v>
          </cell>
          <cell r="Y3028">
            <v>38.46153846153846</v>
          </cell>
          <cell r="Z3028">
            <v>749409.23076923075</v>
          </cell>
          <cell r="AA3028">
            <v>1199054.7692307692</v>
          </cell>
          <cell r="AB3028">
            <v>4716.7883609250985</v>
          </cell>
          <cell r="AC3028">
            <v>1313582.8479356861</v>
          </cell>
          <cell r="AD3028">
            <v>114782.28870491689</v>
          </cell>
          <cell r="AE3028">
            <v>1313861.3979356862</v>
          </cell>
          <cell r="AF3028">
            <v>114806.62870491689</v>
          </cell>
          <cell r="AG3028">
            <v>3941.5841938070589</v>
          </cell>
          <cell r="AH3028">
            <v>5204.2307692307695</v>
          </cell>
        </row>
        <row r="3029">
          <cell r="A3029">
            <v>5729</v>
          </cell>
          <cell r="B3029" t="str">
            <v>Канал сети по ул Космонавтов 143</v>
          </cell>
          <cell r="C3029">
            <v>3.6</v>
          </cell>
          <cell r="D3029" t="str">
            <v>28</v>
          </cell>
          <cell r="E3029" t="str">
            <v>11.05.05</v>
          </cell>
          <cell r="F3029" t="str">
            <v/>
          </cell>
          <cell r="G3029" t="str">
            <v xml:space="preserve">  .  .</v>
          </cell>
          <cell r="H3029">
            <v>33281.300000000003</v>
          </cell>
          <cell r="I3029">
            <v>0</v>
          </cell>
          <cell r="J3029">
            <v>0</v>
          </cell>
          <cell r="K3029">
            <v>33281.300000000003</v>
          </cell>
          <cell r="L3029">
            <v>0</v>
          </cell>
          <cell r="M3029">
            <v>99.84</v>
          </cell>
          <cell r="N3029">
            <v>99.84</v>
          </cell>
          <cell r="O3029">
            <v>2894.36</v>
          </cell>
          <cell r="P3029">
            <v>30386.94</v>
          </cell>
          <cell r="Q3029">
            <v>166.41</v>
          </cell>
          <cell r="R3029">
            <v>123</v>
          </cell>
          <cell r="S3029">
            <v>935</v>
          </cell>
          <cell r="T3029" t="str">
            <v>Амортизация (канализация)</v>
          </cell>
          <cell r="U3029">
            <v>1418822</v>
          </cell>
          <cell r="V3029">
            <v>31.2</v>
          </cell>
          <cell r="W3029">
            <v>12</v>
          </cell>
          <cell r="X3029">
            <v>19.2</v>
          </cell>
          <cell r="Y3029">
            <v>38.46153846153846</v>
          </cell>
          <cell r="Z3029">
            <v>545700.76923076913</v>
          </cell>
          <cell r="AA3029">
            <v>873121.23076923087</v>
          </cell>
          <cell r="AB3029">
            <v>28.733437153238558</v>
          </cell>
          <cell r="AC3029">
            <v>923004.84192807844</v>
          </cell>
          <cell r="AD3029">
            <v>80270.551158847549</v>
          </cell>
          <cell r="AE3029">
            <v>956286.14192807849</v>
          </cell>
          <cell r="AF3029">
            <v>83164.91115884755</v>
          </cell>
          <cell r="AG3029">
            <v>2868.8584257842358</v>
          </cell>
          <cell r="AH3029">
            <v>3789.5886752136753</v>
          </cell>
        </row>
        <row r="3030">
          <cell r="A3030">
            <v>5730</v>
          </cell>
          <cell r="B3030" t="str">
            <v>Канал сети по ул Космонавтов 145</v>
          </cell>
          <cell r="C3030">
            <v>3.6</v>
          </cell>
          <cell r="D3030" t="str">
            <v>28</v>
          </cell>
          <cell r="E3030" t="str">
            <v>11.05.05</v>
          </cell>
          <cell r="F3030" t="str">
            <v/>
          </cell>
          <cell r="G3030" t="str">
            <v xml:space="preserve">  .  .</v>
          </cell>
          <cell r="H3030">
            <v>1653.09</v>
          </cell>
          <cell r="I3030">
            <v>0</v>
          </cell>
          <cell r="J3030">
            <v>0</v>
          </cell>
          <cell r="K3030">
            <v>1653.09</v>
          </cell>
          <cell r="L3030">
            <v>0</v>
          </cell>
          <cell r="M3030">
            <v>4.96</v>
          </cell>
          <cell r="N3030">
            <v>4.96</v>
          </cell>
          <cell r="O3030">
            <v>143.78</v>
          </cell>
          <cell r="P3030">
            <v>1509.31</v>
          </cell>
          <cell r="Q3030">
            <v>8.27</v>
          </cell>
          <cell r="R3030">
            <v>123</v>
          </cell>
          <cell r="S3030">
            <v>935</v>
          </cell>
          <cell r="T3030" t="str">
            <v>Амортизация (канализация)</v>
          </cell>
          <cell r="U3030">
            <v>37488</v>
          </cell>
          <cell r="V3030">
            <v>31.2</v>
          </cell>
          <cell r="W3030">
            <v>12</v>
          </cell>
          <cell r="X3030">
            <v>19.2</v>
          </cell>
          <cell r="Y3030">
            <v>38.46153846153846</v>
          </cell>
          <cell r="Z3030">
            <v>14418.461538461537</v>
          </cell>
          <cell r="AA3030">
            <v>23069.538461538461</v>
          </cell>
          <cell r="AB3030">
            <v>15.284824496981045</v>
          </cell>
          <cell r="AC3030">
            <v>23614.100527714396</v>
          </cell>
          <cell r="AD3030">
            <v>2053.8720661759344</v>
          </cell>
          <cell r="AE3030">
            <v>25267.190527714396</v>
          </cell>
          <cell r="AF3030">
            <v>2197.6520661759346</v>
          </cell>
          <cell r="AG3030">
            <v>75.8015715831432</v>
          </cell>
          <cell r="AH3030">
            <v>100.12820512820514</v>
          </cell>
        </row>
        <row r="3031">
          <cell r="A3031">
            <v>5732</v>
          </cell>
          <cell r="B3031" t="str">
            <v>Ограждение на Топарской зоне отдыха</v>
          </cell>
          <cell r="C3031">
            <v>4.5</v>
          </cell>
          <cell r="D3031" t="str">
            <v>22</v>
          </cell>
          <cell r="E3031" t="str">
            <v>11.05.05</v>
          </cell>
          <cell r="F3031" t="str">
            <v/>
          </cell>
          <cell r="G3031" t="str">
            <v xml:space="preserve">  .  .</v>
          </cell>
          <cell r="H3031">
            <v>0</v>
          </cell>
          <cell r="I3031">
            <v>0</v>
          </cell>
          <cell r="J3031">
            <v>1455.01</v>
          </cell>
          <cell r="K3031">
            <v>0</v>
          </cell>
          <cell r="L3031">
            <v>158.22</v>
          </cell>
          <cell r="M3031">
            <v>5.46</v>
          </cell>
          <cell r="N3031">
            <v>-152.76</v>
          </cell>
          <cell r="O3031">
            <v>0</v>
          </cell>
          <cell r="P3031">
            <v>0</v>
          </cell>
          <cell r="Q3031">
            <v>0</v>
          </cell>
          <cell r="R3031">
            <v>122</v>
          </cell>
          <cell r="S3031">
            <v>821.3</v>
          </cell>
          <cell r="T3031" t="str">
            <v>За счет прибыли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</row>
        <row r="3032">
          <cell r="A3032">
            <v>5735</v>
          </cell>
          <cell r="B3032" t="str">
            <v>Контактор КТ 6033</v>
          </cell>
          <cell r="C3032">
            <v>7</v>
          </cell>
          <cell r="D3032" t="str">
            <v>14</v>
          </cell>
          <cell r="E3032" t="str">
            <v>11.05.05</v>
          </cell>
          <cell r="F3032" t="str">
            <v/>
          </cell>
          <cell r="G3032" t="str">
            <v xml:space="preserve">  .  .</v>
          </cell>
          <cell r="H3032">
            <v>5266.38</v>
          </cell>
          <cell r="I3032">
            <v>0</v>
          </cell>
          <cell r="J3032">
            <v>0</v>
          </cell>
          <cell r="K3032">
            <v>5266.38</v>
          </cell>
          <cell r="L3032">
            <v>0</v>
          </cell>
          <cell r="M3032">
            <v>30.72</v>
          </cell>
          <cell r="N3032">
            <v>30.72</v>
          </cell>
          <cell r="O3032">
            <v>890.58</v>
          </cell>
          <cell r="P3032">
            <v>4375.8</v>
          </cell>
          <cell r="Q3032">
            <v>26.33</v>
          </cell>
          <cell r="R3032">
            <v>123</v>
          </cell>
          <cell r="S3032">
            <v>935</v>
          </cell>
          <cell r="T3032" t="str">
            <v>Амортизация Очистка сточной жидкости</v>
          </cell>
          <cell r="U3032">
            <v>18300</v>
          </cell>
          <cell r="V3032">
            <v>27</v>
          </cell>
          <cell r="W3032">
            <v>15</v>
          </cell>
          <cell r="X3032">
            <v>12</v>
          </cell>
          <cell r="Y3032">
            <v>55.555555555555557</v>
          </cell>
          <cell r="Z3032">
            <v>10166.666666666668</v>
          </cell>
          <cell r="AA3032">
            <v>8133.3333333333321</v>
          </cell>
          <cell r="AB3032">
            <v>1.8587077410606818</v>
          </cell>
          <cell r="AC3032">
            <v>4522.2812733671535</v>
          </cell>
          <cell r="AD3032">
            <v>764.74794003382215</v>
          </cell>
          <cell r="AE3032">
            <v>9788.6612733671536</v>
          </cell>
          <cell r="AF3032">
            <v>1655.3279400338222</v>
          </cell>
          <cell r="AG3032">
            <v>57.100524094641735</v>
          </cell>
          <cell r="AH3032">
            <v>56.481481481481488</v>
          </cell>
        </row>
        <row r="3033">
          <cell r="A3033">
            <v>5736</v>
          </cell>
          <cell r="B3033" t="str">
            <v>Контактор КТ 6053</v>
          </cell>
          <cell r="C3033">
            <v>7</v>
          </cell>
          <cell r="D3033" t="str">
            <v>14</v>
          </cell>
          <cell r="E3033" t="str">
            <v>11.05.05</v>
          </cell>
          <cell r="F3033" t="str">
            <v/>
          </cell>
          <cell r="G3033" t="str">
            <v xml:space="preserve">  .  .</v>
          </cell>
          <cell r="H3033">
            <v>7119.61</v>
          </cell>
          <cell r="I3033">
            <v>0</v>
          </cell>
          <cell r="J3033">
            <v>0</v>
          </cell>
          <cell r="K3033">
            <v>7119.61</v>
          </cell>
          <cell r="L3033">
            <v>0</v>
          </cell>
          <cell r="M3033">
            <v>41.53</v>
          </cell>
          <cell r="N3033">
            <v>41.53</v>
          </cell>
          <cell r="O3033">
            <v>1203.95</v>
          </cell>
          <cell r="P3033">
            <v>5915.66</v>
          </cell>
          <cell r="Q3033">
            <v>35.6</v>
          </cell>
          <cell r="R3033">
            <v>123</v>
          </cell>
          <cell r="S3033">
            <v>935</v>
          </cell>
          <cell r="T3033" t="str">
            <v>Амортизация Очистка сточной жидкости</v>
          </cell>
          <cell r="U3033">
            <v>22000</v>
          </cell>
          <cell r="V3033">
            <v>27</v>
          </cell>
          <cell r="W3033">
            <v>15</v>
          </cell>
          <cell r="X3033">
            <v>12</v>
          </cell>
          <cell r="Y3033">
            <v>55.555555555555557</v>
          </cell>
          <cell r="Z3033">
            <v>12222.222222222223</v>
          </cell>
          <cell r="AA3033">
            <v>9777.7777777777774</v>
          </cell>
          <cell r="AB3033">
            <v>1.6528633791965355</v>
          </cell>
          <cell r="AC3033">
            <v>4648.1326431614461</v>
          </cell>
          <cell r="AD3033">
            <v>786.01486538366885</v>
          </cell>
          <cell r="AE3033">
            <v>11767.742643161446</v>
          </cell>
          <cell r="AF3033">
            <v>1989.9648653836689</v>
          </cell>
          <cell r="AG3033">
            <v>68.645165418441778</v>
          </cell>
          <cell r="AH3033">
            <v>67.901234567901227</v>
          </cell>
        </row>
        <row r="3034">
          <cell r="A3034">
            <v>5737</v>
          </cell>
          <cell r="B3034" t="str">
            <v>Контактор КТ 6043</v>
          </cell>
          <cell r="C3034">
            <v>7</v>
          </cell>
          <cell r="D3034" t="str">
            <v>14</v>
          </cell>
          <cell r="E3034" t="str">
            <v>11.05.05</v>
          </cell>
          <cell r="F3034" t="str">
            <v/>
          </cell>
          <cell r="G3034" t="str">
            <v xml:space="preserve">  .  .</v>
          </cell>
          <cell r="H3034">
            <v>11361.94</v>
          </cell>
          <cell r="I3034">
            <v>0</v>
          </cell>
          <cell r="J3034">
            <v>0</v>
          </cell>
          <cell r="K3034">
            <v>11361.94</v>
          </cell>
          <cell r="L3034">
            <v>0</v>
          </cell>
          <cell r="M3034">
            <v>66.28</v>
          </cell>
          <cell r="N3034">
            <v>66.28</v>
          </cell>
          <cell r="O3034">
            <v>729.08</v>
          </cell>
          <cell r="P3034">
            <v>10632.86</v>
          </cell>
          <cell r="Q3034">
            <v>56.81</v>
          </cell>
          <cell r="R3034">
            <v>123</v>
          </cell>
          <cell r="S3034">
            <v>935</v>
          </cell>
          <cell r="T3034" t="str">
            <v>Амортизация Перекачка сточной жидкости</v>
          </cell>
          <cell r="U3034">
            <v>19500</v>
          </cell>
          <cell r="V3034">
            <v>27</v>
          </cell>
          <cell r="W3034">
            <v>15</v>
          </cell>
          <cell r="X3034">
            <v>12</v>
          </cell>
          <cell r="Y3034">
            <v>55.555555555555557</v>
          </cell>
          <cell r="Z3034">
            <v>10833.333333333334</v>
          </cell>
          <cell r="AA3034">
            <v>8666.6666666666661</v>
          </cell>
          <cell r="AB3034">
            <v>0.81508330464867074</v>
          </cell>
          <cell r="AC3034">
            <v>-2101.0123975800816</v>
          </cell>
          <cell r="AD3034">
            <v>-134.81906424674719</v>
          </cell>
          <cell r="AE3034">
            <v>9260.9276024199189</v>
          </cell>
          <cell r="AF3034">
            <v>594.26093575325285</v>
          </cell>
          <cell r="AG3034">
            <v>54.022077680782864</v>
          </cell>
          <cell r="AH3034">
            <v>60.185185185185183</v>
          </cell>
        </row>
        <row r="3035">
          <cell r="A3035">
            <v>5738</v>
          </cell>
          <cell r="B3035" t="str">
            <v>Шкаф вводной</v>
          </cell>
          <cell r="C3035">
            <v>7</v>
          </cell>
          <cell r="D3035" t="str">
            <v>14</v>
          </cell>
          <cell r="E3035" t="str">
            <v>11.05.05</v>
          </cell>
          <cell r="F3035" t="str">
            <v/>
          </cell>
          <cell r="G3035" t="str">
            <v xml:space="preserve">  .  .</v>
          </cell>
          <cell r="H3035">
            <v>6339.16</v>
          </cell>
          <cell r="I3035">
            <v>0</v>
          </cell>
          <cell r="J3035">
            <v>0</v>
          </cell>
          <cell r="K3035">
            <v>6339.16</v>
          </cell>
          <cell r="L3035">
            <v>0</v>
          </cell>
          <cell r="M3035">
            <v>36.979999999999997</v>
          </cell>
          <cell r="N3035">
            <v>36.979999999999997</v>
          </cell>
          <cell r="O3035">
            <v>1072.04</v>
          </cell>
          <cell r="P3035">
            <v>5267.12</v>
          </cell>
          <cell r="Q3035">
            <v>31.7</v>
          </cell>
          <cell r="R3035">
            <v>123</v>
          </cell>
          <cell r="S3035">
            <v>935</v>
          </cell>
          <cell r="T3035" t="str">
            <v>Амортизация (водопровод)</v>
          </cell>
          <cell r="U3035">
            <v>14000</v>
          </cell>
          <cell r="V3035">
            <v>27</v>
          </cell>
          <cell r="W3035">
            <v>15</v>
          </cell>
          <cell r="X3035">
            <v>12</v>
          </cell>
          <cell r="Y3035">
            <v>55.555555555555557</v>
          </cell>
          <cell r="Z3035">
            <v>7777.7777777777783</v>
          </cell>
          <cell r="AA3035">
            <v>6222.2222222222217</v>
          </cell>
          <cell r="AB3035">
            <v>1.1813329148039577</v>
          </cell>
          <cell r="AC3035">
            <v>1149.4983602086568</v>
          </cell>
          <cell r="AD3035">
            <v>194.39613798643495</v>
          </cell>
          <cell r="AE3035">
            <v>7488.6583602086566</v>
          </cell>
          <cell r="AF3035">
            <v>1266.4361379864349</v>
          </cell>
          <cell r="AG3035">
            <v>43.683840434550497</v>
          </cell>
          <cell r="AH3035">
            <v>43.209876543209873</v>
          </cell>
        </row>
        <row r="3036">
          <cell r="A3036">
            <v>5739</v>
          </cell>
          <cell r="B3036" t="str">
            <v>Насос АХ 65-40-300</v>
          </cell>
          <cell r="C3036">
            <v>20</v>
          </cell>
          <cell r="D3036" t="str">
            <v>5</v>
          </cell>
          <cell r="E3036" t="str">
            <v>11.05.05</v>
          </cell>
          <cell r="F3036" t="str">
            <v/>
          </cell>
          <cell r="G3036" t="str">
            <v xml:space="preserve">  .  .</v>
          </cell>
          <cell r="H3036">
            <v>0.01</v>
          </cell>
          <cell r="I3036">
            <v>0</v>
          </cell>
          <cell r="J3036">
            <v>0</v>
          </cell>
          <cell r="K3036">
            <v>0.01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0.01</v>
          </cell>
          <cell r="Q3036">
            <v>0</v>
          </cell>
          <cell r="R3036">
            <v>123</v>
          </cell>
          <cell r="S3036">
            <v>935</v>
          </cell>
          <cell r="T3036" t="str">
            <v>амортизация (Очистка воды)</v>
          </cell>
          <cell r="U3036">
            <v>176000</v>
          </cell>
          <cell r="V3036">
            <v>9</v>
          </cell>
          <cell r="W3036">
            <v>6</v>
          </cell>
          <cell r="X3036">
            <v>3</v>
          </cell>
          <cell r="Y3036">
            <v>66.666666666666657</v>
          </cell>
          <cell r="Z3036">
            <v>117333.33333333331</v>
          </cell>
          <cell r="AA3036">
            <v>58666.666666666686</v>
          </cell>
          <cell r="AB3036">
            <v>5866666.6666666688</v>
          </cell>
          <cell r="AC3036">
            <v>58666.656666666684</v>
          </cell>
          <cell r="AD3036">
            <v>0</v>
          </cell>
          <cell r="AE3036">
            <v>58666.666666666686</v>
          </cell>
          <cell r="AF3036">
            <v>0</v>
          </cell>
          <cell r="AG3036">
            <v>977.77777777777817</v>
          </cell>
          <cell r="AH3036">
            <v>1629.6296296296296</v>
          </cell>
        </row>
        <row r="3037">
          <cell r="A3037">
            <v>5740</v>
          </cell>
          <cell r="B3037" t="str">
            <v>Насос АХ 65-40-300</v>
          </cell>
          <cell r="C3037">
            <v>20</v>
          </cell>
          <cell r="D3037" t="str">
            <v>5</v>
          </cell>
          <cell r="E3037" t="str">
            <v>11.05.05</v>
          </cell>
          <cell r="F3037" t="str">
            <v/>
          </cell>
          <cell r="G3037" t="str">
            <v xml:space="preserve">  .  .</v>
          </cell>
          <cell r="H3037">
            <v>0.01</v>
          </cell>
          <cell r="I3037">
            <v>0</v>
          </cell>
          <cell r="J3037">
            <v>0</v>
          </cell>
          <cell r="K3037">
            <v>0.01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0.01</v>
          </cell>
          <cell r="Q3037">
            <v>0</v>
          </cell>
          <cell r="R3037">
            <v>123</v>
          </cell>
          <cell r="S3037">
            <v>935</v>
          </cell>
          <cell r="T3037" t="str">
            <v>амортизация (Очистка воды)</v>
          </cell>
          <cell r="U3037">
            <v>176000</v>
          </cell>
          <cell r="V3037">
            <v>9</v>
          </cell>
          <cell r="W3037">
            <v>6</v>
          </cell>
          <cell r="X3037">
            <v>3</v>
          </cell>
          <cell r="Y3037">
            <v>66.666666666666657</v>
          </cell>
          <cell r="Z3037">
            <v>117333.33333333331</v>
          </cell>
          <cell r="AA3037">
            <v>58666.666666666686</v>
          </cell>
          <cell r="AB3037">
            <v>5866666.6666666688</v>
          </cell>
          <cell r="AC3037">
            <v>58666.656666666684</v>
          </cell>
          <cell r="AD3037">
            <v>0</v>
          </cell>
          <cell r="AE3037">
            <v>58666.666666666686</v>
          </cell>
          <cell r="AF3037">
            <v>0</v>
          </cell>
          <cell r="AG3037">
            <v>977.77777777777817</v>
          </cell>
          <cell r="AH3037">
            <v>1629.6296296296296</v>
          </cell>
        </row>
        <row r="3038">
          <cell r="A3038">
            <v>5741</v>
          </cell>
          <cell r="B3038" t="str">
            <v>Насос АХ 65-40-300</v>
          </cell>
          <cell r="C3038">
            <v>20</v>
          </cell>
          <cell r="D3038" t="str">
            <v>5</v>
          </cell>
          <cell r="E3038" t="str">
            <v>11.05.05</v>
          </cell>
          <cell r="F3038" t="str">
            <v/>
          </cell>
          <cell r="G3038" t="str">
            <v xml:space="preserve">  .  .</v>
          </cell>
          <cell r="H3038">
            <v>0.01</v>
          </cell>
          <cell r="I3038">
            <v>0</v>
          </cell>
          <cell r="J3038">
            <v>0</v>
          </cell>
          <cell r="K3038">
            <v>0.01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0.01</v>
          </cell>
          <cell r="Q3038">
            <v>0</v>
          </cell>
          <cell r="R3038">
            <v>123</v>
          </cell>
          <cell r="S3038">
            <v>935</v>
          </cell>
          <cell r="T3038" t="str">
            <v>амортизация (Очистка воды)</v>
          </cell>
          <cell r="U3038">
            <v>176000</v>
          </cell>
          <cell r="V3038">
            <v>9</v>
          </cell>
          <cell r="W3038">
            <v>6</v>
          </cell>
          <cell r="X3038">
            <v>3</v>
          </cell>
          <cell r="Y3038">
            <v>66.666666666666657</v>
          </cell>
          <cell r="Z3038">
            <v>117333.33333333331</v>
          </cell>
          <cell r="AA3038">
            <v>58666.666666666686</v>
          </cell>
          <cell r="AB3038">
            <v>5866666.6666666688</v>
          </cell>
          <cell r="AC3038">
            <v>58666.656666666684</v>
          </cell>
          <cell r="AD3038">
            <v>0</v>
          </cell>
          <cell r="AE3038">
            <v>58666.666666666686</v>
          </cell>
          <cell r="AF3038">
            <v>0</v>
          </cell>
          <cell r="AG3038">
            <v>977.77777777777817</v>
          </cell>
          <cell r="AH3038">
            <v>1629.6296296296296</v>
          </cell>
        </row>
        <row r="3039">
          <cell r="A3039">
            <v>5742</v>
          </cell>
          <cell r="B3039" t="str">
            <v>Насос АХ 65-40-300</v>
          </cell>
          <cell r="C3039">
            <v>20</v>
          </cell>
          <cell r="D3039" t="str">
            <v>5</v>
          </cell>
          <cell r="E3039" t="str">
            <v>11.05.05</v>
          </cell>
          <cell r="F3039" t="str">
            <v/>
          </cell>
          <cell r="G3039" t="str">
            <v xml:space="preserve">  .  .</v>
          </cell>
          <cell r="H3039">
            <v>0.01</v>
          </cell>
          <cell r="I3039">
            <v>0</v>
          </cell>
          <cell r="J3039">
            <v>0</v>
          </cell>
          <cell r="K3039">
            <v>0.01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0.01</v>
          </cell>
          <cell r="Q3039">
            <v>0</v>
          </cell>
          <cell r="R3039">
            <v>123</v>
          </cell>
          <cell r="S3039">
            <v>935</v>
          </cell>
          <cell r="T3039" t="str">
            <v>амортизация (Очистка воды)</v>
          </cell>
          <cell r="U3039">
            <v>176000</v>
          </cell>
          <cell r="V3039">
            <v>9</v>
          </cell>
          <cell r="W3039">
            <v>6</v>
          </cell>
          <cell r="X3039">
            <v>3</v>
          </cell>
          <cell r="Y3039">
            <v>66.666666666666657</v>
          </cell>
          <cell r="Z3039">
            <v>117333.33333333331</v>
          </cell>
          <cell r="AA3039">
            <v>58666.666666666686</v>
          </cell>
          <cell r="AB3039">
            <v>5866666.6666666688</v>
          </cell>
          <cell r="AC3039">
            <v>58666.656666666684</v>
          </cell>
          <cell r="AD3039">
            <v>0</v>
          </cell>
          <cell r="AE3039">
            <v>58666.666666666686</v>
          </cell>
          <cell r="AF3039">
            <v>0</v>
          </cell>
          <cell r="AG3039">
            <v>977.77777777777817</v>
          </cell>
          <cell r="AH3039">
            <v>1629.6296296296296</v>
          </cell>
        </row>
        <row r="3040">
          <cell r="A3040">
            <v>5743</v>
          </cell>
          <cell r="B3040" t="str">
            <v>Насос АХ 50-32-16</v>
          </cell>
          <cell r="C3040">
            <v>20</v>
          </cell>
          <cell r="D3040" t="str">
            <v>5</v>
          </cell>
          <cell r="E3040" t="str">
            <v>11.05.05</v>
          </cell>
          <cell r="F3040" t="str">
            <v/>
          </cell>
          <cell r="G3040" t="str">
            <v xml:space="preserve">  .  .</v>
          </cell>
          <cell r="H3040">
            <v>0.01</v>
          </cell>
          <cell r="I3040">
            <v>0</v>
          </cell>
          <cell r="J3040">
            <v>0</v>
          </cell>
          <cell r="K3040">
            <v>0.01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0.01</v>
          </cell>
          <cell r="Q3040">
            <v>0</v>
          </cell>
          <cell r="R3040">
            <v>123</v>
          </cell>
          <cell r="S3040">
            <v>935</v>
          </cell>
          <cell r="T3040" t="str">
            <v>амортизация (Очистка воды)</v>
          </cell>
          <cell r="U3040">
            <v>198000</v>
          </cell>
          <cell r="V3040">
            <v>9</v>
          </cell>
          <cell r="W3040">
            <v>6</v>
          </cell>
          <cell r="X3040">
            <v>3</v>
          </cell>
          <cell r="Y3040">
            <v>66.666666666666657</v>
          </cell>
          <cell r="Z3040">
            <v>132000</v>
          </cell>
          <cell r="AA3040">
            <v>66000</v>
          </cell>
          <cell r="AB3040">
            <v>6600000</v>
          </cell>
          <cell r="AC3040">
            <v>65999.990000000005</v>
          </cell>
          <cell r="AD3040">
            <v>0</v>
          </cell>
          <cell r="AE3040">
            <v>66000</v>
          </cell>
          <cell r="AF3040">
            <v>0</v>
          </cell>
          <cell r="AG3040">
            <v>1100</v>
          </cell>
          <cell r="AH3040">
            <v>1833.3333333333333</v>
          </cell>
        </row>
        <row r="3041">
          <cell r="A3041">
            <v>5744</v>
          </cell>
          <cell r="B3041" t="str">
            <v>Насос АХ 50-32-16</v>
          </cell>
          <cell r="C3041">
            <v>20</v>
          </cell>
          <cell r="D3041" t="str">
            <v>5</v>
          </cell>
          <cell r="E3041" t="str">
            <v>11.05.05</v>
          </cell>
          <cell r="F3041" t="str">
            <v/>
          </cell>
          <cell r="G3041" t="str">
            <v xml:space="preserve">  .  .</v>
          </cell>
          <cell r="H3041">
            <v>0.01</v>
          </cell>
          <cell r="I3041">
            <v>0</v>
          </cell>
          <cell r="J3041">
            <v>0</v>
          </cell>
          <cell r="K3041">
            <v>0.01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0.01</v>
          </cell>
          <cell r="Q3041">
            <v>0</v>
          </cell>
          <cell r="R3041">
            <v>123</v>
          </cell>
          <cell r="S3041">
            <v>935</v>
          </cell>
          <cell r="T3041" t="str">
            <v>амортизация (Очистка воды)</v>
          </cell>
          <cell r="U3041">
            <v>198000</v>
          </cell>
          <cell r="V3041">
            <v>9</v>
          </cell>
          <cell r="W3041">
            <v>6</v>
          </cell>
          <cell r="X3041">
            <v>3</v>
          </cell>
          <cell r="Y3041">
            <v>66.666666666666657</v>
          </cell>
          <cell r="Z3041">
            <v>132000</v>
          </cell>
          <cell r="AA3041">
            <v>66000</v>
          </cell>
          <cell r="AB3041">
            <v>6600000</v>
          </cell>
          <cell r="AC3041">
            <v>65999.990000000005</v>
          </cell>
          <cell r="AD3041">
            <v>0</v>
          </cell>
          <cell r="AE3041">
            <v>66000</v>
          </cell>
          <cell r="AF3041">
            <v>0</v>
          </cell>
          <cell r="AG3041">
            <v>1100</v>
          </cell>
          <cell r="AH3041">
            <v>1833.3333333333333</v>
          </cell>
        </row>
        <row r="3042">
          <cell r="A3042">
            <v>5745</v>
          </cell>
          <cell r="B3042" t="str">
            <v>Насос АХ 50-32-16</v>
          </cell>
          <cell r="C3042">
            <v>20</v>
          </cell>
          <cell r="D3042" t="str">
            <v>5</v>
          </cell>
          <cell r="E3042" t="str">
            <v>11.05.05</v>
          </cell>
          <cell r="F3042" t="str">
            <v/>
          </cell>
          <cell r="G3042" t="str">
            <v xml:space="preserve">  .  .</v>
          </cell>
          <cell r="H3042">
            <v>0.01</v>
          </cell>
          <cell r="I3042">
            <v>0</v>
          </cell>
          <cell r="J3042">
            <v>0</v>
          </cell>
          <cell r="K3042">
            <v>0.01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0.01</v>
          </cell>
          <cell r="Q3042">
            <v>0</v>
          </cell>
          <cell r="R3042">
            <v>123</v>
          </cell>
          <cell r="S3042">
            <v>935</v>
          </cell>
          <cell r="T3042" t="str">
            <v>амортизация (Очистка воды)</v>
          </cell>
          <cell r="U3042">
            <v>198000</v>
          </cell>
          <cell r="V3042">
            <v>9</v>
          </cell>
          <cell r="W3042">
            <v>6</v>
          </cell>
          <cell r="X3042">
            <v>3</v>
          </cell>
          <cell r="Y3042">
            <v>66.666666666666657</v>
          </cell>
          <cell r="Z3042">
            <v>132000</v>
          </cell>
          <cell r="AA3042">
            <v>66000</v>
          </cell>
          <cell r="AB3042">
            <v>6600000</v>
          </cell>
          <cell r="AC3042">
            <v>65999.990000000005</v>
          </cell>
          <cell r="AD3042">
            <v>0</v>
          </cell>
          <cell r="AE3042">
            <v>66000</v>
          </cell>
          <cell r="AF3042">
            <v>0</v>
          </cell>
          <cell r="AG3042">
            <v>1100</v>
          </cell>
          <cell r="AH3042">
            <v>1833.3333333333333</v>
          </cell>
        </row>
        <row r="3043">
          <cell r="A3043">
            <v>5746</v>
          </cell>
          <cell r="B3043" t="str">
            <v>Насос АХ 50-32-16</v>
          </cell>
          <cell r="C3043">
            <v>20</v>
          </cell>
          <cell r="D3043" t="str">
            <v>5</v>
          </cell>
          <cell r="E3043" t="str">
            <v>11.05.05</v>
          </cell>
          <cell r="F3043" t="str">
            <v/>
          </cell>
          <cell r="G3043" t="str">
            <v xml:space="preserve">  .  .</v>
          </cell>
          <cell r="H3043">
            <v>0.01</v>
          </cell>
          <cell r="I3043">
            <v>0</v>
          </cell>
          <cell r="J3043">
            <v>0</v>
          </cell>
          <cell r="K3043">
            <v>0.01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0.01</v>
          </cell>
          <cell r="Q3043">
            <v>0</v>
          </cell>
          <cell r="R3043">
            <v>123</v>
          </cell>
          <cell r="S3043">
            <v>935</v>
          </cell>
          <cell r="T3043" t="str">
            <v>амортизация (Очистка воды)</v>
          </cell>
          <cell r="U3043">
            <v>198000</v>
          </cell>
          <cell r="V3043">
            <v>9</v>
          </cell>
          <cell r="W3043">
            <v>6</v>
          </cell>
          <cell r="X3043">
            <v>3</v>
          </cell>
          <cell r="Y3043">
            <v>66.666666666666657</v>
          </cell>
          <cell r="Z3043">
            <v>132000</v>
          </cell>
          <cell r="AA3043">
            <v>66000</v>
          </cell>
          <cell r="AB3043">
            <v>6600000</v>
          </cell>
          <cell r="AC3043">
            <v>65999.990000000005</v>
          </cell>
          <cell r="AD3043">
            <v>0</v>
          </cell>
          <cell r="AE3043">
            <v>66000</v>
          </cell>
          <cell r="AF3043">
            <v>0</v>
          </cell>
          <cell r="AG3043">
            <v>1100</v>
          </cell>
          <cell r="AH3043">
            <v>1833.3333333333333</v>
          </cell>
        </row>
        <row r="3044">
          <cell r="A3044">
            <v>5747</v>
          </cell>
          <cell r="B3044" t="str">
            <v>Насос АХ 50-32-16</v>
          </cell>
          <cell r="C3044">
            <v>20</v>
          </cell>
          <cell r="D3044" t="str">
            <v>5</v>
          </cell>
          <cell r="E3044" t="str">
            <v>11.05.05</v>
          </cell>
          <cell r="F3044" t="str">
            <v/>
          </cell>
          <cell r="G3044" t="str">
            <v xml:space="preserve">  .  .</v>
          </cell>
          <cell r="H3044">
            <v>0.01</v>
          </cell>
          <cell r="I3044">
            <v>0</v>
          </cell>
          <cell r="J3044">
            <v>0</v>
          </cell>
          <cell r="K3044">
            <v>0.01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0.01</v>
          </cell>
          <cell r="Q3044">
            <v>0</v>
          </cell>
          <cell r="R3044">
            <v>123</v>
          </cell>
          <cell r="S3044">
            <v>935</v>
          </cell>
          <cell r="T3044" t="str">
            <v>амортизация (Очистка воды)</v>
          </cell>
          <cell r="U3044">
            <v>198000</v>
          </cell>
          <cell r="V3044">
            <v>9</v>
          </cell>
          <cell r="W3044">
            <v>6</v>
          </cell>
          <cell r="X3044">
            <v>3</v>
          </cell>
          <cell r="Y3044">
            <v>66.666666666666657</v>
          </cell>
          <cell r="Z3044">
            <v>132000</v>
          </cell>
          <cell r="AA3044">
            <v>66000</v>
          </cell>
          <cell r="AB3044">
            <v>6600000</v>
          </cell>
          <cell r="AC3044">
            <v>65999.990000000005</v>
          </cell>
          <cell r="AD3044">
            <v>0</v>
          </cell>
          <cell r="AE3044">
            <v>66000</v>
          </cell>
          <cell r="AF3044">
            <v>0</v>
          </cell>
          <cell r="AG3044">
            <v>1100</v>
          </cell>
          <cell r="AH3044">
            <v>1833.3333333333333</v>
          </cell>
        </row>
        <row r="3045">
          <cell r="A3045">
            <v>5748</v>
          </cell>
          <cell r="B3045" t="str">
            <v>Эл двигатель СД-2А85-57-84 №3</v>
          </cell>
          <cell r="C3045">
            <v>10</v>
          </cell>
          <cell r="D3045" t="str">
            <v>10</v>
          </cell>
          <cell r="E3045" t="str">
            <v>11.05.05</v>
          </cell>
          <cell r="F3045" t="str">
            <v/>
          </cell>
          <cell r="G3045" t="str">
            <v xml:space="preserve">  .  .</v>
          </cell>
          <cell r="H3045">
            <v>42963.82</v>
          </cell>
          <cell r="I3045">
            <v>0</v>
          </cell>
          <cell r="J3045">
            <v>0</v>
          </cell>
          <cell r="K3045">
            <v>42963.82</v>
          </cell>
          <cell r="L3045">
            <v>0</v>
          </cell>
          <cell r="M3045">
            <v>358.03</v>
          </cell>
          <cell r="N3045">
            <v>358.03</v>
          </cell>
          <cell r="O3045">
            <v>10379.290000000001</v>
          </cell>
          <cell r="P3045">
            <v>32584.53</v>
          </cell>
          <cell r="Q3045">
            <v>214.82</v>
          </cell>
          <cell r="R3045">
            <v>123</v>
          </cell>
          <cell r="S3045">
            <v>935</v>
          </cell>
          <cell r="T3045" t="str">
            <v>Амортизация Подъем воды</v>
          </cell>
          <cell r="U3045">
            <v>356000</v>
          </cell>
          <cell r="V3045">
            <v>19</v>
          </cell>
          <cell r="W3045">
            <v>11</v>
          </cell>
          <cell r="X3045">
            <v>8</v>
          </cell>
          <cell r="Y3045">
            <v>57.894736842105267</v>
          </cell>
          <cell r="Z3045">
            <v>206105.26315789475</v>
          </cell>
          <cell r="AA3045">
            <v>149894.73684210525</v>
          </cell>
          <cell r="AB3045">
            <v>4.6001810319837437</v>
          </cell>
          <cell r="AC3045">
            <v>154677.5298255638</v>
          </cell>
          <cell r="AD3045">
            <v>37367.322983458558</v>
          </cell>
          <cell r="AE3045">
            <v>197641.34982556381</v>
          </cell>
          <cell r="AF3045">
            <v>47746.612983458559</v>
          </cell>
          <cell r="AG3045">
            <v>1647.0112485463651</v>
          </cell>
          <cell r="AH3045">
            <v>1561.4035087719296</v>
          </cell>
        </row>
        <row r="3046">
          <cell r="A3046">
            <v>5749</v>
          </cell>
          <cell r="B3046" t="str">
            <v>Насос Д 24000-95 №3</v>
          </cell>
          <cell r="C3046">
            <v>20</v>
          </cell>
          <cell r="D3046" t="str">
            <v>5</v>
          </cell>
          <cell r="E3046" t="str">
            <v>11.05.05</v>
          </cell>
          <cell r="F3046" t="str">
            <v/>
          </cell>
          <cell r="G3046" t="str">
            <v xml:space="preserve">  .  .</v>
          </cell>
          <cell r="H3046">
            <v>0.01</v>
          </cell>
          <cell r="I3046">
            <v>0</v>
          </cell>
          <cell r="J3046">
            <v>0</v>
          </cell>
          <cell r="K3046">
            <v>0.01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0.01</v>
          </cell>
          <cell r="Q3046">
            <v>0</v>
          </cell>
          <cell r="R3046">
            <v>123</v>
          </cell>
          <cell r="S3046">
            <v>935</v>
          </cell>
          <cell r="T3046" t="str">
            <v>Амортизация Подъем воды</v>
          </cell>
          <cell r="U3046">
            <v>1000000</v>
          </cell>
          <cell r="V3046">
            <v>9</v>
          </cell>
          <cell r="W3046">
            <v>6</v>
          </cell>
          <cell r="X3046">
            <v>3</v>
          </cell>
          <cell r="Y3046">
            <v>66.666666666666657</v>
          </cell>
          <cell r="Z3046">
            <v>666666.66666666651</v>
          </cell>
          <cell r="AA3046">
            <v>333333.33333333349</v>
          </cell>
          <cell r="AB3046">
            <v>33333333.333333347</v>
          </cell>
          <cell r="AC3046">
            <v>333333.32333333348</v>
          </cell>
          <cell r="AD3046">
            <v>0</v>
          </cell>
          <cell r="AE3046">
            <v>333333.33333333349</v>
          </cell>
          <cell r="AF3046">
            <v>0</v>
          </cell>
          <cell r="AG3046">
            <v>5555.5555555555584</v>
          </cell>
          <cell r="AH3046">
            <v>9259.2592592592591</v>
          </cell>
        </row>
        <row r="3047">
          <cell r="A3047">
            <v>5760</v>
          </cell>
          <cell r="B3047" t="str">
            <v>Насос 3К6</v>
          </cell>
          <cell r="C3047">
            <v>20</v>
          </cell>
          <cell r="D3047" t="str">
            <v>5</v>
          </cell>
          <cell r="E3047" t="str">
            <v>11.05.05</v>
          </cell>
          <cell r="F3047" t="str">
            <v/>
          </cell>
          <cell r="G3047" t="str">
            <v xml:space="preserve">  .  .</v>
          </cell>
          <cell r="H3047">
            <v>0.01</v>
          </cell>
          <cell r="I3047">
            <v>0</v>
          </cell>
          <cell r="J3047">
            <v>0</v>
          </cell>
          <cell r="K3047">
            <v>0.01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0.01</v>
          </cell>
          <cell r="Q3047">
            <v>0</v>
          </cell>
          <cell r="R3047">
            <v>123</v>
          </cell>
          <cell r="S3047">
            <v>935</v>
          </cell>
          <cell r="T3047" t="str">
            <v>Амортизация Очистка сточной жидкости</v>
          </cell>
          <cell r="U3047">
            <v>93000</v>
          </cell>
          <cell r="V3047">
            <v>15</v>
          </cell>
          <cell r="W3047">
            <v>9</v>
          </cell>
          <cell r="X3047">
            <v>6</v>
          </cell>
          <cell r="Y3047">
            <v>60</v>
          </cell>
          <cell r="Z3047">
            <v>55800</v>
          </cell>
          <cell r="AA3047">
            <v>37200</v>
          </cell>
          <cell r="AB3047">
            <v>3720000</v>
          </cell>
          <cell r="AC3047">
            <v>37199.99</v>
          </cell>
          <cell r="AD3047">
            <v>0</v>
          </cell>
          <cell r="AE3047">
            <v>37200</v>
          </cell>
          <cell r="AF3047">
            <v>0</v>
          </cell>
          <cell r="AG3047">
            <v>620</v>
          </cell>
          <cell r="AH3047">
            <v>516.66666666666663</v>
          </cell>
        </row>
        <row r="3048">
          <cell r="A3048">
            <v>5761</v>
          </cell>
          <cell r="B3048" t="str">
            <v>Насос 3К6</v>
          </cell>
          <cell r="C3048">
            <v>20</v>
          </cell>
          <cell r="D3048" t="str">
            <v>5</v>
          </cell>
          <cell r="E3048" t="str">
            <v>11.05.05</v>
          </cell>
          <cell r="F3048" t="str">
            <v/>
          </cell>
          <cell r="G3048" t="str">
            <v xml:space="preserve">  .  .</v>
          </cell>
          <cell r="H3048">
            <v>0.01</v>
          </cell>
          <cell r="I3048">
            <v>0</v>
          </cell>
          <cell r="J3048">
            <v>0</v>
          </cell>
          <cell r="K3048">
            <v>0.01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0.01</v>
          </cell>
          <cell r="Q3048">
            <v>0</v>
          </cell>
          <cell r="R3048">
            <v>123</v>
          </cell>
          <cell r="S3048">
            <v>935</v>
          </cell>
          <cell r="T3048" t="str">
            <v>Амортизация Очистка сточной жидкости</v>
          </cell>
          <cell r="U3048">
            <v>93000</v>
          </cell>
          <cell r="V3048">
            <v>15</v>
          </cell>
          <cell r="W3048">
            <v>9</v>
          </cell>
          <cell r="X3048">
            <v>6</v>
          </cell>
          <cell r="Y3048">
            <v>60</v>
          </cell>
          <cell r="Z3048">
            <v>55800</v>
          </cell>
          <cell r="AA3048">
            <v>37200</v>
          </cell>
          <cell r="AB3048">
            <v>3720000</v>
          </cell>
          <cell r="AC3048">
            <v>37199.99</v>
          </cell>
          <cell r="AD3048">
            <v>0</v>
          </cell>
          <cell r="AE3048">
            <v>37200</v>
          </cell>
          <cell r="AF3048">
            <v>0</v>
          </cell>
          <cell r="AG3048">
            <v>620</v>
          </cell>
          <cell r="AH3048">
            <v>516.66666666666663</v>
          </cell>
        </row>
        <row r="3049">
          <cell r="A3049">
            <v>5762</v>
          </cell>
          <cell r="B3049" t="str">
            <v>Насос 4К6</v>
          </cell>
          <cell r="C3049">
            <v>20</v>
          </cell>
          <cell r="D3049" t="str">
            <v>5</v>
          </cell>
          <cell r="E3049" t="str">
            <v>11.05.05</v>
          </cell>
          <cell r="F3049" t="str">
            <v/>
          </cell>
          <cell r="G3049" t="str">
            <v xml:space="preserve">  .  .</v>
          </cell>
          <cell r="H3049">
            <v>0.01</v>
          </cell>
          <cell r="I3049">
            <v>0</v>
          </cell>
          <cell r="J3049">
            <v>0</v>
          </cell>
          <cell r="K3049">
            <v>0.01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0.01</v>
          </cell>
          <cell r="Q3049">
            <v>0</v>
          </cell>
          <cell r="R3049">
            <v>123</v>
          </cell>
          <cell r="S3049">
            <v>935</v>
          </cell>
          <cell r="T3049" t="str">
            <v>Амортизация Очистка сточной жидкости</v>
          </cell>
          <cell r="U3049">
            <v>58800</v>
          </cell>
          <cell r="V3049">
            <v>9</v>
          </cell>
          <cell r="W3049">
            <v>6</v>
          </cell>
          <cell r="X3049">
            <v>3</v>
          </cell>
          <cell r="Y3049">
            <v>66.666666666666657</v>
          </cell>
          <cell r="Z3049">
            <v>39200</v>
          </cell>
          <cell r="AA3049">
            <v>19600</v>
          </cell>
          <cell r="AB3049">
            <v>1960000</v>
          </cell>
          <cell r="AC3049">
            <v>19599.990000000002</v>
          </cell>
          <cell r="AD3049">
            <v>0</v>
          </cell>
          <cell r="AE3049">
            <v>19600</v>
          </cell>
          <cell r="AF3049">
            <v>0</v>
          </cell>
          <cell r="AG3049">
            <v>326.66666666666669</v>
          </cell>
          <cell r="AH3049">
            <v>544.44444444444446</v>
          </cell>
        </row>
        <row r="3050">
          <cell r="A3050">
            <v>5764</v>
          </cell>
          <cell r="B3050" t="str">
            <v>Генератор сварочный</v>
          </cell>
          <cell r="C3050">
            <v>10</v>
          </cell>
          <cell r="D3050" t="str">
            <v>10</v>
          </cell>
          <cell r="E3050" t="str">
            <v>11.05.05</v>
          </cell>
          <cell r="F3050" t="str">
            <v/>
          </cell>
          <cell r="G3050" t="str">
            <v xml:space="preserve">  .  .</v>
          </cell>
          <cell r="H3050">
            <v>0.01</v>
          </cell>
          <cell r="I3050">
            <v>0</v>
          </cell>
          <cell r="J3050">
            <v>0</v>
          </cell>
          <cell r="K3050">
            <v>0.01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0.01</v>
          </cell>
          <cell r="Q3050">
            <v>0</v>
          </cell>
          <cell r="R3050">
            <v>123</v>
          </cell>
          <cell r="S3050">
            <v>935</v>
          </cell>
          <cell r="T3050" t="str">
            <v/>
          </cell>
          <cell r="U3050">
            <v>64000</v>
          </cell>
          <cell r="V3050">
            <v>19</v>
          </cell>
          <cell r="W3050">
            <v>11</v>
          </cell>
          <cell r="X3050">
            <v>8</v>
          </cell>
          <cell r="Y3050">
            <v>57.894736842105267</v>
          </cell>
          <cell r="Z3050">
            <v>37052.631578947367</v>
          </cell>
          <cell r="AA3050">
            <v>26947.368421052633</v>
          </cell>
          <cell r="AB3050">
            <v>2694736.8421052634</v>
          </cell>
          <cell r="AC3050">
            <v>26947.358421052635</v>
          </cell>
          <cell r="AD3050">
            <v>0</v>
          </cell>
          <cell r="AE3050">
            <v>26947.368421052633</v>
          </cell>
          <cell r="AF3050">
            <v>0</v>
          </cell>
          <cell r="AG3050">
            <v>224.56140350877195</v>
          </cell>
          <cell r="AH3050">
            <v>280.70175438596488</v>
          </cell>
        </row>
        <row r="3051">
          <cell r="A3051">
            <v>5766</v>
          </cell>
          <cell r="B3051" t="str">
            <v>Холодильник САМСУHГ</v>
          </cell>
          <cell r="C3051">
            <v>15</v>
          </cell>
          <cell r="D3051" t="str">
            <v>7</v>
          </cell>
          <cell r="E3051" t="str">
            <v>11.05.05</v>
          </cell>
          <cell r="F3051" t="str">
            <v/>
          </cell>
          <cell r="G3051" t="str">
            <v xml:space="preserve">  .  .</v>
          </cell>
          <cell r="H3051">
            <v>0.01</v>
          </cell>
          <cell r="I3051">
            <v>0</v>
          </cell>
          <cell r="J3051">
            <v>0</v>
          </cell>
          <cell r="K3051">
            <v>0.01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0.01</v>
          </cell>
          <cell r="Q3051">
            <v>0</v>
          </cell>
          <cell r="R3051">
            <v>123</v>
          </cell>
          <cell r="S3051">
            <v>821.1</v>
          </cell>
          <cell r="T3051" t="str">
            <v>Амортизация Водопровод</v>
          </cell>
          <cell r="U3051">
            <v>20000</v>
          </cell>
          <cell r="V3051">
            <v>13</v>
          </cell>
          <cell r="W3051">
            <v>8</v>
          </cell>
          <cell r="X3051">
            <v>5</v>
          </cell>
          <cell r="Y3051">
            <v>61.53846153846154</v>
          </cell>
          <cell r="Z3051">
            <v>12307.692307692309</v>
          </cell>
          <cell r="AA3051">
            <v>7692.3076923076915</v>
          </cell>
          <cell r="AB3051">
            <v>769230.76923076913</v>
          </cell>
          <cell r="AC3051">
            <v>7692.2976923076912</v>
          </cell>
          <cell r="AD3051">
            <v>0</v>
          </cell>
          <cell r="AE3051">
            <v>7692.3076923076915</v>
          </cell>
          <cell r="AF3051">
            <v>0</v>
          </cell>
          <cell r="AG3051">
            <v>96.153846153846146</v>
          </cell>
          <cell r="AH3051">
            <v>128.2051282051282</v>
          </cell>
        </row>
        <row r="3052">
          <cell r="A3052">
            <v>5767</v>
          </cell>
          <cell r="B3052" t="str">
            <v>А/машина ИЖ-2715 М 259 ВЕ</v>
          </cell>
          <cell r="C3052">
            <v>7</v>
          </cell>
          <cell r="D3052" t="str">
            <v>14</v>
          </cell>
          <cell r="E3052" t="str">
            <v>11.05.05</v>
          </cell>
          <cell r="F3052" t="str">
            <v>груз. м/т, № двиг 728389, куз 05545250, шасси 0554525</v>
          </cell>
          <cell r="G3052" t="str">
            <v>01.01.94</v>
          </cell>
          <cell r="H3052">
            <v>0.01</v>
          </cell>
          <cell r="I3052">
            <v>0</v>
          </cell>
          <cell r="J3052">
            <v>0</v>
          </cell>
          <cell r="K3052">
            <v>0.01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0.01</v>
          </cell>
          <cell r="Q3052">
            <v>0</v>
          </cell>
          <cell r="R3052">
            <v>124</v>
          </cell>
          <cell r="S3052">
            <v>935</v>
          </cell>
          <cell r="T3052" t="str">
            <v>амортизация (Очистка воды)</v>
          </cell>
          <cell r="U3052">
            <v>190000</v>
          </cell>
          <cell r="V3052">
            <v>25</v>
          </cell>
          <cell r="W3052">
            <v>13</v>
          </cell>
          <cell r="X3052">
            <v>12</v>
          </cell>
          <cell r="Y3052">
            <v>52</v>
          </cell>
          <cell r="Z3052">
            <v>98800</v>
          </cell>
          <cell r="AA3052">
            <v>91200</v>
          </cell>
          <cell r="AB3052">
            <v>9120000</v>
          </cell>
          <cell r="AC3052">
            <v>91199.99</v>
          </cell>
          <cell r="AD3052">
            <v>0</v>
          </cell>
          <cell r="AE3052">
            <v>91200</v>
          </cell>
          <cell r="AF3052">
            <v>0</v>
          </cell>
          <cell r="AG3052">
            <v>532</v>
          </cell>
          <cell r="AH3052">
            <v>633.33333333333337</v>
          </cell>
        </row>
        <row r="3053">
          <cell r="A3053">
            <v>5768</v>
          </cell>
          <cell r="B3053" t="str">
            <v>Кан-ция по ул Виницкая 25</v>
          </cell>
          <cell r="C3053">
            <v>3.6</v>
          </cell>
          <cell r="D3053" t="str">
            <v>28</v>
          </cell>
          <cell r="E3053" t="str">
            <v>11.05.05</v>
          </cell>
          <cell r="F3053" t="str">
            <v/>
          </cell>
          <cell r="G3053" t="str">
            <v xml:space="preserve">  .  .</v>
          </cell>
          <cell r="H3053">
            <v>5519.42</v>
          </cell>
          <cell r="I3053">
            <v>0</v>
          </cell>
          <cell r="J3053">
            <v>0</v>
          </cell>
          <cell r="K3053">
            <v>5519.42</v>
          </cell>
          <cell r="L3053">
            <v>0</v>
          </cell>
          <cell r="M3053">
            <v>16.559999999999999</v>
          </cell>
          <cell r="N3053">
            <v>16.559999999999999</v>
          </cell>
          <cell r="O3053">
            <v>480.08</v>
          </cell>
          <cell r="P3053">
            <v>5039.34</v>
          </cell>
          <cell r="Q3053">
            <v>27.6</v>
          </cell>
          <cell r="R3053">
            <v>123</v>
          </cell>
          <cell r="S3053">
            <v>935</v>
          </cell>
          <cell r="T3053" t="str">
            <v>Амортизация (канализация)</v>
          </cell>
          <cell r="U3053">
            <v>187689.60000000001</v>
          </cell>
          <cell r="V3053">
            <v>31.2</v>
          </cell>
          <cell r="W3053">
            <v>12</v>
          </cell>
          <cell r="X3053">
            <v>19.2</v>
          </cell>
          <cell r="Y3053">
            <v>38.46153846153846</v>
          </cell>
          <cell r="Z3053">
            <v>72188.307692307688</v>
          </cell>
          <cell r="AA3053">
            <v>115501.29230769232</v>
          </cell>
          <cell r="AB3053">
            <v>22.919924495607027</v>
          </cell>
          <cell r="AC3053">
            <v>120985.26965954334</v>
          </cell>
          <cell r="AD3053">
            <v>10523.317351851021</v>
          </cell>
          <cell r="AE3053">
            <v>126504.68965954334</v>
          </cell>
          <cell r="AF3053">
            <v>11003.397351851021</v>
          </cell>
          <cell r="AG3053">
            <v>379.51406897862995</v>
          </cell>
          <cell r="AH3053">
            <v>501.30769230769232</v>
          </cell>
        </row>
        <row r="3054">
          <cell r="A3054">
            <v>5769</v>
          </cell>
          <cell r="B3054" t="str">
            <v>Эл таль</v>
          </cell>
          <cell r="C3054">
            <v>15</v>
          </cell>
          <cell r="D3054" t="str">
            <v>7</v>
          </cell>
          <cell r="E3054" t="str">
            <v>11.05.05</v>
          </cell>
          <cell r="F3054" t="str">
            <v/>
          </cell>
          <cell r="G3054" t="str">
            <v xml:space="preserve">  .  .</v>
          </cell>
          <cell r="H3054">
            <v>0.01</v>
          </cell>
          <cell r="I3054">
            <v>0</v>
          </cell>
          <cell r="J3054">
            <v>0</v>
          </cell>
          <cell r="K3054">
            <v>0.01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0.01</v>
          </cell>
          <cell r="Q3054">
            <v>0</v>
          </cell>
          <cell r="R3054">
            <v>123</v>
          </cell>
          <cell r="S3054">
            <v>935</v>
          </cell>
          <cell r="T3054" t="str">
            <v>Амортизация (водопровод)</v>
          </cell>
          <cell r="U3054">
            <v>290800</v>
          </cell>
          <cell r="V3054">
            <v>13</v>
          </cell>
          <cell r="W3054">
            <v>8</v>
          </cell>
          <cell r="X3054">
            <v>5</v>
          </cell>
          <cell r="Y3054">
            <v>61.53846153846154</v>
          </cell>
          <cell r="Z3054">
            <v>178953.84615384616</v>
          </cell>
          <cell r="AA3054">
            <v>111846.15384615384</v>
          </cell>
          <cell r="AB3054">
            <v>11184615.384615384</v>
          </cell>
          <cell r="AC3054">
            <v>111846.14384615385</v>
          </cell>
          <cell r="AD3054">
            <v>0</v>
          </cell>
          <cell r="AE3054">
            <v>111846.15384615384</v>
          </cell>
          <cell r="AF3054">
            <v>0</v>
          </cell>
          <cell r="AG3054">
            <v>1398.0769230769231</v>
          </cell>
          <cell r="AH3054">
            <v>1864.1025641025642</v>
          </cell>
        </row>
        <row r="3055">
          <cell r="A3055">
            <v>5770</v>
          </cell>
          <cell r="B3055" t="str">
            <v>Кан-ция от жил дома 3 по ул Ерубаева</v>
          </cell>
          <cell r="C3055">
            <v>3.6</v>
          </cell>
          <cell r="D3055" t="str">
            <v>28</v>
          </cell>
          <cell r="E3055" t="str">
            <v>11.05.05</v>
          </cell>
          <cell r="F3055" t="str">
            <v/>
          </cell>
          <cell r="G3055" t="str">
            <v xml:space="preserve">  .  .</v>
          </cell>
          <cell r="H3055">
            <v>6.88</v>
          </cell>
          <cell r="I3055">
            <v>0</v>
          </cell>
          <cell r="J3055">
            <v>0</v>
          </cell>
          <cell r="K3055">
            <v>6.88</v>
          </cell>
          <cell r="L3055">
            <v>0</v>
          </cell>
          <cell r="M3055">
            <v>0.02</v>
          </cell>
          <cell r="N3055">
            <v>0.02</v>
          </cell>
          <cell r="O3055">
            <v>0.57999999999999996</v>
          </cell>
          <cell r="P3055">
            <v>6.3</v>
          </cell>
          <cell r="Q3055">
            <v>0.03</v>
          </cell>
          <cell r="R3055">
            <v>123</v>
          </cell>
          <cell r="S3055">
            <v>935</v>
          </cell>
          <cell r="T3055" t="str">
            <v>Амортизация (канализация)</v>
          </cell>
          <cell r="U3055">
            <v>12875</v>
          </cell>
          <cell r="V3055">
            <v>31.2</v>
          </cell>
          <cell r="W3055">
            <v>12</v>
          </cell>
          <cell r="X3055">
            <v>19.2</v>
          </cell>
          <cell r="Y3055">
            <v>38.46153846153846</v>
          </cell>
          <cell r="Z3055">
            <v>4951.9230769230762</v>
          </cell>
          <cell r="AA3055">
            <v>7923.0769230769238</v>
          </cell>
          <cell r="AB3055">
            <v>1257.6312576312578</v>
          </cell>
          <cell r="AC3055">
            <v>8645.6230525030533</v>
          </cell>
          <cell r="AD3055">
            <v>728.84612942612944</v>
          </cell>
          <cell r="AE3055">
            <v>8652.5030525030525</v>
          </cell>
          <cell r="AF3055">
            <v>729.42612942612948</v>
          </cell>
          <cell r="AG3055">
            <v>25.957509157509154</v>
          </cell>
          <cell r="AH3055">
            <v>34.388354700854698</v>
          </cell>
        </row>
        <row r="3056">
          <cell r="A3056">
            <v>5776</v>
          </cell>
          <cell r="B3056" t="str">
            <v>Насос К 45-30</v>
          </cell>
          <cell r="C3056">
            <v>20</v>
          </cell>
          <cell r="D3056" t="str">
            <v>5</v>
          </cell>
          <cell r="E3056" t="str">
            <v>11.05.05</v>
          </cell>
          <cell r="F3056" t="str">
            <v/>
          </cell>
          <cell r="G3056" t="str">
            <v xml:space="preserve">  .  .</v>
          </cell>
          <cell r="H3056">
            <v>0.01</v>
          </cell>
          <cell r="I3056">
            <v>0</v>
          </cell>
          <cell r="J3056">
            <v>0</v>
          </cell>
          <cell r="K3056">
            <v>0.01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0.01</v>
          </cell>
          <cell r="Q3056">
            <v>0</v>
          </cell>
          <cell r="R3056">
            <v>123</v>
          </cell>
          <cell r="S3056">
            <v>935</v>
          </cell>
          <cell r="T3056" t="str">
            <v>Амортизация (водопровод)</v>
          </cell>
          <cell r="U3056">
            <v>84065</v>
          </cell>
          <cell r="V3056">
            <v>9</v>
          </cell>
          <cell r="W3056">
            <v>6</v>
          </cell>
          <cell r="X3056">
            <v>3</v>
          </cell>
          <cell r="Y3056">
            <v>66.666666666666657</v>
          </cell>
          <cell r="Z3056">
            <v>56043.333333333321</v>
          </cell>
          <cell r="AA3056">
            <v>28021.666666666679</v>
          </cell>
          <cell r="AB3056">
            <v>2802166.6666666679</v>
          </cell>
          <cell r="AC3056">
            <v>28021.65666666668</v>
          </cell>
          <cell r="AD3056">
            <v>0</v>
          </cell>
          <cell r="AE3056">
            <v>28021.666666666679</v>
          </cell>
          <cell r="AF3056">
            <v>0</v>
          </cell>
          <cell r="AG3056">
            <v>467.027777777778</v>
          </cell>
          <cell r="AH3056">
            <v>778.37962962962956</v>
          </cell>
        </row>
        <row r="3057">
          <cell r="A3057">
            <v>5801</v>
          </cell>
          <cell r="B3057" t="str">
            <v>Насос К 45-30</v>
          </cell>
          <cell r="C3057">
            <v>20</v>
          </cell>
          <cell r="D3057" t="str">
            <v>5</v>
          </cell>
          <cell r="E3057" t="str">
            <v>11.05.05</v>
          </cell>
          <cell r="F3057" t="str">
            <v/>
          </cell>
          <cell r="G3057" t="str">
            <v xml:space="preserve">  .  .</v>
          </cell>
          <cell r="H3057">
            <v>0.01</v>
          </cell>
          <cell r="I3057">
            <v>0</v>
          </cell>
          <cell r="J3057">
            <v>0</v>
          </cell>
          <cell r="K3057">
            <v>0.01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0.01</v>
          </cell>
          <cell r="Q3057">
            <v>0</v>
          </cell>
          <cell r="R3057">
            <v>123</v>
          </cell>
          <cell r="S3057">
            <v>935</v>
          </cell>
          <cell r="T3057" t="str">
            <v>Амортизация (водопровод)</v>
          </cell>
          <cell r="U3057">
            <v>84065</v>
          </cell>
          <cell r="V3057">
            <v>9</v>
          </cell>
          <cell r="W3057">
            <v>6</v>
          </cell>
          <cell r="X3057">
            <v>3</v>
          </cell>
          <cell r="Y3057">
            <v>66.666666666666657</v>
          </cell>
          <cell r="Z3057">
            <v>56043.333333333321</v>
          </cell>
          <cell r="AA3057">
            <v>28021.666666666679</v>
          </cell>
          <cell r="AB3057">
            <v>2802166.6666666679</v>
          </cell>
          <cell r="AC3057">
            <v>28021.65666666668</v>
          </cell>
          <cell r="AD3057">
            <v>0</v>
          </cell>
          <cell r="AE3057">
            <v>28021.666666666679</v>
          </cell>
          <cell r="AF3057">
            <v>0</v>
          </cell>
          <cell r="AG3057">
            <v>467.027777777778</v>
          </cell>
          <cell r="AH3057">
            <v>778.37962962962956</v>
          </cell>
        </row>
        <row r="3058">
          <cell r="A3058">
            <v>5802</v>
          </cell>
          <cell r="B3058" t="str">
            <v>Насос К 45-30</v>
          </cell>
          <cell r="C3058">
            <v>20</v>
          </cell>
          <cell r="D3058" t="str">
            <v>5</v>
          </cell>
          <cell r="E3058" t="str">
            <v>11.05.05</v>
          </cell>
          <cell r="F3058" t="str">
            <v/>
          </cell>
          <cell r="G3058" t="str">
            <v xml:space="preserve">  .  .</v>
          </cell>
          <cell r="H3058">
            <v>0.01</v>
          </cell>
          <cell r="I3058">
            <v>0</v>
          </cell>
          <cell r="J3058">
            <v>0</v>
          </cell>
          <cell r="K3058">
            <v>0.01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0.01</v>
          </cell>
          <cell r="Q3058">
            <v>0</v>
          </cell>
          <cell r="R3058">
            <v>123</v>
          </cell>
          <cell r="S3058">
            <v>935</v>
          </cell>
          <cell r="T3058" t="str">
            <v>Амортизация (водопровод)</v>
          </cell>
          <cell r="U3058">
            <v>84065</v>
          </cell>
          <cell r="V3058">
            <v>9</v>
          </cell>
          <cell r="W3058">
            <v>6</v>
          </cell>
          <cell r="X3058">
            <v>3</v>
          </cell>
          <cell r="Y3058">
            <v>66.666666666666657</v>
          </cell>
          <cell r="Z3058">
            <v>56043.333333333321</v>
          </cell>
          <cell r="AA3058">
            <v>28021.666666666679</v>
          </cell>
          <cell r="AB3058">
            <v>2802166.6666666679</v>
          </cell>
          <cell r="AC3058">
            <v>28021.65666666668</v>
          </cell>
          <cell r="AD3058">
            <v>0</v>
          </cell>
          <cell r="AE3058">
            <v>28021.666666666679</v>
          </cell>
          <cell r="AF3058">
            <v>0</v>
          </cell>
          <cell r="AG3058">
            <v>467.027777777778</v>
          </cell>
          <cell r="AH3058">
            <v>778.37962962962956</v>
          </cell>
        </row>
        <row r="3059">
          <cell r="A3059">
            <v>5803</v>
          </cell>
          <cell r="B3059" t="str">
            <v>Насос К 45-30</v>
          </cell>
          <cell r="C3059">
            <v>20</v>
          </cell>
          <cell r="D3059" t="str">
            <v>5</v>
          </cell>
          <cell r="E3059" t="str">
            <v>11.05.05</v>
          </cell>
          <cell r="F3059" t="str">
            <v/>
          </cell>
          <cell r="G3059" t="str">
            <v xml:space="preserve">  .  .</v>
          </cell>
          <cell r="H3059">
            <v>0.01</v>
          </cell>
          <cell r="I3059">
            <v>0</v>
          </cell>
          <cell r="J3059">
            <v>0</v>
          </cell>
          <cell r="K3059">
            <v>0.01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0.01</v>
          </cell>
          <cell r="Q3059">
            <v>0</v>
          </cell>
          <cell r="R3059">
            <v>123</v>
          </cell>
          <cell r="S3059">
            <v>935</v>
          </cell>
          <cell r="T3059" t="str">
            <v>Амортизация (водопровод)</v>
          </cell>
          <cell r="U3059">
            <v>84065</v>
          </cell>
          <cell r="V3059">
            <v>9</v>
          </cell>
          <cell r="W3059">
            <v>6</v>
          </cell>
          <cell r="X3059">
            <v>3</v>
          </cell>
          <cell r="Y3059">
            <v>66.666666666666657</v>
          </cell>
          <cell r="Z3059">
            <v>56043.333333333321</v>
          </cell>
          <cell r="AA3059">
            <v>28021.666666666679</v>
          </cell>
          <cell r="AB3059">
            <v>2802166.6666666679</v>
          </cell>
          <cell r="AC3059">
            <v>28021.65666666668</v>
          </cell>
          <cell r="AD3059">
            <v>0</v>
          </cell>
          <cell r="AE3059">
            <v>28021.666666666679</v>
          </cell>
          <cell r="AF3059">
            <v>0</v>
          </cell>
          <cell r="AG3059">
            <v>467.027777777778</v>
          </cell>
          <cell r="AH3059">
            <v>778.37962962962956</v>
          </cell>
        </row>
        <row r="3060">
          <cell r="A3060">
            <v>5804</v>
          </cell>
          <cell r="B3060" t="str">
            <v>Насос К 45-30</v>
          </cell>
          <cell r="C3060">
            <v>20</v>
          </cell>
          <cell r="D3060" t="str">
            <v>5</v>
          </cell>
          <cell r="E3060" t="str">
            <v>11.05.05</v>
          </cell>
          <cell r="F3060" t="str">
            <v/>
          </cell>
          <cell r="G3060" t="str">
            <v xml:space="preserve">  .  .</v>
          </cell>
          <cell r="H3060">
            <v>0.01</v>
          </cell>
          <cell r="I3060">
            <v>0</v>
          </cell>
          <cell r="J3060">
            <v>0</v>
          </cell>
          <cell r="K3060">
            <v>0.01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0.01</v>
          </cell>
          <cell r="Q3060">
            <v>0</v>
          </cell>
          <cell r="R3060">
            <v>123</v>
          </cell>
          <cell r="S3060">
            <v>935</v>
          </cell>
          <cell r="T3060" t="str">
            <v>Амортизация (водопровод)</v>
          </cell>
          <cell r="U3060">
            <v>84065</v>
          </cell>
          <cell r="V3060">
            <v>9</v>
          </cell>
          <cell r="W3060">
            <v>6</v>
          </cell>
          <cell r="X3060">
            <v>3</v>
          </cell>
          <cell r="Y3060">
            <v>66.666666666666657</v>
          </cell>
          <cell r="Z3060">
            <v>56043.333333333321</v>
          </cell>
          <cell r="AA3060">
            <v>28021.666666666679</v>
          </cell>
          <cell r="AB3060">
            <v>2802166.6666666679</v>
          </cell>
          <cell r="AC3060">
            <v>28021.65666666668</v>
          </cell>
          <cell r="AD3060">
            <v>0</v>
          </cell>
          <cell r="AE3060">
            <v>28021.666666666679</v>
          </cell>
          <cell r="AF3060">
            <v>0</v>
          </cell>
          <cell r="AG3060">
            <v>467.027777777778</v>
          </cell>
          <cell r="AH3060">
            <v>778.37962962962956</v>
          </cell>
        </row>
        <row r="3061">
          <cell r="A3061">
            <v>5805</v>
          </cell>
          <cell r="B3061" t="str">
            <v>Насос К 45-30</v>
          </cell>
          <cell r="C3061">
            <v>20</v>
          </cell>
          <cell r="D3061" t="str">
            <v>5</v>
          </cell>
          <cell r="E3061" t="str">
            <v>11.05.05</v>
          </cell>
          <cell r="F3061" t="str">
            <v/>
          </cell>
          <cell r="G3061" t="str">
            <v xml:space="preserve">  .  .</v>
          </cell>
          <cell r="H3061">
            <v>0.01</v>
          </cell>
          <cell r="I3061">
            <v>0</v>
          </cell>
          <cell r="J3061">
            <v>0</v>
          </cell>
          <cell r="K3061">
            <v>0.01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0.01</v>
          </cell>
          <cell r="Q3061">
            <v>0</v>
          </cell>
          <cell r="R3061">
            <v>123</v>
          </cell>
          <cell r="S3061">
            <v>935</v>
          </cell>
          <cell r="T3061" t="str">
            <v>Амортизация (водопровод)</v>
          </cell>
          <cell r="U3061">
            <v>84065</v>
          </cell>
          <cell r="V3061">
            <v>9</v>
          </cell>
          <cell r="W3061">
            <v>6</v>
          </cell>
          <cell r="X3061">
            <v>3</v>
          </cell>
          <cell r="Y3061">
            <v>66.666666666666657</v>
          </cell>
          <cell r="Z3061">
            <v>56043.333333333321</v>
          </cell>
          <cell r="AA3061">
            <v>28021.666666666679</v>
          </cell>
          <cell r="AB3061">
            <v>2802166.6666666679</v>
          </cell>
          <cell r="AC3061">
            <v>28021.65666666668</v>
          </cell>
          <cell r="AD3061">
            <v>0</v>
          </cell>
          <cell r="AE3061">
            <v>28021.666666666679</v>
          </cell>
          <cell r="AF3061">
            <v>0</v>
          </cell>
          <cell r="AG3061">
            <v>467.027777777778</v>
          </cell>
          <cell r="AH3061">
            <v>778.37962962962956</v>
          </cell>
        </row>
        <row r="3062">
          <cell r="A3062">
            <v>5806</v>
          </cell>
          <cell r="B3062" t="str">
            <v>Насос К 45-30</v>
          </cell>
          <cell r="C3062">
            <v>20</v>
          </cell>
          <cell r="D3062" t="str">
            <v>5</v>
          </cell>
          <cell r="E3062" t="str">
            <v>11.05.05</v>
          </cell>
          <cell r="F3062" t="str">
            <v/>
          </cell>
          <cell r="G3062" t="str">
            <v xml:space="preserve">  .  .</v>
          </cell>
          <cell r="H3062">
            <v>0.01</v>
          </cell>
          <cell r="I3062">
            <v>0</v>
          </cell>
          <cell r="J3062">
            <v>0</v>
          </cell>
          <cell r="K3062">
            <v>0.01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0.01</v>
          </cell>
          <cell r="Q3062">
            <v>0</v>
          </cell>
          <cell r="R3062">
            <v>123</v>
          </cell>
          <cell r="S3062">
            <v>935</v>
          </cell>
          <cell r="T3062" t="str">
            <v>Амортизация (водопровод)</v>
          </cell>
          <cell r="U3062">
            <v>84065</v>
          </cell>
          <cell r="V3062">
            <v>9</v>
          </cell>
          <cell r="W3062">
            <v>6</v>
          </cell>
          <cell r="X3062">
            <v>3</v>
          </cell>
          <cell r="Y3062">
            <v>66.666666666666657</v>
          </cell>
          <cell r="Z3062">
            <v>56043.333333333321</v>
          </cell>
          <cell r="AA3062">
            <v>28021.666666666679</v>
          </cell>
          <cell r="AB3062">
            <v>2802166.6666666679</v>
          </cell>
          <cell r="AC3062">
            <v>28021.65666666668</v>
          </cell>
          <cell r="AD3062">
            <v>0</v>
          </cell>
          <cell r="AE3062">
            <v>28021.666666666679</v>
          </cell>
          <cell r="AF3062">
            <v>0</v>
          </cell>
          <cell r="AG3062">
            <v>467.027777777778</v>
          </cell>
          <cell r="AH3062">
            <v>778.37962962962956</v>
          </cell>
        </row>
        <row r="3063">
          <cell r="A3063">
            <v>5807</v>
          </cell>
          <cell r="B3063" t="str">
            <v>Насос К 45-30</v>
          </cell>
          <cell r="C3063">
            <v>20</v>
          </cell>
          <cell r="D3063" t="str">
            <v>5</v>
          </cell>
          <cell r="E3063" t="str">
            <v>11.05.05</v>
          </cell>
          <cell r="F3063" t="str">
            <v/>
          </cell>
          <cell r="G3063" t="str">
            <v xml:space="preserve">  .  .</v>
          </cell>
          <cell r="H3063">
            <v>0.01</v>
          </cell>
          <cell r="I3063">
            <v>0</v>
          </cell>
          <cell r="J3063">
            <v>0</v>
          </cell>
          <cell r="K3063">
            <v>0.01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0.01</v>
          </cell>
          <cell r="Q3063">
            <v>0</v>
          </cell>
          <cell r="R3063">
            <v>123</v>
          </cell>
          <cell r="S3063">
            <v>935</v>
          </cell>
          <cell r="T3063" t="str">
            <v>Амортизация (водопровод)</v>
          </cell>
          <cell r="U3063">
            <v>84065</v>
          </cell>
          <cell r="V3063">
            <v>9</v>
          </cell>
          <cell r="W3063">
            <v>6</v>
          </cell>
          <cell r="X3063">
            <v>3</v>
          </cell>
          <cell r="Y3063">
            <v>66.666666666666657</v>
          </cell>
          <cell r="Z3063">
            <v>56043.333333333321</v>
          </cell>
          <cell r="AA3063">
            <v>28021.666666666679</v>
          </cell>
          <cell r="AB3063">
            <v>2802166.6666666679</v>
          </cell>
          <cell r="AC3063">
            <v>28021.65666666668</v>
          </cell>
          <cell r="AD3063">
            <v>0</v>
          </cell>
          <cell r="AE3063">
            <v>28021.666666666679</v>
          </cell>
          <cell r="AF3063">
            <v>0</v>
          </cell>
          <cell r="AG3063">
            <v>467.027777777778</v>
          </cell>
          <cell r="AH3063">
            <v>778.37962962962956</v>
          </cell>
        </row>
        <row r="3064">
          <cell r="A3064">
            <v>5808</v>
          </cell>
          <cell r="B3064" t="str">
            <v>Насос К 45-30</v>
          </cell>
          <cell r="C3064">
            <v>20</v>
          </cell>
          <cell r="D3064" t="str">
            <v>5</v>
          </cell>
          <cell r="E3064" t="str">
            <v>11.05.05</v>
          </cell>
          <cell r="F3064" t="str">
            <v/>
          </cell>
          <cell r="G3064" t="str">
            <v xml:space="preserve">  .  .</v>
          </cell>
          <cell r="H3064">
            <v>0.01</v>
          </cell>
          <cell r="I3064">
            <v>0</v>
          </cell>
          <cell r="J3064">
            <v>0</v>
          </cell>
          <cell r="K3064">
            <v>0.01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0.01</v>
          </cell>
          <cell r="Q3064">
            <v>0</v>
          </cell>
          <cell r="R3064">
            <v>123</v>
          </cell>
          <cell r="S3064">
            <v>935</v>
          </cell>
          <cell r="T3064" t="str">
            <v>Амортизация (водопровод)</v>
          </cell>
          <cell r="U3064">
            <v>84065</v>
          </cell>
          <cell r="V3064">
            <v>9</v>
          </cell>
          <cell r="W3064">
            <v>6</v>
          </cell>
          <cell r="X3064">
            <v>3</v>
          </cell>
          <cell r="Y3064">
            <v>66.666666666666657</v>
          </cell>
          <cell r="Z3064">
            <v>56043.333333333321</v>
          </cell>
          <cell r="AA3064">
            <v>28021.666666666679</v>
          </cell>
          <cell r="AB3064">
            <v>2802166.6666666679</v>
          </cell>
          <cell r="AC3064">
            <v>28021.65666666668</v>
          </cell>
          <cell r="AD3064">
            <v>0</v>
          </cell>
          <cell r="AE3064">
            <v>28021.666666666679</v>
          </cell>
          <cell r="AF3064">
            <v>0</v>
          </cell>
          <cell r="AG3064">
            <v>467.027777777778</v>
          </cell>
          <cell r="AH3064">
            <v>778.37962962962956</v>
          </cell>
        </row>
        <row r="3065">
          <cell r="A3065">
            <v>5809</v>
          </cell>
          <cell r="B3065" t="str">
            <v>Насос К 45-30</v>
          </cell>
          <cell r="C3065">
            <v>20</v>
          </cell>
          <cell r="D3065" t="str">
            <v>5</v>
          </cell>
          <cell r="E3065" t="str">
            <v>11.05.05</v>
          </cell>
          <cell r="F3065" t="str">
            <v/>
          </cell>
          <cell r="G3065" t="str">
            <v xml:space="preserve">  .  .</v>
          </cell>
          <cell r="H3065">
            <v>0.01</v>
          </cell>
          <cell r="I3065">
            <v>0</v>
          </cell>
          <cell r="J3065">
            <v>0</v>
          </cell>
          <cell r="K3065">
            <v>0.01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0.01</v>
          </cell>
          <cell r="Q3065">
            <v>0</v>
          </cell>
          <cell r="R3065">
            <v>123</v>
          </cell>
          <cell r="S3065">
            <v>935</v>
          </cell>
          <cell r="T3065" t="str">
            <v>Амортизация (водопровод)</v>
          </cell>
          <cell r="U3065">
            <v>84065</v>
          </cell>
          <cell r="V3065">
            <v>9</v>
          </cell>
          <cell r="W3065">
            <v>6</v>
          </cell>
          <cell r="X3065">
            <v>3</v>
          </cell>
          <cell r="Y3065">
            <v>66.666666666666657</v>
          </cell>
          <cell r="Z3065">
            <v>56043.333333333321</v>
          </cell>
          <cell r="AA3065">
            <v>28021.666666666679</v>
          </cell>
          <cell r="AB3065">
            <v>2802166.6666666679</v>
          </cell>
          <cell r="AC3065">
            <v>28021.65666666668</v>
          </cell>
          <cell r="AD3065">
            <v>0</v>
          </cell>
          <cell r="AE3065">
            <v>28021.666666666679</v>
          </cell>
          <cell r="AF3065">
            <v>0</v>
          </cell>
          <cell r="AG3065">
            <v>467.027777777778</v>
          </cell>
          <cell r="AH3065">
            <v>778.37962962962956</v>
          </cell>
        </row>
        <row r="3066">
          <cell r="A3066">
            <v>5810</v>
          </cell>
          <cell r="B3066" t="str">
            <v>Насос К 45-30</v>
          </cell>
          <cell r="C3066">
            <v>20</v>
          </cell>
          <cell r="D3066" t="str">
            <v>5</v>
          </cell>
          <cell r="E3066" t="str">
            <v>11.05.05</v>
          </cell>
          <cell r="F3066" t="str">
            <v/>
          </cell>
          <cell r="G3066" t="str">
            <v xml:space="preserve">  .  .</v>
          </cell>
          <cell r="H3066">
            <v>0.01</v>
          </cell>
          <cell r="I3066">
            <v>0</v>
          </cell>
          <cell r="J3066">
            <v>0</v>
          </cell>
          <cell r="K3066">
            <v>0.01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0.01</v>
          </cell>
          <cell r="Q3066">
            <v>0</v>
          </cell>
          <cell r="R3066">
            <v>123</v>
          </cell>
          <cell r="S3066">
            <v>935</v>
          </cell>
          <cell r="T3066" t="str">
            <v>Амортизация (водопровод)</v>
          </cell>
          <cell r="U3066">
            <v>84065</v>
          </cell>
          <cell r="V3066">
            <v>9</v>
          </cell>
          <cell r="W3066">
            <v>6</v>
          </cell>
          <cell r="X3066">
            <v>3</v>
          </cell>
          <cell r="Y3066">
            <v>66.666666666666657</v>
          </cell>
          <cell r="Z3066">
            <v>56043.333333333321</v>
          </cell>
          <cell r="AA3066">
            <v>28021.666666666679</v>
          </cell>
          <cell r="AB3066">
            <v>2802166.6666666679</v>
          </cell>
          <cell r="AC3066">
            <v>28021.65666666668</v>
          </cell>
          <cell r="AD3066">
            <v>0</v>
          </cell>
          <cell r="AE3066">
            <v>28021.666666666679</v>
          </cell>
          <cell r="AF3066">
            <v>0</v>
          </cell>
          <cell r="AG3066">
            <v>467.027777777778</v>
          </cell>
          <cell r="AH3066">
            <v>778.37962962962956</v>
          </cell>
        </row>
        <row r="3067">
          <cell r="A3067">
            <v>5811</v>
          </cell>
          <cell r="B3067" t="str">
            <v>Насос К 45-30</v>
          </cell>
          <cell r="C3067">
            <v>20</v>
          </cell>
          <cell r="D3067" t="str">
            <v>5</v>
          </cell>
          <cell r="E3067" t="str">
            <v>11.05.05</v>
          </cell>
          <cell r="F3067" t="str">
            <v/>
          </cell>
          <cell r="G3067" t="str">
            <v xml:space="preserve">  .  .</v>
          </cell>
          <cell r="H3067">
            <v>0.01</v>
          </cell>
          <cell r="I3067">
            <v>0</v>
          </cell>
          <cell r="J3067">
            <v>0</v>
          </cell>
          <cell r="K3067">
            <v>0.01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0.01</v>
          </cell>
          <cell r="Q3067">
            <v>0</v>
          </cell>
          <cell r="R3067">
            <v>123</v>
          </cell>
          <cell r="S3067">
            <v>935</v>
          </cell>
          <cell r="T3067" t="str">
            <v>Амортизация (водопровод)</v>
          </cell>
          <cell r="U3067">
            <v>84065</v>
          </cell>
          <cell r="V3067">
            <v>9</v>
          </cell>
          <cell r="W3067">
            <v>6</v>
          </cell>
          <cell r="X3067">
            <v>3</v>
          </cell>
          <cell r="Y3067">
            <v>66.666666666666657</v>
          </cell>
          <cell r="Z3067">
            <v>56043.333333333321</v>
          </cell>
          <cell r="AA3067">
            <v>28021.666666666679</v>
          </cell>
          <cell r="AB3067">
            <v>2802166.6666666679</v>
          </cell>
          <cell r="AC3067">
            <v>28021.65666666668</v>
          </cell>
          <cell r="AD3067">
            <v>0</v>
          </cell>
          <cell r="AE3067">
            <v>28021.666666666679</v>
          </cell>
          <cell r="AF3067">
            <v>0</v>
          </cell>
          <cell r="AG3067">
            <v>467.027777777778</v>
          </cell>
          <cell r="AH3067">
            <v>778.37962962962956</v>
          </cell>
        </row>
        <row r="3068">
          <cell r="A3068">
            <v>5812</v>
          </cell>
          <cell r="B3068" t="str">
            <v>Насос К 45-30</v>
          </cell>
          <cell r="C3068">
            <v>20</v>
          </cell>
          <cell r="D3068" t="str">
            <v>5</v>
          </cell>
          <cell r="E3068" t="str">
            <v>11.05.05</v>
          </cell>
          <cell r="F3068" t="str">
            <v/>
          </cell>
          <cell r="G3068" t="str">
            <v xml:space="preserve">  .  .</v>
          </cell>
          <cell r="H3068">
            <v>0.01</v>
          </cell>
          <cell r="I3068">
            <v>0</v>
          </cell>
          <cell r="J3068">
            <v>0</v>
          </cell>
          <cell r="K3068">
            <v>0.01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0.01</v>
          </cell>
          <cell r="Q3068">
            <v>0</v>
          </cell>
          <cell r="R3068">
            <v>123</v>
          </cell>
          <cell r="S3068">
            <v>935</v>
          </cell>
          <cell r="T3068" t="str">
            <v>Амортизация (водопровод)</v>
          </cell>
          <cell r="U3068">
            <v>84065</v>
          </cell>
          <cell r="V3068">
            <v>9</v>
          </cell>
          <cell r="W3068">
            <v>6</v>
          </cell>
          <cell r="X3068">
            <v>3</v>
          </cell>
          <cell r="Y3068">
            <v>66.666666666666657</v>
          </cell>
          <cell r="Z3068">
            <v>56043.333333333321</v>
          </cell>
          <cell r="AA3068">
            <v>28021.666666666679</v>
          </cell>
          <cell r="AB3068">
            <v>2802166.6666666679</v>
          </cell>
          <cell r="AC3068">
            <v>28021.65666666668</v>
          </cell>
          <cell r="AD3068">
            <v>0</v>
          </cell>
          <cell r="AE3068">
            <v>28021.666666666679</v>
          </cell>
          <cell r="AF3068">
            <v>0</v>
          </cell>
          <cell r="AG3068">
            <v>467.027777777778</v>
          </cell>
          <cell r="AH3068">
            <v>778.37962962962956</v>
          </cell>
        </row>
        <row r="3069">
          <cell r="A3069">
            <v>5813</v>
          </cell>
          <cell r="B3069" t="str">
            <v>Насос К 45-30</v>
          </cell>
          <cell r="C3069">
            <v>20</v>
          </cell>
          <cell r="D3069" t="str">
            <v>5</v>
          </cell>
          <cell r="E3069" t="str">
            <v>11.05.05</v>
          </cell>
          <cell r="F3069" t="str">
            <v/>
          </cell>
          <cell r="G3069" t="str">
            <v xml:space="preserve">  .  .</v>
          </cell>
          <cell r="H3069">
            <v>0.01</v>
          </cell>
          <cell r="I3069">
            <v>0</v>
          </cell>
          <cell r="J3069">
            <v>0</v>
          </cell>
          <cell r="K3069">
            <v>0.01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0.01</v>
          </cell>
          <cell r="Q3069">
            <v>0</v>
          </cell>
          <cell r="R3069">
            <v>123</v>
          </cell>
          <cell r="S3069">
            <v>935</v>
          </cell>
          <cell r="T3069" t="str">
            <v>Амортизация (водопровод)</v>
          </cell>
          <cell r="U3069">
            <v>84065</v>
          </cell>
          <cell r="V3069">
            <v>9</v>
          </cell>
          <cell r="W3069">
            <v>6</v>
          </cell>
          <cell r="X3069">
            <v>3</v>
          </cell>
          <cell r="Y3069">
            <v>66.666666666666657</v>
          </cell>
          <cell r="Z3069">
            <v>56043.333333333321</v>
          </cell>
          <cell r="AA3069">
            <v>28021.666666666679</v>
          </cell>
          <cell r="AB3069">
            <v>2802166.6666666679</v>
          </cell>
          <cell r="AC3069">
            <v>28021.65666666668</v>
          </cell>
          <cell r="AD3069">
            <v>0</v>
          </cell>
          <cell r="AE3069">
            <v>28021.666666666679</v>
          </cell>
          <cell r="AF3069">
            <v>0</v>
          </cell>
          <cell r="AG3069">
            <v>467.027777777778</v>
          </cell>
          <cell r="AH3069">
            <v>778.37962962962956</v>
          </cell>
        </row>
        <row r="3070">
          <cell r="A3070">
            <v>5814</v>
          </cell>
          <cell r="B3070" t="str">
            <v>Насос К 45-30</v>
          </cell>
          <cell r="C3070">
            <v>20</v>
          </cell>
          <cell r="D3070" t="str">
            <v>5</v>
          </cell>
          <cell r="E3070" t="str">
            <v>11.05.05</v>
          </cell>
          <cell r="F3070" t="str">
            <v/>
          </cell>
          <cell r="G3070" t="str">
            <v xml:space="preserve">  .  .</v>
          </cell>
          <cell r="H3070">
            <v>0.01</v>
          </cell>
          <cell r="I3070">
            <v>0</v>
          </cell>
          <cell r="J3070">
            <v>0</v>
          </cell>
          <cell r="K3070">
            <v>0.01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0.01</v>
          </cell>
          <cell r="Q3070">
            <v>0</v>
          </cell>
          <cell r="R3070">
            <v>123</v>
          </cell>
          <cell r="S3070">
            <v>935</v>
          </cell>
          <cell r="T3070" t="str">
            <v>Амортизация (водопровод)</v>
          </cell>
          <cell r="U3070">
            <v>84065</v>
          </cell>
          <cell r="V3070">
            <v>9</v>
          </cell>
          <cell r="W3070">
            <v>6</v>
          </cell>
          <cell r="X3070">
            <v>3</v>
          </cell>
          <cell r="Y3070">
            <v>66.666666666666657</v>
          </cell>
          <cell r="Z3070">
            <v>56043.333333333321</v>
          </cell>
          <cell r="AA3070">
            <v>28021.666666666679</v>
          </cell>
          <cell r="AB3070">
            <v>2802166.6666666679</v>
          </cell>
          <cell r="AC3070">
            <v>28021.65666666668</v>
          </cell>
          <cell r="AD3070">
            <v>0</v>
          </cell>
          <cell r="AE3070">
            <v>28021.666666666679</v>
          </cell>
          <cell r="AF3070">
            <v>0</v>
          </cell>
          <cell r="AG3070">
            <v>467.027777777778</v>
          </cell>
          <cell r="AH3070">
            <v>778.37962962962956</v>
          </cell>
        </row>
        <row r="3071">
          <cell r="A3071">
            <v>5815</v>
          </cell>
          <cell r="B3071" t="str">
            <v>Насос К 45-30</v>
          </cell>
          <cell r="C3071">
            <v>20</v>
          </cell>
          <cell r="D3071" t="str">
            <v>5</v>
          </cell>
          <cell r="E3071" t="str">
            <v>11.05.05</v>
          </cell>
          <cell r="F3071" t="str">
            <v/>
          </cell>
          <cell r="G3071" t="str">
            <v xml:space="preserve">  .  .</v>
          </cell>
          <cell r="H3071">
            <v>0.01</v>
          </cell>
          <cell r="I3071">
            <v>0</v>
          </cell>
          <cell r="J3071">
            <v>0</v>
          </cell>
          <cell r="K3071">
            <v>0.01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0.01</v>
          </cell>
          <cell r="Q3071">
            <v>0</v>
          </cell>
          <cell r="R3071">
            <v>123</v>
          </cell>
          <cell r="S3071">
            <v>935</v>
          </cell>
          <cell r="T3071" t="str">
            <v>Амортизация (водопровод)</v>
          </cell>
          <cell r="U3071">
            <v>84065</v>
          </cell>
          <cell r="V3071">
            <v>9</v>
          </cell>
          <cell r="W3071">
            <v>6</v>
          </cell>
          <cell r="X3071">
            <v>3</v>
          </cell>
          <cell r="Y3071">
            <v>66.666666666666657</v>
          </cell>
          <cell r="Z3071">
            <v>56043.333333333321</v>
          </cell>
          <cell r="AA3071">
            <v>28021.666666666679</v>
          </cell>
          <cell r="AB3071">
            <v>2802166.6666666679</v>
          </cell>
          <cell r="AC3071">
            <v>28021.65666666668</v>
          </cell>
          <cell r="AD3071">
            <v>0</v>
          </cell>
          <cell r="AE3071">
            <v>28021.666666666679</v>
          </cell>
          <cell r="AF3071">
            <v>0</v>
          </cell>
          <cell r="AG3071">
            <v>467.027777777778</v>
          </cell>
          <cell r="AH3071">
            <v>778.37962962962956</v>
          </cell>
        </row>
        <row r="3072">
          <cell r="A3072">
            <v>5820</v>
          </cell>
          <cell r="B3072" t="str">
            <v>Вод-д к домам 57/2 57 59/2 ул Муканова</v>
          </cell>
          <cell r="C3072">
            <v>4</v>
          </cell>
          <cell r="D3072" t="str">
            <v>25</v>
          </cell>
          <cell r="E3072" t="str">
            <v>11.05.05</v>
          </cell>
          <cell r="F3072" t="str">
            <v/>
          </cell>
          <cell r="G3072" t="str">
            <v xml:space="preserve">  .  .</v>
          </cell>
          <cell r="H3072">
            <v>13012.49</v>
          </cell>
          <cell r="I3072">
            <v>0</v>
          </cell>
          <cell r="J3072">
            <v>0</v>
          </cell>
          <cell r="K3072">
            <v>13012.49</v>
          </cell>
          <cell r="L3072">
            <v>0</v>
          </cell>
          <cell r="M3072">
            <v>43.37</v>
          </cell>
          <cell r="N3072">
            <v>43.37</v>
          </cell>
          <cell r="O3072">
            <v>1257.31</v>
          </cell>
          <cell r="P3072">
            <v>11755.18</v>
          </cell>
          <cell r="Q3072">
            <v>65.06</v>
          </cell>
          <cell r="R3072">
            <v>123</v>
          </cell>
          <cell r="S3072">
            <v>935</v>
          </cell>
          <cell r="T3072" t="str">
            <v>Амортизация (водопровод)</v>
          </cell>
          <cell r="U3072">
            <v>53550</v>
          </cell>
          <cell r="V3072">
            <v>37</v>
          </cell>
          <cell r="W3072">
            <v>12</v>
          </cell>
          <cell r="X3072">
            <v>25</v>
          </cell>
          <cell r="Y3072">
            <v>32.432432432432435</v>
          </cell>
          <cell r="Z3072">
            <v>17367.56756756757</v>
          </cell>
          <cell r="AA3072">
            <v>36182.432432432426</v>
          </cell>
          <cell r="AB3072">
            <v>3.0779990125572239</v>
          </cell>
          <cell r="AC3072">
            <v>27039.941370910754</v>
          </cell>
          <cell r="AD3072">
            <v>2612.6889384783231</v>
          </cell>
          <cell r="AE3072">
            <v>40052.431370910752</v>
          </cell>
          <cell r="AF3072">
            <v>3869.998938478323</v>
          </cell>
          <cell r="AG3072">
            <v>133.50810456970251</v>
          </cell>
          <cell r="AH3072">
            <v>120.60810810810811</v>
          </cell>
        </row>
        <row r="3073">
          <cell r="A3073">
            <v>5821</v>
          </cell>
          <cell r="B3073" t="str">
            <v>Кан-ция по ул Муканова 57-57/2-59</v>
          </cell>
          <cell r="C3073">
            <v>3.6</v>
          </cell>
          <cell r="D3073" t="str">
            <v>28</v>
          </cell>
          <cell r="E3073" t="str">
            <v>11.05.05</v>
          </cell>
          <cell r="F3073" t="str">
            <v/>
          </cell>
          <cell r="G3073" t="str">
            <v xml:space="preserve">  .  .</v>
          </cell>
          <cell r="H3073">
            <v>19913.18</v>
          </cell>
          <cell r="I3073">
            <v>0</v>
          </cell>
          <cell r="J3073">
            <v>0</v>
          </cell>
          <cell r="K3073">
            <v>19913.18</v>
          </cell>
          <cell r="L3073">
            <v>0</v>
          </cell>
          <cell r="M3073">
            <v>59.74</v>
          </cell>
          <cell r="N3073">
            <v>59.74</v>
          </cell>
          <cell r="O3073">
            <v>1731.86</v>
          </cell>
          <cell r="P3073">
            <v>18181.32</v>
          </cell>
          <cell r="Q3073">
            <v>99.57</v>
          </cell>
          <cell r="R3073">
            <v>123</v>
          </cell>
          <cell r="S3073">
            <v>935</v>
          </cell>
          <cell r="T3073" t="str">
            <v>Амортизация (канализация)</v>
          </cell>
          <cell r="U3073">
            <v>217161</v>
          </cell>
          <cell r="V3073">
            <v>31.2</v>
          </cell>
          <cell r="W3073">
            <v>12</v>
          </cell>
          <cell r="X3073">
            <v>19.2</v>
          </cell>
          <cell r="Y3073">
            <v>38.46153846153846</v>
          </cell>
          <cell r="Z3073">
            <v>83523.461538461546</v>
          </cell>
          <cell r="AA3073">
            <v>133637.5384615385</v>
          </cell>
          <cell r="AB3073">
            <v>7.350266012673365</v>
          </cell>
          <cell r="AC3073">
            <v>126453.990158247</v>
          </cell>
          <cell r="AD3073">
            <v>10997.771696708493</v>
          </cell>
          <cell r="AE3073">
            <v>146367.170158247</v>
          </cell>
          <cell r="AF3073">
            <v>12729.631696708493</v>
          </cell>
          <cell r="AG3073">
            <v>439.10151047474102</v>
          </cell>
          <cell r="AH3073">
            <v>580.02403846153845</v>
          </cell>
        </row>
        <row r="3074">
          <cell r="A3074">
            <v>5826</v>
          </cell>
          <cell r="B3074" t="str">
            <v>Холодильник САМСУHГ  268</v>
          </cell>
          <cell r="C3074">
            <v>15</v>
          </cell>
          <cell r="D3074" t="str">
            <v>7</v>
          </cell>
          <cell r="E3074" t="str">
            <v>11.05.05</v>
          </cell>
          <cell r="F3074" t="str">
            <v/>
          </cell>
          <cell r="G3074" t="str">
            <v xml:space="preserve">  .  .</v>
          </cell>
          <cell r="H3074">
            <v>0.01</v>
          </cell>
          <cell r="I3074">
            <v>0</v>
          </cell>
          <cell r="J3074">
            <v>0</v>
          </cell>
          <cell r="K3074">
            <v>0.01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0.01</v>
          </cell>
          <cell r="Q3074">
            <v>0</v>
          </cell>
          <cell r="R3074">
            <v>123</v>
          </cell>
          <cell r="S3074">
            <v>935</v>
          </cell>
          <cell r="T3074" t="str">
            <v>Амортизация (канализация)</v>
          </cell>
          <cell r="U3074">
            <v>20000</v>
          </cell>
          <cell r="V3074">
            <v>13</v>
          </cell>
          <cell r="W3074">
            <v>8</v>
          </cell>
          <cell r="X3074">
            <v>5</v>
          </cell>
          <cell r="Y3074">
            <v>61.53846153846154</v>
          </cell>
          <cell r="Z3074">
            <v>12307.692307692309</v>
          </cell>
          <cell r="AA3074">
            <v>7692.3076923076915</v>
          </cell>
          <cell r="AB3074">
            <v>769230.76923076913</v>
          </cell>
          <cell r="AC3074">
            <v>7692.2976923076912</v>
          </cell>
          <cell r="AD3074">
            <v>0</v>
          </cell>
          <cell r="AE3074">
            <v>7692.3076923076915</v>
          </cell>
          <cell r="AF3074">
            <v>0</v>
          </cell>
          <cell r="AG3074">
            <v>96.153846153846146</v>
          </cell>
          <cell r="AH3074">
            <v>128.2051282051282</v>
          </cell>
        </row>
        <row r="3075">
          <cell r="A3075">
            <v>5827</v>
          </cell>
          <cell r="B3075" t="str">
            <v>Вод-д по ул Панфилова 26</v>
          </cell>
          <cell r="C3075">
            <v>4</v>
          </cell>
          <cell r="D3075" t="str">
            <v>25</v>
          </cell>
          <cell r="E3075" t="str">
            <v>11.05.05</v>
          </cell>
          <cell r="F3075" t="str">
            <v/>
          </cell>
          <cell r="G3075" t="str">
            <v xml:space="preserve">  .  .</v>
          </cell>
          <cell r="H3075">
            <v>18.09</v>
          </cell>
          <cell r="I3075">
            <v>0</v>
          </cell>
          <cell r="J3075">
            <v>0</v>
          </cell>
          <cell r="K3075">
            <v>18.09</v>
          </cell>
          <cell r="L3075">
            <v>0</v>
          </cell>
          <cell r="M3075">
            <v>0.06</v>
          </cell>
          <cell r="N3075">
            <v>0.06</v>
          </cell>
          <cell r="O3075">
            <v>1.74</v>
          </cell>
          <cell r="P3075">
            <v>16.350000000000001</v>
          </cell>
          <cell r="Q3075">
            <v>0.09</v>
          </cell>
          <cell r="R3075">
            <v>123</v>
          </cell>
          <cell r="S3075">
            <v>935</v>
          </cell>
          <cell r="T3075" t="str">
            <v>Амортизация (водопровод)</v>
          </cell>
          <cell r="U3075">
            <v>11500</v>
          </cell>
          <cell r="V3075">
            <v>37</v>
          </cell>
          <cell r="W3075">
            <v>12</v>
          </cell>
          <cell r="X3075">
            <v>25</v>
          </cell>
          <cell r="Y3075">
            <v>32.432432432432435</v>
          </cell>
          <cell r="Z3075">
            <v>3729.72972972973</v>
          </cell>
          <cell r="AA3075">
            <v>7770.27027027027</v>
          </cell>
          <cell r="AB3075">
            <v>475.24588808992473</v>
          </cell>
          <cell r="AC3075">
            <v>8579.1081155467382</v>
          </cell>
          <cell r="AD3075">
            <v>825.18784527646903</v>
          </cell>
          <cell r="AE3075">
            <v>8597.1981155467383</v>
          </cell>
          <cell r="AF3075">
            <v>826.92784527646904</v>
          </cell>
          <cell r="AG3075">
            <v>28.657327051822463</v>
          </cell>
          <cell r="AH3075">
            <v>25.900900900900904</v>
          </cell>
        </row>
        <row r="3076">
          <cell r="A3076">
            <v>5828</v>
          </cell>
          <cell r="B3076" t="str">
            <v>Вод-д по ул Ерубаева 3</v>
          </cell>
          <cell r="C3076">
            <v>4</v>
          </cell>
          <cell r="D3076" t="str">
            <v>25</v>
          </cell>
          <cell r="E3076" t="str">
            <v>11.05.05</v>
          </cell>
          <cell r="F3076" t="str">
            <v/>
          </cell>
          <cell r="G3076" t="str">
            <v xml:space="preserve">  .  .</v>
          </cell>
          <cell r="H3076">
            <v>2.27</v>
          </cell>
          <cell r="I3076">
            <v>0</v>
          </cell>
          <cell r="J3076">
            <v>0</v>
          </cell>
          <cell r="K3076">
            <v>2.27</v>
          </cell>
          <cell r="L3076">
            <v>0</v>
          </cell>
          <cell r="M3076">
            <v>0.01</v>
          </cell>
          <cell r="N3076">
            <v>0.01</v>
          </cell>
          <cell r="O3076">
            <v>0.28999999999999998</v>
          </cell>
          <cell r="P3076">
            <v>1.98</v>
          </cell>
          <cell r="Q3076">
            <v>0.01</v>
          </cell>
          <cell r="R3076">
            <v>123</v>
          </cell>
          <cell r="S3076">
            <v>935</v>
          </cell>
          <cell r="T3076" t="str">
            <v>Амортизация (водопровод)</v>
          </cell>
          <cell r="U3076">
            <v>5750</v>
          </cell>
          <cell r="V3076">
            <v>37</v>
          </cell>
          <cell r="W3076">
            <v>12</v>
          </cell>
          <cell r="X3076">
            <v>25</v>
          </cell>
          <cell r="Y3076">
            <v>32.432432432432435</v>
          </cell>
          <cell r="Z3076">
            <v>1864.864864864865</v>
          </cell>
          <cell r="AA3076">
            <v>3885.135135135135</v>
          </cell>
          <cell r="AB3076">
            <v>1962.1894621894621</v>
          </cell>
          <cell r="AC3076">
            <v>4451.9000791700782</v>
          </cell>
          <cell r="AD3076">
            <v>568.74494403494396</v>
          </cell>
          <cell r="AE3076">
            <v>4454.1700791700787</v>
          </cell>
          <cell r="AF3076">
            <v>569.03494403494392</v>
          </cell>
          <cell r="AG3076">
            <v>14.847233597233595</v>
          </cell>
          <cell r="AH3076">
            <v>12.950450450450452</v>
          </cell>
        </row>
        <row r="3077">
          <cell r="A3077">
            <v>5834</v>
          </cell>
          <cell r="B3077" t="str">
            <v>Насос С-245 ПС</v>
          </cell>
          <cell r="C3077">
            <v>12.5</v>
          </cell>
          <cell r="D3077" t="str">
            <v>8</v>
          </cell>
          <cell r="E3077" t="str">
            <v>11.05.05</v>
          </cell>
          <cell r="F3077" t="str">
            <v/>
          </cell>
          <cell r="G3077" t="str">
            <v xml:space="preserve">  .  .</v>
          </cell>
          <cell r="H3077">
            <v>0.01</v>
          </cell>
          <cell r="I3077">
            <v>0</v>
          </cell>
          <cell r="J3077">
            <v>0</v>
          </cell>
          <cell r="K3077">
            <v>0.01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0.01</v>
          </cell>
          <cell r="Q3077">
            <v>0</v>
          </cell>
          <cell r="R3077">
            <v>123</v>
          </cell>
          <cell r="S3077">
            <v>935</v>
          </cell>
          <cell r="T3077" t="str">
            <v>Амортизация (водопровод)</v>
          </cell>
          <cell r="U3077">
            <v>120000</v>
          </cell>
          <cell r="V3077">
            <v>15</v>
          </cell>
          <cell r="W3077">
            <v>9</v>
          </cell>
          <cell r="X3077">
            <v>6</v>
          </cell>
          <cell r="Y3077">
            <v>60</v>
          </cell>
          <cell r="Z3077">
            <v>72000</v>
          </cell>
          <cell r="AA3077">
            <v>48000</v>
          </cell>
          <cell r="AB3077">
            <v>4800000</v>
          </cell>
          <cell r="AC3077">
            <v>47999.99</v>
          </cell>
          <cell r="AD3077">
            <v>0</v>
          </cell>
          <cell r="AE3077">
            <v>48000</v>
          </cell>
          <cell r="AF3077">
            <v>0</v>
          </cell>
          <cell r="AG3077">
            <v>500</v>
          </cell>
          <cell r="AH3077">
            <v>666.66666666666663</v>
          </cell>
        </row>
        <row r="3078">
          <cell r="A3078">
            <v>5835</v>
          </cell>
          <cell r="B3078" t="str">
            <v>Насос С-245 ПС</v>
          </cell>
          <cell r="C3078">
            <v>12.5</v>
          </cell>
          <cell r="D3078" t="str">
            <v>8</v>
          </cell>
          <cell r="E3078" t="str">
            <v>11.05.05</v>
          </cell>
          <cell r="F3078" t="str">
            <v/>
          </cell>
          <cell r="G3078" t="str">
            <v xml:space="preserve">  .  .</v>
          </cell>
          <cell r="H3078">
            <v>0.01</v>
          </cell>
          <cell r="I3078">
            <v>0</v>
          </cell>
          <cell r="J3078">
            <v>0</v>
          </cell>
          <cell r="K3078">
            <v>0.01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0.01</v>
          </cell>
          <cell r="Q3078">
            <v>0</v>
          </cell>
          <cell r="R3078">
            <v>123</v>
          </cell>
          <cell r="S3078">
            <v>935</v>
          </cell>
          <cell r="T3078" t="str">
            <v>Амортизация Очистка сточной жидкости</v>
          </cell>
          <cell r="U3078">
            <v>120000</v>
          </cell>
          <cell r="V3078">
            <v>15</v>
          </cell>
          <cell r="W3078">
            <v>9</v>
          </cell>
          <cell r="X3078">
            <v>6</v>
          </cell>
          <cell r="Y3078">
            <v>60</v>
          </cell>
          <cell r="Z3078">
            <v>72000</v>
          </cell>
          <cell r="AA3078">
            <v>48000</v>
          </cell>
          <cell r="AB3078">
            <v>4800000</v>
          </cell>
          <cell r="AC3078">
            <v>47999.99</v>
          </cell>
          <cell r="AD3078">
            <v>0</v>
          </cell>
          <cell r="AE3078">
            <v>48000</v>
          </cell>
          <cell r="AF3078">
            <v>0</v>
          </cell>
          <cell r="AG3078">
            <v>500</v>
          </cell>
          <cell r="AH3078">
            <v>666.66666666666663</v>
          </cell>
        </row>
        <row r="3079">
          <cell r="A3079">
            <v>5836</v>
          </cell>
          <cell r="B3079" t="str">
            <v>Насос С-245 П</v>
          </cell>
          <cell r="C3079">
            <v>12.5</v>
          </cell>
          <cell r="D3079" t="str">
            <v>8</v>
          </cell>
          <cell r="E3079" t="str">
            <v>11.05.05</v>
          </cell>
          <cell r="F3079" t="str">
            <v/>
          </cell>
          <cell r="G3079" t="str">
            <v xml:space="preserve">  .  .</v>
          </cell>
          <cell r="H3079">
            <v>0.01</v>
          </cell>
          <cell r="I3079">
            <v>0</v>
          </cell>
          <cell r="J3079">
            <v>0</v>
          </cell>
          <cell r="K3079">
            <v>0.01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0.01</v>
          </cell>
          <cell r="Q3079">
            <v>0</v>
          </cell>
          <cell r="R3079">
            <v>123</v>
          </cell>
          <cell r="S3079">
            <v>935</v>
          </cell>
          <cell r="T3079" t="str">
            <v>амортизация (Очистка воды)</v>
          </cell>
          <cell r="U3079">
            <v>120000</v>
          </cell>
          <cell r="V3079">
            <v>15</v>
          </cell>
          <cell r="W3079">
            <v>9</v>
          </cell>
          <cell r="X3079">
            <v>6</v>
          </cell>
          <cell r="Y3079">
            <v>60</v>
          </cell>
          <cell r="Z3079">
            <v>72000</v>
          </cell>
          <cell r="AA3079">
            <v>48000</v>
          </cell>
          <cell r="AB3079">
            <v>4800000</v>
          </cell>
          <cell r="AC3079">
            <v>47999.99</v>
          </cell>
          <cell r="AD3079">
            <v>0</v>
          </cell>
          <cell r="AE3079">
            <v>48000</v>
          </cell>
          <cell r="AF3079">
            <v>0</v>
          </cell>
          <cell r="AG3079">
            <v>500</v>
          </cell>
          <cell r="AH3079">
            <v>666.66666666666663</v>
          </cell>
        </row>
        <row r="3080">
          <cell r="A3080">
            <v>5838</v>
          </cell>
          <cell r="B3080" t="str">
            <v>Насос С-245 ПС №2</v>
          </cell>
          <cell r="C3080">
            <v>12.5</v>
          </cell>
          <cell r="D3080" t="str">
            <v>8</v>
          </cell>
          <cell r="E3080" t="str">
            <v>11.05.05</v>
          </cell>
          <cell r="F3080" t="str">
            <v/>
          </cell>
          <cell r="G3080" t="str">
            <v xml:space="preserve">  .  .</v>
          </cell>
          <cell r="H3080">
            <v>0.01</v>
          </cell>
          <cell r="I3080">
            <v>0</v>
          </cell>
          <cell r="J3080">
            <v>0</v>
          </cell>
          <cell r="K3080">
            <v>0.01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0.01</v>
          </cell>
          <cell r="Q3080">
            <v>0</v>
          </cell>
          <cell r="R3080">
            <v>123</v>
          </cell>
          <cell r="S3080">
            <v>935</v>
          </cell>
          <cell r="T3080" t="str">
            <v>услуги пассажирского транспорта</v>
          </cell>
          <cell r="U3080">
            <v>120000</v>
          </cell>
          <cell r="V3080">
            <v>15</v>
          </cell>
          <cell r="W3080">
            <v>9</v>
          </cell>
          <cell r="X3080">
            <v>6</v>
          </cell>
          <cell r="Y3080">
            <v>60</v>
          </cell>
          <cell r="Z3080">
            <v>72000</v>
          </cell>
          <cell r="AA3080">
            <v>48000</v>
          </cell>
          <cell r="AB3080">
            <v>4800000</v>
          </cell>
          <cell r="AC3080">
            <v>47999.99</v>
          </cell>
          <cell r="AD3080">
            <v>0</v>
          </cell>
          <cell r="AE3080">
            <v>48000</v>
          </cell>
          <cell r="AF3080">
            <v>0</v>
          </cell>
          <cell r="AG3080">
            <v>500</v>
          </cell>
          <cell r="AH3080">
            <v>666.66666666666663</v>
          </cell>
        </row>
        <row r="3081">
          <cell r="A3081">
            <v>5845</v>
          </cell>
          <cell r="B3081" t="str">
            <v>насос С-245с</v>
          </cell>
          <cell r="C3081">
            <v>12.5</v>
          </cell>
          <cell r="D3081" t="str">
            <v>8</v>
          </cell>
          <cell r="E3081" t="str">
            <v>11.05.05</v>
          </cell>
          <cell r="F3081" t="str">
            <v/>
          </cell>
          <cell r="G3081" t="str">
            <v xml:space="preserve">  .  .</v>
          </cell>
          <cell r="H3081">
            <v>0.01</v>
          </cell>
          <cell r="I3081">
            <v>0</v>
          </cell>
          <cell r="J3081">
            <v>0</v>
          </cell>
          <cell r="K3081">
            <v>0.01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0.01</v>
          </cell>
          <cell r="Q3081">
            <v>0</v>
          </cell>
          <cell r="R3081">
            <v>123</v>
          </cell>
          <cell r="S3081">
            <v>935</v>
          </cell>
          <cell r="T3081" t="str">
            <v>Амортизация (водопровод)</v>
          </cell>
          <cell r="U3081">
            <v>120000</v>
          </cell>
          <cell r="V3081">
            <v>15</v>
          </cell>
          <cell r="W3081">
            <v>9</v>
          </cell>
          <cell r="X3081">
            <v>6</v>
          </cell>
          <cell r="Y3081">
            <v>60</v>
          </cell>
          <cell r="Z3081">
            <v>72000</v>
          </cell>
          <cell r="AA3081">
            <v>48000</v>
          </cell>
          <cell r="AB3081">
            <v>4800000</v>
          </cell>
          <cell r="AC3081">
            <v>47999.99</v>
          </cell>
          <cell r="AD3081">
            <v>0</v>
          </cell>
          <cell r="AE3081">
            <v>48000</v>
          </cell>
          <cell r="AF3081">
            <v>0</v>
          </cell>
          <cell r="AG3081">
            <v>500</v>
          </cell>
          <cell r="AH3081">
            <v>666.66666666666663</v>
          </cell>
        </row>
        <row r="3082">
          <cell r="A3082">
            <v>5851</v>
          </cell>
          <cell r="B3082" t="str">
            <v>Погрузчик ТО-49 339 МТЗ 82</v>
          </cell>
          <cell r="C3082">
            <v>15</v>
          </cell>
          <cell r="D3082" t="str">
            <v>7</v>
          </cell>
          <cell r="E3082" t="str">
            <v>11.05.05</v>
          </cell>
          <cell r="F3082" t="str">
            <v>зав № 419543, № дв 234997</v>
          </cell>
          <cell r="G3082" t="str">
            <v>01.01.95</v>
          </cell>
          <cell r="H3082">
            <v>0.01</v>
          </cell>
          <cell r="I3082">
            <v>0</v>
          </cell>
          <cell r="J3082">
            <v>0</v>
          </cell>
          <cell r="K3082">
            <v>0.01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0.01</v>
          </cell>
          <cell r="Q3082">
            <v>0</v>
          </cell>
          <cell r="R3082">
            <v>123</v>
          </cell>
          <cell r="S3082">
            <v>935</v>
          </cell>
          <cell r="T3082" t="str">
            <v>Амортизация (водопровод)</v>
          </cell>
          <cell r="U3082">
            <v>1880000</v>
          </cell>
          <cell r="V3082">
            <v>17</v>
          </cell>
          <cell r="W3082">
            <v>12</v>
          </cell>
          <cell r="X3082">
            <v>5</v>
          </cell>
          <cell r="Y3082">
            <v>70.588235294117652</v>
          </cell>
          <cell r="Z3082">
            <v>1327058.8235294118</v>
          </cell>
          <cell r="AA3082">
            <v>552941.17647058819</v>
          </cell>
          <cell r="AB3082">
            <v>55294117.647058815</v>
          </cell>
          <cell r="AC3082">
            <v>552941.16647058818</v>
          </cell>
          <cell r="AD3082">
            <v>0</v>
          </cell>
          <cell r="AE3082">
            <v>552941.17647058819</v>
          </cell>
          <cell r="AF3082">
            <v>0</v>
          </cell>
          <cell r="AG3082">
            <v>6911.7647058823532</v>
          </cell>
          <cell r="AH3082">
            <v>9215.6862745098042</v>
          </cell>
        </row>
        <row r="3083">
          <cell r="A3083">
            <v>5853</v>
          </cell>
          <cell r="B3083" t="str">
            <v>Каток ВА-252</v>
          </cell>
          <cell r="C3083">
            <v>10</v>
          </cell>
          <cell r="D3083" t="str">
            <v>10</v>
          </cell>
          <cell r="E3083" t="str">
            <v>11.05.05</v>
          </cell>
          <cell r="F3083" t="str">
            <v/>
          </cell>
          <cell r="G3083" t="str">
            <v xml:space="preserve">  .  .</v>
          </cell>
          <cell r="H3083">
            <v>0.01</v>
          </cell>
          <cell r="I3083">
            <v>0</v>
          </cell>
          <cell r="J3083">
            <v>0</v>
          </cell>
          <cell r="K3083">
            <v>0.01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0.01</v>
          </cell>
          <cell r="Q3083">
            <v>0</v>
          </cell>
          <cell r="R3083">
            <v>123</v>
          </cell>
          <cell r="S3083">
            <v>935</v>
          </cell>
          <cell r="T3083" t="str">
            <v>Амортизация Подъем воды</v>
          </cell>
          <cell r="U3083">
            <v>1440000</v>
          </cell>
          <cell r="V3083">
            <v>19</v>
          </cell>
          <cell r="W3083">
            <v>11</v>
          </cell>
          <cell r="X3083">
            <v>8</v>
          </cell>
          <cell r="Y3083">
            <v>57.894736842105267</v>
          </cell>
          <cell r="Z3083">
            <v>833684.21052631584</v>
          </cell>
          <cell r="AA3083">
            <v>606315.78947368416</v>
          </cell>
          <cell r="AB3083">
            <v>60631578.947368413</v>
          </cell>
          <cell r="AC3083">
            <v>606315.77947368415</v>
          </cell>
          <cell r="AD3083">
            <v>0</v>
          </cell>
          <cell r="AE3083">
            <v>606315.78947368416</v>
          </cell>
          <cell r="AF3083">
            <v>0</v>
          </cell>
          <cell r="AG3083">
            <v>5052.6315789473674</v>
          </cell>
          <cell r="AH3083">
            <v>6315.78947368421</v>
          </cell>
        </row>
        <row r="3084">
          <cell r="A3084">
            <v>5858</v>
          </cell>
          <cell r="B3084" t="str">
            <v>Кан-ция от жил дома по ул Штурмансской</v>
          </cell>
          <cell r="C3084">
            <v>3.6</v>
          </cell>
          <cell r="D3084" t="str">
            <v>28</v>
          </cell>
          <cell r="E3084" t="str">
            <v>11.05.05</v>
          </cell>
          <cell r="F3084" t="str">
            <v/>
          </cell>
          <cell r="G3084" t="str">
            <v xml:space="preserve">  .  .</v>
          </cell>
          <cell r="H3084">
            <v>42982.26</v>
          </cell>
          <cell r="I3084">
            <v>0</v>
          </cell>
          <cell r="J3084">
            <v>0</v>
          </cell>
          <cell r="K3084">
            <v>42982.26</v>
          </cell>
          <cell r="L3084">
            <v>0</v>
          </cell>
          <cell r="M3084">
            <v>128.94999999999999</v>
          </cell>
          <cell r="N3084">
            <v>128.94999999999999</v>
          </cell>
          <cell r="O3084">
            <v>3132.26</v>
          </cell>
          <cell r="P3084">
            <v>39850</v>
          </cell>
          <cell r="Q3084">
            <v>214.91</v>
          </cell>
          <cell r="R3084">
            <v>123</v>
          </cell>
          <cell r="S3084">
            <v>935</v>
          </cell>
          <cell r="T3084" t="str">
            <v>Амортизация (канализация)</v>
          </cell>
          <cell r="U3084">
            <v>2507856</v>
          </cell>
          <cell r="V3084">
            <v>31.2</v>
          </cell>
          <cell r="W3084">
            <v>12</v>
          </cell>
          <cell r="X3084">
            <v>19.2</v>
          </cell>
          <cell r="Y3084">
            <v>38.46153846153846</v>
          </cell>
          <cell r="Z3084">
            <v>964560</v>
          </cell>
          <cell r="AA3084">
            <v>1543296</v>
          </cell>
          <cell r="AB3084">
            <v>38.727628607277289</v>
          </cell>
          <cell r="AC3084">
            <v>1621618.7419814304</v>
          </cell>
          <cell r="AD3084">
            <v>118172.74198143037</v>
          </cell>
          <cell r="AE3084">
            <v>1664601.0019814305</v>
          </cell>
          <cell r="AF3084">
            <v>121305.00198143037</v>
          </cell>
          <cell r="AG3084">
            <v>4993.8030059442917</v>
          </cell>
          <cell r="AH3084">
            <v>6698.333333333333</v>
          </cell>
        </row>
        <row r="3085">
          <cell r="A3085">
            <v>5859</v>
          </cell>
          <cell r="B3085" t="str">
            <v>Канал кол от д 4а.4б ул Мелитоп и а/комб N</v>
          </cell>
          <cell r="C3085">
            <v>3.6</v>
          </cell>
          <cell r="D3085" t="str">
            <v>28</v>
          </cell>
          <cell r="E3085" t="str">
            <v>11.05.05</v>
          </cell>
          <cell r="F3085" t="str">
            <v/>
          </cell>
          <cell r="G3085" t="str">
            <v xml:space="preserve">  .  .</v>
          </cell>
          <cell r="H3085">
            <v>30585.27</v>
          </cell>
          <cell r="I3085">
            <v>0</v>
          </cell>
          <cell r="J3085">
            <v>0</v>
          </cell>
          <cell r="K3085">
            <v>30585.27</v>
          </cell>
          <cell r="L3085">
            <v>0</v>
          </cell>
          <cell r="M3085">
            <v>91.76</v>
          </cell>
          <cell r="N3085">
            <v>91.76</v>
          </cell>
          <cell r="O3085">
            <v>1542.9</v>
          </cell>
          <cell r="P3085">
            <v>29042.37</v>
          </cell>
          <cell r="Q3085">
            <v>152.93</v>
          </cell>
          <cell r="R3085">
            <v>123</v>
          </cell>
          <cell r="S3085">
            <v>935</v>
          </cell>
          <cell r="T3085" t="str">
            <v>Амортизация (канализация)</v>
          </cell>
          <cell r="U3085">
            <v>1183847.5</v>
          </cell>
          <cell r="V3085">
            <v>31.2</v>
          </cell>
          <cell r="W3085">
            <v>12</v>
          </cell>
          <cell r="X3085">
            <v>19.2</v>
          </cell>
          <cell r="Y3085">
            <v>38.46153846153846</v>
          </cell>
          <cell r="Z3085">
            <v>455325.9615384615</v>
          </cell>
          <cell r="AA3085">
            <v>728521.5384615385</v>
          </cell>
          <cell r="AB3085">
            <v>25.084782628330213</v>
          </cell>
          <cell r="AC3085">
            <v>736639.57957878918</v>
          </cell>
          <cell r="AD3085">
            <v>37160.411117250689</v>
          </cell>
          <cell r="AE3085">
            <v>767224.8495787892</v>
          </cell>
          <cell r="AF3085">
            <v>38703.311117250691</v>
          </cell>
          <cell r="AG3085">
            <v>2301.6745487363673</v>
          </cell>
          <cell r="AH3085">
            <v>3161.9858440170942</v>
          </cell>
        </row>
        <row r="3086">
          <cell r="A3086">
            <v>5860</v>
          </cell>
          <cell r="B3086" t="str">
            <v>Стульяп/м жел</v>
          </cell>
          <cell r="C3086">
            <v>8</v>
          </cell>
          <cell r="D3086" t="str">
            <v>13</v>
          </cell>
          <cell r="E3086" t="str">
            <v>11.05.05</v>
          </cell>
          <cell r="F3086" t="str">
            <v/>
          </cell>
          <cell r="G3086" t="str">
            <v xml:space="preserve">  .  .</v>
          </cell>
          <cell r="H3086">
            <v>0.01</v>
          </cell>
          <cell r="I3086">
            <v>0</v>
          </cell>
          <cell r="J3086">
            <v>0</v>
          </cell>
          <cell r="K3086">
            <v>0.01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0.01</v>
          </cell>
          <cell r="Q3086">
            <v>0</v>
          </cell>
          <cell r="R3086">
            <v>125</v>
          </cell>
          <cell r="S3086">
            <v>821.1</v>
          </cell>
          <cell r="T3086" t="str">
            <v>Амортизация (водопровод)</v>
          </cell>
          <cell r="U3086">
            <v>1680</v>
          </cell>
          <cell r="V3086">
            <v>25</v>
          </cell>
          <cell r="W3086">
            <v>14</v>
          </cell>
          <cell r="X3086">
            <v>11</v>
          </cell>
          <cell r="Y3086">
            <v>56</v>
          </cell>
          <cell r="Z3086">
            <v>940.8</v>
          </cell>
          <cell r="AA3086">
            <v>739.2</v>
          </cell>
          <cell r="AB3086">
            <v>73920</v>
          </cell>
          <cell r="AC3086">
            <v>739.19</v>
          </cell>
          <cell r="AD3086">
            <v>0</v>
          </cell>
          <cell r="AE3086">
            <v>739.2</v>
          </cell>
          <cell r="AF3086">
            <v>0</v>
          </cell>
          <cell r="AG3086">
            <v>4.9279999999999999</v>
          </cell>
          <cell r="AH3086">
            <v>5.6000000000000005</v>
          </cell>
        </row>
        <row r="3087">
          <cell r="A3087">
            <v>5861</v>
          </cell>
          <cell r="B3087" t="str">
            <v>Стулья п/м жел</v>
          </cell>
          <cell r="C3087">
            <v>8</v>
          </cell>
          <cell r="D3087" t="str">
            <v>13</v>
          </cell>
          <cell r="E3087" t="str">
            <v>11.05.05</v>
          </cell>
          <cell r="F3087" t="str">
            <v/>
          </cell>
          <cell r="G3087" t="str">
            <v xml:space="preserve">  .  .</v>
          </cell>
          <cell r="H3087">
            <v>0.01</v>
          </cell>
          <cell r="I3087">
            <v>0</v>
          </cell>
          <cell r="J3087">
            <v>0</v>
          </cell>
          <cell r="K3087">
            <v>0.01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0.01</v>
          </cell>
          <cell r="Q3087">
            <v>0</v>
          </cell>
          <cell r="R3087">
            <v>125</v>
          </cell>
          <cell r="S3087">
            <v>935</v>
          </cell>
          <cell r="T3087" t="str">
            <v>Амортизация (водопровод)</v>
          </cell>
          <cell r="U3087">
            <v>1680</v>
          </cell>
          <cell r="V3087">
            <v>25</v>
          </cell>
          <cell r="W3087">
            <v>14</v>
          </cell>
          <cell r="X3087">
            <v>11</v>
          </cell>
          <cell r="Y3087">
            <v>56</v>
          </cell>
          <cell r="Z3087">
            <v>940.8</v>
          </cell>
          <cell r="AA3087">
            <v>739.2</v>
          </cell>
          <cell r="AB3087">
            <v>73920</v>
          </cell>
          <cell r="AC3087">
            <v>739.19</v>
          </cell>
          <cell r="AD3087">
            <v>0</v>
          </cell>
          <cell r="AE3087">
            <v>739.2</v>
          </cell>
          <cell r="AF3087">
            <v>0</v>
          </cell>
          <cell r="AG3087">
            <v>4.9279999999999999</v>
          </cell>
          <cell r="AH3087">
            <v>5.6000000000000005</v>
          </cell>
        </row>
        <row r="3088">
          <cell r="A3088">
            <v>5862</v>
          </cell>
          <cell r="B3088" t="str">
            <v>Стулья п/м жел</v>
          </cell>
          <cell r="C3088">
            <v>8</v>
          </cell>
          <cell r="D3088" t="str">
            <v>13</v>
          </cell>
          <cell r="E3088" t="str">
            <v>11.05.05</v>
          </cell>
          <cell r="F3088" t="str">
            <v/>
          </cell>
          <cell r="G3088" t="str">
            <v xml:space="preserve">  .  .</v>
          </cell>
          <cell r="H3088">
            <v>0.01</v>
          </cell>
          <cell r="I3088">
            <v>0</v>
          </cell>
          <cell r="J3088">
            <v>0</v>
          </cell>
          <cell r="K3088">
            <v>0.01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0.01</v>
          </cell>
          <cell r="Q3088">
            <v>0</v>
          </cell>
          <cell r="R3088">
            <v>125</v>
          </cell>
          <cell r="S3088">
            <v>935</v>
          </cell>
          <cell r="T3088" t="str">
            <v>Амортизация (канализация)</v>
          </cell>
          <cell r="U3088">
            <v>1680</v>
          </cell>
          <cell r="V3088">
            <v>25</v>
          </cell>
          <cell r="W3088">
            <v>14</v>
          </cell>
          <cell r="X3088">
            <v>11</v>
          </cell>
          <cell r="Y3088">
            <v>56</v>
          </cell>
          <cell r="Z3088">
            <v>940.8</v>
          </cell>
          <cell r="AA3088">
            <v>739.2</v>
          </cell>
          <cell r="AB3088">
            <v>73920</v>
          </cell>
          <cell r="AC3088">
            <v>739.19</v>
          </cell>
          <cell r="AD3088">
            <v>0</v>
          </cell>
          <cell r="AE3088">
            <v>739.2</v>
          </cell>
          <cell r="AF3088">
            <v>0</v>
          </cell>
          <cell r="AG3088">
            <v>4.9279999999999999</v>
          </cell>
          <cell r="AH3088">
            <v>5.6000000000000005</v>
          </cell>
        </row>
        <row r="3089">
          <cell r="A3089">
            <v>5863</v>
          </cell>
          <cell r="B3089" t="str">
            <v>Насос</v>
          </cell>
          <cell r="C3089">
            <v>12.5</v>
          </cell>
          <cell r="D3089" t="str">
            <v>8</v>
          </cell>
          <cell r="E3089" t="str">
            <v>27.06.05</v>
          </cell>
          <cell r="F3089" t="str">
            <v/>
          </cell>
          <cell r="G3089" t="str">
            <v xml:space="preserve">  .  .</v>
          </cell>
          <cell r="H3089">
            <v>0.01</v>
          </cell>
          <cell r="I3089">
            <v>0</v>
          </cell>
          <cell r="J3089">
            <v>0</v>
          </cell>
          <cell r="K3089">
            <v>0.01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0.01</v>
          </cell>
          <cell r="Q3089">
            <v>0</v>
          </cell>
          <cell r="R3089">
            <v>123</v>
          </cell>
          <cell r="S3089">
            <v>935</v>
          </cell>
          <cell r="T3089" t="str">
            <v>амортизация (Очистка воды)</v>
          </cell>
          <cell r="U3089">
            <v>44160</v>
          </cell>
          <cell r="V3089">
            <v>15</v>
          </cell>
          <cell r="W3089">
            <v>9</v>
          </cell>
          <cell r="X3089">
            <v>6</v>
          </cell>
          <cell r="Y3089">
            <v>60</v>
          </cell>
          <cell r="Z3089">
            <v>26496</v>
          </cell>
          <cell r="AA3089">
            <v>17664</v>
          </cell>
          <cell r="AB3089">
            <v>1766400</v>
          </cell>
          <cell r="AC3089">
            <v>17663.990000000002</v>
          </cell>
          <cell r="AD3089">
            <v>0</v>
          </cell>
          <cell r="AE3089">
            <v>17664</v>
          </cell>
          <cell r="AF3089">
            <v>0</v>
          </cell>
          <cell r="AG3089">
            <v>184</v>
          </cell>
          <cell r="AH3089">
            <v>245.33333333333334</v>
          </cell>
        </row>
        <row r="3090">
          <cell r="A3090">
            <v>5864</v>
          </cell>
          <cell r="B3090" t="str">
            <v>Кан-ция от школы на 504 учащ Восток5</v>
          </cell>
          <cell r="C3090">
            <v>3.6</v>
          </cell>
          <cell r="D3090" t="str">
            <v>28</v>
          </cell>
          <cell r="E3090" t="str">
            <v>11.05.05</v>
          </cell>
          <cell r="F3090" t="str">
            <v/>
          </cell>
          <cell r="G3090" t="str">
            <v xml:space="preserve">  .  .</v>
          </cell>
          <cell r="H3090">
            <v>412233.38</v>
          </cell>
          <cell r="I3090">
            <v>0</v>
          </cell>
          <cell r="J3090">
            <v>0</v>
          </cell>
          <cell r="K3090">
            <v>412233.38</v>
          </cell>
          <cell r="L3090">
            <v>0</v>
          </cell>
          <cell r="M3090">
            <v>1236.7</v>
          </cell>
          <cell r="N3090">
            <v>1236.7</v>
          </cell>
          <cell r="O3090">
            <v>35851.94</v>
          </cell>
          <cell r="P3090">
            <v>376381.44</v>
          </cell>
          <cell r="Q3090">
            <v>2061.17</v>
          </cell>
          <cell r="R3090">
            <v>123</v>
          </cell>
          <cell r="S3090">
            <v>935</v>
          </cell>
          <cell r="T3090" t="str">
            <v>Амортизация (канализация)</v>
          </cell>
          <cell r="U3090">
            <v>259280.56</v>
          </cell>
          <cell r="V3090">
            <v>31.2</v>
          </cell>
          <cell r="W3090">
            <v>12</v>
          </cell>
          <cell r="X3090">
            <v>19.2</v>
          </cell>
          <cell r="Y3090">
            <v>38.46153846153846</v>
          </cell>
          <cell r="Z3090">
            <v>99723.292307692289</v>
          </cell>
          <cell r="AA3090">
            <v>159557.26769230768</v>
          </cell>
          <cell r="AB3090">
            <v>0.42392437760030804</v>
          </cell>
          <cell r="AC3090">
            <v>-237477.60095742872</v>
          </cell>
          <cell r="AD3090">
            <v>-20653.428649736416</v>
          </cell>
          <cell r="AE3090">
            <v>174755.77904257129</v>
          </cell>
          <cell r="AF3090">
            <v>15198.511350263587</v>
          </cell>
          <cell r="AG3090">
            <v>524.26733712771386</v>
          </cell>
          <cell r="AH3090">
            <v>692.52286324786326</v>
          </cell>
        </row>
        <row r="3091">
          <cell r="A3091">
            <v>5865</v>
          </cell>
          <cell r="B3091" t="str">
            <v>Иловые карты 3 4 5</v>
          </cell>
          <cell r="C3091">
            <v>4.5</v>
          </cell>
          <cell r="D3091" t="str">
            <v>22</v>
          </cell>
          <cell r="E3091" t="str">
            <v>11.05.05</v>
          </cell>
          <cell r="F3091" t="str">
            <v/>
          </cell>
          <cell r="G3091" t="str">
            <v xml:space="preserve">  .  .</v>
          </cell>
          <cell r="H3091">
            <v>13794586.85</v>
          </cell>
          <cell r="I3091">
            <v>0</v>
          </cell>
          <cell r="J3091">
            <v>0</v>
          </cell>
          <cell r="K3091">
            <v>13794586.85</v>
          </cell>
          <cell r="L3091">
            <v>0</v>
          </cell>
          <cell r="M3091">
            <v>51729.7</v>
          </cell>
          <cell r="N3091">
            <v>51729.7</v>
          </cell>
          <cell r="O3091">
            <v>1499126.7</v>
          </cell>
          <cell r="P3091">
            <v>12295460.15</v>
          </cell>
          <cell r="Q3091">
            <v>137945.87</v>
          </cell>
          <cell r="R3091">
            <v>122</v>
          </cell>
          <cell r="S3091">
            <v>935</v>
          </cell>
          <cell r="T3091" t="str">
            <v>Амортизация Очистка сточной жидкости</v>
          </cell>
          <cell r="U3091">
            <v>23373000</v>
          </cell>
          <cell r="V3091">
            <v>56.6</v>
          </cell>
          <cell r="W3091">
            <v>23</v>
          </cell>
          <cell r="X3091">
            <v>33.6</v>
          </cell>
          <cell r="Y3091">
            <v>40.636042402826853</v>
          </cell>
          <cell r="Z3091">
            <v>9497862.19081272</v>
          </cell>
          <cell r="AA3091">
            <v>13875137.80918728</v>
          </cell>
          <cell r="AB3091">
            <v>1.1284764978224324</v>
          </cell>
          <cell r="AC3091">
            <v>1772280.2073953804</v>
          </cell>
          <cell r="AD3091">
            <v>192602.54820810026</v>
          </cell>
          <cell r="AE3091">
            <v>15566867.05739538</v>
          </cell>
          <cell r="AF3091">
            <v>1691729.2482081002</v>
          </cell>
          <cell r="AG3091">
            <v>58375.751465232672</v>
          </cell>
          <cell r="AH3091">
            <v>34412.544169611305</v>
          </cell>
        </row>
        <row r="3092">
          <cell r="A3092">
            <v>5866</v>
          </cell>
          <cell r="B3092" t="str">
            <v>Вод-д по ул Мелитопольской 4а 4б</v>
          </cell>
          <cell r="C3092">
            <v>4</v>
          </cell>
          <cell r="D3092" t="str">
            <v>25</v>
          </cell>
          <cell r="E3092" t="str">
            <v>11.05.05</v>
          </cell>
          <cell r="F3092" t="str">
            <v/>
          </cell>
          <cell r="G3092" t="str">
            <v xml:space="preserve">  .  .</v>
          </cell>
          <cell r="H3092">
            <v>7606.23</v>
          </cell>
          <cell r="I3092">
            <v>0</v>
          </cell>
          <cell r="J3092">
            <v>0</v>
          </cell>
          <cell r="K3092">
            <v>7606.23</v>
          </cell>
          <cell r="L3092">
            <v>0</v>
          </cell>
          <cell r="M3092">
            <v>25.35</v>
          </cell>
          <cell r="N3092">
            <v>25.35</v>
          </cell>
          <cell r="O3092">
            <v>734.91</v>
          </cell>
          <cell r="P3092">
            <v>6871.32</v>
          </cell>
          <cell r="Q3092">
            <v>38.03</v>
          </cell>
          <cell r="R3092">
            <v>123</v>
          </cell>
          <cell r="S3092">
            <v>935</v>
          </cell>
          <cell r="T3092" t="str">
            <v>Амортизация (водопровод)</v>
          </cell>
          <cell r="U3092">
            <v>139500</v>
          </cell>
          <cell r="V3092">
            <v>37</v>
          </cell>
          <cell r="W3092">
            <v>12</v>
          </cell>
          <cell r="X3092">
            <v>25</v>
          </cell>
          <cell r="Y3092">
            <v>32.432432432432435</v>
          </cell>
          <cell r="Z3092">
            <v>45243.243243243247</v>
          </cell>
          <cell r="AA3092">
            <v>94256.756756756746</v>
          </cell>
          <cell r="AB3092">
            <v>13.717416268891094</v>
          </cell>
          <cell r="AC3092">
            <v>96731.593146927509</v>
          </cell>
          <cell r="AD3092">
            <v>9346.1563901707541</v>
          </cell>
          <cell r="AE3092">
            <v>104337.82314692751</v>
          </cell>
          <cell r="AF3092">
            <v>10081.066390170754</v>
          </cell>
          <cell r="AG3092">
            <v>347.79274382309171</v>
          </cell>
          <cell r="AH3092">
            <v>314.18918918918922</v>
          </cell>
        </row>
        <row r="3093">
          <cell r="A3093">
            <v>5867</v>
          </cell>
          <cell r="B3093" t="str">
            <v>Вод-д по ул Лебедева 38 40</v>
          </cell>
          <cell r="C3093">
            <v>4</v>
          </cell>
          <cell r="D3093" t="str">
            <v>25</v>
          </cell>
          <cell r="E3093" t="str">
            <v>11.05.05</v>
          </cell>
          <cell r="F3093" t="str">
            <v/>
          </cell>
          <cell r="G3093" t="str">
            <v xml:space="preserve">  .  .</v>
          </cell>
          <cell r="H3093">
            <v>53691.18</v>
          </cell>
          <cell r="I3093">
            <v>0</v>
          </cell>
          <cell r="J3093">
            <v>0</v>
          </cell>
          <cell r="K3093">
            <v>53691.18</v>
          </cell>
          <cell r="L3093">
            <v>0</v>
          </cell>
          <cell r="M3093">
            <v>178.97</v>
          </cell>
          <cell r="N3093">
            <v>178.97</v>
          </cell>
          <cell r="O3093">
            <v>2388.4499999999998</v>
          </cell>
          <cell r="P3093">
            <v>51302.73</v>
          </cell>
          <cell r="Q3093">
            <v>268.45999999999998</v>
          </cell>
          <cell r="R3093">
            <v>123</v>
          </cell>
          <cell r="S3093">
            <v>935</v>
          </cell>
          <cell r="T3093" t="str">
            <v>Амортизация (водопровод)</v>
          </cell>
          <cell r="U3093">
            <v>202050</v>
          </cell>
          <cell r="V3093">
            <v>37</v>
          </cell>
          <cell r="W3093">
            <v>12</v>
          </cell>
          <cell r="X3093">
            <v>25</v>
          </cell>
          <cell r="Y3093">
            <v>32.432432432432435</v>
          </cell>
          <cell r="Z3093">
            <v>65529.729729729734</v>
          </cell>
          <cell r="AA3093">
            <v>136520.27027027027</v>
          </cell>
          <cell r="AB3093">
            <v>2.6610722328084737</v>
          </cell>
          <cell r="AC3093">
            <v>89184.928244721668</v>
          </cell>
          <cell r="AD3093">
            <v>3967.3879744513988</v>
          </cell>
          <cell r="AE3093">
            <v>142876.10824472166</v>
          </cell>
          <cell r="AF3093">
            <v>6355.8379744513986</v>
          </cell>
          <cell r="AG3093">
            <v>476.25369414907226</v>
          </cell>
          <cell r="AH3093">
            <v>455.06756756756755</v>
          </cell>
        </row>
        <row r="3094">
          <cell r="A3094">
            <v>5868</v>
          </cell>
          <cell r="B3094" t="str">
            <v>Вод-д по ул Штурманская 2-10</v>
          </cell>
          <cell r="C3094">
            <v>4</v>
          </cell>
          <cell r="D3094" t="str">
            <v>25</v>
          </cell>
          <cell r="E3094" t="str">
            <v>11.05.05</v>
          </cell>
          <cell r="F3094" t="str">
            <v/>
          </cell>
          <cell r="G3094" t="str">
            <v xml:space="preserve">  .  .</v>
          </cell>
          <cell r="H3094">
            <v>56094.02</v>
          </cell>
          <cell r="I3094">
            <v>0</v>
          </cell>
          <cell r="J3094">
            <v>0</v>
          </cell>
          <cell r="K3094">
            <v>56094.02</v>
          </cell>
          <cell r="L3094">
            <v>0</v>
          </cell>
          <cell r="M3094">
            <v>186.98</v>
          </cell>
          <cell r="N3094">
            <v>186.98</v>
          </cell>
          <cell r="O3094">
            <v>2161.85</v>
          </cell>
          <cell r="P3094">
            <v>53932.17</v>
          </cell>
          <cell r="Q3094">
            <v>280.47000000000003</v>
          </cell>
          <cell r="R3094">
            <v>123</v>
          </cell>
          <cell r="S3094">
            <v>935</v>
          </cell>
          <cell r="T3094" t="str">
            <v>Амортизация (водопровод)</v>
          </cell>
          <cell r="U3094">
            <v>1025472</v>
          </cell>
          <cell r="V3094">
            <v>41</v>
          </cell>
          <cell r="W3094">
            <v>12</v>
          </cell>
          <cell r="X3094">
            <v>29</v>
          </cell>
          <cell r="Y3094">
            <v>29.268292682926827</v>
          </cell>
          <cell r="Z3094">
            <v>300138.14634146338</v>
          </cell>
          <cell r="AA3094">
            <v>725333.85365853668</v>
          </cell>
          <cell r="AB3094">
            <v>13.449001841730764</v>
          </cell>
          <cell r="AC3094">
            <v>698314.55829008226</v>
          </cell>
          <cell r="AD3094">
            <v>26912.874631545652</v>
          </cell>
          <cell r="AE3094">
            <v>754408.57829008228</v>
          </cell>
          <cell r="AF3094">
            <v>29074.72463154565</v>
          </cell>
          <cell r="AG3094">
            <v>2514.6952609669411</v>
          </cell>
          <cell r="AH3094">
            <v>2084.2926829268295</v>
          </cell>
        </row>
        <row r="3095">
          <cell r="A3095">
            <v>5871</v>
          </cell>
          <cell r="B3095" t="str">
            <v>Шкаф 2-х створчат с антрессол</v>
          </cell>
          <cell r="C3095">
            <v>8</v>
          </cell>
          <cell r="D3095" t="str">
            <v>13</v>
          </cell>
          <cell r="E3095" t="str">
            <v>11.05.05</v>
          </cell>
          <cell r="F3095" t="str">
            <v/>
          </cell>
          <cell r="G3095" t="str">
            <v xml:space="preserve">  .  .</v>
          </cell>
          <cell r="H3095">
            <v>0.01</v>
          </cell>
          <cell r="I3095">
            <v>0</v>
          </cell>
          <cell r="J3095">
            <v>0</v>
          </cell>
          <cell r="K3095">
            <v>0.01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0.01</v>
          </cell>
          <cell r="Q3095">
            <v>0</v>
          </cell>
          <cell r="R3095">
            <v>125</v>
          </cell>
          <cell r="S3095">
            <v>935</v>
          </cell>
          <cell r="T3095" t="str">
            <v>Амортизация (водопровод)</v>
          </cell>
          <cell r="U3095">
            <v>25000</v>
          </cell>
          <cell r="V3095">
            <v>25</v>
          </cell>
          <cell r="W3095">
            <v>14</v>
          </cell>
          <cell r="X3095">
            <v>11</v>
          </cell>
          <cell r="Y3095">
            <v>56</v>
          </cell>
          <cell r="Z3095">
            <v>14000</v>
          </cell>
          <cell r="AA3095">
            <v>11000</v>
          </cell>
          <cell r="AB3095">
            <v>1100000</v>
          </cell>
          <cell r="AC3095">
            <v>10999.99</v>
          </cell>
          <cell r="AD3095">
            <v>0</v>
          </cell>
          <cell r="AE3095">
            <v>11000</v>
          </cell>
          <cell r="AF3095">
            <v>0</v>
          </cell>
          <cell r="AG3095">
            <v>73.333333333333329</v>
          </cell>
          <cell r="AH3095">
            <v>83.333333333333329</v>
          </cell>
        </row>
        <row r="3096">
          <cell r="A3096">
            <v>5878</v>
          </cell>
          <cell r="B3096" t="str">
            <v>Вод-д 700 к м.этажн.застройке Ю-В</v>
          </cell>
          <cell r="C3096">
            <v>4</v>
          </cell>
          <cell r="D3096" t="str">
            <v>25</v>
          </cell>
          <cell r="E3096" t="str">
            <v>11.05.05</v>
          </cell>
          <cell r="F3096" t="str">
            <v/>
          </cell>
          <cell r="G3096" t="str">
            <v xml:space="preserve">  .  .</v>
          </cell>
          <cell r="H3096">
            <v>1755021.03</v>
          </cell>
          <cell r="I3096">
            <v>0</v>
          </cell>
          <cell r="J3096">
            <v>0</v>
          </cell>
          <cell r="K3096">
            <v>1755021.03</v>
          </cell>
          <cell r="L3096">
            <v>0</v>
          </cell>
          <cell r="M3096">
            <v>5850.07</v>
          </cell>
          <cell r="N3096">
            <v>5850.07</v>
          </cell>
          <cell r="O3096">
            <v>169593.53</v>
          </cell>
          <cell r="P3096">
            <v>1585427.5</v>
          </cell>
          <cell r="Q3096">
            <v>8775.11</v>
          </cell>
          <cell r="R3096">
            <v>123</v>
          </cell>
          <cell r="S3096">
            <v>935</v>
          </cell>
          <cell r="T3096" t="str">
            <v>Амортизация (водопровод)</v>
          </cell>
          <cell r="U3096">
            <v>44874900</v>
          </cell>
          <cell r="V3096">
            <v>37</v>
          </cell>
          <cell r="W3096">
            <v>12</v>
          </cell>
          <cell r="X3096">
            <v>25</v>
          </cell>
          <cell r="Y3096">
            <v>32.432432432432435</v>
          </cell>
          <cell r="Z3096">
            <v>14554021.621621622</v>
          </cell>
          <cell r="AA3096">
            <v>30320878.378378376</v>
          </cell>
          <cell r="AB3096">
            <v>19.124733473071696</v>
          </cell>
          <cell r="AC3096">
            <v>31809288.408385769</v>
          </cell>
          <cell r="AD3096">
            <v>3073837.5300073889</v>
          </cell>
          <cell r="AE3096">
            <v>33564309.43838577</v>
          </cell>
          <cell r="AF3096">
            <v>3243431.0600073887</v>
          </cell>
          <cell r="AG3096">
            <v>111881.03146128589</v>
          </cell>
          <cell r="AH3096">
            <v>101069.5945945946</v>
          </cell>
        </row>
        <row r="3097">
          <cell r="A3097">
            <v>5879</v>
          </cell>
          <cell r="B3097" t="str">
            <v>Телеантенна</v>
          </cell>
          <cell r="C3097">
            <v>15</v>
          </cell>
          <cell r="D3097" t="str">
            <v>7</v>
          </cell>
          <cell r="E3097" t="str">
            <v>11.05.05</v>
          </cell>
          <cell r="F3097" t="str">
            <v/>
          </cell>
          <cell r="G3097" t="str">
            <v xml:space="preserve">  .  .</v>
          </cell>
          <cell r="H3097">
            <v>0.01</v>
          </cell>
          <cell r="I3097">
            <v>0</v>
          </cell>
          <cell r="J3097">
            <v>0</v>
          </cell>
          <cell r="K3097">
            <v>0.01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0.01</v>
          </cell>
          <cell r="Q3097">
            <v>0</v>
          </cell>
          <cell r="R3097">
            <v>123</v>
          </cell>
          <cell r="S3097">
            <v>821.1</v>
          </cell>
          <cell r="T3097" t="str">
            <v>Амортизация Водопровод</v>
          </cell>
          <cell r="U3097">
            <v>3200</v>
          </cell>
          <cell r="V3097">
            <v>7</v>
          </cell>
          <cell r="W3097">
            <v>2</v>
          </cell>
          <cell r="X3097">
            <v>5</v>
          </cell>
          <cell r="Y3097">
            <v>28.571428571428569</v>
          </cell>
          <cell r="Z3097">
            <v>914.28571428571422</v>
          </cell>
          <cell r="AA3097">
            <v>2285.7142857142858</v>
          </cell>
          <cell r="AB3097">
            <v>228571.42857142858</v>
          </cell>
          <cell r="AC3097">
            <v>2285.7042857142856</v>
          </cell>
          <cell r="AD3097">
            <v>0</v>
          </cell>
          <cell r="AE3097">
            <v>2285.7142857142858</v>
          </cell>
          <cell r="AF3097">
            <v>0</v>
          </cell>
          <cell r="AG3097">
            <v>28.571428571428573</v>
          </cell>
          <cell r="AH3097">
            <v>38.095238095238095</v>
          </cell>
        </row>
        <row r="3098">
          <cell r="A3098">
            <v>5880</v>
          </cell>
          <cell r="B3098" t="str">
            <v>Телеантенна</v>
          </cell>
          <cell r="C3098">
            <v>15</v>
          </cell>
          <cell r="D3098" t="str">
            <v>7</v>
          </cell>
          <cell r="E3098" t="str">
            <v>11.05.05</v>
          </cell>
          <cell r="F3098" t="str">
            <v/>
          </cell>
          <cell r="G3098" t="str">
            <v xml:space="preserve">  .  .</v>
          </cell>
          <cell r="H3098">
            <v>0.01</v>
          </cell>
          <cell r="I3098">
            <v>0</v>
          </cell>
          <cell r="J3098">
            <v>0</v>
          </cell>
          <cell r="K3098">
            <v>0.01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0.01</v>
          </cell>
          <cell r="Q3098">
            <v>0</v>
          </cell>
          <cell r="R3098">
            <v>123</v>
          </cell>
          <cell r="S3098">
            <v>821.1</v>
          </cell>
          <cell r="T3098" t="str">
            <v>Амортизация Водопровод</v>
          </cell>
          <cell r="U3098">
            <v>3200</v>
          </cell>
          <cell r="V3098">
            <v>7</v>
          </cell>
          <cell r="W3098">
            <v>2</v>
          </cell>
          <cell r="X3098">
            <v>5</v>
          </cell>
          <cell r="Y3098">
            <v>28.571428571428569</v>
          </cell>
          <cell r="Z3098">
            <v>914.28571428571422</v>
          </cell>
          <cell r="AA3098">
            <v>2285.7142857142858</v>
          </cell>
          <cell r="AB3098">
            <v>228571.42857142858</v>
          </cell>
          <cell r="AC3098">
            <v>2285.7042857142856</v>
          </cell>
          <cell r="AD3098">
            <v>0</v>
          </cell>
          <cell r="AE3098">
            <v>2285.7142857142858</v>
          </cell>
          <cell r="AF3098">
            <v>0</v>
          </cell>
          <cell r="AG3098">
            <v>28.571428571428573</v>
          </cell>
          <cell r="AH3098">
            <v>38.095238095238095</v>
          </cell>
        </row>
        <row r="3099">
          <cell r="A3099">
            <v>5881</v>
          </cell>
          <cell r="B3099" t="str">
            <v>Телеантенна</v>
          </cell>
          <cell r="C3099">
            <v>15</v>
          </cell>
          <cell r="D3099" t="str">
            <v>7</v>
          </cell>
          <cell r="E3099" t="str">
            <v>11.05.05</v>
          </cell>
          <cell r="F3099" t="str">
            <v/>
          </cell>
          <cell r="G3099" t="str">
            <v xml:space="preserve">  .  .</v>
          </cell>
          <cell r="H3099">
            <v>0.01</v>
          </cell>
          <cell r="I3099">
            <v>0</v>
          </cell>
          <cell r="J3099">
            <v>0</v>
          </cell>
          <cell r="K3099">
            <v>0.01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0.01</v>
          </cell>
          <cell r="Q3099">
            <v>0</v>
          </cell>
          <cell r="R3099">
            <v>123</v>
          </cell>
          <cell r="S3099">
            <v>821.1</v>
          </cell>
          <cell r="T3099" t="str">
            <v>Амортизация Водопровод</v>
          </cell>
          <cell r="U3099">
            <v>3200</v>
          </cell>
          <cell r="V3099">
            <v>7</v>
          </cell>
          <cell r="W3099">
            <v>2</v>
          </cell>
          <cell r="X3099">
            <v>5</v>
          </cell>
          <cell r="Y3099">
            <v>28.571428571428569</v>
          </cell>
          <cell r="Z3099">
            <v>914.28571428571422</v>
          </cell>
          <cell r="AA3099">
            <v>2285.7142857142858</v>
          </cell>
          <cell r="AB3099">
            <v>228571.42857142858</v>
          </cell>
          <cell r="AC3099">
            <v>2285.7042857142856</v>
          </cell>
          <cell r="AD3099">
            <v>0</v>
          </cell>
          <cell r="AE3099">
            <v>2285.7142857142858</v>
          </cell>
          <cell r="AF3099">
            <v>0</v>
          </cell>
          <cell r="AG3099">
            <v>28.571428571428573</v>
          </cell>
          <cell r="AH3099">
            <v>38.095238095238095</v>
          </cell>
        </row>
        <row r="3100">
          <cell r="A3100">
            <v>5882</v>
          </cell>
          <cell r="B3100" t="str">
            <v>Телеантенна</v>
          </cell>
          <cell r="C3100">
            <v>15</v>
          </cell>
          <cell r="D3100" t="str">
            <v>7</v>
          </cell>
          <cell r="E3100" t="str">
            <v>11.05.05</v>
          </cell>
          <cell r="F3100" t="str">
            <v/>
          </cell>
          <cell r="G3100" t="str">
            <v xml:space="preserve">  .  .</v>
          </cell>
          <cell r="H3100">
            <v>0.01</v>
          </cell>
          <cell r="I3100">
            <v>0</v>
          </cell>
          <cell r="J3100">
            <v>0</v>
          </cell>
          <cell r="K3100">
            <v>0.01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0.01</v>
          </cell>
          <cell r="Q3100">
            <v>0</v>
          </cell>
          <cell r="R3100">
            <v>123</v>
          </cell>
          <cell r="S3100">
            <v>821.1</v>
          </cell>
          <cell r="T3100" t="str">
            <v>Амортизация Водопровод</v>
          </cell>
          <cell r="U3100">
            <v>3200</v>
          </cell>
          <cell r="V3100">
            <v>7</v>
          </cell>
          <cell r="W3100">
            <v>2</v>
          </cell>
          <cell r="X3100">
            <v>5</v>
          </cell>
          <cell r="Y3100">
            <v>28.571428571428569</v>
          </cell>
          <cell r="Z3100">
            <v>914.28571428571422</v>
          </cell>
          <cell r="AA3100">
            <v>2285.7142857142858</v>
          </cell>
          <cell r="AB3100">
            <v>228571.42857142858</v>
          </cell>
          <cell r="AC3100">
            <v>2285.7042857142856</v>
          </cell>
          <cell r="AD3100">
            <v>0</v>
          </cell>
          <cell r="AE3100">
            <v>2285.7142857142858</v>
          </cell>
          <cell r="AF3100">
            <v>0</v>
          </cell>
          <cell r="AG3100">
            <v>28.571428571428573</v>
          </cell>
          <cell r="AH3100">
            <v>38.095238095238095</v>
          </cell>
        </row>
        <row r="3101">
          <cell r="A3101">
            <v>5883</v>
          </cell>
          <cell r="B3101" t="str">
            <v>Телеантенна</v>
          </cell>
          <cell r="C3101">
            <v>15</v>
          </cell>
          <cell r="D3101" t="str">
            <v>7</v>
          </cell>
          <cell r="E3101" t="str">
            <v>11.05.05</v>
          </cell>
          <cell r="F3101" t="str">
            <v/>
          </cell>
          <cell r="G3101" t="str">
            <v xml:space="preserve">  .  .</v>
          </cell>
          <cell r="H3101">
            <v>0.01</v>
          </cell>
          <cell r="I3101">
            <v>0</v>
          </cell>
          <cell r="J3101">
            <v>0</v>
          </cell>
          <cell r="K3101">
            <v>0.01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0.01</v>
          </cell>
          <cell r="Q3101">
            <v>0</v>
          </cell>
          <cell r="R3101">
            <v>123</v>
          </cell>
          <cell r="S3101">
            <v>821.1</v>
          </cell>
          <cell r="T3101" t="str">
            <v>Амортизация Водопровод</v>
          </cell>
          <cell r="U3101">
            <v>3200</v>
          </cell>
          <cell r="V3101">
            <v>7</v>
          </cell>
          <cell r="W3101">
            <v>2</v>
          </cell>
          <cell r="X3101">
            <v>5</v>
          </cell>
          <cell r="Y3101">
            <v>28.571428571428569</v>
          </cell>
          <cell r="Z3101">
            <v>914.28571428571422</v>
          </cell>
          <cell r="AA3101">
            <v>2285.7142857142858</v>
          </cell>
          <cell r="AB3101">
            <v>228571.42857142858</v>
          </cell>
          <cell r="AC3101">
            <v>2285.7042857142856</v>
          </cell>
          <cell r="AD3101">
            <v>0</v>
          </cell>
          <cell r="AE3101">
            <v>2285.7142857142858</v>
          </cell>
          <cell r="AF3101">
            <v>0</v>
          </cell>
          <cell r="AG3101">
            <v>28.571428571428573</v>
          </cell>
          <cell r="AH3101">
            <v>38.095238095238095</v>
          </cell>
        </row>
        <row r="3102">
          <cell r="A3102">
            <v>5884</v>
          </cell>
          <cell r="B3102" t="str">
            <v>Телеантенна</v>
          </cell>
          <cell r="C3102">
            <v>15</v>
          </cell>
          <cell r="D3102" t="str">
            <v>7</v>
          </cell>
          <cell r="E3102" t="str">
            <v>11.05.05</v>
          </cell>
          <cell r="F3102" t="str">
            <v/>
          </cell>
          <cell r="G3102" t="str">
            <v xml:space="preserve">  .  .</v>
          </cell>
          <cell r="H3102">
            <v>0.01</v>
          </cell>
          <cell r="I3102">
            <v>0</v>
          </cell>
          <cell r="J3102">
            <v>0</v>
          </cell>
          <cell r="K3102">
            <v>0.01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0.01</v>
          </cell>
          <cell r="Q3102">
            <v>0</v>
          </cell>
          <cell r="R3102">
            <v>123</v>
          </cell>
          <cell r="S3102">
            <v>821.1</v>
          </cell>
          <cell r="T3102" t="str">
            <v>Амортизация Водопровод</v>
          </cell>
          <cell r="U3102">
            <v>3200</v>
          </cell>
          <cell r="V3102">
            <v>7</v>
          </cell>
          <cell r="W3102">
            <v>2</v>
          </cell>
          <cell r="X3102">
            <v>5</v>
          </cell>
          <cell r="Y3102">
            <v>28.571428571428569</v>
          </cell>
          <cell r="Z3102">
            <v>914.28571428571422</v>
          </cell>
          <cell r="AA3102">
            <v>2285.7142857142858</v>
          </cell>
          <cell r="AB3102">
            <v>228571.42857142858</v>
          </cell>
          <cell r="AC3102">
            <v>2285.7042857142856</v>
          </cell>
          <cell r="AD3102">
            <v>0</v>
          </cell>
          <cell r="AE3102">
            <v>2285.7142857142858</v>
          </cell>
          <cell r="AF3102">
            <v>0</v>
          </cell>
          <cell r="AG3102">
            <v>28.571428571428573</v>
          </cell>
          <cell r="AH3102">
            <v>38.095238095238095</v>
          </cell>
        </row>
        <row r="3103">
          <cell r="A3103">
            <v>5885</v>
          </cell>
          <cell r="B3103" t="str">
            <v>Телеантенна</v>
          </cell>
          <cell r="C3103">
            <v>15</v>
          </cell>
          <cell r="D3103" t="str">
            <v>7</v>
          </cell>
          <cell r="E3103" t="str">
            <v>11.05.05</v>
          </cell>
          <cell r="F3103" t="str">
            <v/>
          </cell>
          <cell r="G3103" t="str">
            <v xml:space="preserve">  .  .</v>
          </cell>
          <cell r="H3103">
            <v>0.01</v>
          </cell>
          <cell r="I3103">
            <v>0</v>
          </cell>
          <cell r="J3103">
            <v>0</v>
          </cell>
          <cell r="K3103">
            <v>0.01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0.01</v>
          </cell>
          <cell r="Q3103">
            <v>0</v>
          </cell>
          <cell r="R3103">
            <v>123</v>
          </cell>
          <cell r="S3103">
            <v>821.1</v>
          </cell>
          <cell r="T3103" t="str">
            <v>Амортизация Водопровод</v>
          </cell>
          <cell r="U3103">
            <v>3200</v>
          </cell>
          <cell r="V3103">
            <v>7</v>
          </cell>
          <cell r="W3103">
            <v>2</v>
          </cell>
          <cell r="X3103">
            <v>5</v>
          </cell>
          <cell r="Y3103">
            <v>28.571428571428569</v>
          </cell>
          <cell r="Z3103">
            <v>914.28571428571422</v>
          </cell>
          <cell r="AA3103">
            <v>2285.7142857142858</v>
          </cell>
          <cell r="AB3103">
            <v>228571.42857142858</v>
          </cell>
          <cell r="AC3103">
            <v>2285.7042857142856</v>
          </cell>
          <cell r="AD3103">
            <v>0</v>
          </cell>
          <cell r="AE3103">
            <v>2285.7142857142858</v>
          </cell>
          <cell r="AF3103">
            <v>0</v>
          </cell>
          <cell r="AG3103">
            <v>28.571428571428573</v>
          </cell>
          <cell r="AH3103">
            <v>38.095238095238095</v>
          </cell>
        </row>
        <row r="3104">
          <cell r="A3104">
            <v>5886</v>
          </cell>
          <cell r="B3104" t="str">
            <v>Телеантенна</v>
          </cell>
          <cell r="C3104">
            <v>15</v>
          </cell>
          <cell r="D3104" t="str">
            <v>7</v>
          </cell>
          <cell r="E3104" t="str">
            <v>11.05.05</v>
          </cell>
          <cell r="F3104" t="str">
            <v/>
          </cell>
          <cell r="G3104" t="str">
            <v xml:space="preserve">  .  .</v>
          </cell>
          <cell r="H3104">
            <v>0.01</v>
          </cell>
          <cell r="I3104">
            <v>0</v>
          </cell>
          <cell r="J3104">
            <v>0</v>
          </cell>
          <cell r="K3104">
            <v>0.01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0.01</v>
          </cell>
          <cell r="Q3104">
            <v>0</v>
          </cell>
          <cell r="R3104">
            <v>123</v>
          </cell>
          <cell r="S3104">
            <v>821.1</v>
          </cell>
          <cell r="T3104" t="str">
            <v>Амортизация Водопровод</v>
          </cell>
          <cell r="U3104">
            <v>3200</v>
          </cell>
          <cell r="V3104">
            <v>7</v>
          </cell>
          <cell r="W3104">
            <v>2</v>
          </cell>
          <cell r="X3104">
            <v>5</v>
          </cell>
          <cell r="Y3104">
            <v>28.571428571428569</v>
          </cell>
          <cell r="Z3104">
            <v>914.28571428571422</v>
          </cell>
          <cell r="AA3104">
            <v>2285.7142857142858</v>
          </cell>
          <cell r="AB3104">
            <v>228571.42857142858</v>
          </cell>
          <cell r="AC3104">
            <v>2285.7042857142856</v>
          </cell>
          <cell r="AD3104">
            <v>0</v>
          </cell>
          <cell r="AE3104">
            <v>2285.7142857142858</v>
          </cell>
          <cell r="AF3104">
            <v>0</v>
          </cell>
          <cell r="AG3104">
            <v>28.571428571428573</v>
          </cell>
          <cell r="AH3104">
            <v>38.095238095238095</v>
          </cell>
        </row>
        <row r="3105">
          <cell r="A3105">
            <v>5887</v>
          </cell>
          <cell r="B3105" t="str">
            <v>Телеантенна</v>
          </cell>
          <cell r="C3105">
            <v>15</v>
          </cell>
          <cell r="D3105" t="str">
            <v>7</v>
          </cell>
          <cell r="E3105" t="str">
            <v>11.05.05</v>
          </cell>
          <cell r="F3105" t="str">
            <v/>
          </cell>
          <cell r="G3105" t="str">
            <v xml:space="preserve">  .  .</v>
          </cell>
          <cell r="H3105">
            <v>0.01</v>
          </cell>
          <cell r="I3105">
            <v>0</v>
          </cell>
          <cell r="J3105">
            <v>0</v>
          </cell>
          <cell r="K3105">
            <v>0.01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0.01</v>
          </cell>
          <cell r="Q3105">
            <v>0</v>
          </cell>
          <cell r="R3105">
            <v>123</v>
          </cell>
          <cell r="S3105">
            <v>821.1</v>
          </cell>
          <cell r="T3105" t="str">
            <v>Амортизация Водопровод</v>
          </cell>
          <cell r="U3105">
            <v>3200</v>
          </cell>
          <cell r="V3105">
            <v>7</v>
          </cell>
          <cell r="W3105">
            <v>2</v>
          </cell>
          <cell r="X3105">
            <v>5</v>
          </cell>
          <cell r="Y3105">
            <v>28.571428571428569</v>
          </cell>
          <cell r="Z3105">
            <v>914.28571428571422</v>
          </cell>
          <cell r="AA3105">
            <v>2285.7142857142858</v>
          </cell>
          <cell r="AB3105">
            <v>228571.42857142858</v>
          </cell>
          <cell r="AC3105">
            <v>2285.7042857142856</v>
          </cell>
          <cell r="AD3105">
            <v>0</v>
          </cell>
          <cell r="AE3105">
            <v>2285.7142857142858</v>
          </cell>
          <cell r="AF3105">
            <v>0</v>
          </cell>
          <cell r="AG3105">
            <v>28.571428571428573</v>
          </cell>
          <cell r="AH3105">
            <v>38.095238095238095</v>
          </cell>
        </row>
        <row r="3106">
          <cell r="A3106">
            <v>5888</v>
          </cell>
          <cell r="B3106" t="str">
            <v>Телеантенна</v>
          </cell>
          <cell r="C3106">
            <v>15</v>
          </cell>
          <cell r="D3106" t="str">
            <v>7</v>
          </cell>
          <cell r="E3106" t="str">
            <v>11.05.05</v>
          </cell>
          <cell r="F3106" t="str">
            <v/>
          </cell>
          <cell r="G3106" t="str">
            <v xml:space="preserve">  .  .</v>
          </cell>
          <cell r="H3106">
            <v>0.01</v>
          </cell>
          <cell r="I3106">
            <v>0</v>
          </cell>
          <cell r="J3106">
            <v>0</v>
          </cell>
          <cell r="K3106">
            <v>0.01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0.01</v>
          </cell>
          <cell r="Q3106">
            <v>0</v>
          </cell>
          <cell r="R3106">
            <v>123</v>
          </cell>
          <cell r="S3106">
            <v>821.1</v>
          </cell>
          <cell r="T3106" t="str">
            <v>Амортизация Водопровод</v>
          </cell>
          <cell r="U3106">
            <v>3200</v>
          </cell>
          <cell r="V3106">
            <v>7</v>
          </cell>
          <cell r="W3106">
            <v>2</v>
          </cell>
          <cell r="X3106">
            <v>5</v>
          </cell>
          <cell r="Y3106">
            <v>28.571428571428569</v>
          </cell>
          <cell r="Z3106">
            <v>914.28571428571422</v>
          </cell>
          <cell r="AA3106">
            <v>2285.7142857142858</v>
          </cell>
          <cell r="AB3106">
            <v>228571.42857142858</v>
          </cell>
          <cell r="AC3106">
            <v>2285.7042857142856</v>
          </cell>
          <cell r="AD3106">
            <v>0</v>
          </cell>
          <cell r="AE3106">
            <v>2285.7142857142858</v>
          </cell>
          <cell r="AF3106">
            <v>0</v>
          </cell>
          <cell r="AG3106">
            <v>28.571428571428573</v>
          </cell>
          <cell r="AH3106">
            <v>38.095238095238095</v>
          </cell>
        </row>
        <row r="3107">
          <cell r="A3107">
            <v>5889</v>
          </cell>
          <cell r="B3107" t="str">
            <v>Станция РХ</v>
          </cell>
          <cell r="C3107">
            <v>15</v>
          </cell>
          <cell r="D3107" t="str">
            <v>7</v>
          </cell>
          <cell r="E3107" t="str">
            <v>11.05.05</v>
          </cell>
          <cell r="F3107" t="str">
            <v/>
          </cell>
          <cell r="G3107" t="str">
            <v xml:space="preserve">  .  .</v>
          </cell>
          <cell r="H3107">
            <v>0.01</v>
          </cell>
          <cell r="I3107">
            <v>0</v>
          </cell>
          <cell r="J3107">
            <v>0</v>
          </cell>
          <cell r="K3107">
            <v>0.01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0.01</v>
          </cell>
          <cell r="Q3107">
            <v>0</v>
          </cell>
          <cell r="R3107">
            <v>123</v>
          </cell>
          <cell r="S3107">
            <v>821.1</v>
          </cell>
          <cell r="T3107" t="str">
            <v/>
          </cell>
          <cell r="U3107">
            <v>11000</v>
          </cell>
          <cell r="V3107">
            <v>13</v>
          </cell>
          <cell r="W3107">
            <v>8</v>
          </cell>
          <cell r="X3107">
            <v>5</v>
          </cell>
          <cell r="Y3107">
            <v>61.53846153846154</v>
          </cell>
          <cell r="Z3107">
            <v>6769.2307692307695</v>
          </cell>
          <cell r="AA3107">
            <v>4230.7692307692305</v>
          </cell>
          <cell r="AB3107">
            <v>423076.92307692306</v>
          </cell>
          <cell r="AC3107">
            <v>4230.7592307692303</v>
          </cell>
          <cell r="AD3107">
            <v>0</v>
          </cell>
          <cell r="AE3107">
            <v>4230.7692307692305</v>
          </cell>
          <cell r="AF3107">
            <v>0</v>
          </cell>
          <cell r="AG3107">
            <v>52.88461538461538</v>
          </cell>
          <cell r="AH3107">
            <v>70.512820512820511</v>
          </cell>
        </row>
        <row r="3108">
          <cell r="A3108">
            <v>5894</v>
          </cell>
          <cell r="B3108" t="str">
            <v>Шкаф 2х створч с антрис</v>
          </cell>
          <cell r="C3108">
            <v>8</v>
          </cell>
          <cell r="D3108" t="str">
            <v>13</v>
          </cell>
          <cell r="E3108" t="str">
            <v>11.05.05</v>
          </cell>
          <cell r="F3108" t="str">
            <v/>
          </cell>
          <cell r="G3108" t="str">
            <v xml:space="preserve">  .  .</v>
          </cell>
          <cell r="H3108">
            <v>0.01</v>
          </cell>
          <cell r="I3108">
            <v>0</v>
          </cell>
          <cell r="J3108">
            <v>0</v>
          </cell>
          <cell r="K3108">
            <v>0.01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0.01</v>
          </cell>
          <cell r="Q3108">
            <v>0</v>
          </cell>
          <cell r="R3108">
            <v>125</v>
          </cell>
          <cell r="S3108">
            <v>935</v>
          </cell>
          <cell r="T3108" t="str">
            <v>Амортизация (водопровод)</v>
          </cell>
          <cell r="U3108">
            <v>25000</v>
          </cell>
          <cell r="V3108">
            <v>25</v>
          </cell>
          <cell r="W3108">
            <v>14</v>
          </cell>
          <cell r="X3108">
            <v>11</v>
          </cell>
          <cell r="Y3108">
            <v>56</v>
          </cell>
          <cell r="Z3108">
            <v>14000</v>
          </cell>
          <cell r="AA3108">
            <v>11000</v>
          </cell>
          <cell r="AB3108">
            <v>1100000</v>
          </cell>
          <cell r="AC3108">
            <v>10999.99</v>
          </cell>
          <cell r="AD3108">
            <v>0</v>
          </cell>
          <cell r="AE3108">
            <v>11000</v>
          </cell>
          <cell r="AF3108">
            <v>0</v>
          </cell>
          <cell r="AG3108">
            <v>73.333333333333329</v>
          </cell>
          <cell r="AH3108">
            <v>83.333333333333329</v>
          </cell>
        </row>
        <row r="3109">
          <cell r="A3109">
            <v>5896</v>
          </cell>
          <cell r="B3109" t="str">
            <v>Шкаф с антрис</v>
          </cell>
          <cell r="C3109">
            <v>8</v>
          </cell>
          <cell r="D3109" t="str">
            <v>13</v>
          </cell>
          <cell r="E3109" t="str">
            <v>11.05.05</v>
          </cell>
          <cell r="F3109" t="str">
            <v/>
          </cell>
          <cell r="G3109" t="str">
            <v xml:space="preserve">  .  .</v>
          </cell>
          <cell r="H3109">
            <v>0.01</v>
          </cell>
          <cell r="I3109">
            <v>0</v>
          </cell>
          <cell r="J3109">
            <v>0</v>
          </cell>
          <cell r="K3109">
            <v>0.01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0.01</v>
          </cell>
          <cell r="Q3109">
            <v>0</v>
          </cell>
          <cell r="R3109">
            <v>125</v>
          </cell>
          <cell r="S3109">
            <v>935</v>
          </cell>
          <cell r="T3109" t="str">
            <v>Амортизация (водопровод)</v>
          </cell>
          <cell r="U3109">
            <v>8000</v>
          </cell>
          <cell r="V3109">
            <v>25</v>
          </cell>
          <cell r="W3109">
            <v>14</v>
          </cell>
          <cell r="X3109">
            <v>11</v>
          </cell>
          <cell r="Y3109">
            <v>56</v>
          </cell>
          <cell r="Z3109">
            <v>4480</v>
          </cell>
          <cell r="AA3109">
            <v>3520</v>
          </cell>
          <cell r="AB3109">
            <v>352000</v>
          </cell>
          <cell r="AC3109">
            <v>3519.99</v>
          </cell>
          <cell r="AD3109">
            <v>0</v>
          </cell>
          <cell r="AE3109">
            <v>3520</v>
          </cell>
          <cell r="AF3109">
            <v>0</v>
          </cell>
          <cell r="AG3109">
            <v>23.466666666666669</v>
          </cell>
          <cell r="AH3109">
            <v>26.666666666666668</v>
          </cell>
        </row>
        <row r="3110">
          <cell r="A3110">
            <v>5897</v>
          </cell>
          <cell r="B3110" t="str">
            <v>Шкаф с антрис</v>
          </cell>
          <cell r="C3110">
            <v>8</v>
          </cell>
          <cell r="D3110" t="str">
            <v>13</v>
          </cell>
          <cell r="E3110" t="str">
            <v>11.05.05</v>
          </cell>
          <cell r="F3110" t="str">
            <v/>
          </cell>
          <cell r="G3110" t="str">
            <v xml:space="preserve">  .  .</v>
          </cell>
          <cell r="H3110">
            <v>0.01</v>
          </cell>
          <cell r="I3110">
            <v>0</v>
          </cell>
          <cell r="J3110">
            <v>0</v>
          </cell>
          <cell r="K3110">
            <v>0.01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0.01</v>
          </cell>
          <cell r="Q3110">
            <v>0</v>
          </cell>
          <cell r="R3110">
            <v>125</v>
          </cell>
          <cell r="S3110">
            <v>935</v>
          </cell>
          <cell r="T3110" t="str">
            <v>Амортизация (водопровод)</v>
          </cell>
          <cell r="U3110">
            <v>8000</v>
          </cell>
          <cell r="V3110">
            <v>25</v>
          </cell>
          <cell r="W3110">
            <v>14</v>
          </cell>
          <cell r="X3110">
            <v>11</v>
          </cell>
          <cell r="Y3110">
            <v>56</v>
          </cell>
          <cell r="Z3110">
            <v>4480</v>
          </cell>
          <cell r="AA3110">
            <v>3520</v>
          </cell>
          <cell r="AB3110">
            <v>352000</v>
          </cell>
          <cell r="AC3110">
            <v>3519.99</v>
          </cell>
          <cell r="AD3110">
            <v>0</v>
          </cell>
          <cell r="AE3110">
            <v>3520</v>
          </cell>
          <cell r="AF3110">
            <v>0</v>
          </cell>
          <cell r="AG3110">
            <v>23.466666666666669</v>
          </cell>
          <cell r="AH3110">
            <v>26.666666666666668</v>
          </cell>
        </row>
        <row r="3111">
          <cell r="A3111">
            <v>5902</v>
          </cell>
          <cell r="B3111" t="str">
            <v>Холодильник Самсунг</v>
          </cell>
          <cell r="C3111">
            <v>15</v>
          </cell>
          <cell r="D3111" t="str">
            <v>7</v>
          </cell>
          <cell r="E3111" t="str">
            <v>11.05.05</v>
          </cell>
          <cell r="F3111" t="str">
            <v/>
          </cell>
          <cell r="G3111" t="str">
            <v xml:space="preserve">  .  .</v>
          </cell>
          <cell r="H3111">
            <v>0.01</v>
          </cell>
          <cell r="I3111">
            <v>0</v>
          </cell>
          <cell r="J3111">
            <v>0</v>
          </cell>
          <cell r="K3111">
            <v>0.01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0.01</v>
          </cell>
          <cell r="Q3111">
            <v>0</v>
          </cell>
          <cell r="R3111">
            <v>123</v>
          </cell>
          <cell r="S3111">
            <v>821.1</v>
          </cell>
          <cell r="T3111" t="str">
            <v>Амортизация Водопровод</v>
          </cell>
          <cell r="U3111">
            <v>20000</v>
          </cell>
          <cell r="V3111">
            <v>13</v>
          </cell>
          <cell r="W3111">
            <v>8</v>
          </cell>
          <cell r="X3111">
            <v>5</v>
          </cell>
          <cell r="Y3111">
            <v>61.53846153846154</v>
          </cell>
          <cell r="Z3111">
            <v>12307.692307692309</v>
          </cell>
          <cell r="AA3111">
            <v>7692.3076923076915</v>
          </cell>
          <cell r="AB3111">
            <v>769230.76923076913</v>
          </cell>
          <cell r="AC3111">
            <v>7692.2976923076912</v>
          </cell>
          <cell r="AD3111">
            <v>0</v>
          </cell>
          <cell r="AE3111">
            <v>7692.3076923076915</v>
          </cell>
          <cell r="AF3111">
            <v>0</v>
          </cell>
          <cell r="AG3111">
            <v>96.153846153846146</v>
          </cell>
          <cell r="AH3111">
            <v>128.2051282051282</v>
          </cell>
        </row>
        <row r="3112">
          <cell r="A3112">
            <v>5905</v>
          </cell>
          <cell r="B3112" t="str">
            <v>Жилой вагончик</v>
          </cell>
          <cell r="C3112">
            <v>7</v>
          </cell>
          <cell r="D3112" t="str">
            <v>14</v>
          </cell>
          <cell r="E3112" t="str">
            <v>11.05.05</v>
          </cell>
          <cell r="F3112" t="str">
            <v/>
          </cell>
          <cell r="G3112" t="str">
            <v xml:space="preserve">  .  .</v>
          </cell>
          <cell r="H3112">
            <v>0.01</v>
          </cell>
          <cell r="I3112">
            <v>0</v>
          </cell>
          <cell r="J3112">
            <v>0</v>
          </cell>
          <cell r="K3112">
            <v>0.01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0.01</v>
          </cell>
          <cell r="Q3112">
            <v>0</v>
          </cell>
          <cell r="R3112">
            <v>122</v>
          </cell>
          <cell r="S3112">
            <v>935</v>
          </cell>
          <cell r="T3112" t="str">
            <v>Амортизация (водопровод)</v>
          </cell>
          <cell r="U3112">
            <v>15000</v>
          </cell>
          <cell r="V3112">
            <v>35.799999999999997</v>
          </cell>
          <cell r="W3112">
            <v>15</v>
          </cell>
          <cell r="X3112">
            <v>20.8</v>
          </cell>
          <cell r="Y3112">
            <v>41.899441340782126</v>
          </cell>
          <cell r="Z3112">
            <v>6284.9162011173185</v>
          </cell>
          <cell r="AA3112">
            <v>8715.0837988826825</v>
          </cell>
          <cell r="AB3112">
            <v>871508.37988826819</v>
          </cell>
          <cell r="AC3112">
            <v>8715.0737988826822</v>
          </cell>
          <cell r="AD3112">
            <v>0</v>
          </cell>
          <cell r="AE3112">
            <v>8715.0837988826825</v>
          </cell>
          <cell r="AF3112">
            <v>0</v>
          </cell>
          <cell r="AG3112">
            <v>50.837988826815653</v>
          </cell>
          <cell r="AH3112">
            <v>34.916201117318437</v>
          </cell>
        </row>
        <row r="3113">
          <cell r="A3113">
            <v>5906</v>
          </cell>
          <cell r="B3113" t="str">
            <v>ЭЛ двигатель СДВ №2</v>
          </cell>
          <cell r="C3113">
            <v>10</v>
          </cell>
          <cell r="D3113" t="str">
            <v>10</v>
          </cell>
          <cell r="E3113" t="str">
            <v>11.05.05</v>
          </cell>
          <cell r="F3113" t="str">
            <v/>
          </cell>
          <cell r="G3113" t="str">
            <v xml:space="preserve">  .  .</v>
          </cell>
          <cell r="H3113">
            <v>605874.02</v>
          </cell>
          <cell r="I3113">
            <v>0</v>
          </cell>
          <cell r="J3113">
            <v>0</v>
          </cell>
          <cell r="K3113">
            <v>605874.02</v>
          </cell>
          <cell r="L3113">
            <v>0</v>
          </cell>
          <cell r="M3113">
            <v>5048.95</v>
          </cell>
          <cell r="N3113">
            <v>5048.95</v>
          </cell>
          <cell r="O3113">
            <v>146369.07</v>
          </cell>
          <cell r="P3113">
            <v>459504.95</v>
          </cell>
          <cell r="Q3113">
            <v>3029.37</v>
          </cell>
          <cell r="R3113">
            <v>123</v>
          </cell>
          <cell r="S3113">
            <v>935</v>
          </cell>
          <cell r="T3113" t="str">
            <v>Амортизация Подъем воды</v>
          </cell>
          <cell r="U3113">
            <v>605000</v>
          </cell>
          <cell r="V3113">
            <v>10</v>
          </cell>
          <cell r="W3113">
            <v>2</v>
          </cell>
          <cell r="X3113">
            <v>8</v>
          </cell>
          <cell r="Y3113">
            <v>20</v>
          </cell>
          <cell r="Z3113">
            <v>121000</v>
          </cell>
          <cell r="AA3113">
            <v>484000</v>
          </cell>
          <cell r="AB3113">
            <v>1.0533074779716736</v>
          </cell>
          <cell r="AC3113">
            <v>32297.615974759334</v>
          </cell>
          <cell r="AD3113">
            <v>7802.5659747593454</v>
          </cell>
          <cell r="AE3113">
            <v>638171.63597475935</v>
          </cell>
          <cell r="AF3113">
            <v>154171.63597475935</v>
          </cell>
          <cell r="AG3113">
            <v>5318.0969664563281</v>
          </cell>
          <cell r="AH3113">
            <v>5041.666666666667</v>
          </cell>
        </row>
        <row r="3114">
          <cell r="A3114">
            <v>5907</v>
          </cell>
          <cell r="B3114" t="str">
            <v>Эл двигатель ВАО-2 №3</v>
          </cell>
          <cell r="C3114">
            <v>10</v>
          </cell>
          <cell r="D3114" t="str">
            <v>10</v>
          </cell>
          <cell r="E3114" t="str">
            <v>11.05.05</v>
          </cell>
          <cell r="F3114" t="str">
            <v/>
          </cell>
          <cell r="G3114" t="str">
            <v xml:space="preserve">  .  .</v>
          </cell>
          <cell r="H3114">
            <v>192437.61</v>
          </cell>
          <cell r="I3114">
            <v>0</v>
          </cell>
          <cell r="J3114">
            <v>0</v>
          </cell>
          <cell r="K3114">
            <v>192437.61</v>
          </cell>
          <cell r="L3114">
            <v>0</v>
          </cell>
          <cell r="M3114">
            <v>1603.65</v>
          </cell>
          <cell r="N3114">
            <v>1603.65</v>
          </cell>
          <cell r="O3114">
            <v>46489.81</v>
          </cell>
          <cell r="P3114">
            <v>145947.79999999999</v>
          </cell>
          <cell r="Q3114">
            <v>962.19</v>
          </cell>
          <cell r="R3114">
            <v>123</v>
          </cell>
          <cell r="S3114">
            <v>935</v>
          </cell>
          <cell r="T3114" t="str">
            <v>Амортизация Подъем воды</v>
          </cell>
          <cell r="U3114">
            <v>800000</v>
          </cell>
          <cell r="V3114">
            <v>19</v>
          </cell>
          <cell r="W3114">
            <v>11</v>
          </cell>
          <cell r="X3114">
            <v>8</v>
          </cell>
          <cell r="Y3114">
            <v>57.894736842105267</v>
          </cell>
          <cell r="Z3114">
            <v>463157.89473684214</v>
          </cell>
          <cell r="AA3114">
            <v>336842.10526315786</v>
          </cell>
          <cell r="AB3114">
            <v>2.3079628830524195</v>
          </cell>
          <cell r="AC3114">
            <v>251701.2511833171</v>
          </cell>
          <cell r="AD3114">
            <v>60806.945920159196</v>
          </cell>
          <cell r="AE3114">
            <v>444138.86118331709</v>
          </cell>
          <cell r="AF3114">
            <v>107296.75592015919</v>
          </cell>
          <cell r="AG3114">
            <v>3701.1571765276426</v>
          </cell>
          <cell r="AH3114">
            <v>3508.7719298245615</v>
          </cell>
        </row>
        <row r="3115">
          <cell r="A3115">
            <v>5908</v>
          </cell>
          <cell r="B3115" t="str">
            <v>Диван</v>
          </cell>
          <cell r="C3115">
            <v>8</v>
          </cell>
          <cell r="D3115" t="str">
            <v>13</v>
          </cell>
          <cell r="E3115" t="str">
            <v>11.05.05</v>
          </cell>
          <cell r="F3115" t="str">
            <v/>
          </cell>
          <cell r="G3115" t="str">
            <v xml:space="preserve">  .  .</v>
          </cell>
          <cell r="H3115">
            <v>0.01</v>
          </cell>
          <cell r="I3115">
            <v>0</v>
          </cell>
          <cell r="J3115">
            <v>0</v>
          </cell>
          <cell r="K3115">
            <v>0.01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0.01</v>
          </cell>
          <cell r="Q3115">
            <v>0</v>
          </cell>
          <cell r="R3115">
            <v>125</v>
          </cell>
          <cell r="S3115">
            <v>935</v>
          </cell>
          <cell r="T3115" t="str">
            <v/>
          </cell>
          <cell r="U3115">
            <v>5000</v>
          </cell>
          <cell r="V3115">
            <v>25</v>
          </cell>
          <cell r="W3115">
            <v>14</v>
          </cell>
          <cell r="X3115">
            <v>11</v>
          </cell>
          <cell r="Y3115">
            <v>56</v>
          </cell>
          <cell r="Z3115">
            <v>2800</v>
          </cell>
          <cell r="AA3115">
            <v>2200</v>
          </cell>
          <cell r="AB3115">
            <v>220000</v>
          </cell>
          <cell r="AC3115">
            <v>2199.9899999999998</v>
          </cell>
          <cell r="AD3115">
            <v>0</v>
          </cell>
          <cell r="AE3115">
            <v>2200</v>
          </cell>
          <cell r="AF3115">
            <v>0</v>
          </cell>
          <cell r="AG3115">
            <v>14.666666666666666</v>
          </cell>
          <cell r="AH3115">
            <v>16.666666666666668</v>
          </cell>
        </row>
        <row r="3116">
          <cell r="A3116">
            <v>5911</v>
          </cell>
          <cell r="B3116" t="str">
            <v>Телевизор Витязь</v>
          </cell>
          <cell r="C3116">
            <v>25</v>
          </cell>
          <cell r="D3116" t="str">
            <v>4</v>
          </cell>
          <cell r="E3116" t="str">
            <v>11.05.05</v>
          </cell>
          <cell r="F3116" t="str">
            <v/>
          </cell>
          <cell r="G3116" t="str">
            <v xml:space="preserve">  .  .</v>
          </cell>
          <cell r="H3116">
            <v>0.01</v>
          </cell>
          <cell r="I3116">
            <v>0</v>
          </cell>
          <cell r="J3116">
            <v>0</v>
          </cell>
          <cell r="K3116">
            <v>0.01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0.01</v>
          </cell>
          <cell r="Q3116">
            <v>0</v>
          </cell>
          <cell r="R3116">
            <v>123</v>
          </cell>
          <cell r="S3116">
            <v>935</v>
          </cell>
          <cell r="T3116" t="str">
            <v>Амортизация (водопровод)</v>
          </cell>
          <cell r="U3116">
            <v>4000</v>
          </cell>
          <cell r="V3116">
            <v>7</v>
          </cell>
          <cell r="W3116">
            <v>5</v>
          </cell>
          <cell r="X3116">
            <v>2</v>
          </cell>
          <cell r="Y3116">
            <v>71.428571428571431</v>
          </cell>
          <cell r="Z3116">
            <v>2857.1428571428573</v>
          </cell>
          <cell r="AA3116">
            <v>1142.8571428571427</v>
          </cell>
          <cell r="AB3116">
            <v>114285.71428571426</v>
          </cell>
          <cell r="AC3116">
            <v>1142.8471428571427</v>
          </cell>
          <cell r="AD3116">
            <v>0</v>
          </cell>
          <cell r="AE3116">
            <v>1142.8571428571427</v>
          </cell>
          <cell r="AF3116">
            <v>0</v>
          </cell>
          <cell r="AG3116">
            <v>23.809523809523807</v>
          </cell>
          <cell r="AH3116">
            <v>47.61904761904762</v>
          </cell>
        </row>
        <row r="3117">
          <cell r="A3117">
            <v>5913</v>
          </cell>
          <cell r="B3117" t="str">
            <v>Шкаф 4 шт</v>
          </cell>
          <cell r="C3117">
            <v>8</v>
          </cell>
          <cell r="D3117" t="str">
            <v>13</v>
          </cell>
          <cell r="E3117" t="str">
            <v>11.05.05</v>
          </cell>
          <cell r="F3117" t="str">
            <v/>
          </cell>
          <cell r="G3117" t="str">
            <v xml:space="preserve">  .  .</v>
          </cell>
          <cell r="H3117">
            <v>0.01</v>
          </cell>
          <cell r="I3117">
            <v>0</v>
          </cell>
          <cell r="J3117">
            <v>0</v>
          </cell>
          <cell r="K3117">
            <v>0.01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0.01</v>
          </cell>
          <cell r="Q3117">
            <v>0</v>
          </cell>
          <cell r="R3117">
            <v>125</v>
          </cell>
          <cell r="S3117">
            <v>935</v>
          </cell>
          <cell r="T3117" t="str">
            <v>Амортизация (водопровод)</v>
          </cell>
          <cell r="U3117">
            <v>40000</v>
          </cell>
          <cell r="V3117">
            <v>25</v>
          </cell>
          <cell r="W3117">
            <v>14</v>
          </cell>
          <cell r="X3117">
            <v>11</v>
          </cell>
          <cell r="Y3117">
            <v>56</v>
          </cell>
          <cell r="Z3117">
            <v>22400</v>
          </cell>
          <cell r="AA3117">
            <v>17600</v>
          </cell>
          <cell r="AB3117">
            <v>1760000</v>
          </cell>
          <cell r="AC3117">
            <v>17599.990000000002</v>
          </cell>
          <cell r="AD3117">
            <v>0</v>
          </cell>
          <cell r="AE3117">
            <v>17600</v>
          </cell>
          <cell r="AF3117">
            <v>0</v>
          </cell>
          <cell r="AG3117">
            <v>117.33333333333333</v>
          </cell>
          <cell r="AH3117">
            <v>133.33333333333334</v>
          </cell>
        </row>
        <row r="3118">
          <cell r="A3118">
            <v>5914</v>
          </cell>
          <cell r="B3118" t="str">
            <v>Шкаф</v>
          </cell>
          <cell r="C3118">
            <v>8</v>
          </cell>
          <cell r="D3118" t="str">
            <v>13</v>
          </cell>
          <cell r="E3118" t="str">
            <v>11.05.05</v>
          </cell>
          <cell r="F3118" t="str">
            <v/>
          </cell>
          <cell r="G3118" t="str">
            <v xml:space="preserve">  .  .</v>
          </cell>
          <cell r="H3118">
            <v>0.01</v>
          </cell>
          <cell r="I3118">
            <v>0</v>
          </cell>
          <cell r="J3118">
            <v>0</v>
          </cell>
          <cell r="K3118">
            <v>0.01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0.01</v>
          </cell>
          <cell r="Q3118">
            <v>0</v>
          </cell>
          <cell r="R3118">
            <v>125</v>
          </cell>
          <cell r="S3118">
            <v>935</v>
          </cell>
          <cell r="T3118" t="str">
            <v>Амортизация (водопровод)</v>
          </cell>
          <cell r="U3118">
            <v>10000</v>
          </cell>
          <cell r="V3118">
            <v>13</v>
          </cell>
          <cell r="W3118">
            <v>2</v>
          </cell>
          <cell r="X3118">
            <v>11</v>
          </cell>
          <cell r="Y3118">
            <v>15.384615384615385</v>
          </cell>
          <cell r="Z3118">
            <v>1538.4615384615386</v>
          </cell>
          <cell r="AA3118">
            <v>8461.538461538461</v>
          </cell>
          <cell r="AB3118">
            <v>846153.84615384613</v>
          </cell>
          <cell r="AC3118">
            <v>8461.5284615384608</v>
          </cell>
          <cell r="AD3118">
            <v>0</v>
          </cell>
          <cell r="AE3118">
            <v>8461.538461538461</v>
          </cell>
          <cell r="AF3118">
            <v>0</v>
          </cell>
          <cell r="AG3118">
            <v>56.410256410256409</v>
          </cell>
          <cell r="AH3118">
            <v>64.102564102564102</v>
          </cell>
        </row>
        <row r="3119">
          <cell r="A3119">
            <v>5915</v>
          </cell>
          <cell r="B3119" t="str">
            <v>Кан-ция от рентг-флюр комп-са  198,35м</v>
          </cell>
          <cell r="C3119">
            <v>3.6</v>
          </cell>
          <cell r="D3119" t="str">
            <v>28</v>
          </cell>
          <cell r="E3119" t="str">
            <v>11.05.05</v>
          </cell>
          <cell r="F3119" t="str">
            <v/>
          </cell>
          <cell r="G3119" t="str">
            <v xml:space="preserve">  .  .</v>
          </cell>
          <cell r="H3119">
            <v>9296.73</v>
          </cell>
          <cell r="I3119">
            <v>0</v>
          </cell>
          <cell r="J3119">
            <v>0</v>
          </cell>
          <cell r="K3119">
            <v>9296.73</v>
          </cell>
          <cell r="L3119">
            <v>0</v>
          </cell>
          <cell r="M3119">
            <v>27.89</v>
          </cell>
          <cell r="N3119">
            <v>27.89</v>
          </cell>
          <cell r="O3119">
            <v>808.53</v>
          </cell>
          <cell r="P3119">
            <v>8488.2000000000007</v>
          </cell>
          <cell r="Q3119">
            <v>46.48</v>
          </cell>
          <cell r="R3119">
            <v>123</v>
          </cell>
          <cell r="S3119">
            <v>935</v>
          </cell>
          <cell r="T3119" t="str">
            <v>Амортизация (канализация)</v>
          </cell>
          <cell r="U3119">
            <v>535545</v>
          </cell>
          <cell r="V3119">
            <v>28.6</v>
          </cell>
          <cell r="W3119">
            <v>11</v>
          </cell>
          <cell r="X3119">
            <v>17.600000000000001</v>
          </cell>
          <cell r="Y3119">
            <v>38.46153846153846</v>
          </cell>
          <cell r="Z3119">
            <v>205978.84615384613</v>
          </cell>
          <cell r="AA3119">
            <v>329566.15384615387</v>
          </cell>
          <cell r="AB3119">
            <v>38.826388851129082</v>
          </cell>
          <cell r="AC3119">
            <v>351661.72402395727</v>
          </cell>
          <cell r="AD3119">
            <v>30583.770177803395</v>
          </cell>
          <cell r="AE3119">
            <v>360958.45402395725</v>
          </cell>
          <cell r="AF3119">
            <v>31392.300177803394</v>
          </cell>
          <cell r="AG3119">
            <v>1082.8753620718719</v>
          </cell>
          <cell r="AH3119">
            <v>1560.4458041958042</v>
          </cell>
        </row>
        <row r="3120">
          <cell r="A3120">
            <v>5916</v>
          </cell>
          <cell r="B3120" t="str">
            <v>Кан-ция по ул 2-я Пятилетка 66  342,1 м</v>
          </cell>
          <cell r="C3120">
            <v>3.6</v>
          </cell>
          <cell r="D3120" t="str">
            <v>28</v>
          </cell>
          <cell r="E3120" t="str">
            <v>11.05.05</v>
          </cell>
          <cell r="F3120" t="str">
            <v/>
          </cell>
          <cell r="G3120" t="str">
            <v xml:space="preserve">  .  .</v>
          </cell>
          <cell r="H3120">
            <v>7088.45</v>
          </cell>
          <cell r="I3120">
            <v>0</v>
          </cell>
          <cell r="J3120">
            <v>0</v>
          </cell>
          <cell r="K3120">
            <v>7088.45</v>
          </cell>
          <cell r="L3120">
            <v>0</v>
          </cell>
          <cell r="M3120">
            <v>21.27</v>
          </cell>
          <cell r="N3120">
            <v>21.27</v>
          </cell>
          <cell r="O3120">
            <v>616.61</v>
          </cell>
          <cell r="P3120">
            <v>6471.84</v>
          </cell>
          <cell r="Q3120">
            <v>35.44</v>
          </cell>
          <cell r="R3120">
            <v>123</v>
          </cell>
          <cell r="S3120">
            <v>935</v>
          </cell>
          <cell r="T3120" t="str">
            <v>Амортизация (канализация)</v>
          </cell>
          <cell r="U3120">
            <v>188155</v>
          </cell>
          <cell r="V3120">
            <v>28.6</v>
          </cell>
          <cell r="W3120">
            <v>11</v>
          </cell>
          <cell r="X3120">
            <v>17.600000000000001</v>
          </cell>
          <cell r="Y3120">
            <v>38.46153846153846</v>
          </cell>
          <cell r="Z3120">
            <v>72367.307692307688</v>
          </cell>
          <cell r="AA3120">
            <v>115787.69230769231</v>
          </cell>
          <cell r="AB3120">
            <v>17.891000443103092</v>
          </cell>
          <cell r="AC3120">
            <v>119731.01209091411</v>
          </cell>
          <cell r="AD3120">
            <v>10415.159783221798</v>
          </cell>
          <cell r="AE3120">
            <v>126819.46209091411</v>
          </cell>
          <cell r="AF3120">
            <v>11031.769783221798</v>
          </cell>
          <cell r="AG3120">
            <v>380.4583862727423</v>
          </cell>
          <cell r="AH3120">
            <v>548.23717948717945</v>
          </cell>
        </row>
        <row r="3121">
          <cell r="A3121">
            <v>5917</v>
          </cell>
          <cell r="B3121" t="str">
            <v>Кан-ция от домов 121-129 Гол пруды   420,7п м</v>
          </cell>
          <cell r="C3121">
            <v>3.6</v>
          </cell>
          <cell r="D3121" t="str">
            <v>28</v>
          </cell>
          <cell r="E3121" t="str">
            <v>11.05.05</v>
          </cell>
          <cell r="F3121" t="str">
            <v/>
          </cell>
          <cell r="G3121" t="str">
            <v xml:space="preserve">  .  .</v>
          </cell>
          <cell r="H3121">
            <v>126335.4</v>
          </cell>
          <cell r="I3121">
            <v>0</v>
          </cell>
          <cell r="J3121">
            <v>0</v>
          </cell>
          <cell r="K3121">
            <v>126335.4</v>
          </cell>
          <cell r="L3121">
            <v>0</v>
          </cell>
          <cell r="M3121">
            <v>379.01</v>
          </cell>
          <cell r="N3121">
            <v>379.01</v>
          </cell>
          <cell r="O3121">
            <v>10987.49</v>
          </cell>
          <cell r="P3121">
            <v>115347.91</v>
          </cell>
          <cell r="Q3121">
            <v>631.67999999999995</v>
          </cell>
          <cell r="R3121">
            <v>123</v>
          </cell>
          <cell r="S3121">
            <v>935</v>
          </cell>
          <cell r="T3121" t="str">
            <v>Амортизация (канализация)</v>
          </cell>
          <cell r="U3121">
            <v>231385</v>
          </cell>
          <cell r="V3121">
            <v>28.6</v>
          </cell>
          <cell r="W3121">
            <v>11</v>
          </cell>
          <cell r="X3121">
            <v>17.600000000000001</v>
          </cell>
          <cell r="Y3121">
            <v>38.46153846153846</v>
          </cell>
          <cell r="Z3121">
            <v>88994.230769230766</v>
          </cell>
          <cell r="AA3121">
            <v>142390.76923076925</v>
          </cell>
          <cell r="AB3121">
            <v>1.234446027073826</v>
          </cell>
          <cell r="AC3121">
            <v>29618.832608782628</v>
          </cell>
          <cell r="AD3121">
            <v>2575.973378013392</v>
          </cell>
          <cell r="AE3121">
            <v>155954.23260878262</v>
          </cell>
          <cell r="AF3121">
            <v>13563.463378013392</v>
          </cell>
          <cell r="AG3121">
            <v>467.86269782634787</v>
          </cell>
          <cell r="AH3121">
            <v>674.1987179487179</v>
          </cell>
        </row>
        <row r="3122">
          <cell r="A3122">
            <v>5918</v>
          </cell>
          <cell r="B3122" t="str">
            <v>Кан-ция от дет.сан.Салют 350 п.м</v>
          </cell>
          <cell r="C3122">
            <v>3.6</v>
          </cell>
          <cell r="D3122" t="str">
            <v>28</v>
          </cell>
          <cell r="E3122" t="str">
            <v>11.05.05</v>
          </cell>
          <cell r="F3122" t="str">
            <v/>
          </cell>
          <cell r="G3122" t="str">
            <v xml:space="preserve">  .  .</v>
          </cell>
          <cell r="H3122">
            <v>108807.18</v>
          </cell>
          <cell r="I3122">
            <v>0</v>
          </cell>
          <cell r="J3122">
            <v>0</v>
          </cell>
          <cell r="K3122">
            <v>108807.18</v>
          </cell>
          <cell r="L3122">
            <v>0</v>
          </cell>
          <cell r="M3122">
            <v>326.42</v>
          </cell>
          <cell r="N3122">
            <v>326.42</v>
          </cell>
          <cell r="O3122">
            <v>9462.92</v>
          </cell>
          <cell r="P3122">
            <v>99344.26</v>
          </cell>
          <cell r="Q3122">
            <v>544.04</v>
          </cell>
          <cell r="R3122">
            <v>123</v>
          </cell>
          <cell r="S3122">
            <v>935</v>
          </cell>
          <cell r="T3122" t="str">
            <v>Амортизация (канализация)</v>
          </cell>
          <cell r="U3122">
            <v>945000</v>
          </cell>
          <cell r="V3122">
            <v>28.6</v>
          </cell>
          <cell r="W3122">
            <v>11</v>
          </cell>
          <cell r="X3122">
            <v>17.600000000000001</v>
          </cell>
          <cell r="Y3122">
            <v>38.46153846153846</v>
          </cell>
          <cell r="Z3122">
            <v>363461.53846153844</v>
          </cell>
          <cell r="AA3122">
            <v>581538.4615384615</v>
          </cell>
          <cell r="AB3122">
            <v>5.8537701276194669</v>
          </cell>
          <cell r="AC3122">
            <v>528125.03995451424</v>
          </cell>
          <cell r="AD3122">
            <v>45930.838416052808</v>
          </cell>
          <cell r="AE3122">
            <v>636932.21995451418</v>
          </cell>
          <cell r="AF3122">
            <v>55393.758416052806</v>
          </cell>
          <cell r="AG3122">
            <v>1910.7966598635428</v>
          </cell>
          <cell r="AH3122">
            <v>2753.496503496503</v>
          </cell>
        </row>
        <row r="3123">
          <cell r="A3123">
            <v>5919</v>
          </cell>
          <cell r="B3123" t="str">
            <v>Вод-д от Коммерч техникума  130 п.м</v>
          </cell>
          <cell r="C3123">
            <v>4</v>
          </cell>
          <cell r="D3123" t="str">
            <v>25</v>
          </cell>
          <cell r="E3123" t="str">
            <v>11.05.05</v>
          </cell>
          <cell r="F3123" t="str">
            <v/>
          </cell>
          <cell r="G3123" t="str">
            <v xml:space="preserve">  .  .</v>
          </cell>
          <cell r="H3123">
            <v>1728.03</v>
          </cell>
          <cell r="I3123">
            <v>0</v>
          </cell>
          <cell r="J3123">
            <v>0</v>
          </cell>
          <cell r="K3123">
            <v>1728.03</v>
          </cell>
          <cell r="L3123">
            <v>0</v>
          </cell>
          <cell r="M3123">
            <v>5.76</v>
          </cell>
          <cell r="N3123">
            <v>5.76</v>
          </cell>
          <cell r="O3123">
            <v>166.98</v>
          </cell>
          <cell r="P3123">
            <v>1561.05</v>
          </cell>
          <cell r="Q3123">
            <v>8.64</v>
          </cell>
          <cell r="R3123">
            <v>123</v>
          </cell>
          <cell r="S3123">
            <v>935</v>
          </cell>
          <cell r="T3123" t="str">
            <v>Амортизация (водопровод)</v>
          </cell>
          <cell r="U3123">
            <v>29900</v>
          </cell>
          <cell r="V3123">
            <v>51</v>
          </cell>
          <cell r="W3123">
            <v>11</v>
          </cell>
          <cell r="X3123">
            <v>40</v>
          </cell>
          <cell r="Y3123">
            <v>21.568627450980394</v>
          </cell>
          <cell r="Z3123">
            <v>6449.0196078431372</v>
          </cell>
          <cell r="AA3123">
            <v>23450.980392156864</v>
          </cell>
          <cell r="AB3123">
            <v>15.022568394450444</v>
          </cell>
          <cell r="AC3123">
            <v>24231.418862662202</v>
          </cell>
          <cell r="AD3123">
            <v>2341.488470505335</v>
          </cell>
          <cell r="AE3123">
            <v>25959.448862662201</v>
          </cell>
          <cell r="AF3123">
            <v>2508.4684705053351</v>
          </cell>
          <cell r="AG3123">
            <v>86.531496208874003</v>
          </cell>
          <cell r="AH3123">
            <v>48.856209150326798</v>
          </cell>
        </row>
        <row r="3124">
          <cell r="A3124">
            <v>5920</v>
          </cell>
          <cell r="B3124" t="str">
            <v>Вод-д к рентг-флюр ком-су  157 П.м</v>
          </cell>
          <cell r="C3124">
            <v>4</v>
          </cell>
          <cell r="D3124" t="str">
            <v>25</v>
          </cell>
          <cell r="E3124" t="str">
            <v>11.05.05</v>
          </cell>
          <cell r="F3124" t="str">
            <v/>
          </cell>
          <cell r="G3124" t="str">
            <v xml:space="preserve">  .  .</v>
          </cell>
          <cell r="H3124">
            <v>303226.14</v>
          </cell>
          <cell r="I3124">
            <v>0</v>
          </cell>
          <cell r="J3124">
            <v>0</v>
          </cell>
          <cell r="K3124">
            <v>303226.14</v>
          </cell>
          <cell r="L3124">
            <v>0</v>
          </cell>
          <cell r="M3124">
            <v>1010.75</v>
          </cell>
          <cell r="N3124">
            <v>1010.75</v>
          </cell>
          <cell r="O3124">
            <v>29301.65</v>
          </cell>
          <cell r="P3124">
            <v>273924.49</v>
          </cell>
          <cell r="Q3124">
            <v>1516.13</v>
          </cell>
          <cell r="R3124">
            <v>123</v>
          </cell>
          <cell r="S3124">
            <v>935</v>
          </cell>
          <cell r="T3124" t="str">
            <v>Амортизация (водопровод)</v>
          </cell>
          <cell r="U3124">
            <v>70650</v>
          </cell>
          <cell r="V3124">
            <v>36</v>
          </cell>
          <cell r="W3124">
            <v>11</v>
          </cell>
          <cell r="X3124">
            <v>25</v>
          </cell>
          <cell r="Y3124">
            <v>30.555555555555557</v>
          </cell>
          <cell r="Z3124">
            <v>21587.5</v>
          </cell>
          <cell r="AA3124">
            <v>49062.5</v>
          </cell>
          <cell r="AB3124">
            <v>0.17910957870178018</v>
          </cell>
          <cell r="AC3124">
            <v>-248915.43381323299</v>
          </cell>
          <cell r="AD3124">
            <v>-24053.443813232985</v>
          </cell>
          <cell r="AE3124">
            <v>54310.706186767027</v>
          </cell>
          <cell r="AF3124">
            <v>5248.2061867670163</v>
          </cell>
          <cell r="AG3124">
            <v>181.03568728922343</v>
          </cell>
          <cell r="AH3124">
            <v>163.54166666666666</v>
          </cell>
        </row>
        <row r="3125">
          <cell r="A3125">
            <v>5921</v>
          </cell>
          <cell r="B3125" t="str">
            <v>Вод-д к д.127-129 Гол пруды  32 п.м</v>
          </cell>
          <cell r="C3125">
            <v>4</v>
          </cell>
          <cell r="D3125" t="str">
            <v>25</v>
          </cell>
          <cell r="E3125" t="str">
            <v>11.05.05</v>
          </cell>
          <cell r="F3125" t="str">
            <v/>
          </cell>
          <cell r="G3125" t="str">
            <v xml:space="preserve">  .  .</v>
          </cell>
          <cell r="H3125">
            <v>37159.86</v>
          </cell>
          <cell r="I3125">
            <v>0</v>
          </cell>
          <cell r="J3125">
            <v>0</v>
          </cell>
          <cell r="K3125">
            <v>37159.86</v>
          </cell>
          <cell r="L3125">
            <v>0</v>
          </cell>
          <cell r="M3125">
            <v>123.87</v>
          </cell>
          <cell r="N3125">
            <v>123.87</v>
          </cell>
          <cell r="O3125">
            <v>3590.99</v>
          </cell>
          <cell r="P3125">
            <v>33568.870000000003</v>
          </cell>
          <cell r="Q3125">
            <v>185.8</v>
          </cell>
          <cell r="R3125">
            <v>123</v>
          </cell>
          <cell r="S3125">
            <v>935</v>
          </cell>
          <cell r="T3125" t="str">
            <v>Амортизация (водопровод)</v>
          </cell>
          <cell r="U3125">
            <v>14400</v>
          </cell>
          <cell r="V3125">
            <v>41</v>
          </cell>
          <cell r="W3125">
            <v>11</v>
          </cell>
          <cell r="X3125">
            <v>30</v>
          </cell>
          <cell r="Y3125">
            <v>26.829268292682929</v>
          </cell>
          <cell r="Z3125">
            <v>3863.4146341463415</v>
          </cell>
          <cell r="AA3125">
            <v>10536.585365853658</v>
          </cell>
          <cell r="AB3125">
            <v>0.3138796559387807</v>
          </cell>
          <cell r="AC3125">
            <v>-25496.135928466741</v>
          </cell>
          <cell r="AD3125">
            <v>-2463.8512943203978</v>
          </cell>
          <cell r="AE3125">
            <v>11663.724071533259</v>
          </cell>
          <cell r="AF3125">
            <v>1127.138705679602</v>
          </cell>
          <cell r="AG3125">
            <v>38.879080238444196</v>
          </cell>
          <cell r="AH3125">
            <v>29.26829268292683</v>
          </cell>
        </row>
        <row r="3126">
          <cell r="A3126">
            <v>5922</v>
          </cell>
          <cell r="B3126" t="str">
            <v>Вод-д к школе Восток-5  250 п.м</v>
          </cell>
          <cell r="C3126">
            <v>4</v>
          </cell>
          <cell r="D3126" t="str">
            <v>25</v>
          </cell>
          <cell r="E3126" t="str">
            <v>11.05.05</v>
          </cell>
          <cell r="F3126" t="str">
            <v/>
          </cell>
          <cell r="G3126" t="str">
            <v xml:space="preserve">  .  .</v>
          </cell>
          <cell r="H3126">
            <v>350855.63</v>
          </cell>
          <cell r="I3126">
            <v>0</v>
          </cell>
          <cell r="J3126">
            <v>0</v>
          </cell>
          <cell r="K3126">
            <v>350855.63</v>
          </cell>
          <cell r="L3126">
            <v>0</v>
          </cell>
          <cell r="M3126">
            <v>1169.52</v>
          </cell>
          <cell r="N3126">
            <v>1169.52</v>
          </cell>
          <cell r="O3126">
            <v>33904.379999999997</v>
          </cell>
          <cell r="P3126">
            <v>316951.25</v>
          </cell>
          <cell r="Q3126">
            <v>1754.28</v>
          </cell>
          <cell r="R3126">
            <v>123</v>
          </cell>
          <cell r="S3126">
            <v>935</v>
          </cell>
          <cell r="T3126" t="str">
            <v>Амортизация (водопровод)</v>
          </cell>
          <cell r="U3126">
            <v>112500</v>
          </cell>
          <cell r="V3126">
            <v>36</v>
          </cell>
          <cell r="W3126">
            <v>26</v>
          </cell>
          <cell r="X3126">
            <v>10</v>
          </cell>
          <cell r="Y3126">
            <v>72.222222222222214</v>
          </cell>
          <cell r="Z3126">
            <v>81250</v>
          </cell>
          <cell r="AA3126">
            <v>31250</v>
          </cell>
          <cell r="AB3126">
            <v>9.8595604213581739E-2</v>
          </cell>
          <cell r="AC3126">
            <v>-316262.80716841313</v>
          </cell>
          <cell r="AD3126">
            <v>-30561.557168413121</v>
          </cell>
          <cell r="AE3126">
            <v>34592.822831586876</v>
          </cell>
          <cell r="AF3126">
            <v>3342.8228315868764</v>
          </cell>
          <cell r="AG3126">
            <v>115.30940943862292</v>
          </cell>
          <cell r="AH3126">
            <v>260.41666666666669</v>
          </cell>
        </row>
        <row r="3127">
          <cell r="A3127">
            <v>5924</v>
          </cell>
          <cell r="B3127" t="str">
            <v>А/машина Москвич 2141 М 096 ВД</v>
          </cell>
          <cell r="C3127">
            <v>7</v>
          </cell>
          <cell r="D3127" t="str">
            <v>14</v>
          </cell>
          <cell r="E3127" t="str">
            <v>11.05.05</v>
          </cell>
          <cell r="F3127" t="str">
            <v>V двиг 1500, легк, № двиг 1766762, куз 234469, шасси 18428</v>
          </cell>
          <cell r="G3127" t="str">
            <v>01.01.91</v>
          </cell>
          <cell r="H3127">
            <v>0.01</v>
          </cell>
          <cell r="I3127">
            <v>0</v>
          </cell>
          <cell r="J3127">
            <v>0</v>
          </cell>
          <cell r="K3127">
            <v>0.01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0.01</v>
          </cell>
          <cell r="Q3127">
            <v>0</v>
          </cell>
          <cell r="R3127">
            <v>124</v>
          </cell>
          <cell r="S3127">
            <v>935</v>
          </cell>
          <cell r="T3127" t="str">
            <v>Амортизация (водопровод)</v>
          </cell>
          <cell r="U3127">
            <v>130000</v>
          </cell>
          <cell r="V3127">
            <v>28</v>
          </cell>
          <cell r="W3127">
            <v>16</v>
          </cell>
          <cell r="X3127">
            <v>12</v>
          </cell>
          <cell r="Y3127">
            <v>57.142857142857139</v>
          </cell>
          <cell r="Z3127">
            <v>74285.714285714275</v>
          </cell>
          <cell r="AA3127">
            <v>55714.285714285725</v>
          </cell>
          <cell r="AB3127">
            <v>5571428.5714285728</v>
          </cell>
          <cell r="AC3127">
            <v>55714.27571428573</v>
          </cell>
          <cell r="AD3127">
            <v>0</v>
          </cell>
          <cell r="AE3127">
            <v>55714.285714285732</v>
          </cell>
          <cell r="AF3127">
            <v>0</v>
          </cell>
          <cell r="AG3127">
            <v>325.00000000000011</v>
          </cell>
          <cell r="AH3127">
            <v>386.90476190476193</v>
          </cell>
        </row>
        <row r="3128">
          <cell r="A3128">
            <v>5926</v>
          </cell>
          <cell r="B3128" t="str">
            <v>Радиостанция Лен 1р 21В3</v>
          </cell>
          <cell r="C3128">
            <v>25</v>
          </cell>
          <cell r="D3128" t="str">
            <v>4</v>
          </cell>
          <cell r="E3128" t="str">
            <v>11.05.05</v>
          </cell>
          <cell r="F3128" t="str">
            <v/>
          </cell>
          <cell r="G3128" t="str">
            <v xml:space="preserve">  .  .</v>
          </cell>
          <cell r="H3128">
            <v>0.01</v>
          </cell>
          <cell r="I3128">
            <v>0</v>
          </cell>
          <cell r="J3128">
            <v>0</v>
          </cell>
          <cell r="K3128">
            <v>0.01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0.01</v>
          </cell>
          <cell r="Q3128">
            <v>0</v>
          </cell>
          <cell r="R3128">
            <v>123</v>
          </cell>
          <cell r="S3128">
            <v>821.1</v>
          </cell>
          <cell r="T3128" t="str">
            <v>Амортизация Водопровод</v>
          </cell>
          <cell r="U3128">
            <v>15000</v>
          </cell>
          <cell r="V3128">
            <v>7</v>
          </cell>
          <cell r="W3128">
            <v>5</v>
          </cell>
          <cell r="X3128">
            <v>2</v>
          </cell>
          <cell r="Y3128">
            <v>71.428571428571431</v>
          </cell>
          <cell r="Z3128">
            <v>10714.285714285714</v>
          </cell>
          <cell r="AA3128">
            <v>4285.7142857142862</v>
          </cell>
          <cell r="AB3128">
            <v>428571.42857142864</v>
          </cell>
          <cell r="AC3128">
            <v>4285.704285714286</v>
          </cell>
          <cell r="AD3128">
            <v>0</v>
          </cell>
          <cell r="AE3128">
            <v>4285.7142857142862</v>
          </cell>
          <cell r="AF3128">
            <v>0</v>
          </cell>
          <cell r="AG3128">
            <v>89.285714285714292</v>
          </cell>
          <cell r="AH3128">
            <v>178.57142857142856</v>
          </cell>
        </row>
        <row r="3129">
          <cell r="A3129">
            <v>5927</v>
          </cell>
          <cell r="B3129" t="str">
            <v>Радиостанция Лен 1р 21В3</v>
          </cell>
          <cell r="C3129">
            <v>25</v>
          </cell>
          <cell r="D3129" t="str">
            <v>4</v>
          </cell>
          <cell r="E3129" t="str">
            <v>11.05.05</v>
          </cell>
          <cell r="F3129" t="str">
            <v/>
          </cell>
          <cell r="G3129" t="str">
            <v xml:space="preserve">  .  .</v>
          </cell>
          <cell r="H3129">
            <v>0.01</v>
          </cell>
          <cell r="I3129">
            <v>0</v>
          </cell>
          <cell r="J3129">
            <v>0</v>
          </cell>
          <cell r="K3129">
            <v>0.01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0.01</v>
          </cell>
          <cell r="Q3129">
            <v>0</v>
          </cell>
          <cell r="R3129">
            <v>123</v>
          </cell>
          <cell r="S3129">
            <v>821.1</v>
          </cell>
          <cell r="T3129" t="str">
            <v>Амортизация Водопровод</v>
          </cell>
          <cell r="U3129">
            <v>15000</v>
          </cell>
          <cell r="V3129">
            <v>7</v>
          </cell>
          <cell r="W3129">
            <v>5</v>
          </cell>
          <cell r="X3129">
            <v>2</v>
          </cell>
          <cell r="Y3129">
            <v>71.428571428571431</v>
          </cell>
          <cell r="Z3129">
            <v>10714.285714285714</v>
          </cell>
          <cell r="AA3129">
            <v>4285.7142857142862</v>
          </cell>
          <cell r="AB3129">
            <v>428571.42857142864</v>
          </cell>
          <cell r="AC3129">
            <v>4285.704285714286</v>
          </cell>
          <cell r="AD3129">
            <v>0</v>
          </cell>
          <cell r="AE3129">
            <v>4285.7142857142862</v>
          </cell>
          <cell r="AF3129">
            <v>0</v>
          </cell>
          <cell r="AG3129">
            <v>89.285714285714292</v>
          </cell>
          <cell r="AH3129">
            <v>178.57142857142856</v>
          </cell>
        </row>
        <row r="3130">
          <cell r="A3130">
            <v>5928</v>
          </cell>
          <cell r="B3130" t="str">
            <v>Радиостанция Лен 1р 21В3</v>
          </cell>
          <cell r="C3130">
            <v>25</v>
          </cell>
          <cell r="D3130" t="str">
            <v>4</v>
          </cell>
          <cell r="E3130" t="str">
            <v>11.05.05</v>
          </cell>
          <cell r="F3130" t="str">
            <v/>
          </cell>
          <cell r="G3130" t="str">
            <v xml:space="preserve">  .  .</v>
          </cell>
          <cell r="H3130">
            <v>0.01</v>
          </cell>
          <cell r="I3130">
            <v>0</v>
          </cell>
          <cell r="J3130">
            <v>0</v>
          </cell>
          <cell r="K3130">
            <v>0.01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0.01</v>
          </cell>
          <cell r="Q3130">
            <v>0</v>
          </cell>
          <cell r="R3130">
            <v>123</v>
          </cell>
          <cell r="S3130">
            <v>821.1</v>
          </cell>
          <cell r="T3130" t="str">
            <v>Амортизация Водопровод</v>
          </cell>
          <cell r="U3130">
            <v>15000</v>
          </cell>
          <cell r="V3130">
            <v>7</v>
          </cell>
          <cell r="W3130">
            <v>5</v>
          </cell>
          <cell r="X3130">
            <v>2</v>
          </cell>
          <cell r="Y3130">
            <v>71.428571428571431</v>
          </cell>
          <cell r="Z3130">
            <v>10714.285714285714</v>
          </cell>
          <cell r="AA3130">
            <v>4285.7142857142862</v>
          </cell>
          <cell r="AB3130">
            <v>428571.42857142864</v>
          </cell>
          <cell r="AC3130">
            <v>4285.704285714286</v>
          </cell>
          <cell r="AD3130">
            <v>0</v>
          </cell>
          <cell r="AE3130">
            <v>4285.7142857142862</v>
          </cell>
          <cell r="AF3130">
            <v>0</v>
          </cell>
          <cell r="AG3130">
            <v>89.285714285714292</v>
          </cell>
          <cell r="AH3130">
            <v>178.57142857142856</v>
          </cell>
        </row>
        <row r="3131">
          <cell r="A3131">
            <v>5929</v>
          </cell>
          <cell r="B3131" t="str">
            <v>Радиостанция Лен 1Р 21 В3</v>
          </cell>
          <cell r="C3131">
            <v>25</v>
          </cell>
          <cell r="D3131" t="str">
            <v>4</v>
          </cell>
          <cell r="E3131" t="str">
            <v>11.05.05</v>
          </cell>
          <cell r="F3131" t="str">
            <v/>
          </cell>
          <cell r="G3131" t="str">
            <v xml:space="preserve">  .  .</v>
          </cell>
          <cell r="H3131">
            <v>0.01</v>
          </cell>
          <cell r="I3131">
            <v>0</v>
          </cell>
          <cell r="J3131">
            <v>0</v>
          </cell>
          <cell r="K3131">
            <v>0.01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0.01</v>
          </cell>
          <cell r="Q3131">
            <v>0</v>
          </cell>
          <cell r="R3131">
            <v>123</v>
          </cell>
          <cell r="S3131">
            <v>821.1</v>
          </cell>
          <cell r="T3131" t="str">
            <v/>
          </cell>
          <cell r="U3131">
            <v>15000</v>
          </cell>
          <cell r="V3131">
            <v>7</v>
          </cell>
          <cell r="W3131">
            <v>5</v>
          </cell>
          <cell r="X3131">
            <v>2</v>
          </cell>
          <cell r="Y3131">
            <v>71.428571428571431</v>
          </cell>
          <cell r="Z3131">
            <v>10714.285714285714</v>
          </cell>
          <cell r="AA3131">
            <v>4285.7142857142862</v>
          </cell>
          <cell r="AB3131">
            <v>428571.42857142864</v>
          </cell>
          <cell r="AC3131">
            <v>4285.704285714286</v>
          </cell>
          <cell r="AD3131">
            <v>0</v>
          </cell>
          <cell r="AE3131">
            <v>4285.7142857142862</v>
          </cell>
          <cell r="AF3131">
            <v>0</v>
          </cell>
          <cell r="AG3131">
            <v>89.285714285714292</v>
          </cell>
          <cell r="AH3131">
            <v>178.57142857142856</v>
          </cell>
        </row>
        <row r="3132">
          <cell r="A3132">
            <v>5930</v>
          </cell>
          <cell r="B3132" t="str">
            <v>Радиостанция Лен 1Р 21 В3</v>
          </cell>
          <cell r="C3132">
            <v>25</v>
          </cell>
          <cell r="D3132" t="str">
            <v>4</v>
          </cell>
          <cell r="E3132" t="str">
            <v>11.05.05</v>
          </cell>
          <cell r="F3132" t="str">
            <v/>
          </cell>
          <cell r="G3132" t="str">
            <v xml:space="preserve">  .  .</v>
          </cell>
          <cell r="H3132">
            <v>0.01</v>
          </cell>
          <cell r="I3132">
            <v>0</v>
          </cell>
          <cell r="J3132">
            <v>0</v>
          </cell>
          <cell r="K3132">
            <v>0.01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0.01</v>
          </cell>
          <cell r="Q3132">
            <v>0</v>
          </cell>
          <cell r="R3132">
            <v>123</v>
          </cell>
          <cell r="S3132">
            <v>821.1</v>
          </cell>
          <cell r="T3132" t="str">
            <v>Амортизация Водопровод</v>
          </cell>
          <cell r="U3132">
            <v>15000</v>
          </cell>
          <cell r="V3132">
            <v>7</v>
          </cell>
          <cell r="W3132">
            <v>5</v>
          </cell>
          <cell r="X3132">
            <v>2</v>
          </cell>
          <cell r="Y3132">
            <v>71.428571428571431</v>
          </cell>
          <cell r="Z3132">
            <v>10714.285714285714</v>
          </cell>
          <cell r="AA3132">
            <v>4285.7142857142862</v>
          </cell>
          <cell r="AB3132">
            <v>428571.42857142864</v>
          </cell>
          <cell r="AC3132">
            <v>4285.704285714286</v>
          </cell>
          <cell r="AD3132">
            <v>0</v>
          </cell>
          <cell r="AE3132">
            <v>4285.7142857142862</v>
          </cell>
          <cell r="AF3132">
            <v>0</v>
          </cell>
          <cell r="AG3132">
            <v>89.285714285714292</v>
          </cell>
          <cell r="AH3132">
            <v>178.57142857142856</v>
          </cell>
        </row>
        <row r="3133">
          <cell r="A3133">
            <v>5931</v>
          </cell>
          <cell r="B3133" t="str">
            <v>Радиостанция Лен 1Р 21 В3</v>
          </cell>
          <cell r="C3133">
            <v>25</v>
          </cell>
          <cell r="D3133" t="str">
            <v>4</v>
          </cell>
          <cell r="E3133" t="str">
            <v>11.05.05</v>
          </cell>
          <cell r="F3133" t="str">
            <v/>
          </cell>
          <cell r="G3133" t="str">
            <v xml:space="preserve">  .  .</v>
          </cell>
          <cell r="H3133">
            <v>0.01</v>
          </cell>
          <cell r="I3133">
            <v>0</v>
          </cell>
          <cell r="J3133">
            <v>0</v>
          </cell>
          <cell r="K3133">
            <v>0.01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0.01</v>
          </cell>
          <cell r="Q3133">
            <v>0</v>
          </cell>
          <cell r="R3133">
            <v>123</v>
          </cell>
          <cell r="S3133">
            <v>821.1</v>
          </cell>
          <cell r="T3133" t="str">
            <v>Амортизация Водопровод</v>
          </cell>
          <cell r="U3133">
            <v>15000</v>
          </cell>
          <cell r="V3133">
            <v>7</v>
          </cell>
          <cell r="W3133">
            <v>5</v>
          </cell>
          <cell r="X3133">
            <v>2</v>
          </cell>
          <cell r="Y3133">
            <v>71.428571428571431</v>
          </cell>
          <cell r="Z3133">
            <v>10714.285714285714</v>
          </cell>
          <cell r="AA3133">
            <v>4285.7142857142862</v>
          </cell>
          <cell r="AB3133">
            <v>428571.42857142864</v>
          </cell>
          <cell r="AC3133">
            <v>4285.704285714286</v>
          </cell>
          <cell r="AD3133">
            <v>0</v>
          </cell>
          <cell r="AE3133">
            <v>4285.7142857142862</v>
          </cell>
          <cell r="AF3133">
            <v>0</v>
          </cell>
          <cell r="AG3133">
            <v>89.285714285714292</v>
          </cell>
          <cell r="AH3133">
            <v>178.57142857142856</v>
          </cell>
        </row>
        <row r="3134">
          <cell r="A3134">
            <v>5932</v>
          </cell>
          <cell r="B3134" t="str">
            <v>Радиостанция Лен 1Р 21 В3</v>
          </cell>
          <cell r="C3134">
            <v>25</v>
          </cell>
          <cell r="D3134" t="str">
            <v>4</v>
          </cell>
          <cell r="E3134" t="str">
            <v>11.05.05</v>
          </cell>
          <cell r="F3134" t="str">
            <v/>
          </cell>
          <cell r="G3134" t="str">
            <v xml:space="preserve">  .  .</v>
          </cell>
          <cell r="H3134">
            <v>0.01</v>
          </cell>
          <cell r="I3134">
            <v>0</v>
          </cell>
          <cell r="J3134">
            <v>0</v>
          </cell>
          <cell r="K3134">
            <v>0.01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0.01</v>
          </cell>
          <cell r="Q3134">
            <v>0</v>
          </cell>
          <cell r="R3134">
            <v>123</v>
          </cell>
          <cell r="S3134">
            <v>821.1</v>
          </cell>
          <cell r="T3134" t="str">
            <v>Амортизация Водопровод</v>
          </cell>
          <cell r="U3134">
            <v>15000</v>
          </cell>
          <cell r="V3134">
            <v>7</v>
          </cell>
          <cell r="W3134">
            <v>5</v>
          </cell>
          <cell r="X3134">
            <v>2</v>
          </cell>
          <cell r="Y3134">
            <v>71.428571428571431</v>
          </cell>
          <cell r="Z3134">
            <v>10714.285714285714</v>
          </cell>
          <cell r="AA3134">
            <v>4285.7142857142862</v>
          </cell>
          <cell r="AB3134">
            <v>428571.42857142864</v>
          </cell>
          <cell r="AC3134">
            <v>4285.704285714286</v>
          </cell>
          <cell r="AD3134">
            <v>0</v>
          </cell>
          <cell r="AE3134">
            <v>4285.7142857142862</v>
          </cell>
          <cell r="AF3134">
            <v>0</v>
          </cell>
          <cell r="AG3134">
            <v>89.285714285714292</v>
          </cell>
          <cell r="AH3134">
            <v>178.57142857142856</v>
          </cell>
        </row>
        <row r="3135">
          <cell r="A3135">
            <v>5933</v>
          </cell>
          <cell r="B3135" t="str">
            <v>Радиостанция Лен 1Р 21 В3</v>
          </cell>
          <cell r="C3135">
            <v>25</v>
          </cell>
          <cell r="D3135" t="str">
            <v>4</v>
          </cell>
          <cell r="E3135" t="str">
            <v>11.05.05</v>
          </cell>
          <cell r="F3135" t="str">
            <v/>
          </cell>
          <cell r="G3135" t="str">
            <v xml:space="preserve">  .  .</v>
          </cell>
          <cell r="H3135">
            <v>0.01</v>
          </cell>
          <cell r="I3135">
            <v>0</v>
          </cell>
          <cell r="J3135">
            <v>0</v>
          </cell>
          <cell r="K3135">
            <v>0.01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0.01</v>
          </cell>
          <cell r="Q3135">
            <v>0</v>
          </cell>
          <cell r="R3135">
            <v>123</v>
          </cell>
          <cell r="S3135">
            <v>821.1</v>
          </cell>
          <cell r="T3135" t="str">
            <v>Амортизация Водопровод</v>
          </cell>
          <cell r="U3135">
            <v>15000</v>
          </cell>
          <cell r="V3135">
            <v>7</v>
          </cell>
          <cell r="W3135">
            <v>5</v>
          </cell>
          <cell r="X3135">
            <v>2</v>
          </cell>
          <cell r="Y3135">
            <v>71.428571428571431</v>
          </cell>
          <cell r="Z3135">
            <v>10714.285714285714</v>
          </cell>
          <cell r="AA3135">
            <v>4285.7142857142862</v>
          </cell>
          <cell r="AB3135">
            <v>428571.42857142864</v>
          </cell>
          <cell r="AC3135">
            <v>4285.704285714286</v>
          </cell>
          <cell r="AD3135">
            <v>0</v>
          </cell>
          <cell r="AE3135">
            <v>4285.7142857142862</v>
          </cell>
          <cell r="AF3135">
            <v>0</v>
          </cell>
          <cell r="AG3135">
            <v>89.285714285714292</v>
          </cell>
          <cell r="AH3135">
            <v>178.57142857142856</v>
          </cell>
        </row>
        <row r="3136">
          <cell r="A3136">
            <v>5934</v>
          </cell>
          <cell r="B3136" t="str">
            <v>Радиостанция Лен 1Р 21 В3</v>
          </cell>
          <cell r="C3136">
            <v>25</v>
          </cell>
          <cell r="D3136" t="str">
            <v>4</v>
          </cell>
          <cell r="E3136" t="str">
            <v>11.05.05</v>
          </cell>
          <cell r="F3136" t="str">
            <v/>
          </cell>
          <cell r="G3136" t="str">
            <v xml:space="preserve">  .  .</v>
          </cell>
          <cell r="H3136">
            <v>0.01</v>
          </cell>
          <cell r="I3136">
            <v>0</v>
          </cell>
          <cell r="J3136">
            <v>0</v>
          </cell>
          <cell r="K3136">
            <v>0.01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0.01</v>
          </cell>
          <cell r="Q3136">
            <v>0</v>
          </cell>
          <cell r="R3136">
            <v>123</v>
          </cell>
          <cell r="S3136">
            <v>821.1</v>
          </cell>
          <cell r="T3136" t="str">
            <v>Амортизация Водопровод</v>
          </cell>
          <cell r="U3136">
            <v>15000</v>
          </cell>
          <cell r="V3136">
            <v>7</v>
          </cell>
          <cell r="W3136">
            <v>5</v>
          </cell>
          <cell r="X3136">
            <v>2</v>
          </cell>
          <cell r="Y3136">
            <v>71.428571428571431</v>
          </cell>
          <cell r="Z3136">
            <v>10714.285714285714</v>
          </cell>
          <cell r="AA3136">
            <v>4285.7142857142862</v>
          </cell>
          <cell r="AB3136">
            <v>428571.42857142864</v>
          </cell>
          <cell r="AC3136">
            <v>4285.704285714286</v>
          </cell>
          <cell r="AD3136">
            <v>0</v>
          </cell>
          <cell r="AE3136">
            <v>4285.7142857142862</v>
          </cell>
          <cell r="AF3136">
            <v>0</v>
          </cell>
          <cell r="AG3136">
            <v>89.285714285714292</v>
          </cell>
          <cell r="AH3136">
            <v>178.57142857142856</v>
          </cell>
        </row>
        <row r="3137">
          <cell r="A3137">
            <v>5935</v>
          </cell>
          <cell r="B3137" t="str">
            <v>Радиостанция Лен 1Р 21 В3</v>
          </cell>
          <cell r="C3137">
            <v>25</v>
          </cell>
          <cell r="D3137" t="str">
            <v>4</v>
          </cell>
          <cell r="E3137" t="str">
            <v>11.05.05</v>
          </cell>
          <cell r="F3137" t="str">
            <v/>
          </cell>
          <cell r="G3137" t="str">
            <v xml:space="preserve">  .  .</v>
          </cell>
          <cell r="H3137">
            <v>0.01</v>
          </cell>
          <cell r="I3137">
            <v>0</v>
          </cell>
          <cell r="J3137">
            <v>0</v>
          </cell>
          <cell r="K3137">
            <v>0.01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0.01</v>
          </cell>
          <cell r="Q3137">
            <v>0</v>
          </cell>
          <cell r="R3137">
            <v>123</v>
          </cell>
          <cell r="S3137">
            <v>821.1</v>
          </cell>
          <cell r="T3137" t="str">
            <v>Амортизация Водопровод</v>
          </cell>
          <cell r="U3137">
            <v>15000</v>
          </cell>
          <cell r="V3137">
            <v>7</v>
          </cell>
          <cell r="W3137">
            <v>5</v>
          </cell>
          <cell r="X3137">
            <v>2</v>
          </cell>
          <cell r="Y3137">
            <v>71.428571428571431</v>
          </cell>
          <cell r="Z3137">
            <v>10714.285714285714</v>
          </cell>
          <cell r="AA3137">
            <v>4285.7142857142862</v>
          </cell>
          <cell r="AB3137">
            <v>428571.42857142864</v>
          </cell>
          <cell r="AC3137">
            <v>4285.704285714286</v>
          </cell>
          <cell r="AD3137">
            <v>0</v>
          </cell>
          <cell r="AE3137">
            <v>4285.7142857142862</v>
          </cell>
          <cell r="AF3137">
            <v>0</v>
          </cell>
          <cell r="AG3137">
            <v>89.285714285714292</v>
          </cell>
          <cell r="AH3137">
            <v>178.57142857142856</v>
          </cell>
        </row>
        <row r="3138">
          <cell r="A3138">
            <v>5936</v>
          </cell>
          <cell r="B3138" t="str">
            <v>Радиостанция Лен 1Р 21 В3</v>
          </cell>
          <cell r="C3138">
            <v>25</v>
          </cell>
          <cell r="D3138" t="str">
            <v>4</v>
          </cell>
          <cell r="E3138" t="str">
            <v>11.05.05</v>
          </cell>
          <cell r="F3138" t="str">
            <v/>
          </cell>
          <cell r="G3138" t="str">
            <v xml:space="preserve">  .  .</v>
          </cell>
          <cell r="H3138">
            <v>0.01</v>
          </cell>
          <cell r="I3138">
            <v>0</v>
          </cell>
          <cell r="J3138">
            <v>0</v>
          </cell>
          <cell r="K3138">
            <v>0.01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0.01</v>
          </cell>
          <cell r="Q3138">
            <v>0</v>
          </cell>
          <cell r="R3138">
            <v>123</v>
          </cell>
          <cell r="S3138">
            <v>821.1</v>
          </cell>
          <cell r="T3138" t="str">
            <v>Амортизация Водопровод</v>
          </cell>
          <cell r="U3138">
            <v>15000</v>
          </cell>
          <cell r="V3138">
            <v>7</v>
          </cell>
          <cell r="W3138">
            <v>5</v>
          </cell>
          <cell r="X3138">
            <v>2</v>
          </cell>
          <cell r="Y3138">
            <v>71.428571428571431</v>
          </cell>
          <cell r="Z3138">
            <v>10714.285714285714</v>
          </cell>
          <cell r="AA3138">
            <v>4285.7142857142862</v>
          </cell>
          <cell r="AB3138">
            <v>428571.42857142864</v>
          </cell>
          <cell r="AC3138">
            <v>4285.704285714286</v>
          </cell>
          <cell r="AD3138">
            <v>0</v>
          </cell>
          <cell r="AE3138">
            <v>4285.7142857142862</v>
          </cell>
          <cell r="AF3138">
            <v>0</v>
          </cell>
          <cell r="AG3138">
            <v>89.285714285714292</v>
          </cell>
          <cell r="AH3138">
            <v>178.57142857142856</v>
          </cell>
        </row>
        <row r="3139">
          <cell r="A3139">
            <v>5937</v>
          </cell>
          <cell r="B3139" t="str">
            <v>Радиостанция Лен 1Р 21 В3</v>
          </cell>
          <cell r="C3139">
            <v>25</v>
          </cell>
          <cell r="D3139" t="str">
            <v>4</v>
          </cell>
          <cell r="E3139" t="str">
            <v>11.05.05</v>
          </cell>
          <cell r="F3139" t="str">
            <v/>
          </cell>
          <cell r="G3139" t="str">
            <v xml:space="preserve">  .  .</v>
          </cell>
          <cell r="H3139">
            <v>0.01</v>
          </cell>
          <cell r="I3139">
            <v>0</v>
          </cell>
          <cell r="J3139">
            <v>0</v>
          </cell>
          <cell r="K3139">
            <v>0.01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0.01</v>
          </cell>
          <cell r="Q3139">
            <v>0</v>
          </cell>
          <cell r="R3139">
            <v>123</v>
          </cell>
          <cell r="S3139">
            <v>821.1</v>
          </cell>
          <cell r="T3139" t="str">
            <v>Амортизация Водопровод</v>
          </cell>
          <cell r="U3139">
            <v>15000</v>
          </cell>
          <cell r="V3139">
            <v>7</v>
          </cell>
          <cell r="W3139">
            <v>5</v>
          </cell>
          <cell r="X3139">
            <v>2</v>
          </cell>
          <cell r="Y3139">
            <v>71.428571428571431</v>
          </cell>
          <cell r="Z3139">
            <v>10714.285714285714</v>
          </cell>
          <cell r="AA3139">
            <v>4285.7142857142862</v>
          </cell>
          <cell r="AB3139">
            <v>428571.42857142864</v>
          </cell>
          <cell r="AC3139">
            <v>4285.704285714286</v>
          </cell>
          <cell r="AD3139">
            <v>0</v>
          </cell>
          <cell r="AE3139">
            <v>4285.7142857142862</v>
          </cell>
          <cell r="AF3139">
            <v>0</v>
          </cell>
          <cell r="AG3139">
            <v>89.285714285714292</v>
          </cell>
          <cell r="AH3139">
            <v>178.57142857142856</v>
          </cell>
        </row>
        <row r="3140">
          <cell r="A3140">
            <v>5938</v>
          </cell>
          <cell r="B3140" t="str">
            <v>Радиостанция Лен 1Р 21 В3</v>
          </cell>
          <cell r="C3140">
            <v>25</v>
          </cell>
          <cell r="D3140" t="str">
            <v>4</v>
          </cell>
          <cell r="E3140" t="str">
            <v>11.05.05</v>
          </cell>
          <cell r="F3140" t="str">
            <v/>
          </cell>
          <cell r="G3140" t="str">
            <v xml:space="preserve">  .  .</v>
          </cell>
          <cell r="H3140">
            <v>0.01</v>
          </cell>
          <cell r="I3140">
            <v>0</v>
          </cell>
          <cell r="J3140">
            <v>0</v>
          </cell>
          <cell r="K3140">
            <v>0.01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0.01</v>
          </cell>
          <cell r="Q3140">
            <v>0</v>
          </cell>
          <cell r="R3140">
            <v>123</v>
          </cell>
          <cell r="S3140">
            <v>821.1</v>
          </cell>
          <cell r="T3140" t="str">
            <v>Амортизация Водопровод</v>
          </cell>
          <cell r="U3140">
            <v>15000</v>
          </cell>
          <cell r="V3140">
            <v>7</v>
          </cell>
          <cell r="W3140">
            <v>5</v>
          </cell>
          <cell r="X3140">
            <v>2</v>
          </cell>
          <cell r="Y3140">
            <v>71.428571428571431</v>
          </cell>
          <cell r="Z3140">
            <v>10714.285714285714</v>
          </cell>
          <cell r="AA3140">
            <v>4285.7142857142862</v>
          </cell>
          <cell r="AB3140">
            <v>428571.42857142864</v>
          </cell>
          <cell r="AC3140">
            <v>4285.704285714286</v>
          </cell>
          <cell r="AD3140">
            <v>0</v>
          </cell>
          <cell r="AE3140">
            <v>4285.7142857142862</v>
          </cell>
          <cell r="AF3140">
            <v>0</v>
          </cell>
          <cell r="AG3140">
            <v>89.285714285714292</v>
          </cell>
          <cell r="AH3140">
            <v>178.57142857142856</v>
          </cell>
        </row>
        <row r="3141">
          <cell r="A3141">
            <v>5939</v>
          </cell>
          <cell r="B3141" t="str">
            <v>Радиостанция Лен 1Р 21 В3</v>
          </cell>
          <cell r="C3141">
            <v>25</v>
          </cell>
          <cell r="D3141" t="str">
            <v>4</v>
          </cell>
          <cell r="E3141" t="str">
            <v>11.05.05</v>
          </cell>
          <cell r="F3141" t="str">
            <v/>
          </cell>
          <cell r="G3141" t="str">
            <v xml:space="preserve">  .  .</v>
          </cell>
          <cell r="H3141">
            <v>0.01</v>
          </cell>
          <cell r="I3141">
            <v>0</v>
          </cell>
          <cell r="J3141">
            <v>0</v>
          </cell>
          <cell r="K3141">
            <v>0.01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0.01</v>
          </cell>
          <cell r="Q3141">
            <v>0</v>
          </cell>
          <cell r="R3141">
            <v>123</v>
          </cell>
          <cell r="S3141">
            <v>821.1</v>
          </cell>
          <cell r="T3141" t="str">
            <v>Амортизация Водопровод</v>
          </cell>
          <cell r="U3141">
            <v>15000</v>
          </cell>
          <cell r="V3141">
            <v>7</v>
          </cell>
          <cell r="W3141">
            <v>5</v>
          </cell>
          <cell r="X3141">
            <v>2</v>
          </cell>
          <cell r="Y3141">
            <v>71.428571428571431</v>
          </cell>
          <cell r="Z3141">
            <v>10714.285714285714</v>
          </cell>
          <cell r="AA3141">
            <v>4285.7142857142862</v>
          </cell>
          <cell r="AB3141">
            <v>428571.42857142864</v>
          </cell>
          <cell r="AC3141">
            <v>4285.704285714286</v>
          </cell>
          <cell r="AD3141">
            <v>0</v>
          </cell>
          <cell r="AE3141">
            <v>4285.7142857142862</v>
          </cell>
          <cell r="AF3141">
            <v>0</v>
          </cell>
          <cell r="AG3141">
            <v>89.285714285714292</v>
          </cell>
          <cell r="AH3141">
            <v>178.57142857142856</v>
          </cell>
        </row>
        <row r="3142">
          <cell r="A3142">
            <v>5940</v>
          </cell>
          <cell r="B3142" t="str">
            <v>Радиостанция Лен 1Р 21 В3</v>
          </cell>
          <cell r="C3142">
            <v>25</v>
          </cell>
          <cell r="D3142" t="str">
            <v>4</v>
          </cell>
          <cell r="E3142" t="str">
            <v>11.05.05</v>
          </cell>
          <cell r="F3142" t="str">
            <v/>
          </cell>
          <cell r="G3142" t="str">
            <v xml:space="preserve">  .  .</v>
          </cell>
          <cell r="H3142">
            <v>0.01</v>
          </cell>
          <cell r="I3142">
            <v>0</v>
          </cell>
          <cell r="J3142">
            <v>0</v>
          </cell>
          <cell r="K3142">
            <v>0.01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0.01</v>
          </cell>
          <cell r="Q3142">
            <v>0</v>
          </cell>
          <cell r="R3142">
            <v>123</v>
          </cell>
          <cell r="S3142">
            <v>821.1</v>
          </cell>
          <cell r="T3142" t="str">
            <v>Амортизация Водопровод</v>
          </cell>
          <cell r="U3142">
            <v>15000</v>
          </cell>
          <cell r="V3142">
            <v>7</v>
          </cell>
          <cell r="W3142">
            <v>5</v>
          </cell>
          <cell r="X3142">
            <v>2</v>
          </cell>
          <cell r="Y3142">
            <v>71.428571428571431</v>
          </cell>
          <cell r="Z3142">
            <v>10714.285714285714</v>
          </cell>
          <cell r="AA3142">
            <v>4285.7142857142862</v>
          </cell>
          <cell r="AB3142">
            <v>428571.42857142864</v>
          </cell>
          <cell r="AC3142">
            <v>4285.704285714286</v>
          </cell>
          <cell r="AD3142">
            <v>0</v>
          </cell>
          <cell r="AE3142">
            <v>4285.7142857142862</v>
          </cell>
          <cell r="AF3142">
            <v>0</v>
          </cell>
          <cell r="AG3142">
            <v>89.285714285714292</v>
          </cell>
          <cell r="AH3142">
            <v>178.57142857142856</v>
          </cell>
        </row>
        <row r="3143">
          <cell r="A3143">
            <v>5941</v>
          </cell>
          <cell r="B3143" t="str">
            <v>Радиостанция Лен 1Р 21 В3</v>
          </cell>
          <cell r="C3143">
            <v>25</v>
          </cell>
          <cell r="D3143" t="str">
            <v>4</v>
          </cell>
          <cell r="E3143" t="str">
            <v>11.05.05</v>
          </cell>
          <cell r="F3143" t="str">
            <v/>
          </cell>
          <cell r="G3143" t="str">
            <v xml:space="preserve">  .  .</v>
          </cell>
          <cell r="H3143">
            <v>0.01</v>
          </cell>
          <cell r="I3143">
            <v>0</v>
          </cell>
          <cell r="J3143">
            <v>0</v>
          </cell>
          <cell r="K3143">
            <v>0.01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0.01</v>
          </cell>
          <cell r="Q3143">
            <v>0</v>
          </cell>
          <cell r="R3143">
            <v>123</v>
          </cell>
          <cell r="S3143">
            <v>821.1</v>
          </cell>
          <cell r="T3143" t="str">
            <v>Амортизация Водопровод</v>
          </cell>
          <cell r="U3143">
            <v>15000</v>
          </cell>
          <cell r="V3143">
            <v>7</v>
          </cell>
          <cell r="W3143">
            <v>5</v>
          </cell>
          <cell r="X3143">
            <v>2</v>
          </cell>
          <cell r="Y3143">
            <v>71.428571428571431</v>
          </cell>
          <cell r="Z3143">
            <v>10714.285714285714</v>
          </cell>
          <cell r="AA3143">
            <v>4285.7142857142862</v>
          </cell>
          <cell r="AB3143">
            <v>428571.42857142864</v>
          </cell>
          <cell r="AC3143">
            <v>4285.704285714286</v>
          </cell>
          <cell r="AD3143">
            <v>0</v>
          </cell>
          <cell r="AE3143">
            <v>4285.7142857142862</v>
          </cell>
          <cell r="AF3143">
            <v>0</v>
          </cell>
          <cell r="AG3143">
            <v>89.285714285714292</v>
          </cell>
          <cell r="AH3143">
            <v>178.57142857142856</v>
          </cell>
        </row>
        <row r="3144">
          <cell r="A3144">
            <v>5942</v>
          </cell>
          <cell r="B3144" t="str">
            <v>Радиостанция Лен 1Р 21 В3</v>
          </cell>
          <cell r="C3144">
            <v>25</v>
          </cell>
          <cell r="D3144" t="str">
            <v>4</v>
          </cell>
          <cell r="E3144" t="str">
            <v>11.05.05</v>
          </cell>
          <cell r="F3144" t="str">
            <v/>
          </cell>
          <cell r="G3144" t="str">
            <v xml:space="preserve">  .  .</v>
          </cell>
          <cell r="H3144">
            <v>0.01</v>
          </cell>
          <cell r="I3144">
            <v>0</v>
          </cell>
          <cell r="J3144">
            <v>0</v>
          </cell>
          <cell r="K3144">
            <v>0.01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0.01</v>
          </cell>
          <cell r="Q3144">
            <v>0</v>
          </cell>
          <cell r="R3144">
            <v>123</v>
          </cell>
          <cell r="S3144">
            <v>821.1</v>
          </cell>
          <cell r="T3144" t="str">
            <v>Амортизация Водопровод</v>
          </cell>
          <cell r="U3144">
            <v>15000</v>
          </cell>
          <cell r="V3144">
            <v>7</v>
          </cell>
          <cell r="W3144">
            <v>5</v>
          </cell>
          <cell r="X3144">
            <v>2</v>
          </cell>
          <cell r="Y3144">
            <v>71.428571428571431</v>
          </cell>
          <cell r="Z3144">
            <v>10714.285714285714</v>
          </cell>
          <cell r="AA3144">
            <v>4285.7142857142862</v>
          </cell>
          <cell r="AB3144">
            <v>428571.42857142864</v>
          </cell>
          <cell r="AC3144">
            <v>4285.704285714286</v>
          </cell>
          <cell r="AD3144">
            <v>0</v>
          </cell>
          <cell r="AE3144">
            <v>4285.7142857142862</v>
          </cell>
          <cell r="AF3144">
            <v>0</v>
          </cell>
          <cell r="AG3144">
            <v>89.285714285714292</v>
          </cell>
          <cell r="AH3144">
            <v>178.57142857142856</v>
          </cell>
        </row>
        <row r="3145">
          <cell r="A3145">
            <v>5943</v>
          </cell>
          <cell r="B3145" t="str">
            <v>Радиостанция Лен 1Р 21 В3</v>
          </cell>
          <cell r="C3145">
            <v>25</v>
          </cell>
          <cell r="D3145" t="str">
            <v>4</v>
          </cell>
          <cell r="E3145" t="str">
            <v>11.05.05</v>
          </cell>
          <cell r="F3145" t="str">
            <v/>
          </cell>
          <cell r="G3145" t="str">
            <v xml:space="preserve">  .  .</v>
          </cell>
          <cell r="H3145">
            <v>0.01</v>
          </cell>
          <cell r="I3145">
            <v>0</v>
          </cell>
          <cell r="J3145">
            <v>0</v>
          </cell>
          <cell r="K3145">
            <v>0.01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0.01</v>
          </cell>
          <cell r="Q3145">
            <v>0</v>
          </cell>
          <cell r="R3145">
            <v>123</v>
          </cell>
          <cell r="S3145">
            <v>821.1</v>
          </cell>
          <cell r="T3145" t="str">
            <v>Амортизация Водопровод</v>
          </cell>
          <cell r="U3145">
            <v>15000</v>
          </cell>
          <cell r="V3145">
            <v>7</v>
          </cell>
          <cell r="W3145">
            <v>5</v>
          </cell>
          <cell r="X3145">
            <v>2</v>
          </cell>
          <cell r="Y3145">
            <v>71.428571428571431</v>
          </cell>
          <cell r="Z3145">
            <v>10714.285714285714</v>
          </cell>
          <cell r="AA3145">
            <v>4285.7142857142862</v>
          </cell>
          <cell r="AB3145">
            <v>428571.42857142864</v>
          </cell>
          <cell r="AC3145">
            <v>4285.704285714286</v>
          </cell>
          <cell r="AD3145">
            <v>0</v>
          </cell>
          <cell r="AE3145">
            <v>4285.7142857142862</v>
          </cell>
          <cell r="AF3145">
            <v>0</v>
          </cell>
          <cell r="AG3145">
            <v>89.285714285714292</v>
          </cell>
          <cell r="AH3145">
            <v>178.57142857142856</v>
          </cell>
        </row>
        <row r="3146">
          <cell r="A3146">
            <v>5944</v>
          </cell>
          <cell r="B3146" t="str">
            <v>Радиостанция Лен 1Р 21 В3</v>
          </cell>
          <cell r="C3146">
            <v>25</v>
          </cell>
          <cell r="D3146" t="str">
            <v>4</v>
          </cell>
          <cell r="E3146" t="str">
            <v>11.05.05</v>
          </cell>
          <cell r="F3146" t="str">
            <v/>
          </cell>
          <cell r="G3146" t="str">
            <v xml:space="preserve">  .  .</v>
          </cell>
          <cell r="H3146">
            <v>2013.17</v>
          </cell>
          <cell r="I3146">
            <v>0</v>
          </cell>
          <cell r="J3146">
            <v>0</v>
          </cell>
          <cell r="K3146">
            <v>2013.17</v>
          </cell>
          <cell r="L3146">
            <v>0</v>
          </cell>
          <cell r="M3146">
            <v>41.94</v>
          </cell>
          <cell r="N3146">
            <v>41.94</v>
          </cell>
          <cell r="O3146">
            <v>461.34</v>
          </cell>
          <cell r="P3146">
            <v>1551.83</v>
          </cell>
          <cell r="Q3146">
            <v>10.07</v>
          </cell>
          <cell r="R3146">
            <v>123</v>
          </cell>
          <cell r="S3146">
            <v>821.1</v>
          </cell>
          <cell r="T3146" t="str">
            <v>Амортизация Водопровод</v>
          </cell>
          <cell r="U3146">
            <v>15000</v>
          </cell>
          <cell r="V3146">
            <v>7</v>
          </cell>
          <cell r="W3146">
            <v>5</v>
          </cell>
          <cell r="X3146">
            <v>2</v>
          </cell>
          <cell r="Y3146">
            <v>71.428571428571431</v>
          </cell>
          <cell r="Z3146">
            <v>10714.285714285714</v>
          </cell>
          <cell r="AA3146">
            <v>4285.7142857142862</v>
          </cell>
          <cell r="AB3146">
            <v>2.7617163514781171</v>
          </cell>
          <cell r="AC3146">
            <v>3546.6345073052007</v>
          </cell>
          <cell r="AD3146">
            <v>812.75022159091463</v>
          </cell>
          <cell r="AE3146">
            <v>5559.8045073052008</v>
          </cell>
          <cell r="AF3146">
            <v>1274.0902215909146</v>
          </cell>
          <cell r="AG3146">
            <v>115.82926056885834</v>
          </cell>
          <cell r="AH3146">
            <v>178.57142857142856</v>
          </cell>
        </row>
        <row r="3147">
          <cell r="A3147">
            <v>5946</v>
          </cell>
          <cell r="B3147" t="str">
            <v>Стол 2-х тумбовый</v>
          </cell>
          <cell r="C3147">
            <v>8</v>
          </cell>
          <cell r="D3147" t="str">
            <v>13</v>
          </cell>
          <cell r="E3147" t="str">
            <v>11.05.05</v>
          </cell>
          <cell r="F3147" t="str">
            <v/>
          </cell>
          <cell r="G3147" t="str">
            <v xml:space="preserve">  .  .</v>
          </cell>
          <cell r="H3147">
            <v>0.01</v>
          </cell>
          <cell r="I3147">
            <v>0</v>
          </cell>
          <cell r="J3147">
            <v>0</v>
          </cell>
          <cell r="K3147">
            <v>0.01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0.01</v>
          </cell>
          <cell r="Q3147">
            <v>0</v>
          </cell>
          <cell r="R3147">
            <v>125</v>
          </cell>
          <cell r="S3147">
            <v>935</v>
          </cell>
          <cell r="T3147" t="str">
            <v>Амортизация (водопровод)</v>
          </cell>
          <cell r="U3147">
            <v>21200</v>
          </cell>
          <cell r="V3147">
            <v>25</v>
          </cell>
          <cell r="W3147">
            <v>14</v>
          </cell>
          <cell r="X3147">
            <v>11</v>
          </cell>
          <cell r="Y3147">
            <v>56</v>
          </cell>
          <cell r="Z3147">
            <v>11872</v>
          </cell>
          <cell r="AA3147">
            <v>9328</v>
          </cell>
          <cell r="AB3147">
            <v>932800</v>
          </cell>
          <cell r="AC3147">
            <v>9327.99</v>
          </cell>
          <cell r="AD3147">
            <v>0</v>
          </cell>
          <cell r="AE3147">
            <v>9328</v>
          </cell>
          <cell r="AF3147">
            <v>0</v>
          </cell>
          <cell r="AG3147">
            <v>62.186666666666667</v>
          </cell>
          <cell r="AH3147">
            <v>70.666666666666671</v>
          </cell>
        </row>
        <row r="3148">
          <cell r="A3148">
            <v>5947</v>
          </cell>
          <cell r="B3148" t="str">
            <v>Стол 2-х тумбовый</v>
          </cell>
          <cell r="C3148">
            <v>8</v>
          </cell>
          <cell r="D3148" t="str">
            <v>13</v>
          </cell>
          <cell r="E3148" t="str">
            <v>11.05.05</v>
          </cell>
          <cell r="F3148" t="str">
            <v/>
          </cell>
          <cell r="G3148" t="str">
            <v xml:space="preserve">  .  .</v>
          </cell>
          <cell r="H3148">
            <v>0.01</v>
          </cell>
          <cell r="I3148">
            <v>0</v>
          </cell>
          <cell r="J3148">
            <v>0</v>
          </cell>
          <cell r="K3148">
            <v>0.01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0.01</v>
          </cell>
          <cell r="Q3148">
            <v>0</v>
          </cell>
          <cell r="R3148">
            <v>125</v>
          </cell>
          <cell r="S3148">
            <v>935</v>
          </cell>
          <cell r="T3148" t="str">
            <v>Амортизация (водопровод)</v>
          </cell>
          <cell r="U3148">
            <v>21200</v>
          </cell>
          <cell r="V3148">
            <v>25</v>
          </cell>
          <cell r="W3148">
            <v>14</v>
          </cell>
          <cell r="X3148">
            <v>11</v>
          </cell>
          <cell r="Y3148">
            <v>56</v>
          </cell>
          <cell r="Z3148">
            <v>11872</v>
          </cell>
          <cell r="AA3148">
            <v>9328</v>
          </cell>
          <cell r="AB3148">
            <v>932800</v>
          </cell>
          <cell r="AC3148">
            <v>9327.99</v>
          </cell>
          <cell r="AD3148">
            <v>0</v>
          </cell>
          <cell r="AE3148">
            <v>9328</v>
          </cell>
          <cell r="AF3148">
            <v>0</v>
          </cell>
          <cell r="AG3148">
            <v>62.186666666666667</v>
          </cell>
          <cell r="AH3148">
            <v>70.666666666666671</v>
          </cell>
        </row>
        <row r="3149">
          <cell r="A3149">
            <v>5948</v>
          </cell>
          <cell r="B3149" t="str">
            <v>Стол 2-х тумбовый</v>
          </cell>
          <cell r="C3149">
            <v>8</v>
          </cell>
          <cell r="D3149" t="str">
            <v>13</v>
          </cell>
          <cell r="E3149" t="str">
            <v>11.05.05</v>
          </cell>
          <cell r="F3149" t="str">
            <v/>
          </cell>
          <cell r="G3149" t="str">
            <v xml:space="preserve">  .  .</v>
          </cell>
          <cell r="H3149">
            <v>0.01</v>
          </cell>
          <cell r="I3149">
            <v>0</v>
          </cell>
          <cell r="J3149">
            <v>0</v>
          </cell>
          <cell r="K3149">
            <v>0.01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0.01</v>
          </cell>
          <cell r="Q3149">
            <v>0</v>
          </cell>
          <cell r="R3149">
            <v>125</v>
          </cell>
          <cell r="S3149">
            <v>935</v>
          </cell>
          <cell r="T3149" t="str">
            <v>Амортизация (водопровод)</v>
          </cell>
          <cell r="U3149">
            <v>21200</v>
          </cell>
          <cell r="V3149">
            <v>25</v>
          </cell>
          <cell r="W3149">
            <v>14</v>
          </cell>
          <cell r="X3149">
            <v>11</v>
          </cell>
          <cell r="Y3149">
            <v>56</v>
          </cell>
          <cell r="Z3149">
            <v>11872</v>
          </cell>
          <cell r="AA3149">
            <v>9328</v>
          </cell>
          <cell r="AB3149">
            <v>932800</v>
          </cell>
          <cell r="AC3149">
            <v>9327.99</v>
          </cell>
          <cell r="AD3149">
            <v>0</v>
          </cell>
          <cell r="AE3149">
            <v>9328</v>
          </cell>
          <cell r="AF3149">
            <v>0</v>
          </cell>
          <cell r="AG3149">
            <v>62.186666666666667</v>
          </cell>
          <cell r="AH3149">
            <v>70.666666666666671</v>
          </cell>
        </row>
        <row r="3150">
          <cell r="A3150">
            <v>5949</v>
          </cell>
          <cell r="B3150" t="str">
            <v>Шкаф книжный б/антр</v>
          </cell>
          <cell r="C3150">
            <v>8</v>
          </cell>
          <cell r="D3150" t="str">
            <v>13</v>
          </cell>
          <cell r="E3150" t="str">
            <v>11.05.05</v>
          </cell>
          <cell r="F3150" t="str">
            <v/>
          </cell>
          <cell r="G3150" t="str">
            <v xml:space="preserve">  .  .</v>
          </cell>
          <cell r="H3150">
            <v>0.01</v>
          </cell>
          <cell r="I3150">
            <v>0</v>
          </cell>
          <cell r="J3150">
            <v>0</v>
          </cell>
          <cell r="K3150">
            <v>0.01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0.01</v>
          </cell>
          <cell r="Q3150">
            <v>0</v>
          </cell>
          <cell r="R3150">
            <v>125</v>
          </cell>
          <cell r="S3150">
            <v>935</v>
          </cell>
          <cell r="T3150" t="str">
            <v/>
          </cell>
          <cell r="U3150">
            <v>6000</v>
          </cell>
          <cell r="V3150">
            <v>25</v>
          </cell>
          <cell r="W3150">
            <v>14</v>
          </cell>
          <cell r="X3150">
            <v>11</v>
          </cell>
          <cell r="Y3150">
            <v>56</v>
          </cell>
          <cell r="Z3150">
            <v>3360</v>
          </cell>
          <cell r="AA3150">
            <v>2640</v>
          </cell>
          <cell r="AB3150">
            <v>264000</v>
          </cell>
          <cell r="AC3150">
            <v>2639.99</v>
          </cell>
          <cell r="AD3150">
            <v>0</v>
          </cell>
          <cell r="AE3150">
            <v>2640</v>
          </cell>
          <cell r="AF3150">
            <v>0</v>
          </cell>
          <cell r="AG3150">
            <v>17.599999999999998</v>
          </cell>
          <cell r="AH3150">
            <v>20</v>
          </cell>
        </row>
        <row r="3151">
          <cell r="A3151">
            <v>5951</v>
          </cell>
          <cell r="B3151" t="str">
            <v>Шкаф книжный б/антр</v>
          </cell>
          <cell r="C3151">
            <v>8</v>
          </cell>
          <cell r="D3151" t="str">
            <v>13</v>
          </cell>
          <cell r="E3151" t="str">
            <v>11.05.05</v>
          </cell>
          <cell r="F3151" t="str">
            <v/>
          </cell>
          <cell r="G3151" t="str">
            <v xml:space="preserve">  .  .</v>
          </cell>
          <cell r="H3151">
            <v>0.01</v>
          </cell>
          <cell r="I3151">
            <v>0</v>
          </cell>
          <cell r="J3151">
            <v>0</v>
          </cell>
          <cell r="K3151">
            <v>0.01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0.01</v>
          </cell>
          <cell r="Q3151">
            <v>0</v>
          </cell>
          <cell r="R3151">
            <v>125</v>
          </cell>
          <cell r="S3151">
            <v>935</v>
          </cell>
          <cell r="T3151" t="str">
            <v/>
          </cell>
          <cell r="U3151">
            <v>6000</v>
          </cell>
          <cell r="V3151">
            <v>25</v>
          </cell>
          <cell r="W3151">
            <v>14</v>
          </cell>
          <cell r="X3151">
            <v>11</v>
          </cell>
          <cell r="Y3151">
            <v>56</v>
          </cell>
          <cell r="Z3151">
            <v>3360</v>
          </cell>
          <cell r="AA3151">
            <v>2640</v>
          </cell>
          <cell r="AB3151">
            <v>264000</v>
          </cell>
          <cell r="AC3151">
            <v>2639.99</v>
          </cell>
          <cell r="AD3151">
            <v>0</v>
          </cell>
          <cell r="AE3151">
            <v>2640</v>
          </cell>
          <cell r="AF3151">
            <v>0</v>
          </cell>
          <cell r="AG3151">
            <v>17.599999999999998</v>
          </cell>
          <cell r="AH3151">
            <v>20</v>
          </cell>
        </row>
        <row r="3152">
          <cell r="A3152">
            <v>5956</v>
          </cell>
          <cell r="B3152" t="str">
            <v>Кресло руководит.</v>
          </cell>
          <cell r="C3152">
            <v>8</v>
          </cell>
          <cell r="D3152" t="str">
            <v>13</v>
          </cell>
          <cell r="E3152" t="str">
            <v>11.05.05</v>
          </cell>
          <cell r="F3152" t="str">
            <v/>
          </cell>
          <cell r="G3152" t="str">
            <v xml:space="preserve">  .  .</v>
          </cell>
          <cell r="H3152">
            <v>0.01</v>
          </cell>
          <cell r="I3152">
            <v>0</v>
          </cell>
          <cell r="J3152">
            <v>0</v>
          </cell>
          <cell r="K3152">
            <v>0.01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0.01</v>
          </cell>
          <cell r="Q3152">
            <v>0</v>
          </cell>
          <cell r="R3152">
            <v>125</v>
          </cell>
          <cell r="S3152">
            <v>935</v>
          </cell>
          <cell r="T3152" t="str">
            <v/>
          </cell>
          <cell r="U3152">
            <v>28170</v>
          </cell>
          <cell r="V3152">
            <v>25</v>
          </cell>
          <cell r="W3152">
            <v>14</v>
          </cell>
          <cell r="X3152">
            <v>11</v>
          </cell>
          <cell r="Y3152">
            <v>56</v>
          </cell>
          <cell r="Z3152">
            <v>15775.2</v>
          </cell>
          <cell r="AA3152">
            <v>12394.8</v>
          </cell>
          <cell r="AB3152">
            <v>1239480</v>
          </cell>
          <cell r="AC3152">
            <v>12394.79</v>
          </cell>
          <cell r="AD3152">
            <v>0</v>
          </cell>
          <cell r="AE3152">
            <v>12394.800000000001</v>
          </cell>
          <cell r="AF3152">
            <v>0</v>
          </cell>
          <cell r="AG3152">
            <v>82.632000000000005</v>
          </cell>
          <cell r="AH3152">
            <v>93.899999999999991</v>
          </cell>
        </row>
        <row r="3153">
          <cell r="A3153">
            <v>5974</v>
          </cell>
          <cell r="B3153" t="str">
            <v>Вод-д по ул Библиотечной п.Западный</v>
          </cell>
          <cell r="C3153">
            <v>4</v>
          </cell>
          <cell r="D3153" t="str">
            <v>25</v>
          </cell>
          <cell r="E3153" t="str">
            <v>11.05.05</v>
          </cell>
          <cell r="F3153" t="str">
            <v/>
          </cell>
          <cell r="G3153" t="str">
            <v xml:space="preserve">  .  .</v>
          </cell>
          <cell r="H3153">
            <v>1482071.53</v>
          </cell>
          <cell r="I3153">
            <v>0</v>
          </cell>
          <cell r="J3153">
            <v>0</v>
          </cell>
          <cell r="K3153">
            <v>1482071.53</v>
          </cell>
          <cell r="L3153">
            <v>0</v>
          </cell>
          <cell r="M3153">
            <v>4940.24</v>
          </cell>
          <cell r="N3153">
            <v>4940.24</v>
          </cell>
          <cell r="O3153">
            <v>132294.92000000001</v>
          </cell>
          <cell r="P3153">
            <v>1349776.61</v>
          </cell>
          <cell r="Q3153">
            <v>7410.36</v>
          </cell>
          <cell r="R3153">
            <v>123</v>
          </cell>
          <cell r="S3153">
            <v>935</v>
          </cell>
          <cell r="T3153" t="str">
            <v>Амортизация (водопровод)</v>
          </cell>
          <cell r="U3153">
            <v>2190000</v>
          </cell>
          <cell r="V3153">
            <v>36</v>
          </cell>
          <cell r="W3153">
            <v>11</v>
          </cell>
          <cell r="X3153">
            <v>25</v>
          </cell>
          <cell r="Y3153">
            <v>30.555555555555557</v>
          </cell>
          <cell r="Z3153">
            <v>669166.66666666674</v>
          </cell>
          <cell r="AA3153">
            <v>1520833.3333333333</v>
          </cell>
          <cell r="AB3153">
            <v>1.1267296544228405</v>
          </cell>
          <cell r="AC3153">
            <v>187822.41282683052</v>
          </cell>
          <cell r="AD3153">
            <v>16765.689493497339</v>
          </cell>
          <cell r="AE3153">
            <v>1669893.9428268305</v>
          </cell>
          <cell r="AF3153">
            <v>149060.60949349735</v>
          </cell>
          <cell r="AG3153">
            <v>5566.313142756102</v>
          </cell>
          <cell r="AH3153">
            <v>5069.4444444444443</v>
          </cell>
        </row>
        <row r="3154">
          <cell r="A3154">
            <v>5975</v>
          </cell>
          <cell r="B3154" t="str">
            <v>Тельфер г-п 2  т</v>
          </cell>
          <cell r="C3154">
            <v>15</v>
          </cell>
          <cell r="D3154" t="str">
            <v>7</v>
          </cell>
          <cell r="E3154" t="str">
            <v>11.05.05</v>
          </cell>
          <cell r="F3154" t="str">
            <v/>
          </cell>
          <cell r="G3154" t="str">
            <v xml:space="preserve">  .  .</v>
          </cell>
          <cell r="H3154">
            <v>0.01</v>
          </cell>
          <cell r="I3154">
            <v>0</v>
          </cell>
          <cell r="J3154">
            <v>0</v>
          </cell>
          <cell r="K3154">
            <v>0.01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0.01</v>
          </cell>
          <cell r="Q3154">
            <v>0</v>
          </cell>
          <cell r="R3154">
            <v>123</v>
          </cell>
          <cell r="S3154">
            <v>935</v>
          </cell>
          <cell r="T3154" t="str">
            <v>амортизация (Очистка воды)</v>
          </cell>
          <cell r="U3154">
            <v>166000</v>
          </cell>
          <cell r="V3154">
            <v>13</v>
          </cell>
          <cell r="W3154">
            <v>8</v>
          </cell>
          <cell r="X3154">
            <v>5</v>
          </cell>
          <cell r="Y3154">
            <v>61.53846153846154</v>
          </cell>
          <cell r="Z3154">
            <v>102153.84615384616</v>
          </cell>
          <cell r="AA3154">
            <v>63846.153846153844</v>
          </cell>
          <cell r="AB3154">
            <v>6384615.384615384</v>
          </cell>
          <cell r="AC3154">
            <v>63846.143846153842</v>
          </cell>
          <cell r="AD3154">
            <v>0</v>
          </cell>
          <cell r="AE3154">
            <v>63846.153846153844</v>
          </cell>
          <cell r="AF3154">
            <v>0</v>
          </cell>
          <cell r="AG3154">
            <v>798.07692307692298</v>
          </cell>
          <cell r="AH3154">
            <v>1064.1025641025642</v>
          </cell>
        </row>
        <row r="3155">
          <cell r="A3155">
            <v>5976</v>
          </cell>
          <cell r="B3155" t="str">
            <v>Тельфер г-п 2  т</v>
          </cell>
          <cell r="C3155">
            <v>15</v>
          </cell>
          <cell r="D3155" t="str">
            <v>7</v>
          </cell>
          <cell r="E3155" t="str">
            <v>11.05.05</v>
          </cell>
          <cell r="F3155" t="str">
            <v/>
          </cell>
          <cell r="G3155" t="str">
            <v xml:space="preserve">  .  .</v>
          </cell>
          <cell r="H3155">
            <v>0.01</v>
          </cell>
          <cell r="I3155">
            <v>0</v>
          </cell>
          <cell r="J3155">
            <v>0</v>
          </cell>
          <cell r="K3155">
            <v>0.01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0.01</v>
          </cell>
          <cell r="Q3155">
            <v>0</v>
          </cell>
          <cell r="R3155">
            <v>123</v>
          </cell>
          <cell r="S3155">
            <v>935</v>
          </cell>
          <cell r="T3155" t="str">
            <v>амортизация (Очистка воды)</v>
          </cell>
          <cell r="U3155">
            <v>166000</v>
          </cell>
          <cell r="V3155">
            <v>13</v>
          </cell>
          <cell r="W3155">
            <v>8</v>
          </cell>
          <cell r="X3155">
            <v>5</v>
          </cell>
          <cell r="Y3155">
            <v>61.53846153846154</v>
          </cell>
          <cell r="Z3155">
            <v>102153.84615384616</v>
          </cell>
          <cell r="AA3155">
            <v>63846.153846153844</v>
          </cell>
          <cell r="AB3155">
            <v>6384615.384615384</v>
          </cell>
          <cell r="AC3155">
            <v>63846.143846153842</v>
          </cell>
          <cell r="AD3155">
            <v>0</v>
          </cell>
          <cell r="AE3155">
            <v>63846.153846153844</v>
          </cell>
          <cell r="AF3155">
            <v>0</v>
          </cell>
          <cell r="AG3155">
            <v>798.07692307692298</v>
          </cell>
          <cell r="AH3155">
            <v>1064.1025641025642</v>
          </cell>
        </row>
        <row r="3156">
          <cell r="A3156">
            <v>5977</v>
          </cell>
          <cell r="B3156" t="str">
            <v>Тельфер г-п 2  т</v>
          </cell>
          <cell r="C3156">
            <v>15</v>
          </cell>
          <cell r="D3156" t="str">
            <v>7</v>
          </cell>
          <cell r="E3156" t="str">
            <v>11.05.05</v>
          </cell>
          <cell r="F3156" t="str">
            <v/>
          </cell>
          <cell r="G3156" t="str">
            <v xml:space="preserve">  .  .</v>
          </cell>
          <cell r="H3156">
            <v>175564.99</v>
          </cell>
          <cell r="I3156">
            <v>0</v>
          </cell>
          <cell r="J3156">
            <v>0</v>
          </cell>
          <cell r="K3156">
            <v>175564.99</v>
          </cell>
          <cell r="L3156">
            <v>0</v>
          </cell>
          <cell r="M3156">
            <v>2194.56</v>
          </cell>
          <cell r="N3156">
            <v>2194.56</v>
          </cell>
          <cell r="O3156">
            <v>24140.16</v>
          </cell>
          <cell r="P3156">
            <v>151424.82999999999</v>
          </cell>
          <cell r="Q3156">
            <v>877.82</v>
          </cell>
          <cell r="R3156">
            <v>123</v>
          </cell>
          <cell r="S3156">
            <v>924</v>
          </cell>
          <cell r="T3156" t="str">
            <v>для собст. нужд</v>
          </cell>
          <cell r="U3156">
            <v>166000</v>
          </cell>
          <cell r="V3156">
            <v>13</v>
          </cell>
          <cell r="W3156">
            <v>8</v>
          </cell>
          <cell r="X3156">
            <v>5</v>
          </cell>
          <cell r="Y3156">
            <v>61.53846153846154</v>
          </cell>
          <cell r="Z3156">
            <v>102153.84615384616</v>
          </cell>
          <cell r="AA3156">
            <v>63846.153846153844</v>
          </cell>
          <cell r="AB3156">
            <v>0.42163596185746982</v>
          </cell>
          <cell r="AC3156">
            <v>-101540.47657285293</v>
          </cell>
          <cell r="AD3156">
            <v>-13961.80041900678</v>
          </cell>
          <cell r="AE3156">
            <v>74024.51342714706</v>
          </cell>
          <cell r="AF3156">
            <v>10178.359580993219</v>
          </cell>
          <cell r="AG3156">
            <v>925.30641783933822</v>
          </cell>
          <cell r="AH3156">
            <v>1064.1025641025642</v>
          </cell>
        </row>
        <row r="3157">
          <cell r="A3157">
            <v>5981</v>
          </cell>
          <cell r="B3157" t="str">
            <v>Таль г-п 1т</v>
          </cell>
          <cell r="C3157">
            <v>15</v>
          </cell>
          <cell r="D3157" t="str">
            <v>7</v>
          </cell>
          <cell r="E3157" t="str">
            <v>11.05.05</v>
          </cell>
          <cell r="F3157" t="str">
            <v/>
          </cell>
          <cell r="G3157" t="str">
            <v xml:space="preserve">  .  .</v>
          </cell>
          <cell r="H3157">
            <v>0.01</v>
          </cell>
          <cell r="I3157">
            <v>0</v>
          </cell>
          <cell r="J3157">
            <v>0</v>
          </cell>
          <cell r="K3157">
            <v>0.01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0.01</v>
          </cell>
          <cell r="Q3157">
            <v>0</v>
          </cell>
          <cell r="R3157">
            <v>123</v>
          </cell>
          <cell r="S3157">
            <v>935</v>
          </cell>
          <cell r="T3157" t="str">
            <v>Амортизация (канализация)</v>
          </cell>
          <cell r="U3157">
            <v>122000</v>
          </cell>
          <cell r="V3157">
            <v>13</v>
          </cell>
          <cell r="W3157">
            <v>8</v>
          </cell>
          <cell r="X3157">
            <v>5</v>
          </cell>
          <cell r="Y3157">
            <v>61.53846153846154</v>
          </cell>
          <cell r="Z3157">
            <v>75076.923076923078</v>
          </cell>
          <cell r="AA3157">
            <v>46923.076923076922</v>
          </cell>
          <cell r="AB3157">
            <v>4692307.692307692</v>
          </cell>
          <cell r="AC3157">
            <v>46923.06692307692</v>
          </cell>
          <cell r="AD3157">
            <v>0</v>
          </cell>
          <cell r="AE3157">
            <v>46923.076923076922</v>
          </cell>
          <cell r="AF3157">
            <v>0</v>
          </cell>
          <cell r="AG3157">
            <v>586.53846153846155</v>
          </cell>
          <cell r="AH3157">
            <v>782.0512820512821</v>
          </cell>
        </row>
        <row r="3158">
          <cell r="A3158">
            <v>5984</v>
          </cell>
          <cell r="B3158" t="str">
            <v>Насос ОПВ-2 №1</v>
          </cell>
          <cell r="C3158">
            <v>20</v>
          </cell>
          <cell r="D3158" t="str">
            <v>5</v>
          </cell>
          <cell r="E3158" t="str">
            <v>11.05.05</v>
          </cell>
          <cell r="F3158" t="str">
            <v/>
          </cell>
          <cell r="G3158" t="str">
            <v xml:space="preserve">  .  .</v>
          </cell>
          <cell r="H3158">
            <v>14264.33</v>
          </cell>
          <cell r="I3158">
            <v>0</v>
          </cell>
          <cell r="J3158">
            <v>0</v>
          </cell>
          <cell r="K3158">
            <v>14264.33</v>
          </cell>
          <cell r="L3158">
            <v>0</v>
          </cell>
          <cell r="M3158">
            <v>237.74</v>
          </cell>
          <cell r="N3158">
            <v>237.74</v>
          </cell>
          <cell r="O3158">
            <v>1664.18</v>
          </cell>
          <cell r="P3158">
            <v>12600.15</v>
          </cell>
          <cell r="Q3158">
            <v>71.319999999999993</v>
          </cell>
          <cell r="R3158">
            <v>123</v>
          </cell>
          <cell r="S3158">
            <v>935</v>
          </cell>
          <cell r="T3158" t="str">
            <v>Амортизация Подъем воды</v>
          </cell>
          <cell r="U3158">
            <v>74800</v>
          </cell>
          <cell r="V3158">
            <v>9</v>
          </cell>
          <cell r="W3158">
            <v>6</v>
          </cell>
          <cell r="X3158">
            <v>3</v>
          </cell>
          <cell r="Y3158">
            <v>66.666666666666657</v>
          </cell>
          <cell r="Z3158">
            <v>49866.666666666657</v>
          </cell>
          <cell r="AA3158">
            <v>24933.333333333343</v>
          </cell>
          <cell r="AB3158">
            <v>1.9788124215452469</v>
          </cell>
          <cell r="AC3158">
            <v>13962.103389020513</v>
          </cell>
          <cell r="AD3158">
            <v>1628.920055687169</v>
          </cell>
          <cell r="AE3158">
            <v>28226.433389020513</v>
          </cell>
          <cell r="AF3158">
            <v>3293.1000556871691</v>
          </cell>
          <cell r="AG3158">
            <v>470.44055648367521</v>
          </cell>
          <cell r="AH3158">
            <v>692.59259259259261</v>
          </cell>
        </row>
        <row r="3159">
          <cell r="A3159">
            <v>5985</v>
          </cell>
          <cell r="B3159" t="str">
            <v>Эл двигатель СДВ-2 №2</v>
          </cell>
          <cell r="C3159">
            <v>10</v>
          </cell>
          <cell r="D3159" t="str">
            <v>10</v>
          </cell>
          <cell r="E3159" t="str">
            <v>11.05.05</v>
          </cell>
          <cell r="F3159" t="str">
            <v/>
          </cell>
          <cell r="G3159" t="str">
            <v xml:space="preserve">  .  .</v>
          </cell>
          <cell r="H3159">
            <v>247793.18</v>
          </cell>
          <cell r="I3159">
            <v>0</v>
          </cell>
          <cell r="J3159">
            <v>0</v>
          </cell>
          <cell r="K3159">
            <v>247793.18</v>
          </cell>
          <cell r="L3159">
            <v>0</v>
          </cell>
          <cell r="M3159">
            <v>2064.94</v>
          </cell>
          <cell r="N3159">
            <v>2064.94</v>
          </cell>
          <cell r="O3159">
            <v>59862.62</v>
          </cell>
          <cell r="P3159">
            <v>187930.56</v>
          </cell>
          <cell r="Q3159">
            <v>1238.97</v>
          </cell>
          <cell r="R3159">
            <v>123</v>
          </cell>
          <cell r="S3159">
            <v>935</v>
          </cell>
          <cell r="T3159" t="str">
            <v>Амортизация Подъем воды</v>
          </cell>
          <cell r="U3159">
            <v>388000</v>
          </cell>
          <cell r="V3159">
            <v>19</v>
          </cell>
          <cell r="W3159">
            <v>11</v>
          </cell>
          <cell r="X3159">
            <v>8</v>
          </cell>
          <cell r="Y3159">
            <v>57.894736842105267</v>
          </cell>
          <cell r="Z3159">
            <v>224631.57894736843</v>
          </cell>
          <cell r="AA3159">
            <v>163368.42105263157</v>
          </cell>
          <cell r="AB3159">
            <v>0.86930204993073812</v>
          </cell>
          <cell r="AC3159">
            <v>-32386.060667143611</v>
          </cell>
          <cell r="AD3159">
            <v>-7823.9217197752005</v>
          </cell>
          <cell r="AE3159">
            <v>215407.11933285638</v>
          </cell>
          <cell r="AF3159">
            <v>52038.698280224802</v>
          </cell>
          <cell r="AG3159">
            <v>1795.0593277738035</v>
          </cell>
          <cell r="AH3159">
            <v>1701.7543859649122</v>
          </cell>
        </row>
        <row r="3160">
          <cell r="A3160">
            <v>5986</v>
          </cell>
          <cell r="B3160" t="str">
            <v>Дом-Модуль п-во Чехословакия</v>
          </cell>
          <cell r="C3160">
            <v>2.1</v>
          </cell>
          <cell r="D3160" t="str">
            <v>48</v>
          </cell>
          <cell r="E3160" t="str">
            <v>31.05.06</v>
          </cell>
          <cell r="F3160" t="str">
            <v/>
          </cell>
          <cell r="G3160" t="str">
            <v xml:space="preserve">  .  .</v>
          </cell>
          <cell r="H3160">
            <v>0</v>
          </cell>
          <cell r="I3160">
            <v>0</v>
          </cell>
          <cell r="J3160">
            <v>4572897.1100000003</v>
          </cell>
          <cell r="K3160">
            <v>0</v>
          </cell>
          <cell r="L3160">
            <v>198370.47</v>
          </cell>
          <cell r="M3160">
            <v>8002.57</v>
          </cell>
          <cell r="N3160">
            <v>-190367.9</v>
          </cell>
          <cell r="O3160">
            <v>0</v>
          </cell>
          <cell r="P3160">
            <v>0</v>
          </cell>
          <cell r="Q3160">
            <v>0</v>
          </cell>
          <cell r="R3160">
            <v>122</v>
          </cell>
          <cell r="S3160">
            <v>821.3</v>
          </cell>
          <cell r="T3160" t="str">
            <v>За счет прибыли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</row>
        <row r="3161">
          <cell r="A3161">
            <v>5987</v>
          </cell>
          <cell r="B3161" t="str">
            <v>Рабочее место рук</v>
          </cell>
          <cell r="C3161">
            <v>8</v>
          </cell>
          <cell r="D3161" t="str">
            <v>13</v>
          </cell>
          <cell r="E3161" t="str">
            <v>11.05.05</v>
          </cell>
          <cell r="F3161" t="str">
            <v/>
          </cell>
          <cell r="G3161" t="str">
            <v xml:space="preserve">  .  .</v>
          </cell>
          <cell r="H3161">
            <v>0.01</v>
          </cell>
          <cell r="I3161">
            <v>0</v>
          </cell>
          <cell r="J3161">
            <v>0</v>
          </cell>
          <cell r="K3161">
            <v>0.01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0.01</v>
          </cell>
          <cell r="Q3161">
            <v>0</v>
          </cell>
          <cell r="R3161">
            <v>125</v>
          </cell>
          <cell r="S3161">
            <v>935</v>
          </cell>
          <cell r="T3161" t="str">
            <v/>
          </cell>
          <cell r="U3161">
            <v>4800</v>
          </cell>
          <cell r="V3161">
            <v>25</v>
          </cell>
          <cell r="W3161">
            <v>14</v>
          </cell>
          <cell r="X3161">
            <v>11</v>
          </cell>
          <cell r="Y3161">
            <v>56</v>
          </cell>
          <cell r="Z3161">
            <v>2688</v>
          </cell>
          <cell r="AA3161">
            <v>2112</v>
          </cell>
          <cell r="AB3161">
            <v>211200</v>
          </cell>
          <cell r="AC3161">
            <v>2111.9899999999998</v>
          </cell>
          <cell r="AD3161">
            <v>0</v>
          </cell>
          <cell r="AE3161">
            <v>2112</v>
          </cell>
          <cell r="AF3161">
            <v>0</v>
          </cell>
          <cell r="AG3161">
            <v>14.08</v>
          </cell>
          <cell r="AH3161">
            <v>16</v>
          </cell>
        </row>
        <row r="3162">
          <cell r="A3162">
            <v>5988</v>
          </cell>
          <cell r="B3162" t="str">
            <v>Стенка 5-ти секционная</v>
          </cell>
          <cell r="C3162">
            <v>8</v>
          </cell>
          <cell r="D3162" t="str">
            <v>13</v>
          </cell>
          <cell r="E3162" t="str">
            <v>11.05.05</v>
          </cell>
          <cell r="F3162" t="str">
            <v/>
          </cell>
          <cell r="G3162" t="str">
            <v xml:space="preserve">  .  .</v>
          </cell>
          <cell r="H3162">
            <v>0.01</v>
          </cell>
          <cell r="I3162">
            <v>0</v>
          </cell>
          <cell r="J3162">
            <v>0</v>
          </cell>
          <cell r="K3162">
            <v>0.01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0.01</v>
          </cell>
          <cell r="Q3162">
            <v>0</v>
          </cell>
          <cell r="R3162">
            <v>125</v>
          </cell>
          <cell r="S3162">
            <v>935</v>
          </cell>
          <cell r="T3162" t="str">
            <v>Амортизация (водопровод)</v>
          </cell>
          <cell r="U3162">
            <v>18000</v>
          </cell>
          <cell r="V3162">
            <v>25</v>
          </cell>
          <cell r="W3162">
            <v>14</v>
          </cell>
          <cell r="X3162">
            <v>11</v>
          </cell>
          <cell r="Y3162">
            <v>56</v>
          </cell>
          <cell r="Z3162">
            <v>10080</v>
          </cell>
          <cell r="AA3162">
            <v>7920</v>
          </cell>
          <cell r="AB3162">
            <v>792000</v>
          </cell>
          <cell r="AC3162">
            <v>7919.99</v>
          </cell>
          <cell r="AD3162">
            <v>0</v>
          </cell>
          <cell r="AE3162">
            <v>7920</v>
          </cell>
          <cell r="AF3162">
            <v>0</v>
          </cell>
          <cell r="AG3162">
            <v>52.800000000000004</v>
          </cell>
          <cell r="AH3162">
            <v>60</v>
          </cell>
        </row>
        <row r="3163">
          <cell r="A3163">
            <v>5989</v>
          </cell>
          <cell r="B3163" t="str">
            <v>Кан-ция от гор.клин.б-цы 4     992п.м</v>
          </cell>
          <cell r="C3163">
            <v>3.6</v>
          </cell>
          <cell r="D3163" t="str">
            <v>28</v>
          </cell>
          <cell r="E3163" t="str">
            <v>11.05.05</v>
          </cell>
          <cell r="F3163" t="str">
            <v/>
          </cell>
          <cell r="G3163" t="str">
            <v xml:space="preserve">  .  .</v>
          </cell>
          <cell r="H3163">
            <v>1192499.07</v>
          </cell>
          <cell r="I3163">
            <v>0</v>
          </cell>
          <cell r="J3163">
            <v>0</v>
          </cell>
          <cell r="K3163">
            <v>1192499.07</v>
          </cell>
          <cell r="L3163">
            <v>0</v>
          </cell>
          <cell r="M3163">
            <v>3577.5</v>
          </cell>
          <cell r="N3163">
            <v>3577.5</v>
          </cell>
          <cell r="O3163">
            <v>103711.72</v>
          </cell>
          <cell r="P3163">
            <v>1088787.3500000001</v>
          </cell>
          <cell r="Q3163">
            <v>5962.5</v>
          </cell>
          <cell r="R3163">
            <v>123</v>
          </cell>
          <cell r="S3163">
            <v>935</v>
          </cell>
          <cell r="T3163" t="str">
            <v>Амортизация (канализация)</v>
          </cell>
          <cell r="U3163">
            <v>388864</v>
          </cell>
          <cell r="V3163">
            <v>28.6</v>
          </cell>
          <cell r="W3163">
            <v>11</v>
          </cell>
          <cell r="X3163">
            <v>17.600000000000001</v>
          </cell>
          <cell r="Y3163">
            <v>38.46153846153846</v>
          </cell>
          <cell r="Z3163">
            <v>149563.07692307691</v>
          </cell>
          <cell r="AA3163">
            <v>239300.92307692309</v>
          </cell>
          <cell r="AB3163">
            <v>0.21978664895116853</v>
          </cell>
          <cell r="AC3163">
            <v>-930403.69552731514</v>
          </cell>
          <cell r="AD3163">
            <v>-80917.26860423811</v>
          </cell>
          <cell r="AE3163">
            <v>262095.37447268493</v>
          </cell>
          <cell r="AF3163">
            <v>22794.451395761891</v>
          </cell>
          <cell r="AG3163">
            <v>786.28612341805467</v>
          </cell>
          <cell r="AH3163">
            <v>1133.0536130536129</v>
          </cell>
        </row>
        <row r="3164">
          <cell r="A3164">
            <v>5990</v>
          </cell>
          <cell r="B3164" t="str">
            <v>Кан-ция от коммерчес.техникума   53 п.м</v>
          </cell>
          <cell r="C3164">
            <v>3.6</v>
          </cell>
          <cell r="D3164" t="str">
            <v>28</v>
          </cell>
          <cell r="E3164" t="str">
            <v>11.05.05</v>
          </cell>
          <cell r="F3164" t="str">
            <v/>
          </cell>
          <cell r="G3164" t="str">
            <v xml:space="preserve">  .  .</v>
          </cell>
          <cell r="H3164">
            <v>160.32</v>
          </cell>
          <cell r="I3164">
            <v>0</v>
          </cell>
          <cell r="J3164">
            <v>0</v>
          </cell>
          <cell r="K3164">
            <v>160.32</v>
          </cell>
          <cell r="L3164">
            <v>0</v>
          </cell>
          <cell r="M3164">
            <v>0.48</v>
          </cell>
          <cell r="N3164">
            <v>0.48</v>
          </cell>
          <cell r="O3164">
            <v>13.92</v>
          </cell>
          <cell r="P3164">
            <v>146.4</v>
          </cell>
          <cell r="Q3164">
            <v>0.8</v>
          </cell>
          <cell r="R3164">
            <v>123</v>
          </cell>
          <cell r="S3164">
            <v>935</v>
          </cell>
          <cell r="T3164" t="str">
            <v>Амортизация (канализация)</v>
          </cell>
          <cell r="U3164">
            <v>98898</v>
          </cell>
          <cell r="V3164">
            <v>28.6</v>
          </cell>
          <cell r="W3164">
            <v>11</v>
          </cell>
          <cell r="X3164">
            <v>17.600000000000001</v>
          </cell>
          <cell r="Y3164">
            <v>38.46153846153846</v>
          </cell>
          <cell r="Z3164">
            <v>38037.692307692305</v>
          </cell>
          <cell r="AA3164">
            <v>60860.307692307695</v>
          </cell>
          <cell r="AB3164">
            <v>415.71248423707442</v>
          </cell>
          <cell r="AC3164">
            <v>66486.705472887756</v>
          </cell>
          <cell r="AD3164">
            <v>5772.7977805800756</v>
          </cell>
          <cell r="AE3164">
            <v>66647.025472887763</v>
          </cell>
          <cell r="AF3164">
            <v>5786.7177805800757</v>
          </cell>
          <cell r="AG3164">
            <v>199.9410764186633</v>
          </cell>
          <cell r="AH3164">
            <v>288.16433566433562</v>
          </cell>
        </row>
        <row r="3165">
          <cell r="A3165">
            <v>5991</v>
          </cell>
          <cell r="B3165" t="str">
            <v>Емкость под ГСМ   30 куб м №3</v>
          </cell>
          <cell r="C3165">
            <v>4.5</v>
          </cell>
          <cell r="D3165" t="str">
            <v>22</v>
          </cell>
          <cell r="E3165" t="str">
            <v>11.05.05</v>
          </cell>
          <cell r="F3165" t="str">
            <v/>
          </cell>
          <cell r="G3165" t="str">
            <v xml:space="preserve">  .  .</v>
          </cell>
          <cell r="H3165">
            <v>248824.65</v>
          </cell>
          <cell r="I3165">
            <v>0</v>
          </cell>
          <cell r="J3165">
            <v>0</v>
          </cell>
          <cell r="K3165">
            <v>248824.65</v>
          </cell>
          <cell r="L3165">
            <v>0</v>
          </cell>
          <cell r="M3165">
            <v>933.09</v>
          </cell>
          <cell r="N3165">
            <v>933.09</v>
          </cell>
          <cell r="O3165">
            <v>27040.95</v>
          </cell>
          <cell r="P3165">
            <v>221783.7</v>
          </cell>
          <cell r="Q3165">
            <v>2488.25</v>
          </cell>
          <cell r="R3165">
            <v>122</v>
          </cell>
          <cell r="S3165">
            <v>935</v>
          </cell>
          <cell r="T3165" t="str">
            <v>Амортизация Подъем воды</v>
          </cell>
          <cell r="U3165">
            <v>24000</v>
          </cell>
          <cell r="V3165">
            <v>56.6</v>
          </cell>
          <cell r="W3165">
            <v>23</v>
          </cell>
          <cell r="X3165">
            <v>33.6</v>
          </cell>
          <cell r="Y3165">
            <v>40.636042402826853</v>
          </cell>
          <cell r="Z3165">
            <v>9752.6501766784459</v>
          </cell>
          <cell r="AA3165">
            <v>14247.349823321554</v>
          </cell>
          <cell r="AB3165">
            <v>6.423984189695435E-2</v>
          </cell>
          <cell r="AC3165">
            <v>-232840.193823935</v>
          </cell>
          <cell r="AD3165">
            <v>-25303.843647256552</v>
          </cell>
          <cell r="AE3165">
            <v>15984.456176064996</v>
          </cell>
          <cell r="AF3165">
            <v>1737.106352743449</v>
          </cell>
          <cell r="AG3165">
            <v>59.941710660243736</v>
          </cell>
          <cell r="AH3165">
            <v>35.335689045936398</v>
          </cell>
        </row>
        <row r="3166">
          <cell r="A3166">
            <v>5993</v>
          </cell>
          <cell r="B3166" t="str">
            <v>Стенка-горка</v>
          </cell>
          <cell r="C3166">
            <v>8</v>
          </cell>
          <cell r="D3166" t="str">
            <v>13</v>
          </cell>
          <cell r="E3166" t="str">
            <v>11.05.05</v>
          </cell>
          <cell r="F3166" t="str">
            <v/>
          </cell>
          <cell r="G3166" t="str">
            <v xml:space="preserve">  .  .</v>
          </cell>
          <cell r="H3166">
            <v>0.01</v>
          </cell>
          <cell r="I3166">
            <v>0</v>
          </cell>
          <cell r="J3166">
            <v>0</v>
          </cell>
          <cell r="K3166">
            <v>0.01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0.01</v>
          </cell>
          <cell r="Q3166">
            <v>0</v>
          </cell>
          <cell r="R3166">
            <v>125</v>
          </cell>
          <cell r="S3166">
            <v>935</v>
          </cell>
          <cell r="T3166" t="str">
            <v>Амортизация (канализация)</v>
          </cell>
          <cell r="U3166">
            <v>25000</v>
          </cell>
          <cell r="V3166">
            <v>25</v>
          </cell>
          <cell r="W3166">
            <v>14</v>
          </cell>
          <cell r="X3166">
            <v>11</v>
          </cell>
          <cell r="Y3166">
            <v>56</v>
          </cell>
          <cell r="Z3166">
            <v>14000</v>
          </cell>
          <cell r="AA3166">
            <v>11000</v>
          </cell>
          <cell r="AB3166">
            <v>1100000</v>
          </cell>
          <cell r="AC3166">
            <v>10999.99</v>
          </cell>
          <cell r="AD3166">
            <v>0</v>
          </cell>
          <cell r="AE3166">
            <v>11000</v>
          </cell>
          <cell r="AF3166">
            <v>0</v>
          </cell>
          <cell r="AG3166">
            <v>73.333333333333329</v>
          </cell>
          <cell r="AH3166">
            <v>83.333333333333329</v>
          </cell>
        </row>
        <row r="3167">
          <cell r="A3167">
            <v>5994</v>
          </cell>
          <cell r="B3167" t="str">
            <v>Шкаф 2-х створчат</v>
          </cell>
          <cell r="C3167">
            <v>8</v>
          </cell>
          <cell r="D3167" t="str">
            <v>13</v>
          </cell>
          <cell r="E3167" t="str">
            <v>11.05.05</v>
          </cell>
          <cell r="F3167" t="str">
            <v/>
          </cell>
          <cell r="G3167" t="str">
            <v xml:space="preserve">  .  .</v>
          </cell>
          <cell r="H3167">
            <v>0.01</v>
          </cell>
          <cell r="I3167">
            <v>0</v>
          </cell>
          <cell r="J3167">
            <v>0</v>
          </cell>
          <cell r="K3167">
            <v>0.01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0.01</v>
          </cell>
          <cell r="Q3167">
            <v>0</v>
          </cell>
          <cell r="R3167">
            <v>125</v>
          </cell>
          <cell r="S3167">
            <v>935</v>
          </cell>
          <cell r="T3167" t="str">
            <v>Амортизация Перекачка сточной жидкости</v>
          </cell>
          <cell r="U3167">
            <v>15400</v>
          </cell>
          <cell r="V3167">
            <v>25</v>
          </cell>
          <cell r="W3167">
            <v>14</v>
          </cell>
          <cell r="X3167">
            <v>11</v>
          </cell>
          <cell r="Y3167">
            <v>56</v>
          </cell>
          <cell r="Z3167">
            <v>8624</v>
          </cell>
          <cell r="AA3167">
            <v>6776</v>
          </cell>
          <cell r="AB3167">
            <v>677600</v>
          </cell>
          <cell r="AC3167">
            <v>6775.99</v>
          </cell>
          <cell r="AD3167">
            <v>0</v>
          </cell>
          <cell r="AE3167">
            <v>6776</v>
          </cell>
          <cell r="AF3167">
            <v>0</v>
          </cell>
          <cell r="AG3167">
            <v>45.173333333333339</v>
          </cell>
          <cell r="AH3167">
            <v>51.333333333333336</v>
          </cell>
        </row>
        <row r="3168">
          <cell r="A3168">
            <v>5995</v>
          </cell>
          <cell r="B3168" t="str">
            <v>Шкаф 2-х створчат</v>
          </cell>
          <cell r="C3168">
            <v>8</v>
          </cell>
          <cell r="D3168" t="str">
            <v>13</v>
          </cell>
          <cell r="E3168" t="str">
            <v>11.05.05</v>
          </cell>
          <cell r="F3168" t="str">
            <v/>
          </cell>
          <cell r="G3168" t="str">
            <v xml:space="preserve">  .  .</v>
          </cell>
          <cell r="H3168">
            <v>0.01</v>
          </cell>
          <cell r="I3168">
            <v>0</v>
          </cell>
          <cell r="J3168">
            <v>0</v>
          </cell>
          <cell r="K3168">
            <v>0.01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0.01</v>
          </cell>
          <cell r="Q3168">
            <v>0</v>
          </cell>
          <cell r="R3168">
            <v>125</v>
          </cell>
          <cell r="S3168">
            <v>935</v>
          </cell>
          <cell r="T3168" t="str">
            <v>Амортизация Перекачка сточной жидкости</v>
          </cell>
          <cell r="U3168">
            <v>15400</v>
          </cell>
          <cell r="V3168">
            <v>25</v>
          </cell>
          <cell r="W3168">
            <v>14</v>
          </cell>
          <cell r="X3168">
            <v>11</v>
          </cell>
          <cell r="Y3168">
            <v>56</v>
          </cell>
          <cell r="Z3168">
            <v>8624</v>
          </cell>
          <cell r="AA3168">
            <v>6776</v>
          </cell>
          <cell r="AB3168">
            <v>677600</v>
          </cell>
          <cell r="AC3168">
            <v>6775.99</v>
          </cell>
          <cell r="AD3168">
            <v>0</v>
          </cell>
          <cell r="AE3168">
            <v>6776</v>
          </cell>
          <cell r="AF3168">
            <v>0</v>
          </cell>
          <cell r="AG3168">
            <v>45.173333333333339</v>
          </cell>
          <cell r="AH3168">
            <v>51.333333333333336</v>
          </cell>
        </row>
        <row r="3169">
          <cell r="A3169">
            <v>5996</v>
          </cell>
          <cell r="B3169" t="str">
            <v>Шкаф 2-х створчат</v>
          </cell>
          <cell r="C3169">
            <v>8</v>
          </cell>
          <cell r="D3169" t="str">
            <v>13</v>
          </cell>
          <cell r="E3169" t="str">
            <v>11.05.05</v>
          </cell>
          <cell r="F3169" t="str">
            <v/>
          </cell>
          <cell r="G3169" t="str">
            <v xml:space="preserve">  .  .</v>
          </cell>
          <cell r="H3169">
            <v>3715.58</v>
          </cell>
          <cell r="I3169">
            <v>0</v>
          </cell>
          <cell r="J3169">
            <v>0</v>
          </cell>
          <cell r="K3169">
            <v>3715.58</v>
          </cell>
          <cell r="L3169">
            <v>0</v>
          </cell>
          <cell r="M3169">
            <v>24.77</v>
          </cell>
          <cell r="N3169">
            <v>24.77</v>
          </cell>
          <cell r="O3169">
            <v>74.31</v>
          </cell>
          <cell r="P3169">
            <v>3641.27</v>
          </cell>
          <cell r="Q3169">
            <v>18.579999999999998</v>
          </cell>
          <cell r="R3169">
            <v>125</v>
          </cell>
          <cell r="S3169">
            <v>935</v>
          </cell>
          <cell r="T3169" t="str">
            <v>Амортизация Перекачка сточной жидкости</v>
          </cell>
          <cell r="U3169">
            <v>15400</v>
          </cell>
          <cell r="V3169">
            <v>25</v>
          </cell>
          <cell r="W3169">
            <v>14</v>
          </cell>
          <cell r="X3169">
            <v>11</v>
          </cell>
          <cell r="Y3169">
            <v>56</v>
          </cell>
          <cell r="Z3169">
            <v>8624</v>
          </cell>
          <cell r="AA3169">
            <v>6776</v>
          </cell>
          <cell r="AB3169">
            <v>1.8608891952533044</v>
          </cell>
          <cell r="AC3169">
            <v>3198.702676099273</v>
          </cell>
          <cell r="AD3169">
            <v>63.972676099273059</v>
          </cell>
          <cell r="AE3169">
            <v>6914.282676099273</v>
          </cell>
          <cell r="AF3169">
            <v>138.28267609927306</v>
          </cell>
          <cell r="AG3169">
            <v>46.095217840661824</v>
          </cell>
          <cell r="AH3169">
            <v>51.333333333333336</v>
          </cell>
        </row>
        <row r="3170">
          <cell r="A3170">
            <v>5997</v>
          </cell>
          <cell r="B3170" t="str">
            <v>Шкаф 2-х створчат</v>
          </cell>
          <cell r="C3170">
            <v>8</v>
          </cell>
          <cell r="D3170" t="str">
            <v>13</v>
          </cell>
          <cell r="E3170" t="str">
            <v>11.05.05</v>
          </cell>
          <cell r="F3170" t="str">
            <v/>
          </cell>
          <cell r="G3170" t="str">
            <v xml:space="preserve">  .  .</v>
          </cell>
          <cell r="H3170">
            <v>0.01</v>
          </cell>
          <cell r="I3170">
            <v>0</v>
          </cell>
          <cell r="J3170">
            <v>0</v>
          </cell>
          <cell r="K3170">
            <v>0.01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0.01</v>
          </cell>
          <cell r="Q3170">
            <v>0</v>
          </cell>
          <cell r="R3170">
            <v>125</v>
          </cell>
          <cell r="S3170">
            <v>935</v>
          </cell>
          <cell r="T3170" t="str">
            <v>Амортизация Перекачка сточной жидкости</v>
          </cell>
          <cell r="U3170">
            <v>15400</v>
          </cell>
          <cell r="V3170">
            <v>25</v>
          </cell>
          <cell r="W3170">
            <v>14</v>
          </cell>
          <cell r="X3170">
            <v>11</v>
          </cell>
          <cell r="Y3170">
            <v>56</v>
          </cell>
          <cell r="Z3170">
            <v>8624</v>
          </cell>
          <cell r="AA3170">
            <v>6776</v>
          </cell>
          <cell r="AB3170">
            <v>677600</v>
          </cell>
          <cell r="AC3170">
            <v>6775.99</v>
          </cell>
          <cell r="AD3170">
            <v>0</v>
          </cell>
          <cell r="AE3170">
            <v>6776</v>
          </cell>
          <cell r="AF3170">
            <v>0</v>
          </cell>
          <cell r="AG3170">
            <v>45.173333333333339</v>
          </cell>
          <cell r="AH3170">
            <v>51.333333333333336</v>
          </cell>
        </row>
        <row r="3171">
          <cell r="A3171">
            <v>5998</v>
          </cell>
          <cell r="B3171" t="str">
            <v>Шкаф 2-х створчат</v>
          </cell>
          <cell r="C3171">
            <v>8</v>
          </cell>
          <cell r="D3171" t="str">
            <v>13</v>
          </cell>
          <cell r="E3171" t="str">
            <v>11.05.05</v>
          </cell>
          <cell r="F3171" t="str">
            <v/>
          </cell>
          <cell r="G3171" t="str">
            <v xml:space="preserve">  .  .</v>
          </cell>
          <cell r="H3171">
            <v>3715.58</v>
          </cell>
          <cell r="I3171">
            <v>0</v>
          </cell>
          <cell r="J3171">
            <v>0</v>
          </cell>
          <cell r="K3171">
            <v>3715.58</v>
          </cell>
          <cell r="L3171">
            <v>0</v>
          </cell>
          <cell r="M3171">
            <v>24.77</v>
          </cell>
          <cell r="N3171">
            <v>24.77</v>
          </cell>
          <cell r="O3171">
            <v>74.31</v>
          </cell>
          <cell r="P3171">
            <v>3641.27</v>
          </cell>
          <cell r="Q3171">
            <v>18.579999999999998</v>
          </cell>
          <cell r="R3171">
            <v>125</v>
          </cell>
          <cell r="S3171">
            <v>935</v>
          </cell>
          <cell r="T3171" t="str">
            <v>Амортизация Перекачка сточной жидкости</v>
          </cell>
          <cell r="U3171">
            <v>15400</v>
          </cell>
          <cell r="V3171">
            <v>25</v>
          </cell>
          <cell r="W3171">
            <v>14</v>
          </cell>
          <cell r="X3171">
            <v>11</v>
          </cell>
          <cell r="Y3171">
            <v>56</v>
          </cell>
          <cell r="Z3171">
            <v>8624</v>
          </cell>
          <cell r="AA3171">
            <v>6776</v>
          </cell>
          <cell r="AB3171">
            <v>1.8608891952533044</v>
          </cell>
          <cell r="AC3171">
            <v>3198.702676099273</v>
          </cell>
          <cell r="AD3171">
            <v>63.972676099273059</v>
          </cell>
          <cell r="AE3171">
            <v>6914.282676099273</v>
          </cell>
          <cell r="AF3171">
            <v>138.28267609927306</v>
          </cell>
          <cell r="AG3171">
            <v>46.095217840661824</v>
          </cell>
          <cell r="AH3171">
            <v>51.333333333333336</v>
          </cell>
        </row>
        <row r="3172">
          <cell r="A3172">
            <v>5999</v>
          </cell>
          <cell r="B3172" t="str">
            <v>Шкаф 2-х створчат</v>
          </cell>
          <cell r="C3172">
            <v>8</v>
          </cell>
          <cell r="D3172" t="str">
            <v>13</v>
          </cell>
          <cell r="E3172" t="str">
            <v>11.05.05</v>
          </cell>
          <cell r="F3172" t="str">
            <v/>
          </cell>
          <cell r="G3172" t="str">
            <v xml:space="preserve">  .  .</v>
          </cell>
          <cell r="H3172">
            <v>0.01</v>
          </cell>
          <cell r="I3172">
            <v>0</v>
          </cell>
          <cell r="J3172">
            <v>0</v>
          </cell>
          <cell r="K3172">
            <v>0.01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0.01</v>
          </cell>
          <cell r="Q3172">
            <v>0</v>
          </cell>
          <cell r="R3172">
            <v>125</v>
          </cell>
          <cell r="S3172">
            <v>935</v>
          </cell>
          <cell r="T3172" t="str">
            <v>Амортизация Перекачка сточной жидкости</v>
          </cell>
          <cell r="U3172">
            <v>15400</v>
          </cell>
          <cell r="V3172">
            <v>25</v>
          </cell>
          <cell r="W3172">
            <v>14</v>
          </cell>
          <cell r="X3172">
            <v>11</v>
          </cell>
          <cell r="Y3172">
            <v>56</v>
          </cell>
          <cell r="Z3172">
            <v>8624</v>
          </cell>
          <cell r="AA3172">
            <v>6776</v>
          </cell>
          <cell r="AB3172">
            <v>677600</v>
          </cell>
          <cell r="AC3172">
            <v>6775.99</v>
          </cell>
          <cell r="AD3172">
            <v>0</v>
          </cell>
          <cell r="AE3172">
            <v>6776</v>
          </cell>
          <cell r="AF3172">
            <v>0</v>
          </cell>
          <cell r="AG3172">
            <v>45.173333333333339</v>
          </cell>
          <cell r="AH3172">
            <v>51.333333333333336</v>
          </cell>
        </row>
        <row r="3173">
          <cell r="A3173">
            <v>6002</v>
          </cell>
          <cell r="B3173" t="str">
            <v>Шкаф 2-х створчат</v>
          </cell>
          <cell r="C3173">
            <v>8</v>
          </cell>
          <cell r="D3173" t="str">
            <v>13</v>
          </cell>
          <cell r="E3173" t="str">
            <v>11.05.05</v>
          </cell>
          <cell r="F3173" t="str">
            <v/>
          </cell>
          <cell r="G3173" t="str">
            <v xml:space="preserve">  .  .</v>
          </cell>
          <cell r="H3173">
            <v>0.01</v>
          </cell>
          <cell r="I3173">
            <v>0</v>
          </cell>
          <cell r="J3173">
            <v>0</v>
          </cell>
          <cell r="K3173">
            <v>0.01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0.01</v>
          </cell>
          <cell r="Q3173">
            <v>0</v>
          </cell>
          <cell r="R3173">
            <v>125</v>
          </cell>
          <cell r="S3173">
            <v>935</v>
          </cell>
          <cell r="T3173" t="str">
            <v>Амортизация Перекачка сточной жидкости</v>
          </cell>
          <cell r="U3173">
            <v>15400</v>
          </cell>
          <cell r="V3173">
            <v>25</v>
          </cell>
          <cell r="W3173">
            <v>14</v>
          </cell>
          <cell r="X3173">
            <v>11</v>
          </cell>
          <cell r="Y3173">
            <v>56</v>
          </cell>
          <cell r="Z3173">
            <v>8624</v>
          </cell>
          <cell r="AA3173">
            <v>6776</v>
          </cell>
          <cell r="AB3173">
            <v>677600</v>
          </cell>
          <cell r="AC3173">
            <v>6775.99</v>
          </cell>
          <cell r="AD3173">
            <v>0</v>
          </cell>
          <cell r="AE3173">
            <v>6776</v>
          </cell>
          <cell r="AF3173">
            <v>0</v>
          </cell>
          <cell r="AG3173">
            <v>45.173333333333339</v>
          </cell>
          <cell r="AH3173">
            <v>51.333333333333336</v>
          </cell>
        </row>
        <row r="3174">
          <cell r="A3174">
            <v>6003</v>
          </cell>
          <cell r="B3174" t="str">
            <v>Шкаф книжный с антрис</v>
          </cell>
          <cell r="C3174">
            <v>8</v>
          </cell>
          <cell r="D3174" t="str">
            <v>13</v>
          </cell>
          <cell r="E3174" t="str">
            <v>11.05.05</v>
          </cell>
          <cell r="F3174" t="str">
            <v/>
          </cell>
          <cell r="G3174" t="str">
            <v xml:space="preserve">  .  .</v>
          </cell>
          <cell r="H3174">
            <v>3693.88</v>
          </cell>
          <cell r="I3174">
            <v>0</v>
          </cell>
          <cell r="J3174">
            <v>0</v>
          </cell>
          <cell r="K3174">
            <v>3693.88</v>
          </cell>
          <cell r="L3174">
            <v>0</v>
          </cell>
          <cell r="M3174">
            <v>24.63</v>
          </cell>
          <cell r="N3174">
            <v>24.63</v>
          </cell>
          <cell r="O3174">
            <v>73.89</v>
          </cell>
          <cell r="P3174">
            <v>3619.99</v>
          </cell>
          <cell r="Q3174">
            <v>18.47</v>
          </cell>
          <cell r="R3174">
            <v>125</v>
          </cell>
          <cell r="S3174">
            <v>935</v>
          </cell>
          <cell r="T3174" t="str">
            <v>Амортизация Перекачка сточной жидкости</v>
          </cell>
          <cell r="U3174">
            <v>5000</v>
          </cell>
          <cell r="V3174">
            <v>25</v>
          </cell>
          <cell r="W3174">
            <v>14</v>
          </cell>
          <cell r="X3174">
            <v>11</v>
          </cell>
          <cell r="Y3174">
            <v>56</v>
          </cell>
          <cell r="Z3174">
            <v>2800</v>
          </cell>
          <cell r="AA3174">
            <v>2200</v>
          </cell>
          <cell r="AB3174">
            <v>0.60773648545990466</v>
          </cell>
          <cell r="AC3174">
            <v>-1448.9743510893672</v>
          </cell>
          <cell r="AD3174">
            <v>-28.984351089367642</v>
          </cell>
          <cell r="AE3174">
            <v>2244.9056489106329</v>
          </cell>
          <cell r="AF3174">
            <v>44.905648910632358</v>
          </cell>
          <cell r="AG3174">
            <v>14.96603765940422</v>
          </cell>
          <cell r="AH3174">
            <v>16.666666666666668</v>
          </cell>
        </row>
        <row r="3175">
          <cell r="A3175">
            <v>6004</v>
          </cell>
          <cell r="B3175" t="str">
            <v>Шкаф книжный с антрис</v>
          </cell>
          <cell r="C3175">
            <v>8</v>
          </cell>
          <cell r="D3175" t="str">
            <v>13</v>
          </cell>
          <cell r="E3175" t="str">
            <v>11.05.05</v>
          </cell>
          <cell r="F3175" t="str">
            <v/>
          </cell>
          <cell r="G3175" t="str">
            <v xml:space="preserve">  .  .</v>
          </cell>
          <cell r="H3175">
            <v>0.01</v>
          </cell>
          <cell r="I3175">
            <v>0</v>
          </cell>
          <cell r="J3175">
            <v>0</v>
          </cell>
          <cell r="K3175">
            <v>0.01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0.01</v>
          </cell>
          <cell r="Q3175">
            <v>0</v>
          </cell>
          <cell r="R3175">
            <v>125</v>
          </cell>
          <cell r="S3175">
            <v>935</v>
          </cell>
          <cell r="T3175" t="str">
            <v>Амортизация (канализация)</v>
          </cell>
          <cell r="U3175">
            <v>5000</v>
          </cell>
          <cell r="V3175">
            <v>25</v>
          </cell>
          <cell r="W3175">
            <v>14</v>
          </cell>
          <cell r="X3175">
            <v>11</v>
          </cell>
          <cell r="Y3175">
            <v>56</v>
          </cell>
          <cell r="Z3175">
            <v>2800</v>
          </cell>
          <cell r="AA3175">
            <v>2200</v>
          </cell>
          <cell r="AB3175">
            <v>220000</v>
          </cell>
          <cell r="AC3175">
            <v>2199.9899999999998</v>
          </cell>
          <cell r="AD3175">
            <v>0</v>
          </cell>
          <cell r="AE3175">
            <v>2200</v>
          </cell>
          <cell r="AF3175">
            <v>0</v>
          </cell>
          <cell r="AG3175">
            <v>14.666666666666666</v>
          </cell>
          <cell r="AH3175">
            <v>16.666666666666668</v>
          </cell>
        </row>
        <row r="3176">
          <cell r="A3176">
            <v>6005</v>
          </cell>
          <cell r="B3176" t="str">
            <v>Шкаф книжный с антрис</v>
          </cell>
          <cell r="C3176">
            <v>8</v>
          </cell>
          <cell r="D3176" t="str">
            <v>13</v>
          </cell>
          <cell r="E3176" t="str">
            <v>11.05.05</v>
          </cell>
          <cell r="F3176" t="str">
            <v/>
          </cell>
          <cell r="G3176" t="str">
            <v xml:space="preserve">  .  .</v>
          </cell>
          <cell r="H3176">
            <v>3693.88</v>
          </cell>
          <cell r="I3176">
            <v>0</v>
          </cell>
          <cell r="J3176">
            <v>0</v>
          </cell>
          <cell r="K3176">
            <v>3693.88</v>
          </cell>
          <cell r="L3176">
            <v>0</v>
          </cell>
          <cell r="M3176">
            <v>24.63</v>
          </cell>
          <cell r="N3176">
            <v>24.63</v>
          </cell>
          <cell r="O3176">
            <v>73.89</v>
          </cell>
          <cell r="P3176">
            <v>3619.99</v>
          </cell>
          <cell r="Q3176">
            <v>18.47</v>
          </cell>
          <cell r="R3176">
            <v>125</v>
          </cell>
          <cell r="S3176">
            <v>935</v>
          </cell>
          <cell r="T3176" t="str">
            <v>Амортизация Перекачка сточной жидкости</v>
          </cell>
          <cell r="U3176">
            <v>5000</v>
          </cell>
          <cell r="V3176">
            <v>25</v>
          </cell>
          <cell r="W3176">
            <v>14</v>
          </cell>
          <cell r="X3176">
            <v>11</v>
          </cell>
          <cell r="Y3176">
            <v>56</v>
          </cell>
          <cell r="Z3176">
            <v>2800</v>
          </cell>
          <cell r="AA3176">
            <v>2200</v>
          </cell>
          <cell r="AB3176">
            <v>0.60773648545990466</v>
          </cell>
          <cell r="AC3176">
            <v>-1448.9743510893672</v>
          </cell>
          <cell r="AD3176">
            <v>-28.984351089367642</v>
          </cell>
          <cell r="AE3176">
            <v>2244.9056489106329</v>
          </cell>
          <cell r="AF3176">
            <v>44.905648910632358</v>
          </cell>
          <cell r="AG3176">
            <v>14.96603765940422</v>
          </cell>
          <cell r="AH3176">
            <v>16.666666666666668</v>
          </cell>
        </row>
        <row r="3177">
          <cell r="A3177">
            <v>6006</v>
          </cell>
          <cell r="B3177" t="str">
            <v>Шкаф книжный с антрис</v>
          </cell>
          <cell r="C3177">
            <v>8</v>
          </cell>
          <cell r="D3177" t="str">
            <v>13</v>
          </cell>
          <cell r="E3177" t="str">
            <v>11.05.05</v>
          </cell>
          <cell r="F3177" t="str">
            <v/>
          </cell>
          <cell r="G3177" t="str">
            <v xml:space="preserve">  .  .</v>
          </cell>
          <cell r="H3177">
            <v>0.01</v>
          </cell>
          <cell r="I3177">
            <v>0</v>
          </cell>
          <cell r="J3177">
            <v>0</v>
          </cell>
          <cell r="K3177">
            <v>0.01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0.01</v>
          </cell>
          <cell r="Q3177">
            <v>0</v>
          </cell>
          <cell r="R3177">
            <v>125</v>
          </cell>
          <cell r="S3177">
            <v>935</v>
          </cell>
          <cell r="T3177" t="str">
            <v>Амортизация Перекачка сточной жидкости</v>
          </cell>
          <cell r="U3177">
            <v>5000</v>
          </cell>
          <cell r="V3177">
            <v>25</v>
          </cell>
          <cell r="W3177">
            <v>14</v>
          </cell>
          <cell r="X3177">
            <v>11</v>
          </cell>
          <cell r="Y3177">
            <v>56</v>
          </cell>
          <cell r="Z3177">
            <v>2800</v>
          </cell>
          <cell r="AA3177">
            <v>2200</v>
          </cell>
          <cell r="AB3177">
            <v>220000</v>
          </cell>
          <cell r="AC3177">
            <v>2199.9899999999998</v>
          </cell>
          <cell r="AD3177">
            <v>0</v>
          </cell>
          <cell r="AE3177">
            <v>2200</v>
          </cell>
          <cell r="AF3177">
            <v>0</v>
          </cell>
          <cell r="AG3177">
            <v>14.666666666666666</v>
          </cell>
          <cell r="AH3177">
            <v>16.666666666666668</v>
          </cell>
        </row>
        <row r="3178">
          <cell r="A3178">
            <v>6007</v>
          </cell>
          <cell r="B3178" t="str">
            <v>Шкаф книжный с антрис</v>
          </cell>
          <cell r="C3178">
            <v>8</v>
          </cell>
          <cell r="D3178" t="str">
            <v>13</v>
          </cell>
          <cell r="E3178" t="str">
            <v>11.05.05</v>
          </cell>
          <cell r="F3178" t="str">
            <v/>
          </cell>
          <cell r="G3178" t="str">
            <v xml:space="preserve">  .  .</v>
          </cell>
          <cell r="H3178">
            <v>0.01</v>
          </cell>
          <cell r="I3178">
            <v>0</v>
          </cell>
          <cell r="J3178">
            <v>0</v>
          </cell>
          <cell r="K3178">
            <v>0.01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0.01</v>
          </cell>
          <cell r="Q3178">
            <v>0</v>
          </cell>
          <cell r="R3178">
            <v>125</v>
          </cell>
          <cell r="S3178">
            <v>935</v>
          </cell>
          <cell r="T3178" t="str">
            <v>Амортизация (канализация)</v>
          </cell>
          <cell r="U3178">
            <v>5000</v>
          </cell>
          <cell r="V3178">
            <v>25</v>
          </cell>
          <cell r="W3178">
            <v>14</v>
          </cell>
          <cell r="X3178">
            <v>11</v>
          </cell>
          <cell r="Y3178">
            <v>56</v>
          </cell>
          <cell r="Z3178">
            <v>2800</v>
          </cell>
          <cell r="AA3178">
            <v>2200</v>
          </cell>
          <cell r="AB3178">
            <v>220000</v>
          </cell>
          <cell r="AC3178">
            <v>2199.9899999999998</v>
          </cell>
          <cell r="AD3178">
            <v>0</v>
          </cell>
          <cell r="AE3178">
            <v>2200</v>
          </cell>
          <cell r="AF3178">
            <v>0</v>
          </cell>
          <cell r="AG3178">
            <v>14.666666666666666</v>
          </cell>
          <cell r="AH3178">
            <v>16.666666666666668</v>
          </cell>
        </row>
        <row r="3179">
          <cell r="A3179">
            <v>6008</v>
          </cell>
          <cell r="B3179" t="str">
            <v>Шкаф книжный с антрис</v>
          </cell>
          <cell r="C3179">
            <v>8</v>
          </cell>
          <cell r="D3179" t="str">
            <v>13</v>
          </cell>
          <cell r="E3179" t="str">
            <v>11.05.05</v>
          </cell>
          <cell r="F3179" t="str">
            <v/>
          </cell>
          <cell r="G3179" t="str">
            <v xml:space="preserve">  .  .</v>
          </cell>
          <cell r="H3179">
            <v>0.01</v>
          </cell>
          <cell r="I3179">
            <v>0</v>
          </cell>
          <cell r="J3179">
            <v>0</v>
          </cell>
          <cell r="K3179">
            <v>0.01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0.01</v>
          </cell>
          <cell r="Q3179">
            <v>0</v>
          </cell>
          <cell r="R3179">
            <v>125</v>
          </cell>
          <cell r="S3179">
            <v>935</v>
          </cell>
          <cell r="T3179" t="str">
            <v>Амортизация (канализация)</v>
          </cell>
          <cell r="U3179">
            <v>5000</v>
          </cell>
          <cell r="V3179">
            <v>25</v>
          </cell>
          <cell r="W3179">
            <v>14</v>
          </cell>
          <cell r="X3179">
            <v>11</v>
          </cell>
          <cell r="Y3179">
            <v>56</v>
          </cell>
          <cell r="Z3179">
            <v>2800</v>
          </cell>
          <cell r="AA3179">
            <v>2200</v>
          </cell>
          <cell r="AB3179">
            <v>220000</v>
          </cell>
          <cell r="AC3179">
            <v>2199.9899999999998</v>
          </cell>
          <cell r="AD3179">
            <v>0</v>
          </cell>
          <cell r="AE3179">
            <v>2200</v>
          </cell>
          <cell r="AF3179">
            <v>0</v>
          </cell>
          <cell r="AG3179">
            <v>14.666666666666666</v>
          </cell>
          <cell r="AH3179">
            <v>16.666666666666668</v>
          </cell>
        </row>
        <row r="3180">
          <cell r="A3180">
            <v>6009</v>
          </cell>
          <cell r="B3180" t="str">
            <v>Шкаф книжный с антрис</v>
          </cell>
          <cell r="C3180">
            <v>8</v>
          </cell>
          <cell r="D3180" t="str">
            <v>13</v>
          </cell>
          <cell r="E3180" t="str">
            <v>11.05.05</v>
          </cell>
          <cell r="F3180" t="str">
            <v/>
          </cell>
          <cell r="G3180" t="str">
            <v xml:space="preserve">  .  .</v>
          </cell>
          <cell r="H3180">
            <v>0.01</v>
          </cell>
          <cell r="I3180">
            <v>0</v>
          </cell>
          <cell r="J3180">
            <v>0</v>
          </cell>
          <cell r="K3180">
            <v>0.01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0.01</v>
          </cell>
          <cell r="Q3180">
            <v>0</v>
          </cell>
          <cell r="R3180">
            <v>125</v>
          </cell>
          <cell r="S3180">
            <v>935</v>
          </cell>
          <cell r="T3180" t="str">
            <v>Амортизация (канализация)</v>
          </cell>
          <cell r="U3180">
            <v>5000</v>
          </cell>
          <cell r="V3180">
            <v>25</v>
          </cell>
          <cell r="W3180">
            <v>14</v>
          </cell>
          <cell r="X3180">
            <v>11</v>
          </cell>
          <cell r="Y3180">
            <v>56</v>
          </cell>
          <cell r="Z3180">
            <v>2800</v>
          </cell>
          <cell r="AA3180">
            <v>2200</v>
          </cell>
          <cell r="AB3180">
            <v>220000</v>
          </cell>
          <cell r="AC3180">
            <v>2199.9899999999998</v>
          </cell>
          <cell r="AD3180">
            <v>0</v>
          </cell>
          <cell r="AE3180">
            <v>2200</v>
          </cell>
          <cell r="AF3180">
            <v>0</v>
          </cell>
          <cell r="AG3180">
            <v>14.666666666666666</v>
          </cell>
          <cell r="AH3180">
            <v>16.666666666666668</v>
          </cell>
        </row>
        <row r="3181">
          <cell r="A3181">
            <v>6010</v>
          </cell>
          <cell r="B3181" t="str">
            <v>Шкаф книжный с антрис</v>
          </cell>
          <cell r="C3181">
            <v>8</v>
          </cell>
          <cell r="D3181" t="str">
            <v>13</v>
          </cell>
          <cell r="E3181" t="str">
            <v>11.05.05</v>
          </cell>
          <cell r="F3181" t="str">
            <v/>
          </cell>
          <cell r="G3181" t="str">
            <v xml:space="preserve">  .  .</v>
          </cell>
          <cell r="H3181">
            <v>3693.88</v>
          </cell>
          <cell r="I3181">
            <v>0</v>
          </cell>
          <cell r="J3181">
            <v>0</v>
          </cell>
          <cell r="K3181">
            <v>3693.88</v>
          </cell>
          <cell r="L3181">
            <v>0</v>
          </cell>
          <cell r="M3181">
            <v>24.63</v>
          </cell>
          <cell r="N3181">
            <v>24.63</v>
          </cell>
          <cell r="O3181">
            <v>73.89</v>
          </cell>
          <cell r="P3181">
            <v>3619.99</v>
          </cell>
          <cell r="Q3181">
            <v>18.47</v>
          </cell>
          <cell r="R3181">
            <v>125</v>
          </cell>
          <cell r="S3181">
            <v>935</v>
          </cell>
          <cell r="T3181" t="str">
            <v>Амортизация Перекачка сточной жидкости</v>
          </cell>
          <cell r="U3181">
            <v>5000</v>
          </cell>
          <cell r="V3181">
            <v>25</v>
          </cell>
          <cell r="W3181">
            <v>14</v>
          </cell>
          <cell r="X3181">
            <v>11</v>
          </cell>
          <cell r="Y3181">
            <v>56</v>
          </cell>
          <cell r="Z3181">
            <v>2800</v>
          </cell>
          <cell r="AA3181">
            <v>2200</v>
          </cell>
          <cell r="AB3181">
            <v>0.60773648545990466</v>
          </cell>
          <cell r="AC3181">
            <v>-1448.9743510893672</v>
          </cell>
          <cell r="AD3181">
            <v>-28.984351089367642</v>
          </cell>
          <cell r="AE3181">
            <v>2244.9056489106329</v>
          </cell>
          <cell r="AF3181">
            <v>44.905648910632358</v>
          </cell>
          <cell r="AG3181">
            <v>14.96603765940422</v>
          </cell>
          <cell r="AH3181">
            <v>16.666666666666668</v>
          </cell>
        </row>
        <row r="3182">
          <cell r="A3182">
            <v>6011</v>
          </cell>
          <cell r="B3182" t="str">
            <v>Шкаф книжный с антрис</v>
          </cell>
          <cell r="C3182">
            <v>8</v>
          </cell>
          <cell r="D3182" t="str">
            <v>13</v>
          </cell>
          <cell r="E3182" t="str">
            <v>11.05.05</v>
          </cell>
          <cell r="F3182" t="str">
            <v/>
          </cell>
          <cell r="G3182" t="str">
            <v xml:space="preserve">  .  .</v>
          </cell>
          <cell r="H3182">
            <v>0.01</v>
          </cell>
          <cell r="I3182">
            <v>0</v>
          </cell>
          <cell r="J3182">
            <v>0</v>
          </cell>
          <cell r="K3182">
            <v>0.01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0.01</v>
          </cell>
          <cell r="Q3182">
            <v>0</v>
          </cell>
          <cell r="R3182">
            <v>125</v>
          </cell>
          <cell r="S3182">
            <v>935</v>
          </cell>
          <cell r="T3182" t="str">
            <v>Амортизация (канализация)</v>
          </cell>
          <cell r="U3182">
            <v>5000</v>
          </cell>
          <cell r="V3182">
            <v>25</v>
          </cell>
          <cell r="W3182">
            <v>14</v>
          </cell>
          <cell r="X3182">
            <v>11</v>
          </cell>
          <cell r="Y3182">
            <v>56</v>
          </cell>
          <cell r="Z3182">
            <v>2800</v>
          </cell>
          <cell r="AA3182">
            <v>2200</v>
          </cell>
          <cell r="AB3182">
            <v>220000</v>
          </cell>
          <cell r="AC3182">
            <v>2199.9899999999998</v>
          </cell>
          <cell r="AD3182">
            <v>0</v>
          </cell>
          <cell r="AE3182">
            <v>2200</v>
          </cell>
          <cell r="AF3182">
            <v>0</v>
          </cell>
          <cell r="AG3182">
            <v>14.666666666666666</v>
          </cell>
          <cell r="AH3182">
            <v>16.666666666666668</v>
          </cell>
        </row>
        <row r="3183">
          <cell r="A3183">
            <v>6012</v>
          </cell>
          <cell r="B3183" t="str">
            <v>Стол 2-х тумбовый</v>
          </cell>
          <cell r="C3183">
            <v>8</v>
          </cell>
          <cell r="D3183" t="str">
            <v>13</v>
          </cell>
          <cell r="E3183" t="str">
            <v>11.05.05</v>
          </cell>
          <cell r="F3183" t="str">
            <v/>
          </cell>
          <cell r="G3183" t="str">
            <v xml:space="preserve">  .  .</v>
          </cell>
          <cell r="H3183">
            <v>0.01</v>
          </cell>
          <cell r="I3183">
            <v>0</v>
          </cell>
          <cell r="J3183">
            <v>0</v>
          </cell>
          <cell r="K3183">
            <v>0.01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0.01</v>
          </cell>
          <cell r="Q3183">
            <v>0</v>
          </cell>
          <cell r="R3183">
            <v>125</v>
          </cell>
          <cell r="S3183">
            <v>935</v>
          </cell>
          <cell r="T3183" t="str">
            <v>Амортизация Перекачка сточной жидкости</v>
          </cell>
          <cell r="U3183">
            <v>21200</v>
          </cell>
          <cell r="V3183">
            <v>25</v>
          </cell>
          <cell r="W3183">
            <v>14</v>
          </cell>
          <cell r="X3183">
            <v>11</v>
          </cell>
          <cell r="Y3183">
            <v>56</v>
          </cell>
          <cell r="Z3183">
            <v>11872</v>
          </cell>
          <cell r="AA3183">
            <v>9328</v>
          </cell>
          <cell r="AB3183">
            <v>932800</v>
          </cell>
          <cell r="AC3183">
            <v>9327.99</v>
          </cell>
          <cell r="AD3183">
            <v>0</v>
          </cell>
          <cell r="AE3183">
            <v>9328</v>
          </cell>
          <cell r="AF3183">
            <v>0</v>
          </cell>
          <cell r="AG3183">
            <v>62.186666666666667</v>
          </cell>
          <cell r="AH3183">
            <v>70.666666666666671</v>
          </cell>
        </row>
        <row r="3184">
          <cell r="A3184">
            <v>6013</v>
          </cell>
          <cell r="B3184" t="str">
            <v>Стол 2-х тумбовый</v>
          </cell>
          <cell r="C3184">
            <v>8</v>
          </cell>
          <cell r="D3184" t="str">
            <v>13</v>
          </cell>
          <cell r="E3184" t="str">
            <v>11.05.05</v>
          </cell>
          <cell r="F3184" t="str">
            <v/>
          </cell>
          <cell r="G3184" t="str">
            <v xml:space="preserve">  .  .</v>
          </cell>
          <cell r="H3184">
            <v>0.01</v>
          </cell>
          <cell r="I3184">
            <v>0</v>
          </cell>
          <cell r="J3184">
            <v>0</v>
          </cell>
          <cell r="K3184">
            <v>0.01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0.01</v>
          </cell>
          <cell r="Q3184">
            <v>0</v>
          </cell>
          <cell r="R3184">
            <v>125</v>
          </cell>
          <cell r="S3184">
            <v>935</v>
          </cell>
          <cell r="T3184" t="str">
            <v>Амортизация Перекачка сточной жидкости</v>
          </cell>
          <cell r="U3184">
            <v>21200</v>
          </cell>
          <cell r="V3184">
            <v>25</v>
          </cell>
          <cell r="W3184">
            <v>14</v>
          </cell>
          <cell r="X3184">
            <v>11</v>
          </cell>
          <cell r="Y3184">
            <v>56</v>
          </cell>
          <cell r="Z3184">
            <v>11872</v>
          </cell>
          <cell r="AA3184">
            <v>9328</v>
          </cell>
          <cell r="AB3184">
            <v>932800</v>
          </cell>
          <cell r="AC3184">
            <v>9327.99</v>
          </cell>
          <cell r="AD3184">
            <v>0</v>
          </cell>
          <cell r="AE3184">
            <v>9328</v>
          </cell>
          <cell r="AF3184">
            <v>0</v>
          </cell>
          <cell r="AG3184">
            <v>62.186666666666667</v>
          </cell>
          <cell r="AH3184">
            <v>70.666666666666671</v>
          </cell>
        </row>
        <row r="3185">
          <cell r="A3185">
            <v>6014</v>
          </cell>
          <cell r="B3185" t="str">
            <v>Стол 2-х тумбовый</v>
          </cell>
          <cell r="C3185">
            <v>8</v>
          </cell>
          <cell r="D3185" t="str">
            <v>13</v>
          </cell>
          <cell r="E3185" t="str">
            <v>11.05.05</v>
          </cell>
          <cell r="F3185" t="str">
            <v/>
          </cell>
          <cell r="G3185" t="str">
            <v xml:space="preserve">  .  .</v>
          </cell>
          <cell r="H3185">
            <v>0.01</v>
          </cell>
          <cell r="I3185">
            <v>0</v>
          </cell>
          <cell r="J3185">
            <v>0</v>
          </cell>
          <cell r="K3185">
            <v>0.01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0.01</v>
          </cell>
          <cell r="Q3185">
            <v>0</v>
          </cell>
          <cell r="R3185">
            <v>125</v>
          </cell>
          <cell r="S3185">
            <v>935</v>
          </cell>
          <cell r="T3185" t="str">
            <v>Амортизация (канализация)</v>
          </cell>
          <cell r="U3185">
            <v>21200</v>
          </cell>
          <cell r="V3185">
            <v>25</v>
          </cell>
          <cell r="W3185">
            <v>14</v>
          </cell>
          <cell r="X3185">
            <v>11</v>
          </cell>
          <cell r="Y3185">
            <v>56</v>
          </cell>
          <cell r="Z3185">
            <v>11872</v>
          </cell>
          <cell r="AA3185">
            <v>9328</v>
          </cell>
          <cell r="AB3185">
            <v>932800</v>
          </cell>
          <cell r="AC3185">
            <v>9327.99</v>
          </cell>
          <cell r="AD3185">
            <v>0</v>
          </cell>
          <cell r="AE3185">
            <v>9328</v>
          </cell>
          <cell r="AF3185">
            <v>0</v>
          </cell>
          <cell r="AG3185">
            <v>62.186666666666667</v>
          </cell>
          <cell r="AH3185">
            <v>70.666666666666671</v>
          </cell>
        </row>
        <row r="3186">
          <cell r="A3186">
            <v>6015</v>
          </cell>
          <cell r="B3186" t="str">
            <v>Стол 2-х тумбовый</v>
          </cell>
          <cell r="C3186">
            <v>8</v>
          </cell>
          <cell r="D3186" t="str">
            <v>13</v>
          </cell>
          <cell r="E3186" t="str">
            <v>11.05.05</v>
          </cell>
          <cell r="F3186" t="str">
            <v/>
          </cell>
          <cell r="G3186" t="str">
            <v xml:space="preserve">  .  .</v>
          </cell>
          <cell r="H3186">
            <v>0.01</v>
          </cell>
          <cell r="I3186">
            <v>0</v>
          </cell>
          <cell r="J3186">
            <v>0</v>
          </cell>
          <cell r="K3186">
            <v>0.01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0.01</v>
          </cell>
          <cell r="Q3186">
            <v>0</v>
          </cell>
          <cell r="R3186">
            <v>125</v>
          </cell>
          <cell r="S3186">
            <v>935</v>
          </cell>
          <cell r="T3186" t="str">
            <v>Амортизация (канализация)</v>
          </cell>
          <cell r="U3186">
            <v>21200</v>
          </cell>
          <cell r="V3186">
            <v>25</v>
          </cell>
          <cell r="W3186">
            <v>14</v>
          </cell>
          <cell r="X3186">
            <v>11</v>
          </cell>
          <cell r="Y3186">
            <v>56</v>
          </cell>
          <cell r="Z3186">
            <v>11872</v>
          </cell>
          <cell r="AA3186">
            <v>9328</v>
          </cell>
          <cell r="AB3186">
            <v>932800</v>
          </cell>
          <cell r="AC3186">
            <v>9327.99</v>
          </cell>
          <cell r="AD3186">
            <v>0</v>
          </cell>
          <cell r="AE3186">
            <v>9328</v>
          </cell>
          <cell r="AF3186">
            <v>0</v>
          </cell>
          <cell r="AG3186">
            <v>62.186666666666667</v>
          </cell>
          <cell r="AH3186">
            <v>70.666666666666671</v>
          </cell>
        </row>
        <row r="3187">
          <cell r="A3187">
            <v>6016</v>
          </cell>
          <cell r="B3187" t="str">
            <v>Стол 2-х тумбовый</v>
          </cell>
          <cell r="C3187">
            <v>8</v>
          </cell>
          <cell r="D3187" t="str">
            <v>13</v>
          </cell>
          <cell r="E3187" t="str">
            <v>11.05.05</v>
          </cell>
          <cell r="F3187" t="str">
            <v/>
          </cell>
          <cell r="G3187" t="str">
            <v xml:space="preserve">  .  .</v>
          </cell>
          <cell r="H3187">
            <v>0.01</v>
          </cell>
          <cell r="I3187">
            <v>0</v>
          </cell>
          <cell r="J3187">
            <v>0</v>
          </cell>
          <cell r="K3187">
            <v>0.01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0.01</v>
          </cell>
          <cell r="Q3187">
            <v>0</v>
          </cell>
          <cell r="R3187">
            <v>125</v>
          </cell>
          <cell r="S3187">
            <v>935</v>
          </cell>
          <cell r="T3187" t="str">
            <v>Амортизация (канализация)</v>
          </cell>
          <cell r="U3187">
            <v>21200</v>
          </cell>
          <cell r="V3187">
            <v>25</v>
          </cell>
          <cell r="W3187">
            <v>14</v>
          </cell>
          <cell r="X3187">
            <v>11</v>
          </cell>
          <cell r="Y3187">
            <v>56</v>
          </cell>
          <cell r="Z3187">
            <v>11872</v>
          </cell>
          <cell r="AA3187">
            <v>9328</v>
          </cell>
          <cell r="AB3187">
            <v>932800</v>
          </cell>
          <cell r="AC3187">
            <v>9327.99</v>
          </cell>
          <cell r="AD3187">
            <v>0</v>
          </cell>
          <cell r="AE3187">
            <v>9328</v>
          </cell>
          <cell r="AF3187">
            <v>0</v>
          </cell>
          <cell r="AG3187">
            <v>62.186666666666667</v>
          </cell>
          <cell r="AH3187">
            <v>70.666666666666671</v>
          </cell>
        </row>
        <row r="3188">
          <cell r="A3188">
            <v>6017</v>
          </cell>
          <cell r="B3188" t="str">
            <v>Стол 2-х тумбовый</v>
          </cell>
          <cell r="C3188">
            <v>8</v>
          </cell>
          <cell r="D3188" t="str">
            <v>13</v>
          </cell>
          <cell r="E3188" t="str">
            <v>11.05.05</v>
          </cell>
          <cell r="F3188" t="str">
            <v/>
          </cell>
          <cell r="G3188" t="str">
            <v xml:space="preserve">  .  .</v>
          </cell>
          <cell r="H3188">
            <v>0.01</v>
          </cell>
          <cell r="I3188">
            <v>0</v>
          </cell>
          <cell r="J3188">
            <v>0</v>
          </cell>
          <cell r="K3188">
            <v>0.01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0.01</v>
          </cell>
          <cell r="Q3188">
            <v>0</v>
          </cell>
          <cell r="R3188">
            <v>125</v>
          </cell>
          <cell r="S3188">
            <v>935</v>
          </cell>
          <cell r="T3188" t="str">
            <v>Амортизация (канализация)</v>
          </cell>
          <cell r="U3188">
            <v>21200</v>
          </cell>
          <cell r="V3188">
            <v>25</v>
          </cell>
          <cell r="W3188">
            <v>14</v>
          </cell>
          <cell r="X3188">
            <v>11</v>
          </cell>
          <cell r="Y3188">
            <v>56</v>
          </cell>
          <cell r="Z3188">
            <v>11872</v>
          </cell>
          <cell r="AA3188">
            <v>9328</v>
          </cell>
          <cell r="AB3188">
            <v>932800</v>
          </cell>
          <cell r="AC3188">
            <v>9327.99</v>
          </cell>
          <cell r="AD3188">
            <v>0</v>
          </cell>
          <cell r="AE3188">
            <v>9328</v>
          </cell>
          <cell r="AF3188">
            <v>0</v>
          </cell>
          <cell r="AG3188">
            <v>62.186666666666667</v>
          </cell>
          <cell r="AH3188">
            <v>70.666666666666671</v>
          </cell>
        </row>
        <row r="3189">
          <cell r="A3189">
            <v>6018</v>
          </cell>
          <cell r="B3189" t="str">
            <v>Стол 2-х тумбовый</v>
          </cell>
          <cell r="C3189">
            <v>8</v>
          </cell>
          <cell r="D3189" t="str">
            <v>13</v>
          </cell>
          <cell r="E3189" t="str">
            <v>11.05.05</v>
          </cell>
          <cell r="F3189" t="str">
            <v/>
          </cell>
          <cell r="G3189" t="str">
            <v xml:space="preserve">  .  .</v>
          </cell>
          <cell r="H3189">
            <v>0.01</v>
          </cell>
          <cell r="I3189">
            <v>0</v>
          </cell>
          <cell r="J3189">
            <v>0</v>
          </cell>
          <cell r="K3189">
            <v>0.01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0.01</v>
          </cell>
          <cell r="Q3189">
            <v>0</v>
          </cell>
          <cell r="R3189">
            <v>125</v>
          </cell>
          <cell r="S3189">
            <v>935</v>
          </cell>
          <cell r="T3189" t="str">
            <v>Амортизация (канализация)</v>
          </cell>
          <cell r="U3189">
            <v>21200</v>
          </cell>
          <cell r="V3189">
            <v>25</v>
          </cell>
          <cell r="W3189">
            <v>14</v>
          </cell>
          <cell r="X3189">
            <v>11</v>
          </cell>
          <cell r="Y3189">
            <v>56</v>
          </cell>
          <cell r="Z3189">
            <v>11872</v>
          </cell>
          <cell r="AA3189">
            <v>9328</v>
          </cell>
          <cell r="AB3189">
            <v>932800</v>
          </cell>
          <cell r="AC3189">
            <v>9327.99</v>
          </cell>
          <cell r="AD3189">
            <v>0</v>
          </cell>
          <cell r="AE3189">
            <v>9328</v>
          </cell>
          <cell r="AF3189">
            <v>0</v>
          </cell>
          <cell r="AG3189">
            <v>62.186666666666667</v>
          </cell>
          <cell r="AH3189">
            <v>70.666666666666671</v>
          </cell>
        </row>
        <row r="3190">
          <cell r="A3190">
            <v>6019</v>
          </cell>
          <cell r="B3190" t="str">
            <v>Шкаф 2-х дверн без антрис</v>
          </cell>
          <cell r="C3190">
            <v>8</v>
          </cell>
          <cell r="D3190" t="str">
            <v>13</v>
          </cell>
          <cell r="E3190" t="str">
            <v>11.05.05</v>
          </cell>
          <cell r="F3190" t="str">
            <v/>
          </cell>
          <cell r="G3190" t="str">
            <v xml:space="preserve">  .  .</v>
          </cell>
          <cell r="H3190">
            <v>0.01</v>
          </cell>
          <cell r="I3190">
            <v>0</v>
          </cell>
          <cell r="J3190">
            <v>0</v>
          </cell>
          <cell r="K3190">
            <v>0.01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0.01</v>
          </cell>
          <cell r="Q3190">
            <v>0</v>
          </cell>
          <cell r="R3190">
            <v>125</v>
          </cell>
          <cell r="S3190">
            <v>935</v>
          </cell>
          <cell r="T3190" t="str">
            <v>Амортизация Перекачка сточной жидкости</v>
          </cell>
          <cell r="U3190">
            <v>15400</v>
          </cell>
          <cell r="V3190">
            <v>25</v>
          </cell>
          <cell r="W3190">
            <v>14</v>
          </cell>
          <cell r="X3190">
            <v>11</v>
          </cell>
          <cell r="Y3190">
            <v>56</v>
          </cell>
          <cell r="Z3190">
            <v>8624</v>
          </cell>
          <cell r="AA3190">
            <v>6776</v>
          </cell>
          <cell r="AB3190">
            <v>677600</v>
          </cell>
          <cell r="AC3190">
            <v>6775.99</v>
          </cell>
          <cell r="AD3190">
            <v>0</v>
          </cell>
          <cell r="AE3190">
            <v>6776</v>
          </cell>
          <cell r="AF3190">
            <v>0</v>
          </cell>
          <cell r="AG3190">
            <v>45.173333333333339</v>
          </cell>
          <cell r="AH3190">
            <v>51.333333333333336</v>
          </cell>
        </row>
        <row r="3191">
          <cell r="A3191">
            <v>6020</v>
          </cell>
          <cell r="B3191" t="str">
            <v>Шкаф 2-х дверн без антрис</v>
          </cell>
          <cell r="C3191">
            <v>8</v>
          </cell>
          <cell r="D3191" t="str">
            <v>13</v>
          </cell>
          <cell r="E3191" t="str">
            <v>11.05.05</v>
          </cell>
          <cell r="F3191" t="str">
            <v/>
          </cell>
          <cell r="G3191" t="str">
            <v xml:space="preserve">  .  .</v>
          </cell>
          <cell r="H3191">
            <v>0.01</v>
          </cell>
          <cell r="I3191">
            <v>0</v>
          </cell>
          <cell r="J3191">
            <v>0</v>
          </cell>
          <cell r="K3191">
            <v>0.01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0.01</v>
          </cell>
          <cell r="Q3191">
            <v>0</v>
          </cell>
          <cell r="R3191">
            <v>125</v>
          </cell>
          <cell r="S3191">
            <v>935</v>
          </cell>
          <cell r="T3191" t="str">
            <v>Амортизация Перекачка сточной жидкости</v>
          </cell>
          <cell r="U3191">
            <v>15400</v>
          </cell>
          <cell r="V3191">
            <v>25</v>
          </cell>
          <cell r="W3191">
            <v>14</v>
          </cell>
          <cell r="X3191">
            <v>11</v>
          </cell>
          <cell r="Y3191">
            <v>56</v>
          </cell>
          <cell r="Z3191">
            <v>8624</v>
          </cell>
          <cell r="AA3191">
            <v>6776</v>
          </cell>
          <cell r="AB3191">
            <v>677600</v>
          </cell>
          <cell r="AC3191">
            <v>6775.99</v>
          </cell>
          <cell r="AD3191">
            <v>0</v>
          </cell>
          <cell r="AE3191">
            <v>6776</v>
          </cell>
          <cell r="AF3191">
            <v>0</v>
          </cell>
          <cell r="AG3191">
            <v>45.173333333333339</v>
          </cell>
          <cell r="AH3191">
            <v>51.333333333333336</v>
          </cell>
        </row>
        <row r="3192">
          <cell r="A3192">
            <v>6021</v>
          </cell>
          <cell r="B3192" t="str">
            <v>Трансформатор ТДН N1</v>
          </cell>
          <cell r="C3192">
            <v>7</v>
          </cell>
          <cell r="D3192" t="str">
            <v>14</v>
          </cell>
          <cell r="E3192" t="str">
            <v>11.05.05</v>
          </cell>
          <cell r="F3192" t="str">
            <v/>
          </cell>
          <cell r="G3192" t="str">
            <v xml:space="preserve">  .  .</v>
          </cell>
          <cell r="H3192">
            <v>0.01</v>
          </cell>
          <cell r="I3192">
            <v>0</v>
          </cell>
          <cell r="J3192">
            <v>0</v>
          </cell>
          <cell r="K3192">
            <v>0.01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0.01</v>
          </cell>
          <cell r="Q3192">
            <v>0</v>
          </cell>
          <cell r="R3192">
            <v>123</v>
          </cell>
          <cell r="S3192">
            <v>935</v>
          </cell>
          <cell r="T3192" t="str">
            <v>Амортизация Подъем воды</v>
          </cell>
          <cell r="U3192">
            <v>19200000</v>
          </cell>
          <cell r="V3192">
            <v>27</v>
          </cell>
          <cell r="W3192">
            <v>15</v>
          </cell>
          <cell r="X3192">
            <v>12</v>
          </cell>
          <cell r="Y3192">
            <v>55.555555555555557</v>
          </cell>
          <cell r="Z3192">
            <v>10666666.666666668</v>
          </cell>
          <cell r="AA3192">
            <v>8533333.3333333321</v>
          </cell>
          <cell r="AB3192">
            <v>853333333.33333313</v>
          </cell>
          <cell r="AC3192">
            <v>8533333.3233333323</v>
          </cell>
          <cell r="AD3192">
            <v>0</v>
          </cell>
          <cell r="AE3192">
            <v>8533333.3333333321</v>
          </cell>
          <cell r="AF3192">
            <v>0</v>
          </cell>
          <cell r="AG3192">
            <v>49777.777777777774</v>
          </cell>
          <cell r="AH3192">
            <v>59259.259259259263</v>
          </cell>
        </row>
        <row r="3193">
          <cell r="A3193">
            <v>6022</v>
          </cell>
          <cell r="B3193" t="str">
            <v>Тансформатор свар ТДМ 402-1</v>
          </cell>
          <cell r="C3193">
            <v>10</v>
          </cell>
          <cell r="D3193" t="str">
            <v>10</v>
          </cell>
          <cell r="E3193" t="str">
            <v>11.05.05</v>
          </cell>
          <cell r="F3193" t="str">
            <v/>
          </cell>
          <cell r="G3193" t="str">
            <v xml:space="preserve">  .  .</v>
          </cell>
          <cell r="H3193">
            <v>0.01</v>
          </cell>
          <cell r="I3193">
            <v>0</v>
          </cell>
          <cell r="J3193">
            <v>0</v>
          </cell>
          <cell r="K3193">
            <v>0.01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0.01</v>
          </cell>
          <cell r="Q3193">
            <v>0</v>
          </cell>
          <cell r="R3193">
            <v>123</v>
          </cell>
          <cell r="S3193">
            <v>845.9</v>
          </cell>
          <cell r="T3193" t="str">
            <v>Амортизация (Установка приборов учета на сетях физ и юр лиц)</v>
          </cell>
          <cell r="U3193">
            <v>28720</v>
          </cell>
          <cell r="V3193">
            <v>19</v>
          </cell>
          <cell r="W3193">
            <v>11</v>
          </cell>
          <cell r="X3193">
            <v>8</v>
          </cell>
          <cell r="Y3193">
            <v>57.894736842105267</v>
          </cell>
          <cell r="Z3193">
            <v>16627.368421052633</v>
          </cell>
          <cell r="AA3193">
            <v>12092.631578947367</v>
          </cell>
          <cell r="AB3193">
            <v>1209263.1578947366</v>
          </cell>
          <cell r="AC3193">
            <v>12092.621578947366</v>
          </cell>
          <cell r="AD3193">
            <v>0</v>
          </cell>
          <cell r="AE3193">
            <v>12092.631578947367</v>
          </cell>
          <cell r="AF3193">
            <v>0</v>
          </cell>
          <cell r="AG3193">
            <v>100.77192982456138</v>
          </cell>
          <cell r="AH3193">
            <v>125.96491228070175</v>
          </cell>
        </row>
        <row r="3194">
          <cell r="A3194">
            <v>6024</v>
          </cell>
          <cell r="B3194" t="str">
            <v>Стол угловой</v>
          </cell>
          <cell r="C3194">
            <v>8</v>
          </cell>
          <cell r="D3194" t="str">
            <v>13</v>
          </cell>
          <cell r="E3194" t="str">
            <v>11.05.05</v>
          </cell>
          <cell r="F3194" t="str">
            <v/>
          </cell>
          <cell r="G3194" t="str">
            <v xml:space="preserve">  .  .</v>
          </cell>
          <cell r="H3194">
            <v>0.01</v>
          </cell>
          <cell r="I3194">
            <v>0</v>
          </cell>
          <cell r="J3194">
            <v>0</v>
          </cell>
          <cell r="K3194">
            <v>0.01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0.01</v>
          </cell>
          <cell r="Q3194">
            <v>0</v>
          </cell>
          <cell r="R3194">
            <v>125</v>
          </cell>
          <cell r="S3194">
            <v>935</v>
          </cell>
          <cell r="T3194" t="str">
            <v/>
          </cell>
          <cell r="U3194">
            <v>15900</v>
          </cell>
          <cell r="V3194">
            <v>25</v>
          </cell>
          <cell r="W3194">
            <v>14</v>
          </cell>
          <cell r="X3194">
            <v>11</v>
          </cell>
          <cell r="Y3194">
            <v>56</v>
          </cell>
          <cell r="Z3194">
            <v>8904</v>
          </cell>
          <cell r="AA3194">
            <v>6996</v>
          </cell>
          <cell r="AB3194">
            <v>699600</v>
          </cell>
          <cell r="AC3194">
            <v>6995.99</v>
          </cell>
          <cell r="AD3194">
            <v>0</v>
          </cell>
          <cell r="AE3194">
            <v>6996</v>
          </cell>
          <cell r="AF3194">
            <v>0</v>
          </cell>
          <cell r="AG3194">
            <v>46.639999999999993</v>
          </cell>
          <cell r="AH3194">
            <v>53</v>
          </cell>
        </row>
        <row r="3195">
          <cell r="A3195">
            <v>6025</v>
          </cell>
          <cell r="B3195" t="str">
            <v>Кресло руководителя</v>
          </cell>
          <cell r="C3195">
            <v>8</v>
          </cell>
          <cell r="D3195" t="str">
            <v>13</v>
          </cell>
          <cell r="E3195" t="str">
            <v>11.05.05</v>
          </cell>
          <cell r="F3195" t="str">
            <v/>
          </cell>
          <cell r="G3195" t="str">
            <v xml:space="preserve">  .  .</v>
          </cell>
          <cell r="H3195">
            <v>0.01</v>
          </cell>
          <cell r="I3195">
            <v>0</v>
          </cell>
          <cell r="J3195">
            <v>0</v>
          </cell>
          <cell r="K3195">
            <v>0.01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0.01</v>
          </cell>
          <cell r="Q3195">
            <v>0</v>
          </cell>
          <cell r="R3195">
            <v>125</v>
          </cell>
          <cell r="S3195">
            <v>935</v>
          </cell>
          <cell r="T3195" t="str">
            <v>Амортизация (канализация)</v>
          </cell>
          <cell r="U3195">
            <v>28170</v>
          </cell>
          <cell r="V3195">
            <v>25</v>
          </cell>
          <cell r="W3195">
            <v>14</v>
          </cell>
          <cell r="X3195">
            <v>11</v>
          </cell>
          <cell r="Y3195">
            <v>56</v>
          </cell>
          <cell r="Z3195">
            <v>15775.2</v>
          </cell>
          <cell r="AA3195">
            <v>12394.8</v>
          </cell>
          <cell r="AB3195">
            <v>1239480</v>
          </cell>
          <cell r="AC3195">
            <v>12394.79</v>
          </cell>
          <cell r="AD3195">
            <v>0</v>
          </cell>
          <cell r="AE3195">
            <v>12394.800000000001</v>
          </cell>
          <cell r="AF3195">
            <v>0</v>
          </cell>
          <cell r="AG3195">
            <v>82.632000000000005</v>
          </cell>
          <cell r="AH3195">
            <v>93.899999999999991</v>
          </cell>
        </row>
        <row r="3196">
          <cell r="A3196">
            <v>6026</v>
          </cell>
          <cell r="B3196" t="str">
            <v>Стеллаж передвиж</v>
          </cell>
          <cell r="C3196">
            <v>8</v>
          </cell>
          <cell r="D3196" t="str">
            <v>13</v>
          </cell>
          <cell r="E3196" t="str">
            <v>11.05.05</v>
          </cell>
          <cell r="F3196" t="str">
            <v/>
          </cell>
          <cell r="G3196" t="str">
            <v xml:space="preserve">  .  .</v>
          </cell>
          <cell r="H3196">
            <v>0.01</v>
          </cell>
          <cell r="I3196">
            <v>0</v>
          </cell>
          <cell r="J3196">
            <v>0</v>
          </cell>
          <cell r="K3196">
            <v>0.01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0.01</v>
          </cell>
          <cell r="Q3196">
            <v>0</v>
          </cell>
          <cell r="R3196">
            <v>125</v>
          </cell>
          <cell r="S3196">
            <v>935</v>
          </cell>
          <cell r="T3196" t="str">
            <v>Амортизация (канализация)</v>
          </cell>
          <cell r="U3196">
            <v>9000</v>
          </cell>
          <cell r="V3196">
            <v>25</v>
          </cell>
          <cell r="W3196">
            <v>14</v>
          </cell>
          <cell r="X3196">
            <v>11</v>
          </cell>
          <cell r="Y3196">
            <v>56</v>
          </cell>
          <cell r="Z3196">
            <v>5040</v>
          </cell>
          <cell r="AA3196">
            <v>3960</v>
          </cell>
          <cell r="AB3196">
            <v>396000</v>
          </cell>
          <cell r="AC3196">
            <v>3959.99</v>
          </cell>
          <cell r="AD3196">
            <v>0</v>
          </cell>
          <cell r="AE3196">
            <v>3960</v>
          </cell>
          <cell r="AF3196">
            <v>0</v>
          </cell>
          <cell r="AG3196">
            <v>26.400000000000002</v>
          </cell>
          <cell r="AH3196">
            <v>30</v>
          </cell>
        </row>
        <row r="3197">
          <cell r="A3197">
            <v>6029</v>
          </cell>
          <cell r="B3197" t="str">
            <v>Сварочный агрегат АДД-305</v>
          </cell>
          <cell r="C3197">
            <v>10</v>
          </cell>
          <cell r="D3197" t="str">
            <v>10</v>
          </cell>
          <cell r="E3197" t="str">
            <v>11.05.05</v>
          </cell>
          <cell r="F3197" t="str">
            <v/>
          </cell>
          <cell r="G3197" t="str">
            <v xml:space="preserve">  .  .</v>
          </cell>
          <cell r="H3197">
            <v>0.01</v>
          </cell>
          <cell r="I3197">
            <v>0</v>
          </cell>
          <cell r="J3197">
            <v>0</v>
          </cell>
          <cell r="K3197">
            <v>0.01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0.01</v>
          </cell>
          <cell r="Q3197">
            <v>0</v>
          </cell>
          <cell r="R3197">
            <v>123</v>
          </cell>
          <cell r="S3197">
            <v>935</v>
          </cell>
          <cell r="T3197" t="str">
            <v>Амортизация (водопровод)</v>
          </cell>
          <cell r="U3197">
            <v>476000</v>
          </cell>
          <cell r="V3197">
            <v>19</v>
          </cell>
          <cell r="W3197">
            <v>11</v>
          </cell>
          <cell r="X3197">
            <v>8</v>
          </cell>
          <cell r="Y3197">
            <v>57.894736842105267</v>
          </cell>
          <cell r="Z3197">
            <v>275578.94736842107</v>
          </cell>
          <cell r="AA3197">
            <v>200421.05263157893</v>
          </cell>
          <cell r="AB3197">
            <v>20042105.263157893</v>
          </cell>
          <cell r="AC3197">
            <v>200421.04263157892</v>
          </cell>
          <cell r="AD3197">
            <v>0</v>
          </cell>
          <cell r="AE3197">
            <v>200421.05263157893</v>
          </cell>
          <cell r="AF3197">
            <v>0</v>
          </cell>
          <cell r="AG3197">
            <v>1670.1754385964912</v>
          </cell>
          <cell r="AH3197">
            <v>2087.719298245614</v>
          </cell>
        </row>
        <row r="3198">
          <cell r="A3198">
            <v>6034</v>
          </cell>
          <cell r="B3198" t="str">
            <v>Кан-ция ул Методич,Экибастуз(ш.Кировск)</v>
          </cell>
          <cell r="C3198">
            <v>3.6</v>
          </cell>
          <cell r="D3198" t="str">
            <v>28</v>
          </cell>
          <cell r="E3198" t="str">
            <v>11.05.05</v>
          </cell>
          <cell r="F3198" t="str">
            <v/>
          </cell>
          <cell r="G3198" t="str">
            <v xml:space="preserve">  .  .</v>
          </cell>
          <cell r="H3198">
            <v>1456794.16</v>
          </cell>
          <cell r="I3198">
            <v>0</v>
          </cell>
          <cell r="J3198">
            <v>0</v>
          </cell>
          <cell r="K3198">
            <v>1456794.16</v>
          </cell>
          <cell r="L3198">
            <v>0</v>
          </cell>
          <cell r="M3198">
            <v>4370.38</v>
          </cell>
          <cell r="N3198">
            <v>4370.38</v>
          </cell>
          <cell r="O3198">
            <v>126697.32</v>
          </cell>
          <cell r="P3198">
            <v>1330096.8400000001</v>
          </cell>
          <cell r="Q3198">
            <v>7283.97</v>
          </cell>
          <cell r="R3198">
            <v>123</v>
          </cell>
          <cell r="S3198">
            <v>935</v>
          </cell>
          <cell r="T3198" t="str">
            <v>Амортизация (канализация)</v>
          </cell>
          <cell r="U3198">
            <v>8119179.9000000004</v>
          </cell>
          <cell r="V3198">
            <v>28.6</v>
          </cell>
          <cell r="W3198">
            <v>11</v>
          </cell>
          <cell r="X3198">
            <v>17.600000000000001</v>
          </cell>
          <cell r="Y3198">
            <v>38.46153846153846</v>
          </cell>
          <cell r="Z3198">
            <v>3122761.5</v>
          </cell>
          <cell r="AA3198">
            <v>4996418.4000000004</v>
          </cell>
          <cell r="AB3198">
            <v>3.7564320504663407</v>
          </cell>
          <cell r="AC3198">
            <v>4015554.1135561895</v>
          </cell>
          <cell r="AD3198">
            <v>349232.55355619011</v>
          </cell>
          <cell r="AE3198">
            <v>5472348.2735561896</v>
          </cell>
          <cell r="AF3198">
            <v>475929.87355619011</v>
          </cell>
          <cell r="AG3198">
            <v>16417.044820668572</v>
          </cell>
          <cell r="AH3198">
            <v>23657.284090909092</v>
          </cell>
        </row>
        <row r="3199">
          <cell r="A3199">
            <v>6035</v>
          </cell>
          <cell r="B3199" t="str">
            <v>Коллектор от д инвалид(ш.Кировская)</v>
          </cell>
          <cell r="C3199">
            <v>3.6</v>
          </cell>
          <cell r="D3199" t="str">
            <v>28</v>
          </cell>
          <cell r="E3199" t="str">
            <v>11.05.05</v>
          </cell>
          <cell r="F3199" t="str">
            <v/>
          </cell>
          <cell r="G3199" t="str">
            <v xml:space="preserve">  .  .</v>
          </cell>
          <cell r="H3199">
            <v>838546.92</v>
          </cell>
          <cell r="I3199">
            <v>0</v>
          </cell>
          <cell r="J3199">
            <v>0</v>
          </cell>
          <cell r="K3199">
            <v>838546.92</v>
          </cell>
          <cell r="L3199">
            <v>0</v>
          </cell>
          <cell r="M3199">
            <v>2515.64</v>
          </cell>
          <cell r="N3199">
            <v>2515.64</v>
          </cell>
          <cell r="O3199">
            <v>72928.399999999994</v>
          </cell>
          <cell r="P3199">
            <v>765618.52</v>
          </cell>
          <cell r="Q3199">
            <v>4192.7299999999996</v>
          </cell>
          <cell r="R3199">
            <v>123</v>
          </cell>
          <cell r="S3199">
            <v>935</v>
          </cell>
          <cell r="T3199" t="str">
            <v>Амортизация (канализация)</v>
          </cell>
          <cell r="U3199">
            <v>13503405</v>
          </cell>
          <cell r="V3199">
            <v>28.6</v>
          </cell>
          <cell r="W3199">
            <v>11</v>
          </cell>
          <cell r="X3199">
            <v>17.600000000000001</v>
          </cell>
          <cell r="Y3199">
            <v>38.46153846153846</v>
          </cell>
          <cell r="Z3199">
            <v>5193617.307692307</v>
          </cell>
          <cell r="AA3199">
            <v>8309787.692307693</v>
          </cell>
          <cell r="AB3199">
            <v>10.853692113283378</v>
          </cell>
          <cell r="AC3199">
            <v>8262783.1722220685</v>
          </cell>
          <cell r="AD3199">
            <v>718613.99991437537</v>
          </cell>
          <cell r="AE3199">
            <v>9101330.0922220685</v>
          </cell>
          <cell r="AF3199">
            <v>791542.39991437539</v>
          </cell>
          <cell r="AG3199">
            <v>27303.990276666209</v>
          </cell>
          <cell r="AH3199">
            <v>39345.58566433566</v>
          </cell>
        </row>
        <row r="3200">
          <cell r="A3200">
            <v>6036</v>
          </cell>
          <cell r="B3200" t="str">
            <v>Отвод.коллек.от мал/этаж застр до с-з к</v>
          </cell>
          <cell r="C3200">
            <v>3.6</v>
          </cell>
          <cell r="D3200" t="str">
            <v>28</v>
          </cell>
          <cell r="E3200" t="str">
            <v>11.05.05</v>
          </cell>
          <cell r="F3200" t="str">
            <v/>
          </cell>
          <cell r="G3200" t="str">
            <v xml:space="preserve">  .  .</v>
          </cell>
          <cell r="H3200">
            <v>765261.02</v>
          </cell>
          <cell r="I3200">
            <v>0</v>
          </cell>
          <cell r="J3200">
            <v>0</v>
          </cell>
          <cell r="K3200">
            <v>765261.02</v>
          </cell>
          <cell r="L3200">
            <v>0</v>
          </cell>
          <cell r="M3200">
            <v>2295.7800000000002</v>
          </cell>
          <cell r="N3200">
            <v>2295.7800000000002</v>
          </cell>
          <cell r="O3200">
            <v>66554.66</v>
          </cell>
          <cell r="P3200">
            <v>698706.36</v>
          </cell>
          <cell r="Q3200">
            <v>3826.31</v>
          </cell>
          <cell r="R3200">
            <v>123</v>
          </cell>
          <cell r="S3200">
            <v>935</v>
          </cell>
          <cell r="T3200" t="str">
            <v>Амортизация (канализация)</v>
          </cell>
          <cell r="U3200">
            <v>8755500</v>
          </cell>
          <cell r="V3200">
            <v>28.6</v>
          </cell>
          <cell r="W3200">
            <v>11</v>
          </cell>
          <cell r="X3200">
            <v>17.600000000000001</v>
          </cell>
          <cell r="Y3200">
            <v>38.46153846153846</v>
          </cell>
          <cell r="Z3200">
            <v>3367500</v>
          </cell>
          <cell r="AA3200">
            <v>5388000</v>
          </cell>
          <cell r="AB3200">
            <v>7.7113939538206004</v>
          </cell>
          <cell r="AC3200">
            <v>5135968.1827225853</v>
          </cell>
          <cell r="AD3200">
            <v>446674.54272258584</v>
          </cell>
          <cell r="AE3200">
            <v>5901229.2027225848</v>
          </cell>
          <cell r="AF3200">
            <v>513229.20272258588</v>
          </cell>
          <cell r="AG3200">
            <v>17703.687608167755</v>
          </cell>
          <cell r="AH3200">
            <v>25511.363636363636</v>
          </cell>
        </row>
        <row r="3201">
          <cell r="A3201">
            <v>6037</v>
          </cell>
          <cell r="B3201" t="str">
            <v>Кан-ция по ул Методич,Кемеровск(ш.Костенко)</v>
          </cell>
          <cell r="C3201">
            <v>3.6</v>
          </cell>
          <cell r="D3201" t="str">
            <v>28</v>
          </cell>
          <cell r="E3201" t="str">
            <v>11.05.05</v>
          </cell>
          <cell r="F3201" t="str">
            <v/>
          </cell>
          <cell r="G3201" t="str">
            <v xml:space="preserve">  .  .</v>
          </cell>
          <cell r="H3201">
            <v>1835166.32</v>
          </cell>
          <cell r="I3201">
            <v>0</v>
          </cell>
          <cell r="J3201">
            <v>0</v>
          </cell>
          <cell r="K3201">
            <v>1835166.32</v>
          </cell>
          <cell r="L3201">
            <v>0</v>
          </cell>
          <cell r="M3201">
            <v>5505.5</v>
          </cell>
          <cell r="N3201">
            <v>5505.5</v>
          </cell>
          <cell r="O3201">
            <v>159604.44</v>
          </cell>
          <cell r="P3201">
            <v>1675561.88</v>
          </cell>
          <cell r="Q3201">
            <v>9175.83</v>
          </cell>
          <cell r="R3201">
            <v>123</v>
          </cell>
          <cell r="S3201">
            <v>935</v>
          </cell>
          <cell r="T3201" t="str">
            <v>Амортизация (канализация)</v>
          </cell>
          <cell r="U3201">
            <v>2833600</v>
          </cell>
          <cell r="V3201">
            <v>51</v>
          </cell>
          <cell r="W3201">
            <v>11</v>
          </cell>
          <cell r="X3201">
            <v>40</v>
          </cell>
          <cell r="Y3201">
            <v>21.568627450980394</v>
          </cell>
          <cell r="Z3201">
            <v>611168.62745098048</v>
          </cell>
          <cell r="AA3201">
            <v>2222431.3725490198</v>
          </cell>
          <cell r="AB3201">
            <v>1.3263797649472784</v>
          </cell>
          <cell r="AC3201">
            <v>598961.15216076211</v>
          </cell>
          <cell r="AD3201">
            <v>52091.659611741983</v>
          </cell>
          <cell r="AE3201">
            <v>2434127.4721607622</v>
          </cell>
          <cell r="AF3201">
            <v>211696.09961174199</v>
          </cell>
          <cell r="AG3201">
            <v>7302.3824164822872</v>
          </cell>
          <cell r="AH3201">
            <v>4630.0653594771238</v>
          </cell>
        </row>
        <row r="3202">
          <cell r="A3202">
            <v>6038</v>
          </cell>
          <cell r="B3202" t="str">
            <v>Вод.сети по Кировск.р-ну от УЖКХ</v>
          </cell>
          <cell r="C3202">
            <v>4</v>
          </cell>
          <cell r="D3202" t="str">
            <v>25</v>
          </cell>
          <cell r="E3202" t="str">
            <v>11.05.05</v>
          </cell>
          <cell r="F3202" t="str">
            <v>Протяженность-80м, трубы ст д 80-80м</v>
          </cell>
          <cell r="G3202" t="str">
            <v>19.10.04</v>
          </cell>
          <cell r="H3202">
            <v>4686493.46</v>
          </cell>
          <cell r="I3202">
            <v>0</v>
          </cell>
          <cell r="J3202">
            <v>0</v>
          </cell>
          <cell r="K3202">
            <v>4686493.46</v>
          </cell>
          <cell r="L3202">
            <v>0</v>
          </cell>
          <cell r="M3202">
            <v>15621.64</v>
          </cell>
          <cell r="N3202">
            <v>15621.64</v>
          </cell>
          <cell r="O3202">
            <v>117435.33</v>
          </cell>
          <cell r="P3202">
            <v>4569058.13</v>
          </cell>
          <cell r="Q3202">
            <v>23432.47</v>
          </cell>
          <cell r="R3202">
            <v>123</v>
          </cell>
          <cell r="S3202">
            <v>935</v>
          </cell>
          <cell r="T3202" t="str">
            <v>Амортизация (водопровод)</v>
          </cell>
          <cell r="U3202">
            <v>336000</v>
          </cell>
          <cell r="V3202">
            <v>41</v>
          </cell>
          <cell r="W3202">
            <v>11</v>
          </cell>
          <cell r="X3202">
            <v>30</v>
          </cell>
          <cell r="Y3202">
            <v>26.829268292682929</v>
          </cell>
          <cell r="Z3202">
            <v>90146.341463414647</v>
          </cell>
          <cell r="AA3202">
            <v>245853.65853658534</v>
          </cell>
          <cell r="AB3202">
            <v>5.3808389287571909E-2</v>
          </cell>
          <cell r="AC3202">
            <v>-4434320.7955106599</v>
          </cell>
          <cell r="AD3202">
            <v>-111116.32404724554</v>
          </cell>
          <cell r="AE3202">
            <v>252172.66448934004</v>
          </cell>
          <cell r="AF3202">
            <v>6319.0059527544654</v>
          </cell>
          <cell r="AG3202">
            <v>840.5755482978002</v>
          </cell>
          <cell r="AH3202">
            <v>682.92682926829275</v>
          </cell>
        </row>
        <row r="3203">
          <cell r="A3203">
            <v>6039</v>
          </cell>
          <cell r="B3203" t="str">
            <v>Вод.сети по Советскому р-ну (от УЖКХ)</v>
          </cell>
          <cell r="C3203">
            <v>4</v>
          </cell>
          <cell r="D3203" t="str">
            <v>25</v>
          </cell>
          <cell r="E3203" t="str">
            <v>11.05.05</v>
          </cell>
          <cell r="F3203" t="str">
            <v/>
          </cell>
          <cell r="G3203" t="str">
            <v xml:space="preserve">  .  .</v>
          </cell>
          <cell r="H3203">
            <v>44682.35</v>
          </cell>
          <cell r="I3203">
            <v>0</v>
          </cell>
          <cell r="J3203">
            <v>0</v>
          </cell>
          <cell r="K3203">
            <v>44682.35</v>
          </cell>
          <cell r="L3203">
            <v>0</v>
          </cell>
          <cell r="M3203">
            <v>148.94</v>
          </cell>
          <cell r="N3203">
            <v>148.94</v>
          </cell>
          <cell r="O3203">
            <v>1522.4</v>
          </cell>
          <cell r="P3203">
            <v>43159.95</v>
          </cell>
          <cell r="Q3203">
            <v>223.41</v>
          </cell>
          <cell r="R3203">
            <v>123</v>
          </cell>
          <cell r="S3203">
            <v>935</v>
          </cell>
          <cell r="T3203" t="str">
            <v>Амортизация (водопровод)</v>
          </cell>
          <cell r="U3203">
            <v>5688900</v>
          </cell>
          <cell r="V3203">
            <v>36</v>
          </cell>
          <cell r="W3203">
            <v>11</v>
          </cell>
          <cell r="X3203">
            <v>25</v>
          </cell>
          <cell r="Y3203">
            <v>30.555555555555557</v>
          </cell>
          <cell r="Z3203">
            <v>1738275</v>
          </cell>
          <cell r="AA3203">
            <v>3950625</v>
          </cell>
          <cell r="AB3203">
            <v>91.534512899111334</v>
          </cell>
          <cell r="AC3203">
            <v>4045294.792437607</v>
          </cell>
          <cell r="AD3203">
            <v>137829.74243760711</v>
          </cell>
          <cell r="AE3203">
            <v>4089977.142437607</v>
          </cell>
          <cell r="AF3203">
            <v>139352.14243760711</v>
          </cell>
          <cell r="AG3203">
            <v>13633.257141458691</v>
          </cell>
          <cell r="AH3203">
            <v>13168.75</v>
          </cell>
        </row>
        <row r="3204">
          <cell r="A3204">
            <v>6040</v>
          </cell>
          <cell r="B3204" t="str">
            <v>Вод.сети поЛенинск.р-ну (от УЖКХ)</v>
          </cell>
          <cell r="C3204">
            <v>4</v>
          </cell>
          <cell r="D3204" t="str">
            <v>25</v>
          </cell>
          <cell r="E3204" t="str">
            <v>11.05.05</v>
          </cell>
          <cell r="F3204" t="str">
            <v/>
          </cell>
          <cell r="G3204" t="str">
            <v xml:space="preserve">  .  .</v>
          </cell>
          <cell r="H3204">
            <v>2113451.7999999998</v>
          </cell>
          <cell r="I3204">
            <v>0</v>
          </cell>
          <cell r="J3204">
            <v>0</v>
          </cell>
          <cell r="K3204">
            <v>2113451.7999999998</v>
          </cell>
          <cell r="L3204">
            <v>0</v>
          </cell>
          <cell r="M3204">
            <v>7044.84</v>
          </cell>
          <cell r="N3204">
            <v>7044.84</v>
          </cell>
          <cell r="O3204">
            <v>26513.82</v>
          </cell>
          <cell r="P3204">
            <v>2086937.98</v>
          </cell>
          <cell r="Q3204">
            <v>10567.26</v>
          </cell>
          <cell r="R3204">
            <v>123</v>
          </cell>
          <cell r="S3204">
            <v>935</v>
          </cell>
          <cell r="T3204" t="str">
            <v>Амортизация (водопровод)</v>
          </cell>
          <cell r="U3204">
            <v>5316750</v>
          </cell>
          <cell r="V3204">
            <v>36</v>
          </cell>
          <cell r="W3204">
            <v>11</v>
          </cell>
          <cell r="X3204">
            <v>25</v>
          </cell>
          <cell r="Y3204">
            <v>30.555555555555557</v>
          </cell>
          <cell r="Z3204">
            <v>1624562.5</v>
          </cell>
          <cell r="AA3204">
            <v>3692187.5</v>
          </cell>
          <cell r="AB3204">
            <v>1.7691888955895085</v>
          </cell>
          <cell r="AC3204">
            <v>1625643.6559236585</v>
          </cell>
          <cell r="AD3204">
            <v>20394.135923659022</v>
          </cell>
          <cell r="AE3204">
            <v>3739095.4559236583</v>
          </cell>
          <cell r="AF3204">
            <v>46907.955923659021</v>
          </cell>
          <cell r="AG3204">
            <v>12463.651519745528</v>
          </cell>
          <cell r="AH3204">
            <v>12307.291666666666</v>
          </cell>
        </row>
        <row r="3205">
          <cell r="A3205">
            <v>6041</v>
          </cell>
          <cell r="B3205" t="str">
            <v>Вод.сети по Октябрьск.р-ну (от УЖКХ)</v>
          </cell>
          <cell r="C3205">
            <v>4</v>
          </cell>
          <cell r="D3205" t="str">
            <v>25</v>
          </cell>
          <cell r="E3205" t="str">
            <v>11.05.05</v>
          </cell>
          <cell r="F3205" t="str">
            <v/>
          </cell>
          <cell r="G3205" t="str">
            <v xml:space="preserve">  .  .</v>
          </cell>
          <cell r="H3205">
            <v>538951.41</v>
          </cell>
          <cell r="I3205">
            <v>0</v>
          </cell>
          <cell r="J3205">
            <v>0</v>
          </cell>
          <cell r="K3205">
            <v>538951.41</v>
          </cell>
          <cell r="L3205">
            <v>0</v>
          </cell>
          <cell r="M3205">
            <v>1796.5</v>
          </cell>
          <cell r="N3205">
            <v>1796.5</v>
          </cell>
          <cell r="O3205">
            <v>8581.8700000000008</v>
          </cell>
          <cell r="P3205">
            <v>530369.54</v>
          </cell>
          <cell r="Q3205">
            <v>2694.76</v>
          </cell>
          <cell r="R3205">
            <v>123</v>
          </cell>
          <cell r="S3205">
            <v>935</v>
          </cell>
          <cell r="T3205" t="str">
            <v>Амортизация (водопровод)</v>
          </cell>
          <cell r="U3205">
            <v>22500</v>
          </cell>
          <cell r="V3205">
            <v>43</v>
          </cell>
          <cell r="W3205">
            <v>39</v>
          </cell>
          <cell r="X3205">
            <v>4</v>
          </cell>
          <cell r="Y3205">
            <v>90.697674418604649</v>
          </cell>
          <cell r="Z3205">
            <v>20406.976744186046</v>
          </cell>
          <cell r="AA3205">
            <v>2093.0232558139542</v>
          </cell>
          <cell r="AB3205">
            <v>3.9463489095055383E-3</v>
          </cell>
          <cell r="AC3205">
            <v>-536824.51969087007</v>
          </cell>
          <cell r="AD3205">
            <v>-8548.0029466839824</v>
          </cell>
          <cell r="AE3205">
            <v>2126.890309129958</v>
          </cell>
          <cell r="AF3205">
            <v>33.867053316018428</v>
          </cell>
          <cell r="AG3205">
            <v>7.0896343637665273</v>
          </cell>
          <cell r="AH3205">
            <v>43.604651162790702</v>
          </cell>
        </row>
        <row r="3206">
          <cell r="A3206">
            <v>6042</v>
          </cell>
          <cell r="B3206" t="str">
            <v>Набор мебели для кабинета</v>
          </cell>
          <cell r="C3206">
            <v>10</v>
          </cell>
          <cell r="D3206" t="str">
            <v>10</v>
          </cell>
          <cell r="E3206" t="str">
            <v>11.05.05</v>
          </cell>
          <cell r="F3206" t="str">
            <v/>
          </cell>
          <cell r="G3206" t="str">
            <v xml:space="preserve">  .  .</v>
          </cell>
          <cell r="H3206">
            <v>20870.23</v>
          </cell>
          <cell r="I3206">
            <v>0</v>
          </cell>
          <cell r="J3206">
            <v>0</v>
          </cell>
          <cell r="K3206">
            <v>20870.23</v>
          </cell>
          <cell r="L3206">
            <v>0</v>
          </cell>
          <cell r="M3206">
            <v>173.92</v>
          </cell>
          <cell r="N3206">
            <v>173.92</v>
          </cell>
          <cell r="O3206">
            <v>5041.9399999999996</v>
          </cell>
          <cell r="P3206">
            <v>15828.29</v>
          </cell>
          <cell r="Q3206">
            <v>104.35</v>
          </cell>
          <cell r="R3206">
            <v>125</v>
          </cell>
          <cell r="S3206">
            <v>821.1</v>
          </cell>
          <cell r="T3206" t="str">
            <v>амортизация (канализация)</v>
          </cell>
          <cell r="U3206">
            <v>25000</v>
          </cell>
          <cell r="V3206">
            <v>10</v>
          </cell>
          <cell r="W3206">
            <v>2</v>
          </cell>
          <cell r="X3206">
            <v>8</v>
          </cell>
          <cell r="Y3206">
            <v>20</v>
          </cell>
          <cell r="Z3206">
            <v>5000</v>
          </cell>
          <cell r="AA3206">
            <v>20000</v>
          </cell>
          <cell r="AB3206">
            <v>1.2635603719669022</v>
          </cell>
          <cell r="AC3206">
            <v>5500.5655818348023</v>
          </cell>
          <cell r="AD3206">
            <v>1328.8555818348023</v>
          </cell>
          <cell r="AE3206">
            <v>26370.795581834802</v>
          </cell>
          <cell r="AF3206">
            <v>6370.7955818348019</v>
          </cell>
          <cell r="AG3206">
            <v>219.75662984862336</v>
          </cell>
          <cell r="AH3206">
            <v>208.33333333333334</v>
          </cell>
        </row>
        <row r="3207">
          <cell r="A3207">
            <v>6043</v>
          </cell>
          <cell r="B3207" t="str">
            <v>Эл двигатель 4А 28086 №3</v>
          </cell>
          <cell r="C3207">
            <v>10</v>
          </cell>
          <cell r="D3207" t="str">
            <v>10</v>
          </cell>
          <cell r="E3207" t="str">
            <v>11.05.05</v>
          </cell>
          <cell r="F3207" t="str">
            <v/>
          </cell>
          <cell r="G3207" t="str">
            <v xml:space="preserve">  .  .</v>
          </cell>
          <cell r="H3207">
            <v>270882.86</v>
          </cell>
          <cell r="I3207">
            <v>0</v>
          </cell>
          <cell r="J3207">
            <v>0</v>
          </cell>
          <cell r="K3207">
            <v>270882.86</v>
          </cell>
          <cell r="L3207">
            <v>0</v>
          </cell>
          <cell r="M3207">
            <v>2257.36</v>
          </cell>
          <cell r="N3207">
            <v>2257.36</v>
          </cell>
          <cell r="O3207">
            <v>65440.86</v>
          </cell>
          <cell r="P3207">
            <v>205442</v>
          </cell>
          <cell r="Q3207">
            <v>1354.41</v>
          </cell>
          <cell r="R3207">
            <v>123</v>
          </cell>
          <cell r="S3207">
            <v>935</v>
          </cell>
          <cell r="T3207" t="str">
            <v>Амортизация Подъем воды</v>
          </cell>
          <cell r="U3207">
            <v>192000</v>
          </cell>
          <cell r="V3207">
            <v>10</v>
          </cell>
          <cell r="W3207">
            <v>2</v>
          </cell>
          <cell r="X3207">
            <v>8</v>
          </cell>
          <cell r="Y3207">
            <v>20</v>
          </cell>
          <cell r="Z3207">
            <v>38400</v>
          </cell>
          <cell r="AA3207">
            <v>153600</v>
          </cell>
          <cell r="AB3207">
            <v>0.7476562728166587</v>
          </cell>
          <cell r="AC3207">
            <v>-68355.590522483224</v>
          </cell>
          <cell r="AD3207">
            <v>-16513.590522483231</v>
          </cell>
          <cell r="AE3207">
            <v>202527.26947751676</v>
          </cell>
          <cell r="AF3207">
            <v>48927.269477516769</v>
          </cell>
          <cell r="AG3207">
            <v>1687.727245645973</v>
          </cell>
          <cell r="AH3207">
            <v>1600</v>
          </cell>
        </row>
        <row r="3208">
          <cell r="A3208">
            <v>6044</v>
          </cell>
          <cell r="B3208" t="str">
            <v>Эл двигатель 4А 28086 №3</v>
          </cell>
          <cell r="C3208">
            <v>10</v>
          </cell>
          <cell r="D3208" t="str">
            <v>10</v>
          </cell>
          <cell r="E3208" t="str">
            <v>11.05.05</v>
          </cell>
          <cell r="F3208" t="str">
            <v/>
          </cell>
          <cell r="G3208" t="str">
            <v xml:space="preserve">  .  .</v>
          </cell>
          <cell r="H3208">
            <v>22882.68</v>
          </cell>
          <cell r="I3208">
            <v>0</v>
          </cell>
          <cell r="J3208">
            <v>0</v>
          </cell>
          <cell r="K3208">
            <v>22882.68</v>
          </cell>
          <cell r="L3208">
            <v>0</v>
          </cell>
          <cell r="M3208">
            <v>190.69</v>
          </cell>
          <cell r="N3208">
            <v>190.69</v>
          </cell>
          <cell r="O3208">
            <v>5528.11</v>
          </cell>
          <cell r="P3208">
            <v>17354.57</v>
          </cell>
          <cell r="Q3208">
            <v>114.41</v>
          </cell>
          <cell r="R3208">
            <v>123</v>
          </cell>
          <cell r="S3208">
            <v>935</v>
          </cell>
          <cell r="T3208" t="str">
            <v>амортизация (Очистка воды)</v>
          </cell>
          <cell r="U3208">
            <v>192000</v>
          </cell>
          <cell r="V3208">
            <v>19</v>
          </cell>
          <cell r="W3208">
            <v>11</v>
          </cell>
          <cell r="X3208">
            <v>8</v>
          </cell>
          <cell r="Y3208">
            <v>57.894736842105267</v>
          </cell>
          <cell r="Z3208">
            <v>111157.89473684211</v>
          </cell>
          <cell r="AA3208">
            <v>80842.105263157893</v>
          </cell>
          <cell r="AB3208">
            <v>4.6582603465921597</v>
          </cell>
          <cell r="AC3208">
            <v>83710.800867757469</v>
          </cell>
          <cell r="AD3208">
            <v>20223.265604599583</v>
          </cell>
          <cell r="AE3208">
            <v>106593.48086775746</v>
          </cell>
          <cell r="AF3208">
            <v>25751.375604599583</v>
          </cell>
          <cell r="AG3208">
            <v>888.27900723131222</v>
          </cell>
          <cell r="AH3208">
            <v>842.10526315789468</v>
          </cell>
        </row>
        <row r="3209">
          <cell r="A3209">
            <v>6045</v>
          </cell>
          <cell r="B3209" t="str">
            <v>Эл двигатель А 3 3158 №3</v>
          </cell>
          <cell r="C3209">
            <v>10</v>
          </cell>
          <cell r="D3209" t="str">
            <v>10</v>
          </cell>
          <cell r="E3209" t="str">
            <v>11.05.05</v>
          </cell>
          <cell r="F3209" t="str">
            <v/>
          </cell>
          <cell r="G3209" t="str">
            <v xml:space="preserve">  .  .</v>
          </cell>
          <cell r="H3209">
            <v>27459.37</v>
          </cell>
          <cell r="I3209">
            <v>0</v>
          </cell>
          <cell r="J3209">
            <v>0</v>
          </cell>
          <cell r="K3209">
            <v>27459.37</v>
          </cell>
          <cell r="L3209">
            <v>0</v>
          </cell>
          <cell r="M3209">
            <v>228.83</v>
          </cell>
          <cell r="N3209">
            <v>228.83</v>
          </cell>
          <cell r="O3209">
            <v>6633.77</v>
          </cell>
          <cell r="P3209">
            <v>20825.599999999999</v>
          </cell>
          <cell r="Q3209">
            <v>137.30000000000001</v>
          </cell>
          <cell r="R3209">
            <v>123</v>
          </cell>
          <cell r="S3209">
            <v>935</v>
          </cell>
          <cell r="T3209" t="str">
            <v>Амортизация Подъем воды</v>
          </cell>
          <cell r="U3209">
            <v>30000</v>
          </cell>
          <cell r="V3209">
            <v>10</v>
          </cell>
          <cell r="W3209">
            <v>2</v>
          </cell>
          <cell r="X3209">
            <v>8</v>
          </cell>
          <cell r="Y3209">
            <v>20</v>
          </cell>
          <cell r="Z3209">
            <v>6000</v>
          </cell>
          <cell r="AA3209">
            <v>24000</v>
          </cell>
          <cell r="AB3209">
            <v>1.1524277811923787</v>
          </cell>
          <cell r="AC3209">
            <v>4185.5708420405681</v>
          </cell>
          <cell r="AD3209">
            <v>1011.1708420405657</v>
          </cell>
          <cell r="AE3209">
            <v>31644.940842040567</v>
          </cell>
          <cell r="AF3209">
            <v>7644.9408420405662</v>
          </cell>
          <cell r="AG3209">
            <v>263.70784035033807</v>
          </cell>
          <cell r="AH3209">
            <v>250</v>
          </cell>
        </row>
        <row r="3210">
          <cell r="A3210">
            <v>6046</v>
          </cell>
          <cell r="B3210" t="str">
            <v>Кан-ция от Кир.кредсоцбанка в 21 М-не</v>
          </cell>
          <cell r="C3210">
            <v>3.6</v>
          </cell>
          <cell r="D3210" t="str">
            <v>28</v>
          </cell>
          <cell r="E3210" t="str">
            <v>11.05.05</v>
          </cell>
          <cell r="F3210" t="str">
            <v/>
          </cell>
          <cell r="G3210" t="str">
            <v xml:space="preserve">  .  .</v>
          </cell>
          <cell r="H3210">
            <v>435066.88</v>
          </cell>
          <cell r="I3210">
            <v>0</v>
          </cell>
          <cell r="J3210">
            <v>0</v>
          </cell>
          <cell r="K3210">
            <v>435066.88</v>
          </cell>
          <cell r="L3210">
            <v>0</v>
          </cell>
          <cell r="M3210">
            <v>1305.2</v>
          </cell>
          <cell r="N3210">
            <v>1305.2</v>
          </cell>
          <cell r="O3210">
            <v>37837.74</v>
          </cell>
          <cell r="P3210">
            <v>397229.14</v>
          </cell>
          <cell r="Q3210">
            <v>2175.33</v>
          </cell>
          <cell r="R3210">
            <v>123</v>
          </cell>
          <cell r="S3210">
            <v>935</v>
          </cell>
          <cell r="T3210" t="str">
            <v>Амортизация (канализация)</v>
          </cell>
          <cell r="U3210">
            <v>21387.5</v>
          </cell>
          <cell r="V3210">
            <v>28.6</v>
          </cell>
          <cell r="W3210">
            <v>11</v>
          </cell>
          <cell r="X3210">
            <v>17.600000000000001</v>
          </cell>
          <cell r="Y3210">
            <v>38.46153846153846</v>
          </cell>
          <cell r="Z3210">
            <v>8225.9615384615372</v>
          </cell>
          <cell r="AA3210">
            <v>13161.538461538463</v>
          </cell>
          <cell r="AB3210">
            <v>3.3133365949785214E-2</v>
          </cell>
          <cell r="AC3210">
            <v>-420651.6498523287</v>
          </cell>
          <cell r="AD3210">
            <v>-36584.04831386717</v>
          </cell>
          <cell r="AE3210">
            <v>14415.230147671304</v>
          </cell>
          <cell r="AF3210">
            <v>1253.6916861328282</v>
          </cell>
          <cell r="AG3210">
            <v>43.245690443013906</v>
          </cell>
          <cell r="AH3210">
            <v>62.317890442890437</v>
          </cell>
        </row>
        <row r="3211">
          <cell r="A3211">
            <v>6047</v>
          </cell>
          <cell r="B3211" t="str">
            <v>А У П У СМ 6315</v>
          </cell>
          <cell r="C3211">
            <v>20</v>
          </cell>
          <cell r="D3211" t="str">
            <v>5</v>
          </cell>
          <cell r="E3211" t="str">
            <v>11.05.05</v>
          </cell>
          <cell r="F3211" t="str">
            <v/>
          </cell>
          <cell r="G3211" t="str">
            <v xml:space="preserve">  .  .</v>
          </cell>
          <cell r="H3211">
            <v>0.01</v>
          </cell>
          <cell r="I3211">
            <v>0</v>
          </cell>
          <cell r="J3211">
            <v>0</v>
          </cell>
          <cell r="K3211">
            <v>0.01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0.01</v>
          </cell>
          <cell r="Q3211">
            <v>0</v>
          </cell>
          <cell r="R3211">
            <v>123</v>
          </cell>
          <cell r="S3211">
            <v>821.1</v>
          </cell>
          <cell r="T3211" t="str">
            <v>Амортизация Водопровод</v>
          </cell>
          <cell r="U3211">
            <v>1200</v>
          </cell>
          <cell r="V3211">
            <v>9</v>
          </cell>
          <cell r="W3211">
            <v>6</v>
          </cell>
          <cell r="X3211">
            <v>3</v>
          </cell>
          <cell r="Y3211">
            <v>66.666666666666657</v>
          </cell>
          <cell r="Z3211">
            <v>800</v>
          </cell>
          <cell r="AA3211">
            <v>400</v>
          </cell>
          <cell r="AB3211">
            <v>40000</v>
          </cell>
          <cell r="AC3211">
            <v>399.99</v>
          </cell>
          <cell r="AD3211">
            <v>0</v>
          </cell>
          <cell r="AE3211">
            <v>400</v>
          </cell>
          <cell r="AF3211">
            <v>0</v>
          </cell>
          <cell r="AG3211">
            <v>6.666666666666667</v>
          </cell>
          <cell r="AH3211">
            <v>11.111111111111112</v>
          </cell>
        </row>
        <row r="3212">
          <cell r="A3212">
            <v>6048</v>
          </cell>
          <cell r="B3212" t="str">
            <v>Перемычка на вод-де от ВОС до н/ст 2</v>
          </cell>
          <cell r="C3212">
            <v>4</v>
          </cell>
          <cell r="D3212" t="str">
            <v>25</v>
          </cell>
          <cell r="E3212" t="str">
            <v>11.05.05</v>
          </cell>
          <cell r="F3212" t="str">
            <v/>
          </cell>
          <cell r="G3212" t="str">
            <v xml:space="preserve">  .  .</v>
          </cell>
          <cell r="H3212">
            <v>201976.53</v>
          </cell>
          <cell r="I3212">
            <v>0</v>
          </cell>
          <cell r="J3212">
            <v>0</v>
          </cell>
          <cell r="K3212">
            <v>201976.53</v>
          </cell>
          <cell r="L3212">
            <v>0</v>
          </cell>
          <cell r="M3212">
            <v>673.26</v>
          </cell>
          <cell r="N3212">
            <v>673.26</v>
          </cell>
          <cell r="O3212">
            <v>19517.8</v>
          </cell>
          <cell r="P3212">
            <v>182458.73</v>
          </cell>
          <cell r="Q3212">
            <v>1009.88</v>
          </cell>
          <cell r="R3212">
            <v>123</v>
          </cell>
          <cell r="S3212">
            <v>935</v>
          </cell>
          <cell r="T3212" t="str">
            <v>Амортизация (водопровод)</v>
          </cell>
          <cell r="U3212">
            <v>2555000</v>
          </cell>
          <cell r="V3212">
            <v>49</v>
          </cell>
          <cell r="W3212">
            <v>33</v>
          </cell>
          <cell r="X3212">
            <v>16</v>
          </cell>
          <cell r="Y3212">
            <v>67.346938775510196</v>
          </cell>
          <cell r="Z3212">
            <v>1720714.2857142857</v>
          </cell>
          <cell r="AA3212">
            <v>834285.71428571432</v>
          </cell>
          <cell r="AB3212">
            <v>4.5724625743351073</v>
          </cell>
          <cell r="AC3212">
            <v>721553.59431907197</v>
          </cell>
          <cell r="AD3212">
            <v>69726.610033357749</v>
          </cell>
          <cell r="AE3212">
            <v>923530.124319072</v>
          </cell>
          <cell r="AF3212">
            <v>89244.410033357752</v>
          </cell>
          <cell r="AG3212">
            <v>3078.4337477302397</v>
          </cell>
          <cell r="AH3212">
            <v>4345.2380952380954</v>
          </cell>
        </row>
        <row r="3213">
          <cell r="A3213">
            <v>6049</v>
          </cell>
          <cell r="B3213" t="str">
            <v>Книжные полки</v>
          </cell>
          <cell r="C3213">
            <v>8</v>
          </cell>
          <cell r="D3213" t="str">
            <v>13</v>
          </cell>
          <cell r="E3213" t="str">
            <v>11.05.05</v>
          </cell>
          <cell r="F3213" t="str">
            <v/>
          </cell>
          <cell r="G3213" t="str">
            <v xml:space="preserve">  .  .</v>
          </cell>
          <cell r="H3213">
            <v>0.01</v>
          </cell>
          <cell r="I3213">
            <v>0</v>
          </cell>
          <cell r="J3213">
            <v>0</v>
          </cell>
          <cell r="K3213">
            <v>0.01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0.01</v>
          </cell>
          <cell r="Q3213">
            <v>0</v>
          </cell>
          <cell r="R3213">
            <v>125</v>
          </cell>
          <cell r="S3213">
            <v>821.1</v>
          </cell>
          <cell r="T3213" t="str">
            <v/>
          </cell>
          <cell r="U3213">
            <v>800</v>
          </cell>
          <cell r="V3213">
            <v>25</v>
          </cell>
          <cell r="W3213">
            <v>14</v>
          </cell>
          <cell r="X3213">
            <v>11</v>
          </cell>
          <cell r="Y3213">
            <v>56</v>
          </cell>
          <cell r="Z3213">
            <v>448</v>
          </cell>
          <cell r="AA3213">
            <v>352</v>
          </cell>
          <cell r="AB3213">
            <v>35200</v>
          </cell>
          <cell r="AC3213">
            <v>351.99</v>
          </cell>
          <cell r="AD3213">
            <v>0</v>
          </cell>
          <cell r="AE3213">
            <v>352</v>
          </cell>
          <cell r="AF3213">
            <v>0</v>
          </cell>
          <cell r="AG3213">
            <v>2.3466666666666667</v>
          </cell>
          <cell r="AH3213">
            <v>2.6666666666666665</v>
          </cell>
        </row>
        <row r="3214">
          <cell r="A3214">
            <v>6050</v>
          </cell>
          <cell r="B3214" t="str">
            <v>Книжные полки</v>
          </cell>
          <cell r="C3214">
            <v>8</v>
          </cell>
          <cell r="D3214" t="str">
            <v>13</v>
          </cell>
          <cell r="E3214" t="str">
            <v>11.05.05</v>
          </cell>
          <cell r="F3214" t="str">
            <v/>
          </cell>
          <cell r="G3214" t="str">
            <v xml:space="preserve">  .  .</v>
          </cell>
          <cell r="H3214">
            <v>0.01</v>
          </cell>
          <cell r="I3214">
            <v>0</v>
          </cell>
          <cell r="J3214">
            <v>0</v>
          </cell>
          <cell r="K3214">
            <v>0.01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0.01</v>
          </cell>
          <cell r="Q3214">
            <v>0</v>
          </cell>
          <cell r="R3214">
            <v>125</v>
          </cell>
          <cell r="S3214">
            <v>821.1</v>
          </cell>
          <cell r="T3214" t="str">
            <v>Амортизация (канализация)</v>
          </cell>
          <cell r="U3214">
            <v>800</v>
          </cell>
          <cell r="V3214">
            <v>25</v>
          </cell>
          <cell r="W3214">
            <v>14</v>
          </cell>
          <cell r="X3214">
            <v>11</v>
          </cell>
          <cell r="Y3214">
            <v>56</v>
          </cell>
          <cell r="Z3214">
            <v>448</v>
          </cell>
          <cell r="AA3214">
            <v>352</v>
          </cell>
          <cell r="AB3214">
            <v>35200</v>
          </cell>
          <cell r="AC3214">
            <v>351.99</v>
          </cell>
          <cell r="AD3214">
            <v>0</v>
          </cell>
          <cell r="AE3214">
            <v>352</v>
          </cell>
          <cell r="AF3214">
            <v>0</v>
          </cell>
          <cell r="AG3214">
            <v>2.3466666666666667</v>
          </cell>
          <cell r="AH3214">
            <v>2.6666666666666665</v>
          </cell>
        </row>
        <row r="3215">
          <cell r="A3215">
            <v>6055</v>
          </cell>
          <cell r="B3215" t="str">
            <v>Тельферг/п 6,3т</v>
          </cell>
          <cell r="C3215">
            <v>15</v>
          </cell>
          <cell r="D3215" t="str">
            <v>7</v>
          </cell>
          <cell r="E3215" t="str">
            <v>11.05.05</v>
          </cell>
          <cell r="F3215" t="str">
            <v/>
          </cell>
          <cell r="G3215" t="str">
            <v xml:space="preserve">  .  .</v>
          </cell>
          <cell r="H3215">
            <v>0.01</v>
          </cell>
          <cell r="I3215">
            <v>0</v>
          </cell>
          <cell r="J3215">
            <v>0</v>
          </cell>
          <cell r="K3215">
            <v>0.01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0.01</v>
          </cell>
          <cell r="Q3215">
            <v>0</v>
          </cell>
          <cell r="R3215">
            <v>123</v>
          </cell>
          <cell r="S3215">
            <v>935</v>
          </cell>
          <cell r="T3215" t="str">
            <v>амортизация (Очистка воды)</v>
          </cell>
          <cell r="U3215">
            <v>400000</v>
          </cell>
          <cell r="V3215">
            <v>13</v>
          </cell>
          <cell r="W3215">
            <v>8</v>
          </cell>
          <cell r="X3215">
            <v>5</v>
          </cell>
          <cell r="Y3215">
            <v>61.53846153846154</v>
          </cell>
          <cell r="Z3215">
            <v>246153.84615384616</v>
          </cell>
          <cell r="AA3215">
            <v>153846.15384615384</v>
          </cell>
          <cell r="AB3215">
            <v>15384615.384615384</v>
          </cell>
          <cell r="AC3215">
            <v>153846.14384615383</v>
          </cell>
          <cell r="AD3215">
            <v>0</v>
          </cell>
          <cell r="AE3215">
            <v>153846.15384615384</v>
          </cell>
          <cell r="AF3215">
            <v>0</v>
          </cell>
          <cell r="AG3215">
            <v>1923.0769230769229</v>
          </cell>
          <cell r="AH3215">
            <v>2564.102564102564</v>
          </cell>
        </row>
        <row r="3216">
          <cell r="A3216">
            <v>6056</v>
          </cell>
          <cell r="B3216" t="str">
            <v>Тельфер г/п 3,2 т №3</v>
          </cell>
          <cell r="C3216">
            <v>15</v>
          </cell>
          <cell r="D3216" t="str">
            <v>7</v>
          </cell>
          <cell r="E3216" t="str">
            <v>11.05.05</v>
          </cell>
          <cell r="F3216" t="str">
            <v/>
          </cell>
          <cell r="G3216" t="str">
            <v xml:space="preserve">  .  .</v>
          </cell>
          <cell r="H3216">
            <v>0.01</v>
          </cell>
          <cell r="I3216">
            <v>0</v>
          </cell>
          <cell r="J3216">
            <v>0</v>
          </cell>
          <cell r="K3216">
            <v>0.01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0.01</v>
          </cell>
          <cell r="Q3216">
            <v>0</v>
          </cell>
          <cell r="R3216">
            <v>123</v>
          </cell>
          <cell r="S3216">
            <v>935</v>
          </cell>
          <cell r="T3216" t="str">
            <v>услуги пассажирского транспорта</v>
          </cell>
          <cell r="U3216">
            <v>120000</v>
          </cell>
          <cell r="V3216">
            <v>13</v>
          </cell>
          <cell r="W3216">
            <v>8</v>
          </cell>
          <cell r="X3216">
            <v>5</v>
          </cell>
          <cell r="Y3216">
            <v>61.53846153846154</v>
          </cell>
          <cell r="Z3216">
            <v>73846.153846153844</v>
          </cell>
          <cell r="AA3216">
            <v>46153.846153846156</v>
          </cell>
          <cell r="AB3216">
            <v>4615384.615384616</v>
          </cell>
          <cell r="AC3216">
            <v>46153.836153846161</v>
          </cell>
          <cell r="AD3216">
            <v>0</v>
          </cell>
          <cell r="AE3216">
            <v>46153.846153846163</v>
          </cell>
          <cell r="AF3216">
            <v>0</v>
          </cell>
          <cell r="AG3216">
            <v>576.92307692307702</v>
          </cell>
          <cell r="AH3216">
            <v>769.23076923076917</v>
          </cell>
        </row>
        <row r="3217">
          <cell r="A3217">
            <v>6057</v>
          </cell>
          <cell r="B3217" t="str">
            <v>Ксерокс Шарп</v>
          </cell>
          <cell r="C3217">
            <v>15</v>
          </cell>
          <cell r="D3217" t="str">
            <v>7</v>
          </cell>
          <cell r="E3217" t="str">
            <v>11.05.05</v>
          </cell>
          <cell r="F3217" t="str">
            <v/>
          </cell>
          <cell r="G3217" t="str">
            <v xml:space="preserve">  .  .</v>
          </cell>
          <cell r="H3217">
            <v>0.01</v>
          </cell>
          <cell r="I3217">
            <v>0</v>
          </cell>
          <cell r="J3217">
            <v>0</v>
          </cell>
          <cell r="K3217">
            <v>0.01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0.01</v>
          </cell>
          <cell r="Q3217">
            <v>0</v>
          </cell>
          <cell r="R3217">
            <v>123</v>
          </cell>
          <cell r="S3217">
            <v>821.1</v>
          </cell>
          <cell r="T3217" t="str">
            <v>Канализация (амортизация)</v>
          </cell>
          <cell r="U3217">
            <v>37000</v>
          </cell>
          <cell r="V3217">
            <v>13</v>
          </cell>
          <cell r="W3217">
            <v>8</v>
          </cell>
          <cell r="X3217">
            <v>5</v>
          </cell>
          <cell r="Y3217">
            <v>61.53846153846154</v>
          </cell>
          <cell r="Z3217">
            <v>22769.23076923077</v>
          </cell>
          <cell r="AA3217">
            <v>14230.76923076923</v>
          </cell>
          <cell r="AB3217">
            <v>1423076.923076923</v>
          </cell>
          <cell r="AC3217">
            <v>14230.75923076923</v>
          </cell>
          <cell r="AD3217">
            <v>0</v>
          </cell>
          <cell r="AE3217">
            <v>14230.76923076923</v>
          </cell>
          <cell r="AF3217">
            <v>0</v>
          </cell>
          <cell r="AG3217">
            <v>177.88461538461539</v>
          </cell>
          <cell r="AH3217">
            <v>237.17948717948718</v>
          </cell>
        </row>
        <row r="3218">
          <cell r="A3218">
            <v>6058</v>
          </cell>
          <cell r="B3218" t="str">
            <v>Радиостанция</v>
          </cell>
          <cell r="C3218">
            <v>25</v>
          </cell>
          <cell r="D3218" t="str">
            <v>4</v>
          </cell>
          <cell r="E3218" t="str">
            <v>11.05.05</v>
          </cell>
          <cell r="F3218" t="str">
            <v/>
          </cell>
          <cell r="G3218" t="str">
            <v xml:space="preserve">  .  .</v>
          </cell>
          <cell r="H3218">
            <v>0.01</v>
          </cell>
          <cell r="I3218">
            <v>0</v>
          </cell>
          <cell r="J3218">
            <v>0</v>
          </cell>
          <cell r="K3218">
            <v>0.01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0.01</v>
          </cell>
          <cell r="Q3218">
            <v>0</v>
          </cell>
          <cell r="R3218">
            <v>123</v>
          </cell>
          <cell r="S3218">
            <v>821.1</v>
          </cell>
          <cell r="T3218" t="str">
            <v>Канализация (амортизация)</v>
          </cell>
          <cell r="U3218">
            <v>12000</v>
          </cell>
          <cell r="V3218">
            <v>7</v>
          </cell>
          <cell r="W3218">
            <v>5</v>
          </cell>
          <cell r="X3218">
            <v>2</v>
          </cell>
          <cell r="Y3218">
            <v>71.428571428571431</v>
          </cell>
          <cell r="Z3218">
            <v>8571.4285714285725</v>
          </cell>
          <cell r="AA3218">
            <v>3428.5714285714275</v>
          </cell>
          <cell r="AB3218">
            <v>342857.14285714272</v>
          </cell>
          <cell r="AC3218">
            <v>3428.5614285714273</v>
          </cell>
          <cell r="AD3218">
            <v>0</v>
          </cell>
          <cell r="AE3218">
            <v>3428.5714285714275</v>
          </cell>
          <cell r="AF3218">
            <v>0</v>
          </cell>
          <cell r="AG3218">
            <v>71.428571428571402</v>
          </cell>
          <cell r="AH3218">
            <v>142.85714285714286</v>
          </cell>
        </row>
        <row r="3219">
          <cell r="A3219">
            <v>6059</v>
          </cell>
          <cell r="B3219" t="str">
            <v>Антенна SN-868</v>
          </cell>
          <cell r="C3219">
            <v>20</v>
          </cell>
          <cell r="D3219" t="str">
            <v>5</v>
          </cell>
          <cell r="E3219" t="str">
            <v>11.05.05</v>
          </cell>
          <cell r="F3219" t="str">
            <v/>
          </cell>
          <cell r="G3219" t="str">
            <v xml:space="preserve">  .  .</v>
          </cell>
          <cell r="H3219">
            <v>0.01</v>
          </cell>
          <cell r="I3219">
            <v>0</v>
          </cell>
          <cell r="J3219">
            <v>0</v>
          </cell>
          <cell r="K3219">
            <v>0.01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0.01</v>
          </cell>
          <cell r="Q3219">
            <v>0</v>
          </cell>
          <cell r="R3219">
            <v>123</v>
          </cell>
          <cell r="S3219">
            <v>821.1</v>
          </cell>
          <cell r="T3219" t="str">
            <v>Канализация (амортизация)</v>
          </cell>
          <cell r="U3219">
            <v>9150</v>
          </cell>
          <cell r="V3219">
            <v>9</v>
          </cell>
          <cell r="W3219">
            <v>6</v>
          </cell>
          <cell r="X3219">
            <v>3</v>
          </cell>
          <cell r="Y3219">
            <v>66.666666666666657</v>
          </cell>
          <cell r="Z3219">
            <v>6100</v>
          </cell>
          <cell r="AA3219">
            <v>3050</v>
          </cell>
          <cell r="AB3219">
            <v>305000</v>
          </cell>
          <cell r="AC3219">
            <v>3049.99</v>
          </cell>
          <cell r="AD3219">
            <v>0</v>
          </cell>
          <cell r="AE3219">
            <v>3050</v>
          </cell>
          <cell r="AF3219">
            <v>0</v>
          </cell>
          <cell r="AG3219">
            <v>50.833333333333336</v>
          </cell>
          <cell r="AH3219">
            <v>84.722222222222214</v>
          </cell>
        </row>
        <row r="3220">
          <cell r="A3220">
            <v>6075</v>
          </cell>
          <cell r="B3220" t="str">
            <v>Стол-приставка</v>
          </cell>
          <cell r="C3220">
            <v>8</v>
          </cell>
          <cell r="D3220" t="str">
            <v>13</v>
          </cell>
          <cell r="E3220" t="str">
            <v>11.05.05</v>
          </cell>
          <cell r="F3220" t="str">
            <v/>
          </cell>
          <cell r="G3220" t="str">
            <v xml:space="preserve">  .  .</v>
          </cell>
          <cell r="H3220">
            <v>0.01</v>
          </cell>
          <cell r="I3220">
            <v>0</v>
          </cell>
          <cell r="J3220">
            <v>0</v>
          </cell>
          <cell r="K3220">
            <v>0.01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0.01</v>
          </cell>
          <cell r="Q3220">
            <v>0</v>
          </cell>
          <cell r="R3220">
            <v>125</v>
          </cell>
          <cell r="S3220">
            <v>935</v>
          </cell>
          <cell r="T3220" t="str">
            <v>Амортизация (канализация)</v>
          </cell>
          <cell r="U3220">
            <v>3600</v>
          </cell>
          <cell r="V3220">
            <v>13</v>
          </cell>
          <cell r="W3220">
            <v>2</v>
          </cell>
          <cell r="X3220">
            <v>11</v>
          </cell>
          <cell r="Y3220">
            <v>15.384615384615385</v>
          </cell>
          <cell r="Z3220">
            <v>553.84615384615392</v>
          </cell>
          <cell r="AA3220">
            <v>3046.1538461538462</v>
          </cell>
          <cell r="AB3220">
            <v>304615.38461538462</v>
          </cell>
          <cell r="AC3220">
            <v>3046.143846153846</v>
          </cell>
          <cell r="AD3220">
            <v>0</v>
          </cell>
          <cell r="AE3220">
            <v>3046.1538461538462</v>
          </cell>
          <cell r="AF3220">
            <v>0</v>
          </cell>
          <cell r="AG3220">
            <v>20.30769230769231</v>
          </cell>
          <cell r="AH3220">
            <v>23.076923076923077</v>
          </cell>
        </row>
        <row r="3221">
          <cell r="A3221">
            <v>6076</v>
          </cell>
          <cell r="B3221" t="str">
            <v>Стол-приставка</v>
          </cell>
          <cell r="C3221">
            <v>8</v>
          </cell>
          <cell r="D3221" t="str">
            <v>13</v>
          </cell>
          <cell r="E3221" t="str">
            <v>11.05.05</v>
          </cell>
          <cell r="F3221" t="str">
            <v/>
          </cell>
          <cell r="G3221" t="str">
            <v xml:space="preserve">  .  .</v>
          </cell>
          <cell r="H3221">
            <v>2256.0500000000002</v>
          </cell>
          <cell r="I3221">
            <v>0</v>
          </cell>
          <cell r="J3221">
            <v>0</v>
          </cell>
          <cell r="K3221">
            <v>2256.0500000000002</v>
          </cell>
          <cell r="L3221">
            <v>0</v>
          </cell>
          <cell r="M3221">
            <v>15.04</v>
          </cell>
          <cell r="N3221">
            <v>15.04</v>
          </cell>
          <cell r="O3221">
            <v>45.12</v>
          </cell>
          <cell r="P3221">
            <v>2210.9299999999998</v>
          </cell>
          <cell r="Q3221">
            <v>11.28</v>
          </cell>
          <cell r="R3221">
            <v>125</v>
          </cell>
          <cell r="S3221">
            <v>935</v>
          </cell>
          <cell r="T3221" t="str">
            <v>Амортизация Перекачка сточной жидкости</v>
          </cell>
          <cell r="U3221">
            <v>3600</v>
          </cell>
          <cell r="V3221">
            <v>13</v>
          </cell>
          <cell r="W3221">
            <v>2</v>
          </cell>
          <cell r="X3221">
            <v>11</v>
          </cell>
          <cell r="Y3221">
            <v>15.384615384615385</v>
          </cell>
          <cell r="Z3221">
            <v>553.84615384615392</v>
          </cell>
          <cell r="AA3221">
            <v>3046.1538461538462</v>
          </cell>
          <cell r="AB3221">
            <v>1.377770370909005</v>
          </cell>
          <cell r="AC3221">
            <v>852.26884528926075</v>
          </cell>
          <cell r="AD3221">
            <v>17.044999135414308</v>
          </cell>
          <cell r="AE3221">
            <v>3108.3188452892609</v>
          </cell>
          <cell r="AF3221">
            <v>62.164999135414305</v>
          </cell>
          <cell r="AG3221">
            <v>20.72212563526174</v>
          </cell>
          <cell r="AH3221">
            <v>23.076923076923077</v>
          </cell>
        </row>
        <row r="3222">
          <cell r="A3222">
            <v>6077</v>
          </cell>
          <cell r="B3222" t="str">
            <v>Стол 2-х тумбовый</v>
          </cell>
          <cell r="C3222">
            <v>8</v>
          </cell>
          <cell r="D3222" t="str">
            <v>13</v>
          </cell>
          <cell r="E3222" t="str">
            <v>11.05.05</v>
          </cell>
          <cell r="F3222" t="str">
            <v/>
          </cell>
          <cell r="G3222" t="str">
            <v xml:space="preserve">  .  .</v>
          </cell>
          <cell r="H3222">
            <v>0.01</v>
          </cell>
          <cell r="I3222">
            <v>0</v>
          </cell>
          <cell r="J3222">
            <v>0</v>
          </cell>
          <cell r="K3222">
            <v>0.01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0.01</v>
          </cell>
          <cell r="Q3222">
            <v>0</v>
          </cell>
          <cell r="R3222">
            <v>125</v>
          </cell>
          <cell r="S3222">
            <v>935</v>
          </cell>
          <cell r="T3222" t="str">
            <v>Амортизация (канализация)</v>
          </cell>
          <cell r="U3222">
            <v>21200</v>
          </cell>
          <cell r="V3222">
            <v>25</v>
          </cell>
          <cell r="W3222">
            <v>14</v>
          </cell>
          <cell r="X3222">
            <v>11</v>
          </cell>
          <cell r="Y3222">
            <v>56</v>
          </cell>
          <cell r="Z3222">
            <v>11872</v>
          </cell>
          <cell r="AA3222">
            <v>9328</v>
          </cell>
          <cell r="AB3222">
            <v>932800</v>
          </cell>
          <cell r="AC3222">
            <v>9327.99</v>
          </cell>
          <cell r="AD3222">
            <v>0</v>
          </cell>
          <cell r="AE3222">
            <v>9328</v>
          </cell>
          <cell r="AF3222">
            <v>0</v>
          </cell>
          <cell r="AG3222">
            <v>62.186666666666667</v>
          </cell>
          <cell r="AH3222">
            <v>70.666666666666671</v>
          </cell>
        </row>
        <row r="3223">
          <cell r="A3223">
            <v>6078</v>
          </cell>
          <cell r="B3223" t="str">
            <v>Стол 2-х тумбовый</v>
          </cell>
          <cell r="C3223">
            <v>8</v>
          </cell>
          <cell r="D3223" t="str">
            <v>13</v>
          </cell>
          <cell r="E3223" t="str">
            <v>11.05.05</v>
          </cell>
          <cell r="F3223" t="str">
            <v/>
          </cell>
          <cell r="G3223" t="str">
            <v xml:space="preserve">  .  .</v>
          </cell>
          <cell r="H3223">
            <v>0.01</v>
          </cell>
          <cell r="I3223">
            <v>0</v>
          </cell>
          <cell r="J3223">
            <v>0</v>
          </cell>
          <cell r="K3223">
            <v>0.01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0.01</v>
          </cell>
          <cell r="Q3223">
            <v>0</v>
          </cell>
          <cell r="R3223">
            <v>125</v>
          </cell>
          <cell r="S3223">
            <v>935</v>
          </cell>
          <cell r="T3223" t="str">
            <v>Амортизация (канализация)</v>
          </cell>
          <cell r="U3223">
            <v>21200</v>
          </cell>
          <cell r="V3223">
            <v>25</v>
          </cell>
          <cell r="W3223">
            <v>14</v>
          </cell>
          <cell r="X3223">
            <v>11</v>
          </cell>
          <cell r="Y3223">
            <v>56</v>
          </cell>
          <cell r="Z3223">
            <v>11872</v>
          </cell>
          <cell r="AA3223">
            <v>9328</v>
          </cell>
          <cell r="AB3223">
            <v>932800</v>
          </cell>
          <cell r="AC3223">
            <v>9327.99</v>
          </cell>
          <cell r="AD3223">
            <v>0</v>
          </cell>
          <cell r="AE3223">
            <v>9328</v>
          </cell>
          <cell r="AF3223">
            <v>0</v>
          </cell>
          <cell r="AG3223">
            <v>62.186666666666667</v>
          </cell>
          <cell r="AH3223">
            <v>70.666666666666671</v>
          </cell>
        </row>
        <row r="3224">
          <cell r="A3224">
            <v>6079</v>
          </cell>
          <cell r="B3224" t="str">
            <v>Стол 2-х тумбовый</v>
          </cell>
          <cell r="C3224">
            <v>8</v>
          </cell>
          <cell r="D3224" t="str">
            <v>13</v>
          </cell>
          <cell r="E3224" t="str">
            <v>11.05.05</v>
          </cell>
          <cell r="F3224" t="str">
            <v/>
          </cell>
          <cell r="G3224" t="str">
            <v xml:space="preserve">  .  .</v>
          </cell>
          <cell r="H3224">
            <v>0.01</v>
          </cell>
          <cell r="I3224">
            <v>0</v>
          </cell>
          <cell r="J3224">
            <v>0</v>
          </cell>
          <cell r="K3224">
            <v>0.01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0.01</v>
          </cell>
          <cell r="Q3224">
            <v>0</v>
          </cell>
          <cell r="R3224">
            <v>125</v>
          </cell>
          <cell r="S3224">
            <v>935</v>
          </cell>
          <cell r="T3224" t="str">
            <v>Амортизация (канализация)</v>
          </cell>
          <cell r="U3224">
            <v>21200</v>
          </cell>
          <cell r="V3224">
            <v>25</v>
          </cell>
          <cell r="W3224">
            <v>14</v>
          </cell>
          <cell r="X3224">
            <v>11</v>
          </cell>
          <cell r="Y3224">
            <v>56</v>
          </cell>
          <cell r="Z3224">
            <v>11872</v>
          </cell>
          <cell r="AA3224">
            <v>9328</v>
          </cell>
          <cell r="AB3224">
            <v>932800</v>
          </cell>
          <cell r="AC3224">
            <v>9327.99</v>
          </cell>
          <cell r="AD3224">
            <v>0</v>
          </cell>
          <cell r="AE3224">
            <v>9328</v>
          </cell>
          <cell r="AF3224">
            <v>0</v>
          </cell>
          <cell r="AG3224">
            <v>62.186666666666667</v>
          </cell>
          <cell r="AH3224">
            <v>70.666666666666671</v>
          </cell>
        </row>
        <row r="3225">
          <cell r="A3225">
            <v>6080</v>
          </cell>
          <cell r="B3225" t="str">
            <v>Стол 2-х тумбовый</v>
          </cell>
          <cell r="C3225">
            <v>8</v>
          </cell>
          <cell r="D3225" t="str">
            <v>13</v>
          </cell>
          <cell r="E3225" t="str">
            <v>11.05.05</v>
          </cell>
          <cell r="F3225" t="str">
            <v/>
          </cell>
          <cell r="G3225" t="str">
            <v xml:space="preserve">  .  .</v>
          </cell>
          <cell r="H3225">
            <v>0.01</v>
          </cell>
          <cell r="I3225">
            <v>0</v>
          </cell>
          <cell r="J3225">
            <v>0</v>
          </cell>
          <cell r="K3225">
            <v>0.01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0.01</v>
          </cell>
          <cell r="Q3225">
            <v>0</v>
          </cell>
          <cell r="R3225">
            <v>125</v>
          </cell>
          <cell r="S3225">
            <v>935</v>
          </cell>
          <cell r="T3225" t="str">
            <v>Амортизация (канализация)</v>
          </cell>
          <cell r="U3225">
            <v>21200</v>
          </cell>
          <cell r="V3225">
            <v>25</v>
          </cell>
          <cell r="W3225">
            <v>14</v>
          </cell>
          <cell r="X3225">
            <v>11</v>
          </cell>
          <cell r="Y3225">
            <v>56</v>
          </cell>
          <cell r="Z3225">
            <v>11872</v>
          </cell>
          <cell r="AA3225">
            <v>9328</v>
          </cell>
          <cell r="AB3225">
            <v>932800</v>
          </cell>
          <cell r="AC3225">
            <v>9327.99</v>
          </cell>
          <cell r="AD3225">
            <v>0</v>
          </cell>
          <cell r="AE3225">
            <v>9328</v>
          </cell>
          <cell r="AF3225">
            <v>0</v>
          </cell>
          <cell r="AG3225">
            <v>62.186666666666667</v>
          </cell>
          <cell r="AH3225">
            <v>70.666666666666671</v>
          </cell>
        </row>
        <row r="3226">
          <cell r="A3226">
            <v>6081</v>
          </cell>
          <cell r="B3226" t="str">
            <v>Стол 2-х тумбовый</v>
          </cell>
          <cell r="C3226">
            <v>8</v>
          </cell>
          <cell r="D3226" t="str">
            <v>13</v>
          </cell>
          <cell r="E3226" t="str">
            <v>11.05.05</v>
          </cell>
          <cell r="F3226" t="str">
            <v/>
          </cell>
          <cell r="G3226" t="str">
            <v xml:space="preserve">  .  .</v>
          </cell>
          <cell r="H3226">
            <v>0.01</v>
          </cell>
          <cell r="I3226">
            <v>0</v>
          </cell>
          <cell r="J3226">
            <v>0</v>
          </cell>
          <cell r="K3226">
            <v>0.01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0.01</v>
          </cell>
          <cell r="Q3226">
            <v>0</v>
          </cell>
          <cell r="R3226">
            <v>125</v>
          </cell>
          <cell r="S3226">
            <v>935</v>
          </cell>
          <cell r="T3226" t="str">
            <v>Амортизация (канализация)</v>
          </cell>
          <cell r="U3226">
            <v>21200</v>
          </cell>
          <cell r="V3226">
            <v>25</v>
          </cell>
          <cell r="W3226">
            <v>14</v>
          </cell>
          <cell r="X3226">
            <v>11</v>
          </cell>
          <cell r="Y3226">
            <v>56</v>
          </cell>
          <cell r="Z3226">
            <v>11872</v>
          </cell>
          <cell r="AA3226">
            <v>9328</v>
          </cell>
          <cell r="AB3226">
            <v>932800</v>
          </cell>
          <cell r="AC3226">
            <v>9327.99</v>
          </cell>
          <cell r="AD3226">
            <v>0</v>
          </cell>
          <cell r="AE3226">
            <v>9328</v>
          </cell>
          <cell r="AF3226">
            <v>0</v>
          </cell>
          <cell r="AG3226">
            <v>62.186666666666667</v>
          </cell>
          <cell r="AH3226">
            <v>70.666666666666671</v>
          </cell>
        </row>
        <row r="3227">
          <cell r="A3227">
            <v>6082</v>
          </cell>
          <cell r="B3227" t="str">
            <v>Стол 2-х тумбовый</v>
          </cell>
          <cell r="C3227">
            <v>8</v>
          </cell>
          <cell r="D3227" t="str">
            <v>13</v>
          </cell>
          <cell r="E3227" t="str">
            <v>11.05.05</v>
          </cell>
          <cell r="F3227" t="str">
            <v/>
          </cell>
          <cell r="G3227" t="str">
            <v xml:space="preserve">  .  .</v>
          </cell>
          <cell r="H3227">
            <v>0.01</v>
          </cell>
          <cell r="I3227">
            <v>0</v>
          </cell>
          <cell r="J3227">
            <v>0</v>
          </cell>
          <cell r="K3227">
            <v>0.01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0.01</v>
          </cell>
          <cell r="Q3227">
            <v>0</v>
          </cell>
          <cell r="R3227">
            <v>125</v>
          </cell>
          <cell r="S3227">
            <v>935</v>
          </cell>
          <cell r="T3227" t="str">
            <v>Амортизация (канализация)</v>
          </cell>
          <cell r="U3227">
            <v>21200</v>
          </cell>
          <cell r="V3227">
            <v>25</v>
          </cell>
          <cell r="W3227">
            <v>14</v>
          </cell>
          <cell r="X3227">
            <v>11</v>
          </cell>
          <cell r="Y3227">
            <v>56</v>
          </cell>
          <cell r="Z3227">
            <v>11872</v>
          </cell>
          <cell r="AA3227">
            <v>9328</v>
          </cell>
          <cell r="AB3227">
            <v>932800</v>
          </cell>
          <cell r="AC3227">
            <v>9327.99</v>
          </cell>
          <cell r="AD3227">
            <v>0</v>
          </cell>
          <cell r="AE3227">
            <v>9328</v>
          </cell>
          <cell r="AF3227">
            <v>0</v>
          </cell>
          <cell r="AG3227">
            <v>62.186666666666667</v>
          </cell>
          <cell r="AH3227">
            <v>70.666666666666671</v>
          </cell>
        </row>
        <row r="3228">
          <cell r="A3228">
            <v>6083</v>
          </cell>
          <cell r="B3228" t="str">
            <v>Стол 2-х тумбовый</v>
          </cell>
          <cell r="C3228">
            <v>8</v>
          </cell>
          <cell r="D3228" t="str">
            <v>13</v>
          </cell>
          <cell r="E3228" t="str">
            <v>11.05.05</v>
          </cell>
          <cell r="F3228" t="str">
            <v/>
          </cell>
          <cell r="G3228" t="str">
            <v xml:space="preserve">  .  .</v>
          </cell>
          <cell r="H3228">
            <v>0.01</v>
          </cell>
          <cell r="I3228">
            <v>0</v>
          </cell>
          <cell r="J3228">
            <v>0</v>
          </cell>
          <cell r="K3228">
            <v>0.01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0.01</v>
          </cell>
          <cell r="Q3228">
            <v>0</v>
          </cell>
          <cell r="R3228">
            <v>125</v>
          </cell>
          <cell r="S3228">
            <v>935</v>
          </cell>
          <cell r="T3228" t="str">
            <v>Амортизация (канализация)</v>
          </cell>
          <cell r="U3228">
            <v>21200</v>
          </cell>
          <cell r="V3228">
            <v>25</v>
          </cell>
          <cell r="W3228">
            <v>14</v>
          </cell>
          <cell r="X3228">
            <v>11</v>
          </cell>
          <cell r="Y3228">
            <v>56</v>
          </cell>
          <cell r="Z3228">
            <v>11872</v>
          </cell>
          <cell r="AA3228">
            <v>9328</v>
          </cell>
          <cell r="AB3228">
            <v>932800</v>
          </cell>
          <cell r="AC3228">
            <v>9327.99</v>
          </cell>
          <cell r="AD3228">
            <v>0</v>
          </cell>
          <cell r="AE3228">
            <v>9328</v>
          </cell>
          <cell r="AF3228">
            <v>0</v>
          </cell>
          <cell r="AG3228">
            <v>62.186666666666667</v>
          </cell>
          <cell r="AH3228">
            <v>70.666666666666671</v>
          </cell>
        </row>
        <row r="3229">
          <cell r="A3229">
            <v>6084</v>
          </cell>
          <cell r="B3229" t="str">
            <v>Вод-д по ул Гоголя 51/1 от Таксокомб</v>
          </cell>
          <cell r="C3229">
            <v>4</v>
          </cell>
          <cell r="D3229" t="str">
            <v>25</v>
          </cell>
          <cell r="E3229" t="str">
            <v>11.05.05</v>
          </cell>
          <cell r="F3229" t="str">
            <v/>
          </cell>
          <cell r="G3229" t="str">
            <v xml:space="preserve">  .  .</v>
          </cell>
          <cell r="H3229">
            <v>40114.6</v>
          </cell>
          <cell r="I3229">
            <v>0</v>
          </cell>
          <cell r="J3229">
            <v>0</v>
          </cell>
          <cell r="K3229">
            <v>40114.6</v>
          </cell>
          <cell r="L3229">
            <v>0</v>
          </cell>
          <cell r="M3229">
            <v>133.72</v>
          </cell>
          <cell r="N3229">
            <v>133.72</v>
          </cell>
          <cell r="O3229">
            <v>1796.94</v>
          </cell>
          <cell r="P3229">
            <v>38317.660000000003</v>
          </cell>
          <cell r="Q3229">
            <v>200.57</v>
          </cell>
          <cell r="R3229">
            <v>123</v>
          </cell>
          <cell r="S3229">
            <v>935</v>
          </cell>
          <cell r="T3229" t="str">
            <v>Амортизация (водопровод)</v>
          </cell>
          <cell r="U3229">
            <v>5400</v>
          </cell>
          <cell r="V3229">
            <v>36</v>
          </cell>
          <cell r="W3229">
            <v>11</v>
          </cell>
          <cell r="X3229">
            <v>25</v>
          </cell>
          <cell r="Y3229">
            <v>30.555555555555557</v>
          </cell>
          <cell r="Z3229">
            <v>1650</v>
          </cell>
          <cell r="AA3229">
            <v>3750</v>
          </cell>
          <cell r="AB3229">
            <v>9.7866101426861654E-2</v>
          </cell>
          <cell r="AC3229">
            <v>-36188.740487702016</v>
          </cell>
          <cell r="AD3229">
            <v>-1621.0804877020153</v>
          </cell>
          <cell r="AE3229">
            <v>3925.8595122979823</v>
          </cell>
          <cell r="AF3229">
            <v>175.85951229798479</v>
          </cell>
          <cell r="AG3229">
            <v>13.086198374326607</v>
          </cell>
          <cell r="AH3229">
            <v>12.5</v>
          </cell>
        </row>
        <row r="3230">
          <cell r="A3230">
            <v>6085</v>
          </cell>
          <cell r="B3230" t="str">
            <v>Вод-д к здан.Кир.Нал.инспекции</v>
          </cell>
          <cell r="C3230">
            <v>4</v>
          </cell>
          <cell r="D3230" t="str">
            <v>25</v>
          </cell>
          <cell r="E3230" t="str">
            <v>11.05.05</v>
          </cell>
          <cell r="F3230" t="str">
            <v/>
          </cell>
          <cell r="G3230" t="str">
            <v xml:space="preserve">  .  .</v>
          </cell>
          <cell r="H3230">
            <v>17107.54</v>
          </cell>
          <cell r="I3230">
            <v>0</v>
          </cell>
          <cell r="J3230">
            <v>0</v>
          </cell>
          <cell r="K3230">
            <v>17107.54</v>
          </cell>
          <cell r="L3230">
            <v>0</v>
          </cell>
          <cell r="M3230">
            <v>57.03</v>
          </cell>
          <cell r="N3230">
            <v>57.03</v>
          </cell>
          <cell r="O3230">
            <v>1653.29</v>
          </cell>
          <cell r="P3230">
            <v>15454.25</v>
          </cell>
          <cell r="Q3230">
            <v>85.54</v>
          </cell>
          <cell r="R3230">
            <v>123</v>
          </cell>
          <cell r="S3230">
            <v>935</v>
          </cell>
          <cell r="T3230" t="str">
            <v>Амортизация (водопровод)</v>
          </cell>
          <cell r="U3230">
            <v>223445</v>
          </cell>
          <cell r="V3230">
            <v>37</v>
          </cell>
          <cell r="W3230">
            <v>12</v>
          </cell>
          <cell r="X3230">
            <v>25</v>
          </cell>
          <cell r="Y3230">
            <v>32.432432432432435</v>
          </cell>
          <cell r="Z3230">
            <v>72468.648648648654</v>
          </cell>
          <cell r="AA3230">
            <v>150976.35135135136</v>
          </cell>
          <cell r="AB3230">
            <v>9.7692447935908486</v>
          </cell>
          <cell r="AC3230">
            <v>150020.20607614718</v>
          </cell>
          <cell r="AD3230">
            <v>14498.104724795812</v>
          </cell>
          <cell r="AE3230">
            <v>167127.74607614719</v>
          </cell>
          <cell r="AF3230">
            <v>16151.394724795813</v>
          </cell>
          <cell r="AG3230">
            <v>557.09248692049061</v>
          </cell>
          <cell r="AH3230">
            <v>503.2545045045045</v>
          </cell>
        </row>
        <row r="3231">
          <cell r="A3231">
            <v>6086</v>
          </cell>
          <cell r="B3231" t="str">
            <v>Вод-д по ул Кузембаева 70 от"Каринтервинд</v>
          </cell>
          <cell r="C3231">
            <v>4</v>
          </cell>
          <cell r="D3231" t="str">
            <v>25</v>
          </cell>
          <cell r="E3231" t="str">
            <v>11.05.05</v>
          </cell>
          <cell r="F3231" t="str">
            <v/>
          </cell>
          <cell r="G3231" t="str">
            <v xml:space="preserve">  .  .</v>
          </cell>
          <cell r="H3231">
            <v>717.16</v>
          </cell>
          <cell r="I3231">
            <v>0</v>
          </cell>
          <cell r="J3231">
            <v>0</v>
          </cell>
          <cell r="K3231">
            <v>717.16</v>
          </cell>
          <cell r="L3231">
            <v>0</v>
          </cell>
          <cell r="M3231">
            <v>2.39</v>
          </cell>
          <cell r="N3231">
            <v>2.39</v>
          </cell>
          <cell r="O3231">
            <v>69.290000000000006</v>
          </cell>
          <cell r="P3231">
            <v>647.87</v>
          </cell>
          <cell r="Q3231">
            <v>3.59</v>
          </cell>
          <cell r="R3231">
            <v>123</v>
          </cell>
          <cell r="S3231">
            <v>935</v>
          </cell>
          <cell r="T3231" t="str">
            <v>Амортизация (водопровод)</v>
          </cell>
          <cell r="U3231">
            <v>7200</v>
          </cell>
          <cell r="V3231">
            <v>41</v>
          </cell>
          <cell r="W3231">
            <v>11</v>
          </cell>
          <cell r="X3231">
            <v>30</v>
          </cell>
          <cell r="Y3231">
            <v>26.829268292682929</v>
          </cell>
          <cell r="Z3231">
            <v>1931.7073170731708</v>
          </cell>
          <cell r="AA3231">
            <v>5268.292682926829</v>
          </cell>
          <cell r="AB3231">
            <v>8.1317126629213092</v>
          </cell>
          <cell r="AC3231">
            <v>5114.5790533406462</v>
          </cell>
          <cell r="AD3231">
            <v>494.15637041381757</v>
          </cell>
          <cell r="AE3231">
            <v>5831.739053340646</v>
          </cell>
          <cell r="AF3231">
            <v>563.44637041381759</v>
          </cell>
          <cell r="AG3231">
            <v>19.439130177802152</v>
          </cell>
          <cell r="AH3231">
            <v>14.634146341463415</v>
          </cell>
        </row>
        <row r="3232">
          <cell r="A3232">
            <v>6087</v>
          </cell>
          <cell r="B3232" t="str">
            <v>Канал сети по Совет.р-ну от Караг.УЖКХ</v>
          </cell>
          <cell r="C3232">
            <v>3.6</v>
          </cell>
          <cell r="D3232" t="str">
            <v>28</v>
          </cell>
          <cell r="E3232" t="str">
            <v>11.05.05</v>
          </cell>
          <cell r="F3232" t="str">
            <v/>
          </cell>
          <cell r="G3232" t="str">
            <v xml:space="preserve">  .  .</v>
          </cell>
          <cell r="H3232">
            <v>91030.47</v>
          </cell>
          <cell r="I3232">
            <v>0</v>
          </cell>
          <cell r="J3232">
            <v>0</v>
          </cell>
          <cell r="K3232">
            <v>91030.47</v>
          </cell>
          <cell r="L3232">
            <v>0</v>
          </cell>
          <cell r="M3232">
            <v>273.08999999999997</v>
          </cell>
          <cell r="N3232">
            <v>273.08999999999997</v>
          </cell>
          <cell r="O3232">
            <v>7351.73</v>
          </cell>
          <cell r="P3232">
            <v>83678.740000000005</v>
          </cell>
          <cell r="Q3232">
            <v>455.15</v>
          </cell>
          <cell r="R3232">
            <v>123</v>
          </cell>
          <cell r="S3232">
            <v>935</v>
          </cell>
          <cell r="T3232" t="str">
            <v>Амортизация (канализация)</v>
          </cell>
          <cell r="U3232">
            <v>3538250</v>
          </cell>
          <cell r="V3232">
            <v>46.8</v>
          </cell>
          <cell r="W3232">
            <v>18</v>
          </cell>
          <cell r="X3232">
            <v>28.8</v>
          </cell>
          <cell r="Y3232">
            <v>38.461538461538467</v>
          </cell>
          <cell r="Z3232">
            <v>1360865.384615385</v>
          </cell>
          <cell r="AA3232">
            <v>2177384.615384615</v>
          </cell>
          <cell r="AB3232">
            <v>26.02076244676503</v>
          </cell>
          <cell r="AC3232">
            <v>2277651.7652873704</v>
          </cell>
          <cell r="AD3232">
            <v>183945.88990275585</v>
          </cell>
          <cell r="AE3232">
            <v>2368682.2352873706</v>
          </cell>
          <cell r="AF3232">
            <v>191297.61990275586</v>
          </cell>
          <cell r="AG3232">
            <v>7106.0467058621116</v>
          </cell>
          <cell r="AH3232">
            <v>6300.3027065527067</v>
          </cell>
        </row>
        <row r="3233">
          <cell r="A3233">
            <v>6088</v>
          </cell>
          <cell r="B3233" t="str">
            <v>Канал сети по Ленин.р-ну от Караг.УЖКХ</v>
          </cell>
          <cell r="C3233">
            <v>3.6</v>
          </cell>
          <cell r="D3233" t="str">
            <v>28</v>
          </cell>
          <cell r="E3233" t="str">
            <v>11.05.05</v>
          </cell>
          <cell r="F3233" t="str">
            <v/>
          </cell>
          <cell r="G3233" t="str">
            <v xml:space="preserve">  .  .</v>
          </cell>
          <cell r="H3233">
            <v>131839.46</v>
          </cell>
          <cell r="I3233">
            <v>0</v>
          </cell>
          <cell r="J3233">
            <v>0</v>
          </cell>
          <cell r="K3233">
            <v>131839.46</v>
          </cell>
          <cell r="L3233">
            <v>0</v>
          </cell>
          <cell r="M3233">
            <v>395.52</v>
          </cell>
          <cell r="N3233">
            <v>395.52</v>
          </cell>
          <cell r="O3233">
            <v>3320.82</v>
          </cell>
          <cell r="P3233">
            <v>128518.64</v>
          </cell>
          <cell r="Q3233">
            <v>659.2</v>
          </cell>
          <cell r="R3233">
            <v>123</v>
          </cell>
          <cell r="S3233">
            <v>935</v>
          </cell>
          <cell r="T3233" t="str">
            <v>Амортизация (канализация)</v>
          </cell>
          <cell r="U3233">
            <v>8955632</v>
          </cell>
          <cell r="V3233">
            <v>28.6</v>
          </cell>
          <cell r="W3233">
            <v>11</v>
          </cell>
          <cell r="X3233">
            <v>17.600000000000001</v>
          </cell>
          <cell r="Y3233">
            <v>38.46153846153846</v>
          </cell>
          <cell r="Z3233">
            <v>3444473.846153846</v>
          </cell>
          <cell r="AA3233">
            <v>5511158.153846154</v>
          </cell>
          <cell r="AB3233">
            <v>42.882169884821018</v>
          </cell>
          <cell r="AC3233">
            <v>5521722.6612430653</v>
          </cell>
          <cell r="AD3233">
            <v>139083.14739691134</v>
          </cell>
          <cell r="AE3233">
            <v>5653562.1212430652</v>
          </cell>
          <cell r="AF3233">
            <v>142403.96739691135</v>
          </cell>
          <cell r="AG3233">
            <v>16960.686363729194</v>
          </cell>
          <cell r="AH3233">
            <v>26094.498834498834</v>
          </cell>
        </row>
        <row r="3234">
          <cell r="A3234">
            <v>6089</v>
          </cell>
          <cell r="B3234" t="str">
            <v>Канал сети поКиров.р-ну от Караг.УЖКХ</v>
          </cell>
          <cell r="C3234">
            <v>3.6</v>
          </cell>
          <cell r="D3234" t="str">
            <v>28</v>
          </cell>
          <cell r="E3234" t="str">
            <v>11.05.05</v>
          </cell>
          <cell r="F3234" t="str">
            <v/>
          </cell>
          <cell r="G3234" t="str">
            <v xml:space="preserve">  .  .</v>
          </cell>
          <cell r="H3234">
            <v>132979.5</v>
          </cell>
          <cell r="I3234">
            <v>0</v>
          </cell>
          <cell r="J3234">
            <v>0</v>
          </cell>
          <cell r="K3234">
            <v>132979.5</v>
          </cell>
          <cell r="L3234">
            <v>0</v>
          </cell>
          <cell r="M3234">
            <v>398.94</v>
          </cell>
          <cell r="N3234">
            <v>398.94</v>
          </cell>
          <cell r="O3234">
            <v>2909.46</v>
          </cell>
          <cell r="P3234">
            <v>130070.04</v>
          </cell>
          <cell r="Q3234">
            <v>664.9</v>
          </cell>
          <cell r="R3234">
            <v>123</v>
          </cell>
          <cell r="S3234">
            <v>935</v>
          </cell>
          <cell r="T3234" t="str">
            <v>Амортизация (канализация)</v>
          </cell>
          <cell r="U3234">
            <v>44674200</v>
          </cell>
          <cell r="V3234">
            <v>28.6</v>
          </cell>
          <cell r="W3234">
            <v>11</v>
          </cell>
          <cell r="X3234">
            <v>17.600000000000001</v>
          </cell>
          <cell r="Y3234">
            <v>38.46153846153846</v>
          </cell>
          <cell r="Z3234">
            <v>17182384.615384612</v>
          </cell>
          <cell r="AA3234">
            <v>27491815.384615388</v>
          </cell>
          <cell r="AB3234">
            <v>211.36162781694685</v>
          </cell>
          <cell r="AC3234">
            <v>27973784.086283684</v>
          </cell>
          <cell r="AD3234">
            <v>612038.74166829418</v>
          </cell>
          <cell r="AE3234">
            <v>28106763.586283684</v>
          </cell>
          <cell r="AF3234">
            <v>614948.20166829415</v>
          </cell>
          <cell r="AG3234">
            <v>84320.290758851057</v>
          </cell>
          <cell r="AH3234">
            <v>130169.58041958041</v>
          </cell>
        </row>
        <row r="3235">
          <cell r="A3235">
            <v>6090</v>
          </cell>
          <cell r="B3235" t="str">
            <v>Канал сети по Октяб.р-ну от Караг.УЖКХ</v>
          </cell>
          <cell r="C3235">
            <v>3.6</v>
          </cell>
          <cell r="D3235" t="str">
            <v>28</v>
          </cell>
          <cell r="E3235" t="str">
            <v>11.05.05</v>
          </cell>
          <cell r="F3235" t="str">
            <v/>
          </cell>
          <cell r="G3235" t="str">
            <v xml:space="preserve">  .  .</v>
          </cell>
          <cell r="H3235">
            <v>8862.2199999999993</v>
          </cell>
          <cell r="I3235">
            <v>0</v>
          </cell>
          <cell r="J3235">
            <v>0</v>
          </cell>
          <cell r="K3235">
            <v>8862.2199999999993</v>
          </cell>
          <cell r="L3235">
            <v>0</v>
          </cell>
          <cell r="M3235">
            <v>26.59</v>
          </cell>
          <cell r="N3235">
            <v>26.59</v>
          </cell>
          <cell r="O3235">
            <v>770.83</v>
          </cell>
          <cell r="P3235">
            <v>8091.39</v>
          </cell>
          <cell r="Q3235">
            <v>44.31</v>
          </cell>
          <cell r="R3235">
            <v>123</v>
          </cell>
          <cell r="S3235">
            <v>935</v>
          </cell>
          <cell r="T3235" t="str">
            <v>Амортизация (канализация)</v>
          </cell>
          <cell r="U3235">
            <v>7396900</v>
          </cell>
          <cell r="V3235">
            <v>28.6</v>
          </cell>
          <cell r="W3235">
            <v>11</v>
          </cell>
          <cell r="X3235">
            <v>17.600000000000001</v>
          </cell>
          <cell r="Y3235">
            <v>38.46153846153846</v>
          </cell>
          <cell r="Z3235">
            <v>2844961.538461538</v>
          </cell>
          <cell r="AA3235">
            <v>4551938.461538462</v>
          </cell>
          <cell r="AB3235">
            <v>562.56569780204165</v>
          </cell>
          <cell r="AC3235">
            <v>4976718.7583752098</v>
          </cell>
          <cell r="AD3235">
            <v>432871.6868367478</v>
          </cell>
          <cell r="AE3235">
            <v>4985580.9783752095</v>
          </cell>
          <cell r="AF3235">
            <v>433642.51683674782</v>
          </cell>
          <cell r="AG3235">
            <v>14956.742935125629</v>
          </cell>
          <cell r="AH3235">
            <v>21552.738927738927</v>
          </cell>
        </row>
        <row r="3236">
          <cell r="A3236">
            <v>6092</v>
          </cell>
          <cell r="B3236" t="str">
            <v>Экскаватор ЭО 3322 Т 816</v>
          </cell>
          <cell r="C3236">
            <v>12.5</v>
          </cell>
          <cell r="D3236" t="str">
            <v>8</v>
          </cell>
          <cell r="E3236" t="str">
            <v>11.05.05</v>
          </cell>
          <cell r="F3236" t="str">
            <v/>
          </cell>
          <cell r="G3236" t="str">
            <v xml:space="preserve">  .  .</v>
          </cell>
          <cell r="H3236">
            <v>0.01</v>
          </cell>
          <cell r="I3236">
            <v>0</v>
          </cell>
          <cell r="J3236">
            <v>0</v>
          </cell>
          <cell r="K3236">
            <v>0.01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0.01</v>
          </cell>
          <cell r="Q3236">
            <v>0</v>
          </cell>
          <cell r="R3236">
            <v>123</v>
          </cell>
          <cell r="S3236">
            <v>935</v>
          </cell>
          <cell r="T3236" t="str">
            <v>Амортизация (водопровод)</v>
          </cell>
          <cell r="U3236">
            <v>1396000</v>
          </cell>
          <cell r="V3236">
            <v>15</v>
          </cell>
          <cell r="W3236">
            <v>9</v>
          </cell>
          <cell r="X3236">
            <v>6</v>
          </cell>
          <cell r="Y3236">
            <v>60</v>
          </cell>
          <cell r="Z3236">
            <v>837600</v>
          </cell>
          <cell r="AA3236">
            <v>558400</v>
          </cell>
          <cell r="AB3236">
            <v>55840000</v>
          </cell>
          <cell r="AC3236">
            <v>558399.99</v>
          </cell>
          <cell r="AD3236">
            <v>0</v>
          </cell>
          <cell r="AE3236">
            <v>558400</v>
          </cell>
          <cell r="AF3236">
            <v>0</v>
          </cell>
          <cell r="AG3236">
            <v>5816.666666666667</v>
          </cell>
          <cell r="AH3236">
            <v>7755.5555555555557</v>
          </cell>
        </row>
        <row r="3237">
          <cell r="A3237">
            <v>6093</v>
          </cell>
          <cell r="B3237" t="str">
            <v>А/машина ВАЗ 2121 М 625 ВА</v>
          </cell>
          <cell r="C3237">
            <v>7</v>
          </cell>
          <cell r="D3237" t="str">
            <v>14</v>
          </cell>
          <cell r="E3237" t="str">
            <v>11.05.05</v>
          </cell>
          <cell r="F3237" t="str">
            <v>V двиг 1600, легк, № двиг 2943006, № куз 1021151</v>
          </cell>
          <cell r="G3237" t="str">
            <v>01.01.93</v>
          </cell>
          <cell r="H3237">
            <v>0.01</v>
          </cell>
          <cell r="I3237">
            <v>0</v>
          </cell>
          <cell r="J3237">
            <v>0</v>
          </cell>
          <cell r="K3237">
            <v>0.01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0.01</v>
          </cell>
          <cell r="Q3237">
            <v>0</v>
          </cell>
          <cell r="R3237">
            <v>124</v>
          </cell>
          <cell r="S3237">
            <v>935</v>
          </cell>
          <cell r="T3237" t="str">
            <v>Амортизация (водопровод)</v>
          </cell>
          <cell r="U3237">
            <v>255000</v>
          </cell>
          <cell r="V3237">
            <v>25</v>
          </cell>
          <cell r="W3237">
            <v>14</v>
          </cell>
          <cell r="X3237">
            <v>11</v>
          </cell>
          <cell r="Y3237">
            <v>56</v>
          </cell>
          <cell r="Z3237">
            <v>142800</v>
          </cell>
          <cell r="AA3237">
            <v>112200</v>
          </cell>
          <cell r="AB3237">
            <v>11220000</v>
          </cell>
          <cell r="AC3237">
            <v>112199.99</v>
          </cell>
          <cell r="AD3237">
            <v>0</v>
          </cell>
          <cell r="AE3237">
            <v>112200</v>
          </cell>
          <cell r="AF3237">
            <v>0</v>
          </cell>
          <cell r="AG3237">
            <v>654.5</v>
          </cell>
          <cell r="AH3237">
            <v>850</v>
          </cell>
        </row>
        <row r="3238">
          <cell r="A3238">
            <v>6096</v>
          </cell>
          <cell r="B3238" t="str">
            <v>Автобус ПАЗ-3205 М 555 BV</v>
          </cell>
          <cell r="C3238">
            <v>10</v>
          </cell>
          <cell r="D3238" t="str">
            <v>10</v>
          </cell>
          <cell r="E3238" t="str">
            <v>11.05.05</v>
          </cell>
          <cell r="F3238" t="str">
            <v>автобус, 26 мест, № двиг б/н, шасси 9305166</v>
          </cell>
          <cell r="G3238" t="str">
            <v>01.01.93</v>
          </cell>
          <cell r="H3238">
            <v>0.01</v>
          </cell>
          <cell r="I3238">
            <v>0</v>
          </cell>
          <cell r="J3238">
            <v>0</v>
          </cell>
          <cell r="K3238">
            <v>0.01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0.01</v>
          </cell>
          <cell r="Q3238">
            <v>0</v>
          </cell>
          <cell r="R3238">
            <v>124</v>
          </cell>
          <cell r="S3238">
            <v>821.1</v>
          </cell>
          <cell r="T3238" t="str">
            <v>Амортизация (канализация)</v>
          </cell>
          <cell r="U3238">
            <v>230000</v>
          </cell>
          <cell r="V3238">
            <v>22</v>
          </cell>
          <cell r="W3238">
            <v>14</v>
          </cell>
          <cell r="X3238">
            <v>8</v>
          </cell>
          <cell r="Y3238">
            <v>63.636363636363633</v>
          </cell>
          <cell r="Z3238">
            <v>146363.63636363635</v>
          </cell>
          <cell r="AA3238">
            <v>83636.363636363647</v>
          </cell>
          <cell r="AB3238">
            <v>8363636.3636363642</v>
          </cell>
          <cell r="AC3238">
            <v>83636.353636363652</v>
          </cell>
          <cell r="AD3238">
            <v>0</v>
          </cell>
          <cell r="AE3238">
            <v>83636.363636363647</v>
          </cell>
          <cell r="AF3238">
            <v>0</v>
          </cell>
          <cell r="AG3238">
            <v>696.969696969697</v>
          </cell>
          <cell r="AH3238">
            <v>871.21212121212113</v>
          </cell>
        </row>
        <row r="3239">
          <cell r="A3239">
            <v>6107</v>
          </cell>
          <cell r="B3239" t="str">
            <v>Бульдозер ДТ 75 Т 076</v>
          </cell>
          <cell r="C3239">
            <v>12.5</v>
          </cell>
          <cell r="D3239" t="str">
            <v>8</v>
          </cell>
          <cell r="E3239" t="str">
            <v>11.05.05</v>
          </cell>
          <cell r="F3239" t="str">
            <v>Зав № 849360, № двиг 590693,  № тех паспорта В 0113646</v>
          </cell>
          <cell r="G3239" t="str">
            <v>01.01.93</v>
          </cell>
          <cell r="H3239">
            <v>0.01</v>
          </cell>
          <cell r="I3239">
            <v>0</v>
          </cell>
          <cell r="J3239">
            <v>0</v>
          </cell>
          <cell r="K3239">
            <v>0.01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0.01</v>
          </cell>
          <cell r="Q3239">
            <v>0</v>
          </cell>
          <cell r="R3239">
            <v>123</v>
          </cell>
          <cell r="S3239">
            <v>935</v>
          </cell>
          <cell r="T3239" t="str">
            <v>Амортизация (водопровод)</v>
          </cell>
          <cell r="U3239">
            <v>350000</v>
          </cell>
          <cell r="V3239">
            <v>21</v>
          </cell>
          <cell r="W3239">
            <v>15</v>
          </cell>
          <cell r="X3239">
            <v>6</v>
          </cell>
          <cell r="Y3239">
            <v>71.428571428571431</v>
          </cell>
          <cell r="Z3239">
            <v>250000</v>
          </cell>
          <cell r="AA3239">
            <v>100000</v>
          </cell>
          <cell r="AB3239">
            <v>10000000</v>
          </cell>
          <cell r="AC3239">
            <v>99999.99</v>
          </cell>
          <cell r="AD3239">
            <v>0</v>
          </cell>
          <cell r="AE3239">
            <v>100000</v>
          </cell>
          <cell r="AF3239">
            <v>0</v>
          </cell>
          <cell r="AG3239">
            <v>1041.6666666666667</v>
          </cell>
          <cell r="AH3239">
            <v>1388.8888888888889</v>
          </cell>
        </row>
        <row r="3240">
          <cell r="A3240">
            <v>6123</v>
          </cell>
          <cell r="B3240" t="str">
            <v>Трактор МТЗ-80 Т 361 МАF</v>
          </cell>
          <cell r="C3240">
            <v>10</v>
          </cell>
          <cell r="D3240" t="str">
            <v>10</v>
          </cell>
          <cell r="E3240" t="str">
            <v>11.05.05</v>
          </cell>
          <cell r="F3240" t="str">
            <v>зав № 84102, № дв 019135</v>
          </cell>
          <cell r="G3240" t="str">
            <v>01.01.92</v>
          </cell>
          <cell r="H3240">
            <v>0.01</v>
          </cell>
          <cell r="I3240">
            <v>0</v>
          </cell>
          <cell r="J3240">
            <v>0</v>
          </cell>
          <cell r="K3240">
            <v>0.01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0.01</v>
          </cell>
          <cell r="Q3240">
            <v>0</v>
          </cell>
          <cell r="R3240">
            <v>123</v>
          </cell>
          <cell r="S3240">
            <v>935</v>
          </cell>
          <cell r="T3240" t="str">
            <v>Амортизация (водопровод)</v>
          </cell>
          <cell r="U3240">
            <v>635000</v>
          </cell>
          <cell r="V3240">
            <v>23</v>
          </cell>
          <cell r="W3240">
            <v>15</v>
          </cell>
          <cell r="X3240">
            <v>8</v>
          </cell>
          <cell r="Y3240">
            <v>65.217391304347828</v>
          </cell>
          <cell r="Z3240">
            <v>414130.4347826087</v>
          </cell>
          <cell r="AA3240">
            <v>220869.5652173913</v>
          </cell>
          <cell r="AB3240">
            <v>22086956.521739129</v>
          </cell>
          <cell r="AC3240">
            <v>220869.55521739129</v>
          </cell>
          <cell r="AD3240">
            <v>0</v>
          </cell>
          <cell r="AE3240">
            <v>220869.5652173913</v>
          </cell>
          <cell r="AF3240">
            <v>0</v>
          </cell>
          <cell r="AG3240">
            <v>1840.5797101449277</v>
          </cell>
          <cell r="AH3240">
            <v>2300.7246376811595</v>
          </cell>
        </row>
        <row r="3241">
          <cell r="A3241">
            <v>6132</v>
          </cell>
          <cell r="B3241" t="str">
            <v>Экскаватор ЭО 3323 Т 348 МАF</v>
          </cell>
          <cell r="C3241">
            <v>12.5</v>
          </cell>
          <cell r="D3241" t="str">
            <v>8</v>
          </cell>
          <cell r="E3241" t="str">
            <v>11.05.05</v>
          </cell>
          <cell r="F3241" t="str">
            <v>зав № 5727, № дв 631777</v>
          </cell>
          <cell r="G3241" t="str">
            <v>01.01.90</v>
          </cell>
          <cell r="H3241">
            <v>0.01</v>
          </cell>
          <cell r="I3241">
            <v>0</v>
          </cell>
          <cell r="J3241">
            <v>0</v>
          </cell>
          <cell r="K3241">
            <v>0.01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0.01</v>
          </cell>
          <cell r="Q3241">
            <v>0</v>
          </cell>
          <cell r="R3241">
            <v>123</v>
          </cell>
          <cell r="S3241">
            <v>935</v>
          </cell>
          <cell r="T3241" t="str">
            <v>Амортизация (водопровод)</v>
          </cell>
          <cell r="U3241">
            <v>952000</v>
          </cell>
          <cell r="V3241">
            <v>23</v>
          </cell>
          <cell r="W3241">
            <v>17</v>
          </cell>
          <cell r="X3241">
            <v>6</v>
          </cell>
          <cell r="Y3241">
            <v>73.91304347826086</v>
          </cell>
          <cell r="Z3241">
            <v>703652.17391304346</v>
          </cell>
          <cell r="AA3241">
            <v>248347.82608695654</v>
          </cell>
          <cell r="AB3241">
            <v>24834782.608695652</v>
          </cell>
          <cell r="AC3241">
            <v>248347.81608695653</v>
          </cell>
          <cell r="AD3241">
            <v>0</v>
          </cell>
          <cell r="AE3241">
            <v>248347.82608695654</v>
          </cell>
          <cell r="AF3241">
            <v>0</v>
          </cell>
          <cell r="AG3241">
            <v>2586.9565217391309</v>
          </cell>
          <cell r="AH3241">
            <v>3449.2753623188405</v>
          </cell>
        </row>
        <row r="3242">
          <cell r="A3242">
            <v>6138</v>
          </cell>
          <cell r="B3242" t="str">
            <v>Агрегат АДД-303</v>
          </cell>
          <cell r="C3242">
            <v>10</v>
          </cell>
          <cell r="D3242" t="str">
            <v>10</v>
          </cell>
          <cell r="E3242" t="str">
            <v>11.05.05</v>
          </cell>
          <cell r="F3242" t="str">
            <v/>
          </cell>
          <cell r="G3242" t="str">
            <v xml:space="preserve">  .  .</v>
          </cell>
          <cell r="H3242">
            <v>0.01</v>
          </cell>
          <cell r="I3242">
            <v>0</v>
          </cell>
          <cell r="J3242">
            <v>0</v>
          </cell>
          <cell r="K3242">
            <v>0.01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0.01</v>
          </cell>
          <cell r="Q3242">
            <v>0</v>
          </cell>
          <cell r="R3242">
            <v>123</v>
          </cell>
          <cell r="S3242">
            <v>935</v>
          </cell>
          <cell r="T3242" t="str">
            <v>Амортизация (водопровод)</v>
          </cell>
          <cell r="U3242">
            <v>384000</v>
          </cell>
          <cell r="V3242">
            <v>19</v>
          </cell>
          <cell r="W3242">
            <v>11</v>
          </cell>
          <cell r="X3242">
            <v>8</v>
          </cell>
          <cell r="Y3242">
            <v>57.894736842105267</v>
          </cell>
          <cell r="Z3242">
            <v>222315.78947368421</v>
          </cell>
          <cell r="AA3242">
            <v>161684.21052631579</v>
          </cell>
          <cell r="AB3242">
            <v>16168421.052631577</v>
          </cell>
          <cell r="AC3242">
            <v>161684.20052631578</v>
          </cell>
          <cell r="AD3242">
            <v>0</v>
          </cell>
          <cell r="AE3242">
            <v>161684.21052631579</v>
          </cell>
          <cell r="AF3242">
            <v>0</v>
          </cell>
          <cell r="AG3242">
            <v>1347.3684210526314</v>
          </cell>
          <cell r="AH3242">
            <v>1684.2105263157894</v>
          </cell>
        </row>
        <row r="3243">
          <cell r="A3243">
            <v>6140</v>
          </cell>
          <cell r="B3243" t="str">
            <v>А/машина ЗИЛ-130  М 551 BV</v>
          </cell>
          <cell r="C3243">
            <v>10</v>
          </cell>
          <cell r="D3243" t="str">
            <v>10</v>
          </cell>
          <cell r="E3243" t="str">
            <v>11.05.05</v>
          </cell>
          <cell r="F3243" t="str">
            <v>с/свал, 6 тн, № двиг 077726, шасси 3299943</v>
          </cell>
          <cell r="G3243" t="str">
            <v>01.01.93</v>
          </cell>
          <cell r="H3243">
            <v>0.01</v>
          </cell>
          <cell r="I3243">
            <v>0</v>
          </cell>
          <cell r="J3243">
            <v>0</v>
          </cell>
          <cell r="K3243">
            <v>0.01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0.01</v>
          </cell>
          <cell r="Q3243">
            <v>0</v>
          </cell>
          <cell r="R3243">
            <v>124</v>
          </cell>
          <cell r="S3243">
            <v>821.1</v>
          </cell>
          <cell r="T3243" t="str">
            <v>Амортизация (водопровод)</v>
          </cell>
          <cell r="U3243">
            <v>130000</v>
          </cell>
          <cell r="V3243">
            <v>22</v>
          </cell>
          <cell r="W3243">
            <v>14</v>
          </cell>
          <cell r="X3243">
            <v>8</v>
          </cell>
          <cell r="Y3243">
            <v>63.636363636363633</v>
          </cell>
          <cell r="Z3243">
            <v>82727.272727272721</v>
          </cell>
          <cell r="AA3243">
            <v>47272.727272727279</v>
          </cell>
          <cell r="AB3243">
            <v>4727272.7272727275</v>
          </cell>
          <cell r="AC3243">
            <v>47272.717272727277</v>
          </cell>
          <cell r="AD3243">
            <v>0</v>
          </cell>
          <cell r="AE3243">
            <v>47272.727272727279</v>
          </cell>
          <cell r="AF3243">
            <v>0</v>
          </cell>
          <cell r="AG3243">
            <v>393.93939393939399</v>
          </cell>
          <cell r="AH3243">
            <v>492.42424242424244</v>
          </cell>
        </row>
        <row r="3244">
          <cell r="A3244">
            <v>6141</v>
          </cell>
          <cell r="B3244" t="str">
            <v>Экскаватор ЭО 3326 Т 338</v>
          </cell>
          <cell r="C3244">
            <v>12.5</v>
          </cell>
          <cell r="D3244" t="str">
            <v>8</v>
          </cell>
          <cell r="E3244" t="str">
            <v>11.05.05</v>
          </cell>
          <cell r="F3244" t="str">
            <v>зав № 3149, № дв 312668</v>
          </cell>
          <cell r="G3244" t="str">
            <v>01.01.93</v>
          </cell>
          <cell r="H3244">
            <v>0.01</v>
          </cell>
          <cell r="I3244">
            <v>0</v>
          </cell>
          <cell r="J3244">
            <v>0</v>
          </cell>
          <cell r="K3244">
            <v>0.01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0.01</v>
          </cell>
          <cell r="Q3244">
            <v>0</v>
          </cell>
          <cell r="R3244">
            <v>123</v>
          </cell>
          <cell r="S3244">
            <v>935</v>
          </cell>
          <cell r="T3244" t="str">
            <v>Амортизация (водопровод)</v>
          </cell>
          <cell r="U3244">
            <v>1000000</v>
          </cell>
          <cell r="V3244">
            <v>20</v>
          </cell>
          <cell r="W3244">
            <v>14</v>
          </cell>
          <cell r="X3244">
            <v>6</v>
          </cell>
          <cell r="Y3244">
            <v>70</v>
          </cell>
          <cell r="Z3244">
            <v>700000</v>
          </cell>
          <cell r="AA3244">
            <v>300000</v>
          </cell>
          <cell r="AB3244">
            <v>30000000</v>
          </cell>
          <cell r="AC3244">
            <v>299999.99</v>
          </cell>
          <cell r="AD3244">
            <v>0</v>
          </cell>
          <cell r="AE3244">
            <v>300000</v>
          </cell>
          <cell r="AF3244">
            <v>0</v>
          </cell>
          <cell r="AG3244">
            <v>3125</v>
          </cell>
          <cell r="AH3244">
            <v>4166.666666666667</v>
          </cell>
        </row>
        <row r="3245">
          <cell r="A3245">
            <v>6142</v>
          </cell>
          <cell r="B3245" t="str">
            <v>Экскаватор ЭО 3323 A Т 074</v>
          </cell>
          <cell r="C3245">
            <v>12.5</v>
          </cell>
          <cell r="D3245" t="str">
            <v>8</v>
          </cell>
          <cell r="E3245" t="str">
            <v>11.05.05</v>
          </cell>
          <cell r="F3245" t="str">
            <v>зав № 9761, № двиг 161499, № техпаспорта В 0113644</v>
          </cell>
          <cell r="G3245" t="str">
            <v>01.01.93</v>
          </cell>
          <cell r="H3245">
            <v>0.01</v>
          </cell>
          <cell r="I3245">
            <v>0</v>
          </cell>
          <cell r="J3245">
            <v>0</v>
          </cell>
          <cell r="K3245">
            <v>0.01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0.01</v>
          </cell>
          <cell r="Q3245">
            <v>0</v>
          </cell>
          <cell r="R3245">
            <v>123</v>
          </cell>
          <cell r="S3245">
            <v>935</v>
          </cell>
          <cell r="T3245" t="str">
            <v>Амортизация (водопровод)</v>
          </cell>
          <cell r="U3245">
            <v>952000</v>
          </cell>
          <cell r="V3245">
            <v>20</v>
          </cell>
          <cell r="W3245">
            <v>14</v>
          </cell>
          <cell r="X3245">
            <v>6</v>
          </cell>
          <cell r="Y3245">
            <v>70</v>
          </cell>
          <cell r="Z3245">
            <v>666400</v>
          </cell>
          <cell r="AA3245">
            <v>285600</v>
          </cell>
          <cell r="AB3245">
            <v>28560000</v>
          </cell>
          <cell r="AC3245">
            <v>285599.99</v>
          </cell>
          <cell r="AD3245">
            <v>0</v>
          </cell>
          <cell r="AE3245">
            <v>285600</v>
          </cell>
          <cell r="AF3245">
            <v>0</v>
          </cell>
          <cell r="AG3245">
            <v>2975</v>
          </cell>
          <cell r="AH3245">
            <v>3966.6666666666665</v>
          </cell>
        </row>
        <row r="3246">
          <cell r="A3246">
            <v>6143</v>
          </cell>
          <cell r="B3246" t="str">
            <v>Трактор МТЗ-80л Т 362 МАF</v>
          </cell>
          <cell r="C3246">
            <v>10</v>
          </cell>
          <cell r="D3246" t="str">
            <v>10</v>
          </cell>
          <cell r="E3246" t="str">
            <v>11.05.05</v>
          </cell>
          <cell r="F3246" t="str">
            <v>зав № 801878 № дв 884721</v>
          </cell>
          <cell r="G3246" t="str">
            <v>01.01.91</v>
          </cell>
          <cell r="H3246">
            <v>0.01</v>
          </cell>
          <cell r="I3246">
            <v>0</v>
          </cell>
          <cell r="J3246">
            <v>0</v>
          </cell>
          <cell r="K3246">
            <v>0.01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0.01</v>
          </cell>
          <cell r="Q3246">
            <v>0</v>
          </cell>
          <cell r="R3246">
            <v>123</v>
          </cell>
          <cell r="S3246">
            <v>935</v>
          </cell>
          <cell r="T3246" t="str">
            <v>Амортизация (водопровод)</v>
          </cell>
          <cell r="U3246">
            <v>635000</v>
          </cell>
          <cell r="V3246">
            <v>24</v>
          </cell>
          <cell r="W3246">
            <v>16</v>
          </cell>
          <cell r="X3246">
            <v>8</v>
          </cell>
          <cell r="Y3246">
            <v>66.666666666666657</v>
          </cell>
          <cell r="Z3246">
            <v>423333.33333333326</v>
          </cell>
          <cell r="AA3246">
            <v>211666.66666666674</v>
          </cell>
          <cell r="AB3246">
            <v>21166666.666666675</v>
          </cell>
          <cell r="AC3246">
            <v>211666.65666666673</v>
          </cell>
          <cell r="AD3246">
            <v>0</v>
          </cell>
          <cell r="AE3246">
            <v>211666.66666666674</v>
          </cell>
          <cell r="AF3246">
            <v>0</v>
          </cell>
          <cell r="AG3246">
            <v>1763.8888888888896</v>
          </cell>
          <cell r="AH3246">
            <v>2204.8611111111109</v>
          </cell>
        </row>
        <row r="3247">
          <cell r="A3247">
            <v>6145</v>
          </cell>
          <cell r="B3247" t="str">
            <v>А/машина ЗИЛ-157  M 500 BV</v>
          </cell>
          <cell r="C3247">
            <v>10</v>
          </cell>
          <cell r="D3247" t="str">
            <v>10</v>
          </cell>
          <cell r="E3247" t="str">
            <v>11.05.05</v>
          </cell>
          <cell r="F3247" t="str">
            <v>борт, 5 тн, № двиг б/н, шасси 549777</v>
          </cell>
          <cell r="G3247" t="str">
            <v>01.01.81</v>
          </cell>
          <cell r="H3247">
            <v>19493.72</v>
          </cell>
          <cell r="I3247">
            <v>0</v>
          </cell>
          <cell r="J3247">
            <v>0</v>
          </cell>
          <cell r="K3247">
            <v>19493.72</v>
          </cell>
          <cell r="L3247">
            <v>0</v>
          </cell>
          <cell r="M3247">
            <v>162.44999999999999</v>
          </cell>
          <cell r="N3247">
            <v>162.44999999999999</v>
          </cell>
          <cell r="O3247">
            <v>4709.43</v>
          </cell>
          <cell r="P3247">
            <v>14784.29</v>
          </cell>
          <cell r="Q3247">
            <v>97.47</v>
          </cell>
          <cell r="R3247">
            <v>124</v>
          </cell>
          <cell r="S3247">
            <v>935</v>
          </cell>
          <cell r="T3247" t="str">
            <v>амортизация (Очистка воды)</v>
          </cell>
          <cell r="U3247">
            <v>480000</v>
          </cell>
          <cell r="V3247">
            <v>34</v>
          </cell>
          <cell r="W3247">
            <v>26</v>
          </cell>
          <cell r="X3247">
            <v>8</v>
          </cell>
          <cell r="Y3247">
            <v>76.470588235294116</v>
          </cell>
          <cell r="Z3247">
            <v>367058.82352941175</v>
          </cell>
          <cell r="AA3247">
            <v>112941.17647058825</v>
          </cell>
          <cell r="AB3247">
            <v>7.6392695537349606</v>
          </cell>
          <cell r="AC3247">
            <v>129424.06168503428</v>
          </cell>
          <cell r="AD3247">
            <v>31267.175214446041</v>
          </cell>
          <cell r="AE3247">
            <v>148917.78168503428</v>
          </cell>
          <cell r="AF3247">
            <v>35976.605214446041</v>
          </cell>
          <cell r="AG3247">
            <v>1240.9815140419523</v>
          </cell>
          <cell r="AH3247">
            <v>1176.4705882352941</v>
          </cell>
        </row>
        <row r="3248">
          <cell r="A3248">
            <v>6150</v>
          </cell>
          <cell r="B3248" t="str">
            <v>Вод-д по ул Мелитопольск.от а/к 2</v>
          </cell>
          <cell r="C3248">
            <v>4</v>
          </cell>
          <cell r="D3248" t="str">
            <v>25</v>
          </cell>
          <cell r="E3248" t="str">
            <v>11.05.05</v>
          </cell>
          <cell r="F3248" t="str">
            <v/>
          </cell>
          <cell r="G3248" t="str">
            <v xml:space="preserve">  .  .</v>
          </cell>
          <cell r="H3248">
            <v>13699.02</v>
          </cell>
          <cell r="I3248">
            <v>0</v>
          </cell>
          <cell r="J3248">
            <v>0</v>
          </cell>
          <cell r="K3248">
            <v>13699.02</v>
          </cell>
          <cell r="L3248">
            <v>0</v>
          </cell>
          <cell r="M3248">
            <v>45.66</v>
          </cell>
          <cell r="N3248">
            <v>45.66</v>
          </cell>
          <cell r="O3248">
            <v>1323.7</v>
          </cell>
          <cell r="P3248">
            <v>12375.32</v>
          </cell>
          <cell r="Q3248">
            <v>68.5</v>
          </cell>
          <cell r="R3248">
            <v>123</v>
          </cell>
          <cell r="S3248">
            <v>935</v>
          </cell>
          <cell r="T3248" t="str">
            <v>Амортизация (водопровод)</v>
          </cell>
          <cell r="U3248">
            <v>254250</v>
          </cell>
          <cell r="V3248">
            <v>35</v>
          </cell>
          <cell r="W3248">
            <v>10</v>
          </cell>
          <cell r="X3248">
            <v>25</v>
          </cell>
          <cell r="Y3248">
            <v>28.571428571428569</v>
          </cell>
          <cell r="Z3248">
            <v>72642.857142857145</v>
          </cell>
          <cell r="AA3248">
            <v>181607.14285714284</v>
          </cell>
          <cell r="AB3248">
            <v>14.674945201994198</v>
          </cell>
          <cell r="AC3248">
            <v>187333.34782102259</v>
          </cell>
          <cell r="AD3248">
            <v>18101.524963879721</v>
          </cell>
          <cell r="AE3248">
            <v>201032.36782102258</v>
          </cell>
          <cell r="AF3248">
            <v>19425.224963879722</v>
          </cell>
          <cell r="AG3248">
            <v>670.10789273674197</v>
          </cell>
          <cell r="AH3248">
            <v>605.35714285714289</v>
          </cell>
        </row>
        <row r="3249">
          <cell r="A3249">
            <v>6151</v>
          </cell>
          <cell r="B3249" t="str">
            <v>Кан-ция по ул.Гоголя 51/1,53 от Таксоком</v>
          </cell>
          <cell r="C3249">
            <v>3.6</v>
          </cell>
          <cell r="D3249" t="str">
            <v>28</v>
          </cell>
          <cell r="E3249" t="str">
            <v>11.05.05</v>
          </cell>
          <cell r="F3249" t="str">
            <v/>
          </cell>
          <cell r="G3249" t="str">
            <v xml:space="preserve">  .  .</v>
          </cell>
          <cell r="H3249">
            <v>14256.27</v>
          </cell>
          <cell r="I3249">
            <v>0</v>
          </cell>
          <cell r="J3249">
            <v>0</v>
          </cell>
          <cell r="K3249">
            <v>14256.27</v>
          </cell>
          <cell r="L3249">
            <v>0</v>
          </cell>
          <cell r="M3249">
            <v>42.77</v>
          </cell>
          <cell r="N3249">
            <v>42.77</v>
          </cell>
          <cell r="O3249">
            <v>1239.8900000000001</v>
          </cell>
          <cell r="P3249">
            <v>13016.38</v>
          </cell>
          <cell r="Q3249">
            <v>71.28</v>
          </cell>
          <cell r="R3249">
            <v>123</v>
          </cell>
          <cell r="S3249">
            <v>935</v>
          </cell>
          <cell r="T3249" t="str">
            <v>Амортизация (канализация)</v>
          </cell>
          <cell r="U3249">
            <v>1806285.42</v>
          </cell>
          <cell r="V3249">
            <v>26</v>
          </cell>
          <cell r="W3249">
            <v>10</v>
          </cell>
          <cell r="X3249">
            <v>16</v>
          </cell>
          <cell r="Y3249">
            <v>38.461538461538467</v>
          </cell>
          <cell r="Z3249">
            <v>694725.16153846169</v>
          </cell>
          <cell r="AA3249">
            <v>1111560.2584615385</v>
          </cell>
          <cell r="AB3249">
            <v>85.39703500216946</v>
          </cell>
          <cell r="AC3249">
            <v>1203186.9181903785</v>
          </cell>
          <cell r="AD3249">
            <v>104643.0397288399</v>
          </cell>
          <cell r="AE3249">
            <v>1217443.1881903785</v>
          </cell>
          <cell r="AF3249">
            <v>105882.9297288399</v>
          </cell>
          <cell r="AG3249">
            <v>3652.3295645711355</v>
          </cell>
          <cell r="AH3249">
            <v>5789.3763461538465</v>
          </cell>
        </row>
        <row r="3250">
          <cell r="A3250">
            <v>6156</v>
          </cell>
          <cell r="B3250" t="str">
            <v>Датчик давления</v>
          </cell>
          <cell r="C3250">
            <v>10</v>
          </cell>
          <cell r="D3250" t="str">
            <v>10</v>
          </cell>
          <cell r="E3250" t="str">
            <v>11.05.05</v>
          </cell>
          <cell r="F3250" t="str">
            <v/>
          </cell>
          <cell r="G3250" t="str">
            <v xml:space="preserve">  .  .</v>
          </cell>
          <cell r="H3250">
            <v>7025.78</v>
          </cell>
          <cell r="I3250">
            <v>0</v>
          </cell>
          <cell r="J3250">
            <v>0</v>
          </cell>
          <cell r="K3250">
            <v>7025.78</v>
          </cell>
          <cell r="L3250">
            <v>0</v>
          </cell>
          <cell r="M3250">
            <v>58.55</v>
          </cell>
          <cell r="N3250">
            <v>58.55</v>
          </cell>
          <cell r="O3250">
            <v>1697.37</v>
          </cell>
          <cell r="P3250">
            <v>5328.41</v>
          </cell>
          <cell r="Q3250">
            <v>35.130000000000003</v>
          </cell>
          <cell r="R3250">
            <v>123</v>
          </cell>
          <cell r="S3250">
            <v>821.1</v>
          </cell>
          <cell r="T3250" t="str">
            <v>Амортизация Водопровод</v>
          </cell>
          <cell r="U3250">
            <v>1600</v>
          </cell>
          <cell r="V3250">
            <v>19</v>
          </cell>
          <cell r="W3250">
            <v>11</v>
          </cell>
          <cell r="X3250">
            <v>8</v>
          </cell>
          <cell r="Y3250">
            <v>57.894736842105267</v>
          </cell>
          <cell r="Z3250">
            <v>926.31578947368428</v>
          </cell>
          <cell r="AA3250">
            <v>673.68421052631572</v>
          </cell>
          <cell r="AB3250">
            <v>0.12643250247753376</v>
          </cell>
          <cell r="AC3250">
            <v>-6137.4930527433926</v>
          </cell>
          <cell r="AD3250">
            <v>-1482.7672632697083</v>
          </cell>
          <cell r="AE3250">
            <v>888.28694725660716</v>
          </cell>
          <cell r="AF3250">
            <v>214.60273673029155</v>
          </cell>
          <cell r="AG3250">
            <v>7.4023912271383923</v>
          </cell>
          <cell r="AH3250">
            <v>7.0175438596491233</v>
          </cell>
        </row>
        <row r="3251">
          <cell r="A3251">
            <v>6157</v>
          </cell>
          <cell r="B3251" t="str">
            <v>Датчик давления</v>
          </cell>
          <cell r="C3251">
            <v>10</v>
          </cell>
          <cell r="D3251" t="str">
            <v>10</v>
          </cell>
          <cell r="E3251" t="str">
            <v>11.05.05</v>
          </cell>
          <cell r="F3251" t="str">
            <v/>
          </cell>
          <cell r="G3251" t="str">
            <v xml:space="preserve">  .  .</v>
          </cell>
          <cell r="H3251">
            <v>7025.78</v>
          </cell>
          <cell r="I3251">
            <v>0</v>
          </cell>
          <cell r="J3251">
            <v>0</v>
          </cell>
          <cell r="K3251">
            <v>7025.78</v>
          </cell>
          <cell r="L3251">
            <v>0</v>
          </cell>
          <cell r="M3251">
            <v>58.55</v>
          </cell>
          <cell r="N3251">
            <v>58.55</v>
          </cell>
          <cell r="O3251">
            <v>1697.37</v>
          </cell>
          <cell r="P3251">
            <v>5328.41</v>
          </cell>
          <cell r="Q3251">
            <v>35.130000000000003</v>
          </cell>
          <cell r="R3251">
            <v>123</v>
          </cell>
          <cell r="S3251">
            <v>821.1</v>
          </cell>
          <cell r="T3251" t="str">
            <v>амортизация (канализация)</v>
          </cell>
          <cell r="U3251">
            <v>1600</v>
          </cell>
          <cell r="V3251">
            <v>19</v>
          </cell>
          <cell r="W3251">
            <v>11</v>
          </cell>
          <cell r="X3251">
            <v>8</v>
          </cell>
          <cell r="Y3251">
            <v>57.894736842105267</v>
          </cell>
          <cell r="Z3251">
            <v>926.31578947368428</v>
          </cell>
          <cell r="AA3251">
            <v>673.68421052631572</v>
          </cell>
          <cell r="AB3251">
            <v>0.12643250247753376</v>
          </cell>
          <cell r="AC3251">
            <v>-6137.4930527433926</v>
          </cell>
          <cell r="AD3251">
            <v>-1482.7672632697083</v>
          </cell>
          <cell r="AE3251">
            <v>888.28694725660716</v>
          </cell>
          <cell r="AF3251">
            <v>214.60273673029155</v>
          </cell>
          <cell r="AG3251">
            <v>7.4023912271383923</v>
          </cell>
          <cell r="AH3251">
            <v>7.0175438596491233</v>
          </cell>
        </row>
        <row r="3252">
          <cell r="A3252">
            <v>6158</v>
          </cell>
          <cell r="B3252" t="str">
            <v>Датчик давления</v>
          </cell>
          <cell r="C3252">
            <v>10</v>
          </cell>
          <cell r="D3252" t="str">
            <v>10</v>
          </cell>
          <cell r="E3252" t="str">
            <v>11.05.05</v>
          </cell>
          <cell r="F3252" t="str">
            <v/>
          </cell>
          <cell r="G3252" t="str">
            <v xml:space="preserve">  .  .</v>
          </cell>
          <cell r="H3252">
            <v>7025.78</v>
          </cell>
          <cell r="I3252">
            <v>0</v>
          </cell>
          <cell r="J3252">
            <v>0</v>
          </cell>
          <cell r="K3252">
            <v>7025.78</v>
          </cell>
          <cell r="L3252">
            <v>0</v>
          </cell>
          <cell r="M3252">
            <v>58.55</v>
          </cell>
          <cell r="N3252">
            <v>58.55</v>
          </cell>
          <cell r="O3252">
            <v>1697.37</v>
          </cell>
          <cell r="P3252">
            <v>5328.41</v>
          </cell>
          <cell r="Q3252">
            <v>35.130000000000003</v>
          </cell>
          <cell r="R3252">
            <v>123</v>
          </cell>
          <cell r="S3252">
            <v>821.1</v>
          </cell>
          <cell r="T3252" t="str">
            <v>амортизация (канализация)</v>
          </cell>
          <cell r="U3252">
            <v>1600</v>
          </cell>
          <cell r="V3252">
            <v>19</v>
          </cell>
          <cell r="W3252">
            <v>11</v>
          </cell>
          <cell r="X3252">
            <v>8</v>
          </cell>
          <cell r="Y3252">
            <v>57.894736842105267</v>
          </cell>
          <cell r="Z3252">
            <v>926.31578947368428</v>
          </cell>
          <cell r="AA3252">
            <v>673.68421052631572</v>
          </cell>
          <cell r="AB3252">
            <v>0.12643250247753376</v>
          </cell>
          <cell r="AC3252">
            <v>-6137.4930527433926</v>
          </cell>
          <cell r="AD3252">
            <v>-1482.7672632697083</v>
          </cell>
          <cell r="AE3252">
            <v>888.28694725660716</v>
          </cell>
          <cell r="AF3252">
            <v>214.60273673029155</v>
          </cell>
          <cell r="AG3252">
            <v>7.4023912271383923</v>
          </cell>
          <cell r="AH3252">
            <v>7.0175438596491233</v>
          </cell>
        </row>
        <row r="3253">
          <cell r="A3253">
            <v>6159</v>
          </cell>
          <cell r="B3253" t="str">
            <v>Датчик давления</v>
          </cell>
          <cell r="C3253">
            <v>10</v>
          </cell>
          <cell r="D3253" t="str">
            <v>10</v>
          </cell>
          <cell r="E3253" t="str">
            <v>11.05.05</v>
          </cell>
          <cell r="F3253" t="str">
            <v/>
          </cell>
          <cell r="G3253" t="str">
            <v xml:space="preserve">  .  .</v>
          </cell>
          <cell r="H3253">
            <v>7025.78</v>
          </cell>
          <cell r="I3253">
            <v>0</v>
          </cell>
          <cell r="J3253">
            <v>0</v>
          </cell>
          <cell r="K3253">
            <v>7025.78</v>
          </cell>
          <cell r="L3253">
            <v>0</v>
          </cell>
          <cell r="M3253">
            <v>58.55</v>
          </cell>
          <cell r="N3253">
            <v>58.55</v>
          </cell>
          <cell r="O3253">
            <v>1697.37</v>
          </cell>
          <cell r="P3253">
            <v>5328.41</v>
          </cell>
          <cell r="Q3253">
            <v>35.130000000000003</v>
          </cell>
          <cell r="R3253">
            <v>123</v>
          </cell>
          <cell r="S3253">
            <v>821.1</v>
          </cell>
          <cell r="T3253" t="str">
            <v>амортизация (канализация)</v>
          </cell>
          <cell r="U3253">
            <v>1600</v>
          </cell>
          <cell r="V3253">
            <v>19</v>
          </cell>
          <cell r="W3253">
            <v>11</v>
          </cell>
          <cell r="X3253">
            <v>8</v>
          </cell>
          <cell r="Y3253">
            <v>57.894736842105267</v>
          </cell>
          <cell r="Z3253">
            <v>926.31578947368428</v>
          </cell>
          <cell r="AA3253">
            <v>673.68421052631572</v>
          </cell>
          <cell r="AB3253">
            <v>0.12643250247753376</v>
          </cell>
          <cell r="AC3253">
            <v>-6137.4930527433926</v>
          </cell>
          <cell r="AD3253">
            <v>-1482.7672632697083</v>
          </cell>
          <cell r="AE3253">
            <v>888.28694725660716</v>
          </cell>
          <cell r="AF3253">
            <v>214.60273673029155</v>
          </cell>
          <cell r="AG3253">
            <v>7.4023912271383923</v>
          </cell>
          <cell r="AH3253">
            <v>7.0175438596491233</v>
          </cell>
        </row>
        <row r="3254">
          <cell r="A3254">
            <v>6160</v>
          </cell>
          <cell r="B3254" t="str">
            <v>Датчик давления</v>
          </cell>
          <cell r="C3254">
            <v>10</v>
          </cell>
          <cell r="D3254" t="str">
            <v>10</v>
          </cell>
          <cell r="E3254" t="str">
            <v>11.05.05</v>
          </cell>
          <cell r="F3254" t="str">
            <v/>
          </cell>
          <cell r="G3254" t="str">
            <v xml:space="preserve">  .  .</v>
          </cell>
          <cell r="H3254">
            <v>7025.78</v>
          </cell>
          <cell r="I3254">
            <v>0</v>
          </cell>
          <cell r="J3254">
            <v>0</v>
          </cell>
          <cell r="K3254">
            <v>7025.78</v>
          </cell>
          <cell r="L3254">
            <v>0</v>
          </cell>
          <cell r="M3254">
            <v>58.55</v>
          </cell>
          <cell r="N3254">
            <v>58.55</v>
          </cell>
          <cell r="O3254">
            <v>1697.37</v>
          </cell>
          <cell r="P3254">
            <v>5328.41</v>
          </cell>
          <cell r="Q3254">
            <v>35.130000000000003</v>
          </cell>
          <cell r="R3254">
            <v>123</v>
          </cell>
          <cell r="S3254">
            <v>821.1</v>
          </cell>
          <cell r="T3254" t="str">
            <v>амортизация (канализация)</v>
          </cell>
          <cell r="U3254">
            <v>1600</v>
          </cell>
          <cell r="V3254">
            <v>19</v>
          </cell>
          <cell r="W3254">
            <v>11</v>
          </cell>
          <cell r="X3254">
            <v>8</v>
          </cell>
          <cell r="Y3254">
            <v>57.894736842105267</v>
          </cell>
          <cell r="Z3254">
            <v>926.31578947368428</v>
          </cell>
          <cell r="AA3254">
            <v>673.68421052631572</v>
          </cell>
          <cell r="AB3254">
            <v>0.12643250247753376</v>
          </cell>
          <cell r="AC3254">
            <v>-6137.4930527433926</v>
          </cell>
          <cell r="AD3254">
            <v>-1482.7672632697083</v>
          </cell>
          <cell r="AE3254">
            <v>888.28694725660716</v>
          </cell>
          <cell r="AF3254">
            <v>214.60273673029155</v>
          </cell>
          <cell r="AG3254">
            <v>7.4023912271383923</v>
          </cell>
          <cell r="AH3254">
            <v>7.0175438596491233</v>
          </cell>
        </row>
        <row r="3255">
          <cell r="A3255">
            <v>6161</v>
          </cell>
          <cell r="B3255" t="str">
            <v>Датчик давления</v>
          </cell>
          <cell r="C3255">
            <v>10</v>
          </cell>
          <cell r="D3255" t="str">
            <v>10</v>
          </cell>
          <cell r="E3255" t="str">
            <v>11.05.05</v>
          </cell>
          <cell r="F3255" t="str">
            <v/>
          </cell>
          <cell r="G3255" t="str">
            <v xml:space="preserve">  .  .</v>
          </cell>
          <cell r="H3255">
            <v>7025.78</v>
          </cell>
          <cell r="I3255">
            <v>0</v>
          </cell>
          <cell r="J3255">
            <v>0</v>
          </cell>
          <cell r="K3255">
            <v>7025.78</v>
          </cell>
          <cell r="L3255">
            <v>0</v>
          </cell>
          <cell r="M3255">
            <v>58.55</v>
          </cell>
          <cell r="N3255">
            <v>58.55</v>
          </cell>
          <cell r="O3255">
            <v>1697.37</v>
          </cell>
          <cell r="P3255">
            <v>5328.41</v>
          </cell>
          <cell r="Q3255">
            <v>35.130000000000003</v>
          </cell>
          <cell r="R3255">
            <v>123</v>
          </cell>
          <cell r="S3255">
            <v>821.1</v>
          </cell>
          <cell r="T3255" t="str">
            <v>амортизация (канализация)</v>
          </cell>
          <cell r="U3255">
            <v>1600</v>
          </cell>
          <cell r="V3255">
            <v>19</v>
          </cell>
          <cell r="W3255">
            <v>11</v>
          </cell>
          <cell r="X3255">
            <v>8</v>
          </cell>
          <cell r="Y3255">
            <v>57.894736842105267</v>
          </cell>
          <cell r="Z3255">
            <v>926.31578947368428</v>
          </cell>
          <cell r="AA3255">
            <v>673.68421052631572</v>
          </cell>
          <cell r="AB3255">
            <v>0.12643250247753376</v>
          </cell>
          <cell r="AC3255">
            <v>-6137.4930527433926</v>
          </cell>
          <cell r="AD3255">
            <v>-1482.7672632697083</v>
          </cell>
          <cell r="AE3255">
            <v>888.28694725660716</v>
          </cell>
          <cell r="AF3255">
            <v>214.60273673029155</v>
          </cell>
          <cell r="AG3255">
            <v>7.4023912271383923</v>
          </cell>
          <cell r="AH3255">
            <v>7.0175438596491233</v>
          </cell>
        </row>
        <row r="3256">
          <cell r="A3256">
            <v>6162</v>
          </cell>
          <cell r="B3256" t="str">
            <v>Датчик давления</v>
          </cell>
          <cell r="C3256">
            <v>10</v>
          </cell>
          <cell r="D3256" t="str">
            <v>10</v>
          </cell>
          <cell r="E3256" t="str">
            <v>11.05.05</v>
          </cell>
          <cell r="F3256" t="str">
            <v/>
          </cell>
          <cell r="G3256" t="str">
            <v xml:space="preserve">  .  .</v>
          </cell>
          <cell r="H3256">
            <v>7025.78</v>
          </cell>
          <cell r="I3256">
            <v>0</v>
          </cell>
          <cell r="J3256">
            <v>0</v>
          </cell>
          <cell r="K3256">
            <v>7025.78</v>
          </cell>
          <cell r="L3256">
            <v>0</v>
          </cell>
          <cell r="M3256">
            <v>58.55</v>
          </cell>
          <cell r="N3256">
            <v>58.55</v>
          </cell>
          <cell r="O3256">
            <v>1697.37</v>
          </cell>
          <cell r="P3256">
            <v>5328.41</v>
          </cell>
          <cell r="Q3256">
            <v>35.130000000000003</v>
          </cell>
          <cell r="R3256">
            <v>123</v>
          </cell>
          <cell r="S3256">
            <v>821.1</v>
          </cell>
          <cell r="T3256" t="str">
            <v>амортизация (канализация)</v>
          </cell>
          <cell r="U3256">
            <v>1600</v>
          </cell>
          <cell r="V3256">
            <v>19</v>
          </cell>
          <cell r="W3256">
            <v>11</v>
          </cell>
          <cell r="X3256">
            <v>8</v>
          </cell>
          <cell r="Y3256">
            <v>57.894736842105267</v>
          </cell>
          <cell r="Z3256">
            <v>926.31578947368428</v>
          </cell>
          <cell r="AA3256">
            <v>673.68421052631572</v>
          </cell>
          <cell r="AB3256">
            <v>0.12643250247753376</v>
          </cell>
          <cell r="AC3256">
            <v>-6137.4930527433926</v>
          </cell>
          <cell r="AD3256">
            <v>-1482.7672632697083</v>
          </cell>
          <cell r="AE3256">
            <v>888.28694725660716</v>
          </cell>
          <cell r="AF3256">
            <v>214.60273673029155</v>
          </cell>
          <cell r="AG3256">
            <v>7.4023912271383923</v>
          </cell>
          <cell r="AH3256">
            <v>7.0175438596491233</v>
          </cell>
        </row>
        <row r="3257">
          <cell r="A3257">
            <v>6163</v>
          </cell>
          <cell r="B3257" t="str">
            <v>Датчик давления</v>
          </cell>
          <cell r="C3257">
            <v>10</v>
          </cell>
          <cell r="D3257" t="str">
            <v>10</v>
          </cell>
          <cell r="E3257" t="str">
            <v>11.05.05</v>
          </cell>
          <cell r="F3257" t="str">
            <v/>
          </cell>
          <cell r="G3257" t="str">
            <v xml:space="preserve">  .  .</v>
          </cell>
          <cell r="H3257">
            <v>7025.78</v>
          </cell>
          <cell r="I3257">
            <v>0</v>
          </cell>
          <cell r="J3257">
            <v>0</v>
          </cell>
          <cell r="K3257">
            <v>7025.78</v>
          </cell>
          <cell r="L3257">
            <v>0</v>
          </cell>
          <cell r="M3257">
            <v>58.55</v>
          </cell>
          <cell r="N3257">
            <v>58.55</v>
          </cell>
          <cell r="O3257">
            <v>1697.37</v>
          </cell>
          <cell r="P3257">
            <v>5328.41</v>
          </cell>
          <cell r="Q3257">
            <v>35.130000000000003</v>
          </cell>
          <cell r="R3257">
            <v>123</v>
          </cell>
          <cell r="S3257">
            <v>821.1</v>
          </cell>
          <cell r="T3257" t="str">
            <v>амортизация (канализация)</v>
          </cell>
          <cell r="U3257">
            <v>1600</v>
          </cell>
          <cell r="V3257">
            <v>19</v>
          </cell>
          <cell r="W3257">
            <v>11</v>
          </cell>
          <cell r="X3257">
            <v>8</v>
          </cell>
          <cell r="Y3257">
            <v>57.894736842105267</v>
          </cell>
          <cell r="Z3257">
            <v>926.31578947368428</v>
          </cell>
          <cell r="AA3257">
            <v>673.68421052631572</v>
          </cell>
          <cell r="AB3257">
            <v>0.12643250247753376</v>
          </cell>
          <cell r="AC3257">
            <v>-6137.4930527433926</v>
          </cell>
          <cell r="AD3257">
            <v>-1482.7672632697083</v>
          </cell>
          <cell r="AE3257">
            <v>888.28694725660716</v>
          </cell>
          <cell r="AF3257">
            <v>214.60273673029155</v>
          </cell>
          <cell r="AG3257">
            <v>7.4023912271383923</v>
          </cell>
          <cell r="AH3257">
            <v>7.0175438596491233</v>
          </cell>
        </row>
        <row r="3258">
          <cell r="A3258">
            <v>6175</v>
          </cell>
          <cell r="B3258" t="str">
            <v>Растворосмеситель</v>
          </cell>
          <cell r="C3258">
            <v>10</v>
          </cell>
          <cell r="D3258" t="str">
            <v>10</v>
          </cell>
          <cell r="E3258" t="str">
            <v>11.05.05</v>
          </cell>
          <cell r="F3258" t="str">
            <v/>
          </cell>
          <cell r="G3258" t="str">
            <v xml:space="preserve">  .  .</v>
          </cell>
          <cell r="H3258">
            <v>0.01</v>
          </cell>
          <cell r="I3258">
            <v>0</v>
          </cell>
          <cell r="J3258">
            <v>0</v>
          </cell>
          <cell r="K3258">
            <v>0.01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0.01</v>
          </cell>
          <cell r="Q3258">
            <v>0</v>
          </cell>
          <cell r="R3258">
            <v>123</v>
          </cell>
          <cell r="S3258">
            <v>935</v>
          </cell>
          <cell r="T3258" t="str">
            <v>Амортизация Очистка сточной жидкости</v>
          </cell>
          <cell r="U3258">
            <v>91200</v>
          </cell>
          <cell r="V3258">
            <v>19</v>
          </cell>
          <cell r="W3258">
            <v>11</v>
          </cell>
          <cell r="X3258">
            <v>8</v>
          </cell>
          <cell r="Y3258">
            <v>57.894736842105267</v>
          </cell>
          <cell r="Z3258">
            <v>52800</v>
          </cell>
          <cell r="AA3258">
            <v>38400</v>
          </cell>
          <cell r="AB3258">
            <v>3840000</v>
          </cell>
          <cell r="AC3258">
            <v>38399.99</v>
          </cell>
          <cell r="AD3258">
            <v>0</v>
          </cell>
          <cell r="AE3258">
            <v>38400</v>
          </cell>
          <cell r="AF3258">
            <v>0</v>
          </cell>
          <cell r="AG3258">
            <v>320</v>
          </cell>
          <cell r="AH3258">
            <v>400</v>
          </cell>
        </row>
        <row r="3259">
          <cell r="A3259">
            <v>6177</v>
          </cell>
          <cell r="B3259" t="str">
            <v>Вод-д к дом.ЖРЭП Окт.р-на (безхозные)</v>
          </cell>
          <cell r="C3259">
            <v>4</v>
          </cell>
          <cell r="D3259" t="str">
            <v>25</v>
          </cell>
          <cell r="E3259" t="str">
            <v>11.05.05</v>
          </cell>
          <cell r="F3259" t="str">
            <v/>
          </cell>
          <cell r="G3259" t="str">
            <v xml:space="preserve">  .  .</v>
          </cell>
          <cell r="H3259">
            <v>669587.79</v>
          </cell>
          <cell r="I3259">
            <v>0</v>
          </cell>
          <cell r="J3259">
            <v>0</v>
          </cell>
          <cell r="K3259">
            <v>669587.79</v>
          </cell>
          <cell r="L3259">
            <v>0</v>
          </cell>
          <cell r="M3259">
            <v>2231.96</v>
          </cell>
          <cell r="N3259">
            <v>2231.96</v>
          </cell>
          <cell r="O3259">
            <v>19638.990000000002</v>
          </cell>
          <cell r="P3259">
            <v>649948.80000000005</v>
          </cell>
          <cell r="Q3259">
            <v>3347.94</v>
          </cell>
          <cell r="R3259">
            <v>123</v>
          </cell>
          <cell r="S3259">
            <v>935</v>
          </cell>
          <cell r="T3259" t="str">
            <v>Амортизация (водопровод)</v>
          </cell>
          <cell r="U3259">
            <v>708750</v>
          </cell>
          <cell r="V3259">
            <v>51</v>
          </cell>
          <cell r="W3259">
            <v>31</v>
          </cell>
          <cell r="X3259">
            <v>20</v>
          </cell>
          <cell r="Y3259">
            <v>60.784313725490193</v>
          </cell>
          <cell r="Z3259">
            <v>430808.82352941175</v>
          </cell>
          <cell r="AA3259">
            <v>277941.17647058825</v>
          </cell>
          <cell r="AB3259">
            <v>0.42763549447370042</v>
          </cell>
          <cell r="AC3259">
            <v>-383248.28432979772</v>
          </cell>
          <cell r="AD3259">
            <v>-11240.660800385944</v>
          </cell>
          <cell r="AE3259">
            <v>286339.50567020231</v>
          </cell>
          <cell r="AF3259">
            <v>8398.3291996140579</v>
          </cell>
          <cell r="AG3259">
            <v>954.46501890067441</v>
          </cell>
          <cell r="AH3259">
            <v>1158.0882352941178</v>
          </cell>
        </row>
        <row r="3260">
          <cell r="A3260">
            <v>6178</v>
          </cell>
          <cell r="B3260" t="str">
            <v>Вод-д к дом.ЖРЭП Кир.р-на (безхозные)</v>
          </cell>
          <cell r="C3260">
            <v>4</v>
          </cell>
          <cell r="D3260" t="str">
            <v>25</v>
          </cell>
          <cell r="E3260" t="str">
            <v>11.05.05</v>
          </cell>
          <cell r="F3260" t="str">
            <v/>
          </cell>
          <cell r="G3260" t="str">
            <v xml:space="preserve">  .  .</v>
          </cell>
          <cell r="H3260">
            <v>91008.17</v>
          </cell>
          <cell r="I3260">
            <v>0</v>
          </cell>
          <cell r="J3260">
            <v>0</v>
          </cell>
          <cell r="K3260">
            <v>91008.17</v>
          </cell>
          <cell r="L3260">
            <v>0</v>
          </cell>
          <cell r="M3260">
            <v>303.36</v>
          </cell>
          <cell r="N3260">
            <v>303.36</v>
          </cell>
          <cell r="O3260">
            <v>8794.4</v>
          </cell>
          <cell r="P3260">
            <v>82213.77</v>
          </cell>
          <cell r="Q3260">
            <v>455.04</v>
          </cell>
          <cell r="R3260">
            <v>123</v>
          </cell>
          <cell r="S3260">
            <v>935</v>
          </cell>
          <cell r="T3260" t="str">
            <v>Амортизация (водопровод)</v>
          </cell>
          <cell r="U3260">
            <v>598005</v>
          </cell>
          <cell r="V3260">
            <v>36</v>
          </cell>
          <cell r="W3260">
            <v>11</v>
          </cell>
          <cell r="X3260">
            <v>25</v>
          </cell>
          <cell r="Y3260">
            <v>30.555555555555557</v>
          </cell>
          <cell r="Z3260">
            <v>182723.75</v>
          </cell>
          <cell r="AA3260">
            <v>415281.25</v>
          </cell>
          <cell r="AB3260">
            <v>5.0512371589333513</v>
          </cell>
          <cell r="AC3260">
            <v>368695.68007052346</v>
          </cell>
          <cell r="AD3260">
            <v>35628.20007052346</v>
          </cell>
          <cell r="AE3260">
            <v>459703.85007052345</v>
          </cell>
          <cell r="AF3260">
            <v>44422.600070523462</v>
          </cell>
          <cell r="AG3260">
            <v>1532.3461669017449</v>
          </cell>
          <cell r="AH3260">
            <v>1384.2708333333333</v>
          </cell>
        </row>
        <row r="3261">
          <cell r="A3261">
            <v>6179</v>
          </cell>
          <cell r="B3261" t="str">
            <v>Вод-д к дом.ЖРЭП Лен.р-на (безхозные)</v>
          </cell>
          <cell r="C3261">
            <v>4</v>
          </cell>
          <cell r="D3261" t="str">
            <v>25</v>
          </cell>
          <cell r="E3261" t="str">
            <v>11.05.05</v>
          </cell>
          <cell r="F3261" t="str">
            <v/>
          </cell>
          <cell r="G3261" t="str">
            <v xml:space="preserve">  .  .</v>
          </cell>
          <cell r="H3261">
            <v>181595.49</v>
          </cell>
          <cell r="I3261">
            <v>0</v>
          </cell>
          <cell r="J3261">
            <v>0</v>
          </cell>
          <cell r="K3261">
            <v>181595.49</v>
          </cell>
          <cell r="L3261">
            <v>0</v>
          </cell>
          <cell r="M3261">
            <v>605.32000000000005</v>
          </cell>
          <cell r="N3261">
            <v>605.32000000000005</v>
          </cell>
          <cell r="O3261">
            <v>13710.3</v>
          </cell>
          <cell r="P3261">
            <v>167885.19</v>
          </cell>
          <cell r="Q3261">
            <v>907.98</v>
          </cell>
          <cell r="R3261">
            <v>123</v>
          </cell>
          <cell r="S3261">
            <v>935</v>
          </cell>
          <cell r="T3261" t="str">
            <v>Амортизация (водопровод)</v>
          </cell>
          <cell r="U3261">
            <v>877950</v>
          </cell>
          <cell r="V3261">
            <v>60</v>
          </cell>
          <cell r="W3261">
            <v>57</v>
          </cell>
          <cell r="X3261">
            <v>3</v>
          </cell>
          <cell r="Y3261">
            <v>95</v>
          </cell>
          <cell r="Z3261">
            <v>834052.5</v>
          </cell>
          <cell r="AA3261">
            <v>43897.5</v>
          </cell>
          <cell r="AB3261">
            <v>0.26147333186447236</v>
          </cell>
          <cell r="AC3261">
            <v>-134113.11217813852</v>
          </cell>
          <cell r="AD3261">
            <v>-10125.422178138524</v>
          </cell>
          <cell r="AE3261">
            <v>47482.377821861475</v>
          </cell>
          <cell r="AF3261">
            <v>3584.8778218614752</v>
          </cell>
          <cell r="AG3261">
            <v>158.27459273953824</v>
          </cell>
          <cell r="AH3261">
            <v>1219.375</v>
          </cell>
        </row>
        <row r="3262">
          <cell r="A3262">
            <v>6180</v>
          </cell>
          <cell r="B3262" t="str">
            <v>Вод-д к дом.ЖРЭП Сов.р-на (безхозные)</v>
          </cell>
          <cell r="C3262">
            <v>4</v>
          </cell>
          <cell r="D3262" t="str">
            <v>25</v>
          </cell>
          <cell r="E3262" t="str">
            <v>11.05.05</v>
          </cell>
          <cell r="F3262" t="str">
            <v/>
          </cell>
          <cell r="G3262" t="str">
            <v xml:space="preserve">  .  .</v>
          </cell>
          <cell r="H3262">
            <v>54371.99</v>
          </cell>
          <cell r="I3262">
            <v>0</v>
          </cell>
          <cell r="J3262">
            <v>0</v>
          </cell>
          <cell r="K3262">
            <v>54371.99</v>
          </cell>
          <cell r="L3262">
            <v>0</v>
          </cell>
          <cell r="M3262">
            <v>181.24</v>
          </cell>
          <cell r="N3262">
            <v>181.24</v>
          </cell>
          <cell r="O3262">
            <v>5254.14</v>
          </cell>
          <cell r="P3262">
            <v>49117.85</v>
          </cell>
          <cell r="Q3262">
            <v>271.86</v>
          </cell>
          <cell r="R3262">
            <v>123</v>
          </cell>
          <cell r="S3262">
            <v>935</v>
          </cell>
          <cell r="T3262" t="str">
            <v>Амортизация (водопровод)</v>
          </cell>
          <cell r="U3262">
            <v>357300</v>
          </cell>
          <cell r="V3262">
            <v>35</v>
          </cell>
          <cell r="W3262">
            <v>10</v>
          </cell>
          <cell r="X3262">
            <v>25</v>
          </cell>
          <cell r="Y3262">
            <v>28.571428571428569</v>
          </cell>
          <cell r="Z3262">
            <v>102085.71428571428</v>
          </cell>
          <cell r="AA3262">
            <v>255214.28571428574</v>
          </cell>
          <cell r="AB3262">
            <v>5.1959580013026985</v>
          </cell>
          <cell r="AC3262">
            <v>228142.58648725029</v>
          </cell>
          <cell r="AD3262">
            <v>22046.150772964564</v>
          </cell>
          <cell r="AE3262">
            <v>282514.57648725028</v>
          </cell>
          <cell r="AF3262">
            <v>27300.290772964563</v>
          </cell>
          <cell r="AG3262">
            <v>941.71525495750086</v>
          </cell>
          <cell r="AH3262">
            <v>850.71428571428578</v>
          </cell>
        </row>
        <row r="3263">
          <cell r="A3263">
            <v>6181</v>
          </cell>
          <cell r="B3263" t="str">
            <v>Кан-ция от дома 1,2 ул.Белинс.и д,с.Дубравушка</v>
          </cell>
          <cell r="C3263">
            <v>3.6</v>
          </cell>
          <cell r="D3263" t="str">
            <v>28</v>
          </cell>
          <cell r="E3263" t="str">
            <v>11.05.05</v>
          </cell>
          <cell r="F3263" t="str">
            <v/>
          </cell>
          <cell r="G3263" t="str">
            <v xml:space="preserve">  .  .</v>
          </cell>
          <cell r="H3263">
            <v>184833.22</v>
          </cell>
          <cell r="I3263">
            <v>0</v>
          </cell>
          <cell r="J3263">
            <v>0</v>
          </cell>
          <cell r="K3263">
            <v>184833.22</v>
          </cell>
          <cell r="L3263">
            <v>0</v>
          </cell>
          <cell r="M3263">
            <v>509.79</v>
          </cell>
          <cell r="N3263">
            <v>509.79</v>
          </cell>
          <cell r="O3263">
            <v>15412.51</v>
          </cell>
          <cell r="P3263">
            <v>169420.71</v>
          </cell>
          <cell r="Q3263">
            <v>924.17</v>
          </cell>
          <cell r="R3263">
            <v>123</v>
          </cell>
          <cell r="S3263">
            <v>935</v>
          </cell>
          <cell r="T3263" t="str">
            <v>Амортизация (канализация)</v>
          </cell>
          <cell r="U3263">
            <v>3406763.51</v>
          </cell>
          <cell r="V3263">
            <v>26</v>
          </cell>
          <cell r="W3263">
            <v>10</v>
          </cell>
          <cell r="X3263">
            <v>16</v>
          </cell>
          <cell r="Y3263">
            <v>38.461538461538467</v>
          </cell>
          <cell r="Z3263">
            <v>1310293.6576923081</v>
          </cell>
          <cell r="AA3263">
            <v>2096469.8523076922</v>
          </cell>
          <cell r="AB3263">
            <v>12.374342264931437</v>
          </cell>
          <cell r="AC3263">
            <v>2102356.3062093705</v>
          </cell>
          <cell r="AD3263">
            <v>175307.16390167843</v>
          </cell>
          <cell r="AE3263">
            <v>2287189.5262093707</v>
          </cell>
          <cell r="AF3263">
            <v>190719.67390167844</v>
          </cell>
          <cell r="AG3263">
            <v>6861.5685786281128</v>
          </cell>
          <cell r="AH3263">
            <v>10919.113814102564</v>
          </cell>
        </row>
        <row r="3264">
          <cell r="A3264">
            <v>6182</v>
          </cell>
          <cell r="B3264" t="str">
            <v>Тельфер №3</v>
          </cell>
          <cell r="C3264">
            <v>15</v>
          </cell>
          <cell r="D3264" t="str">
            <v>7</v>
          </cell>
          <cell r="E3264" t="str">
            <v>11.05.05</v>
          </cell>
          <cell r="F3264" t="str">
            <v/>
          </cell>
          <cell r="G3264" t="str">
            <v xml:space="preserve">  .  .</v>
          </cell>
          <cell r="H3264">
            <v>0.01</v>
          </cell>
          <cell r="I3264">
            <v>0</v>
          </cell>
          <cell r="J3264">
            <v>0</v>
          </cell>
          <cell r="K3264">
            <v>0.01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0.01</v>
          </cell>
          <cell r="Q3264">
            <v>0</v>
          </cell>
          <cell r="R3264">
            <v>123</v>
          </cell>
          <cell r="S3264">
            <v>935</v>
          </cell>
          <cell r="T3264" t="str">
            <v>услуги пассажирского транспорта</v>
          </cell>
          <cell r="U3264">
            <v>120000</v>
          </cell>
          <cell r="V3264">
            <v>13</v>
          </cell>
          <cell r="W3264">
            <v>8</v>
          </cell>
          <cell r="X3264">
            <v>5</v>
          </cell>
          <cell r="Y3264">
            <v>61.53846153846154</v>
          </cell>
          <cell r="Z3264">
            <v>73846.153846153844</v>
          </cell>
          <cell r="AA3264">
            <v>46153.846153846156</v>
          </cell>
          <cell r="AB3264">
            <v>4615384.615384616</v>
          </cell>
          <cell r="AC3264">
            <v>46153.836153846161</v>
          </cell>
          <cell r="AD3264">
            <v>0</v>
          </cell>
          <cell r="AE3264">
            <v>46153.846153846163</v>
          </cell>
          <cell r="AF3264">
            <v>0</v>
          </cell>
          <cell r="AG3264">
            <v>576.92307692307702</v>
          </cell>
          <cell r="AH3264">
            <v>769.23076923076917</v>
          </cell>
        </row>
        <row r="3265">
          <cell r="A3265">
            <v>6184</v>
          </cell>
          <cell r="B3265" t="str">
            <v>Эл двигатель 4АМ 1002 43</v>
          </cell>
          <cell r="C3265">
            <v>10</v>
          </cell>
          <cell r="D3265" t="str">
            <v>10</v>
          </cell>
          <cell r="E3265" t="str">
            <v>11.05.05</v>
          </cell>
          <cell r="F3265" t="str">
            <v/>
          </cell>
          <cell r="G3265" t="str">
            <v xml:space="preserve">  .  .</v>
          </cell>
          <cell r="H3265">
            <v>5152.99</v>
          </cell>
          <cell r="I3265">
            <v>0</v>
          </cell>
          <cell r="J3265">
            <v>0</v>
          </cell>
          <cell r="K3265">
            <v>5152.99</v>
          </cell>
          <cell r="L3265">
            <v>0</v>
          </cell>
          <cell r="M3265">
            <v>42.94</v>
          </cell>
          <cell r="N3265">
            <v>42.94</v>
          </cell>
          <cell r="O3265">
            <v>1244.8399999999999</v>
          </cell>
          <cell r="P3265">
            <v>3908.15</v>
          </cell>
          <cell r="Q3265">
            <v>25.76</v>
          </cell>
          <cell r="R3265">
            <v>123</v>
          </cell>
          <cell r="S3265">
            <v>935</v>
          </cell>
          <cell r="T3265" t="str">
            <v>Амортизация Очистка сточной жидкости</v>
          </cell>
          <cell r="U3265">
            <v>192000</v>
          </cell>
          <cell r="V3265">
            <v>19</v>
          </cell>
          <cell r="W3265">
            <v>11</v>
          </cell>
          <cell r="X3265">
            <v>8</v>
          </cell>
          <cell r="Y3265">
            <v>57.894736842105267</v>
          </cell>
          <cell r="Z3265">
            <v>111157.89473684211</v>
          </cell>
          <cell r="AA3265">
            <v>80842.105263157893</v>
          </cell>
          <cell r="AB3265">
            <v>20.685517511650755</v>
          </cell>
          <cell r="AC3265">
            <v>101439.27488236121</v>
          </cell>
          <cell r="AD3265">
            <v>24505.319619203325</v>
          </cell>
          <cell r="AE3265">
            <v>106592.26488236121</v>
          </cell>
          <cell r="AF3265">
            <v>25750.159619203325</v>
          </cell>
          <cell r="AG3265">
            <v>888.26887401967679</v>
          </cell>
          <cell r="AH3265">
            <v>842.10526315789468</v>
          </cell>
        </row>
        <row r="3266">
          <cell r="A3266">
            <v>6185</v>
          </cell>
          <cell r="B3266" t="str">
            <v>Эл двигатель 4А 132</v>
          </cell>
          <cell r="C3266">
            <v>10</v>
          </cell>
          <cell r="D3266" t="str">
            <v>10</v>
          </cell>
          <cell r="E3266" t="str">
            <v>11.05.05</v>
          </cell>
          <cell r="F3266" t="str">
            <v/>
          </cell>
          <cell r="G3266" t="str">
            <v xml:space="preserve">  .  .</v>
          </cell>
          <cell r="H3266">
            <v>10305.19</v>
          </cell>
          <cell r="I3266">
            <v>0</v>
          </cell>
          <cell r="J3266">
            <v>0</v>
          </cell>
          <cell r="K3266">
            <v>10305.19</v>
          </cell>
          <cell r="L3266">
            <v>0</v>
          </cell>
          <cell r="M3266">
            <v>85.88</v>
          </cell>
          <cell r="N3266">
            <v>85.88</v>
          </cell>
          <cell r="O3266">
            <v>2489.66</v>
          </cell>
          <cell r="P3266">
            <v>7815.53</v>
          </cell>
          <cell r="Q3266">
            <v>51.53</v>
          </cell>
          <cell r="R3266">
            <v>123</v>
          </cell>
          <cell r="S3266">
            <v>935</v>
          </cell>
          <cell r="T3266" t="str">
            <v>Амортизация Очистка сточной жидкости</v>
          </cell>
          <cell r="U3266">
            <v>158000</v>
          </cell>
          <cell r="V3266">
            <v>19</v>
          </cell>
          <cell r="W3266">
            <v>11</v>
          </cell>
          <cell r="X3266">
            <v>8</v>
          </cell>
          <cell r="Y3266">
            <v>57.894736842105267</v>
          </cell>
          <cell r="Z3266">
            <v>91473.68421052632</v>
          </cell>
          <cell r="AA3266">
            <v>66526.31578947368</v>
          </cell>
          <cell r="AB3266">
            <v>8.5120671009481992</v>
          </cell>
          <cell r="AC3266">
            <v>77413.278768020376</v>
          </cell>
          <cell r="AD3266">
            <v>18702.492978546692</v>
          </cell>
          <cell r="AE3266">
            <v>87718.468768020379</v>
          </cell>
          <cell r="AF3266">
            <v>21192.152978546692</v>
          </cell>
          <cell r="AG3266">
            <v>730.98723973350309</v>
          </cell>
          <cell r="AH3266">
            <v>692.98245614035079</v>
          </cell>
        </row>
        <row r="3267">
          <cell r="A3267">
            <v>6186</v>
          </cell>
          <cell r="B3267" t="str">
            <v>Эл двигатель 4А 160</v>
          </cell>
          <cell r="C3267">
            <v>10</v>
          </cell>
          <cell r="D3267" t="str">
            <v>10</v>
          </cell>
          <cell r="E3267" t="str">
            <v>11.05.05</v>
          </cell>
          <cell r="F3267" t="str">
            <v/>
          </cell>
          <cell r="G3267" t="str">
            <v xml:space="preserve">  .  .</v>
          </cell>
          <cell r="H3267">
            <v>7435.76</v>
          </cell>
          <cell r="I3267">
            <v>0</v>
          </cell>
          <cell r="J3267">
            <v>0</v>
          </cell>
          <cell r="K3267">
            <v>7435.76</v>
          </cell>
          <cell r="L3267">
            <v>0</v>
          </cell>
          <cell r="M3267">
            <v>61.96</v>
          </cell>
          <cell r="N3267">
            <v>61.96</v>
          </cell>
          <cell r="O3267">
            <v>1796.22</v>
          </cell>
          <cell r="P3267">
            <v>5639.54</v>
          </cell>
          <cell r="Q3267">
            <v>37.18</v>
          </cell>
          <cell r="R3267">
            <v>123</v>
          </cell>
          <cell r="S3267">
            <v>935</v>
          </cell>
          <cell r="T3267" t="str">
            <v>Амортизация (водопровод)</v>
          </cell>
          <cell r="U3267">
            <v>192000</v>
          </cell>
          <cell r="V3267">
            <v>19</v>
          </cell>
          <cell r="W3267">
            <v>11</v>
          </cell>
          <cell r="X3267">
            <v>8</v>
          </cell>
          <cell r="Y3267">
            <v>57.894736842105267</v>
          </cell>
          <cell r="Z3267">
            <v>111157.89473684211</v>
          </cell>
          <cell r="AA3267">
            <v>80842.105263157893</v>
          </cell>
          <cell r="AB3267">
            <v>14.33487576347679</v>
          </cell>
          <cell r="AC3267">
            <v>99154.935807030182</v>
          </cell>
          <cell r="AD3267">
            <v>23952.370543872279</v>
          </cell>
          <cell r="AE3267">
            <v>106590.69580703018</v>
          </cell>
          <cell r="AF3267">
            <v>25748.59054387228</v>
          </cell>
          <cell r="AG3267">
            <v>888.25579839191812</v>
          </cell>
          <cell r="AH3267">
            <v>842.10526315789468</v>
          </cell>
        </row>
        <row r="3268">
          <cell r="A3268">
            <v>6187</v>
          </cell>
          <cell r="B3268" t="str">
            <v>Эл двигатель 4А 160</v>
          </cell>
          <cell r="C3268">
            <v>10</v>
          </cell>
          <cell r="D3268" t="str">
            <v>10</v>
          </cell>
          <cell r="E3268" t="str">
            <v>11.05.05</v>
          </cell>
          <cell r="F3268" t="str">
            <v/>
          </cell>
          <cell r="G3268" t="str">
            <v xml:space="preserve">  .  .</v>
          </cell>
          <cell r="H3268">
            <v>7435.76</v>
          </cell>
          <cell r="I3268">
            <v>0</v>
          </cell>
          <cell r="J3268">
            <v>0</v>
          </cell>
          <cell r="K3268">
            <v>7435.76</v>
          </cell>
          <cell r="L3268">
            <v>0</v>
          </cell>
          <cell r="M3268">
            <v>61.96</v>
          </cell>
          <cell r="N3268">
            <v>61.96</v>
          </cell>
          <cell r="O3268">
            <v>1796.22</v>
          </cell>
          <cell r="P3268">
            <v>5639.54</v>
          </cell>
          <cell r="Q3268">
            <v>37.18</v>
          </cell>
          <cell r="R3268">
            <v>123</v>
          </cell>
          <cell r="S3268">
            <v>935</v>
          </cell>
          <cell r="T3268" t="str">
            <v>Амортизация (водопровод)</v>
          </cell>
          <cell r="U3268">
            <v>192000</v>
          </cell>
          <cell r="V3268">
            <v>19</v>
          </cell>
          <cell r="W3268">
            <v>11</v>
          </cell>
          <cell r="X3268">
            <v>8</v>
          </cell>
          <cell r="Y3268">
            <v>57.894736842105267</v>
          </cell>
          <cell r="Z3268">
            <v>111157.89473684211</v>
          </cell>
          <cell r="AA3268">
            <v>80842.105263157893</v>
          </cell>
          <cell r="AB3268">
            <v>14.33487576347679</v>
          </cell>
          <cell r="AC3268">
            <v>99154.935807030182</v>
          </cell>
          <cell r="AD3268">
            <v>23952.370543872279</v>
          </cell>
          <cell r="AE3268">
            <v>106590.69580703018</v>
          </cell>
          <cell r="AF3268">
            <v>25748.59054387228</v>
          </cell>
          <cell r="AG3268">
            <v>888.25579839191812</v>
          </cell>
          <cell r="AH3268">
            <v>842.10526315789468</v>
          </cell>
        </row>
        <row r="3269">
          <cell r="A3269">
            <v>6189</v>
          </cell>
          <cell r="B3269" t="str">
            <v>Эл двигатель 18,5 квт</v>
          </cell>
          <cell r="C3269">
            <v>10</v>
          </cell>
          <cell r="D3269" t="str">
            <v>10</v>
          </cell>
          <cell r="E3269" t="str">
            <v>11.05.05</v>
          </cell>
          <cell r="F3269" t="str">
            <v/>
          </cell>
          <cell r="G3269" t="str">
            <v xml:space="preserve">  .  .</v>
          </cell>
          <cell r="H3269">
            <v>6461.36</v>
          </cell>
          <cell r="I3269">
            <v>0</v>
          </cell>
          <cell r="J3269">
            <v>0</v>
          </cell>
          <cell r="K3269">
            <v>6461.36</v>
          </cell>
          <cell r="L3269">
            <v>0</v>
          </cell>
          <cell r="M3269">
            <v>53.84</v>
          </cell>
          <cell r="N3269">
            <v>53.84</v>
          </cell>
          <cell r="O3269">
            <v>1560.84</v>
          </cell>
          <cell r="P3269">
            <v>4900.5200000000004</v>
          </cell>
          <cell r="Q3269">
            <v>32.31</v>
          </cell>
          <cell r="R3269">
            <v>123</v>
          </cell>
          <cell r="S3269">
            <v>935</v>
          </cell>
          <cell r="T3269" t="str">
            <v>Амортизация (водопровод)</v>
          </cell>
          <cell r="U3269">
            <v>10000</v>
          </cell>
          <cell r="V3269">
            <v>19</v>
          </cell>
          <cell r="W3269">
            <v>11</v>
          </cell>
          <cell r="X3269">
            <v>8</v>
          </cell>
          <cell r="Y3269">
            <v>57.894736842105267</v>
          </cell>
          <cell r="Z3269">
            <v>5789.4736842105267</v>
          </cell>
          <cell r="AA3269">
            <v>4210.5263157894733</v>
          </cell>
          <cell r="AB3269">
            <v>0.85919990445697048</v>
          </cell>
          <cell r="AC3269">
            <v>-909.76010533790941</v>
          </cell>
          <cell r="AD3269">
            <v>-219.76642112738227</v>
          </cell>
          <cell r="AE3269">
            <v>5551.5998946620903</v>
          </cell>
          <cell r="AF3269">
            <v>1341.0735788726176</v>
          </cell>
          <cell r="AG3269">
            <v>46.263332455517421</v>
          </cell>
          <cell r="AH3269">
            <v>43.859649122807014</v>
          </cell>
        </row>
        <row r="3270">
          <cell r="A3270">
            <v>6190</v>
          </cell>
          <cell r="B3270" t="str">
            <v>Эл двигатель 11,5 квт</v>
          </cell>
          <cell r="C3270">
            <v>10</v>
          </cell>
          <cell r="D3270" t="str">
            <v>10</v>
          </cell>
          <cell r="E3270" t="str">
            <v>11.05.05</v>
          </cell>
          <cell r="F3270" t="str">
            <v/>
          </cell>
          <cell r="G3270" t="str">
            <v xml:space="preserve">  .  .</v>
          </cell>
          <cell r="H3270">
            <v>3823.06</v>
          </cell>
          <cell r="I3270">
            <v>0</v>
          </cell>
          <cell r="J3270">
            <v>0</v>
          </cell>
          <cell r="K3270">
            <v>3823.06</v>
          </cell>
          <cell r="L3270">
            <v>0</v>
          </cell>
          <cell r="M3270">
            <v>31.86</v>
          </cell>
          <cell r="N3270">
            <v>31.86</v>
          </cell>
          <cell r="O3270">
            <v>923.62</v>
          </cell>
          <cell r="P3270">
            <v>2899.44</v>
          </cell>
          <cell r="Q3270">
            <v>19.12</v>
          </cell>
          <cell r="R3270">
            <v>123</v>
          </cell>
          <cell r="S3270">
            <v>935</v>
          </cell>
          <cell r="T3270" t="str">
            <v>Амортизация (водопровод)</v>
          </cell>
          <cell r="U3270">
            <v>62200</v>
          </cell>
          <cell r="V3270">
            <v>19</v>
          </cell>
          <cell r="W3270">
            <v>11</v>
          </cell>
          <cell r="X3270">
            <v>8</v>
          </cell>
          <cell r="Y3270">
            <v>57.894736842105267</v>
          </cell>
          <cell r="Z3270">
            <v>36010.526315789473</v>
          </cell>
          <cell r="AA3270">
            <v>26189.473684210527</v>
          </cell>
          <cell r="AB3270">
            <v>9.0325972202254672</v>
          </cell>
          <cell r="AC3270">
            <v>30709.10112875517</v>
          </cell>
          <cell r="AD3270">
            <v>7419.0674445446466</v>
          </cell>
          <cell r="AE3270">
            <v>34532.161128755171</v>
          </cell>
          <cell r="AF3270">
            <v>8342.6874445446465</v>
          </cell>
          <cell r="AG3270">
            <v>287.76800940629306</v>
          </cell>
          <cell r="AH3270">
            <v>272.80701754385967</v>
          </cell>
        </row>
        <row r="3271">
          <cell r="A3271">
            <v>6193</v>
          </cell>
          <cell r="B3271" t="str">
            <v>Вод-д к Полеомелитной школе-интер  35п.м</v>
          </cell>
          <cell r="C3271">
            <v>4</v>
          </cell>
          <cell r="D3271" t="str">
            <v>25</v>
          </cell>
          <cell r="E3271" t="str">
            <v>11.05.05</v>
          </cell>
          <cell r="F3271" t="str">
            <v/>
          </cell>
          <cell r="G3271" t="str">
            <v xml:space="preserve">  .  .</v>
          </cell>
          <cell r="H3271">
            <v>117258.78</v>
          </cell>
          <cell r="I3271">
            <v>0</v>
          </cell>
          <cell r="J3271">
            <v>0</v>
          </cell>
          <cell r="K3271">
            <v>117258.78</v>
          </cell>
          <cell r="L3271">
            <v>0</v>
          </cell>
          <cell r="M3271">
            <v>390.86</v>
          </cell>
          <cell r="N3271">
            <v>390.86</v>
          </cell>
          <cell r="O3271">
            <v>11331.04</v>
          </cell>
          <cell r="P3271">
            <v>105927.74</v>
          </cell>
          <cell r="Q3271">
            <v>586.29</v>
          </cell>
          <cell r="R3271">
            <v>123</v>
          </cell>
          <cell r="S3271">
            <v>935</v>
          </cell>
          <cell r="T3271" t="str">
            <v>Амортизация (водопровод)</v>
          </cell>
          <cell r="U3271">
            <v>15750</v>
          </cell>
          <cell r="V3271">
            <v>35</v>
          </cell>
          <cell r="W3271">
            <v>10</v>
          </cell>
          <cell r="X3271">
            <v>25</v>
          </cell>
          <cell r="Y3271">
            <v>28.571428571428569</v>
          </cell>
          <cell r="Z3271">
            <v>4500</v>
          </cell>
          <cell r="AA3271">
            <v>11250</v>
          </cell>
          <cell r="AB3271">
            <v>0.10620447486182562</v>
          </cell>
          <cell r="AC3271">
            <v>-104805.37284716166</v>
          </cell>
          <cell r="AD3271">
            <v>-10127.63284716166</v>
          </cell>
          <cell r="AE3271">
            <v>12453.407152838336</v>
          </cell>
          <cell r="AF3271">
            <v>1203.4071528383411</v>
          </cell>
          <cell r="AG3271">
            <v>41.511357176127781</v>
          </cell>
          <cell r="AH3271">
            <v>37.5</v>
          </cell>
        </row>
        <row r="3272">
          <cell r="A3272">
            <v>6199</v>
          </cell>
          <cell r="B3272" t="str">
            <v>Насос С-245 б/двиг</v>
          </cell>
          <cell r="C3272">
            <v>12.5</v>
          </cell>
          <cell r="D3272" t="str">
            <v>8</v>
          </cell>
          <cell r="E3272" t="str">
            <v>11.05.05</v>
          </cell>
          <cell r="F3272" t="str">
            <v/>
          </cell>
          <cell r="G3272" t="str">
            <v xml:space="preserve">  .  .</v>
          </cell>
          <cell r="H3272">
            <v>0.01</v>
          </cell>
          <cell r="I3272">
            <v>0</v>
          </cell>
          <cell r="J3272">
            <v>0</v>
          </cell>
          <cell r="K3272">
            <v>0.01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0.01</v>
          </cell>
          <cell r="Q3272">
            <v>0</v>
          </cell>
          <cell r="R3272">
            <v>123</v>
          </cell>
          <cell r="S3272">
            <v>935</v>
          </cell>
          <cell r="T3272" t="str">
            <v>амортизация (Очистка воды)</v>
          </cell>
          <cell r="U3272">
            <v>120000</v>
          </cell>
          <cell r="V3272">
            <v>15</v>
          </cell>
          <cell r="W3272">
            <v>9</v>
          </cell>
          <cell r="X3272">
            <v>6</v>
          </cell>
          <cell r="Y3272">
            <v>60</v>
          </cell>
          <cell r="Z3272">
            <v>72000</v>
          </cell>
          <cell r="AA3272">
            <v>48000</v>
          </cell>
          <cell r="AB3272">
            <v>4800000</v>
          </cell>
          <cell r="AC3272">
            <v>47999.99</v>
          </cell>
          <cell r="AD3272">
            <v>0</v>
          </cell>
          <cell r="AE3272">
            <v>48000</v>
          </cell>
          <cell r="AF3272">
            <v>0</v>
          </cell>
          <cell r="AG3272">
            <v>500</v>
          </cell>
          <cell r="AH3272">
            <v>666.66666666666663</v>
          </cell>
        </row>
        <row r="3273">
          <cell r="A3273">
            <v>6205</v>
          </cell>
          <cell r="B3273" t="str">
            <v>Насос С-245 б/двиг</v>
          </cell>
          <cell r="C3273">
            <v>12.5</v>
          </cell>
          <cell r="D3273" t="str">
            <v>8</v>
          </cell>
          <cell r="E3273" t="str">
            <v>11.05.05</v>
          </cell>
          <cell r="F3273" t="str">
            <v/>
          </cell>
          <cell r="G3273" t="str">
            <v xml:space="preserve">  .  .</v>
          </cell>
          <cell r="H3273">
            <v>0.01</v>
          </cell>
          <cell r="I3273">
            <v>0</v>
          </cell>
          <cell r="J3273">
            <v>0</v>
          </cell>
          <cell r="K3273">
            <v>0.01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0.01</v>
          </cell>
          <cell r="Q3273">
            <v>0</v>
          </cell>
          <cell r="R3273">
            <v>123</v>
          </cell>
          <cell r="S3273">
            <v>935</v>
          </cell>
          <cell r="T3273" t="str">
            <v>Амортизация (водопровод)</v>
          </cell>
          <cell r="U3273">
            <v>120000</v>
          </cell>
          <cell r="V3273">
            <v>15</v>
          </cell>
          <cell r="W3273">
            <v>9</v>
          </cell>
          <cell r="X3273">
            <v>6</v>
          </cell>
          <cell r="Y3273">
            <v>60</v>
          </cell>
          <cell r="Z3273">
            <v>72000</v>
          </cell>
          <cell r="AA3273">
            <v>48000</v>
          </cell>
          <cell r="AB3273">
            <v>4800000</v>
          </cell>
          <cell r="AC3273">
            <v>47999.99</v>
          </cell>
          <cell r="AD3273">
            <v>0</v>
          </cell>
          <cell r="AE3273">
            <v>48000</v>
          </cell>
          <cell r="AF3273">
            <v>0</v>
          </cell>
          <cell r="AG3273">
            <v>500</v>
          </cell>
          <cell r="AH3273">
            <v>666.66666666666663</v>
          </cell>
        </row>
        <row r="3274">
          <cell r="A3274">
            <v>6211</v>
          </cell>
          <cell r="B3274" t="str">
            <v>Насос С-245 б/двиг</v>
          </cell>
          <cell r="C3274">
            <v>12.5</v>
          </cell>
          <cell r="D3274" t="str">
            <v>8</v>
          </cell>
          <cell r="E3274" t="str">
            <v>11.05.05</v>
          </cell>
          <cell r="F3274" t="str">
            <v/>
          </cell>
          <cell r="G3274" t="str">
            <v xml:space="preserve">  .  .</v>
          </cell>
          <cell r="H3274">
            <v>0.01</v>
          </cell>
          <cell r="I3274">
            <v>0</v>
          </cell>
          <cell r="J3274">
            <v>0</v>
          </cell>
          <cell r="K3274">
            <v>0.01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0.01</v>
          </cell>
          <cell r="Q3274">
            <v>0</v>
          </cell>
          <cell r="R3274">
            <v>123</v>
          </cell>
          <cell r="S3274">
            <v>935</v>
          </cell>
          <cell r="T3274" t="str">
            <v>Амортизация Очистка сточной жидкости</v>
          </cell>
          <cell r="U3274">
            <v>120000</v>
          </cell>
          <cell r="V3274">
            <v>15</v>
          </cell>
          <cell r="W3274">
            <v>9</v>
          </cell>
          <cell r="X3274">
            <v>6</v>
          </cell>
          <cell r="Y3274">
            <v>60</v>
          </cell>
          <cell r="Z3274">
            <v>72000</v>
          </cell>
          <cell r="AA3274">
            <v>48000</v>
          </cell>
          <cell r="AB3274">
            <v>4800000</v>
          </cell>
          <cell r="AC3274">
            <v>47999.99</v>
          </cell>
          <cell r="AD3274">
            <v>0</v>
          </cell>
          <cell r="AE3274">
            <v>48000</v>
          </cell>
          <cell r="AF3274">
            <v>0</v>
          </cell>
          <cell r="AG3274">
            <v>500</v>
          </cell>
          <cell r="AH3274">
            <v>666.66666666666663</v>
          </cell>
        </row>
        <row r="3275">
          <cell r="A3275">
            <v>6214</v>
          </cell>
          <cell r="B3275" t="str">
            <v>Емкость для ГСМ</v>
          </cell>
          <cell r="C3275">
            <v>4.5</v>
          </cell>
          <cell r="D3275" t="str">
            <v>22</v>
          </cell>
          <cell r="E3275" t="str">
            <v>11.05.05</v>
          </cell>
          <cell r="F3275" t="str">
            <v/>
          </cell>
          <cell r="G3275" t="str">
            <v xml:space="preserve">  .  .</v>
          </cell>
          <cell r="H3275">
            <v>78351.240000000005</v>
          </cell>
          <cell r="I3275">
            <v>0</v>
          </cell>
          <cell r="J3275">
            <v>0</v>
          </cell>
          <cell r="K3275">
            <v>78351.240000000005</v>
          </cell>
          <cell r="L3275">
            <v>0</v>
          </cell>
          <cell r="M3275">
            <v>293.82</v>
          </cell>
          <cell r="N3275">
            <v>293.82</v>
          </cell>
          <cell r="O3275">
            <v>8514.9</v>
          </cell>
          <cell r="P3275">
            <v>69836.34</v>
          </cell>
          <cell r="Q3275">
            <v>783.51</v>
          </cell>
          <cell r="R3275">
            <v>122</v>
          </cell>
          <cell r="S3275">
            <v>935</v>
          </cell>
          <cell r="T3275" t="str">
            <v>Амортизация (водопровод)</v>
          </cell>
          <cell r="U3275">
            <v>24000</v>
          </cell>
          <cell r="V3275">
            <v>56.6</v>
          </cell>
          <cell r="W3275">
            <v>23</v>
          </cell>
          <cell r="X3275">
            <v>33.6</v>
          </cell>
          <cell r="Y3275">
            <v>40.636042402826853</v>
          </cell>
          <cell r="Z3275">
            <v>9752.6501766784459</v>
          </cell>
          <cell r="AA3275">
            <v>14247.349823321554</v>
          </cell>
          <cell r="AB3275">
            <v>0.20401054556011319</v>
          </cell>
          <cell r="AC3275">
            <v>-62366.760782288642</v>
          </cell>
          <cell r="AD3275">
            <v>-6777.7706056101924</v>
          </cell>
          <cell r="AE3275">
            <v>15984.479217711363</v>
          </cell>
          <cell r="AF3275">
            <v>1737.1293943898072</v>
          </cell>
          <cell r="AG3275">
            <v>59.941797066417614</v>
          </cell>
          <cell r="AH3275">
            <v>35.335689045936398</v>
          </cell>
        </row>
        <row r="3276">
          <cell r="A3276">
            <v>6215</v>
          </cell>
          <cell r="B3276" t="str">
            <v>Емкость для ГСМ</v>
          </cell>
          <cell r="C3276">
            <v>4.5</v>
          </cell>
          <cell r="D3276" t="str">
            <v>22</v>
          </cell>
          <cell r="E3276" t="str">
            <v>11.05.05</v>
          </cell>
          <cell r="F3276" t="str">
            <v/>
          </cell>
          <cell r="G3276" t="str">
            <v xml:space="preserve">  .  .</v>
          </cell>
          <cell r="H3276">
            <v>78351.240000000005</v>
          </cell>
          <cell r="I3276">
            <v>0</v>
          </cell>
          <cell r="J3276">
            <v>0</v>
          </cell>
          <cell r="K3276">
            <v>78351.240000000005</v>
          </cell>
          <cell r="L3276">
            <v>0</v>
          </cell>
          <cell r="M3276">
            <v>293.82</v>
          </cell>
          <cell r="N3276">
            <v>293.82</v>
          </cell>
          <cell r="O3276">
            <v>8514.9</v>
          </cell>
          <cell r="P3276">
            <v>69836.34</v>
          </cell>
          <cell r="Q3276">
            <v>783.51</v>
          </cell>
          <cell r="R3276">
            <v>122</v>
          </cell>
          <cell r="S3276">
            <v>935</v>
          </cell>
          <cell r="T3276" t="str">
            <v>Амортизация (водопровод)</v>
          </cell>
          <cell r="U3276">
            <v>24000</v>
          </cell>
          <cell r="V3276">
            <v>56.6</v>
          </cell>
          <cell r="W3276">
            <v>23</v>
          </cell>
          <cell r="X3276">
            <v>33.6</v>
          </cell>
          <cell r="Y3276">
            <v>40.636042402826853</v>
          </cell>
          <cell r="Z3276">
            <v>9752.6501766784459</v>
          </cell>
          <cell r="AA3276">
            <v>14247.349823321554</v>
          </cell>
          <cell r="AB3276">
            <v>0.20401054556011319</v>
          </cell>
          <cell r="AC3276">
            <v>-62366.760782288642</v>
          </cell>
          <cell r="AD3276">
            <v>-6777.7706056101924</v>
          </cell>
          <cell r="AE3276">
            <v>15984.479217711363</v>
          </cell>
          <cell r="AF3276">
            <v>1737.1293943898072</v>
          </cell>
          <cell r="AG3276">
            <v>59.941797066417614</v>
          </cell>
          <cell r="AH3276">
            <v>35.335689045936398</v>
          </cell>
        </row>
        <row r="3277">
          <cell r="A3277">
            <v>6216</v>
          </cell>
          <cell r="B3277" t="str">
            <v>Емкость для ГСМ</v>
          </cell>
          <cell r="C3277">
            <v>4.5</v>
          </cell>
          <cell r="D3277" t="str">
            <v>22</v>
          </cell>
          <cell r="E3277" t="str">
            <v>11.05.05</v>
          </cell>
          <cell r="F3277" t="str">
            <v/>
          </cell>
          <cell r="G3277" t="str">
            <v xml:space="preserve">  .  .</v>
          </cell>
          <cell r="H3277">
            <v>78351.240000000005</v>
          </cell>
          <cell r="I3277">
            <v>0</v>
          </cell>
          <cell r="J3277">
            <v>0</v>
          </cell>
          <cell r="K3277">
            <v>78351.240000000005</v>
          </cell>
          <cell r="L3277">
            <v>0</v>
          </cell>
          <cell r="M3277">
            <v>293.82</v>
          </cell>
          <cell r="N3277">
            <v>293.82</v>
          </cell>
          <cell r="O3277">
            <v>8514.9</v>
          </cell>
          <cell r="P3277">
            <v>69836.34</v>
          </cell>
          <cell r="Q3277">
            <v>783.51</v>
          </cell>
          <cell r="R3277">
            <v>122</v>
          </cell>
          <cell r="S3277">
            <v>935</v>
          </cell>
          <cell r="T3277" t="str">
            <v>Амортизация (канализация)</v>
          </cell>
          <cell r="U3277">
            <v>24000</v>
          </cell>
          <cell r="V3277">
            <v>56.6</v>
          </cell>
          <cell r="W3277">
            <v>23</v>
          </cell>
          <cell r="X3277">
            <v>33.6</v>
          </cell>
          <cell r="Y3277">
            <v>40.636042402826853</v>
          </cell>
          <cell r="Z3277">
            <v>9752.6501766784459</v>
          </cell>
          <cell r="AA3277">
            <v>14247.349823321554</v>
          </cell>
          <cell r="AB3277">
            <v>0.20401054556011319</v>
          </cell>
          <cell r="AC3277">
            <v>-62366.760782288642</v>
          </cell>
          <cell r="AD3277">
            <v>-6777.7706056101924</v>
          </cell>
          <cell r="AE3277">
            <v>15984.479217711363</v>
          </cell>
          <cell r="AF3277">
            <v>1737.1293943898072</v>
          </cell>
          <cell r="AG3277">
            <v>59.941797066417614</v>
          </cell>
          <cell r="AH3277">
            <v>35.335689045936398</v>
          </cell>
        </row>
        <row r="3278">
          <cell r="A3278">
            <v>6219</v>
          </cell>
          <cell r="B3278" t="str">
            <v>Стенка</v>
          </cell>
          <cell r="C3278">
            <v>8</v>
          </cell>
          <cell r="D3278" t="str">
            <v>13</v>
          </cell>
          <cell r="E3278" t="str">
            <v>11.05.05</v>
          </cell>
          <cell r="F3278" t="str">
            <v/>
          </cell>
          <cell r="G3278" t="str">
            <v xml:space="preserve">  .  .</v>
          </cell>
          <cell r="H3278">
            <v>1486.18</v>
          </cell>
          <cell r="I3278">
            <v>0</v>
          </cell>
          <cell r="J3278">
            <v>0</v>
          </cell>
          <cell r="K3278">
            <v>1486.18</v>
          </cell>
          <cell r="L3278">
            <v>0</v>
          </cell>
          <cell r="M3278">
            <v>9.91</v>
          </cell>
          <cell r="N3278">
            <v>9.91</v>
          </cell>
          <cell r="O3278">
            <v>287.29000000000002</v>
          </cell>
          <cell r="P3278">
            <v>1198.8900000000001</v>
          </cell>
          <cell r="Q3278">
            <v>7.43</v>
          </cell>
          <cell r="R3278">
            <v>125</v>
          </cell>
          <cell r="S3278">
            <v>935</v>
          </cell>
          <cell r="T3278" t="str">
            <v>амортизация (Очистка воды)</v>
          </cell>
          <cell r="U3278">
            <v>8000</v>
          </cell>
          <cell r="V3278">
            <v>25</v>
          </cell>
          <cell r="W3278">
            <v>14</v>
          </cell>
          <cell r="X3278">
            <v>11</v>
          </cell>
          <cell r="Y3278">
            <v>56</v>
          </cell>
          <cell r="Z3278">
            <v>4480</v>
          </cell>
          <cell r="AA3278">
            <v>3520</v>
          </cell>
          <cell r="AB3278">
            <v>2.9360491788237448</v>
          </cell>
          <cell r="AC3278">
            <v>2877.3175685842734</v>
          </cell>
          <cell r="AD3278">
            <v>556.20756858427376</v>
          </cell>
          <cell r="AE3278">
            <v>4363.4975685842737</v>
          </cell>
          <cell r="AF3278">
            <v>843.49756858427372</v>
          </cell>
          <cell r="AG3278">
            <v>29.089983790561828</v>
          </cell>
          <cell r="AH3278">
            <v>26.666666666666668</v>
          </cell>
        </row>
        <row r="3279">
          <cell r="A3279">
            <v>6221</v>
          </cell>
          <cell r="B3279" t="str">
            <v>Комплект мебели СП</v>
          </cell>
          <cell r="C3279">
            <v>10</v>
          </cell>
          <cell r="D3279" t="str">
            <v>10</v>
          </cell>
          <cell r="E3279" t="str">
            <v>11.05.05</v>
          </cell>
          <cell r="F3279" t="str">
            <v/>
          </cell>
          <cell r="G3279" t="str">
            <v xml:space="preserve">  .  .</v>
          </cell>
          <cell r="H3279">
            <v>2905.53</v>
          </cell>
          <cell r="I3279">
            <v>0</v>
          </cell>
          <cell r="J3279">
            <v>0</v>
          </cell>
          <cell r="K3279">
            <v>2905.53</v>
          </cell>
          <cell r="L3279">
            <v>0</v>
          </cell>
          <cell r="M3279">
            <v>24.21</v>
          </cell>
          <cell r="N3279">
            <v>24.21</v>
          </cell>
          <cell r="O3279">
            <v>701.85</v>
          </cell>
          <cell r="P3279">
            <v>2203.6799999999998</v>
          </cell>
          <cell r="Q3279">
            <v>14.53</v>
          </cell>
          <cell r="R3279">
            <v>125</v>
          </cell>
          <cell r="S3279">
            <v>935</v>
          </cell>
          <cell r="T3279" t="str">
            <v>амортизация (Очистка воды)</v>
          </cell>
          <cell r="U3279">
            <v>52000</v>
          </cell>
          <cell r="V3279">
            <v>19</v>
          </cell>
          <cell r="W3279">
            <v>11</v>
          </cell>
          <cell r="X3279">
            <v>8</v>
          </cell>
          <cell r="Y3279">
            <v>57.894736842105267</v>
          </cell>
          <cell r="Z3279">
            <v>30105.263157894737</v>
          </cell>
          <cell r="AA3279">
            <v>21894.736842105263</v>
          </cell>
          <cell r="AB3279">
            <v>9.9355336719057501</v>
          </cell>
          <cell r="AC3279">
            <v>25962.461149732317</v>
          </cell>
          <cell r="AD3279">
            <v>6271.4043076270509</v>
          </cell>
          <cell r="AE3279">
            <v>28867.991149732316</v>
          </cell>
          <cell r="AF3279">
            <v>6973.2543076270513</v>
          </cell>
          <cell r="AG3279">
            <v>240.56659291443597</v>
          </cell>
          <cell r="AH3279">
            <v>228.07017543859649</v>
          </cell>
        </row>
        <row r="3280">
          <cell r="A3280">
            <v>6223</v>
          </cell>
          <cell r="B3280" t="str">
            <v>Холодильник</v>
          </cell>
          <cell r="C3280">
            <v>15</v>
          </cell>
          <cell r="D3280" t="str">
            <v>7</v>
          </cell>
          <cell r="E3280" t="str">
            <v>11.05.05</v>
          </cell>
          <cell r="F3280" t="str">
            <v/>
          </cell>
          <cell r="G3280" t="str">
            <v xml:space="preserve">  .  .</v>
          </cell>
          <cell r="H3280">
            <v>0.01</v>
          </cell>
          <cell r="I3280">
            <v>0</v>
          </cell>
          <cell r="J3280">
            <v>0</v>
          </cell>
          <cell r="K3280">
            <v>0.01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0.01</v>
          </cell>
          <cell r="Q3280">
            <v>0</v>
          </cell>
          <cell r="R3280">
            <v>123</v>
          </cell>
          <cell r="S3280">
            <v>935</v>
          </cell>
          <cell r="T3280" t="str">
            <v>Амортизация Подъем воды</v>
          </cell>
          <cell r="U3280">
            <v>10000</v>
          </cell>
          <cell r="V3280">
            <v>13</v>
          </cell>
          <cell r="W3280">
            <v>8</v>
          </cell>
          <cell r="X3280">
            <v>5</v>
          </cell>
          <cell r="Y3280">
            <v>61.53846153846154</v>
          </cell>
          <cell r="Z3280">
            <v>6153.8461538461543</v>
          </cell>
          <cell r="AA3280">
            <v>3846.1538461538457</v>
          </cell>
          <cell r="AB3280">
            <v>384615.38461538457</v>
          </cell>
          <cell r="AC3280">
            <v>3846.1438461538455</v>
          </cell>
          <cell r="AD3280">
            <v>0</v>
          </cell>
          <cell r="AE3280">
            <v>3846.1538461538457</v>
          </cell>
          <cell r="AF3280">
            <v>0</v>
          </cell>
          <cell r="AG3280">
            <v>48.076923076923073</v>
          </cell>
          <cell r="AH3280">
            <v>64.102564102564102</v>
          </cell>
        </row>
        <row r="3281">
          <cell r="A3281">
            <v>6224</v>
          </cell>
          <cell r="B3281" t="str">
            <v>Комплект мебели-прихожая</v>
          </cell>
          <cell r="C3281">
            <v>10</v>
          </cell>
          <cell r="D3281" t="str">
            <v>10</v>
          </cell>
          <cell r="E3281" t="str">
            <v>11.05.05</v>
          </cell>
          <cell r="F3281" t="str">
            <v/>
          </cell>
          <cell r="G3281" t="str">
            <v xml:space="preserve">  .  .</v>
          </cell>
          <cell r="H3281">
            <v>2490.1799999999998</v>
          </cell>
          <cell r="I3281">
            <v>0</v>
          </cell>
          <cell r="J3281">
            <v>0</v>
          </cell>
          <cell r="K3281">
            <v>2490.1799999999998</v>
          </cell>
          <cell r="L3281">
            <v>0</v>
          </cell>
          <cell r="M3281">
            <v>20.75</v>
          </cell>
          <cell r="N3281">
            <v>20.75</v>
          </cell>
          <cell r="O3281">
            <v>601.54999999999995</v>
          </cell>
          <cell r="P3281">
            <v>1888.63</v>
          </cell>
          <cell r="Q3281">
            <v>12.45</v>
          </cell>
          <cell r="R3281">
            <v>125</v>
          </cell>
          <cell r="S3281">
            <v>935</v>
          </cell>
          <cell r="T3281" t="str">
            <v>амортизация (Очистка воды)</v>
          </cell>
          <cell r="U3281">
            <v>3000</v>
          </cell>
          <cell r="V3281">
            <v>19</v>
          </cell>
          <cell r="W3281">
            <v>11</v>
          </cell>
          <cell r="X3281">
            <v>8</v>
          </cell>
          <cell r="Y3281">
            <v>57.894736842105267</v>
          </cell>
          <cell r="Z3281">
            <v>1736.8421052631579</v>
          </cell>
          <cell r="AA3281">
            <v>1263.1578947368421</v>
          </cell>
          <cell r="AB3281">
            <v>0.66882231815487525</v>
          </cell>
          <cell r="AC3281">
            <v>-824.69203977709276</v>
          </cell>
          <cell r="AD3281">
            <v>-199.21993451393479</v>
          </cell>
          <cell r="AE3281">
            <v>1665.4879602229071</v>
          </cell>
          <cell r="AF3281">
            <v>402.33006548606517</v>
          </cell>
          <cell r="AG3281">
            <v>13.879066335190892</v>
          </cell>
          <cell r="AH3281">
            <v>13.157894736842104</v>
          </cell>
        </row>
        <row r="3282">
          <cell r="A3282">
            <v>6226</v>
          </cell>
          <cell r="B3282" t="str">
            <v>Набор мягкой мебели</v>
          </cell>
          <cell r="C3282">
            <v>10</v>
          </cell>
          <cell r="D3282" t="str">
            <v>10</v>
          </cell>
          <cell r="E3282" t="str">
            <v>11.05.05</v>
          </cell>
          <cell r="F3282" t="str">
            <v/>
          </cell>
          <cell r="G3282" t="str">
            <v xml:space="preserve">  .  .</v>
          </cell>
          <cell r="H3282">
            <v>2594.11</v>
          </cell>
          <cell r="I3282">
            <v>0</v>
          </cell>
          <cell r="J3282">
            <v>0</v>
          </cell>
          <cell r="K3282">
            <v>2594.11</v>
          </cell>
          <cell r="L3282">
            <v>0</v>
          </cell>
          <cell r="M3282">
            <v>21.62</v>
          </cell>
          <cell r="N3282">
            <v>21.62</v>
          </cell>
          <cell r="O3282">
            <v>626.76</v>
          </cell>
          <cell r="P3282">
            <v>1967.35</v>
          </cell>
          <cell r="Q3282">
            <v>12.97</v>
          </cell>
          <cell r="R3282">
            <v>125</v>
          </cell>
          <cell r="S3282">
            <v>935</v>
          </cell>
          <cell r="T3282" t="str">
            <v>амортизация (Очистка воды)</v>
          </cell>
          <cell r="U3282">
            <v>30000</v>
          </cell>
          <cell r="V3282">
            <v>19</v>
          </cell>
          <cell r="W3282">
            <v>11</v>
          </cell>
          <cell r="X3282">
            <v>8</v>
          </cell>
          <cell r="Y3282">
            <v>57.894736842105267</v>
          </cell>
          <cell r="Z3282">
            <v>17368.42105263158</v>
          </cell>
          <cell r="AA3282">
            <v>12631.57894736842</v>
          </cell>
          <cell r="AB3282">
            <v>6.4206058644208808</v>
          </cell>
          <cell r="AC3282">
            <v>14061.647878952852</v>
          </cell>
          <cell r="AD3282">
            <v>3397.4189315844314</v>
          </cell>
          <cell r="AE3282">
            <v>16655.757878952852</v>
          </cell>
          <cell r="AF3282">
            <v>4024.1789315844317</v>
          </cell>
          <cell r="AG3282">
            <v>138.79798232460709</v>
          </cell>
          <cell r="AH3282">
            <v>131.57894736842107</v>
          </cell>
        </row>
        <row r="3283">
          <cell r="A3283">
            <v>6227</v>
          </cell>
          <cell r="B3283" t="str">
            <v>Вод-д кд.149 по ул Космонавтов  38п.м</v>
          </cell>
          <cell r="C3283">
            <v>4</v>
          </cell>
          <cell r="D3283" t="str">
            <v>25</v>
          </cell>
          <cell r="E3283" t="str">
            <v>11.05.05</v>
          </cell>
          <cell r="F3283" t="str">
            <v/>
          </cell>
          <cell r="G3283" t="str">
            <v xml:space="preserve">  .  .</v>
          </cell>
          <cell r="H3283">
            <v>1718.47</v>
          </cell>
          <cell r="I3283">
            <v>0</v>
          </cell>
          <cell r="J3283">
            <v>0</v>
          </cell>
          <cell r="K3283">
            <v>1718.47</v>
          </cell>
          <cell r="L3283">
            <v>0</v>
          </cell>
          <cell r="M3283">
            <v>5.73</v>
          </cell>
          <cell r="N3283">
            <v>5.73</v>
          </cell>
          <cell r="O3283">
            <v>166.11</v>
          </cell>
          <cell r="P3283">
            <v>1552.36</v>
          </cell>
          <cell r="Q3283">
            <v>8.59</v>
          </cell>
          <cell r="R3283">
            <v>123</v>
          </cell>
          <cell r="S3283">
            <v>935</v>
          </cell>
          <cell r="T3283" t="str">
            <v>Амортизация (водопровод)</v>
          </cell>
          <cell r="U3283">
            <v>17100</v>
          </cell>
          <cell r="V3283">
            <v>35</v>
          </cell>
          <cell r="W3283">
            <v>10</v>
          </cell>
          <cell r="X3283">
            <v>25</v>
          </cell>
          <cell r="Y3283">
            <v>28.571428571428569</v>
          </cell>
          <cell r="Z3283">
            <v>4885.7142857142853</v>
          </cell>
          <cell r="AA3283">
            <v>12214.285714285714</v>
          </cell>
          <cell r="AB3283">
            <v>7.8682043561324146</v>
          </cell>
          <cell r="AC3283">
            <v>11802.803139882872</v>
          </cell>
          <cell r="AD3283">
            <v>1140.8774255971557</v>
          </cell>
          <cell r="AE3283">
            <v>13521.273139882871</v>
          </cell>
          <cell r="AF3283">
            <v>1306.9874255971558</v>
          </cell>
          <cell r="AG3283">
            <v>45.070910466276239</v>
          </cell>
          <cell r="AH3283">
            <v>40.714285714285715</v>
          </cell>
        </row>
        <row r="3284">
          <cell r="A3284">
            <v>6228</v>
          </cell>
          <cell r="B3284" t="str">
            <v>Вод-д по ул Белинского 4,1,2  522,76м</v>
          </cell>
          <cell r="C3284">
            <v>4</v>
          </cell>
          <cell r="D3284" t="str">
            <v>25</v>
          </cell>
          <cell r="E3284" t="str">
            <v>11.05.05</v>
          </cell>
          <cell r="F3284" t="str">
            <v/>
          </cell>
          <cell r="G3284" t="str">
            <v xml:space="preserve">  .  .</v>
          </cell>
          <cell r="H3284">
            <v>212883.77</v>
          </cell>
          <cell r="I3284">
            <v>0</v>
          </cell>
          <cell r="J3284">
            <v>0</v>
          </cell>
          <cell r="K3284">
            <v>212883.77</v>
          </cell>
          <cell r="L3284">
            <v>0</v>
          </cell>
          <cell r="M3284">
            <v>709.61</v>
          </cell>
          <cell r="N3284">
            <v>709.61</v>
          </cell>
          <cell r="O3284">
            <v>20571.59</v>
          </cell>
          <cell r="P3284">
            <v>192312.18</v>
          </cell>
          <cell r="Q3284">
            <v>1064.42</v>
          </cell>
          <cell r="R3284">
            <v>123</v>
          </cell>
          <cell r="S3284">
            <v>935</v>
          </cell>
          <cell r="T3284" t="str">
            <v>Амортизация (водопровод)</v>
          </cell>
          <cell r="U3284">
            <v>2074741</v>
          </cell>
          <cell r="V3284">
            <v>41</v>
          </cell>
          <cell r="W3284">
            <v>10</v>
          </cell>
          <cell r="X3284">
            <v>31</v>
          </cell>
          <cell r="Y3284">
            <v>24.390243902439025</v>
          </cell>
          <cell r="Z3284">
            <v>506034.39024390245</v>
          </cell>
          <cell r="AA3284">
            <v>1568706.6097560977</v>
          </cell>
          <cell r="AB3284">
            <v>8.1570840170190877</v>
          </cell>
          <cell r="AC3284">
            <v>1523627.0277497675</v>
          </cell>
          <cell r="AD3284">
            <v>147232.59799366971</v>
          </cell>
          <cell r="AE3284">
            <v>1736510.7977497675</v>
          </cell>
          <cell r="AF3284">
            <v>167804.18799366971</v>
          </cell>
          <cell r="AG3284">
            <v>5788.3693258325584</v>
          </cell>
          <cell r="AH3284">
            <v>4216.9532520325201</v>
          </cell>
        </row>
        <row r="3285">
          <cell r="A3285">
            <v>6231</v>
          </cell>
          <cell r="B3285" t="str">
            <v>Компьютер (от фирмы ТИМ+)</v>
          </cell>
          <cell r="C3285">
            <v>30</v>
          </cell>
          <cell r="D3285" t="str">
            <v>3</v>
          </cell>
          <cell r="E3285" t="str">
            <v>11.05.05</v>
          </cell>
          <cell r="F3285" t="str">
            <v/>
          </cell>
          <cell r="G3285" t="str">
            <v xml:space="preserve">  .  .</v>
          </cell>
          <cell r="H3285">
            <v>0.01</v>
          </cell>
          <cell r="I3285">
            <v>0</v>
          </cell>
          <cell r="J3285">
            <v>0</v>
          </cell>
          <cell r="K3285">
            <v>0.01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0.01</v>
          </cell>
          <cell r="Q3285">
            <v>0</v>
          </cell>
          <cell r="R3285">
            <v>123</v>
          </cell>
          <cell r="S3285">
            <v>935</v>
          </cell>
          <cell r="T3285" t="str">
            <v/>
          </cell>
          <cell r="U3285">
            <v>15000</v>
          </cell>
          <cell r="V3285">
            <v>10</v>
          </cell>
          <cell r="W3285">
            <v>9</v>
          </cell>
          <cell r="X3285">
            <v>1</v>
          </cell>
          <cell r="Y3285">
            <v>90</v>
          </cell>
          <cell r="Z3285">
            <v>13500</v>
          </cell>
          <cell r="AA3285">
            <v>1500</v>
          </cell>
          <cell r="AB3285">
            <v>150000</v>
          </cell>
          <cell r="AC3285">
            <v>1499.99</v>
          </cell>
          <cell r="AD3285">
            <v>0</v>
          </cell>
          <cell r="AE3285">
            <v>1500</v>
          </cell>
          <cell r="AF3285">
            <v>0</v>
          </cell>
          <cell r="AG3285">
            <v>37.5</v>
          </cell>
          <cell r="AH3285">
            <v>125</v>
          </cell>
        </row>
        <row r="3286">
          <cell r="A3286">
            <v>6232</v>
          </cell>
          <cell r="B3286" t="str">
            <v>Вод.сети к дом.Ж/Д р-на от ВОДЧ-7</v>
          </cell>
          <cell r="C3286">
            <v>4</v>
          </cell>
          <cell r="D3286" t="str">
            <v>25</v>
          </cell>
          <cell r="E3286" t="str">
            <v>11.05.05</v>
          </cell>
          <cell r="F3286" t="str">
            <v>41647 п.м.</v>
          </cell>
          <cell r="G3286" t="str">
            <v xml:space="preserve">  .  .</v>
          </cell>
          <cell r="H3286">
            <v>14772582.4</v>
          </cell>
          <cell r="I3286">
            <v>0</v>
          </cell>
          <cell r="J3286">
            <v>0</v>
          </cell>
          <cell r="K3286">
            <v>14772582.4</v>
          </cell>
          <cell r="L3286">
            <v>0</v>
          </cell>
          <cell r="M3286">
            <v>49241.94</v>
          </cell>
          <cell r="N3286">
            <v>49241.94</v>
          </cell>
          <cell r="O3286">
            <v>1061982.55</v>
          </cell>
          <cell r="P3286">
            <v>13710599.85</v>
          </cell>
          <cell r="Q3286">
            <v>73862.91</v>
          </cell>
          <cell r="R3286">
            <v>123</v>
          </cell>
          <cell r="S3286">
            <v>935</v>
          </cell>
          <cell r="T3286" t="str">
            <v>Амортизация (водопровод)</v>
          </cell>
          <cell r="U3286">
            <v>87292112</v>
          </cell>
          <cell r="V3286">
            <v>56</v>
          </cell>
          <cell r="W3286">
            <v>26</v>
          </cell>
          <cell r="X3286">
            <v>30</v>
          </cell>
          <cell r="Y3286">
            <v>46.428571428571431</v>
          </cell>
          <cell r="Z3286">
            <v>40528480.571428575</v>
          </cell>
          <cell r="AA3286">
            <v>46763631.428571425</v>
          </cell>
          <cell r="AB3286">
            <v>3.4107648053466768</v>
          </cell>
          <cell r="AC3286">
            <v>35613221.734003745</v>
          </cell>
          <cell r="AD3286">
            <v>2560190.1554323174</v>
          </cell>
          <cell r="AE3286">
            <v>50385804.134003744</v>
          </cell>
          <cell r="AF3286">
            <v>3622172.7054323172</v>
          </cell>
          <cell r="AG3286">
            <v>167952.68044667915</v>
          </cell>
          <cell r="AH3286">
            <v>129898.9761904762</v>
          </cell>
        </row>
        <row r="3287">
          <cell r="A3287">
            <v>6233</v>
          </cell>
          <cell r="B3287" t="str">
            <v>Вод-д насосная станция К-Сортир.от ВОДЧ-7</v>
          </cell>
          <cell r="C3287">
            <v>2.1</v>
          </cell>
          <cell r="D3287" t="str">
            <v>48</v>
          </cell>
          <cell r="E3287" t="str">
            <v>11.05.05</v>
          </cell>
          <cell r="F3287" t="str">
            <v/>
          </cell>
          <cell r="G3287" t="str">
            <v xml:space="preserve">  .  .</v>
          </cell>
          <cell r="H3287">
            <v>104905.91</v>
          </cell>
          <cell r="I3287">
            <v>0</v>
          </cell>
          <cell r="J3287">
            <v>0</v>
          </cell>
          <cell r="K3287">
            <v>104905.91</v>
          </cell>
          <cell r="L3287">
            <v>0</v>
          </cell>
          <cell r="M3287">
            <v>183.59</v>
          </cell>
          <cell r="N3287">
            <v>183.59</v>
          </cell>
          <cell r="O3287">
            <v>848.96</v>
          </cell>
          <cell r="P3287">
            <v>104056.95</v>
          </cell>
          <cell r="Q3287">
            <v>1049.06</v>
          </cell>
          <cell r="R3287">
            <v>122</v>
          </cell>
          <cell r="S3287">
            <v>935</v>
          </cell>
          <cell r="T3287" t="str">
            <v>Амортизация Подъем воды</v>
          </cell>
          <cell r="U3287">
            <v>1324500</v>
          </cell>
          <cell r="V3287">
            <v>85.2</v>
          </cell>
          <cell r="W3287">
            <v>10</v>
          </cell>
          <cell r="X3287">
            <v>75.2</v>
          </cell>
          <cell r="Y3287">
            <v>11.737089201877934</v>
          </cell>
          <cell r="Z3287">
            <v>155457.74647887325</v>
          </cell>
          <cell r="AA3287">
            <v>1169042.2535211267</v>
          </cell>
          <cell r="AB3287">
            <v>11.234638854215184</v>
          </cell>
          <cell r="AC3287">
            <v>1073674.1025228014</v>
          </cell>
          <cell r="AD3287">
            <v>8688.7990016745243</v>
          </cell>
          <cell r="AE3287">
            <v>1178580.0125228013</v>
          </cell>
          <cell r="AF3287">
            <v>9537.7590016745235</v>
          </cell>
          <cell r="AG3287">
            <v>2062.5150219149023</v>
          </cell>
          <cell r="AH3287">
            <v>1295.4812206572769</v>
          </cell>
        </row>
        <row r="3288">
          <cell r="A3288">
            <v>6234</v>
          </cell>
          <cell r="B3288" t="str">
            <v>Вод-д транзит.по Совет.р-ну 611п.м</v>
          </cell>
          <cell r="C3288">
            <v>4</v>
          </cell>
          <cell r="D3288" t="str">
            <v>25</v>
          </cell>
          <cell r="E3288" t="str">
            <v>11.05.05</v>
          </cell>
          <cell r="F3288" t="str">
            <v/>
          </cell>
          <cell r="G3288" t="str">
            <v xml:space="preserve">  .  .</v>
          </cell>
          <cell r="H3288">
            <v>36678.83</v>
          </cell>
          <cell r="I3288">
            <v>0</v>
          </cell>
          <cell r="J3288">
            <v>0</v>
          </cell>
          <cell r="K3288">
            <v>36678.83</v>
          </cell>
          <cell r="L3288">
            <v>0</v>
          </cell>
          <cell r="M3288">
            <v>122.26</v>
          </cell>
          <cell r="N3288">
            <v>122.26</v>
          </cell>
          <cell r="O3288">
            <v>3544.32</v>
          </cell>
          <cell r="P3288">
            <v>33134.51</v>
          </cell>
          <cell r="Q3288">
            <v>183.39</v>
          </cell>
          <cell r="R3288">
            <v>123</v>
          </cell>
          <cell r="S3288">
            <v>935</v>
          </cell>
          <cell r="T3288" t="str">
            <v>Амортизация (водопровод)</v>
          </cell>
          <cell r="U3288">
            <v>274950</v>
          </cell>
          <cell r="V3288">
            <v>35</v>
          </cell>
          <cell r="W3288">
            <v>10</v>
          </cell>
          <cell r="X3288">
            <v>25</v>
          </cell>
          <cell r="Y3288">
            <v>28.571428571428569</v>
          </cell>
          <cell r="Z3288">
            <v>78557.142857142855</v>
          </cell>
          <cell r="AA3288">
            <v>196392.85714285716</v>
          </cell>
          <cell r="AB3288">
            <v>5.9271393222008459</v>
          </cell>
          <cell r="AC3288">
            <v>180721.70558532007</v>
          </cell>
          <cell r="AD3288">
            <v>17463.358442462904</v>
          </cell>
          <cell r="AE3288">
            <v>217400.53558532009</v>
          </cell>
          <cell r="AF3288">
            <v>21007.678442462904</v>
          </cell>
          <cell r="AG3288">
            <v>724.66845195106691</v>
          </cell>
          <cell r="AH3288">
            <v>654.64285714285711</v>
          </cell>
        </row>
        <row r="3289">
          <cell r="A3289">
            <v>6235</v>
          </cell>
          <cell r="B3289" t="str">
            <v>Вод-д транзит.по Октябрьск.р-ну 3930п.м</v>
          </cell>
          <cell r="C3289">
            <v>4</v>
          </cell>
          <cell r="D3289" t="str">
            <v>25</v>
          </cell>
          <cell r="E3289" t="str">
            <v>11.05.05</v>
          </cell>
          <cell r="F3289" t="str">
            <v/>
          </cell>
          <cell r="G3289" t="str">
            <v xml:space="preserve">  .  .</v>
          </cell>
          <cell r="H3289">
            <v>292609.01</v>
          </cell>
          <cell r="I3289">
            <v>0</v>
          </cell>
          <cell r="J3289">
            <v>0</v>
          </cell>
          <cell r="K3289">
            <v>292609.01</v>
          </cell>
          <cell r="L3289">
            <v>0</v>
          </cell>
          <cell r="M3289">
            <v>975.36</v>
          </cell>
          <cell r="N3289">
            <v>975.36</v>
          </cell>
          <cell r="O3289">
            <v>19543.2</v>
          </cell>
          <cell r="P3289">
            <v>273065.81</v>
          </cell>
          <cell r="Q3289">
            <v>1463.05</v>
          </cell>
          <cell r="R3289">
            <v>123</v>
          </cell>
          <cell r="S3289">
            <v>935</v>
          </cell>
          <cell r="T3289" t="str">
            <v>Амортизация (водопровод)</v>
          </cell>
          <cell r="U3289">
            <v>1768500</v>
          </cell>
          <cell r="V3289">
            <v>47</v>
          </cell>
          <cell r="W3289">
            <v>44</v>
          </cell>
          <cell r="X3289">
            <v>3</v>
          </cell>
          <cell r="Y3289">
            <v>93.61702127659575</v>
          </cell>
          <cell r="Z3289">
            <v>1655617.0212765958</v>
          </cell>
          <cell r="AA3289">
            <v>112882.97872340423</v>
          </cell>
          <cell r="AB3289">
            <v>0.413391111554406</v>
          </cell>
          <cell r="AC3289">
            <v>-171647.0461052657</v>
          </cell>
          <cell r="AD3289">
            <v>-11464.214828669934</v>
          </cell>
          <cell r="AE3289">
            <v>120961.9638947343</v>
          </cell>
          <cell r="AF3289">
            <v>8078.9851713300668</v>
          </cell>
          <cell r="AG3289">
            <v>403.206546315781</v>
          </cell>
          <cell r="AH3289">
            <v>3135.63829787234</v>
          </cell>
        </row>
        <row r="3290">
          <cell r="A3290">
            <v>6236</v>
          </cell>
          <cell r="B3290" t="str">
            <v>Вод-д транзит.по Киров.р-ну 620 п.м</v>
          </cell>
          <cell r="C3290">
            <v>4</v>
          </cell>
          <cell r="D3290" t="str">
            <v>25</v>
          </cell>
          <cell r="E3290" t="str">
            <v>11.05.05</v>
          </cell>
          <cell r="F3290" t="str">
            <v/>
          </cell>
          <cell r="G3290" t="str">
            <v xml:space="preserve">  .  .</v>
          </cell>
          <cell r="H3290">
            <v>608903.97</v>
          </cell>
          <cell r="I3290">
            <v>0</v>
          </cell>
          <cell r="J3290">
            <v>0</v>
          </cell>
          <cell r="K3290">
            <v>608903.97</v>
          </cell>
          <cell r="L3290">
            <v>0</v>
          </cell>
          <cell r="M3290">
            <v>2029.68</v>
          </cell>
          <cell r="N3290">
            <v>2029.68</v>
          </cell>
          <cell r="O3290">
            <v>58840.42</v>
          </cell>
          <cell r="P3290">
            <v>550063.55000000005</v>
          </cell>
          <cell r="Q3290">
            <v>3044.52</v>
          </cell>
          <cell r="R3290">
            <v>123</v>
          </cell>
          <cell r="S3290">
            <v>935</v>
          </cell>
          <cell r="T3290" t="str">
            <v>Амортизация (водопровод)</v>
          </cell>
          <cell r="U3290">
            <v>279000</v>
          </cell>
          <cell r="V3290">
            <v>36</v>
          </cell>
          <cell r="W3290">
            <v>11</v>
          </cell>
          <cell r="X3290">
            <v>25</v>
          </cell>
          <cell r="Y3290">
            <v>30.555555555555557</v>
          </cell>
          <cell r="Z3290">
            <v>85250</v>
          </cell>
          <cell r="AA3290">
            <v>193750</v>
          </cell>
          <cell r="AB3290">
            <v>0.35223202846289303</v>
          </cell>
          <cell r="AC3290">
            <v>-394428.48950779141</v>
          </cell>
          <cell r="AD3290">
            <v>-38114.939507791423</v>
          </cell>
          <cell r="AE3290">
            <v>214475.48049220856</v>
          </cell>
          <cell r="AF3290">
            <v>20725.480492208575</v>
          </cell>
          <cell r="AG3290">
            <v>714.91826830736181</v>
          </cell>
          <cell r="AH3290">
            <v>645.83333333333337</v>
          </cell>
        </row>
        <row r="3291">
          <cell r="A3291">
            <v>6237</v>
          </cell>
          <cell r="B3291" t="str">
            <v>Вод-д транзит.по Ленин.р-ну 2967 п.м</v>
          </cell>
          <cell r="C3291">
            <v>4</v>
          </cell>
          <cell r="D3291" t="str">
            <v>25</v>
          </cell>
          <cell r="E3291" t="str">
            <v>11.05.05</v>
          </cell>
          <cell r="F3291" t="str">
            <v/>
          </cell>
          <cell r="G3291" t="str">
            <v xml:space="preserve">  .  .</v>
          </cell>
          <cell r="H3291">
            <v>407527.81</v>
          </cell>
          <cell r="I3291">
            <v>0</v>
          </cell>
          <cell r="J3291">
            <v>0</v>
          </cell>
          <cell r="K3291">
            <v>407527.81</v>
          </cell>
          <cell r="L3291">
            <v>0</v>
          </cell>
          <cell r="M3291">
            <v>1358.43</v>
          </cell>
          <cell r="N3291">
            <v>1358.43</v>
          </cell>
          <cell r="O3291">
            <v>20543.759999999998</v>
          </cell>
          <cell r="P3291">
            <v>386984.05</v>
          </cell>
          <cell r="Q3291">
            <v>2037.64</v>
          </cell>
          <cell r="R3291">
            <v>123</v>
          </cell>
          <cell r="S3291">
            <v>935</v>
          </cell>
          <cell r="T3291" t="str">
            <v>Амортизация (водопровод)</v>
          </cell>
          <cell r="U3291">
            <v>1335150</v>
          </cell>
          <cell r="V3291">
            <v>35</v>
          </cell>
          <cell r="W3291">
            <v>10</v>
          </cell>
          <cell r="X3291">
            <v>25</v>
          </cell>
          <cell r="Y3291">
            <v>28.571428571428569</v>
          </cell>
          <cell r="Z3291">
            <v>381471.42857142852</v>
          </cell>
          <cell r="AA3291">
            <v>953678.57142857148</v>
          </cell>
          <cell r="AB3291">
            <v>2.4643872827021465</v>
          </cell>
          <cell r="AC3291">
            <v>596778.54231145652</v>
          </cell>
          <cell r="AD3291">
            <v>30084.020882885048</v>
          </cell>
          <cell r="AE3291">
            <v>1004306.3523114566</v>
          </cell>
          <cell r="AF3291">
            <v>50627.780882885047</v>
          </cell>
          <cell r="AG3291">
            <v>3347.6878410381887</v>
          </cell>
          <cell r="AH3291">
            <v>3178.9285714285711</v>
          </cell>
        </row>
        <row r="3292">
          <cell r="A3292">
            <v>6238</v>
          </cell>
          <cell r="B3292" t="str">
            <v>Вод-д к дом.по ул.Космон от Лесстройтор</v>
          </cell>
          <cell r="C3292">
            <v>4</v>
          </cell>
          <cell r="D3292" t="str">
            <v>25</v>
          </cell>
          <cell r="E3292" t="str">
            <v>11.05.05</v>
          </cell>
          <cell r="F3292" t="str">
            <v/>
          </cell>
          <cell r="G3292" t="str">
            <v xml:space="preserve">  .  .</v>
          </cell>
          <cell r="H3292">
            <v>1760.5</v>
          </cell>
          <cell r="I3292">
            <v>0</v>
          </cell>
          <cell r="J3292">
            <v>0</v>
          </cell>
          <cell r="K3292">
            <v>1760.5</v>
          </cell>
          <cell r="L3292">
            <v>0</v>
          </cell>
          <cell r="M3292">
            <v>5.87</v>
          </cell>
          <cell r="N3292">
            <v>5.87</v>
          </cell>
          <cell r="O3292">
            <v>170.17</v>
          </cell>
          <cell r="P3292">
            <v>1590.33</v>
          </cell>
          <cell r="Q3292">
            <v>8.8000000000000007</v>
          </cell>
          <cell r="R3292">
            <v>123</v>
          </cell>
          <cell r="S3292">
            <v>935</v>
          </cell>
          <cell r="T3292" t="str">
            <v>Амортизация (водопровод)</v>
          </cell>
          <cell r="U3292">
            <v>17100</v>
          </cell>
          <cell r="V3292">
            <v>35</v>
          </cell>
          <cell r="W3292">
            <v>10</v>
          </cell>
          <cell r="X3292">
            <v>25</v>
          </cell>
          <cell r="Y3292">
            <v>28.571428571428569</v>
          </cell>
          <cell r="Z3292">
            <v>4885.7142857142853</v>
          </cell>
          <cell r="AA3292">
            <v>12214.285714285714</v>
          </cell>
          <cell r="AB3292">
            <v>7.6803466665948035</v>
          </cell>
          <cell r="AC3292">
            <v>11760.750306540151</v>
          </cell>
          <cell r="AD3292">
            <v>1136.7945922544375</v>
          </cell>
          <cell r="AE3292">
            <v>13521.250306540151</v>
          </cell>
          <cell r="AF3292">
            <v>1306.9645922544375</v>
          </cell>
          <cell r="AG3292">
            <v>45.070834355133833</v>
          </cell>
          <cell r="AH3292">
            <v>40.714285714285715</v>
          </cell>
        </row>
        <row r="3293">
          <cell r="A3293">
            <v>6239</v>
          </cell>
          <cell r="B3293" t="str">
            <v>Экскаватор-погруз (на базе МТЗ-82) ТО-49 от ВОДЧ-7 Т 073</v>
          </cell>
          <cell r="C3293">
            <v>12.5</v>
          </cell>
          <cell r="D3293" t="str">
            <v>8</v>
          </cell>
          <cell r="E3293" t="str">
            <v>11.05.05</v>
          </cell>
          <cell r="F3293" t="str">
            <v>зав № 417063, № дв 201524</v>
          </cell>
          <cell r="G3293" t="str">
            <v>01.01.94</v>
          </cell>
          <cell r="H3293">
            <v>0.01</v>
          </cell>
          <cell r="I3293">
            <v>0</v>
          </cell>
          <cell r="J3293">
            <v>0</v>
          </cell>
          <cell r="K3293">
            <v>0.01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0.01</v>
          </cell>
          <cell r="Q3293">
            <v>0</v>
          </cell>
          <cell r="R3293">
            <v>123</v>
          </cell>
          <cell r="S3293">
            <v>935</v>
          </cell>
          <cell r="T3293" t="str">
            <v>Амортизация Перекачка сточной жидкости</v>
          </cell>
          <cell r="U3293">
            <v>2920000</v>
          </cell>
          <cell r="V3293">
            <v>19</v>
          </cell>
          <cell r="W3293">
            <v>13</v>
          </cell>
          <cell r="X3293">
            <v>6</v>
          </cell>
          <cell r="Y3293">
            <v>68.421052631578945</v>
          </cell>
          <cell r="Z3293">
            <v>1997894.7368421054</v>
          </cell>
          <cell r="AA3293">
            <v>922105.2631578946</v>
          </cell>
          <cell r="AB3293">
            <v>92210526.315789461</v>
          </cell>
          <cell r="AC3293">
            <v>922105.25315789459</v>
          </cell>
          <cell r="AD3293">
            <v>0</v>
          </cell>
          <cell r="AE3293">
            <v>922105.2631578946</v>
          </cell>
          <cell r="AF3293">
            <v>0</v>
          </cell>
          <cell r="AG3293">
            <v>9605.2631578947348</v>
          </cell>
          <cell r="AH3293">
            <v>12807.017543859649</v>
          </cell>
        </row>
        <row r="3294">
          <cell r="A3294">
            <v>6241</v>
          </cell>
          <cell r="B3294" t="str">
            <v>Эл двигатель №3</v>
          </cell>
          <cell r="C3294">
            <v>10</v>
          </cell>
          <cell r="D3294" t="str">
            <v>10</v>
          </cell>
          <cell r="E3294" t="str">
            <v>11.05.05</v>
          </cell>
          <cell r="F3294" t="str">
            <v/>
          </cell>
          <cell r="G3294" t="str">
            <v xml:space="preserve">  .  .</v>
          </cell>
          <cell r="H3294">
            <v>307439.92</v>
          </cell>
          <cell r="I3294">
            <v>0</v>
          </cell>
          <cell r="J3294">
            <v>0</v>
          </cell>
          <cell r="K3294">
            <v>307439.92</v>
          </cell>
          <cell r="L3294">
            <v>0</v>
          </cell>
          <cell r="M3294">
            <v>2562</v>
          </cell>
          <cell r="N3294">
            <v>2562</v>
          </cell>
          <cell r="O3294">
            <v>74272.38</v>
          </cell>
          <cell r="P3294">
            <v>233167.54</v>
          </cell>
          <cell r="Q3294">
            <v>1537.2</v>
          </cell>
          <cell r="R3294">
            <v>123</v>
          </cell>
          <cell r="S3294">
            <v>935</v>
          </cell>
          <cell r="T3294" t="str">
            <v>амортизация (Очистка воды)</v>
          </cell>
          <cell r="U3294">
            <v>310000</v>
          </cell>
          <cell r="V3294">
            <v>10</v>
          </cell>
          <cell r="W3294">
            <v>2</v>
          </cell>
          <cell r="X3294">
            <v>8</v>
          </cell>
          <cell r="Y3294">
            <v>20</v>
          </cell>
          <cell r="Z3294">
            <v>62000</v>
          </cell>
          <cell r="AA3294">
            <v>248000</v>
          </cell>
          <cell r="AB3294">
            <v>1.0636128853956257</v>
          </cell>
          <cell r="AC3294">
            <v>19557.140397000359</v>
          </cell>
          <cell r="AD3294">
            <v>4724.6803970003675</v>
          </cell>
          <cell r="AE3294">
            <v>326997.06039700034</v>
          </cell>
          <cell r="AF3294">
            <v>78997.060397000372</v>
          </cell>
          <cell r="AG3294">
            <v>2724.9755033083361</v>
          </cell>
          <cell r="AH3294">
            <v>2583.3333333333335</v>
          </cell>
        </row>
        <row r="3295">
          <cell r="A3295">
            <v>6242</v>
          </cell>
          <cell r="B3295" t="str">
            <v>Эл двигатель №3</v>
          </cell>
          <cell r="C3295">
            <v>10</v>
          </cell>
          <cell r="D3295" t="str">
            <v>10</v>
          </cell>
          <cell r="E3295" t="str">
            <v>11.05.05</v>
          </cell>
          <cell r="F3295" t="str">
            <v/>
          </cell>
          <cell r="G3295" t="str">
            <v xml:space="preserve">  .  .</v>
          </cell>
          <cell r="H3295">
            <v>307439.92</v>
          </cell>
          <cell r="I3295">
            <v>0</v>
          </cell>
          <cell r="J3295">
            <v>0</v>
          </cell>
          <cell r="K3295">
            <v>307439.92</v>
          </cell>
          <cell r="L3295">
            <v>0</v>
          </cell>
          <cell r="M3295">
            <v>2562</v>
          </cell>
          <cell r="N3295">
            <v>2562</v>
          </cell>
          <cell r="O3295">
            <v>74272.38</v>
          </cell>
          <cell r="P3295">
            <v>233167.54</v>
          </cell>
          <cell r="Q3295">
            <v>1537.2</v>
          </cell>
          <cell r="R3295">
            <v>123</v>
          </cell>
          <cell r="S3295">
            <v>935</v>
          </cell>
          <cell r="T3295" t="str">
            <v>Амортизация Подъем воды</v>
          </cell>
          <cell r="U3295">
            <v>310000</v>
          </cell>
          <cell r="V3295">
            <v>10</v>
          </cell>
          <cell r="W3295">
            <v>2</v>
          </cell>
          <cell r="X3295">
            <v>8</v>
          </cell>
          <cell r="Y3295">
            <v>20</v>
          </cell>
          <cell r="Z3295">
            <v>62000</v>
          </cell>
          <cell r="AA3295">
            <v>248000</v>
          </cell>
          <cell r="AB3295">
            <v>1.0636128853956257</v>
          </cell>
          <cell r="AC3295">
            <v>19557.140397000359</v>
          </cell>
          <cell r="AD3295">
            <v>4724.6803970003675</v>
          </cell>
          <cell r="AE3295">
            <v>326997.06039700034</v>
          </cell>
          <cell r="AF3295">
            <v>78997.060397000372</v>
          </cell>
          <cell r="AG3295">
            <v>2724.9755033083361</v>
          </cell>
          <cell r="AH3295">
            <v>2583.3333333333335</v>
          </cell>
        </row>
        <row r="3296">
          <cell r="A3296">
            <v>6245</v>
          </cell>
          <cell r="B3296" t="str">
            <v>Канал сети ст.Кар-Сорт.от ВОД-Ч-7</v>
          </cell>
          <cell r="C3296">
            <v>3.6</v>
          </cell>
          <cell r="D3296" t="str">
            <v>28</v>
          </cell>
          <cell r="E3296" t="str">
            <v>11.05.05</v>
          </cell>
          <cell r="F3296" t="str">
            <v/>
          </cell>
          <cell r="G3296" t="str">
            <v xml:space="preserve">  .  .</v>
          </cell>
          <cell r="H3296">
            <v>5620198.3899999997</v>
          </cell>
          <cell r="I3296">
            <v>0</v>
          </cell>
          <cell r="J3296">
            <v>0</v>
          </cell>
          <cell r="K3296">
            <v>5620198.3899999997</v>
          </cell>
          <cell r="L3296">
            <v>0</v>
          </cell>
          <cell r="M3296">
            <v>16860.599999999999</v>
          </cell>
          <cell r="N3296">
            <v>16860.599999999999</v>
          </cell>
          <cell r="O3296">
            <v>488788.78</v>
          </cell>
          <cell r="P3296">
            <v>5131409.6100000003</v>
          </cell>
          <cell r="Q3296">
            <v>28100.99</v>
          </cell>
          <cell r="R3296">
            <v>123</v>
          </cell>
          <cell r="S3296">
            <v>935</v>
          </cell>
          <cell r="T3296" t="str">
            <v>Амортизация (канализация)</v>
          </cell>
          <cell r="U3296">
            <v>181689263</v>
          </cell>
          <cell r="V3296">
            <v>26</v>
          </cell>
          <cell r="W3296">
            <v>10</v>
          </cell>
          <cell r="X3296">
            <v>16</v>
          </cell>
          <cell r="Y3296">
            <v>38.461538461538467</v>
          </cell>
          <cell r="Z3296">
            <v>69880485.769230783</v>
          </cell>
          <cell r="AA3296">
            <v>111808777.23076922</v>
          </cell>
          <cell r="AB3296">
            <v>21.789096121439663</v>
          </cell>
          <cell r="AC3296">
            <v>116838844.55127043</v>
          </cell>
          <cell r="AD3296">
            <v>10161476.930501226</v>
          </cell>
          <cell r="AE3296">
            <v>122459042.94127043</v>
          </cell>
          <cell r="AF3296">
            <v>10650265.710501226</v>
          </cell>
          <cell r="AG3296">
            <v>367377.12882381125</v>
          </cell>
          <cell r="AH3296">
            <v>582337.38141025638</v>
          </cell>
        </row>
        <row r="3297">
          <cell r="A3297">
            <v>6246</v>
          </cell>
          <cell r="B3297" t="str">
            <v>КНС п.Компанейск  от ВОДЧ-7</v>
          </cell>
          <cell r="C3297">
            <v>4.5</v>
          </cell>
          <cell r="D3297" t="str">
            <v>22</v>
          </cell>
          <cell r="E3297" t="str">
            <v>11.05.05</v>
          </cell>
          <cell r="F3297" t="str">
            <v/>
          </cell>
          <cell r="G3297" t="str">
            <v xml:space="preserve">  .  .</v>
          </cell>
          <cell r="H3297">
            <v>7908130.0700000003</v>
          </cell>
          <cell r="I3297">
            <v>0</v>
          </cell>
          <cell r="J3297">
            <v>0</v>
          </cell>
          <cell r="K3297">
            <v>7908130.0700000003</v>
          </cell>
          <cell r="L3297">
            <v>0</v>
          </cell>
          <cell r="M3297">
            <v>29655.49</v>
          </cell>
          <cell r="N3297">
            <v>29655.49</v>
          </cell>
          <cell r="O3297">
            <v>859416.09</v>
          </cell>
          <cell r="P3297">
            <v>7048713.9800000004</v>
          </cell>
          <cell r="Q3297">
            <v>79081.3</v>
          </cell>
          <cell r="R3297">
            <v>122</v>
          </cell>
          <cell r="S3297">
            <v>935</v>
          </cell>
          <cell r="T3297" t="str">
            <v>Амортизация Перекачка сточной жидкости</v>
          </cell>
          <cell r="U3297">
            <v>3458000</v>
          </cell>
          <cell r="V3297">
            <v>110</v>
          </cell>
          <cell r="W3297">
            <v>10</v>
          </cell>
          <cell r="X3297">
            <v>100</v>
          </cell>
          <cell r="Y3297">
            <v>9.0909090909090917</v>
          </cell>
          <cell r="Z3297">
            <v>314363.63636363635</v>
          </cell>
          <cell r="AA3297">
            <v>3143636.3636363638</v>
          </cell>
          <cell r="AB3297">
            <v>0.44598722157773857</v>
          </cell>
          <cell r="AC3297">
            <v>-4381205.1122053331</v>
          </cell>
          <cell r="AD3297">
            <v>-476127.49584169628</v>
          </cell>
          <cell r="AE3297">
            <v>3526924.9577946672</v>
          </cell>
          <cell r="AF3297">
            <v>383288.59415830369</v>
          </cell>
          <cell r="AG3297">
            <v>13225.968591730001</v>
          </cell>
          <cell r="AH3297">
            <v>2619.6969696969695</v>
          </cell>
        </row>
        <row r="3298">
          <cell r="A3298">
            <v>6247</v>
          </cell>
          <cell r="B3298" t="str">
            <v>Коллектор от 4-х 5-ти эт.домов м/р Шахте</v>
          </cell>
          <cell r="C3298">
            <v>3.6</v>
          </cell>
          <cell r="D3298" t="str">
            <v>28</v>
          </cell>
          <cell r="E3298" t="str">
            <v>11.05.05</v>
          </cell>
          <cell r="F3298" t="str">
            <v/>
          </cell>
          <cell r="G3298" t="str">
            <v xml:space="preserve">  .  .</v>
          </cell>
          <cell r="H3298">
            <v>40049596.009999998</v>
          </cell>
          <cell r="I3298">
            <v>0</v>
          </cell>
          <cell r="J3298">
            <v>0</v>
          </cell>
          <cell r="K3298">
            <v>40049596.009999998</v>
          </cell>
          <cell r="L3298">
            <v>0</v>
          </cell>
          <cell r="M3298">
            <v>120148.79</v>
          </cell>
          <cell r="N3298">
            <v>120148.79</v>
          </cell>
          <cell r="O3298">
            <v>3483113.41</v>
          </cell>
          <cell r="P3298">
            <v>36566482.600000001</v>
          </cell>
          <cell r="Q3298">
            <v>200247.98</v>
          </cell>
          <cell r="R3298">
            <v>123</v>
          </cell>
          <cell r="S3298">
            <v>935</v>
          </cell>
          <cell r="T3298" t="str">
            <v>Амортизация (канализация)</v>
          </cell>
          <cell r="U3298">
            <v>63665000</v>
          </cell>
          <cell r="V3298">
            <v>67</v>
          </cell>
          <cell r="W3298">
            <v>27</v>
          </cell>
          <cell r="X3298">
            <v>40</v>
          </cell>
          <cell r="Y3298">
            <v>40.298507462686565</v>
          </cell>
          <cell r="Z3298">
            <v>25656044.776119404</v>
          </cell>
          <cell r="AA3298">
            <v>38008955.223880596</v>
          </cell>
          <cell r="AB3298">
            <v>1.0394479458048993</v>
          </cell>
          <cell r="AC3298">
            <v>1579874.2929105908</v>
          </cell>
          <cell r="AD3298">
            <v>137401.66902999813</v>
          </cell>
          <cell r="AE3298">
            <v>41629470.302910589</v>
          </cell>
          <cell r="AF3298">
            <v>3620515.0790299983</v>
          </cell>
          <cell r="AG3298">
            <v>124888.41090873176</v>
          </cell>
          <cell r="AH3298">
            <v>79185.323383084571</v>
          </cell>
        </row>
        <row r="3299">
          <cell r="A3299">
            <v>6249</v>
          </cell>
          <cell r="B3299" t="str">
            <v>Насос СДВ 160</v>
          </cell>
          <cell r="C3299">
            <v>20</v>
          </cell>
          <cell r="D3299" t="str">
            <v>5</v>
          </cell>
          <cell r="E3299" t="str">
            <v>11.05.05</v>
          </cell>
          <cell r="F3299" t="str">
            <v/>
          </cell>
          <cell r="G3299" t="str">
            <v xml:space="preserve">  .  .</v>
          </cell>
          <cell r="H3299">
            <v>0.01</v>
          </cell>
          <cell r="I3299">
            <v>0</v>
          </cell>
          <cell r="J3299">
            <v>0</v>
          </cell>
          <cell r="K3299">
            <v>0.01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0.01</v>
          </cell>
          <cell r="Q3299">
            <v>0</v>
          </cell>
          <cell r="R3299">
            <v>123</v>
          </cell>
          <cell r="S3299">
            <v>935</v>
          </cell>
          <cell r="T3299" t="str">
            <v>Амортизация Очистка сточной жидкости</v>
          </cell>
          <cell r="U3299">
            <v>419620</v>
          </cell>
          <cell r="V3299">
            <v>9</v>
          </cell>
          <cell r="W3299">
            <v>6</v>
          </cell>
          <cell r="X3299">
            <v>3</v>
          </cell>
          <cell r="Y3299">
            <v>66.666666666666657</v>
          </cell>
          <cell r="Z3299">
            <v>279746.66666666663</v>
          </cell>
          <cell r="AA3299">
            <v>139873.33333333337</v>
          </cell>
          <cell r="AB3299">
            <v>13987333.333333338</v>
          </cell>
          <cell r="AC3299">
            <v>139873.32333333336</v>
          </cell>
          <cell r="AD3299">
            <v>0</v>
          </cell>
          <cell r="AE3299">
            <v>139873.33333333337</v>
          </cell>
          <cell r="AF3299">
            <v>0</v>
          </cell>
          <cell r="AG3299">
            <v>2331.2222222222231</v>
          </cell>
          <cell r="AH3299">
            <v>3885.3703703703704</v>
          </cell>
        </row>
        <row r="3300">
          <cell r="A3300">
            <v>6258</v>
          </cell>
          <cell r="B3300" t="str">
            <v>Принтер А3</v>
          </cell>
          <cell r="C3300">
            <v>14.3</v>
          </cell>
          <cell r="D3300" t="str">
            <v>7</v>
          </cell>
          <cell r="E3300" t="str">
            <v>11.05.05</v>
          </cell>
          <cell r="F3300" t="str">
            <v/>
          </cell>
          <cell r="G3300" t="str">
            <v xml:space="preserve">  .  .</v>
          </cell>
          <cell r="H3300">
            <v>0.01</v>
          </cell>
          <cell r="I3300">
            <v>0</v>
          </cell>
          <cell r="J3300">
            <v>0</v>
          </cell>
          <cell r="K3300">
            <v>0.01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0.01</v>
          </cell>
          <cell r="Q3300">
            <v>0</v>
          </cell>
          <cell r="R3300">
            <v>123</v>
          </cell>
          <cell r="S3300">
            <v>821.1</v>
          </cell>
          <cell r="T3300" t="str">
            <v>Канализация (амортизация)</v>
          </cell>
          <cell r="U3300">
            <v>420000</v>
          </cell>
          <cell r="V3300">
            <v>13</v>
          </cell>
          <cell r="W3300">
            <v>8</v>
          </cell>
          <cell r="X3300">
            <v>5</v>
          </cell>
          <cell r="Y3300">
            <v>61.53846153846154</v>
          </cell>
          <cell r="Z3300">
            <v>258461.53846153847</v>
          </cell>
          <cell r="AA3300">
            <v>161538.46153846153</v>
          </cell>
          <cell r="AB3300">
            <v>16153846.153846152</v>
          </cell>
          <cell r="AC3300">
            <v>161538.45153846152</v>
          </cell>
          <cell r="AD3300">
            <v>0</v>
          </cell>
          <cell r="AE3300">
            <v>161538.46153846153</v>
          </cell>
          <cell r="AF3300">
            <v>0</v>
          </cell>
          <cell r="AG3300">
            <v>1925</v>
          </cell>
          <cell r="AH3300">
            <v>2692.3076923076924</v>
          </cell>
        </row>
        <row r="3301">
          <cell r="A3301">
            <v>6259</v>
          </cell>
          <cell r="B3301" t="str">
            <v>Принтер А3</v>
          </cell>
          <cell r="C3301">
            <v>14.3</v>
          </cell>
          <cell r="D3301" t="str">
            <v>7</v>
          </cell>
          <cell r="E3301" t="str">
            <v>11.05.05</v>
          </cell>
          <cell r="F3301" t="str">
            <v/>
          </cell>
          <cell r="G3301" t="str">
            <v xml:space="preserve">  .  .</v>
          </cell>
          <cell r="H3301">
            <v>0.01</v>
          </cell>
          <cell r="I3301">
            <v>0</v>
          </cell>
          <cell r="J3301">
            <v>0</v>
          </cell>
          <cell r="K3301">
            <v>0.01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0.01</v>
          </cell>
          <cell r="Q3301">
            <v>0</v>
          </cell>
          <cell r="R3301">
            <v>123</v>
          </cell>
          <cell r="S3301">
            <v>821.1</v>
          </cell>
          <cell r="T3301" t="str">
            <v>Канализация (амортизация)</v>
          </cell>
          <cell r="U3301">
            <v>420000</v>
          </cell>
          <cell r="V3301">
            <v>13</v>
          </cell>
          <cell r="W3301">
            <v>8</v>
          </cell>
          <cell r="X3301">
            <v>5</v>
          </cell>
          <cell r="Y3301">
            <v>61.53846153846154</v>
          </cell>
          <cell r="Z3301">
            <v>258461.53846153847</v>
          </cell>
          <cell r="AA3301">
            <v>161538.46153846153</v>
          </cell>
          <cell r="AB3301">
            <v>16153846.153846152</v>
          </cell>
          <cell r="AC3301">
            <v>161538.45153846152</v>
          </cell>
          <cell r="AD3301">
            <v>0</v>
          </cell>
          <cell r="AE3301">
            <v>161538.46153846153</v>
          </cell>
          <cell r="AF3301">
            <v>0</v>
          </cell>
          <cell r="AG3301">
            <v>1925</v>
          </cell>
          <cell r="AH3301">
            <v>2692.3076923076924</v>
          </cell>
        </row>
        <row r="3302">
          <cell r="A3302">
            <v>6276</v>
          </cell>
          <cell r="B3302" t="str">
            <v>АБК и мехмастерские на базе Горводоканал</v>
          </cell>
          <cell r="C3302">
            <v>2.1</v>
          </cell>
          <cell r="D3302" t="str">
            <v>48</v>
          </cell>
          <cell r="E3302" t="str">
            <v>11.05.05</v>
          </cell>
          <cell r="F3302" t="str">
            <v/>
          </cell>
          <cell r="G3302" t="str">
            <v xml:space="preserve">  .  .</v>
          </cell>
          <cell r="H3302">
            <v>18656630.25</v>
          </cell>
          <cell r="I3302">
            <v>0</v>
          </cell>
          <cell r="J3302">
            <v>0</v>
          </cell>
          <cell r="K3302">
            <v>18656630.25</v>
          </cell>
          <cell r="L3302">
            <v>0</v>
          </cell>
          <cell r="M3302">
            <v>32649.1</v>
          </cell>
          <cell r="N3302">
            <v>32649.1</v>
          </cell>
          <cell r="O3302">
            <v>934406.65</v>
          </cell>
          <cell r="P3302">
            <v>17722223.600000001</v>
          </cell>
          <cell r="Q3302">
            <v>186566.3</v>
          </cell>
          <cell r="R3302">
            <v>122</v>
          </cell>
          <cell r="S3302">
            <v>935</v>
          </cell>
          <cell r="T3302" t="str">
            <v>Амортизация (канализация)</v>
          </cell>
          <cell r="U3302">
            <v>64242000</v>
          </cell>
          <cell r="V3302">
            <v>124.2</v>
          </cell>
          <cell r="W3302">
            <v>49</v>
          </cell>
          <cell r="X3302">
            <v>75.2</v>
          </cell>
          <cell r="Y3302">
            <v>39.452495974235106</v>
          </cell>
          <cell r="Z3302">
            <v>25345072.463768117</v>
          </cell>
          <cell r="AA3302">
            <v>38896927.536231883</v>
          </cell>
          <cell r="AB3302">
            <v>2.1948107875262268</v>
          </cell>
          <cell r="AC3302">
            <v>22291143.081588127</v>
          </cell>
          <cell r="AD3302">
            <v>1116439.1453562435</v>
          </cell>
          <cell r="AE3302">
            <v>40947773.331588127</v>
          </cell>
          <cell r="AF3302">
            <v>2050845.7953562434</v>
          </cell>
          <cell r="AG3302">
            <v>71658.60333027922</v>
          </cell>
          <cell r="AH3302">
            <v>43103.864734299517</v>
          </cell>
        </row>
        <row r="3303">
          <cell r="A3303">
            <v>6281</v>
          </cell>
          <cell r="B3303" t="str">
            <v>Насос К 45-55</v>
          </cell>
          <cell r="C3303">
            <v>20</v>
          </cell>
          <cell r="D3303" t="str">
            <v>5</v>
          </cell>
          <cell r="E3303" t="str">
            <v>11.05.05</v>
          </cell>
          <cell r="F3303" t="str">
            <v/>
          </cell>
          <cell r="G3303" t="str">
            <v xml:space="preserve">  .  .</v>
          </cell>
          <cell r="H3303">
            <v>0.01</v>
          </cell>
          <cell r="I3303">
            <v>0</v>
          </cell>
          <cell r="J3303">
            <v>0</v>
          </cell>
          <cell r="K3303">
            <v>0.01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0.01</v>
          </cell>
          <cell r="Q3303">
            <v>0</v>
          </cell>
          <cell r="R3303">
            <v>123</v>
          </cell>
          <cell r="S3303">
            <v>935</v>
          </cell>
          <cell r="T3303" t="str">
            <v>Амортизация (водопровод)</v>
          </cell>
          <cell r="U3303">
            <v>80000</v>
          </cell>
          <cell r="V3303">
            <v>9</v>
          </cell>
          <cell r="W3303">
            <v>6</v>
          </cell>
          <cell r="X3303">
            <v>3</v>
          </cell>
          <cell r="Y3303">
            <v>66.666666666666657</v>
          </cell>
          <cell r="Z3303">
            <v>53333.333333333321</v>
          </cell>
          <cell r="AA3303">
            <v>26666.666666666679</v>
          </cell>
          <cell r="AB3303">
            <v>2666666.6666666679</v>
          </cell>
          <cell r="AC3303">
            <v>26666.65666666668</v>
          </cell>
          <cell r="AD3303">
            <v>0</v>
          </cell>
          <cell r="AE3303">
            <v>26666.666666666679</v>
          </cell>
          <cell r="AF3303">
            <v>0</v>
          </cell>
          <cell r="AG3303">
            <v>444.44444444444463</v>
          </cell>
          <cell r="AH3303">
            <v>740.74074074074076</v>
          </cell>
        </row>
        <row r="3304">
          <cell r="A3304">
            <v>6282</v>
          </cell>
          <cell r="B3304" t="str">
            <v>Насос К 45-55</v>
          </cell>
          <cell r="C3304">
            <v>20</v>
          </cell>
          <cell r="D3304" t="str">
            <v>5</v>
          </cell>
          <cell r="E3304" t="str">
            <v>11.05.05</v>
          </cell>
          <cell r="F3304" t="str">
            <v/>
          </cell>
          <cell r="G3304" t="str">
            <v xml:space="preserve">  .  .</v>
          </cell>
          <cell r="H3304">
            <v>0.01</v>
          </cell>
          <cell r="I3304">
            <v>0</v>
          </cell>
          <cell r="J3304">
            <v>0</v>
          </cell>
          <cell r="K3304">
            <v>0.01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0.01</v>
          </cell>
          <cell r="Q3304">
            <v>0</v>
          </cell>
          <cell r="R3304">
            <v>123</v>
          </cell>
          <cell r="S3304">
            <v>935</v>
          </cell>
          <cell r="T3304" t="str">
            <v>Амортизация (водопровод)</v>
          </cell>
          <cell r="U3304">
            <v>80000</v>
          </cell>
          <cell r="V3304">
            <v>9</v>
          </cell>
          <cell r="W3304">
            <v>6</v>
          </cell>
          <cell r="X3304">
            <v>3</v>
          </cell>
          <cell r="Y3304">
            <v>66.666666666666657</v>
          </cell>
          <cell r="Z3304">
            <v>53333.333333333321</v>
          </cell>
          <cell r="AA3304">
            <v>26666.666666666679</v>
          </cell>
          <cell r="AB3304">
            <v>2666666.6666666679</v>
          </cell>
          <cell r="AC3304">
            <v>26666.65666666668</v>
          </cell>
          <cell r="AD3304">
            <v>0</v>
          </cell>
          <cell r="AE3304">
            <v>26666.666666666679</v>
          </cell>
          <cell r="AF3304">
            <v>0</v>
          </cell>
          <cell r="AG3304">
            <v>444.44444444444463</v>
          </cell>
          <cell r="AH3304">
            <v>740.74074074074076</v>
          </cell>
        </row>
        <row r="3305">
          <cell r="A3305">
            <v>6286</v>
          </cell>
          <cell r="B3305" t="str">
            <v>Насос К 20-30</v>
          </cell>
          <cell r="C3305">
            <v>12.5</v>
          </cell>
          <cell r="D3305" t="str">
            <v>8</v>
          </cell>
          <cell r="E3305" t="str">
            <v>11.05.05</v>
          </cell>
          <cell r="F3305" t="str">
            <v/>
          </cell>
          <cell r="G3305" t="str">
            <v xml:space="preserve">  .  .</v>
          </cell>
          <cell r="H3305">
            <v>0.01</v>
          </cell>
          <cell r="I3305">
            <v>0</v>
          </cell>
          <cell r="J3305">
            <v>0</v>
          </cell>
          <cell r="K3305">
            <v>0.01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0.01</v>
          </cell>
          <cell r="Q3305">
            <v>0</v>
          </cell>
          <cell r="R3305">
            <v>123</v>
          </cell>
          <cell r="S3305">
            <v>935</v>
          </cell>
          <cell r="T3305" t="str">
            <v>Амортизация (водопровод)</v>
          </cell>
          <cell r="U3305">
            <v>44160</v>
          </cell>
          <cell r="V3305">
            <v>15</v>
          </cell>
          <cell r="W3305">
            <v>6</v>
          </cell>
          <cell r="X3305">
            <v>9</v>
          </cell>
          <cell r="Y3305">
            <v>40</v>
          </cell>
          <cell r="Z3305">
            <v>17664</v>
          </cell>
          <cell r="AA3305">
            <v>26496</v>
          </cell>
          <cell r="AB3305">
            <v>2649600</v>
          </cell>
          <cell r="AC3305">
            <v>26495.99</v>
          </cell>
          <cell r="AD3305">
            <v>0</v>
          </cell>
          <cell r="AE3305">
            <v>26496</v>
          </cell>
          <cell r="AF3305">
            <v>0</v>
          </cell>
          <cell r="AG3305">
            <v>276</v>
          </cell>
          <cell r="AH3305">
            <v>245.33333333333334</v>
          </cell>
        </row>
        <row r="3306">
          <cell r="A3306">
            <v>6287</v>
          </cell>
          <cell r="B3306" t="str">
            <v>Насос К 20-30</v>
          </cell>
          <cell r="C3306">
            <v>12.5</v>
          </cell>
          <cell r="D3306" t="str">
            <v>8</v>
          </cell>
          <cell r="E3306" t="str">
            <v>11.05.05</v>
          </cell>
          <cell r="F3306" t="str">
            <v/>
          </cell>
          <cell r="G3306" t="str">
            <v xml:space="preserve">  .  .</v>
          </cell>
          <cell r="H3306">
            <v>0.01</v>
          </cell>
          <cell r="I3306">
            <v>0</v>
          </cell>
          <cell r="J3306">
            <v>0</v>
          </cell>
          <cell r="K3306">
            <v>0.01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0.01</v>
          </cell>
          <cell r="Q3306">
            <v>0</v>
          </cell>
          <cell r="R3306">
            <v>123</v>
          </cell>
          <cell r="S3306">
            <v>935</v>
          </cell>
          <cell r="T3306" t="str">
            <v>Амортизация (водопровод)</v>
          </cell>
          <cell r="U3306">
            <v>44160</v>
          </cell>
          <cell r="V3306">
            <v>15</v>
          </cell>
          <cell r="W3306">
            <v>6</v>
          </cell>
          <cell r="X3306">
            <v>9</v>
          </cell>
          <cell r="Y3306">
            <v>40</v>
          </cell>
          <cell r="Z3306">
            <v>17664</v>
          </cell>
          <cell r="AA3306">
            <v>26496</v>
          </cell>
          <cell r="AB3306">
            <v>2649600</v>
          </cell>
          <cell r="AC3306">
            <v>26495.99</v>
          </cell>
          <cell r="AD3306">
            <v>0</v>
          </cell>
          <cell r="AE3306">
            <v>26496</v>
          </cell>
          <cell r="AF3306">
            <v>0</v>
          </cell>
          <cell r="AG3306">
            <v>276</v>
          </cell>
          <cell r="AH3306">
            <v>245.33333333333334</v>
          </cell>
        </row>
        <row r="3307">
          <cell r="A3307">
            <v>6288</v>
          </cell>
          <cell r="B3307" t="str">
            <v>Насос К 20-30</v>
          </cell>
          <cell r="C3307">
            <v>12.5</v>
          </cell>
          <cell r="D3307" t="str">
            <v>8</v>
          </cell>
          <cell r="E3307" t="str">
            <v>11.05.05</v>
          </cell>
          <cell r="F3307" t="str">
            <v/>
          </cell>
          <cell r="G3307" t="str">
            <v xml:space="preserve">  .  .</v>
          </cell>
          <cell r="H3307">
            <v>0.01</v>
          </cell>
          <cell r="I3307">
            <v>0</v>
          </cell>
          <cell r="J3307">
            <v>0</v>
          </cell>
          <cell r="K3307">
            <v>0.01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0.01</v>
          </cell>
          <cell r="Q3307">
            <v>0</v>
          </cell>
          <cell r="R3307">
            <v>123</v>
          </cell>
          <cell r="S3307">
            <v>935</v>
          </cell>
          <cell r="T3307" t="str">
            <v>Амортизация (водопровод)</v>
          </cell>
          <cell r="U3307">
            <v>44160</v>
          </cell>
          <cell r="V3307">
            <v>15</v>
          </cell>
          <cell r="W3307">
            <v>6</v>
          </cell>
          <cell r="X3307">
            <v>9</v>
          </cell>
          <cell r="Y3307">
            <v>40</v>
          </cell>
          <cell r="Z3307">
            <v>17664</v>
          </cell>
          <cell r="AA3307">
            <v>26496</v>
          </cell>
          <cell r="AB3307">
            <v>2649600</v>
          </cell>
          <cell r="AC3307">
            <v>26495.99</v>
          </cell>
          <cell r="AD3307">
            <v>0</v>
          </cell>
          <cell r="AE3307">
            <v>26496</v>
          </cell>
          <cell r="AF3307">
            <v>0</v>
          </cell>
          <cell r="AG3307">
            <v>276</v>
          </cell>
          <cell r="AH3307">
            <v>245.33333333333334</v>
          </cell>
        </row>
        <row r="3308">
          <cell r="A3308">
            <v>6289</v>
          </cell>
          <cell r="B3308" t="str">
            <v>Насос К 20-30</v>
          </cell>
          <cell r="C3308">
            <v>12.5</v>
          </cell>
          <cell r="D3308" t="str">
            <v>8</v>
          </cell>
          <cell r="E3308" t="str">
            <v>11.05.05</v>
          </cell>
          <cell r="F3308" t="str">
            <v/>
          </cell>
          <cell r="G3308" t="str">
            <v xml:space="preserve">  .  .</v>
          </cell>
          <cell r="H3308">
            <v>0.01</v>
          </cell>
          <cell r="I3308">
            <v>0</v>
          </cell>
          <cell r="J3308">
            <v>0</v>
          </cell>
          <cell r="K3308">
            <v>0.01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0.01</v>
          </cell>
          <cell r="Q3308">
            <v>0</v>
          </cell>
          <cell r="R3308">
            <v>123</v>
          </cell>
          <cell r="S3308">
            <v>935</v>
          </cell>
          <cell r="T3308" t="str">
            <v>Амортизация (водопровод)</v>
          </cell>
          <cell r="U3308">
            <v>44160</v>
          </cell>
          <cell r="V3308">
            <v>15</v>
          </cell>
          <cell r="W3308">
            <v>6</v>
          </cell>
          <cell r="X3308">
            <v>9</v>
          </cell>
          <cell r="Y3308">
            <v>40</v>
          </cell>
          <cell r="Z3308">
            <v>17664</v>
          </cell>
          <cell r="AA3308">
            <v>26496</v>
          </cell>
          <cell r="AB3308">
            <v>2649600</v>
          </cell>
          <cell r="AC3308">
            <v>26495.99</v>
          </cell>
          <cell r="AD3308">
            <v>0</v>
          </cell>
          <cell r="AE3308">
            <v>26496</v>
          </cell>
          <cell r="AF3308">
            <v>0</v>
          </cell>
          <cell r="AG3308">
            <v>276</v>
          </cell>
          <cell r="AH3308">
            <v>245.33333333333334</v>
          </cell>
        </row>
        <row r="3309">
          <cell r="A3309">
            <v>6292</v>
          </cell>
          <cell r="B3309" t="str">
            <v>Насос 300Д-70 СПИВ №3</v>
          </cell>
          <cell r="C3309">
            <v>20</v>
          </cell>
          <cell r="D3309" t="str">
            <v>5</v>
          </cell>
          <cell r="E3309" t="str">
            <v>11.05.05</v>
          </cell>
          <cell r="F3309" t="str">
            <v/>
          </cell>
          <cell r="G3309" t="str">
            <v xml:space="preserve">  .  .</v>
          </cell>
          <cell r="H3309">
            <v>245964.29</v>
          </cell>
          <cell r="I3309">
            <v>0</v>
          </cell>
          <cell r="J3309">
            <v>0</v>
          </cell>
          <cell r="K3309">
            <v>245964.29</v>
          </cell>
          <cell r="L3309">
            <v>0</v>
          </cell>
          <cell r="M3309">
            <v>4099.3999999999996</v>
          </cell>
          <cell r="N3309">
            <v>4099.3999999999996</v>
          </cell>
          <cell r="O3309">
            <v>45093.4</v>
          </cell>
          <cell r="P3309">
            <v>200870.89</v>
          </cell>
          <cell r="Q3309">
            <v>1229.82</v>
          </cell>
          <cell r="R3309">
            <v>123</v>
          </cell>
          <cell r="S3309">
            <v>935</v>
          </cell>
          <cell r="T3309" t="str">
            <v>Амортизация Подъем воды</v>
          </cell>
          <cell r="U3309">
            <v>420000</v>
          </cell>
          <cell r="V3309">
            <v>9</v>
          </cell>
          <cell r="W3309">
            <v>6</v>
          </cell>
          <cell r="X3309">
            <v>3</v>
          </cell>
          <cell r="Y3309">
            <v>66.666666666666657</v>
          </cell>
          <cell r="Z3309">
            <v>280000</v>
          </cell>
          <cell r="AA3309">
            <v>140000</v>
          </cell>
          <cell r="AB3309">
            <v>0.69696510031891623</v>
          </cell>
          <cell r="AC3309">
            <v>-74535.763945279003</v>
          </cell>
          <cell r="AD3309">
            <v>-13664.873945278985</v>
          </cell>
          <cell r="AE3309">
            <v>171428.52605472101</v>
          </cell>
          <cell r="AF3309">
            <v>31428.526054721016</v>
          </cell>
          <cell r="AG3309">
            <v>2857.1421009120168</v>
          </cell>
          <cell r="AH3309">
            <v>3888.8888888888887</v>
          </cell>
        </row>
        <row r="3310">
          <cell r="A3310">
            <v>6293</v>
          </cell>
          <cell r="B3310" t="str">
            <v>Насос 300Д-70</v>
          </cell>
          <cell r="C3310">
            <v>20</v>
          </cell>
          <cell r="D3310" t="str">
            <v>5</v>
          </cell>
          <cell r="E3310" t="str">
            <v>11.05.05</v>
          </cell>
          <cell r="F3310" t="str">
            <v/>
          </cell>
          <cell r="G3310" t="str">
            <v xml:space="preserve">  .  .</v>
          </cell>
          <cell r="H3310">
            <v>215495.54</v>
          </cell>
          <cell r="I3310">
            <v>0</v>
          </cell>
          <cell r="J3310">
            <v>0</v>
          </cell>
          <cell r="K3310">
            <v>215495.54</v>
          </cell>
          <cell r="L3310">
            <v>0</v>
          </cell>
          <cell r="M3310">
            <v>3591.59</v>
          </cell>
          <cell r="N3310">
            <v>3591.59</v>
          </cell>
          <cell r="O3310">
            <v>39507.49</v>
          </cell>
          <cell r="P3310">
            <v>175988.05</v>
          </cell>
          <cell r="Q3310">
            <v>1077.48</v>
          </cell>
          <cell r="R3310">
            <v>123</v>
          </cell>
          <cell r="S3310">
            <v>935</v>
          </cell>
          <cell r="T3310" t="str">
            <v>амортизация (Очистка воды)</v>
          </cell>
          <cell r="U3310">
            <v>420000</v>
          </cell>
          <cell r="V3310">
            <v>9</v>
          </cell>
          <cell r="W3310">
            <v>6</v>
          </cell>
          <cell r="X3310">
            <v>3</v>
          </cell>
          <cell r="Y3310">
            <v>66.666666666666657</v>
          </cell>
          <cell r="Z3310">
            <v>280000</v>
          </cell>
          <cell r="AA3310">
            <v>140000</v>
          </cell>
          <cell r="AB3310">
            <v>0.79550855867770576</v>
          </cell>
          <cell r="AC3310">
            <v>-44066.993573126121</v>
          </cell>
          <cell r="AD3310">
            <v>-8078.9435731261256</v>
          </cell>
          <cell r="AE3310">
            <v>171428.54642687389</v>
          </cell>
          <cell r="AF3310">
            <v>31428.546426873872</v>
          </cell>
          <cell r="AG3310">
            <v>2857.142440447898</v>
          </cell>
          <cell r="AH3310">
            <v>3888.8888888888887</v>
          </cell>
        </row>
        <row r="3311">
          <cell r="A3311">
            <v>6299</v>
          </cell>
          <cell r="B3311" t="str">
            <v>Канал сети ул Сатыбалдина 21     312 п.м</v>
          </cell>
          <cell r="C3311">
            <v>3.6</v>
          </cell>
          <cell r="D3311" t="str">
            <v>28</v>
          </cell>
          <cell r="E3311" t="str">
            <v>11.05.05</v>
          </cell>
          <cell r="F3311" t="str">
            <v/>
          </cell>
          <cell r="G3311" t="str">
            <v xml:space="preserve">  .  .</v>
          </cell>
          <cell r="H3311">
            <v>397131.41</v>
          </cell>
          <cell r="I3311">
            <v>0</v>
          </cell>
          <cell r="J3311">
            <v>0</v>
          </cell>
          <cell r="K3311">
            <v>397131.41</v>
          </cell>
          <cell r="L3311">
            <v>0</v>
          </cell>
          <cell r="M3311">
            <v>1191.3900000000001</v>
          </cell>
          <cell r="N3311">
            <v>1191.3900000000001</v>
          </cell>
          <cell r="O3311">
            <v>34538.410000000003</v>
          </cell>
          <cell r="P3311">
            <v>362593</v>
          </cell>
          <cell r="Q3311">
            <v>1985.66</v>
          </cell>
          <cell r="R3311">
            <v>123</v>
          </cell>
          <cell r="S3311">
            <v>935</v>
          </cell>
          <cell r="T3311" t="str">
            <v>Амортизация (канализация)</v>
          </cell>
          <cell r="U3311">
            <v>78000</v>
          </cell>
          <cell r="V3311">
            <v>26</v>
          </cell>
          <cell r="W3311">
            <v>10</v>
          </cell>
          <cell r="X3311">
            <v>16</v>
          </cell>
          <cell r="Y3311">
            <v>38.461538461538467</v>
          </cell>
          <cell r="Z3311">
            <v>30000</v>
          </cell>
          <cell r="AA3311">
            <v>48000</v>
          </cell>
          <cell r="AB3311">
            <v>0.13237983082960786</v>
          </cell>
          <cell r="AC3311">
            <v>-344559.22112707631</v>
          </cell>
          <cell r="AD3311">
            <v>-29966.221127076366</v>
          </cell>
          <cell r="AE3311">
            <v>52572.188872923667</v>
          </cell>
          <cell r="AF3311">
            <v>4572.188872923638</v>
          </cell>
          <cell r="AG3311">
            <v>157.716566618771</v>
          </cell>
          <cell r="AH3311">
            <v>250</v>
          </cell>
        </row>
        <row r="3312">
          <cell r="A3312">
            <v>6301</v>
          </cell>
          <cell r="B3312" t="str">
            <v>Трактор ДТ-75 Т 333 МАF гус.  бар</v>
          </cell>
          <cell r="C3312">
            <v>10</v>
          </cell>
          <cell r="D3312" t="str">
            <v>10</v>
          </cell>
          <cell r="E3312" t="str">
            <v>11.05.05</v>
          </cell>
          <cell r="F3312" t="str">
            <v>зав № 888093, № дв 611325</v>
          </cell>
          <cell r="G3312" t="str">
            <v>01.01.97</v>
          </cell>
          <cell r="H3312">
            <v>45631.519999999997</v>
          </cell>
          <cell r="I3312">
            <v>0</v>
          </cell>
          <cell r="J3312">
            <v>0</v>
          </cell>
          <cell r="K3312">
            <v>45631.519999999997</v>
          </cell>
          <cell r="L3312">
            <v>0</v>
          </cell>
          <cell r="M3312">
            <v>380.26</v>
          </cell>
          <cell r="N3312">
            <v>380.26</v>
          </cell>
          <cell r="O3312">
            <v>11023.74</v>
          </cell>
          <cell r="P3312">
            <v>34607.78</v>
          </cell>
          <cell r="Q3312">
            <v>228.16</v>
          </cell>
          <cell r="R3312">
            <v>123</v>
          </cell>
          <cell r="S3312">
            <v>935</v>
          </cell>
          <cell r="T3312" t="str">
            <v>Амортизация (водопровод)</v>
          </cell>
          <cell r="U3312">
            <v>350000</v>
          </cell>
          <cell r="V3312">
            <v>18</v>
          </cell>
          <cell r="W3312">
            <v>10</v>
          </cell>
          <cell r="X3312">
            <v>8</v>
          </cell>
          <cell r="Y3312">
            <v>55.555555555555557</v>
          </cell>
          <cell r="Z3312">
            <v>194444.44444444447</v>
          </cell>
          <cell r="AA3312">
            <v>155555.55555555553</v>
          </cell>
          <cell r="AB3312">
            <v>4.494814621323747</v>
          </cell>
          <cell r="AC3312">
            <v>159473.70328922698</v>
          </cell>
          <cell r="AD3312">
            <v>38525.927733671444</v>
          </cell>
          <cell r="AE3312">
            <v>205105.22328922697</v>
          </cell>
          <cell r="AF3312">
            <v>49549.667733671442</v>
          </cell>
          <cell r="AG3312">
            <v>1709.2101940768914</v>
          </cell>
          <cell r="AH3312">
            <v>1620.3703703703704</v>
          </cell>
        </row>
        <row r="3313">
          <cell r="A3313">
            <v>6302</v>
          </cell>
          <cell r="B3313" t="str">
            <v>Стулья метал.мягк.</v>
          </cell>
          <cell r="C3313">
            <v>8</v>
          </cell>
          <cell r="D3313" t="str">
            <v>13</v>
          </cell>
          <cell r="E3313" t="str">
            <v>11.05.05</v>
          </cell>
          <cell r="F3313" t="str">
            <v/>
          </cell>
          <cell r="G3313" t="str">
            <v xml:space="preserve">  .  .</v>
          </cell>
          <cell r="H3313">
            <v>1.88</v>
          </cell>
          <cell r="I3313">
            <v>0</v>
          </cell>
          <cell r="J3313">
            <v>0</v>
          </cell>
          <cell r="K3313">
            <v>1.88</v>
          </cell>
          <cell r="L3313">
            <v>0</v>
          </cell>
          <cell r="M3313">
            <v>0.01</v>
          </cell>
          <cell r="N3313">
            <v>0.01</v>
          </cell>
          <cell r="O3313">
            <v>0.28999999999999998</v>
          </cell>
          <cell r="P3313">
            <v>1.59</v>
          </cell>
          <cell r="Q3313">
            <v>0.01</v>
          </cell>
          <cell r="R3313">
            <v>125</v>
          </cell>
          <cell r="S3313">
            <v>935</v>
          </cell>
          <cell r="T3313" t="str">
            <v>Амортизация Перекачка сточной жидкости</v>
          </cell>
          <cell r="U3313">
            <v>1680</v>
          </cell>
          <cell r="V3313">
            <v>25</v>
          </cell>
          <cell r="W3313">
            <v>14</v>
          </cell>
          <cell r="X3313">
            <v>11</v>
          </cell>
          <cell r="Y3313">
            <v>56</v>
          </cell>
          <cell r="Z3313">
            <v>940.8</v>
          </cell>
          <cell r="AA3313">
            <v>739.2</v>
          </cell>
          <cell r="AB3313">
            <v>464.90566037735852</v>
          </cell>
          <cell r="AC3313">
            <v>872.14264150943393</v>
          </cell>
          <cell r="AD3313">
            <v>134.53264150943397</v>
          </cell>
          <cell r="AE3313">
            <v>874.02264150943392</v>
          </cell>
          <cell r="AF3313">
            <v>134.82264150943396</v>
          </cell>
          <cell r="AG3313">
            <v>5.8268176100628928</v>
          </cell>
          <cell r="AH3313">
            <v>5.6000000000000005</v>
          </cell>
        </row>
        <row r="3314">
          <cell r="A3314">
            <v>6305</v>
          </cell>
          <cell r="B3314" t="str">
            <v>Автопогрузчик</v>
          </cell>
          <cell r="C3314">
            <v>10</v>
          </cell>
          <cell r="D3314" t="str">
            <v>10</v>
          </cell>
          <cell r="E3314" t="str">
            <v>11.05.05</v>
          </cell>
          <cell r="F3314" t="str">
            <v/>
          </cell>
          <cell r="G3314" t="str">
            <v xml:space="preserve">  .  .</v>
          </cell>
          <cell r="H3314">
            <v>545.79999999999995</v>
          </cell>
          <cell r="I3314">
            <v>0</v>
          </cell>
          <cell r="J3314">
            <v>0</v>
          </cell>
          <cell r="K3314">
            <v>545.79999999999995</v>
          </cell>
          <cell r="L3314">
            <v>0</v>
          </cell>
          <cell r="M3314">
            <v>4.55</v>
          </cell>
          <cell r="N3314">
            <v>4.55</v>
          </cell>
          <cell r="O3314">
            <v>131.91</v>
          </cell>
          <cell r="P3314">
            <v>413.89</v>
          </cell>
          <cell r="Q3314">
            <v>2.73</v>
          </cell>
          <cell r="R3314">
            <v>124</v>
          </cell>
          <cell r="S3314">
            <v>935</v>
          </cell>
          <cell r="T3314" t="str">
            <v>Амортизация Подъем воды</v>
          </cell>
          <cell r="U3314">
            <v>890000</v>
          </cell>
          <cell r="V3314">
            <v>19</v>
          </cell>
          <cell r="W3314">
            <v>11</v>
          </cell>
          <cell r="X3314">
            <v>8</v>
          </cell>
          <cell r="Y3314">
            <v>57.894736842105267</v>
          </cell>
          <cell r="Z3314">
            <v>515263.15789473685</v>
          </cell>
          <cell r="AA3314">
            <v>374736.84210526315</v>
          </cell>
          <cell r="AB3314">
            <v>905.40202011467579</v>
          </cell>
          <cell r="AC3314">
            <v>493622.62257859</v>
          </cell>
          <cell r="AD3314">
            <v>119299.67047332687</v>
          </cell>
          <cell r="AE3314">
            <v>494168.42257858999</v>
          </cell>
          <cell r="AF3314">
            <v>119431.58047332687</v>
          </cell>
          <cell r="AG3314">
            <v>4118.0701881549167</v>
          </cell>
          <cell r="AH3314">
            <v>3903.5087719298244</v>
          </cell>
        </row>
        <row r="3315">
          <cell r="A3315">
            <v>6306</v>
          </cell>
          <cell r="B3315" t="str">
            <v>Насос Андижанец</v>
          </cell>
          <cell r="C3315">
            <v>12.5</v>
          </cell>
          <cell r="D3315" t="str">
            <v>8</v>
          </cell>
          <cell r="E3315" t="str">
            <v>11.05.05</v>
          </cell>
          <cell r="F3315" t="str">
            <v/>
          </cell>
          <cell r="G3315" t="str">
            <v xml:space="preserve">  .  .</v>
          </cell>
          <cell r="H3315">
            <v>0.01</v>
          </cell>
          <cell r="I3315">
            <v>0</v>
          </cell>
          <cell r="J3315">
            <v>0</v>
          </cell>
          <cell r="K3315">
            <v>0.01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0.01</v>
          </cell>
          <cell r="Q3315">
            <v>0</v>
          </cell>
          <cell r="R3315">
            <v>123</v>
          </cell>
          <cell r="S3315">
            <v>935</v>
          </cell>
          <cell r="T3315" t="str">
            <v>Амортизация (водопровод)</v>
          </cell>
          <cell r="U3315">
            <v>120000</v>
          </cell>
          <cell r="V3315">
            <v>15</v>
          </cell>
          <cell r="W3315">
            <v>9</v>
          </cell>
          <cell r="X3315">
            <v>6</v>
          </cell>
          <cell r="Y3315">
            <v>60</v>
          </cell>
          <cell r="Z3315">
            <v>72000</v>
          </cell>
          <cell r="AA3315">
            <v>48000</v>
          </cell>
          <cell r="AB3315">
            <v>4800000</v>
          </cell>
          <cell r="AC3315">
            <v>47999.99</v>
          </cell>
          <cell r="AD3315">
            <v>0</v>
          </cell>
          <cell r="AE3315">
            <v>48000</v>
          </cell>
          <cell r="AF3315">
            <v>0</v>
          </cell>
          <cell r="AG3315">
            <v>500</v>
          </cell>
          <cell r="AH3315">
            <v>666.66666666666663</v>
          </cell>
        </row>
        <row r="3316">
          <cell r="A3316">
            <v>6307</v>
          </cell>
          <cell r="B3316" t="str">
            <v>Насос Андижанец</v>
          </cell>
          <cell r="C3316">
            <v>12.5</v>
          </cell>
          <cell r="D3316" t="str">
            <v>8</v>
          </cell>
          <cell r="E3316" t="str">
            <v>11.05.05</v>
          </cell>
          <cell r="F3316" t="str">
            <v/>
          </cell>
          <cell r="G3316" t="str">
            <v xml:space="preserve">  .  .</v>
          </cell>
          <cell r="H3316">
            <v>0.01</v>
          </cell>
          <cell r="I3316">
            <v>0</v>
          </cell>
          <cell r="J3316">
            <v>0</v>
          </cell>
          <cell r="K3316">
            <v>0.01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0.01</v>
          </cell>
          <cell r="Q3316">
            <v>0</v>
          </cell>
          <cell r="R3316">
            <v>123</v>
          </cell>
          <cell r="S3316">
            <v>935</v>
          </cell>
          <cell r="T3316" t="str">
            <v>Амортизация (водопровод)</v>
          </cell>
          <cell r="U3316">
            <v>120000</v>
          </cell>
          <cell r="V3316">
            <v>15</v>
          </cell>
          <cell r="W3316">
            <v>9</v>
          </cell>
          <cell r="X3316">
            <v>6</v>
          </cell>
          <cell r="Y3316">
            <v>60</v>
          </cell>
          <cell r="Z3316">
            <v>72000</v>
          </cell>
          <cell r="AA3316">
            <v>48000</v>
          </cell>
          <cell r="AB3316">
            <v>4800000</v>
          </cell>
          <cell r="AC3316">
            <v>47999.99</v>
          </cell>
          <cell r="AD3316">
            <v>0</v>
          </cell>
          <cell r="AE3316">
            <v>48000</v>
          </cell>
          <cell r="AF3316">
            <v>0</v>
          </cell>
          <cell r="AG3316">
            <v>500</v>
          </cell>
          <cell r="AH3316">
            <v>666.66666666666663</v>
          </cell>
        </row>
        <row r="3317">
          <cell r="A3317">
            <v>6308</v>
          </cell>
          <cell r="B3317" t="str">
            <v>Труборез №3</v>
          </cell>
          <cell r="C3317">
            <v>10</v>
          </cell>
          <cell r="D3317" t="str">
            <v>10</v>
          </cell>
          <cell r="E3317" t="str">
            <v>11.05.05</v>
          </cell>
          <cell r="F3317" t="str">
            <v/>
          </cell>
          <cell r="G3317" t="str">
            <v xml:space="preserve">  .  .</v>
          </cell>
          <cell r="H3317">
            <v>59670</v>
          </cell>
          <cell r="I3317">
            <v>0</v>
          </cell>
          <cell r="J3317">
            <v>0</v>
          </cell>
          <cell r="K3317">
            <v>59670</v>
          </cell>
          <cell r="L3317">
            <v>0</v>
          </cell>
          <cell r="M3317">
            <v>497.25</v>
          </cell>
          <cell r="N3317">
            <v>497.25</v>
          </cell>
          <cell r="O3317">
            <v>14415.27</v>
          </cell>
          <cell r="P3317">
            <v>45254.73</v>
          </cell>
          <cell r="Q3317">
            <v>298.35000000000002</v>
          </cell>
          <cell r="R3317">
            <v>123</v>
          </cell>
          <cell r="S3317">
            <v>935</v>
          </cell>
          <cell r="T3317" t="str">
            <v>Амортизация Подъем воды</v>
          </cell>
          <cell r="U3317">
            <v>58000</v>
          </cell>
          <cell r="V3317">
            <v>10</v>
          </cell>
          <cell r="W3317">
            <v>2</v>
          </cell>
          <cell r="X3317">
            <v>8</v>
          </cell>
          <cell r="Y3317">
            <v>20</v>
          </cell>
          <cell r="Z3317">
            <v>11600</v>
          </cell>
          <cell r="AA3317">
            <v>46400</v>
          </cell>
          <cell r="AB3317">
            <v>1.0253071888839023</v>
          </cell>
          <cell r="AC3317">
            <v>1510.0799607024455</v>
          </cell>
          <cell r="AD3317">
            <v>364.80996070245055</v>
          </cell>
          <cell r="AE3317">
            <v>61180.079960702446</v>
          </cell>
          <cell r="AF3317">
            <v>14780.079960702451</v>
          </cell>
          <cell r="AG3317">
            <v>509.83399967252035</v>
          </cell>
          <cell r="AH3317">
            <v>483.33333333333331</v>
          </cell>
        </row>
        <row r="3318">
          <cell r="A3318">
            <v>6309</v>
          </cell>
          <cell r="B3318" t="str">
            <v>Гродирня ГПВ</v>
          </cell>
          <cell r="C3318">
            <v>10</v>
          </cell>
          <cell r="D3318" t="str">
            <v>10</v>
          </cell>
          <cell r="E3318" t="str">
            <v>11.05.05</v>
          </cell>
          <cell r="F3318" t="str">
            <v/>
          </cell>
          <cell r="G3318" t="str">
            <v xml:space="preserve">  .  .</v>
          </cell>
          <cell r="H3318">
            <v>2619.09</v>
          </cell>
          <cell r="I3318">
            <v>0</v>
          </cell>
          <cell r="J3318">
            <v>0</v>
          </cell>
          <cell r="K3318">
            <v>2619.09</v>
          </cell>
          <cell r="L3318">
            <v>0</v>
          </cell>
          <cell r="M3318">
            <v>21.83</v>
          </cell>
          <cell r="N3318">
            <v>21.83</v>
          </cell>
          <cell r="O3318">
            <v>632.85</v>
          </cell>
          <cell r="P3318">
            <v>1986.24</v>
          </cell>
          <cell r="Q3318">
            <v>13.1</v>
          </cell>
          <cell r="R3318">
            <v>123</v>
          </cell>
          <cell r="S3318">
            <v>935</v>
          </cell>
          <cell r="T3318" t="str">
            <v>Амортизация Очистка сточной жидкости</v>
          </cell>
          <cell r="U3318">
            <v>25000</v>
          </cell>
          <cell r="V3318">
            <v>19</v>
          </cell>
          <cell r="W3318">
            <v>11</v>
          </cell>
          <cell r="X3318">
            <v>8</v>
          </cell>
          <cell r="Y3318">
            <v>57.894736842105267</v>
          </cell>
          <cell r="Z3318">
            <v>14473.684210526317</v>
          </cell>
          <cell r="AA3318">
            <v>10526.315789473683</v>
          </cell>
          <cell r="AB3318">
            <v>5.2996192753512581</v>
          </cell>
          <cell r="AC3318">
            <v>11261.089847879728</v>
          </cell>
          <cell r="AD3318">
            <v>2721.0140584060441</v>
          </cell>
          <cell r="AE3318">
            <v>13880.179847879728</v>
          </cell>
          <cell r="AF3318">
            <v>3353.864058406044</v>
          </cell>
          <cell r="AG3318">
            <v>115.66816539899774</v>
          </cell>
          <cell r="AH3318">
            <v>109.64912280701755</v>
          </cell>
        </row>
        <row r="3319">
          <cell r="A3319">
            <v>6310</v>
          </cell>
          <cell r="B3319" t="str">
            <v>Холодильник АРДО</v>
          </cell>
          <cell r="C3319">
            <v>15</v>
          </cell>
          <cell r="D3319" t="str">
            <v>7</v>
          </cell>
          <cell r="E3319" t="str">
            <v>11.05.05</v>
          </cell>
          <cell r="F3319" t="str">
            <v/>
          </cell>
          <cell r="G3319" t="str">
            <v xml:space="preserve">  .  .</v>
          </cell>
          <cell r="H3319">
            <v>2141.0100000000002</v>
          </cell>
          <cell r="I3319">
            <v>0</v>
          </cell>
          <cell r="J3319">
            <v>0</v>
          </cell>
          <cell r="K3319">
            <v>2141.0100000000002</v>
          </cell>
          <cell r="L3319">
            <v>0</v>
          </cell>
          <cell r="M3319">
            <v>26.76</v>
          </cell>
          <cell r="N3319">
            <v>26.76</v>
          </cell>
          <cell r="O3319">
            <v>775.78</v>
          </cell>
          <cell r="P3319">
            <v>1365.23</v>
          </cell>
          <cell r="Q3319">
            <v>10.71</v>
          </cell>
          <cell r="R3319">
            <v>123</v>
          </cell>
          <cell r="S3319">
            <v>821.1</v>
          </cell>
          <cell r="T3319" t="str">
            <v>Амортизация Водопровод</v>
          </cell>
          <cell r="U3319">
            <v>12000</v>
          </cell>
          <cell r="V3319">
            <v>13</v>
          </cell>
          <cell r="W3319">
            <v>8</v>
          </cell>
          <cell r="X3319">
            <v>5</v>
          </cell>
          <cell r="Y3319">
            <v>61.53846153846154</v>
          </cell>
          <cell r="Z3319">
            <v>7384.6153846153848</v>
          </cell>
          <cell r="AA3319">
            <v>4615.3846153846152</v>
          </cell>
          <cell r="AB3319">
            <v>3.380664514685888</v>
          </cell>
          <cell r="AC3319">
            <v>5097.0265325876335</v>
          </cell>
          <cell r="AD3319">
            <v>1846.871917203018</v>
          </cell>
          <cell r="AE3319">
            <v>7238.0365325876337</v>
          </cell>
          <cell r="AF3319">
            <v>2622.651917203018</v>
          </cell>
          <cell r="AG3319">
            <v>90.475456657345418</v>
          </cell>
          <cell r="AH3319">
            <v>76.92307692307692</v>
          </cell>
        </row>
        <row r="3320">
          <cell r="A3320">
            <v>6311</v>
          </cell>
          <cell r="B3320" t="str">
            <v>Лебедка строит.</v>
          </cell>
          <cell r="C3320">
            <v>15</v>
          </cell>
          <cell r="D3320" t="str">
            <v>7</v>
          </cell>
          <cell r="E3320" t="str">
            <v>11.05.05</v>
          </cell>
          <cell r="F3320" t="str">
            <v/>
          </cell>
          <cell r="G3320" t="str">
            <v xml:space="preserve">  .  .</v>
          </cell>
          <cell r="H3320">
            <v>0.01</v>
          </cell>
          <cell r="I3320">
            <v>0</v>
          </cell>
          <cell r="J3320">
            <v>0</v>
          </cell>
          <cell r="K3320">
            <v>0.01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0.01</v>
          </cell>
          <cell r="Q3320">
            <v>0</v>
          </cell>
          <cell r="R3320">
            <v>123</v>
          </cell>
          <cell r="S3320">
            <v>935</v>
          </cell>
          <cell r="T3320" t="str">
            <v/>
          </cell>
          <cell r="U3320">
            <v>20000</v>
          </cell>
          <cell r="V3320">
            <v>13</v>
          </cell>
          <cell r="W3320">
            <v>8</v>
          </cell>
          <cell r="X3320">
            <v>5</v>
          </cell>
          <cell r="Y3320">
            <v>61.53846153846154</v>
          </cell>
          <cell r="Z3320">
            <v>12307.692307692309</v>
          </cell>
          <cell r="AA3320">
            <v>7692.3076923076915</v>
          </cell>
          <cell r="AB3320">
            <v>769230.76923076913</v>
          </cell>
          <cell r="AC3320">
            <v>7692.2976923076912</v>
          </cell>
          <cell r="AD3320">
            <v>0</v>
          </cell>
          <cell r="AE3320">
            <v>7692.3076923076915</v>
          </cell>
          <cell r="AF3320">
            <v>0</v>
          </cell>
          <cell r="AG3320">
            <v>96.153846153846146</v>
          </cell>
          <cell r="AH3320">
            <v>128.2051282051282</v>
          </cell>
        </row>
        <row r="3321">
          <cell r="A3321">
            <v>6312</v>
          </cell>
          <cell r="B3321" t="str">
            <v>ЛЭП от КСМК</v>
          </cell>
          <cell r="C3321">
            <v>4</v>
          </cell>
          <cell r="D3321" t="str">
            <v>25</v>
          </cell>
          <cell r="E3321" t="str">
            <v>11.05.05</v>
          </cell>
          <cell r="F3321" t="str">
            <v/>
          </cell>
          <cell r="G3321" t="str">
            <v xml:space="preserve">  .  .</v>
          </cell>
          <cell r="H3321">
            <v>170692.43</v>
          </cell>
          <cell r="I3321">
            <v>0</v>
          </cell>
          <cell r="J3321">
            <v>0</v>
          </cell>
          <cell r="K3321">
            <v>170692.43</v>
          </cell>
          <cell r="L3321">
            <v>0</v>
          </cell>
          <cell r="M3321">
            <v>568.97</v>
          </cell>
          <cell r="N3321">
            <v>568.97</v>
          </cell>
          <cell r="O3321">
            <v>16494.45</v>
          </cell>
          <cell r="P3321">
            <v>154197.98000000001</v>
          </cell>
          <cell r="Q3321">
            <v>853.46</v>
          </cell>
          <cell r="R3321">
            <v>123</v>
          </cell>
          <cell r="S3321">
            <v>935</v>
          </cell>
          <cell r="T3321" t="str">
            <v>Амортизация (водопровод)</v>
          </cell>
          <cell r="U3321">
            <v>345000</v>
          </cell>
          <cell r="V3321">
            <v>64.400000000000006</v>
          </cell>
          <cell r="W3321">
            <v>26</v>
          </cell>
          <cell r="X3321">
            <v>38.4</v>
          </cell>
          <cell r="Y3321">
            <v>40.372670807453417</v>
          </cell>
          <cell r="Z3321">
            <v>139285.71428571429</v>
          </cell>
          <cell r="AA3321">
            <v>205714.28571428571</v>
          </cell>
          <cell r="AB3321">
            <v>1.3340919622571301</v>
          </cell>
          <cell r="AC3321">
            <v>57026.968881137815</v>
          </cell>
          <cell r="AD3321">
            <v>5510.6631668521186</v>
          </cell>
          <cell r="AE3321">
            <v>227719.39888113781</v>
          </cell>
          <cell r="AF3321">
            <v>22005.113166852119</v>
          </cell>
          <cell r="AG3321">
            <v>759.06466293712595</v>
          </cell>
          <cell r="AH3321">
            <v>446.42857142857139</v>
          </cell>
        </row>
        <row r="3322">
          <cell r="A3322">
            <v>6313</v>
          </cell>
          <cell r="B3322" t="str">
            <v>Вод.сети п.Заводской Майкуд.2713,8 м</v>
          </cell>
          <cell r="C3322">
            <v>4</v>
          </cell>
          <cell r="D3322" t="str">
            <v>25</v>
          </cell>
          <cell r="E3322" t="str">
            <v>11.05.05</v>
          </cell>
          <cell r="F3322" t="str">
            <v/>
          </cell>
          <cell r="G3322" t="str">
            <v xml:space="preserve">  .  .</v>
          </cell>
          <cell r="H3322">
            <v>504141.3</v>
          </cell>
          <cell r="I3322">
            <v>0</v>
          </cell>
          <cell r="J3322">
            <v>0</v>
          </cell>
          <cell r="K3322">
            <v>504141.3</v>
          </cell>
          <cell r="L3322">
            <v>0</v>
          </cell>
          <cell r="M3322">
            <v>1680.47</v>
          </cell>
          <cell r="N3322">
            <v>1680.47</v>
          </cell>
          <cell r="O3322">
            <v>48716.83</v>
          </cell>
          <cell r="P3322">
            <v>455424.47</v>
          </cell>
          <cell r="Q3322">
            <v>2520.71</v>
          </cell>
          <cell r="R3322">
            <v>123</v>
          </cell>
          <cell r="S3322">
            <v>935</v>
          </cell>
          <cell r="T3322" t="str">
            <v>Амортизация (водопровод)</v>
          </cell>
          <cell r="U3322">
            <v>1221300</v>
          </cell>
          <cell r="V3322">
            <v>41</v>
          </cell>
          <cell r="W3322">
            <v>9</v>
          </cell>
          <cell r="X3322">
            <v>32</v>
          </cell>
          <cell r="Y3322">
            <v>21.951219512195124</v>
          </cell>
          <cell r="Z3322">
            <v>268090.24390243908</v>
          </cell>
          <cell r="AA3322">
            <v>953209.75609756098</v>
          </cell>
          <cell r="AB3322">
            <v>2.0930139219299329</v>
          </cell>
          <cell r="AC3322">
            <v>551033.45951985475</v>
          </cell>
          <cell r="AD3322">
            <v>53248.17342229381</v>
          </cell>
          <cell r="AE3322">
            <v>1055174.7595198548</v>
          </cell>
          <cell r="AF3322">
            <v>101965.00342229381</v>
          </cell>
          <cell r="AG3322">
            <v>3517.2491983995155</v>
          </cell>
          <cell r="AH3322">
            <v>2482.3170731707319</v>
          </cell>
        </row>
        <row r="3323">
          <cell r="A3323">
            <v>6314</v>
          </cell>
          <cell r="B3323" t="str">
            <v>Канал сети П.Заводской Майкуд. 730,5м</v>
          </cell>
          <cell r="C3323">
            <v>3.6</v>
          </cell>
          <cell r="D3323" t="str">
            <v>28</v>
          </cell>
          <cell r="E3323" t="str">
            <v>11.05.05</v>
          </cell>
          <cell r="F3323" t="str">
            <v/>
          </cell>
          <cell r="G3323" t="str">
            <v xml:space="preserve">  .  .</v>
          </cell>
          <cell r="H3323">
            <v>206262.67</v>
          </cell>
          <cell r="I3323">
            <v>0</v>
          </cell>
          <cell r="J3323">
            <v>0</v>
          </cell>
          <cell r="K3323">
            <v>206262.67</v>
          </cell>
          <cell r="L3323">
            <v>0</v>
          </cell>
          <cell r="M3323">
            <v>618.79</v>
          </cell>
          <cell r="N3323">
            <v>618.79</v>
          </cell>
          <cell r="O3323">
            <v>17938.71</v>
          </cell>
          <cell r="P3323">
            <v>188323.96</v>
          </cell>
          <cell r="Q3323">
            <v>1031.31</v>
          </cell>
          <cell r="R3323">
            <v>123</v>
          </cell>
          <cell r="S3323">
            <v>935</v>
          </cell>
          <cell r="T3323" t="str">
            <v>Амортизация (канализация)</v>
          </cell>
          <cell r="U3323">
            <v>1972350</v>
          </cell>
          <cell r="V3323">
            <v>23.4</v>
          </cell>
          <cell r="W3323">
            <v>9</v>
          </cell>
          <cell r="X3323">
            <v>14.4</v>
          </cell>
          <cell r="Y3323">
            <v>38.461538461538467</v>
          </cell>
          <cell r="Z3323">
            <v>758596.15384615399</v>
          </cell>
          <cell r="AA3323">
            <v>1213753.846153846</v>
          </cell>
          <cell r="AB3323">
            <v>6.4450314561877633</v>
          </cell>
          <cell r="AC3323">
            <v>1123106.7263872763</v>
          </cell>
          <cell r="AD3323">
            <v>97676.840233429975</v>
          </cell>
          <cell r="AE3323">
            <v>1329369.3963872762</v>
          </cell>
          <cell r="AF3323">
            <v>115615.55023342997</v>
          </cell>
          <cell r="AG3323">
            <v>3988.1081891618287</v>
          </cell>
          <cell r="AH3323">
            <v>7024.0384615384619</v>
          </cell>
        </row>
        <row r="3324">
          <cell r="A3324">
            <v>6315</v>
          </cell>
          <cell r="B3324" t="str">
            <v>Автобус ЛАЗ 695Н М 261 ВН</v>
          </cell>
          <cell r="C3324">
            <v>10</v>
          </cell>
          <cell r="D3324" t="str">
            <v>10</v>
          </cell>
          <cell r="E3324" t="str">
            <v>11.05.05</v>
          </cell>
          <cell r="F3324" t="str">
            <v>автобус, 28 мест, № двиг 827168, шасси 1559888</v>
          </cell>
          <cell r="G3324" t="str">
            <v>01.01.91</v>
          </cell>
          <cell r="H3324">
            <v>45601.93</v>
          </cell>
          <cell r="I3324">
            <v>0</v>
          </cell>
          <cell r="J3324">
            <v>0</v>
          </cell>
          <cell r="K3324">
            <v>45601.93</v>
          </cell>
          <cell r="L3324">
            <v>0</v>
          </cell>
          <cell r="M3324">
            <v>300.69</v>
          </cell>
          <cell r="N3324">
            <v>300.69</v>
          </cell>
          <cell r="O3324">
            <v>9819.67</v>
          </cell>
          <cell r="P3324">
            <v>35782.26</v>
          </cell>
          <cell r="Q3324">
            <v>228.01</v>
          </cell>
          <cell r="R3324">
            <v>124</v>
          </cell>
          <cell r="S3324">
            <v>935</v>
          </cell>
          <cell r="T3324" t="str">
            <v>амортизация (Очистка воды)</v>
          </cell>
          <cell r="U3324">
            <v>152000</v>
          </cell>
          <cell r="V3324">
            <v>24</v>
          </cell>
          <cell r="W3324">
            <v>16</v>
          </cell>
          <cell r="X3324">
            <v>8</v>
          </cell>
          <cell r="Y3324">
            <v>66.666666666666657</v>
          </cell>
          <cell r="Z3324">
            <v>101333.33333333331</v>
          </cell>
          <cell r="AA3324">
            <v>50666.666666666686</v>
          </cell>
          <cell r="AB3324">
            <v>1.415971676094989</v>
          </cell>
          <cell r="AC3324">
            <v>18969.111255266362</v>
          </cell>
          <cell r="AD3324">
            <v>4084.7045885996813</v>
          </cell>
          <cell r="AE3324">
            <v>64571.041255266362</v>
          </cell>
          <cell r="AF3324">
            <v>13904.374588599681</v>
          </cell>
          <cell r="AG3324">
            <v>538.09201046055296</v>
          </cell>
          <cell r="AH3324">
            <v>527.77777777777771</v>
          </cell>
        </row>
        <row r="3325">
          <cell r="A3325">
            <v>6316</v>
          </cell>
          <cell r="B3325" t="str">
            <v>А/машина ГАЗ-53 М 262 ВН</v>
          </cell>
          <cell r="C3325">
            <v>10</v>
          </cell>
          <cell r="D3325" t="str">
            <v>10</v>
          </cell>
          <cell r="E3325" t="str">
            <v>11.05.05</v>
          </cell>
          <cell r="F3325" t="str">
            <v>бензовоз, № двиг 152870, шасси 1290145</v>
          </cell>
          <cell r="G3325" t="str">
            <v>01.01.89</v>
          </cell>
          <cell r="H3325">
            <v>17745.57</v>
          </cell>
          <cell r="I3325">
            <v>0</v>
          </cell>
          <cell r="J3325">
            <v>0</v>
          </cell>
          <cell r="K3325">
            <v>17745.57</v>
          </cell>
          <cell r="L3325">
            <v>0</v>
          </cell>
          <cell r="M3325">
            <v>147.88</v>
          </cell>
          <cell r="N3325">
            <v>147.88</v>
          </cell>
          <cell r="O3325">
            <v>4287.04</v>
          </cell>
          <cell r="P3325">
            <v>13458.53</v>
          </cell>
          <cell r="Q3325">
            <v>88.73</v>
          </cell>
          <cell r="R3325">
            <v>124</v>
          </cell>
          <cell r="S3325">
            <v>935</v>
          </cell>
          <cell r="T3325" t="str">
            <v>Амортизация (водопровод)</v>
          </cell>
          <cell r="U3325">
            <v>380000</v>
          </cell>
          <cell r="V3325">
            <v>26</v>
          </cell>
          <cell r="W3325">
            <v>18</v>
          </cell>
          <cell r="X3325">
            <v>8</v>
          </cell>
          <cell r="Y3325">
            <v>69.230769230769226</v>
          </cell>
          <cell r="Z3325">
            <v>263076.92307692306</v>
          </cell>
          <cell r="AA3325">
            <v>116923.07692307694</v>
          </cell>
          <cell r="AB3325">
            <v>8.6876558526879926</v>
          </cell>
          <cell r="AC3325">
            <v>136421.83506978446</v>
          </cell>
          <cell r="AD3325">
            <v>32957.288146707528</v>
          </cell>
          <cell r="AE3325">
            <v>154167.40506978447</v>
          </cell>
          <cell r="AF3325">
            <v>37244.328146707529</v>
          </cell>
          <cell r="AG3325">
            <v>1284.7283755815372</v>
          </cell>
          <cell r="AH3325">
            <v>1217.948717948718</v>
          </cell>
        </row>
        <row r="3326">
          <cell r="A3326">
            <v>6317</v>
          </cell>
          <cell r="B3326" t="str">
            <v>А/машина КАМАЗ 55111 М 021 BF</v>
          </cell>
          <cell r="C3326">
            <v>10</v>
          </cell>
          <cell r="D3326" t="str">
            <v>10</v>
          </cell>
          <cell r="E3326" t="str">
            <v>11.05.05</v>
          </cell>
          <cell r="F3326" t="str">
            <v>с/свал, 13 тн, № двиг 696078, куз 1402763, шасси б/н</v>
          </cell>
          <cell r="G3326" t="str">
            <v>01.01.90</v>
          </cell>
          <cell r="H3326">
            <v>55915.02</v>
          </cell>
          <cell r="I3326">
            <v>0</v>
          </cell>
          <cell r="J3326">
            <v>0</v>
          </cell>
          <cell r="K3326">
            <v>55915.02</v>
          </cell>
          <cell r="L3326">
            <v>0</v>
          </cell>
          <cell r="M3326">
            <v>465.96</v>
          </cell>
          <cell r="N3326">
            <v>465.96</v>
          </cell>
          <cell r="O3326">
            <v>13508.18</v>
          </cell>
          <cell r="P3326">
            <v>42406.84</v>
          </cell>
          <cell r="Q3326">
            <v>279.58</v>
          </cell>
          <cell r="R3326">
            <v>124</v>
          </cell>
          <cell r="S3326">
            <v>935</v>
          </cell>
          <cell r="T3326" t="str">
            <v>Амортизация (водопровод)</v>
          </cell>
          <cell r="U3326">
            <v>2500000</v>
          </cell>
          <cell r="V3326">
            <v>25</v>
          </cell>
          <cell r="W3326">
            <v>17</v>
          </cell>
          <cell r="X3326">
            <v>8</v>
          </cell>
          <cell r="Y3326">
            <v>68</v>
          </cell>
          <cell r="Z3326">
            <v>1700000</v>
          </cell>
          <cell r="AA3326">
            <v>800000</v>
          </cell>
          <cell r="AB3326">
            <v>18.86488123142399</v>
          </cell>
          <cell r="AC3326">
            <v>998915.19135269686</v>
          </cell>
          <cell r="AD3326">
            <v>241322.03135269691</v>
          </cell>
          <cell r="AE3326">
            <v>1054830.2113526969</v>
          </cell>
          <cell r="AF3326">
            <v>254830.2113526969</v>
          </cell>
          <cell r="AG3326">
            <v>8790.2517612724732</v>
          </cell>
          <cell r="AH3326">
            <v>8333.3333333333339</v>
          </cell>
        </row>
        <row r="3327">
          <cell r="A3327">
            <v>6320</v>
          </cell>
          <cell r="B3327" t="str">
            <v>А/машина УРАЛ 4320 М 263 ВН</v>
          </cell>
          <cell r="C3327">
            <v>10</v>
          </cell>
          <cell r="D3327" t="str">
            <v>10</v>
          </cell>
          <cell r="E3327" t="str">
            <v>11.05.05</v>
          </cell>
          <cell r="F3327" t="str">
            <v>трубово, 5 тн, № двиг 097667, шасси 078200</v>
          </cell>
          <cell r="G3327" t="str">
            <v>01.01.87</v>
          </cell>
          <cell r="H3327">
            <v>30137.57</v>
          </cell>
          <cell r="I3327">
            <v>0</v>
          </cell>
          <cell r="J3327">
            <v>0</v>
          </cell>
          <cell r="K3327">
            <v>30137.57</v>
          </cell>
          <cell r="L3327">
            <v>0</v>
          </cell>
          <cell r="M3327">
            <v>251.15</v>
          </cell>
          <cell r="N3327">
            <v>251.15</v>
          </cell>
          <cell r="O3327">
            <v>7280.83</v>
          </cell>
          <cell r="P3327">
            <v>22856.74</v>
          </cell>
          <cell r="Q3327">
            <v>150.69</v>
          </cell>
          <cell r="R3327">
            <v>124</v>
          </cell>
          <cell r="S3327">
            <v>935</v>
          </cell>
          <cell r="T3327" t="str">
            <v>Амортизация (водопровод)</v>
          </cell>
          <cell r="U3327">
            <v>1270000</v>
          </cell>
          <cell r="V3327">
            <v>28</v>
          </cell>
          <cell r="W3327">
            <v>20</v>
          </cell>
          <cell r="X3327">
            <v>8</v>
          </cell>
          <cell r="Y3327">
            <v>71.428571428571431</v>
          </cell>
          <cell r="Z3327">
            <v>907142.85714285716</v>
          </cell>
          <cell r="AA3327">
            <v>362857.14285714284</v>
          </cell>
          <cell r="AB3327">
            <v>15.875279801806505</v>
          </cell>
          <cell r="AC3327">
            <v>448304.78629652964</v>
          </cell>
          <cell r="AD3327">
            <v>108304.38343938685</v>
          </cell>
          <cell r="AE3327">
            <v>478442.35629652964</v>
          </cell>
          <cell r="AF3327">
            <v>115585.21343938685</v>
          </cell>
          <cell r="AG3327">
            <v>3987.0196358044136</v>
          </cell>
          <cell r="AH3327">
            <v>3779.7619047619046</v>
          </cell>
        </row>
        <row r="3328">
          <cell r="A3328">
            <v>6322</v>
          </cell>
          <cell r="B3328" t="str">
            <v>Кан-ция от дома 7 ул Керамичес  49.8 п.м</v>
          </cell>
          <cell r="C3328">
            <v>3.6</v>
          </cell>
          <cell r="D3328" t="str">
            <v>28</v>
          </cell>
          <cell r="E3328" t="str">
            <v>11.05.05</v>
          </cell>
          <cell r="F3328" t="str">
            <v/>
          </cell>
          <cell r="G3328" t="str">
            <v xml:space="preserve">  .  .</v>
          </cell>
          <cell r="H3328">
            <v>36940.81</v>
          </cell>
          <cell r="I3328">
            <v>0</v>
          </cell>
          <cell r="J3328">
            <v>0</v>
          </cell>
          <cell r="K3328">
            <v>36940.81</v>
          </cell>
          <cell r="L3328">
            <v>0</v>
          </cell>
          <cell r="M3328">
            <v>110.82</v>
          </cell>
          <cell r="N3328">
            <v>110.82</v>
          </cell>
          <cell r="O3328">
            <v>3212.68</v>
          </cell>
          <cell r="P3328">
            <v>33728.129999999997</v>
          </cell>
          <cell r="Q3328">
            <v>184.7</v>
          </cell>
          <cell r="R3328">
            <v>123</v>
          </cell>
          <cell r="S3328">
            <v>935</v>
          </cell>
          <cell r="T3328" t="str">
            <v>Амортизация (канализация)</v>
          </cell>
          <cell r="U3328">
            <v>134460</v>
          </cell>
          <cell r="V3328">
            <v>23.4</v>
          </cell>
          <cell r="W3328">
            <v>9</v>
          </cell>
          <cell r="X3328">
            <v>14.4</v>
          </cell>
          <cell r="Y3328">
            <v>38.461538461538467</v>
          </cell>
          <cell r="Z3328">
            <v>51715.384615384624</v>
          </cell>
          <cell r="AA3328">
            <v>82744.615384615376</v>
          </cell>
          <cell r="AB3328">
            <v>2.4532820344506314</v>
          </cell>
          <cell r="AC3328">
            <v>53685.41551105422</v>
          </cell>
          <cell r="AD3328">
            <v>4668.9301264388541</v>
          </cell>
          <cell r="AE3328">
            <v>90626.225511054217</v>
          </cell>
          <cell r="AF3328">
            <v>7881.6101264388544</v>
          </cell>
          <cell r="AG3328">
            <v>271.87867653316266</v>
          </cell>
          <cell r="AH3328">
            <v>478.84615384615387</v>
          </cell>
        </row>
        <row r="3329">
          <cell r="A3329">
            <v>6323</v>
          </cell>
          <cell r="B3329" t="str">
            <v>Вод-д к дом15.17.19 по ул Прогресса</v>
          </cell>
          <cell r="C3329">
            <v>4</v>
          </cell>
          <cell r="D3329" t="str">
            <v>25</v>
          </cell>
          <cell r="E3329" t="str">
            <v>11.05.05</v>
          </cell>
          <cell r="F3329" t="str">
            <v/>
          </cell>
          <cell r="G3329" t="str">
            <v xml:space="preserve">  .  .</v>
          </cell>
          <cell r="H3329">
            <v>65.87</v>
          </cell>
          <cell r="I3329">
            <v>0</v>
          </cell>
          <cell r="J3329">
            <v>0</v>
          </cell>
          <cell r="K3329">
            <v>65.87</v>
          </cell>
          <cell r="L3329">
            <v>0</v>
          </cell>
          <cell r="M3329">
            <v>0.22</v>
          </cell>
          <cell r="N3329">
            <v>0.22</v>
          </cell>
          <cell r="O3329">
            <v>6.38</v>
          </cell>
          <cell r="P3329">
            <v>59.49</v>
          </cell>
          <cell r="Q3329">
            <v>0.33</v>
          </cell>
          <cell r="R3329">
            <v>123</v>
          </cell>
          <cell r="S3329">
            <v>935</v>
          </cell>
          <cell r="T3329" t="str">
            <v>Амортизация (водопровод)</v>
          </cell>
          <cell r="U3329">
            <v>48150</v>
          </cell>
          <cell r="V3329">
            <v>34</v>
          </cell>
          <cell r="W3329">
            <v>9</v>
          </cell>
          <cell r="X3329">
            <v>25</v>
          </cell>
          <cell r="Y3329">
            <v>26.47058823529412</v>
          </cell>
          <cell r="Z3329">
            <v>12745.588235294117</v>
          </cell>
          <cell r="AA3329">
            <v>35404.411764705881</v>
          </cell>
          <cell r="AB3329">
            <v>595.13215270979799</v>
          </cell>
          <cell r="AC3329">
            <v>39135.484898994393</v>
          </cell>
          <cell r="AD3329">
            <v>3790.5631342885108</v>
          </cell>
          <cell r="AE3329">
            <v>39201.354898994396</v>
          </cell>
          <cell r="AF3329">
            <v>3796.9431342885109</v>
          </cell>
          <cell r="AG3329">
            <v>130.67118299664799</v>
          </cell>
          <cell r="AH3329">
            <v>118.01470588235294</v>
          </cell>
        </row>
        <row r="3330">
          <cell r="A3330">
            <v>6324</v>
          </cell>
          <cell r="B3330" t="str">
            <v>А/машина ГАЗ 3110 М 461 АУ</v>
          </cell>
          <cell r="C3330">
            <v>7</v>
          </cell>
          <cell r="D3330" t="str">
            <v>14</v>
          </cell>
          <cell r="E3330" t="str">
            <v>11.05.05</v>
          </cell>
          <cell r="F3330" t="str">
            <v>V двиг 2000, легк, № двиг 3304494, № куз 0078750, № рамы 0646687</v>
          </cell>
          <cell r="G3330" t="str">
            <v>01.01.98</v>
          </cell>
          <cell r="H3330">
            <v>236016.05</v>
          </cell>
          <cell r="I3330">
            <v>0</v>
          </cell>
          <cell r="J3330">
            <v>0</v>
          </cell>
          <cell r="K3330">
            <v>236016.05</v>
          </cell>
          <cell r="L3330">
            <v>0</v>
          </cell>
          <cell r="M3330">
            <v>1376.76</v>
          </cell>
          <cell r="N3330">
            <v>1376.76</v>
          </cell>
          <cell r="O3330">
            <v>39912.28</v>
          </cell>
          <cell r="P3330">
            <v>196103.77</v>
          </cell>
          <cell r="Q3330">
            <v>1180.08</v>
          </cell>
          <cell r="R3330">
            <v>124</v>
          </cell>
          <cell r="S3330">
            <v>821.1</v>
          </cell>
          <cell r="T3330" t="str">
            <v>амортизация (канализация)</v>
          </cell>
          <cell r="U3330">
            <v>255000</v>
          </cell>
          <cell r="V3330">
            <v>21</v>
          </cell>
          <cell r="W3330">
            <v>9</v>
          </cell>
          <cell r="X3330">
            <v>12</v>
          </cell>
          <cell r="Y3330">
            <v>42.857142857142854</v>
          </cell>
          <cell r="Z3330">
            <v>109285.71428571428</v>
          </cell>
          <cell r="AA3330">
            <v>145714.28571428574</v>
          </cell>
          <cell r="AB3330">
            <v>0.74304683542945527</v>
          </cell>
          <cell r="AC3330">
            <v>-60645.070936939912</v>
          </cell>
          <cell r="AD3330">
            <v>-10255.586651225662</v>
          </cell>
          <cell r="AE3330">
            <v>175370.97906306008</v>
          </cell>
          <cell r="AF3330">
            <v>29656.693348774337</v>
          </cell>
          <cell r="AG3330">
            <v>1022.9973778678504</v>
          </cell>
          <cell r="AH3330">
            <v>1011.9047619047619</v>
          </cell>
        </row>
        <row r="3331">
          <cell r="A3331">
            <v>6326</v>
          </cell>
          <cell r="B3331" t="str">
            <v>А/машина ЗИЛ ММЗ 4502 М 895</v>
          </cell>
          <cell r="C3331">
            <v>10</v>
          </cell>
          <cell r="D3331" t="str">
            <v>10</v>
          </cell>
          <cell r="E3331" t="str">
            <v>11.05.05</v>
          </cell>
          <cell r="F3331" t="str">
            <v>с/свал, 5,8 тн, № двиг 020487, шасси б/н</v>
          </cell>
          <cell r="G3331" t="str">
            <v>01.01.87</v>
          </cell>
          <cell r="H3331">
            <v>1736.23</v>
          </cell>
          <cell r="I3331">
            <v>0</v>
          </cell>
          <cell r="J3331">
            <v>0</v>
          </cell>
          <cell r="K3331">
            <v>1736.23</v>
          </cell>
          <cell r="L3331">
            <v>0</v>
          </cell>
          <cell r="M3331">
            <v>14.47</v>
          </cell>
          <cell r="N3331">
            <v>14.47</v>
          </cell>
          <cell r="O3331">
            <v>419.49</v>
          </cell>
          <cell r="P3331">
            <v>1316.74</v>
          </cell>
          <cell r="Q3331">
            <v>8.68</v>
          </cell>
          <cell r="R3331">
            <v>124</v>
          </cell>
          <cell r="S3331">
            <v>935</v>
          </cell>
          <cell r="T3331" t="str">
            <v>Амортизация (водопровод)</v>
          </cell>
          <cell r="U3331">
            <v>130000</v>
          </cell>
          <cell r="V3331">
            <v>28</v>
          </cell>
          <cell r="W3331">
            <v>20</v>
          </cell>
          <cell r="X3331">
            <v>8</v>
          </cell>
          <cell r="Y3331">
            <v>71.428571428571431</v>
          </cell>
          <cell r="Z3331">
            <v>92857.142857142855</v>
          </cell>
          <cell r="AA3331">
            <v>37142.857142857145</v>
          </cell>
          <cell r="AB3331">
            <v>28.20819382934911</v>
          </cell>
          <cell r="AC3331">
            <v>47239.682372330804</v>
          </cell>
          <cell r="AD3331">
            <v>11413.565229473659</v>
          </cell>
          <cell r="AE3331">
            <v>48975.912372330808</v>
          </cell>
          <cell r="AF3331">
            <v>11833.055229473659</v>
          </cell>
          <cell r="AG3331">
            <v>408.13260310275678</v>
          </cell>
          <cell r="AH3331">
            <v>386.90476190476193</v>
          </cell>
        </row>
        <row r="3332">
          <cell r="A3332">
            <v>6331</v>
          </cell>
          <cell r="B3332" t="str">
            <v>Вод-д в р-не Ю-В промзоны от АО ЕЛКАМЫ</v>
          </cell>
          <cell r="C3332">
            <v>4</v>
          </cell>
          <cell r="D3332" t="str">
            <v>25</v>
          </cell>
          <cell r="E3332" t="str">
            <v>11.05.05</v>
          </cell>
          <cell r="F3332" t="str">
            <v/>
          </cell>
          <cell r="G3332" t="str">
            <v xml:space="preserve">  .  .</v>
          </cell>
          <cell r="H3332">
            <v>1217356.1100000001</v>
          </cell>
          <cell r="I3332">
            <v>0</v>
          </cell>
          <cell r="J3332">
            <v>0</v>
          </cell>
          <cell r="K3332">
            <v>1217356.1100000001</v>
          </cell>
          <cell r="L3332">
            <v>0</v>
          </cell>
          <cell r="M3332">
            <v>4057.85</v>
          </cell>
          <cell r="N3332">
            <v>4057.85</v>
          </cell>
          <cell r="O3332">
            <v>117637.07</v>
          </cell>
          <cell r="P3332">
            <v>1099719.04</v>
          </cell>
          <cell r="Q3332">
            <v>6086.78</v>
          </cell>
          <cell r="R3332">
            <v>123</v>
          </cell>
          <cell r="S3332">
            <v>935</v>
          </cell>
          <cell r="T3332" t="str">
            <v>Амортизация (водопровод)</v>
          </cell>
          <cell r="U3332">
            <v>7252390</v>
          </cell>
          <cell r="V3332">
            <v>34</v>
          </cell>
          <cell r="W3332">
            <v>9</v>
          </cell>
          <cell r="X3332">
            <v>25</v>
          </cell>
          <cell r="Y3332">
            <v>26.47058823529412</v>
          </cell>
          <cell r="Z3332">
            <v>1919750.294117647</v>
          </cell>
          <cell r="AA3332">
            <v>5332639.7058823528</v>
          </cell>
          <cell r="AB3332">
            <v>4.8490928245475793</v>
          </cell>
          <cell r="AC3332">
            <v>4685716.6679201536</v>
          </cell>
          <cell r="AD3332">
            <v>452796.00203780137</v>
          </cell>
          <cell r="AE3332">
            <v>5903072.7779201539</v>
          </cell>
          <cell r="AF3332">
            <v>570433.07203780138</v>
          </cell>
          <cell r="AG3332">
            <v>19676.909259733846</v>
          </cell>
          <cell r="AH3332">
            <v>17775.465686274511</v>
          </cell>
        </row>
        <row r="3333">
          <cell r="A3333">
            <v>6332</v>
          </cell>
          <cell r="B3333" t="str">
            <v>Трактор ДТ-75 888936 т 057 МАF с баром</v>
          </cell>
          <cell r="C3333">
            <v>10</v>
          </cell>
          <cell r="D3333" t="str">
            <v>10</v>
          </cell>
          <cell r="E3333" t="str">
            <v>11.05.05</v>
          </cell>
          <cell r="F3333" t="str">
            <v>зав № 879667, двиг 602826</v>
          </cell>
          <cell r="G3333" t="str">
            <v>01.01.93</v>
          </cell>
          <cell r="H3333">
            <v>201919.35999999999</v>
          </cell>
          <cell r="I3333">
            <v>0</v>
          </cell>
          <cell r="J3333">
            <v>0</v>
          </cell>
          <cell r="K3333">
            <v>201919.35999999999</v>
          </cell>
          <cell r="L3333">
            <v>0</v>
          </cell>
          <cell r="M3333">
            <v>1682.66</v>
          </cell>
          <cell r="N3333">
            <v>1682.66</v>
          </cell>
          <cell r="O3333">
            <v>48780.32</v>
          </cell>
          <cell r="P3333">
            <v>153139.04</v>
          </cell>
          <cell r="Q3333">
            <v>1009.6</v>
          </cell>
          <cell r="R3333">
            <v>123</v>
          </cell>
          <cell r="S3333">
            <v>935</v>
          </cell>
          <cell r="T3333" t="str">
            <v>Амортизация (водопровод)</v>
          </cell>
          <cell r="U3333">
            <v>350000</v>
          </cell>
          <cell r="V3333">
            <v>22</v>
          </cell>
          <cell r="W3333">
            <v>14</v>
          </cell>
          <cell r="X3333">
            <v>8</v>
          </cell>
          <cell r="Y3333">
            <v>63.636363636363633</v>
          </cell>
          <cell r="Z3333">
            <v>222727.27272727274</v>
          </cell>
          <cell r="AA3333">
            <v>127272.72727272726</v>
          </cell>
          <cell r="AB3333">
            <v>0.83109262845533871</v>
          </cell>
          <cell r="AC3333">
            <v>-34105.668361580203</v>
          </cell>
          <cell r="AD3333">
            <v>-8239.3556343074742</v>
          </cell>
          <cell r="AE3333">
            <v>167813.69163841978</v>
          </cell>
          <cell r="AF3333">
            <v>40540.964365692525</v>
          </cell>
          <cell r="AG3333">
            <v>1398.4474303201648</v>
          </cell>
          <cell r="AH3333">
            <v>1325.7575757575758</v>
          </cell>
        </row>
        <row r="3334">
          <cell r="A3334">
            <v>6333</v>
          </cell>
          <cell r="B3334" t="str">
            <v>Трактор ДТ-75 888918 т 069 МАF с баром</v>
          </cell>
          <cell r="C3334">
            <v>10</v>
          </cell>
          <cell r="D3334" t="str">
            <v>10</v>
          </cell>
          <cell r="E3334" t="str">
            <v>11.05.05</v>
          </cell>
          <cell r="F3334" t="str">
            <v>зав № 888918, № дв 0844797</v>
          </cell>
          <cell r="G3334" t="str">
            <v>01.01.97</v>
          </cell>
          <cell r="H3334">
            <v>201919.35999999999</v>
          </cell>
          <cell r="I3334">
            <v>0</v>
          </cell>
          <cell r="J3334">
            <v>0</v>
          </cell>
          <cell r="K3334">
            <v>201919.35999999999</v>
          </cell>
          <cell r="L3334">
            <v>0</v>
          </cell>
          <cell r="M3334">
            <v>1682.66</v>
          </cell>
          <cell r="N3334">
            <v>1682.66</v>
          </cell>
          <cell r="O3334">
            <v>48780.32</v>
          </cell>
          <cell r="P3334">
            <v>153139.04</v>
          </cell>
          <cell r="Q3334">
            <v>1009.6</v>
          </cell>
          <cell r="R3334">
            <v>123</v>
          </cell>
          <cell r="S3334">
            <v>935</v>
          </cell>
          <cell r="T3334" t="str">
            <v>Амортизация (водопровод)</v>
          </cell>
          <cell r="U3334">
            <v>350000</v>
          </cell>
          <cell r="V3334">
            <v>18</v>
          </cell>
          <cell r="W3334">
            <v>10</v>
          </cell>
          <cell r="X3334">
            <v>8</v>
          </cell>
          <cell r="Y3334">
            <v>55.555555555555557</v>
          </cell>
          <cell r="Z3334">
            <v>194444.44444444447</v>
          </cell>
          <cell r="AA3334">
            <v>155555.55555555553</v>
          </cell>
          <cell r="AB3334">
            <v>1.0157798792231918</v>
          </cell>
          <cell r="AC3334">
            <v>3186.2631136241835</v>
          </cell>
          <cell r="AD3334">
            <v>769.74755806864414</v>
          </cell>
          <cell r="AE3334">
            <v>205105.62311362417</v>
          </cell>
          <cell r="AF3334">
            <v>49550.067558068644</v>
          </cell>
          <cell r="AG3334">
            <v>1709.213525946868</v>
          </cell>
          <cell r="AH3334">
            <v>1620.3703703703704</v>
          </cell>
        </row>
        <row r="3335">
          <cell r="A3335">
            <v>6334</v>
          </cell>
          <cell r="B3335" t="str">
            <v>Трактор ДТ-75 888927 Т 345 МАF гус. с баром</v>
          </cell>
          <cell r="C3335">
            <v>10</v>
          </cell>
          <cell r="D3335" t="str">
            <v>10</v>
          </cell>
          <cell r="E3335" t="str">
            <v>11.05.05</v>
          </cell>
          <cell r="F3335" t="str">
            <v>зав № 388927, № дв 612354</v>
          </cell>
          <cell r="G3335" t="str">
            <v>01.01.97</v>
          </cell>
          <cell r="H3335">
            <v>201919.35999999999</v>
          </cell>
          <cell r="I3335">
            <v>0</v>
          </cell>
          <cell r="J3335">
            <v>0</v>
          </cell>
          <cell r="K3335">
            <v>201919.35999999999</v>
          </cell>
          <cell r="L3335">
            <v>0</v>
          </cell>
          <cell r="M3335">
            <v>1682.66</v>
          </cell>
          <cell r="N3335">
            <v>1682.66</v>
          </cell>
          <cell r="O3335">
            <v>48780.32</v>
          </cell>
          <cell r="P3335">
            <v>153139.04</v>
          </cell>
          <cell r="Q3335">
            <v>1009.6</v>
          </cell>
          <cell r="R3335">
            <v>123</v>
          </cell>
          <cell r="S3335">
            <v>935</v>
          </cell>
          <cell r="T3335" t="str">
            <v>Амортизация (водопровод)</v>
          </cell>
          <cell r="U3335">
            <v>350000</v>
          </cell>
          <cell r="V3335">
            <v>18</v>
          </cell>
          <cell r="W3335">
            <v>10</v>
          </cell>
          <cell r="X3335">
            <v>8</v>
          </cell>
          <cell r="Y3335">
            <v>55.555555555555557</v>
          </cell>
          <cell r="Z3335">
            <v>194444.44444444447</v>
          </cell>
          <cell r="AA3335">
            <v>155555.55555555553</v>
          </cell>
          <cell r="AB3335">
            <v>1.0157798792231918</v>
          </cell>
          <cell r="AC3335">
            <v>3186.2631136241835</v>
          </cell>
          <cell r="AD3335">
            <v>769.74755806864414</v>
          </cell>
          <cell r="AE3335">
            <v>205105.62311362417</v>
          </cell>
          <cell r="AF3335">
            <v>49550.067558068644</v>
          </cell>
          <cell r="AG3335">
            <v>1709.213525946868</v>
          </cell>
          <cell r="AH3335">
            <v>1620.3703703703704</v>
          </cell>
        </row>
        <row r="3336">
          <cell r="A3336">
            <v>6335</v>
          </cell>
          <cell r="B3336" t="str">
            <v>Трактор ДТ-75 888728  502 МАF с баром</v>
          </cell>
          <cell r="C3336">
            <v>10</v>
          </cell>
          <cell r="D3336" t="str">
            <v>10</v>
          </cell>
          <cell r="E3336" t="str">
            <v>11.05.05</v>
          </cell>
          <cell r="F3336" t="str">
            <v>зав № 888726, № двиг 084535</v>
          </cell>
          <cell r="G3336" t="str">
            <v>01.01.97</v>
          </cell>
          <cell r="H3336">
            <v>201919.35999999999</v>
          </cell>
          <cell r="I3336">
            <v>0</v>
          </cell>
          <cell r="J3336">
            <v>0</v>
          </cell>
          <cell r="K3336">
            <v>201919.35999999999</v>
          </cell>
          <cell r="L3336">
            <v>0</v>
          </cell>
          <cell r="M3336">
            <v>1682.66</v>
          </cell>
          <cell r="N3336">
            <v>1682.66</v>
          </cell>
          <cell r="O3336">
            <v>48780.32</v>
          </cell>
          <cell r="P3336">
            <v>153139.04</v>
          </cell>
          <cell r="Q3336">
            <v>1009.6</v>
          </cell>
          <cell r="R3336">
            <v>123</v>
          </cell>
          <cell r="S3336">
            <v>935</v>
          </cell>
          <cell r="T3336" t="str">
            <v>Амортизация (водопровод)</v>
          </cell>
          <cell r="U3336">
            <v>350000</v>
          </cell>
          <cell r="V3336">
            <v>18</v>
          </cell>
          <cell r="W3336">
            <v>10</v>
          </cell>
          <cell r="X3336">
            <v>8</v>
          </cell>
          <cell r="Y3336">
            <v>55.555555555555557</v>
          </cell>
          <cell r="Z3336">
            <v>194444.44444444447</v>
          </cell>
          <cell r="AA3336">
            <v>155555.55555555553</v>
          </cell>
          <cell r="AB3336">
            <v>1.0157798792231918</v>
          </cell>
          <cell r="AC3336">
            <v>3186.2631136241835</v>
          </cell>
          <cell r="AD3336">
            <v>769.74755806864414</v>
          </cell>
          <cell r="AE3336">
            <v>205105.62311362417</v>
          </cell>
          <cell r="AF3336">
            <v>49550.067558068644</v>
          </cell>
          <cell r="AG3336">
            <v>1709.213525946868</v>
          </cell>
          <cell r="AH3336">
            <v>1620.3703703703704</v>
          </cell>
        </row>
        <row r="3337">
          <cell r="A3337">
            <v>6336</v>
          </cell>
          <cell r="B3337" t="str">
            <v>Трактор ДТ-75 Т 335 МАF гус.  бар</v>
          </cell>
          <cell r="C3337">
            <v>10</v>
          </cell>
          <cell r="D3337" t="str">
            <v>10</v>
          </cell>
          <cell r="E3337" t="str">
            <v>11.05.05</v>
          </cell>
          <cell r="F3337" t="str">
            <v>зав № 888917, № дв 084771</v>
          </cell>
          <cell r="G3337" t="str">
            <v>01.01.97</v>
          </cell>
          <cell r="H3337">
            <v>201919.35999999999</v>
          </cell>
          <cell r="I3337">
            <v>0</v>
          </cell>
          <cell r="J3337">
            <v>0</v>
          </cell>
          <cell r="K3337">
            <v>201919.35999999999</v>
          </cell>
          <cell r="L3337">
            <v>0</v>
          </cell>
          <cell r="M3337">
            <v>1682.66</v>
          </cell>
          <cell r="N3337">
            <v>1682.66</v>
          </cell>
          <cell r="O3337">
            <v>48780.32</v>
          </cell>
          <cell r="P3337">
            <v>153139.04</v>
          </cell>
          <cell r="Q3337">
            <v>1009.6</v>
          </cell>
          <cell r="R3337">
            <v>123</v>
          </cell>
          <cell r="S3337">
            <v>935</v>
          </cell>
          <cell r="T3337" t="str">
            <v>Амортизация (водопровод)</v>
          </cell>
          <cell r="U3337">
            <v>350000</v>
          </cell>
          <cell r="V3337">
            <v>18</v>
          </cell>
          <cell r="W3337">
            <v>10</v>
          </cell>
          <cell r="X3337">
            <v>8</v>
          </cell>
          <cell r="Y3337">
            <v>55.555555555555557</v>
          </cell>
          <cell r="Z3337">
            <v>194444.44444444447</v>
          </cell>
          <cell r="AA3337">
            <v>155555.55555555553</v>
          </cell>
          <cell r="AB3337">
            <v>1.0157798792231918</v>
          </cell>
          <cell r="AC3337">
            <v>3186.2631136241835</v>
          </cell>
          <cell r="AD3337">
            <v>769.74755806864414</v>
          </cell>
          <cell r="AE3337">
            <v>205105.62311362417</v>
          </cell>
          <cell r="AF3337">
            <v>49550.067558068644</v>
          </cell>
          <cell r="AG3337">
            <v>1709.213525946868</v>
          </cell>
          <cell r="AH3337">
            <v>1620.3703703703704</v>
          </cell>
        </row>
        <row r="3338">
          <cell r="A3338">
            <v>6337</v>
          </cell>
          <cell r="B3338" t="str">
            <v>Трактор ДТ-75  044 MAF с баром (бар. установка инв№8023)</v>
          </cell>
          <cell r="C3338">
            <v>10</v>
          </cell>
          <cell r="D3338" t="str">
            <v>10</v>
          </cell>
          <cell r="E3338" t="str">
            <v>11.05.05</v>
          </cell>
          <cell r="F3338" t="str">
            <v>зав № 083712, № дв 887651</v>
          </cell>
          <cell r="G3338" t="str">
            <v>01.01.97</v>
          </cell>
          <cell r="H3338">
            <v>201919.35999999999</v>
          </cell>
          <cell r="I3338">
            <v>0</v>
          </cell>
          <cell r="J3338">
            <v>0</v>
          </cell>
          <cell r="K3338">
            <v>201919.35999999999</v>
          </cell>
          <cell r="L3338">
            <v>0</v>
          </cell>
          <cell r="M3338">
            <v>1682.66</v>
          </cell>
          <cell r="N3338">
            <v>1682.66</v>
          </cell>
          <cell r="O3338">
            <v>48780.32</v>
          </cell>
          <cell r="P3338">
            <v>153139.04</v>
          </cell>
          <cell r="Q3338">
            <v>1009.6</v>
          </cell>
          <cell r="R3338">
            <v>123</v>
          </cell>
          <cell r="S3338">
            <v>935</v>
          </cell>
          <cell r="T3338" t="str">
            <v>Амортизация (водопровод)</v>
          </cell>
          <cell r="U3338">
            <v>350000</v>
          </cell>
          <cell r="V3338">
            <v>18</v>
          </cell>
          <cell r="W3338">
            <v>10</v>
          </cell>
          <cell r="X3338">
            <v>8</v>
          </cell>
          <cell r="Y3338">
            <v>55.555555555555557</v>
          </cell>
          <cell r="Z3338">
            <v>194444.44444444447</v>
          </cell>
          <cell r="AA3338">
            <v>155555.55555555553</v>
          </cell>
          <cell r="AB3338">
            <v>1.0157798792231918</v>
          </cell>
          <cell r="AC3338">
            <v>3186.2631136241835</v>
          </cell>
          <cell r="AD3338">
            <v>769.74755806864414</v>
          </cell>
          <cell r="AE3338">
            <v>205105.62311362417</v>
          </cell>
          <cell r="AF3338">
            <v>49550.067558068644</v>
          </cell>
          <cell r="AG3338">
            <v>1709.213525946868</v>
          </cell>
          <cell r="AH3338">
            <v>1620.3703703703704</v>
          </cell>
        </row>
        <row r="3339">
          <cell r="A3339">
            <v>6338</v>
          </cell>
          <cell r="B3339" t="str">
            <v>Дуплексер</v>
          </cell>
          <cell r="C3339">
            <v>15</v>
          </cell>
          <cell r="D3339" t="str">
            <v>7</v>
          </cell>
          <cell r="E3339" t="str">
            <v>11.05.05</v>
          </cell>
          <cell r="F3339" t="str">
            <v/>
          </cell>
          <cell r="G3339" t="str">
            <v xml:space="preserve">  .  .</v>
          </cell>
          <cell r="H3339">
            <v>14228.75</v>
          </cell>
          <cell r="I3339">
            <v>0</v>
          </cell>
          <cell r="J3339">
            <v>0</v>
          </cell>
          <cell r="K3339">
            <v>14228.75</v>
          </cell>
          <cell r="L3339">
            <v>0</v>
          </cell>
          <cell r="M3339">
            <v>177.86</v>
          </cell>
          <cell r="N3339">
            <v>177.86</v>
          </cell>
          <cell r="O3339">
            <v>5156.16</v>
          </cell>
          <cell r="P3339">
            <v>9072.59</v>
          </cell>
          <cell r="Q3339">
            <v>71.14</v>
          </cell>
          <cell r="R3339">
            <v>123</v>
          </cell>
          <cell r="S3339">
            <v>821.1</v>
          </cell>
          <cell r="T3339" t="str">
            <v>амортизация (канализация)</v>
          </cell>
          <cell r="U3339">
            <v>28000</v>
          </cell>
          <cell r="V3339">
            <v>13</v>
          </cell>
          <cell r="W3339">
            <v>8</v>
          </cell>
          <cell r="X3339">
            <v>5</v>
          </cell>
          <cell r="Y3339">
            <v>61.53846153846154</v>
          </cell>
          <cell r="Z3339">
            <v>17230.76923076923</v>
          </cell>
          <cell r="AA3339">
            <v>10769.23076923077</v>
          </cell>
          <cell r="AB3339">
            <v>1.1870073230721072</v>
          </cell>
          <cell r="AC3339">
            <v>2660.8804481622465</v>
          </cell>
          <cell r="AD3339">
            <v>964.23967893147619</v>
          </cell>
          <cell r="AE3339">
            <v>16889.630448162246</v>
          </cell>
          <cell r="AF3339">
            <v>6120.399678931476</v>
          </cell>
          <cell r="AG3339">
            <v>211.12038060202806</v>
          </cell>
          <cell r="AH3339">
            <v>179.48717948717947</v>
          </cell>
        </row>
        <row r="3340">
          <cell r="A3340">
            <v>6339</v>
          </cell>
          <cell r="B3340" t="str">
            <v>Репимер Кенвуд</v>
          </cell>
          <cell r="C3340">
            <v>15</v>
          </cell>
          <cell r="D3340" t="str">
            <v>7</v>
          </cell>
          <cell r="E3340" t="str">
            <v>11.05.05</v>
          </cell>
          <cell r="F3340" t="str">
            <v/>
          </cell>
          <cell r="G3340" t="str">
            <v xml:space="preserve">  .  .</v>
          </cell>
          <cell r="H3340">
            <v>23897.02</v>
          </cell>
          <cell r="I3340">
            <v>0</v>
          </cell>
          <cell r="J3340">
            <v>0</v>
          </cell>
          <cell r="K3340">
            <v>23897.02</v>
          </cell>
          <cell r="L3340">
            <v>0</v>
          </cell>
          <cell r="M3340">
            <v>298.70999999999998</v>
          </cell>
          <cell r="N3340">
            <v>298.70999999999998</v>
          </cell>
          <cell r="O3340">
            <v>8659.61</v>
          </cell>
          <cell r="P3340">
            <v>15237.41</v>
          </cell>
          <cell r="Q3340">
            <v>119.49</v>
          </cell>
          <cell r="R3340">
            <v>123</v>
          </cell>
          <cell r="S3340">
            <v>821.1</v>
          </cell>
          <cell r="T3340" t="str">
            <v>амортизация (канализация)</v>
          </cell>
          <cell r="U3340">
            <v>25000</v>
          </cell>
          <cell r="V3340">
            <v>7</v>
          </cell>
          <cell r="W3340">
            <v>2</v>
          </cell>
          <cell r="X3340">
            <v>5</v>
          </cell>
          <cell r="Y3340">
            <v>28.571428571428569</v>
          </cell>
          <cell r="Z3340">
            <v>7142.8571428571422</v>
          </cell>
          <cell r="AA3340">
            <v>17857.142857142859</v>
          </cell>
          <cell r="AB3340">
            <v>1.1719277001237651</v>
          </cell>
          <cell r="AC3340">
            <v>4108.5596884116167</v>
          </cell>
          <cell r="AD3340">
            <v>1488.8268312687578</v>
          </cell>
          <cell r="AE3340">
            <v>28005.579688411617</v>
          </cell>
          <cell r="AF3340">
            <v>10148.436831268758</v>
          </cell>
          <cell r="AG3340">
            <v>350.06974610514521</v>
          </cell>
          <cell r="AH3340">
            <v>297.61904761904765</v>
          </cell>
        </row>
        <row r="3341">
          <cell r="A3341">
            <v>6340</v>
          </cell>
          <cell r="B3341" t="str">
            <v>Радиостанция ДR 140 от ТПК Арман №2</v>
          </cell>
          <cell r="C3341">
            <v>25</v>
          </cell>
          <cell r="D3341" t="str">
            <v>4</v>
          </cell>
          <cell r="E3341" t="str">
            <v>11.05.05</v>
          </cell>
          <cell r="F3341" t="str">
            <v/>
          </cell>
          <cell r="G3341" t="str">
            <v xml:space="preserve">  .  .</v>
          </cell>
          <cell r="H3341">
            <v>0.01</v>
          </cell>
          <cell r="I3341">
            <v>0</v>
          </cell>
          <cell r="J3341">
            <v>0</v>
          </cell>
          <cell r="K3341">
            <v>0.01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0.01</v>
          </cell>
          <cell r="Q3341">
            <v>0</v>
          </cell>
          <cell r="R3341">
            <v>123</v>
          </cell>
          <cell r="S3341">
            <v>935</v>
          </cell>
          <cell r="T3341" t="str">
            <v>Амортизация Подъем воды</v>
          </cell>
          <cell r="U3341">
            <v>5080</v>
          </cell>
          <cell r="V3341">
            <v>7</v>
          </cell>
          <cell r="W3341">
            <v>5</v>
          </cell>
          <cell r="X3341">
            <v>2</v>
          </cell>
          <cell r="Y3341">
            <v>71.428571428571431</v>
          </cell>
          <cell r="Z3341">
            <v>3628.5714285714284</v>
          </cell>
          <cell r="AA3341">
            <v>1451.4285714285716</v>
          </cell>
          <cell r="AB3341">
            <v>145142.85714285716</v>
          </cell>
          <cell r="AC3341">
            <v>1451.4185714285716</v>
          </cell>
          <cell r="AD3341">
            <v>0</v>
          </cell>
          <cell r="AE3341">
            <v>1451.4285714285716</v>
          </cell>
          <cell r="AF3341">
            <v>0</v>
          </cell>
          <cell r="AG3341">
            <v>30.238095238095241</v>
          </cell>
          <cell r="AH3341">
            <v>60.476190476190474</v>
          </cell>
        </row>
        <row r="3342">
          <cell r="A3342">
            <v>6341</v>
          </cell>
          <cell r="B3342" t="str">
            <v>Радиостанция ДR 140 от ТПК Арман №3</v>
          </cell>
          <cell r="C3342">
            <v>25</v>
          </cell>
          <cell r="D3342" t="str">
            <v>4</v>
          </cell>
          <cell r="E3342" t="str">
            <v>11.05.05</v>
          </cell>
          <cell r="F3342" t="str">
            <v/>
          </cell>
          <cell r="G3342" t="str">
            <v xml:space="preserve">  .  .</v>
          </cell>
          <cell r="H3342">
            <v>0.01</v>
          </cell>
          <cell r="I3342">
            <v>0</v>
          </cell>
          <cell r="J3342">
            <v>0</v>
          </cell>
          <cell r="K3342">
            <v>0.01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0.01</v>
          </cell>
          <cell r="Q3342">
            <v>0</v>
          </cell>
          <cell r="R3342">
            <v>123</v>
          </cell>
          <cell r="S3342">
            <v>935</v>
          </cell>
          <cell r="T3342" t="str">
            <v>Амортизация Подъем воды</v>
          </cell>
          <cell r="U3342">
            <v>5080</v>
          </cell>
          <cell r="V3342">
            <v>7</v>
          </cell>
          <cell r="W3342">
            <v>5</v>
          </cell>
          <cell r="X3342">
            <v>2</v>
          </cell>
          <cell r="Y3342">
            <v>71.428571428571431</v>
          </cell>
          <cell r="Z3342">
            <v>3628.5714285714284</v>
          </cell>
          <cell r="AA3342">
            <v>1451.4285714285716</v>
          </cell>
          <cell r="AB3342">
            <v>145142.85714285716</v>
          </cell>
          <cell r="AC3342">
            <v>1451.4185714285716</v>
          </cell>
          <cell r="AD3342">
            <v>0</v>
          </cell>
          <cell r="AE3342">
            <v>1451.4285714285716</v>
          </cell>
          <cell r="AF3342">
            <v>0</v>
          </cell>
          <cell r="AG3342">
            <v>30.238095238095241</v>
          </cell>
          <cell r="AH3342">
            <v>60.476190476190474</v>
          </cell>
        </row>
        <row r="3343">
          <cell r="A3343">
            <v>6342</v>
          </cell>
          <cell r="B3343" t="str">
            <v>Антенна CRX-150</v>
          </cell>
          <cell r="C3343">
            <v>15</v>
          </cell>
          <cell r="D3343" t="str">
            <v>7</v>
          </cell>
          <cell r="E3343" t="str">
            <v>11.05.05</v>
          </cell>
          <cell r="F3343" t="str">
            <v/>
          </cell>
          <cell r="G3343" t="str">
            <v xml:space="preserve">  .  .</v>
          </cell>
          <cell r="H3343">
            <v>7844.22</v>
          </cell>
          <cell r="I3343">
            <v>0</v>
          </cell>
          <cell r="J3343">
            <v>0</v>
          </cell>
          <cell r="K3343">
            <v>7844.22</v>
          </cell>
          <cell r="L3343">
            <v>0</v>
          </cell>
          <cell r="M3343">
            <v>98.05</v>
          </cell>
          <cell r="N3343">
            <v>98.05</v>
          </cell>
          <cell r="O3343">
            <v>2842.47</v>
          </cell>
          <cell r="P3343">
            <v>5001.75</v>
          </cell>
          <cell r="Q3343">
            <v>39.22</v>
          </cell>
          <cell r="R3343">
            <v>123</v>
          </cell>
          <cell r="S3343">
            <v>821.1</v>
          </cell>
          <cell r="T3343" t="str">
            <v>амортизация (канализация)</v>
          </cell>
          <cell r="U3343">
            <v>15000</v>
          </cell>
          <cell r="V3343">
            <v>13</v>
          </cell>
          <cell r="W3343">
            <v>8</v>
          </cell>
          <cell r="X3343">
            <v>5</v>
          </cell>
          <cell r="Y3343">
            <v>61.53846153846154</v>
          </cell>
          <cell r="Z3343">
            <v>9230.7692307692305</v>
          </cell>
          <cell r="AA3343">
            <v>5769.2307692307695</v>
          </cell>
          <cell r="AB3343">
            <v>1.1534424489890078</v>
          </cell>
          <cell r="AC3343">
            <v>1203.6363272085555</v>
          </cell>
          <cell r="AD3343">
            <v>436.15555797778507</v>
          </cell>
          <cell r="AE3343">
            <v>9047.8563272085557</v>
          </cell>
          <cell r="AF3343">
            <v>3278.6255579777849</v>
          </cell>
          <cell r="AG3343">
            <v>113.09820409010695</v>
          </cell>
          <cell r="AH3343">
            <v>96.153846153846146</v>
          </cell>
        </row>
        <row r="3344">
          <cell r="A3344">
            <v>6343</v>
          </cell>
          <cell r="B3344" t="str">
            <v>Компьютер РЕ-233 в сборе</v>
          </cell>
          <cell r="C3344">
            <v>30</v>
          </cell>
          <cell r="D3344" t="str">
            <v>3</v>
          </cell>
          <cell r="E3344" t="str">
            <v>11.05.05</v>
          </cell>
          <cell r="F3344" t="str">
            <v/>
          </cell>
          <cell r="G3344" t="str">
            <v xml:space="preserve">  .  .</v>
          </cell>
          <cell r="H3344">
            <v>0.01</v>
          </cell>
          <cell r="I3344">
            <v>0</v>
          </cell>
          <cell r="J3344">
            <v>0</v>
          </cell>
          <cell r="K3344">
            <v>0.01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0.01</v>
          </cell>
          <cell r="Q3344">
            <v>0</v>
          </cell>
          <cell r="R3344">
            <v>123</v>
          </cell>
          <cell r="S3344">
            <v>821.1</v>
          </cell>
          <cell r="T3344" t="str">
            <v>Канализация (амортизация)</v>
          </cell>
          <cell r="U3344">
            <v>23000</v>
          </cell>
          <cell r="V3344">
            <v>5</v>
          </cell>
          <cell r="W3344">
            <v>4</v>
          </cell>
          <cell r="X3344">
            <v>1</v>
          </cell>
          <cell r="Y3344">
            <v>80</v>
          </cell>
          <cell r="Z3344">
            <v>18400</v>
          </cell>
          <cell r="AA3344">
            <v>4600</v>
          </cell>
          <cell r="AB3344">
            <v>460000</v>
          </cell>
          <cell r="AC3344">
            <v>4599.99</v>
          </cell>
          <cell r="AD3344">
            <v>0</v>
          </cell>
          <cell r="AE3344">
            <v>4600</v>
          </cell>
          <cell r="AF3344">
            <v>0</v>
          </cell>
          <cell r="AG3344">
            <v>115</v>
          </cell>
          <cell r="AH3344">
            <v>383.33333333333331</v>
          </cell>
        </row>
        <row r="3345">
          <cell r="A3345">
            <v>6344</v>
          </cell>
          <cell r="B3345" t="str">
            <v>Кан сети по ул Прогресса 15-19 р.т центр</v>
          </cell>
          <cell r="C3345">
            <v>3.6</v>
          </cell>
          <cell r="D3345" t="str">
            <v>28</v>
          </cell>
          <cell r="E3345" t="str">
            <v>11.05.05</v>
          </cell>
          <cell r="F3345" t="str">
            <v/>
          </cell>
          <cell r="G3345" t="str">
            <v xml:space="preserve">  .  .</v>
          </cell>
          <cell r="H3345">
            <v>108.14</v>
          </cell>
          <cell r="I3345">
            <v>0</v>
          </cell>
          <cell r="J3345">
            <v>0</v>
          </cell>
          <cell r="K3345">
            <v>108.14</v>
          </cell>
          <cell r="L3345">
            <v>0</v>
          </cell>
          <cell r="M3345">
            <v>0.32</v>
          </cell>
          <cell r="N3345">
            <v>0.32</v>
          </cell>
          <cell r="O3345">
            <v>9.2799999999999994</v>
          </cell>
          <cell r="P3345">
            <v>98.86</v>
          </cell>
          <cell r="Q3345">
            <v>0.54</v>
          </cell>
          <cell r="R3345">
            <v>123</v>
          </cell>
          <cell r="S3345">
            <v>935</v>
          </cell>
          <cell r="T3345" t="str">
            <v>Амортизация (канализация)</v>
          </cell>
          <cell r="U3345">
            <v>142527.5</v>
          </cell>
          <cell r="V3345">
            <v>23.4</v>
          </cell>
          <cell r="W3345">
            <v>9</v>
          </cell>
          <cell r="X3345">
            <v>14.4</v>
          </cell>
          <cell r="Y3345">
            <v>38.461538461538467</v>
          </cell>
          <cell r="Z3345">
            <v>54818.269230769241</v>
          </cell>
          <cell r="AA3345">
            <v>87709.230769230751</v>
          </cell>
          <cell r="AB3345">
            <v>887.20646135171705</v>
          </cell>
          <cell r="AC3345">
            <v>95834.366730574679</v>
          </cell>
          <cell r="AD3345">
            <v>8223.9959613439332</v>
          </cell>
          <cell r="AE3345">
            <v>95942.506730574678</v>
          </cell>
          <cell r="AF3345">
            <v>8233.2759613439339</v>
          </cell>
          <cell r="AG3345">
            <v>287.82752019172403</v>
          </cell>
          <cell r="AH3345">
            <v>507.57656695156697</v>
          </cell>
        </row>
        <row r="3346">
          <cell r="A3346">
            <v>6345</v>
          </cell>
          <cell r="B3346" t="str">
            <v>А/машина ГАЗ-52 М 037 BF</v>
          </cell>
          <cell r="C3346">
            <v>10</v>
          </cell>
          <cell r="D3346" t="str">
            <v>10</v>
          </cell>
          <cell r="E3346" t="str">
            <v>11.05.05</v>
          </cell>
          <cell r="F3346" t="str">
            <v>фургон, 4 тн, двиг б/н, шасси 0574953</v>
          </cell>
          <cell r="G3346" t="str">
            <v>01.01.83</v>
          </cell>
          <cell r="H3346">
            <v>0.26</v>
          </cell>
          <cell r="I3346">
            <v>0</v>
          </cell>
          <cell r="J3346">
            <v>0</v>
          </cell>
          <cell r="K3346">
            <v>0.26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0.26</v>
          </cell>
          <cell r="Q3346">
            <v>0</v>
          </cell>
          <cell r="R3346">
            <v>124</v>
          </cell>
          <cell r="S3346">
            <v>935</v>
          </cell>
          <cell r="T3346" t="str">
            <v>Амортизация (водопровод)</v>
          </cell>
          <cell r="U3346">
            <v>320000</v>
          </cell>
          <cell r="V3346">
            <v>32</v>
          </cell>
          <cell r="W3346">
            <v>24</v>
          </cell>
          <cell r="X3346">
            <v>8</v>
          </cell>
          <cell r="Y3346">
            <v>75</v>
          </cell>
          <cell r="Z3346">
            <v>240000</v>
          </cell>
          <cell r="AA3346">
            <v>80000</v>
          </cell>
          <cell r="AB3346">
            <v>307692.30769230769</v>
          </cell>
          <cell r="AC3346">
            <v>79999.740000000005</v>
          </cell>
          <cell r="AD3346">
            <v>0</v>
          </cell>
          <cell r="AE3346">
            <v>80000</v>
          </cell>
          <cell r="AF3346">
            <v>0</v>
          </cell>
          <cell r="AG3346">
            <v>666.66666666666663</v>
          </cell>
          <cell r="AH3346">
            <v>833.33333333333337</v>
          </cell>
        </row>
        <row r="3347">
          <cell r="A3347">
            <v>6346</v>
          </cell>
          <cell r="B3347" t="str">
            <v>Кан сети к здан обл прокур 51,35 п,м</v>
          </cell>
          <cell r="C3347">
            <v>3.6</v>
          </cell>
          <cell r="D3347" t="str">
            <v>28</v>
          </cell>
          <cell r="E3347" t="str">
            <v>11.05.05</v>
          </cell>
          <cell r="F3347" t="str">
            <v/>
          </cell>
          <cell r="G3347" t="str">
            <v xml:space="preserve">  .  .</v>
          </cell>
          <cell r="H3347">
            <v>470074.71</v>
          </cell>
          <cell r="I3347">
            <v>0</v>
          </cell>
          <cell r="J3347">
            <v>0</v>
          </cell>
          <cell r="K3347">
            <v>470074.71</v>
          </cell>
          <cell r="L3347">
            <v>0</v>
          </cell>
          <cell r="M3347">
            <v>1410.22</v>
          </cell>
          <cell r="N3347">
            <v>1410.22</v>
          </cell>
          <cell r="O3347">
            <v>40882.28</v>
          </cell>
          <cell r="P3347">
            <v>429192.43</v>
          </cell>
          <cell r="Q3347">
            <v>2350.37</v>
          </cell>
          <cell r="R3347">
            <v>123</v>
          </cell>
          <cell r="S3347">
            <v>935</v>
          </cell>
          <cell r="T3347" t="str">
            <v>Амортизация (канализация)</v>
          </cell>
          <cell r="U3347">
            <v>18999.5</v>
          </cell>
          <cell r="V3347">
            <v>23.4</v>
          </cell>
          <cell r="W3347">
            <v>9</v>
          </cell>
          <cell r="X3347">
            <v>14.4</v>
          </cell>
          <cell r="Y3347">
            <v>38.461538461538467</v>
          </cell>
          <cell r="Z3347">
            <v>7307.5</v>
          </cell>
          <cell r="AA3347">
            <v>11692</v>
          </cell>
          <cell r="AB3347">
            <v>2.7241859787694764E-2</v>
          </cell>
          <cell r="AC3347">
            <v>-457269.00066043873</v>
          </cell>
          <cell r="AD3347">
            <v>-39768.570660438723</v>
          </cell>
          <cell r="AE3347">
            <v>12805.70933956129</v>
          </cell>
          <cell r="AF3347">
            <v>1113.7093395612756</v>
          </cell>
          <cell r="AG3347">
            <v>38.417128018683869</v>
          </cell>
          <cell r="AH3347">
            <v>67.662037037037038</v>
          </cell>
        </row>
        <row r="3348">
          <cell r="A3348">
            <v>6347</v>
          </cell>
          <cell r="B3348" t="str">
            <v>Мини АТС DBS-90</v>
          </cell>
          <cell r="C3348">
            <v>15</v>
          </cell>
          <cell r="D3348" t="str">
            <v>7</v>
          </cell>
          <cell r="E3348" t="str">
            <v>11.05.05</v>
          </cell>
          <cell r="F3348" t="str">
            <v/>
          </cell>
          <cell r="G3348" t="str">
            <v xml:space="preserve">  .  .</v>
          </cell>
          <cell r="H3348">
            <v>86334.99</v>
          </cell>
          <cell r="I3348">
            <v>0</v>
          </cell>
          <cell r="J3348">
            <v>0</v>
          </cell>
          <cell r="K3348">
            <v>86334.99</v>
          </cell>
          <cell r="L3348">
            <v>0</v>
          </cell>
          <cell r="M3348">
            <v>1079.19</v>
          </cell>
          <cell r="N3348">
            <v>1079.19</v>
          </cell>
          <cell r="O3348">
            <v>31285.71</v>
          </cell>
          <cell r="P3348">
            <v>55049.279999999999</v>
          </cell>
          <cell r="Q3348">
            <v>431.67</v>
          </cell>
          <cell r="R3348">
            <v>123</v>
          </cell>
          <cell r="S3348">
            <v>821.1</v>
          </cell>
          <cell r="T3348" t="str">
            <v>амортизация (канализация)</v>
          </cell>
          <cell r="U3348">
            <v>150000</v>
          </cell>
          <cell r="V3348">
            <v>13</v>
          </cell>
          <cell r="W3348">
            <v>8</v>
          </cell>
          <cell r="X3348">
            <v>5</v>
          </cell>
          <cell r="Y3348">
            <v>61.53846153846154</v>
          </cell>
          <cell r="Z3348">
            <v>92307.692307692312</v>
          </cell>
          <cell r="AA3348">
            <v>57692.307692307688</v>
          </cell>
          <cell r="AB3348">
            <v>1.0480120301720148</v>
          </cell>
          <cell r="AC3348">
            <v>4145.1181447806011</v>
          </cell>
          <cell r="AD3348">
            <v>1502.0904524729049</v>
          </cell>
          <cell r="AE3348">
            <v>90480.108144780606</v>
          </cell>
          <cell r="AF3348">
            <v>32787.800452472904</v>
          </cell>
          <cell r="AG3348">
            <v>1131.0013518097576</v>
          </cell>
          <cell r="AH3348">
            <v>961.53846153846155</v>
          </cell>
        </row>
        <row r="3349">
          <cell r="A3349">
            <v>6348</v>
          </cell>
          <cell r="B3349" t="str">
            <v>Блок защиты и питания</v>
          </cell>
          <cell r="C3349">
            <v>15</v>
          </cell>
          <cell r="D3349" t="str">
            <v>7</v>
          </cell>
          <cell r="E3349" t="str">
            <v>11.05.05</v>
          </cell>
          <cell r="F3349" t="str">
            <v/>
          </cell>
          <cell r="G3349" t="str">
            <v xml:space="preserve">  .  .</v>
          </cell>
          <cell r="H3349">
            <v>7655.81</v>
          </cell>
          <cell r="I3349">
            <v>0</v>
          </cell>
          <cell r="J3349">
            <v>0</v>
          </cell>
          <cell r="K3349">
            <v>7655.81</v>
          </cell>
          <cell r="L3349">
            <v>0</v>
          </cell>
          <cell r="M3349">
            <v>95.7</v>
          </cell>
          <cell r="N3349">
            <v>95.7</v>
          </cell>
          <cell r="O3349">
            <v>2774.34</v>
          </cell>
          <cell r="P3349">
            <v>4881.47</v>
          </cell>
          <cell r="Q3349">
            <v>38.28</v>
          </cell>
          <cell r="R3349">
            <v>123</v>
          </cell>
          <cell r="S3349">
            <v>821.1</v>
          </cell>
          <cell r="T3349" t="str">
            <v>Амортизация Водопровод</v>
          </cell>
          <cell r="U3349">
            <v>5115</v>
          </cell>
          <cell r="V3349">
            <v>13</v>
          </cell>
          <cell r="W3349">
            <v>8</v>
          </cell>
          <cell r="X3349">
            <v>5</v>
          </cell>
          <cell r="Y3349">
            <v>61.53846153846154</v>
          </cell>
          <cell r="Z3349">
            <v>3147.6923076923081</v>
          </cell>
          <cell r="AA3349">
            <v>1967.3076923076919</v>
          </cell>
          <cell r="AB3349">
            <v>0.40301542205681729</v>
          </cell>
          <cell r="AC3349">
            <v>-4570.4005016631982</v>
          </cell>
          <cell r="AD3349">
            <v>-1656.2381939708896</v>
          </cell>
          <cell r="AE3349">
            <v>3085.4094983368022</v>
          </cell>
          <cell r="AF3349">
            <v>1118.1018060291105</v>
          </cell>
          <cell r="AG3349">
            <v>38.567618729210025</v>
          </cell>
          <cell r="AH3349">
            <v>32.78846153846154</v>
          </cell>
        </row>
        <row r="3350">
          <cell r="A3350">
            <v>6349</v>
          </cell>
          <cell r="B3350" t="str">
            <v>Трактор ДТ-75 042 MAF</v>
          </cell>
          <cell r="C3350">
            <v>10</v>
          </cell>
          <cell r="D3350" t="str">
            <v>10</v>
          </cell>
          <cell r="E3350" t="str">
            <v>11.05.05</v>
          </cell>
          <cell r="F3350" t="str">
            <v>зав № 612098, № дв 888906</v>
          </cell>
          <cell r="G3350" t="str">
            <v>01.01.97</v>
          </cell>
          <cell r="H3350">
            <v>230908.26</v>
          </cell>
          <cell r="I3350">
            <v>0</v>
          </cell>
          <cell r="J3350">
            <v>0</v>
          </cell>
          <cell r="K3350">
            <v>230908.26</v>
          </cell>
          <cell r="L3350">
            <v>0</v>
          </cell>
          <cell r="M3350">
            <v>1924.24</v>
          </cell>
          <cell r="N3350">
            <v>1924.24</v>
          </cell>
          <cell r="O3350">
            <v>55783.7</v>
          </cell>
          <cell r="P3350">
            <v>175124.56</v>
          </cell>
          <cell r="Q3350">
            <v>1154.54</v>
          </cell>
          <cell r="R3350">
            <v>123</v>
          </cell>
          <cell r="S3350">
            <v>935</v>
          </cell>
          <cell r="T3350" t="str">
            <v>амортизация (Очистка воды)</v>
          </cell>
          <cell r="U3350">
            <v>350000</v>
          </cell>
          <cell r="V3350">
            <v>18</v>
          </cell>
          <cell r="W3350">
            <v>10</v>
          </cell>
          <cell r="X3350">
            <v>8</v>
          </cell>
          <cell r="Y3350">
            <v>55.555555555555557</v>
          </cell>
          <cell r="Z3350">
            <v>194444.44444444447</v>
          </cell>
          <cell r="AA3350">
            <v>155555.55555555553</v>
          </cell>
          <cell r="AB3350">
            <v>0.88825665318191538</v>
          </cell>
          <cell r="AC3350">
            <v>-25802.461780340469</v>
          </cell>
          <cell r="AD3350">
            <v>-6233.4573358959897</v>
          </cell>
          <cell r="AE3350">
            <v>205105.79821965954</v>
          </cell>
          <cell r="AF3350">
            <v>49550.242664104007</v>
          </cell>
          <cell r="AG3350">
            <v>1709.2149851638296</v>
          </cell>
          <cell r="AH3350">
            <v>1620.3703703703704</v>
          </cell>
        </row>
        <row r="3351">
          <cell r="A3351">
            <v>6350</v>
          </cell>
          <cell r="B3351" t="str">
            <v>А/машина ГАЗ-3307 M 875 BH от Шахтостройт</v>
          </cell>
          <cell r="C3351">
            <v>10</v>
          </cell>
          <cell r="D3351" t="str">
            <v>10</v>
          </cell>
          <cell r="E3351" t="str">
            <v>11.05.05</v>
          </cell>
          <cell r="F3351" t="str">
            <v>фургон, 4 тн, № двиг 18116, № рамы 1471156</v>
          </cell>
          <cell r="G3351" t="str">
            <v>01.01.93</v>
          </cell>
          <cell r="H3351">
            <v>110919.47</v>
          </cell>
          <cell r="I3351">
            <v>0</v>
          </cell>
          <cell r="J3351">
            <v>0</v>
          </cell>
          <cell r="K3351">
            <v>110919.47</v>
          </cell>
          <cell r="L3351">
            <v>0</v>
          </cell>
          <cell r="M3351">
            <v>924.33</v>
          </cell>
          <cell r="N3351">
            <v>924.33</v>
          </cell>
          <cell r="O3351">
            <v>26796.33</v>
          </cell>
          <cell r="P3351">
            <v>84123.14</v>
          </cell>
          <cell r="Q3351">
            <v>554.6</v>
          </cell>
          <cell r="R3351">
            <v>124</v>
          </cell>
          <cell r="S3351">
            <v>935</v>
          </cell>
          <cell r="T3351" t="str">
            <v>Амортизация (водопровод)</v>
          </cell>
          <cell r="U3351">
            <v>381000</v>
          </cell>
          <cell r="V3351">
            <v>22</v>
          </cell>
          <cell r="W3351">
            <v>14</v>
          </cell>
          <cell r="X3351">
            <v>8</v>
          </cell>
          <cell r="Y3351">
            <v>63.636363636363633</v>
          </cell>
          <cell r="Z3351">
            <v>242454.54545454544</v>
          </cell>
          <cell r="AA3351">
            <v>138545.45454545456</v>
          </cell>
          <cell r="AB3351">
            <v>1.6469363191323405</v>
          </cell>
          <cell r="AC3351">
            <v>71757.833641910081</v>
          </cell>
          <cell r="AD3351">
            <v>17335.519096455508</v>
          </cell>
          <cell r="AE3351">
            <v>182677.30364191008</v>
          </cell>
          <cell r="AF3351">
            <v>44131.849096455509</v>
          </cell>
          <cell r="AG3351">
            <v>1522.3108636825839</v>
          </cell>
          <cell r="AH3351">
            <v>1443.1818181818182</v>
          </cell>
        </row>
        <row r="3352">
          <cell r="A3352">
            <v>6351</v>
          </cell>
          <cell r="B3352" t="str">
            <v>А/машина ГАЗ-3307 М 876 ВН</v>
          </cell>
          <cell r="C3352">
            <v>10</v>
          </cell>
          <cell r="D3352" t="str">
            <v>10</v>
          </cell>
          <cell r="E3352" t="str">
            <v>11.05.05</v>
          </cell>
          <cell r="F3352" t="str">
            <v>фургон, 4 тн, № двиг 18785, шасси 1431558</v>
          </cell>
          <cell r="G3352" t="str">
            <v>01.01.93</v>
          </cell>
          <cell r="H3352">
            <v>109972.77</v>
          </cell>
          <cell r="I3352">
            <v>0</v>
          </cell>
          <cell r="J3352">
            <v>0</v>
          </cell>
          <cell r="K3352">
            <v>109972.77</v>
          </cell>
          <cell r="L3352">
            <v>0</v>
          </cell>
          <cell r="M3352">
            <v>916.44</v>
          </cell>
          <cell r="N3352">
            <v>916.44</v>
          </cell>
          <cell r="O3352">
            <v>26567.599999999999</v>
          </cell>
          <cell r="P3352">
            <v>83405.17</v>
          </cell>
          <cell r="Q3352">
            <v>549.86</v>
          </cell>
          <cell r="R3352">
            <v>124</v>
          </cell>
          <cell r="S3352">
            <v>845.9</v>
          </cell>
          <cell r="T3352" t="str">
            <v>Амортизация (Установка приборов учета на сетях физ и юр лиц)</v>
          </cell>
          <cell r="U3352">
            <v>381000</v>
          </cell>
          <cell r="V3352">
            <v>22</v>
          </cell>
          <cell r="W3352">
            <v>14</v>
          </cell>
          <cell r="X3352">
            <v>8</v>
          </cell>
          <cell r="Y3352">
            <v>63.636363636363633</v>
          </cell>
          <cell r="Z3352">
            <v>242454.54545454544</v>
          </cell>
          <cell r="AA3352">
            <v>138545.45454545456</v>
          </cell>
          <cell r="AB3352">
            <v>1.6611135082567972</v>
          </cell>
          <cell r="AC3352">
            <v>72704.483787417863</v>
          </cell>
          <cell r="AD3352">
            <v>17564.199241963281</v>
          </cell>
          <cell r="AE3352">
            <v>182677.25378741787</v>
          </cell>
          <cell r="AF3352">
            <v>44131.799241963279</v>
          </cell>
          <cell r="AG3352">
            <v>1522.3104482284823</v>
          </cell>
          <cell r="AH3352">
            <v>1443.1818181818182</v>
          </cell>
        </row>
        <row r="3353">
          <cell r="A3353">
            <v>6353</v>
          </cell>
          <cell r="B3353" t="str">
            <v>Компьютер</v>
          </cell>
          <cell r="C3353">
            <v>30</v>
          </cell>
          <cell r="D3353" t="str">
            <v>3</v>
          </cell>
          <cell r="E3353" t="str">
            <v>11.05.05</v>
          </cell>
          <cell r="F3353" t="str">
            <v/>
          </cell>
          <cell r="G3353" t="str">
            <v xml:space="preserve">  .  .</v>
          </cell>
          <cell r="H3353">
            <v>0.01</v>
          </cell>
          <cell r="I3353">
            <v>0</v>
          </cell>
          <cell r="J3353">
            <v>0</v>
          </cell>
          <cell r="K3353">
            <v>0.01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0.01</v>
          </cell>
          <cell r="Q3353">
            <v>0</v>
          </cell>
          <cell r="R3353">
            <v>123</v>
          </cell>
          <cell r="S3353">
            <v>821.1</v>
          </cell>
          <cell r="T3353" t="str">
            <v>Амортизация Водопровод</v>
          </cell>
          <cell r="U3353">
            <v>7000</v>
          </cell>
          <cell r="V3353">
            <v>3</v>
          </cell>
          <cell r="W3353">
            <v>2</v>
          </cell>
          <cell r="X3353">
            <v>1</v>
          </cell>
          <cell r="Y3353">
            <v>66.666666666666657</v>
          </cell>
          <cell r="Z3353">
            <v>4666.6666666666661</v>
          </cell>
          <cell r="AA3353">
            <v>2333.3333333333339</v>
          </cell>
          <cell r="AB3353">
            <v>233333.3333333334</v>
          </cell>
          <cell r="AC3353">
            <v>2333.3233333333337</v>
          </cell>
          <cell r="AD3353">
            <v>0</v>
          </cell>
          <cell r="AE3353">
            <v>2333.3333333333339</v>
          </cell>
          <cell r="AF3353">
            <v>0</v>
          </cell>
          <cell r="AG3353">
            <v>58.333333333333343</v>
          </cell>
          <cell r="AH3353">
            <v>194.44444444444446</v>
          </cell>
        </row>
        <row r="3354">
          <cell r="A3354">
            <v>6354</v>
          </cell>
          <cell r="B3354" t="str">
            <v>Автобус КАВЗ 3976 М 085 BF</v>
          </cell>
          <cell r="C3354">
            <v>10</v>
          </cell>
          <cell r="D3354" t="str">
            <v>10</v>
          </cell>
          <cell r="E3354" t="str">
            <v>11.05.05</v>
          </cell>
          <cell r="F3354" t="str">
            <v>автобус, 21 место, № двиг 1055, куз 004732, шасси 1467639</v>
          </cell>
          <cell r="G3354" t="str">
            <v>01.01.93</v>
          </cell>
          <cell r="H3354">
            <v>105988.68</v>
          </cell>
          <cell r="I3354">
            <v>0</v>
          </cell>
          <cell r="J3354">
            <v>0</v>
          </cell>
          <cell r="K3354">
            <v>105988.68</v>
          </cell>
          <cell r="L3354">
            <v>0</v>
          </cell>
          <cell r="M3354">
            <v>883.24</v>
          </cell>
          <cell r="N3354">
            <v>883.24</v>
          </cell>
          <cell r="O3354">
            <v>25605.119999999999</v>
          </cell>
          <cell r="P3354">
            <v>80383.56</v>
          </cell>
          <cell r="Q3354">
            <v>529.94000000000005</v>
          </cell>
          <cell r="R3354">
            <v>124</v>
          </cell>
          <cell r="S3354">
            <v>935</v>
          </cell>
          <cell r="T3354" t="str">
            <v>Амортизация Очистка сточной жидкости</v>
          </cell>
          <cell r="U3354">
            <v>381000</v>
          </cell>
          <cell r="V3354">
            <v>22</v>
          </cell>
          <cell r="W3354">
            <v>14</v>
          </cell>
          <cell r="X3354">
            <v>8</v>
          </cell>
          <cell r="Y3354">
            <v>63.636363636363633</v>
          </cell>
          <cell r="Z3354">
            <v>242454.54545454544</v>
          </cell>
          <cell r="AA3354">
            <v>138545.45454545456</v>
          </cell>
          <cell r="AB3354">
            <v>1.723554599291877</v>
          </cell>
          <cell r="AC3354">
            <v>76688.596886874991</v>
          </cell>
          <cell r="AD3354">
            <v>18526.702341420427</v>
          </cell>
          <cell r="AE3354">
            <v>182677.27688687498</v>
          </cell>
          <cell r="AF3354">
            <v>44131.822341420426</v>
          </cell>
          <cell r="AG3354">
            <v>1522.3106407239584</v>
          </cell>
          <cell r="AH3354">
            <v>1443.1818181818182</v>
          </cell>
        </row>
        <row r="3355">
          <cell r="A3355">
            <v>6355</v>
          </cell>
          <cell r="B3355" t="str">
            <v>Компрессор прицепной</v>
          </cell>
          <cell r="C3355">
            <v>15</v>
          </cell>
          <cell r="D3355" t="str">
            <v>7</v>
          </cell>
          <cell r="E3355" t="str">
            <v>11.05.05</v>
          </cell>
          <cell r="F3355" t="str">
            <v/>
          </cell>
          <cell r="G3355" t="str">
            <v xml:space="preserve">  .  .</v>
          </cell>
          <cell r="H3355">
            <v>1577.51</v>
          </cell>
          <cell r="I3355">
            <v>0</v>
          </cell>
          <cell r="J3355">
            <v>0</v>
          </cell>
          <cell r="K3355">
            <v>1577.51</v>
          </cell>
          <cell r="L3355">
            <v>0</v>
          </cell>
          <cell r="M3355">
            <v>19.72</v>
          </cell>
          <cell r="N3355">
            <v>19.72</v>
          </cell>
          <cell r="O3355">
            <v>571.67999999999995</v>
          </cell>
          <cell r="P3355">
            <v>1005.83</v>
          </cell>
          <cell r="Q3355">
            <v>7.89</v>
          </cell>
          <cell r="R3355">
            <v>123</v>
          </cell>
          <cell r="S3355">
            <v>935</v>
          </cell>
          <cell r="T3355" t="str">
            <v>Амортизация Очистка сточной жидкости</v>
          </cell>
          <cell r="U3355">
            <v>1180000</v>
          </cell>
          <cell r="V3355">
            <v>13</v>
          </cell>
          <cell r="W3355">
            <v>8</v>
          </cell>
          <cell r="X3355">
            <v>5</v>
          </cell>
          <cell r="Y3355">
            <v>61.53846153846154</v>
          </cell>
          <cell r="Z3355">
            <v>726153.84615384624</v>
          </cell>
          <cell r="AA3355">
            <v>453846.15384615376</v>
          </cell>
          <cell r="AB3355">
            <v>451.21556709001891</v>
          </cell>
          <cell r="AC3355">
            <v>710219.55924017576</v>
          </cell>
          <cell r="AD3355">
            <v>257379.23539402199</v>
          </cell>
          <cell r="AE3355">
            <v>711797.06924017577</v>
          </cell>
          <cell r="AF3355">
            <v>257950.91539402198</v>
          </cell>
          <cell r="AG3355">
            <v>8897.4633655021971</v>
          </cell>
          <cell r="AH3355">
            <v>7564.1025641025635</v>
          </cell>
        </row>
        <row r="3356">
          <cell r="A3356">
            <v>6356</v>
          </cell>
          <cell r="B3356" t="str">
            <v>Вод-д к здан Обл прокурат  384 м</v>
          </cell>
          <cell r="C3356">
            <v>4</v>
          </cell>
          <cell r="D3356" t="str">
            <v>25</v>
          </cell>
          <cell r="E3356" t="str">
            <v>11.05.05</v>
          </cell>
          <cell r="F3356" t="str">
            <v/>
          </cell>
          <cell r="G3356" t="str">
            <v xml:space="preserve">  .  .</v>
          </cell>
          <cell r="H3356">
            <v>1299036.77</v>
          </cell>
          <cell r="I3356">
            <v>0</v>
          </cell>
          <cell r="J3356">
            <v>0</v>
          </cell>
          <cell r="K3356">
            <v>1299036.77</v>
          </cell>
          <cell r="L3356">
            <v>0</v>
          </cell>
          <cell r="M3356">
            <v>4330.12</v>
          </cell>
          <cell r="N3356">
            <v>4330.12</v>
          </cell>
          <cell r="O3356">
            <v>125530.18</v>
          </cell>
          <cell r="P3356">
            <v>1173506.5900000001</v>
          </cell>
          <cell r="Q3356">
            <v>6495.18</v>
          </cell>
          <cell r="R3356">
            <v>123</v>
          </cell>
          <cell r="S3356">
            <v>935</v>
          </cell>
          <cell r="T3356" t="str">
            <v>Амортизация (водопровод)</v>
          </cell>
          <cell r="U3356">
            <v>884975</v>
          </cell>
          <cell r="V3356">
            <v>38</v>
          </cell>
          <cell r="W3356">
            <v>8</v>
          </cell>
          <cell r="X3356">
            <v>30</v>
          </cell>
          <cell r="Y3356">
            <v>21.052631578947366</v>
          </cell>
          <cell r="Z3356">
            <v>186310.52631578947</v>
          </cell>
          <cell r="AA3356">
            <v>698664.47368421056</v>
          </cell>
          <cell r="AB3356">
            <v>0.59536476372425873</v>
          </cell>
          <cell r="AC3356">
            <v>-525636.05035982584</v>
          </cell>
          <cell r="AD3356">
            <v>-50793.93404403633</v>
          </cell>
          <cell r="AE3356">
            <v>773400.71964017418</v>
          </cell>
          <cell r="AF3356">
            <v>74736.245955963663</v>
          </cell>
          <cell r="AG3356">
            <v>2578.0023988005805</v>
          </cell>
          <cell r="AH3356">
            <v>1940.734649122807</v>
          </cell>
        </row>
        <row r="3357">
          <cell r="A3357">
            <v>6357</v>
          </cell>
          <cell r="B3357" t="str">
            <v>Кинотронный аппарат АИИ-70</v>
          </cell>
          <cell r="C3357">
            <v>7</v>
          </cell>
          <cell r="D3357" t="str">
            <v>14</v>
          </cell>
          <cell r="E3357" t="str">
            <v>11.05.05</v>
          </cell>
          <cell r="F3357" t="str">
            <v/>
          </cell>
          <cell r="G3357" t="str">
            <v xml:space="preserve">  .  .</v>
          </cell>
          <cell r="H3357">
            <v>113458.85</v>
          </cell>
          <cell r="I3357">
            <v>0</v>
          </cell>
          <cell r="J3357">
            <v>0</v>
          </cell>
          <cell r="K3357">
            <v>113458.85</v>
          </cell>
          <cell r="L3357">
            <v>0</v>
          </cell>
          <cell r="M3357">
            <v>661.84</v>
          </cell>
          <cell r="N3357">
            <v>661.84</v>
          </cell>
          <cell r="O3357">
            <v>19186.740000000002</v>
          </cell>
          <cell r="P3357">
            <v>94272.11</v>
          </cell>
          <cell r="Q3357">
            <v>567.29</v>
          </cell>
          <cell r="R3357">
            <v>123</v>
          </cell>
          <cell r="S3357">
            <v>935</v>
          </cell>
          <cell r="T3357" t="str">
            <v>Амортизация Перекачка сточной жидкости</v>
          </cell>
          <cell r="U3357">
            <v>540000</v>
          </cell>
          <cell r="V3357">
            <v>27</v>
          </cell>
          <cell r="W3357">
            <v>15</v>
          </cell>
          <cell r="X3357">
            <v>12</v>
          </cell>
          <cell r="Y3357">
            <v>55.555555555555557</v>
          </cell>
          <cell r="Z3357">
            <v>300000</v>
          </cell>
          <cell r="AA3357">
            <v>240000</v>
          </cell>
          <cell r="AB3357">
            <v>2.5458218766929051</v>
          </cell>
          <cell r="AC3357">
            <v>175387.17243441884</v>
          </cell>
          <cell r="AD3357">
            <v>29659.28243441883</v>
          </cell>
          <cell r="AE3357">
            <v>288846.02243441885</v>
          </cell>
          <cell r="AF3357">
            <v>48846.022434418832</v>
          </cell>
          <cell r="AG3357">
            <v>1684.9351308674434</v>
          </cell>
          <cell r="AH3357">
            <v>1666.6666666666667</v>
          </cell>
        </row>
        <row r="3358">
          <cell r="A3358">
            <v>6358</v>
          </cell>
          <cell r="B3358" t="str">
            <v>Насос НЦС 36-230</v>
          </cell>
          <cell r="C3358">
            <v>20</v>
          </cell>
          <cell r="D3358" t="str">
            <v>5</v>
          </cell>
          <cell r="E3358" t="str">
            <v>11.05.05</v>
          </cell>
          <cell r="F3358" t="str">
            <v/>
          </cell>
          <cell r="G3358" t="str">
            <v xml:space="preserve">  .  .</v>
          </cell>
          <cell r="H3358">
            <v>0.01</v>
          </cell>
          <cell r="I3358">
            <v>0</v>
          </cell>
          <cell r="J3358">
            <v>0</v>
          </cell>
          <cell r="K3358">
            <v>0.01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0.01</v>
          </cell>
          <cell r="Q3358">
            <v>0</v>
          </cell>
          <cell r="R3358">
            <v>123</v>
          </cell>
          <cell r="S3358">
            <v>935</v>
          </cell>
          <cell r="T3358" t="str">
            <v>Амортизация Очистка сточной жидкости</v>
          </cell>
          <cell r="U3358">
            <v>48000</v>
          </cell>
          <cell r="V3358">
            <v>9</v>
          </cell>
          <cell r="W3358">
            <v>6</v>
          </cell>
          <cell r="X3358">
            <v>3</v>
          </cell>
          <cell r="Y3358">
            <v>66.666666666666657</v>
          </cell>
          <cell r="Z3358">
            <v>32000</v>
          </cell>
          <cell r="AA3358">
            <v>16000</v>
          </cell>
          <cell r="AB3358">
            <v>1600000</v>
          </cell>
          <cell r="AC3358">
            <v>15999.99</v>
          </cell>
          <cell r="AD3358">
            <v>0</v>
          </cell>
          <cell r="AE3358">
            <v>16000</v>
          </cell>
          <cell r="AF3358">
            <v>0</v>
          </cell>
          <cell r="AG3358">
            <v>266.66666666666669</v>
          </cell>
          <cell r="AH3358">
            <v>444.4444444444444</v>
          </cell>
        </row>
        <row r="3359">
          <cell r="A3359">
            <v>6366</v>
          </cell>
          <cell r="B3359" t="str">
            <v>Кондиционер</v>
          </cell>
          <cell r="C3359">
            <v>10</v>
          </cell>
          <cell r="D3359" t="str">
            <v>10</v>
          </cell>
          <cell r="E3359" t="str">
            <v>11.05.05</v>
          </cell>
          <cell r="F3359" t="str">
            <v/>
          </cell>
          <cell r="G3359" t="str">
            <v xml:space="preserve">  .  .</v>
          </cell>
          <cell r="H3359">
            <v>44806.51</v>
          </cell>
          <cell r="I3359">
            <v>0</v>
          </cell>
          <cell r="J3359">
            <v>0</v>
          </cell>
          <cell r="K3359">
            <v>44806.51</v>
          </cell>
          <cell r="L3359">
            <v>0</v>
          </cell>
          <cell r="M3359">
            <v>373.39</v>
          </cell>
          <cell r="N3359">
            <v>373.39</v>
          </cell>
          <cell r="O3359">
            <v>10824.57</v>
          </cell>
          <cell r="P3359">
            <v>33981.94</v>
          </cell>
          <cell r="Q3359">
            <v>224.03</v>
          </cell>
          <cell r="R3359">
            <v>123</v>
          </cell>
          <cell r="S3359">
            <v>821.1</v>
          </cell>
          <cell r="T3359" t="str">
            <v>амортизация (канализация)</v>
          </cell>
          <cell r="U3359">
            <v>54500</v>
          </cell>
          <cell r="V3359">
            <v>10</v>
          </cell>
          <cell r="W3359">
            <v>2</v>
          </cell>
          <cell r="X3359">
            <v>8</v>
          </cell>
          <cell r="Y3359">
            <v>20</v>
          </cell>
          <cell r="Z3359">
            <v>10900</v>
          </cell>
          <cell r="AA3359">
            <v>43600</v>
          </cell>
          <cell r="AB3359">
            <v>1.2830344588919878</v>
          </cell>
          <cell r="AC3359">
            <v>12681.78631268844</v>
          </cell>
          <cell r="AD3359">
            <v>3063.7263126884445</v>
          </cell>
          <cell r="AE3359">
            <v>57488.296312688442</v>
          </cell>
          <cell r="AF3359">
            <v>13888.296312688444</v>
          </cell>
          <cell r="AG3359">
            <v>479.06913593907035</v>
          </cell>
          <cell r="AH3359">
            <v>454.16666666666669</v>
          </cell>
        </row>
        <row r="3360">
          <cell r="A3360">
            <v>6367</v>
          </cell>
          <cell r="B3360" t="str">
            <v>Видеосистема наблюдения</v>
          </cell>
          <cell r="C3360">
            <v>25</v>
          </cell>
          <cell r="D3360" t="str">
            <v>4</v>
          </cell>
          <cell r="E3360" t="str">
            <v>11.05.05</v>
          </cell>
          <cell r="F3360" t="str">
            <v/>
          </cell>
          <cell r="G3360" t="str">
            <v xml:space="preserve">  .  .</v>
          </cell>
          <cell r="H3360">
            <v>0.01</v>
          </cell>
          <cell r="I3360">
            <v>0</v>
          </cell>
          <cell r="J3360">
            <v>0</v>
          </cell>
          <cell r="K3360">
            <v>0.01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0.01</v>
          </cell>
          <cell r="Q3360">
            <v>0</v>
          </cell>
          <cell r="R3360">
            <v>123</v>
          </cell>
          <cell r="S3360">
            <v>821.3</v>
          </cell>
          <cell r="T3360" t="str">
            <v>За счет прибыли</v>
          </cell>
          <cell r="U3360">
            <v>21000</v>
          </cell>
          <cell r="V3360">
            <v>7</v>
          </cell>
          <cell r="W3360">
            <v>5</v>
          </cell>
          <cell r="X3360">
            <v>2</v>
          </cell>
          <cell r="Y3360">
            <v>71.428571428571431</v>
          </cell>
          <cell r="Z3360">
            <v>15000</v>
          </cell>
          <cell r="AA3360">
            <v>6000</v>
          </cell>
          <cell r="AB3360">
            <v>600000</v>
          </cell>
          <cell r="AC3360">
            <v>5999.99</v>
          </cell>
          <cell r="AD3360">
            <v>0</v>
          </cell>
          <cell r="AE3360">
            <v>6000</v>
          </cell>
          <cell r="AF3360">
            <v>0</v>
          </cell>
          <cell r="AG3360">
            <v>125</v>
          </cell>
          <cell r="AH3360">
            <v>250</v>
          </cell>
        </row>
        <row r="3361">
          <cell r="A3361">
            <v>6380</v>
          </cell>
          <cell r="B3361" t="str">
            <v>Вод-д от Кар госуд зоопарка 564 м</v>
          </cell>
          <cell r="C3361">
            <v>4</v>
          </cell>
          <cell r="D3361" t="str">
            <v>25</v>
          </cell>
          <cell r="E3361" t="str">
            <v>11.05.05</v>
          </cell>
          <cell r="F3361" t="str">
            <v/>
          </cell>
          <cell r="G3361" t="str">
            <v xml:space="preserve">  .  .</v>
          </cell>
          <cell r="H3361">
            <v>0.74</v>
          </cell>
          <cell r="I3361">
            <v>0</v>
          </cell>
          <cell r="J3361">
            <v>0</v>
          </cell>
          <cell r="K3361">
            <v>0.74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0.74</v>
          </cell>
          <cell r="Q3361">
            <v>0</v>
          </cell>
          <cell r="R3361">
            <v>123</v>
          </cell>
          <cell r="S3361">
            <v>935</v>
          </cell>
          <cell r="T3361" t="str">
            <v>Амортизация (водопровод)</v>
          </cell>
          <cell r="U3361">
            <v>253800</v>
          </cell>
          <cell r="V3361">
            <v>33</v>
          </cell>
          <cell r="W3361">
            <v>8</v>
          </cell>
          <cell r="X3361">
            <v>25</v>
          </cell>
          <cell r="Y3361">
            <v>24.242424242424242</v>
          </cell>
          <cell r="Z3361">
            <v>61527.272727272728</v>
          </cell>
          <cell r="AA3361">
            <v>192272.72727272726</v>
          </cell>
          <cell r="AB3361">
            <v>259828.00982800982</v>
          </cell>
          <cell r="AC3361">
            <v>192271.98727272727</v>
          </cell>
          <cell r="AD3361">
            <v>0</v>
          </cell>
          <cell r="AE3361">
            <v>192272.72727272726</v>
          </cell>
          <cell r="AF3361">
            <v>0</v>
          </cell>
          <cell r="AG3361">
            <v>640.90909090909088</v>
          </cell>
          <cell r="AH3361">
            <v>640.90909090909088</v>
          </cell>
        </row>
        <row r="3362">
          <cell r="A3362">
            <v>6381</v>
          </cell>
          <cell r="B3362" t="str">
            <v>Радиотелефон с аккумулятором</v>
          </cell>
          <cell r="C3362">
            <v>15</v>
          </cell>
          <cell r="D3362" t="str">
            <v>7</v>
          </cell>
          <cell r="E3362" t="str">
            <v>11.05.05</v>
          </cell>
          <cell r="F3362" t="str">
            <v/>
          </cell>
          <cell r="G3362" t="str">
            <v xml:space="preserve">  .  .</v>
          </cell>
          <cell r="H3362">
            <v>18519.91</v>
          </cell>
          <cell r="I3362">
            <v>0</v>
          </cell>
          <cell r="J3362">
            <v>0</v>
          </cell>
          <cell r="K3362">
            <v>18519.91</v>
          </cell>
          <cell r="L3362">
            <v>0</v>
          </cell>
          <cell r="M3362">
            <v>231.5</v>
          </cell>
          <cell r="N3362">
            <v>231.5</v>
          </cell>
          <cell r="O3362">
            <v>6711.18</v>
          </cell>
          <cell r="P3362">
            <v>11808.73</v>
          </cell>
          <cell r="Q3362">
            <v>92.6</v>
          </cell>
          <cell r="R3362">
            <v>123</v>
          </cell>
          <cell r="S3362">
            <v>821.1</v>
          </cell>
          <cell r="T3362" t="str">
            <v>амортизация (канализация)</v>
          </cell>
          <cell r="U3362">
            <v>21000</v>
          </cell>
          <cell r="V3362">
            <v>13</v>
          </cell>
          <cell r="W3362">
            <v>8</v>
          </cell>
          <cell r="X3362">
            <v>5</v>
          </cell>
          <cell r="Y3362">
            <v>61.53846153846154</v>
          </cell>
          <cell r="Z3362">
            <v>12923.076923076924</v>
          </cell>
          <cell r="AA3362">
            <v>8076.9230769230762</v>
          </cell>
          <cell r="AB3362">
            <v>0.68397897800382235</v>
          </cell>
          <cell r="AC3362">
            <v>-5852.6808854772298</v>
          </cell>
          <cell r="AD3362">
            <v>-2120.8739624003074</v>
          </cell>
          <cell r="AE3362">
            <v>12667.22911452277</v>
          </cell>
          <cell r="AF3362">
            <v>4590.3060375996929</v>
          </cell>
          <cell r="AG3362">
            <v>158.34036393153463</v>
          </cell>
          <cell r="AH3362">
            <v>134.61538461538461</v>
          </cell>
        </row>
        <row r="3363">
          <cell r="A3363">
            <v>6382</v>
          </cell>
          <cell r="B3363" t="str">
            <v>Эл двигатель 100 квт</v>
          </cell>
          <cell r="C3363">
            <v>10</v>
          </cell>
          <cell r="D3363" t="str">
            <v>10</v>
          </cell>
          <cell r="E3363" t="str">
            <v>11.05.05</v>
          </cell>
          <cell r="F3363" t="str">
            <v/>
          </cell>
          <cell r="G3363" t="str">
            <v xml:space="preserve">  .  .</v>
          </cell>
          <cell r="H3363">
            <v>36760.67</v>
          </cell>
          <cell r="I3363">
            <v>0</v>
          </cell>
          <cell r="J3363">
            <v>0</v>
          </cell>
          <cell r="K3363">
            <v>36760.67</v>
          </cell>
          <cell r="L3363">
            <v>0</v>
          </cell>
          <cell r="M3363">
            <v>306.33999999999997</v>
          </cell>
          <cell r="N3363">
            <v>306.33999999999997</v>
          </cell>
          <cell r="O3363">
            <v>8880.7999999999993</v>
          </cell>
          <cell r="P3363">
            <v>27879.87</v>
          </cell>
          <cell r="Q3363">
            <v>183.8</v>
          </cell>
          <cell r="R3363">
            <v>123</v>
          </cell>
          <cell r="S3363">
            <v>935</v>
          </cell>
          <cell r="T3363" t="str">
            <v>Амортизация Перекачка сточной жидкости</v>
          </cell>
          <cell r="U3363">
            <v>600000</v>
          </cell>
          <cell r="V3363">
            <v>19</v>
          </cell>
          <cell r="W3363">
            <v>11</v>
          </cell>
          <cell r="X3363">
            <v>8</v>
          </cell>
          <cell r="Y3363">
            <v>57.894736842105267</v>
          </cell>
          <cell r="Z3363">
            <v>347368.42105263157</v>
          </cell>
          <cell r="AA3363">
            <v>252631.57894736843</v>
          </cell>
          <cell r="AB3363">
            <v>9.061433175526588</v>
          </cell>
          <cell r="AC3363">
            <v>296343.68469258497</v>
          </cell>
          <cell r="AD3363">
            <v>71591.975745216507</v>
          </cell>
          <cell r="AE3363">
            <v>333104.35469258495</v>
          </cell>
          <cell r="AF3363">
            <v>80472.77574521651</v>
          </cell>
          <cell r="AG3363">
            <v>2775.8696224382074</v>
          </cell>
          <cell r="AH3363">
            <v>2631.5789473684213</v>
          </cell>
        </row>
        <row r="3364">
          <cell r="A3364">
            <v>6384</v>
          </cell>
          <cell r="B3364" t="str">
            <v>Электростанция 37 квт</v>
          </cell>
          <cell r="C3364">
            <v>8</v>
          </cell>
          <cell r="D3364" t="str">
            <v>13</v>
          </cell>
          <cell r="E3364" t="str">
            <v>11.05.05</v>
          </cell>
          <cell r="F3364" t="str">
            <v/>
          </cell>
          <cell r="G3364" t="str">
            <v xml:space="preserve">  .  .</v>
          </cell>
          <cell r="H3364">
            <v>16459.48</v>
          </cell>
          <cell r="I3364">
            <v>0</v>
          </cell>
          <cell r="J3364">
            <v>0</v>
          </cell>
          <cell r="K3364">
            <v>16459.48</v>
          </cell>
          <cell r="L3364">
            <v>0</v>
          </cell>
          <cell r="M3364">
            <v>109.73</v>
          </cell>
          <cell r="N3364">
            <v>109.73</v>
          </cell>
          <cell r="O3364">
            <v>3181.07</v>
          </cell>
          <cell r="P3364">
            <v>13278.41</v>
          </cell>
          <cell r="Q3364">
            <v>82.3</v>
          </cell>
          <cell r="R3364">
            <v>123</v>
          </cell>
          <cell r="S3364">
            <v>935</v>
          </cell>
          <cell r="T3364" t="str">
            <v>Амортизация Очистка сточной жидкости</v>
          </cell>
          <cell r="U3364">
            <v>2000000</v>
          </cell>
          <cell r="V3364">
            <v>25</v>
          </cell>
          <cell r="W3364">
            <v>14</v>
          </cell>
          <cell r="X3364">
            <v>11</v>
          </cell>
          <cell r="Y3364">
            <v>56</v>
          </cell>
          <cell r="Z3364">
            <v>1120000</v>
          </cell>
          <cell r="AA3364">
            <v>880000</v>
          </cell>
          <cell r="AB3364">
            <v>66.272995034797091</v>
          </cell>
          <cell r="AC3364">
            <v>1074359.556315342</v>
          </cell>
          <cell r="AD3364">
            <v>207637.966315342</v>
          </cell>
          <cell r="AE3364">
            <v>1090819.0363153419</v>
          </cell>
          <cell r="AF3364">
            <v>210819.036315342</v>
          </cell>
          <cell r="AG3364">
            <v>7272.1269087689461</v>
          </cell>
          <cell r="AH3364">
            <v>6666.666666666667</v>
          </cell>
        </row>
        <row r="3365">
          <cell r="A3365">
            <v>6385</v>
          </cell>
          <cell r="B3365" t="str">
            <v>Трактор МТЗ-80 Т 358 МАF</v>
          </cell>
          <cell r="C3365">
            <v>10</v>
          </cell>
          <cell r="D3365" t="str">
            <v>10</v>
          </cell>
          <cell r="E3365" t="str">
            <v>11.05.05</v>
          </cell>
          <cell r="F3365" t="str">
            <v>Пневмоход зав № 300529, № двиг 990787</v>
          </cell>
          <cell r="G3365" t="str">
            <v>01.01.90</v>
          </cell>
          <cell r="H3365">
            <v>17591.29</v>
          </cell>
          <cell r="I3365">
            <v>0</v>
          </cell>
          <cell r="J3365">
            <v>0</v>
          </cell>
          <cell r="K3365">
            <v>17591.29</v>
          </cell>
          <cell r="L3365">
            <v>0</v>
          </cell>
          <cell r="M3365">
            <v>146.59</v>
          </cell>
          <cell r="N3365">
            <v>146.59</v>
          </cell>
          <cell r="O3365">
            <v>4249.6499999999996</v>
          </cell>
          <cell r="P3365">
            <v>13341.64</v>
          </cell>
          <cell r="Q3365">
            <v>87.96</v>
          </cell>
          <cell r="R3365">
            <v>123</v>
          </cell>
          <cell r="S3365">
            <v>935</v>
          </cell>
          <cell r="T3365" t="str">
            <v>Амортизация Очистка сточной жидкости</v>
          </cell>
          <cell r="U3365">
            <v>635000</v>
          </cell>
          <cell r="V3365">
            <v>25</v>
          </cell>
          <cell r="W3365">
            <v>17</v>
          </cell>
          <cell r="X3365">
            <v>8</v>
          </cell>
          <cell r="Y3365">
            <v>68</v>
          </cell>
          <cell r="Z3365">
            <v>431800</v>
          </cell>
          <cell r="AA3365">
            <v>203200</v>
          </cell>
          <cell r="AB3365">
            <v>15.230511391403157</v>
          </cell>
          <cell r="AC3365">
            <v>250333.05273447643</v>
          </cell>
          <cell r="AD3365">
            <v>60474.692734476419</v>
          </cell>
          <cell r="AE3365">
            <v>267924.34273447643</v>
          </cell>
          <cell r="AF3365">
            <v>64724.34273447642</v>
          </cell>
          <cell r="AG3365">
            <v>2232.7028561206371</v>
          </cell>
          <cell r="AH3365">
            <v>2116.6666666666665</v>
          </cell>
        </row>
        <row r="3366">
          <cell r="A3366">
            <v>6386</v>
          </cell>
          <cell r="B3366" t="str">
            <v>Трактор МТЗ-82 Т341</v>
          </cell>
          <cell r="C3366">
            <v>10</v>
          </cell>
          <cell r="D3366" t="str">
            <v>10</v>
          </cell>
          <cell r="E3366" t="str">
            <v>11.05.05</v>
          </cell>
          <cell r="F3366" t="str">
            <v>Пневмоход зав № 380583, № дв 100232</v>
          </cell>
          <cell r="G3366" t="str">
            <v>01.01.93</v>
          </cell>
          <cell r="H3366">
            <v>16575.11</v>
          </cell>
          <cell r="I3366">
            <v>0</v>
          </cell>
          <cell r="J3366">
            <v>0</v>
          </cell>
          <cell r="K3366">
            <v>16575.11</v>
          </cell>
          <cell r="L3366">
            <v>0</v>
          </cell>
          <cell r="M3366">
            <v>138.13</v>
          </cell>
          <cell r="N3366">
            <v>138.13</v>
          </cell>
          <cell r="O3366">
            <v>4004.39</v>
          </cell>
          <cell r="P3366">
            <v>12570.72</v>
          </cell>
          <cell r="Q3366">
            <v>82.88</v>
          </cell>
          <cell r="R3366">
            <v>123</v>
          </cell>
          <cell r="S3366">
            <v>935</v>
          </cell>
          <cell r="T3366" t="str">
            <v>Амортизация (водопровод)</v>
          </cell>
          <cell r="U3366">
            <v>950000</v>
          </cell>
          <cell r="V3366">
            <v>22</v>
          </cell>
          <cell r="W3366">
            <v>14</v>
          </cell>
          <cell r="X3366">
            <v>8</v>
          </cell>
          <cell r="Y3366">
            <v>63.636363636363633</v>
          </cell>
          <cell r="Z3366">
            <v>604545.45454545459</v>
          </cell>
          <cell r="AA3366">
            <v>345454.54545454541</v>
          </cell>
          <cell r="AB3366">
            <v>27.480887765740182</v>
          </cell>
          <cell r="AC3366">
            <v>438923.62761479779</v>
          </cell>
          <cell r="AD3366">
            <v>106039.80216025232</v>
          </cell>
          <cell r="AE3366">
            <v>455498.73761479778</v>
          </cell>
          <cell r="AF3366">
            <v>110044.19216025232</v>
          </cell>
          <cell r="AG3366">
            <v>3795.8228134566484</v>
          </cell>
          <cell r="AH3366">
            <v>3598.4848484848485</v>
          </cell>
        </row>
        <row r="3367">
          <cell r="A3367">
            <v>6387</v>
          </cell>
          <cell r="B3367" t="str">
            <v>Сварочный агрегат Д-37</v>
          </cell>
          <cell r="C3367">
            <v>10</v>
          </cell>
          <cell r="D3367" t="str">
            <v>10</v>
          </cell>
          <cell r="E3367" t="str">
            <v>11.05.05</v>
          </cell>
          <cell r="F3367" t="str">
            <v/>
          </cell>
          <cell r="G3367" t="str">
            <v xml:space="preserve">  .  .</v>
          </cell>
          <cell r="H3367">
            <v>4834.04</v>
          </cell>
          <cell r="I3367">
            <v>0</v>
          </cell>
          <cell r="J3367">
            <v>0</v>
          </cell>
          <cell r="K3367">
            <v>4834.04</v>
          </cell>
          <cell r="L3367">
            <v>0</v>
          </cell>
          <cell r="M3367">
            <v>40.28</v>
          </cell>
          <cell r="N3367">
            <v>40.28</v>
          </cell>
          <cell r="O3367">
            <v>1167.72</v>
          </cell>
          <cell r="P3367">
            <v>3666.32</v>
          </cell>
          <cell r="Q3367">
            <v>24.17</v>
          </cell>
          <cell r="R3367">
            <v>123</v>
          </cell>
          <cell r="S3367">
            <v>935</v>
          </cell>
          <cell r="T3367" t="str">
            <v>Амортизация (водопровод)</v>
          </cell>
          <cell r="U3367">
            <v>70000</v>
          </cell>
          <cell r="V3367">
            <v>19</v>
          </cell>
          <cell r="W3367">
            <v>11</v>
          </cell>
          <cell r="X3367">
            <v>8</v>
          </cell>
          <cell r="Y3367">
            <v>57.894736842105267</v>
          </cell>
          <cell r="Z3367">
            <v>40526.315789473687</v>
          </cell>
          <cell r="AA3367">
            <v>29473.684210526313</v>
          </cell>
          <cell r="AB3367">
            <v>8.0390375664225466</v>
          </cell>
          <cell r="AC3367">
            <v>34026.989157589247</v>
          </cell>
          <cell r="AD3367">
            <v>8219.6249470629373</v>
          </cell>
          <cell r="AE3367">
            <v>38861.029157589248</v>
          </cell>
          <cell r="AF3367">
            <v>9387.3449470629366</v>
          </cell>
          <cell r="AG3367">
            <v>323.84190964657705</v>
          </cell>
          <cell r="AH3367">
            <v>307.01754385964915</v>
          </cell>
        </row>
        <row r="3368">
          <cell r="A3368">
            <v>6388</v>
          </cell>
          <cell r="B3368" t="str">
            <v>Сварочный агрегат Д-37</v>
          </cell>
          <cell r="C3368">
            <v>10</v>
          </cell>
          <cell r="D3368" t="str">
            <v>10</v>
          </cell>
          <cell r="E3368" t="str">
            <v>11.05.05</v>
          </cell>
          <cell r="F3368" t="str">
            <v/>
          </cell>
          <cell r="G3368" t="str">
            <v xml:space="preserve">  .  .</v>
          </cell>
          <cell r="H3368">
            <v>5801.17</v>
          </cell>
          <cell r="I3368">
            <v>0</v>
          </cell>
          <cell r="J3368">
            <v>0</v>
          </cell>
          <cell r="K3368">
            <v>5801.17</v>
          </cell>
          <cell r="L3368">
            <v>0</v>
          </cell>
          <cell r="M3368">
            <v>48.34</v>
          </cell>
          <cell r="N3368">
            <v>48.34</v>
          </cell>
          <cell r="O3368">
            <v>1401.38</v>
          </cell>
          <cell r="P3368">
            <v>4399.79</v>
          </cell>
          <cell r="Q3368">
            <v>29.01</v>
          </cell>
          <cell r="R3368">
            <v>123</v>
          </cell>
          <cell r="S3368">
            <v>935</v>
          </cell>
          <cell r="T3368" t="str">
            <v>Амортизация (водопровод)</v>
          </cell>
          <cell r="U3368">
            <v>70000</v>
          </cell>
          <cell r="V3368">
            <v>19</v>
          </cell>
          <cell r="W3368">
            <v>11</v>
          </cell>
          <cell r="X3368">
            <v>8</v>
          </cell>
          <cell r="Y3368">
            <v>57.894736842105267</v>
          </cell>
          <cell r="Z3368">
            <v>40526.315789473687</v>
          </cell>
          <cell r="AA3368">
            <v>29473.684210526313</v>
          </cell>
          <cell r="AB3368">
            <v>6.6988843127799997</v>
          </cell>
          <cell r="AC3368">
            <v>33060.196708769952</v>
          </cell>
          <cell r="AD3368">
            <v>7986.3024982436373</v>
          </cell>
          <cell r="AE3368">
            <v>38861.36670876995</v>
          </cell>
          <cell r="AF3368">
            <v>9387.6824982436374</v>
          </cell>
          <cell r="AG3368">
            <v>323.84472257308295</v>
          </cell>
          <cell r="AH3368">
            <v>307.01754385964915</v>
          </cell>
        </row>
        <row r="3369">
          <cell r="A3369">
            <v>6390</v>
          </cell>
          <cell r="B3369" t="str">
            <v>Автобус КАВЗ 3270  М 917 ВF</v>
          </cell>
          <cell r="C3369">
            <v>10</v>
          </cell>
          <cell r="D3369" t="str">
            <v>10</v>
          </cell>
          <cell r="E3369" t="str">
            <v>11.05.05</v>
          </cell>
          <cell r="F3369" t="str">
            <v>автобус, 21 место, № двиг б/н, куз 0030833, шасси 116895</v>
          </cell>
          <cell r="G3369" t="str">
            <v>01.01.88</v>
          </cell>
          <cell r="H3369">
            <v>40397.1</v>
          </cell>
          <cell r="I3369">
            <v>0</v>
          </cell>
          <cell r="J3369">
            <v>0</v>
          </cell>
          <cell r="K3369">
            <v>40397.1</v>
          </cell>
          <cell r="L3369">
            <v>0</v>
          </cell>
          <cell r="M3369">
            <v>336.64</v>
          </cell>
          <cell r="N3369">
            <v>336.64</v>
          </cell>
          <cell r="O3369">
            <v>9759.2000000000007</v>
          </cell>
          <cell r="P3369">
            <v>30637.9</v>
          </cell>
          <cell r="Q3369">
            <v>201.99</v>
          </cell>
          <cell r="R3369">
            <v>124</v>
          </cell>
          <cell r="S3369">
            <v>935</v>
          </cell>
          <cell r="T3369" t="str">
            <v>Амортизация (водопровод)</v>
          </cell>
          <cell r="U3369">
            <v>381000</v>
          </cell>
          <cell r="V3369">
            <v>27</v>
          </cell>
          <cell r="W3369">
            <v>19</v>
          </cell>
          <cell r="X3369">
            <v>8</v>
          </cell>
          <cell r="Y3369">
            <v>70.370370370370367</v>
          </cell>
          <cell r="Z3369">
            <v>268111.11111111112</v>
          </cell>
          <cell r="AA3369">
            <v>112888.88888888888</v>
          </cell>
          <cell r="AB3369">
            <v>3.6846157500640992</v>
          </cell>
          <cell r="AC3369">
            <v>108450.69091691441</v>
          </cell>
          <cell r="AD3369">
            <v>26199.702028025557</v>
          </cell>
          <cell r="AE3369">
            <v>148847.79091691441</v>
          </cell>
          <cell r="AF3369">
            <v>35958.902028025557</v>
          </cell>
          <cell r="AG3369">
            <v>1240.3982576409533</v>
          </cell>
          <cell r="AH3369">
            <v>1175.9259259259259</v>
          </cell>
        </row>
        <row r="3370">
          <cell r="A3370">
            <v>6392</v>
          </cell>
          <cell r="B3370" t="str">
            <v>Вод-д от ПТШ 21 ул Локомот 22а  266 м</v>
          </cell>
          <cell r="C3370">
            <v>4</v>
          </cell>
          <cell r="D3370" t="str">
            <v>25</v>
          </cell>
          <cell r="E3370" t="str">
            <v>11.05.05</v>
          </cell>
          <cell r="F3370" t="str">
            <v/>
          </cell>
          <cell r="G3370" t="str">
            <v xml:space="preserve">  .  .</v>
          </cell>
          <cell r="H3370">
            <v>4330.68</v>
          </cell>
          <cell r="I3370">
            <v>0</v>
          </cell>
          <cell r="J3370">
            <v>0</v>
          </cell>
          <cell r="K3370">
            <v>4330.68</v>
          </cell>
          <cell r="L3370">
            <v>0</v>
          </cell>
          <cell r="M3370">
            <v>14.44</v>
          </cell>
          <cell r="N3370">
            <v>14.44</v>
          </cell>
          <cell r="O3370">
            <v>418.6</v>
          </cell>
          <cell r="P3370">
            <v>3912.08</v>
          </cell>
          <cell r="Q3370">
            <v>21.65</v>
          </cell>
          <cell r="R3370">
            <v>123</v>
          </cell>
          <cell r="S3370">
            <v>935</v>
          </cell>
          <cell r="T3370" t="str">
            <v>Амортизация (водопровод)</v>
          </cell>
          <cell r="U3370">
            <v>119700</v>
          </cell>
          <cell r="V3370">
            <v>36</v>
          </cell>
          <cell r="W3370">
            <v>26</v>
          </cell>
          <cell r="X3370">
            <v>10</v>
          </cell>
          <cell r="Y3370">
            <v>72.222222222222214</v>
          </cell>
          <cell r="Z3370">
            <v>86450</v>
          </cell>
          <cell r="AA3370">
            <v>33250</v>
          </cell>
          <cell r="AB3370">
            <v>8.4993149424347152</v>
          </cell>
          <cell r="AC3370">
            <v>32477.133234903173</v>
          </cell>
          <cell r="AD3370">
            <v>3139.2132349031722</v>
          </cell>
          <cell r="AE3370">
            <v>36807.813234903173</v>
          </cell>
          <cell r="AF3370">
            <v>3557.8132349031721</v>
          </cell>
          <cell r="AG3370">
            <v>122.69271078301057</v>
          </cell>
          <cell r="AH3370">
            <v>277.08333333333331</v>
          </cell>
        </row>
        <row r="3371">
          <cell r="A3371">
            <v>6393</v>
          </cell>
          <cell r="B3371" t="str">
            <v>Вод-д от шк-лиц 45 Б-Жырау72а 17 м</v>
          </cell>
          <cell r="C3371">
            <v>4</v>
          </cell>
          <cell r="D3371" t="str">
            <v>25</v>
          </cell>
          <cell r="E3371" t="str">
            <v>11.05.05</v>
          </cell>
          <cell r="F3371" t="str">
            <v/>
          </cell>
          <cell r="G3371" t="str">
            <v xml:space="preserve">  .  .</v>
          </cell>
          <cell r="H3371">
            <v>432128.03</v>
          </cell>
          <cell r="I3371">
            <v>0</v>
          </cell>
          <cell r="J3371">
            <v>0</v>
          </cell>
          <cell r="K3371">
            <v>432128.03</v>
          </cell>
          <cell r="L3371">
            <v>0</v>
          </cell>
          <cell r="M3371">
            <v>1440.43</v>
          </cell>
          <cell r="N3371">
            <v>1440.43</v>
          </cell>
          <cell r="O3371">
            <v>41758.050000000003</v>
          </cell>
          <cell r="P3371">
            <v>390369.98</v>
          </cell>
          <cell r="Q3371">
            <v>2160.64</v>
          </cell>
          <cell r="R3371">
            <v>123</v>
          </cell>
          <cell r="S3371">
            <v>935</v>
          </cell>
          <cell r="T3371" t="str">
            <v>Амортизация (водопровод)</v>
          </cell>
          <cell r="U3371">
            <v>27880</v>
          </cell>
          <cell r="V3371">
            <v>41</v>
          </cell>
          <cell r="W3371">
            <v>8</v>
          </cell>
          <cell r="X3371">
            <v>33</v>
          </cell>
          <cell r="Y3371">
            <v>19.512195121951219</v>
          </cell>
          <cell r="Z3371">
            <v>5440</v>
          </cell>
          <cell r="AA3371">
            <v>22440</v>
          </cell>
          <cell r="AB3371">
            <v>5.7483928451670392E-2</v>
          </cell>
          <cell r="AC3371">
            <v>-407287.61324151873</v>
          </cell>
          <cell r="AD3371">
            <v>-39357.633241518728</v>
          </cell>
          <cell r="AE3371">
            <v>24840.416758481297</v>
          </cell>
          <cell r="AF3371">
            <v>2400.4167584812749</v>
          </cell>
          <cell r="AG3371">
            <v>82.801389194937656</v>
          </cell>
          <cell r="AH3371">
            <v>56.666666666666664</v>
          </cell>
        </row>
        <row r="3372">
          <cell r="A3372">
            <v>6394</v>
          </cell>
          <cell r="B3372" t="str">
            <v>Вод-д от ср школы 85  30 м</v>
          </cell>
          <cell r="C3372">
            <v>4</v>
          </cell>
          <cell r="D3372" t="str">
            <v>25</v>
          </cell>
          <cell r="E3372" t="str">
            <v>11.05.05</v>
          </cell>
          <cell r="F3372" t="str">
            <v/>
          </cell>
          <cell r="G3372" t="str">
            <v xml:space="preserve">  .  .</v>
          </cell>
          <cell r="H3372">
            <v>212582.17</v>
          </cell>
          <cell r="I3372">
            <v>0</v>
          </cell>
          <cell r="J3372">
            <v>0</v>
          </cell>
          <cell r="K3372">
            <v>212582.17</v>
          </cell>
          <cell r="L3372">
            <v>0</v>
          </cell>
          <cell r="M3372">
            <v>708.61</v>
          </cell>
          <cell r="N3372">
            <v>708.61</v>
          </cell>
          <cell r="O3372">
            <v>20542.59</v>
          </cell>
          <cell r="P3372">
            <v>192039.58</v>
          </cell>
          <cell r="Q3372">
            <v>1062.9100000000001</v>
          </cell>
          <cell r="R3372">
            <v>123</v>
          </cell>
          <cell r="S3372">
            <v>935</v>
          </cell>
          <cell r="T3372" t="str">
            <v>Амортизация (водопровод)</v>
          </cell>
          <cell r="U3372">
            <v>81300</v>
          </cell>
          <cell r="V3372">
            <v>33</v>
          </cell>
          <cell r="W3372">
            <v>8</v>
          </cell>
          <cell r="X3372">
            <v>25</v>
          </cell>
          <cell r="Y3372">
            <v>24.242424242424242</v>
          </cell>
          <cell r="Z3372">
            <v>19709.090909090908</v>
          </cell>
          <cell r="AA3372">
            <v>61590.909090909088</v>
          </cell>
          <cell r="AB3372">
            <v>0.32071986978366174</v>
          </cell>
          <cell r="AC3372">
            <v>-144402.84411927179</v>
          </cell>
          <cell r="AD3372">
            <v>-13954.173210180848</v>
          </cell>
          <cell r="AE3372">
            <v>68179.325880728225</v>
          </cell>
          <cell r="AF3372">
            <v>6588.4167898191517</v>
          </cell>
          <cell r="AG3372">
            <v>227.26441960242741</v>
          </cell>
          <cell r="AH3372">
            <v>205.30303030303028</v>
          </cell>
        </row>
        <row r="3373">
          <cell r="A3373">
            <v>6395</v>
          </cell>
          <cell r="B3373" t="str">
            <v>Кан-ция от школ 27 15 57 39 3 1576.02м</v>
          </cell>
          <cell r="C3373">
            <v>3.6</v>
          </cell>
          <cell r="D3373" t="str">
            <v>28</v>
          </cell>
          <cell r="E3373" t="str">
            <v>11.05.05</v>
          </cell>
          <cell r="F3373" t="str">
            <v/>
          </cell>
          <cell r="G3373" t="str">
            <v xml:space="preserve">  .  .</v>
          </cell>
          <cell r="H3373">
            <v>12693706.18</v>
          </cell>
          <cell r="I3373">
            <v>0</v>
          </cell>
          <cell r="J3373">
            <v>0</v>
          </cell>
          <cell r="K3373">
            <v>12693706.18</v>
          </cell>
          <cell r="L3373">
            <v>0</v>
          </cell>
          <cell r="M3373">
            <v>38081.120000000003</v>
          </cell>
          <cell r="N3373">
            <v>38081.120000000003</v>
          </cell>
          <cell r="O3373">
            <v>1103971.6599999999</v>
          </cell>
          <cell r="P3373">
            <v>11589734.52</v>
          </cell>
          <cell r="Q3373">
            <v>63468.53</v>
          </cell>
          <cell r="R3373">
            <v>123</v>
          </cell>
          <cell r="S3373">
            <v>935</v>
          </cell>
          <cell r="T3373" t="str">
            <v>Амортизация (канализация)</v>
          </cell>
          <cell r="U3373">
            <v>15287394</v>
          </cell>
          <cell r="V3373">
            <v>58</v>
          </cell>
          <cell r="W3373">
            <v>8</v>
          </cell>
          <cell r="X3373">
            <v>50</v>
          </cell>
          <cell r="Y3373">
            <v>13.793103448275861</v>
          </cell>
          <cell r="Z3373">
            <v>2108606.068965517</v>
          </cell>
          <cell r="AA3373">
            <v>13178787.931034483</v>
          </cell>
          <cell r="AB3373">
            <v>1.1371086980717555</v>
          </cell>
          <cell r="AC3373">
            <v>1740417.5280451979</v>
          </cell>
          <cell r="AD3373">
            <v>151364.11701071472</v>
          </cell>
          <cell r="AE3373">
            <v>14434123.708045198</v>
          </cell>
          <cell r="AF3373">
            <v>1255335.7770107146</v>
          </cell>
          <cell r="AG3373">
            <v>43302.371124135592</v>
          </cell>
          <cell r="AH3373">
            <v>21964.646551724141</v>
          </cell>
        </row>
        <row r="3374">
          <cell r="A3374">
            <v>6396</v>
          </cell>
          <cell r="B3374" t="str">
            <v>Кан-ция от д.сад Гульнур.Ал.цвет 279.5 м</v>
          </cell>
          <cell r="C3374">
            <v>3.6</v>
          </cell>
          <cell r="D3374" t="str">
            <v>28</v>
          </cell>
          <cell r="E3374" t="str">
            <v>11.05.05</v>
          </cell>
          <cell r="F3374" t="str">
            <v/>
          </cell>
          <cell r="G3374" t="str">
            <v xml:space="preserve">  .  .</v>
          </cell>
          <cell r="H3374">
            <v>72803.25</v>
          </cell>
          <cell r="I3374">
            <v>0</v>
          </cell>
          <cell r="J3374">
            <v>0</v>
          </cell>
          <cell r="K3374">
            <v>72803.25</v>
          </cell>
          <cell r="L3374">
            <v>0</v>
          </cell>
          <cell r="M3374">
            <v>218.41</v>
          </cell>
          <cell r="N3374">
            <v>218.41</v>
          </cell>
          <cell r="O3374">
            <v>6331.71</v>
          </cell>
          <cell r="P3374">
            <v>66471.539999999994</v>
          </cell>
          <cell r="Q3374">
            <v>364.02</v>
          </cell>
          <cell r="R3374">
            <v>123</v>
          </cell>
          <cell r="S3374">
            <v>935</v>
          </cell>
          <cell r="T3374" t="str">
            <v>Амортизация (канализация)</v>
          </cell>
          <cell r="U3374">
            <v>69875</v>
          </cell>
          <cell r="V3374">
            <v>20.8</v>
          </cell>
          <cell r="W3374">
            <v>8</v>
          </cell>
          <cell r="X3374">
            <v>12.8</v>
          </cell>
          <cell r="Y3374">
            <v>38.46153846153846</v>
          </cell>
          <cell r="Z3374">
            <v>26875</v>
          </cell>
          <cell r="AA3374">
            <v>43000</v>
          </cell>
          <cell r="AB3374">
            <v>0.64689339226983467</v>
          </cell>
          <cell r="AC3374">
            <v>-25707.30863923116</v>
          </cell>
          <cell r="AD3374">
            <v>-2235.7686392311653</v>
          </cell>
          <cell r="AE3374">
            <v>47095.94136076884</v>
          </cell>
          <cell r="AF3374">
            <v>4095.9413607688348</v>
          </cell>
          <cell r="AG3374">
            <v>141.28782408230651</v>
          </cell>
          <cell r="AH3374">
            <v>279.94791666666669</v>
          </cell>
        </row>
        <row r="3375">
          <cell r="A3375">
            <v>6408</v>
          </cell>
          <cell r="B3375" t="str">
            <v>Радиотелефон стацион</v>
          </cell>
          <cell r="C3375">
            <v>15</v>
          </cell>
          <cell r="D3375" t="str">
            <v>7</v>
          </cell>
          <cell r="E3375" t="str">
            <v>11.05.05</v>
          </cell>
          <cell r="F3375" t="str">
            <v/>
          </cell>
          <cell r="G3375" t="str">
            <v xml:space="preserve">  .  .</v>
          </cell>
          <cell r="H3375">
            <v>22726.14</v>
          </cell>
          <cell r="I3375">
            <v>0</v>
          </cell>
          <cell r="J3375">
            <v>0</v>
          </cell>
          <cell r="K3375">
            <v>22726.14</v>
          </cell>
          <cell r="L3375">
            <v>0</v>
          </cell>
          <cell r="M3375">
            <v>284.08</v>
          </cell>
          <cell r="N3375">
            <v>284.08</v>
          </cell>
          <cell r="O3375">
            <v>8235.48</v>
          </cell>
          <cell r="P3375">
            <v>14490.66</v>
          </cell>
          <cell r="Q3375">
            <v>113.63</v>
          </cell>
          <cell r="R3375">
            <v>123</v>
          </cell>
          <cell r="S3375">
            <v>935</v>
          </cell>
          <cell r="T3375" t="str">
            <v>Амортизация Подъем воды</v>
          </cell>
          <cell r="U3375">
            <v>18000</v>
          </cell>
          <cell r="V3375">
            <v>7</v>
          </cell>
          <cell r="W3375">
            <v>2</v>
          </cell>
          <cell r="X3375">
            <v>5</v>
          </cell>
          <cell r="Y3375">
            <v>28.571428571428569</v>
          </cell>
          <cell r="Z3375">
            <v>5142.8571428571422</v>
          </cell>
          <cell r="AA3375">
            <v>12857.142857142859</v>
          </cell>
          <cell r="AB3375">
            <v>0.88727103231618565</v>
          </cell>
          <cell r="AC3375">
            <v>-2561.8943016378398</v>
          </cell>
          <cell r="AD3375">
            <v>-928.37715878069957</v>
          </cell>
          <cell r="AE3375">
            <v>20164.24569836216</v>
          </cell>
          <cell r="AF3375">
            <v>7307.1028412193</v>
          </cell>
          <cell r="AG3375">
            <v>252.05307122952698</v>
          </cell>
          <cell r="AH3375">
            <v>214.28571428571431</v>
          </cell>
        </row>
        <row r="3376">
          <cell r="A3376">
            <v>6410</v>
          </cell>
          <cell r="B3376" t="str">
            <v>Радиотелефон портативный №3</v>
          </cell>
          <cell r="C3376">
            <v>15</v>
          </cell>
          <cell r="D3376" t="str">
            <v>7</v>
          </cell>
          <cell r="E3376" t="str">
            <v>11.05.05</v>
          </cell>
          <cell r="F3376" t="str">
            <v/>
          </cell>
          <cell r="G3376" t="str">
            <v xml:space="preserve">  .  .</v>
          </cell>
          <cell r="H3376">
            <v>8493.43</v>
          </cell>
          <cell r="I3376">
            <v>0</v>
          </cell>
          <cell r="J3376">
            <v>0</v>
          </cell>
          <cell r="K3376">
            <v>8493.43</v>
          </cell>
          <cell r="L3376">
            <v>0</v>
          </cell>
          <cell r="M3376">
            <v>106.17</v>
          </cell>
          <cell r="N3376">
            <v>106.17</v>
          </cell>
          <cell r="O3376">
            <v>3077.87</v>
          </cell>
          <cell r="P3376">
            <v>5415.56</v>
          </cell>
          <cell r="Q3376">
            <v>42.47</v>
          </cell>
          <cell r="R3376">
            <v>123</v>
          </cell>
          <cell r="S3376">
            <v>935</v>
          </cell>
          <cell r="T3376" t="str">
            <v>Амортизация Подъем воды</v>
          </cell>
          <cell r="U3376">
            <v>21000</v>
          </cell>
          <cell r="V3376">
            <v>13</v>
          </cell>
          <cell r="W3376">
            <v>8</v>
          </cell>
          <cell r="X3376">
            <v>5</v>
          </cell>
          <cell r="Y3376">
            <v>61.53846153846154</v>
          </cell>
          <cell r="Z3376">
            <v>12923.076923076924</v>
          </cell>
          <cell r="AA3376">
            <v>8076.9230769230762</v>
          </cell>
          <cell r="AB3376">
            <v>1.4914289707662876</v>
          </cell>
          <cell r="AC3376">
            <v>4173.9175631755097</v>
          </cell>
          <cell r="AD3376">
            <v>1512.554486252433</v>
          </cell>
          <cell r="AE3376">
            <v>12667.34756317551</v>
          </cell>
          <cell r="AF3376">
            <v>4590.4244862524329</v>
          </cell>
          <cell r="AG3376">
            <v>158.34184453969388</v>
          </cell>
          <cell r="AH3376">
            <v>134.61538461538461</v>
          </cell>
        </row>
        <row r="3377">
          <cell r="A3377">
            <v>6411</v>
          </cell>
          <cell r="B3377" t="str">
            <v>Радиотелефон портативный</v>
          </cell>
          <cell r="C3377">
            <v>15</v>
          </cell>
          <cell r="D3377" t="str">
            <v>7</v>
          </cell>
          <cell r="E3377" t="str">
            <v>11.05.05</v>
          </cell>
          <cell r="F3377" t="str">
            <v/>
          </cell>
          <cell r="G3377" t="str">
            <v xml:space="preserve">  .  .</v>
          </cell>
          <cell r="H3377">
            <v>11055.93</v>
          </cell>
          <cell r="I3377">
            <v>0</v>
          </cell>
          <cell r="J3377">
            <v>0</v>
          </cell>
          <cell r="K3377">
            <v>11055.93</v>
          </cell>
          <cell r="L3377">
            <v>0</v>
          </cell>
          <cell r="M3377">
            <v>138.19999999999999</v>
          </cell>
          <cell r="N3377">
            <v>138.19999999999999</v>
          </cell>
          <cell r="O3377">
            <v>4006.42</v>
          </cell>
          <cell r="P3377">
            <v>7049.51</v>
          </cell>
          <cell r="Q3377">
            <v>55.28</v>
          </cell>
          <cell r="R3377">
            <v>123</v>
          </cell>
          <cell r="S3377">
            <v>935</v>
          </cell>
          <cell r="T3377" t="str">
            <v>амортизация (Очистка воды)</v>
          </cell>
          <cell r="U3377">
            <v>21000</v>
          </cell>
          <cell r="V3377">
            <v>13</v>
          </cell>
          <cell r="W3377">
            <v>8</v>
          </cell>
          <cell r="X3377">
            <v>5</v>
          </cell>
          <cell r="Y3377">
            <v>61.53846153846154</v>
          </cell>
          <cell r="Z3377">
            <v>12923.076923076924</v>
          </cell>
          <cell r="AA3377">
            <v>8076.9230769230762</v>
          </cell>
          <cell r="AB3377">
            <v>1.1457424809558503</v>
          </cell>
          <cell r="AC3377">
            <v>1611.3186674742137</v>
          </cell>
          <cell r="AD3377">
            <v>583.90559055113772</v>
          </cell>
          <cell r="AE3377">
            <v>12667.248667474214</v>
          </cell>
          <cell r="AF3377">
            <v>4590.3255905511378</v>
          </cell>
          <cell r="AG3377">
            <v>158.34060834342768</v>
          </cell>
          <cell r="AH3377">
            <v>134.61538461538461</v>
          </cell>
        </row>
        <row r="3378">
          <cell r="A3378">
            <v>6412</v>
          </cell>
          <cell r="B3378" t="str">
            <v>Радиотелефон портативный</v>
          </cell>
          <cell r="C3378">
            <v>15</v>
          </cell>
          <cell r="D3378" t="str">
            <v>7</v>
          </cell>
          <cell r="E3378" t="str">
            <v>11.05.05</v>
          </cell>
          <cell r="F3378" t="str">
            <v/>
          </cell>
          <cell r="G3378" t="str">
            <v xml:space="preserve">  .  .</v>
          </cell>
          <cell r="H3378">
            <v>11055.93</v>
          </cell>
          <cell r="I3378">
            <v>0</v>
          </cell>
          <cell r="J3378">
            <v>0</v>
          </cell>
          <cell r="K3378">
            <v>11055.93</v>
          </cell>
          <cell r="L3378">
            <v>0</v>
          </cell>
          <cell r="M3378">
            <v>138.19999999999999</v>
          </cell>
          <cell r="N3378">
            <v>138.19999999999999</v>
          </cell>
          <cell r="O3378">
            <v>4006.42</v>
          </cell>
          <cell r="P3378">
            <v>7049.51</v>
          </cell>
          <cell r="Q3378">
            <v>55.28</v>
          </cell>
          <cell r="R3378">
            <v>123</v>
          </cell>
          <cell r="S3378">
            <v>935</v>
          </cell>
          <cell r="T3378" t="str">
            <v>амортизация (Очистка воды)</v>
          </cell>
          <cell r="U3378">
            <v>21000</v>
          </cell>
          <cell r="V3378">
            <v>13</v>
          </cell>
          <cell r="W3378">
            <v>8</v>
          </cell>
          <cell r="X3378">
            <v>5</v>
          </cell>
          <cell r="Y3378">
            <v>61.53846153846154</v>
          </cell>
          <cell r="Z3378">
            <v>12923.076923076924</v>
          </cell>
          <cell r="AA3378">
            <v>8076.9230769230762</v>
          </cell>
          <cell r="AB3378">
            <v>1.1457424809558503</v>
          </cell>
          <cell r="AC3378">
            <v>1611.3186674742137</v>
          </cell>
          <cell r="AD3378">
            <v>583.90559055113772</v>
          </cell>
          <cell r="AE3378">
            <v>12667.248667474214</v>
          </cell>
          <cell r="AF3378">
            <v>4590.3255905511378</v>
          </cell>
          <cell r="AG3378">
            <v>158.34060834342768</v>
          </cell>
          <cell r="AH3378">
            <v>134.61538461538461</v>
          </cell>
        </row>
        <row r="3379">
          <cell r="A3379">
            <v>6413</v>
          </cell>
          <cell r="B3379" t="str">
            <v>Радиотелефон портативный</v>
          </cell>
          <cell r="C3379">
            <v>15</v>
          </cell>
          <cell r="D3379" t="str">
            <v>7</v>
          </cell>
          <cell r="E3379" t="str">
            <v>11.05.05</v>
          </cell>
          <cell r="F3379" t="str">
            <v/>
          </cell>
          <cell r="G3379" t="str">
            <v xml:space="preserve">  .  .</v>
          </cell>
          <cell r="H3379">
            <v>11055.93</v>
          </cell>
          <cell r="I3379">
            <v>0</v>
          </cell>
          <cell r="J3379">
            <v>0</v>
          </cell>
          <cell r="K3379">
            <v>11055.93</v>
          </cell>
          <cell r="L3379">
            <v>0</v>
          </cell>
          <cell r="M3379">
            <v>138.19999999999999</v>
          </cell>
          <cell r="N3379">
            <v>138.19999999999999</v>
          </cell>
          <cell r="O3379">
            <v>4006.42</v>
          </cell>
          <cell r="P3379">
            <v>7049.51</v>
          </cell>
          <cell r="Q3379">
            <v>55.28</v>
          </cell>
          <cell r="R3379">
            <v>123</v>
          </cell>
          <cell r="S3379">
            <v>935</v>
          </cell>
          <cell r="T3379" t="str">
            <v>амортизация (Очистка воды)</v>
          </cell>
          <cell r="U3379">
            <v>21000</v>
          </cell>
          <cell r="V3379">
            <v>13</v>
          </cell>
          <cell r="W3379">
            <v>8</v>
          </cell>
          <cell r="X3379">
            <v>5</v>
          </cell>
          <cell r="Y3379">
            <v>61.53846153846154</v>
          </cell>
          <cell r="Z3379">
            <v>12923.076923076924</v>
          </cell>
          <cell r="AA3379">
            <v>8076.9230769230762</v>
          </cell>
          <cell r="AB3379">
            <v>1.1457424809558503</v>
          </cell>
          <cell r="AC3379">
            <v>1611.3186674742137</v>
          </cell>
          <cell r="AD3379">
            <v>583.90559055113772</v>
          </cell>
          <cell r="AE3379">
            <v>12667.248667474214</v>
          </cell>
          <cell r="AF3379">
            <v>4590.3255905511378</v>
          </cell>
          <cell r="AG3379">
            <v>158.34060834342768</v>
          </cell>
          <cell r="AH3379">
            <v>134.61538461538461</v>
          </cell>
        </row>
        <row r="3380">
          <cell r="A3380">
            <v>6414</v>
          </cell>
          <cell r="B3380" t="str">
            <v>Радиотелефон портативный</v>
          </cell>
          <cell r="C3380">
            <v>15</v>
          </cell>
          <cell r="D3380" t="str">
            <v>7</v>
          </cell>
          <cell r="E3380" t="str">
            <v>11.05.05</v>
          </cell>
          <cell r="F3380" t="str">
            <v/>
          </cell>
          <cell r="G3380" t="str">
            <v xml:space="preserve">  .  .</v>
          </cell>
          <cell r="H3380">
            <v>11055.93</v>
          </cell>
          <cell r="I3380">
            <v>0</v>
          </cell>
          <cell r="J3380">
            <v>0</v>
          </cell>
          <cell r="K3380">
            <v>11055.93</v>
          </cell>
          <cell r="L3380">
            <v>0</v>
          </cell>
          <cell r="M3380">
            <v>138.19999999999999</v>
          </cell>
          <cell r="N3380">
            <v>138.19999999999999</v>
          </cell>
          <cell r="O3380">
            <v>4006.42</v>
          </cell>
          <cell r="P3380">
            <v>7049.51</v>
          </cell>
          <cell r="Q3380">
            <v>55.28</v>
          </cell>
          <cell r="R3380">
            <v>123</v>
          </cell>
          <cell r="S3380">
            <v>935</v>
          </cell>
          <cell r="T3380" t="str">
            <v>Амортизация Подъем воды</v>
          </cell>
          <cell r="U3380">
            <v>21000</v>
          </cell>
          <cell r="V3380">
            <v>13</v>
          </cell>
          <cell r="W3380">
            <v>8</v>
          </cell>
          <cell r="X3380">
            <v>5</v>
          </cell>
          <cell r="Y3380">
            <v>61.53846153846154</v>
          </cell>
          <cell r="Z3380">
            <v>12923.076923076924</v>
          </cell>
          <cell r="AA3380">
            <v>8076.9230769230762</v>
          </cell>
          <cell r="AB3380">
            <v>1.1457424809558503</v>
          </cell>
          <cell r="AC3380">
            <v>1611.3186674742137</v>
          </cell>
          <cell r="AD3380">
            <v>583.90559055113772</v>
          </cell>
          <cell r="AE3380">
            <v>12667.248667474214</v>
          </cell>
          <cell r="AF3380">
            <v>4590.3255905511378</v>
          </cell>
          <cell r="AG3380">
            <v>158.34060834342768</v>
          </cell>
          <cell r="AH3380">
            <v>134.61538461538461</v>
          </cell>
        </row>
        <row r="3381">
          <cell r="A3381">
            <v>6415</v>
          </cell>
          <cell r="B3381" t="str">
            <v>Радиотелефон портативный</v>
          </cell>
          <cell r="C3381">
            <v>15</v>
          </cell>
          <cell r="D3381" t="str">
            <v>7</v>
          </cell>
          <cell r="E3381" t="str">
            <v>11.05.05</v>
          </cell>
          <cell r="F3381" t="str">
            <v/>
          </cell>
          <cell r="G3381" t="str">
            <v xml:space="preserve">  .  .</v>
          </cell>
          <cell r="H3381">
            <v>11055.93</v>
          </cell>
          <cell r="I3381">
            <v>0</v>
          </cell>
          <cell r="J3381">
            <v>0</v>
          </cell>
          <cell r="K3381">
            <v>11055.93</v>
          </cell>
          <cell r="L3381">
            <v>0</v>
          </cell>
          <cell r="M3381">
            <v>138.19999999999999</v>
          </cell>
          <cell r="N3381">
            <v>138.19999999999999</v>
          </cell>
          <cell r="O3381">
            <v>4006.42</v>
          </cell>
          <cell r="P3381">
            <v>7049.51</v>
          </cell>
          <cell r="Q3381">
            <v>55.28</v>
          </cell>
          <cell r="R3381">
            <v>123</v>
          </cell>
          <cell r="S3381">
            <v>935</v>
          </cell>
          <cell r="T3381" t="str">
            <v>амортизация (Очистка воды)</v>
          </cell>
          <cell r="U3381">
            <v>21000</v>
          </cell>
          <cell r="V3381">
            <v>13</v>
          </cell>
          <cell r="W3381">
            <v>8</v>
          </cell>
          <cell r="X3381">
            <v>5</v>
          </cell>
          <cell r="Y3381">
            <v>61.53846153846154</v>
          </cell>
          <cell r="Z3381">
            <v>12923.076923076924</v>
          </cell>
          <cell r="AA3381">
            <v>8076.9230769230762</v>
          </cell>
          <cell r="AB3381">
            <v>1.1457424809558503</v>
          </cell>
          <cell r="AC3381">
            <v>1611.3186674742137</v>
          </cell>
          <cell r="AD3381">
            <v>583.90559055113772</v>
          </cell>
          <cell r="AE3381">
            <v>12667.248667474214</v>
          </cell>
          <cell r="AF3381">
            <v>4590.3255905511378</v>
          </cell>
          <cell r="AG3381">
            <v>158.34060834342768</v>
          </cell>
          <cell r="AH3381">
            <v>134.61538461538461</v>
          </cell>
        </row>
        <row r="3382">
          <cell r="A3382">
            <v>6416</v>
          </cell>
          <cell r="B3382" t="str">
            <v>Радиотелефон портативный</v>
          </cell>
          <cell r="C3382">
            <v>15</v>
          </cell>
          <cell r="D3382" t="str">
            <v>7</v>
          </cell>
          <cell r="E3382" t="str">
            <v>11.05.05</v>
          </cell>
          <cell r="F3382" t="str">
            <v/>
          </cell>
          <cell r="G3382" t="str">
            <v xml:space="preserve">  .  .</v>
          </cell>
          <cell r="H3382">
            <v>11055.93</v>
          </cell>
          <cell r="I3382">
            <v>0</v>
          </cell>
          <cell r="J3382">
            <v>0</v>
          </cell>
          <cell r="K3382">
            <v>11055.93</v>
          </cell>
          <cell r="L3382">
            <v>0</v>
          </cell>
          <cell r="M3382">
            <v>138.19999999999999</v>
          </cell>
          <cell r="N3382">
            <v>138.19999999999999</v>
          </cell>
          <cell r="O3382">
            <v>4006.42</v>
          </cell>
          <cell r="P3382">
            <v>7049.51</v>
          </cell>
          <cell r="Q3382">
            <v>55.28</v>
          </cell>
          <cell r="R3382">
            <v>123</v>
          </cell>
          <cell r="S3382">
            <v>935</v>
          </cell>
          <cell r="T3382" t="str">
            <v>амортизация (Очистка воды)</v>
          </cell>
          <cell r="U3382">
            <v>21000</v>
          </cell>
          <cell r="V3382">
            <v>13</v>
          </cell>
          <cell r="W3382">
            <v>8</v>
          </cell>
          <cell r="X3382">
            <v>5</v>
          </cell>
          <cell r="Y3382">
            <v>61.53846153846154</v>
          </cell>
          <cell r="Z3382">
            <v>12923.076923076924</v>
          </cell>
          <cell r="AA3382">
            <v>8076.9230769230762</v>
          </cell>
          <cell r="AB3382">
            <v>1.1457424809558503</v>
          </cell>
          <cell r="AC3382">
            <v>1611.3186674742137</v>
          </cell>
          <cell r="AD3382">
            <v>583.90559055113772</v>
          </cell>
          <cell r="AE3382">
            <v>12667.248667474214</v>
          </cell>
          <cell r="AF3382">
            <v>4590.3255905511378</v>
          </cell>
          <cell r="AG3382">
            <v>158.34060834342768</v>
          </cell>
          <cell r="AH3382">
            <v>134.61538461538461</v>
          </cell>
        </row>
        <row r="3383">
          <cell r="A3383">
            <v>6418</v>
          </cell>
          <cell r="B3383" t="str">
            <v>Радиотелефон стацион</v>
          </cell>
          <cell r="C3383">
            <v>15</v>
          </cell>
          <cell r="D3383" t="str">
            <v>7</v>
          </cell>
          <cell r="E3383" t="str">
            <v>11.05.05</v>
          </cell>
          <cell r="F3383" t="str">
            <v/>
          </cell>
          <cell r="G3383" t="str">
            <v xml:space="preserve">  .  .</v>
          </cell>
          <cell r="H3383">
            <v>22726.13</v>
          </cell>
          <cell r="I3383">
            <v>0</v>
          </cell>
          <cell r="J3383">
            <v>0</v>
          </cell>
          <cell r="K3383">
            <v>22726.13</v>
          </cell>
          <cell r="L3383">
            <v>0</v>
          </cell>
          <cell r="M3383">
            <v>284.08</v>
          </cell>
          <cell r="N3383">
            <v>284.08</v>
          </cell>
          <cell r="O3383">
            <v>8235.48</v>
          </cell>
          <cell r="P3383">
            <v>14490.65</v>
          </cell>
          <cell r="Q3383">
            <v>113.63</v>
          </cell>
          <cell r="R3383">
            <v>123</v>
          </cell>
          <cell r="S3383">
            <v>935</v>
          </cell>
          <cell r="T3383" t="str">
            <v>амортизация (Очистка воды)</v>
          </cell>
          <cell r="U3383">
            <v>18000</v>
          </cell>
          <cell r="V3383">
            <v>7</v>
          </cell>
          <cell r="W3383">
            <v>2</v>
          </cell>
          <cell r="X3383">
            <v>5</v>
          </cell>
          <cell r="Y3383">
            <v>28.571428571428569</v>
          </cell>
          <cell r="Z3383">
            <v>5142.8571428571422</v>
          </cell>
          <cell r="AA3383">
            <v>12857.142857142859</v>
          </cell>
          <cell r="AB3383">
            <v>0.8872716446220742</v>
          </cell>
          <cell r="AC3383">
            <v>-2561.8792590049416</v>
          </cell>
          <cell r="AD3383">
            <v>-928.37211614780063</v>
          </cell>
          <cell r="AE3383">
            <v>20164.250740995059</v>
          </cell>
          <cell r="AF3383">
            <v>7307.1078838521989</v>
          </cell>
          <cell r="AG3383">
            <v>252.05313426243825</v>
          </cell>
          <cell r="AH3383">
            <v>214.28571428571431</v>
          </cell>
        </row>
        <row r="3384">
          <cell r="A3384">
            <v>6419</v>
          </cell>
          <cell r="B3384" t="str">
            <v>Радиотелефон стацион  №1</v>
          </cell>
          <cell r="C3384">
            <v>15</v>
          </cell>
          <cell r="D3384" t="str">
            <v>7</v>
          </cell>
          <cell r="E3384" t="str">
            <v>11.05.05</v>
          </cell>
          <cell r="F3384" t="str">
            <v/>
          </cell>
          <cell r="G3384" t="str">
            <v xml:space="preserve">  .  .</v>
          </cell>
          <cell r="H3384">
            <v>22726.14</v>
          </cell>
          <cell r="I3384">
            <v>0</v>
          </cell>
          <cell r="J3384">
            <v>0</v>
          </cell>
          <cell r="K3384">
            <v>22726.14</v>
          </cell>
          <cell r="L3384">
            <v>0</v>
          </cell>
          <cell r="M3384">
            <v>284.08</v>
          </cell>
          <cell r="N3384">
            <v>284.08</v>
          </cell>
          <cell r="O3384">
            <v>8235.48</v>
          </cell>
          <cell r="P3384">
            <v>14490.66</v>
          </cell>
          <cell r="Q3384">
            <v>113.63</v>
          </cell>
          <cell r="R3384">
            <v>123</v>
          </cell>
          <cell r="S3384">
            <v>935</v>
          </cell>
          <cell r="T3384" t="str">
            <v>амортизация (Очистка воды)</v>
          </cell>
          <cell r="U3384">
            <v>18000</v>
          </cell>
          <cell r="V3384">
            <v>7</v>
          </cell>
          <cell r="W3384">
            <v>2</v>
          </cell>
          <cell r="X3384">
            <v>5</v>
          </cell>
          <cell r="Y3384">
            <v>28.571428571428569</v>
          </cell>
          <cell r="Z3384">
            <v>5142.8571428571422</v>
          </cell>
          <cell r="AA3384">
            <v>12857.142857142859</v>
          </cell>
          <cell r="AB3384">
            <v>0.88727103231618565</v>
          </cell>
          <cell r="AC3384">
            <v>-2561.8943016378398</v>
          </cell>
          <cell r="AD3384">
            <v>-928.37715878069957</v>
          </cell>
          <cell r="AE3384">
            <v>20164.24569836216</v>
          </cell>
          <cell r="AF3384">
            <v>7307.1028412193</v>
          </cell>
          <cell r="AG3384">
            <v>252.05307122952698</v>
          </cell>
          <cell r="AH3384">
            <v>214.28571428571431</v>
          </cell>
        </row>
        <row r="3385">
          <cell r="A3385">
            <v>6420</v>
          </cell>
          <cell r="B3385" t="str">
            <v>Насос с элект дв КМ 80-50-200</v>
          </cell>
          <cell r="C3385">
            <v>20</v>
          </cell>
          <cell r="D3385" t="str">
            <v>5</v>
          </cell>
          <cell r="E3385" t="str">
            <v>11.05.05</v>
          </cell>
          <cell r="F3385" t="str">
            <v/>
          </cell>
          <cell r="G3385" t="str">
            <v xml:space="preserve">  .  .</v>
          </cell>
          <cell r="H3385">
            <v>0.01</v>
          </cell>
          <cell r="I3385">
            <v>0</v>
          </cell>
          <cell r="J3385">
            <v>0</v>
          </cell>
          <cell r="K3385">
            <v>0.01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0.01</v>
          </cell>
          <cell r="Q3385">
            <v>0</v>
          </cell>
          <cell r="R3385">
            <v>123</v>
          </cell>
          <cell r="S3385">
            <v>935</v>
          </cell>
          <cell r="T3385" t="str">
            <v>Амортизация (водопровод)</v>
          </cell>
          <cell r="U3385">
            <v>20768</v>
          </cell>
          <cell r="V3385">
            <v>9</v>
          </cell>
          <cell r="W3385">
            <v>6</v>
          </cell>
          <cell r="X3385">
            <v>3</v>
          </cell>
          <cell r="Y3385">
            <v>66.666666666666657</v>
          </cell>
          <cell r="Z3385">
            <v>13845.33333333333</v>
          </cell>
          <cell r="AA3385">
            <v>6922.6666666666697</v>
          </cell>
          <cell r="AB3385">
            <v>692266.66666666698</v>
          </cell>
          <cell r="AC3385">
            <v>6922.6566666666695</v>
          </cell>
          <cell r="AD3385">
            <v>0</v>
          </cell>
          <cell r="AE3385">
            <v>6922.6666666666697</v>
          </cell>
          <cell r="AF3385">
            <v>0</v>
          </cell>
          <cell r="AG3385">
            <v>115.37777777777784</v>
          </cell>
          <cell r="AH3385">
            <v>192.2962962962963</v>
          </cell>
        </row>
        <row r="3386">
          <cell r="A3386">
            <v>6422</v>
          </cell>
          <cell r="B3386" t="str">
            <v>Автобус КАВЗ 3270- М 972 BF</v>
          </cell>
          <cell r="C3386">
            <v>10</v>
          </cell>
          <cell r="D3386" t="str">
            <v>10</v>
          </cell>
          <cell r="E3386" t="str">
            <v>11.05.05</v>
          </cell>
          <cell r="F3386" t="str">
            <v>автобус, 21 место, № двиг 48728, куз 0004284, шасси 1348843</v>
          </cell>
          <cell r="G3386" t="str">
            <v>01.01.91</v>
          </cell>
          <cell r="H3386">
            <v>57306.720000000001</v>
          </cell>
          <cell r="I3386">
            <v>0</v>
          </cell>
          <cell r="J3386">
            <v>0</v>
          </cell>
          <cell r="K3386">
            <v>57306.720000000001</v>
          </cell>
          <cell r="L3386">
            <v>0</v>
          </cell>
          <cell r="M3386">
            <v>477.56</v>
          </cell>
          <cell r="N3386">
            <v>477.56</v>
          </cell>
          <cell r="O3386">
            <v>13844.46</v>
          </cell>
          <cell r="P3386">
            <v>43462.26</v>
          </cell>
          <cell r="Q3386">
            <v>286.52999999999997</v>
          </cell>
          <cell r="R3386">
            <v>124</v>
          </cell>
          <cell r="S3386">
            <v>935</v>
          </cell>
          <cell r="T3386" t="str">
            <v>Амортизация (водопровод)</v>
          </cell>
          <cell r="U3386">
            <v>381000</v>
          </cell>
          <cell r="V3386">
            <v>24</v>
          </cell>
          <cell r="W3386">
            <v>16</v>
          </cell>
          <cell r="X3386">
            <v>8</v>
          </cell>
          <cell r="Y3386">
            <v>66.666666666666657</v>
          </cell>
          <cell r="Z3386">
            <v>254000</v>
          </cell>
          <cell r="AA3386">
            <v>127000</v>
          </cell>
          <cell r="AB3386">
            <v>2.9220753821821503</v>
          </cell>
          <cell r="AC3386">
            <v>110147.83574560549</v>
          </cell>
          <cell r="AD3386">
            <v>26610.095745605489</v>
          </cell>
          <cell r="AE3386">
            <v>167454.5557456055</v>
          </cell>
          <cell r="AF3386">
            <v>40454.555745605488</v>
          </cell>
          <cell r="AG3386">
            <v>1395.4546312133791</v>
          </cell>
          <cell r="AH3386">
            <v>1322.9166666666667</v>
          </cell>
        </row>
        <row r="3387">
          <cell r="A3387">
            <v>6423</v>
          </cell>
          <cell r="B3387" t="str">
            <v>А/машина УАЗ 31512 М 828 BD</v>
          </cell>
          <cell r="C3387">
            <v>7</v>
          </cell>
          <cell r="D3387" t="str">
            <v>14</v>
          </cell>
          <cell r="E3387" t="str">
            <v>11.05.05</v>
          </cell>
          <cell r="F3387" t="str">
            <v>V двиг 2100, легк, № двиг 60706891, куз 17303</v>
          </cell>
          <cell r="G3387" t="str">
            <v>01.01.96</v>
          </cell>
          <cell r="H3387">
            <v>382434.55</v>
          </cell>
          <cell r="I3387">
            <v>0</v>
          </cell>
          <cell r="J3387">
            <v>0</v>
          </cell>
          <cell r="K3387">
            <v>382434.55</v>
          </cell>
          <cell r="L3387">
            <v>0</v>
          </cell>
          <cell r="M3387">
            <v>2230.87</v>
          </cell>
          <cell r="N3387">
            <v>2230.87</v>
          </cell>
          <cell r="O3387">
            <v>55635.74</v>
          </cell>
          <cell r="P3387">
            <v>326798.81</v>
          </cell>
          <cell r="Q3387">
            <v>1912.17</v>
          </cell>
          <cell r="R3387">
            <v>124</v>
          </cell>
          <cell r="S3387">
            <v>935</v>
          </cell>
          <cell r="T3387" t="str">
            <v>Амортизация (водопровод)</v>
          </cell>
          <cell r="U3387">
            <v>660000</v>
          </cell>
          <cell r="V3387">
            <v>23</v>
          </cell>
          <cell r="W3387">
            <v>11</v>
          </cell>
          <cell r="X3387">
            <v>12</v>
          </cell>
          <cell r="Y3387">
            <v>47.826086956521742</v>
          </cell>
          <cell r="Z3387">
            <v>315652.17391304352</v>
          </cell>
          <cell r="AA3387">
            <v>344347.82608695648</v>
          </cell>
          <cell r="AB3387">
            <v>1.053699755170334</v>
          </cell>
          <cell r="AC3387">
            <v>20536.64170367684</v>
          </cell>
          <cell r="AD3387">
            <v>2987.6256167203537</v>
          </cell>
          <cell r="AE3387">
            <v>402971.19170367683</v>
          </cell>
          <cell r="AF3387">
            <v>58623.365616720352</v>
          </cell>
          <cell r="AG3387">
            <v>2350.6652849381148</v>
          </cell>
          <cell r="AH3387">
            <v>2391.304347826087</v>
          </cell>
        </row>
        <row r="3388">
          <cell r="A3388">
            <v>6424</v>
          </cell>
          <cell r="B3388" t="str">
            <v>А/машина УАЗ-31514 М 820 ВД</v>
          </cell>
          <cell r="C3388">
            <v>7</v>
          </cell>
          <cell r="D3388" t="str">
            <v>14</v>
          </cell>
          <cell r="E3388" t="str">
            <v>11.05.05</v>
          </cell>
          <cell r="F3388" t="str">
            <v>V двиг 2100, легк, № двиг 60300839, куз 0003968, шасси н/у</v>
          </cell>
          <cell r="G3388" t="str">
            <v>01.01.96</v>
          </cell>
          <cell r="H3388">
            <v>171003.51999999999</v>
          </cell>
          <cell r="I3388">
            <v>0</v>
          </cell>
          <cell r="J3388">
            <v>0</v>
          </cell>
          <cell r="K3388">
            <v>171003.51999999999</v>
          </cell>
          <cell r="L3388">
            <v>0</v>
          </cell>
          <cell r="M3388">
            <v>997.52</v>
          </cell>
          <cell r="N3388">
            <v>997.52</v>
          </cell>
          <cell r="O3388">
            <v>28918.1</v>
          </cell>
          <cell r="P3388">
            <v>142085.42000000001</v>
          </cell>
          <cell r="Q3388">
            <v>855.02</v>
          </cell>
          <cell r="R3388">
            <v>124</v>
          </cell>
          <cell r="S3388">
            <v>935</v>
          </cell>
          <cell r="T3388" t="str">
            <v>Амортизация (водопровод)</v>
          </cell>
          <cell r="U3388">
            <v>445000</v>
          </cell>
          <cell r="V3388">
            <v>23</v>
          </cell>
          <cell r="W3388">
            <v>11</v>
          </cell>
          <cell r="X3388">
            <v>12</v>
          </cell>
          <cell r="Y3388">
            <v>47.826086956521742</v>
          </cell>
          <cell r="Z3388">
            <v>212826.08695652176</v>
          </cell>
          <cell r="AA3388">
            <v>232173.91304347824</v>
          </cell>
          <cell r="AB3388">
            <v>1.634044598266861</v>
          </cell>
          <cell r="AC3388">
            <v>108423.85814061915</v>
          </cell>
          <cell r="AD3388">
            <v>18335.365097140915</v>
          </cell>
          <cell r="AE3388">
            <v>279427.37814061914</v>
          </cell>
          <cell r="AF3388">
            <v>47253.465097140914</v>
          </cell>
          <cell r="AG3388">
            <v>1629.9930391536118</v>
          </cell>
          <cell r="AH3388">
            <v>1612.31884057971</v>
          </cell>
        </row>
        <row r="3389">
          <cell r="A3389">
            <v>6425</v>
          </cell>
          <cell r="B3389" t="str">
            <v>Квартира пр.Шахтеров 6 кв 254</v>
          </cell>
          <cell r="C3389">
            <v>2.1</v>
          </cell>
          <cell r="D3389" t="str">
            <v>48</v>
          </cell>
          <cell r="E3389" t="str">
            <v>11.05.05</v>
          </cell>
          <cell r="F3389" t="str">
            <v/>
          </cell>
          <cell r="G3389" t="str">
            <v xml:space="preserve">  .  .</v>
          </cell>
          <cell r="H3389">
            <v>0</v>
          </cell>
          <cell r="I3389">
            <v>0</v>
          </cell>
          <cell r="J3389">
            <v>270025.78000000003</v>
          </cell>
          <cell r="K3389">
            <v>0</v>
          </cell>
          <cell r="L3389">
            <v>13694.49</v>
          </cell>
          <cell r="M3389">
            <v>472.55</v>
          </cell>
          <cell r="N3389">
            <v>-13221.94</v>
          </cell>
          <cell r="O3389">
            <v>0</v>
          </cell>
          <cell r="P3389">
            <v>0</v>
          </cell>
          <cell r="Q3389">
            <v>0</v>
          </cell>
          <cell r="R3389">
            <v>122</v>
          </cell>
          <cell r="S3389">
            <v>811.1</v>
          </cell>
          <cell r="T3389" t="str">
            <v>амортизация (канализация)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</row>
        <row r="3390">
          <cell r="A3390">
            <v>6426</v>
          </cell>
          <cell r="B3390" t="str">
            <v>Квартира пр.Шахтеров 6 кв 255</v>
          </cell>
          <cell r="C3390">
            <v>2.1</v>
          </cell>
          <cell r="D3390" t="str">
            <v>48</v>
          </cell>
          <cell r="E3390" t="str">
            <v>11.05.05</v>
          </cell>
          <cell r="F3390" t="str">
            <v/>
          </cell>
          <cell r="G3390" t="str">
            <v xml:space="preserve">  .  .</v>
          </cell>
          <cell r="H3390">
            <v>0</v>
          </cell>
          <cell r="I3390">
            <v>0</v>
          </cell>
          <cell r="J3390">
            <v>405038.6</v>
          </cell>
          <cell r="K3390">
            <v>0</v>
          </cell>
          <cell r="L3390">
            <v>20541.599999999999</v>
          </cell>
          <cell r="M3390">
            <v>708.82</v>
          </cell>
          <cell r="N3390">
            <v>-19832.78</v>
          </cell>
          <cell r="O3390">
            <v>0</v>
          </cell>
          <cell r="P3390">
            <v>0</v>
          </cell>
          <cell r="Q3390">
            <v>0</v>
          </cell>
          <cell r="R3390">
            <v>122</v>
          </cell>
          <cell r="S3390">
            <v>811.1</v>
          </cell>
          <cell r="T3390" t="str">
            <v>амортизация (водопровод)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</row>
        <row r="3391">
          <cell r="A3391">
            <v>6427</v>
          </cell>
          <cell r="B3391" t="str">
            <v>Насос Д 400.195 №3</v>
          </cell>
          <cell r="C3391">
            <v>20</v>
          </cell>
          <cell r="D3391" t="str">
            <v>5</v>
          </cell>
          <cell r="E3391" t="str">
            <v>11.05.05</v>
          </cell>
          <cell r="F3391" t="str">
            <v/>
          </cell>
          <cell r="G3391" t="str">
            <v xml:space="preserve">  .  .</v>
          </cell>
          <cell r="H3391">
            <v>0.01</v>
          </cell>
          <cell r="I3391">
            <v>0</v>
          </cell>
          <cell r="J3391">
            <v>0</v>
          </cell>
          <cell r="K3391">
            <v>0.01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0.01</v>
          </cell>
          <cell r="Q3391">
            <v>0</v>
          </cell>
          <cell r="R3391">
            <v>123</v>
          </cell>
          <cell r="S3391">
            <v>935</v>
          </cell>
          <cell r="T3391" t="str">
            <v>Амортизация Подъем воды</v>
          </cell>
          <cell r="U3391">
            <v>1700000</v>
          </cell>
          <cell r="V3391">
            <v>9</v>
          </cell>
          <cell r="W3391">
            <v>6</v>
          </cell>
          <cell r="X3391">
            <v>3</v>
          </cell>
          <cell r="Y3391">
            <v>66.666666666666657</v>
          </cell>
          <cell r="Z3391">
            <v>1133333.333333333</v>
          </cell>
          <cell r="AA3391">
            <v>566666.66666666698</v>
          </cell>
          <cell r="AB3391">
            <v>56666666.666666694</v>
          </cell>
          <cell r="AC3391">
            <v>566666.65666666697</v>
          </cell>
          <cell r="AD3391">
            <v>0</v>
          </cell>
          <cell r="AE3391">
            <v>566666.66666666698</v>
          </cell>
          <cell r="AF3391">
            <v>0</v>
          </cell>
          <cell r="AG3391">
            <v>9444.4444444444507</v>
          </cell>
          <cell r="AH3391">
            <v>15740.740740740739</v>
          </cell>
        </row>
        <row r="3392">
          <cell r="A3392">
            <v>6428</v>
          </cell>
          <cell r="B3392" t="str">
            <v>Насос 400-195 №3</v>
          </cell>
          <cell r="C3392">
            <v>20</v>
          </cell>
          <cell r="D3392" t="str">
            <v>5</v>
          </cell>
          <cell r="E3392" t="str">
            <v>11.05.05</v>
          </cell>
          <cell r="F3392" t="str">
            <v/>
          </cell>
          <cell r="G3392" t="str">
            <v xml:space="preserve">  .  .</v>
          </cell>
          <cell r="H3392">
            <v>0.01</v>
          </cell>
          <cell r="I3392">
            <v>0</v>
          </cell>
          <cell r="J3392">
            <v>0</v>
          </cell>
          <cell r="K3392">
            <v>0.01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0.01</v>
          </cell>
          <cell r="Q3392">
            <v>0</v>
          </cell>
          <cell r="R3392">
            <v>123</v>
          </cell>
          <cell r="S3392">
            <v>935</v>
          </cell>
          <cell r="T3392" t="str">
            <v>Амортизация Подъем воды</v>
          </cell>
          <cell r="U3392">
            <v>700000</v>
          </cell>
          <cell r="V3392">
            <v>9</v>
          </cell>
          <cell r="W3392">
            <v>6</v>
          </cell>
          <cell r="X3392">
            <v>3</v>
          </cell>
          <cell r="Y3392">
            <v>66.666666666666657</v>
          </cell>
          <cell r="Z3392">
            <v>466666.66666666657</v>
          </cell>
          <cell r="AA3392">
            <v>233333.33333333343</v>
          </cell>
          <cell r="AB3392">
            <v>23333333.333333343</v>
          </cell>
          <cell r="AC3392">
            <v>233333.32333333342</v>
          </cell>
          <cell r="AD3392">
            <v>0</v>
          </cell>
          <cell r="AE3392">
            <v>233333.33333333343</v>
          </cell>
          <cell r="AF3392">
            <v>0</v>
          </cell>
          <cell r="AG3392">
            <v>3888.8888888888905</v>
          </cell>
          <cell r="AH3392">
            <v>6481.4814814814818</v>
          </cell>
        </row>
        <row r="3393">
          <cell r="A3393">
            <v>6429</v>
          </cell>
          <cell r="B3393" t="str">
            <v>Эл двигатель 300Д70 6 узел</v>
          </cell>
          <cell r="C3393">
            <v>10</v>
          </cell>
          <cell r="D3393" t="str">
            <v>10</v>
          </cell>
          <cell r="E3393" t="str">
            <v>11.05.05</v>
          </cell>
          <cell r="F3393" t="str">
            <v/>
          </cell>
          <cell r="G3393" t="str">
            <v xml:space="preserve">  .  .</v>
          </cell>
          <cell r="H3393">
            <v>361571.91</v>
          </cell>
          <cell r="I3393">
            <v>0</v>
          </cell>
          <cell r="J3393">
            <v>0</v>
          </cell>
          <cell r="K3393">
            <v>361571.91</v>
          </cell>
          <cell r="L3393">
            <v>0</v>
          </cell>
          <cell r="M3393">
            <v>3013.1</v>
          </cell>
          <cell r="N3393">
            <v>3013.1</v>
          </cell>
          <cell r="O3393">
            <v>87349.759999999995</v>
          </cell>
          <cell r="P3393">
            <v>274222.15000000002</v>
          </cell>
          <cell r="Q3393">
            <v>1807.86</v>
          </cell>
          <cell r="R3393">
            <v>123</v>
          </cell>
          <cell r="S3393">
            <v>935</v>
          </cell>
          <cell r="T3393" t="str">
            <v>Амортизация Подъем воды</v>
          </cell>
          <cell r="U3393">
            <v>370000</v>
          </cell>
          <cell r="V3393">
            <v>10</v>
          </cell>
          <cell r="W3393">
            <v>2</v>
          </cell>
          <cell r="X3393">
            <v>8</v>
          </cell>
          <cell r="Y3393">
            <v>20</v>
          </cell>
          <cell r="Z3393">
            <v>74000</v>
          </cell>
          <cell r="AA3393">
            <v>296000</v>
          </cell>
          <cell r="AB3393">
            <v>1.079416815891787</v>
          </cell>
          <cell r="AC3393">
            <v>28714.889808111766</v>
          </cell>
          <cell r="AD3393">
            <v>6937.0398081117746</v>
          </cell>
          <cell r="AE3393">
            <v>390286.79980811174</v>
          </cell>
          <cell r="AF3393">
            <v>94286.799808111769</v>
          </cell>
          <cell r="AG3393">
            <v>3252.3899984009313</v>
          </cell>
          <cell r="AH3393">
            <v>3083.3333333333335</v>
          </cell>
        </row>
        <row r="3394">
          <cell r="A3394">
            <v>6430</v>
          </cell>
          <cell r="B3394" t="str">
            <v>Эл двигатель 200Д 70 сортировка</v>
          </cell>
          <cell r="C3394">
            <v>10</v>
          </cell>
          <cell r="D3394" t="str">
            <v>10</v>
          </cell>
          <cell r="E3394" t="str">
            <v>11.05.05</v>
          </cell>
          <cell r="F3394" t="str">
            <v/>
          </cell>
          <cell r="G3394" t="str">
            <v xml:space="preserve">  .  .</v>
          </cell>
          <cell r="H3394">
            <v>293777.15999999997</v>
          </cell>
          <cell r="I3394">
            <v>0</v>
          </cell>
          <cell r="J3394">
            <v>0</v>
          </cell>
          <cell r="K3394">
            <v>293777.15999999997</v>
          </cell>
          <cell r="L3394">
            <v>0</v>
          </cell>
          <cell r="M3394">
            <v>2448.14</v>
          </cell>
          <cell r="N3394">
            <v>2448.14</v>
          </cell>
          <cell r="O3394">
            <v>70971.58</v>
          </cell>
          <cell r="P3394">
            <v>222805.58</v>
          </cell>
          <cell r="Q3394">
            <v>1468.89</v>
          </cell>
          <cell r="R3394">
            <v>123</v>
          </cell>
          <cell r="S3394">
            <v>935</v>
          </cell>
          <cell r="T3394" t="str">
            <v>Амортизация Подъем воды</v>
          </cell>
          <cell r="U3394">
            <v>817000</v>
          </cell>
          <cell r="V3394">
            <v>19</v>
          </cell>
          <cell r="W3394">
            <v>11</v>
          </cell>
          <cell r="X3394">
            <v>8</v>
          </cell>
          <cell r="Y3394">
            <v>57.894736842105267</v>
          </cell>
          <cell r="Z3394">
            <v>473000</v>
          </cell>
          <cell r="AA3394">
            <v>344000</v>
          </cell>
          <cell r="AB3394">
            <v>1.543946969371234</v>
          </cell>
          <cell r="AC3394">
            <v>159799.1958524881</v>
          </cell>
          <cell r="AD3394">
            <v>38604.775852488077</v>
          </cell>
          <cell r="AE3394">
            <v>453576.35585248808</v>
          </cell>
          <cell r="AF3394">
            <v>109576.35585248808</v>
          </cell>
          <cell r="AG3394">
            <v>3779.8029654374004</v>
          </cell>
          <cell r="AH3394">
            <v>3583.3333333333335</v>
          </cell>
        </row>
        <row r="3395">
          <cell r="A3395">
            <v>6431</v>
          </cell>
          <cell r="B3395" t="str">
            <v>Эл двигатель 200Д 70</v>
          </cell>
          <cell r="C3395">
            <v>10</v>
          </cell>
          <cell r="D3395" t="str">
            <v>10</v>
          </cell>
          <cell r="E3395" t="str">
            <v>11.05.05</v>
          </cell>
          <cell r="F3395" t="str">
            <v/>
          </cell>
          <cell r="G3395" t="str">
            <v xml:space="preserve">  .  .</v>
          </cell>
          <cell r="H3395">
            <v>293777.15999999997</v>
          </cell>
          <cell r="I3395">
            <v>0</v>
          </cell>
          <cell r="J3395">
            <v>0</v>
          </cell>
          <cell r="K3395">
            <v>293777.15999999997</v>
          </cell>
          <cell r="L3395">
            <v>0</v>
          </cell>
          <cell r="M3395">
            <v>2448.14</v>
          </cell>
          <cell r="N3395">
            <v>2448.14</v>
          </cell>
          <cell r="O3395">
            <v>70971.58</v>
          </cell>
          <cell r="P3395">
            <v>222805.58</v>
          </cell>
          <cell r="Q3395">
            <v>1468.89</v>
          </cell>
          <cell r="R3395">
            <v>123</v>
          </cell>
          <cell r="S3395">
            <v>935</v>
          </cell>
          <cell r="T3395" t="str">
            <v>Амортизация (водопровод)</v>
          </cell>
          <cell r="U3395">
            <v>817000</v>
          </cell>
          <cell r="V3395">
            <v>19</v>
          </cell>
          <cell r="W3395">
            <v>11</v>
          </cell>
          <cell r="X3395">
            <v>8</v>
          </cell>
          <cell r="Y3395">
            <v>57.894736842105267</v>
          </cell>
          <cell r="Z3395">
            <v>473000</v>
          </cell>
          <cell r="AA3395">
            <v>344000</v>
          </cell>
          <cell r="AB3395">
            <v>1.543946969371234</v>
          </cell>
          <cell r="AC3395">
            <v>159799.1958524881</v>
          </cell>
          <cell r="AD3395">
            <v>38604.775852488077</v>
          </cell>
          <cell r="AE3395">
            <v>453576.35585248808</v>
          </cell>
          <cell r="AF3395">
            <v>109576.35585248808</v>
          </cell>
          <cell r="AG3395">
            <v>3779.8029654374004</v>
          </cell>
          <cell r="AH3395">
            <v>3583.3333333333335</v>
          </cell>
        </row>
        <row r="3396">
          <cell r="A3396">
            <v>6432</v>
          </cell>
          <cell r="B3396" t="str">
            <v>Насос с эл.двиг. Д200-95 5 узел</v>
          </cell>
          <cell r="C3396">
            <v>20</v>
          </cell>
          <cell r="D3396" t="str">
            <v>5</v>
          </cell>
          <cell r="E3396" t="str">
            <v>11.05.05</v>
          </cell>
          <cell r="F3396" t="str">
            <v/>
          </cell>
          <cell r="G3396" t="str">
            <v xml:space="preserve">  .  .</v>
          </cell>
          <cell r="H3396">
            <v>0.01</v>
          </cell>
          <cell r="I3396">
            <v>0</v>
          </cell>
          <cell r="J3396">
            <v>0</v>
          </cell>
          <cell r="K3396">
            <v>0.01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0.01</v>
          </cell>
          <cell r="Q3396">
            <v>0</v>
          </cell>
          <cell r="R3396">
            <v>123</v>
          </cell>
          <cell r="S3396">
            <v>935</v>
          </cell>
          <cell r="T3396" t="str">
            <v>Амортизация Подъем воды</v>
          </cell>
          <cell r="U3396">
            <v>82000</v>
          </cell>
          <cell r="V3396">
            <v>9</v>
          </cell>
          <cell r="W3396">
            <v>6</v>
          </cell>
          <cell r="X3396">
            <v>3</v>
          </cell>
          <cell r="Y3396">
            <v>66.666666666666657</v>
          </cell>
          <cell r="Z3396">
            <v>54666.666666666657</v>
          </cell>
          <cell r="AA3396">
            <v>27333.333333333343</v>
          </cell>
          <cell r="AB3396">
            <v>2733333.3333333344</v>
          </cell>
          <cell r="AC3396">
            <v>27333.323333333345</v>
          </cell>
          <cell r="AD3396">
            <v>0</v>
          </cell>
          <cell r="AE3396">
            <v>27333.333333333343</v>
          </cell>
          <cell r="AF3396">
            <v>0</v>
          </cell>
          <cell r="AG3396">
            <v>455.55555555555571</v>
          </cell>
          <cell r="AH3396">
            <v>759.25925925925924</v>
          </cell>
        </row>
        <row r="3397">
          <cell r="A3397">
            <v>6434</v>
          </cell>
          <cell r="B3397" t="str">
            <v>Автогрейдер ДЗ 143-1 Т 352</v>
          </cell>
          <cell r="C3397">
            <v>15</v>
          </cell>
          <cell r="D3397" t="str">
            <v>7</v>
          </cell>
          <cell r="E3397" t="str">
            <v>11.05.05</v>
          </cell>
          <cell r="F3397" t="str">
            <v>Пневмоход зав № 880618, № двиг 60001 М,</v>
          </cell>
          <cell r="G3397" t="str">
            <v>01.01.88</v>
          </cell>
          <cell r="H3397">
            <v>119350.04</v>
          </cell>
          <cell r="I3397">
            <v>0</v>
          </cell>
          <cell r="J3397">
            <v>0</v>
          </cell>
          <cell r="K3397">
            <v>119350.04</v>
          </cell>
          <cell r="L3397">
            <v>0</v>
          </cell>
          <cell r="M3397">
            <v>1491.88</v>
          </cell>
          <cell r="N3397">
            <v>1491.88</v>
          </cell>
          <cell r="O3397">
            <v>43249.599999999999</v>
          </cell>
          <cell r="P3397">
            <v>76100.44</v>
          </cell>
          <cell r="Q3397">
            <v>596.75</v>
          </cell>
          <cell r="R3397">
            <v>123</v>
          </cell>
          <cell r="S3397">
            <v>935</v>
          </cell>
          <cell r="T3397" t="str">
            <v>Амортизация Перекачка сточной жидкости</v>
          </cell>
          <cell r="U3397">
            <v>3810000</v>
          </cell>
          <cell r="V3397">
            <v>25</v>
          </cell>
          <cell r="W3397">
            <v>19</v>
          </cell>
          <cell r="X3397">
            <v>6</v>
          </cell>
          <cell r="Y3397">
            <v>76</v>
          </cell>
          <cell r="Z3397">
            <v>2895600</v>
          </cell>
          <cell r="AA3397">
            <v>914400</v>
          </cell>
          <cell r="AB3397">
            <v>12.015699252198804</v>
          </cell>
          <cell r="AC3397">
            <v>1314724.1463778971</v>
          </cell>
          <cell r="AD3397">
            <v>476424.58637789742</v>
          </cell>
          <cell r="AE3397">
            <v>1434074.1863778972</v>
          </cell>
          <cell r="AF3397">
            <v>519674.18637789739</v>
          </cell>
          <cell r="AG3397">
            <v>17925.927329723712</v>
          </cell>
          <cell r="AH3397">
            <v>12700</v>
          </cell>
        </row>
        <row r="3398">
          <cell r="A3398">
            <v>6435</v>
          </cell>
          <cell r="B3398" t="str">
            <v>А/машина ГАЗ-53 М 496 ВК</v>
          </cell>
          <cell r="C3398">
            <v>10</v>
          </cell>
          <cell r="D3398" t="str">
            <v>10</v>
          </cell>
          <cell r="E3398" t="str">
            <v>11.05.05</v>
          </cell>
          <cell r="F3398" t="str">
            <v>ас машина, 4 тн, № двиг 267542, шасси 1200615</v>
          </cell>
          <cell r="G3398" t="str">
            <v>01.01.90</v>
          </cell>
          <cell r="H3398">
            <v>40912.639999999999</v>
          </cell>
          <cell r="I3398">
            <v>0</v>
          </cell>
          <cell r="J3398">
            <v>0</v>
          </cell>
          <cell r="K3398">
            <v>40912.639999999999</v>
          </cell>
          <cell r="L3398">
            <v>0</v>
          </cell>
          <cell r="M3398">
            <v>340.94</v>
          </cell>
          <cell r="N3398">
            <v>340.94</v>
          </cell>
          <cell r="O3398">
            <v>9883.84</v>
          </cell>
          <cell r="P3398">
            <v>31028.799999999999</v>
          </cell>
          <cell r="Q3398">
            <v>204.56</v>
          </cell>
          <cell r="R3398">
            <v>124</v>
          </cell>
          <cell r="S3398">
            <v>935</v>
          </cell>
          <cell r="T3398" t="str">
            <v>Амортизация (канализация)</v>
          </cell>
          <cell r="U3398">
            <v>380000</v>
          </cell>
          <cell r="V3398">
            <v>25</v>
          </cell>
          <cell r="W3398">
            <v>17</v>
          </cell>
          <cell r="X3398">
            <v>8</v>
          </cell>
          <cell r="Y3398">
            <v>68</v>
          </cell>
          <cell r="Z3398">
            <v>258400</v>
          </cell>
          <cell r="AA3398">
            <v>121600</v>
          </cell>
          <cell r="AB3398">
            <v>3.9189398236477082</v>
          </cell>
          <cell r="AC3398">
            <v>119421.53418656216</v>
          </cell>
          <cell r="AD3398">
            <v>28850.334186562166</v>
          </cell>
          <cell r="AE3398">
            <v>160334.17418656216</v>
          </cell>
          <cell r="AF3398">
            <v>38734.174186562166</v>
          </cell>
          <cell r="AG3398">
            <v>1336.1181182213513</v>
          </cell>
          <cell r="AH3398">
            <v>1266.6666666666667</v>
          </cell>
        </row>
        <row r="3399">
          <cell r="A3399">
            <v>6437</v>
          </cell>
          <cell r="B3399" t="str">
            <v>Шкаф пекарный</v>
          </cell>
          <cell r="C3399">
            <v>15</v>
          </cell>
          <cell r="D3399" t="str">
            <v>7</v>
          </cell>
          <cell r="E3399" t="str">
            <v>11.05.05</v>
          </cell>
          <cell r="F3399" t="str">
            <v/>
          </cell>
          <cell r="G3399" t="str">
            <v xml:space="preserve">  .  .</v>
          </cell>
          <cell r="H3399">
            <v>8722.16</v>
          </cell>
          <cell r="I3399">
            <v>0</v>
          </cell>
          <cell r="J3399">
            <v>0</v>
          </cell>
          <cell r="K3399">
            <v>8722.16</v>
          </cell>
          <cell r="L3399">
            <v>0</v>
          </cell>
          <cell r="M3399">
            <v>109.03</v>
          </cell>
          <cell r="N3399">
            <v>109.03</v>
          </cell>
          <cell r="O3399">
            <v>3160.77</v>
          </cell>
          <cell r="P3399">
            <v>5561.39</v>
          </cell>
          <cell r="Q3399">
            <v>43.61</v>
          </cell>
          <cell r="R3399">
            <v>123</v>
          </cell>
          <cell r="S3399">
            <v>821.3</v>
          </cell>
          <cell r="T3399" t="str">
            <v>За счет прибыли</v>
          </cell>
          <cell r="U3399">
            <v>169999</v>
          </cell>
          <cell r="V3399">
            <v>13</v>
          </cell>
          <cell r="W3399">
            <v>8</v>
          </cell>
          <cell r="X3399">
            <v>5</v>
          </cell>
          <cell r="Y3399">
            <v>61.53846153846154</v>
          </cell>
          <cell r="Z3399">
            <v>104614.76923076923</v>
          </cell>
          <cell r="AA3399">
            <v>65384.230769230766</v>
          </cell>
          <cell r="AB3399">
            <v>11.756814531840199</v>
          </cell>
          <cell r="AC3399">
            <v>93822.657437035305</v>
          </cell>
          <cell r="AD3399">
            <v>33999.816667804545</v>
          </cell>
          <cell r="AE3399">
            <v>102544.81743703531</v>
          </cell>
          <cell r="AF3399">
            <v>37160.586667804542</v>
          </cell>
          <cell r="AG3399">
            <v>1281.8102179629414</v>
          </cell>
          <cell r="AH3399">
            <v>1089.7371794871794</v>
          </cell>
        </row>
        <row r="3400">
          <cell r="A3400">
            <v>6444</v>
          </cell>
          <cell r="B3400" t="str">
            <v>Вод-д от фирмы Глотур квар.270  118п.м</v>
          </cell>
          <cell r="C3400">
            <v>4</v>
          </cell>
          <cell r="D3400" t="str">
            <v>25</v>
          </cell>
          <cell r="E3400" t="str">
            <v>11.05.05</v>
          </cell>
          <cell r="F3400" t="str">
            <v/>
          </cell>
          <cell r="G3400" t="str">
            <v xml:space="preserve">  .  .</v>
          </cell>
          <cell r="H3400">
            <v>74629.86</v>
          </cell>
          <cell r="I3400">
            <v>0</v>
          </cell>
          <cell r="J3400">
            <v>0</v>
          </cell>
          <cell r="K3400">
            <v>74629.86</v>
          </cell>
          <cell r="L3400">
            <v>0</v>
          </cell>
          <cell r="M3400">
            <v>248.77</v>
          </cell>
          <cell r="N3400">
            <v>248.77</v>
          </cell>
          <cell r="O3400">
            <v>7211.83</v>
          </cell>
          <cell r="P3400">
            <v>67418.03</v>
          </cell>
          <cell r="Q3400">
            <v>373.15</v>
          </cell>
          <cell r="R3400">
            <v>123</v>
          </cell>
          <cell r="S3400">
            <v>935</v>
          </cell>
          <cell r="T3400" t="str">
            <v>Амортизация (водопровод)</v>
          </cell>
          <cell r="U3400">
            <v>1003000</v>
          </cell>
          <cell r="V3400">
            <v>33</v>
          </cell>
          <cell r="W3400">
            <v>8</v>
          </cell>
          <cell r="X3400">
            <v>25</v>
          </cell>
          <cell r="Y3400">
            <v>24.242424242424242</v>
          </cell>
          <cell r="Z3400">
            <v>243151.51515151517</v>
          </cell>
          <cell r="AA3400">
            <v>759848.48484848486</v>
          </cell>
          <cell r="AB3400">
            <v>11.270701396176733</v>
          </cell>
          <cell r="AC3400">
            <v>766501.0072984742</v>
          </cell>
          <cell r="AD3400">
            <v>74070.552449989249</v>
          </cell>
          <cell r="AE3400">
            <v>841130.86729847419</v>
          </cell>
          <cell r="AF3400">
            <v>81282.382449989251</v>
          </cell>
          <cell r="AG3400">
            <v>2803.7695576615806</v>
          </cell>
          <cell r="AH3400">
            <v>2532.8282828282827</v>
          </cell>
        </row>
        <row r="3401">
          <cell r="A3401">
            <v>6447</v>
          </cell>
          <cell r="B3401" t="str">
            <v>Трактор ДТ-75</v>
          </cell>
          <cell r="C3401">
            <v>10</v>
          </cell>
          <cell r="D3401" t="str">
            <v>10</v>
          </cell>
          <cell r="E3401" t="str">
            <v>11.05.05</v>
          </cell>
          <cell r="F3401" t="str">
            <v/>
          </cell>
          <cell r="G3401" t="str">
            <v xml:space="preserve">  .  .</v>
          </cell>
          <cell r="H3401">
            <v>397434.11</v>
          </cell>
          <cell r="I3401">
            <v>0</v>
          </cell>
          <cell r="J3401">
            <v>0</v>
          </cell>
          <cell r="K3401">
            <v>397434.11</v>
          </cell>
          <cell r="L3401">
            <v>0</v>
          </cell>
          <cell r="M3401">
            <v>3311.95</v>
          </cell>
          <cell r="N3401">
            <v>3311.95</v>
          </cell>
          <cell r="O3401">
            <v>96013.43</v>
          </cell>
          <cell r="P3401">
            <v>301420.68</v>
          </cell>
          <cell r="Q3401">
            <v>1987.17</v>
          </cell>
          <cell r="R3401">
            <v>123</v>
          </cell>
          <cell r="S3401">
            <v>935</v>
          </cell>
          <cell r="T3401" t="str">
            <v>Амортизация Очистка сточной жидкости</v>
          </cell>
          <cell r="U3401">
            <v>350000</v>
          </cell>
          <cell r="V3401">
            <v>19</v>
          </cell>
          <cell r="W3401">
            <v>11</v>
          </cell>
          <cell r="X3401">
            <v>8</v>
          </cell>
          <cell r="Y3401">
            <v>57.894736842105267</v>
          </cell>
          <cell r="Z3401">
            <v>202631.57894736843</v>
          </cell>
          <cell r="AA3401">
            <v>147368.42105263157</v>
          </cell>
          <cell r="AB3401">
            <v>0.48891277483891143</v>
          </cell>
          <cell r="AC3401">
            <v>-203123.49646426682</v>
          </cell>
          <cell r="AD3401">
            <v>-49071.237516898414</v>
          </cell>
          <cell r="AE3401">
            <v>194310.61353573317</v>
          </cell>
          <cell r="AF3401">
            <v>46942.192483101579</v>
          </cell>
          <cell r="AG3401">
            <v>1619.2551127977765</v>
          </cell>
          <cell r="AH3401">
            <v>1535.0877192982455</v>
          </cell>
        </row>
        <row r="3402">
          <cell r="A3402">
            <v>6449</v>
          </cell>
          <cell r="B3402" t="str">
            <v>Сварочный аппарат ТДМ 503 Сортировка</v>
          </cell>
          <cell r="C3402">
            <v>10</v>
          </cell>
          <cell r="D3402" t="str">
            <v>10</v>
          </cell>
          <cell r="E3402" t="str">
            <v>11.05.05</v>
          </cell>
          <cell r="F3402" t="str">
            <v/>
          </cell>
          <cell r="G3402" t="str">
            <v xml:space="preserve">  .  .</v>
          </cell>
          <cell r="H3402">
            <v>10761.27</v>
          </cell>
          <cell r="I3402">
            <v>0</v>
          </cell>
          <cell r="J3402">
            <v>0</v>
          </cell>
          <cell r="K3402">
            <v>10761.27</v>
          </cell>
          <cell r="L3402">
            <v>0</v>
          </cell>
          <cell r="M3402">
            <v>89.68</v>
          </cell>
          <cell r="N3402">
            <v>89.68</v>
          </cell>
          <cell r="O3402">
            <v>2599.8200000000002</v>
          </cell>
          <cell r="P3402">
            <v>8161.45</v>
          </cell>
          <cell r="Q3402">
            <v>53.81</v>
          </cell>
          <cell r="R3402">
            <v>123</v>
          </cell>
          <cell r="S3402">
            <v>935</v>
          </cell>
          <cell r="T3402" t="str">
            <v>Амортизация Подъем воды</v>
          </cell>
          <cell r="U3402">
            <v>60000</v>
          </cell>
          <cell r="V3402">
            <v>19</v>
          </cell>
          <cell r="W3402">
            <v>11</v>
          </cell>
          <cell r="X3402">
            <v>8</v>
          </cell>
          <cell r="Y3402">
            <v>57.894736842105267</v>
          </cell>
          <cell r="Z3402">
            <v>34736.84210526316</v>
          </cell>
          <cell r="AA3402">
            <v>25263.15789473684</v>
          </cell>
          <cell r="AB3402">
            <v>3.0954251872812848</v>
          </cell>
          <cell r="AC3402">
            <v>22549.436205134476</v>
          </cell>
          <cell r="AD3402">
            <v>5447.7283103976297</v>
          </cell>
          <cell r="AE3402">
            <v>33310.706205134476</v>
          </cell>
          <cell r="AF3402">
            <v>8047.5483103976294</v>
          </cell>
          <cell r="AG3402">
            <v>277.58921837612064</v>
          </cell>
          <cell r="AH3402">
            <v>263.15789473684214</v>
          </cell>
        </row>
        <row r="3403">
          <cell r="A3403">
            <v>6450</v>
          </cell>
          <cell r="B3403" t="str">
            <v>А/машина ИЖ-2715-014 М 168 ВК</v>
          </cell>
          <cell r="C3403">
            <v>10</v>
          </cell>
          <cell r="D3403" t="str">
            <v>10</v>
          </cell>
          <cell r="E3403" t="str">
            <v>11.05.05</v>
          </cell>
          <cell r="F3403" t="str">
            <v>груз. м/т, № двиг 7255467, куз 0534142, шасси 0534142</v>
          </cell>
          <cell r="G3403" t="str">
            <v>01.01.93</v>
          </cell>
          <cell r="H3403">
            <v>78865.789999999994</v>
          </cell>
          <cell r="I3403">
            <v>0</v>
          </cell>
          <cell r="J3403">
            <v>0</v>
          </cell>
          <cell r="K3403">
            <v>78865.789999999994</v>
          </cell>
          <cell r="L3403">
            <v>0</v>
          </cell>
          <cell r="M3403">
            <v>657.21</v>
          </cell>
          <cell r="N3403">
            <v>657.21</v>
          </cell>
          <cell r="O3403">
            <v>19052.53</v>
          </cell>
          <cell r="P3403">
            <v>59813.26</v>
          </cell>
          <cell r="Q3403">
            <v>394.33</v>
          </cell>
          <cell r="R3403">
            <v>124</v>
          </cell>
          <cell r="S3403">
            <v>935</v>
          </cell>
          <cell r="T3403" t="str">
            <v>Амортизация (водопровод)</v>
          </cell>
          <cell r="U3403">
            <v>190000</v>
          </cell>
          <cell r="V3403">
            <v>22</v>
          </cell>
          <cell r="W3403">
            <v>14</v>
          </cell>
          <cell r="X3403">
            <v>8</v>
          </cell>
          <cell r="Y3403">
            <v>63.636363636363633</v>
          </cell>
          <cell r="Z3403">
            <v>120909.09090909091</v>
          </cell>
          <cell r="AA3403">
            <v>69090.909090909088</v>
          </cell>
          <cell r="AB3403">
            <v>1.1551102396175879</v>
          </cell>
          <cell r="AC3403">
            <v>12232.891584530356</v>
          </cell>
          <cell r="AD3403">
            <v>2955.242493621281</v>
          </cell>
          <cell r="AE3403">
            <v>91098.68158453035</v>
          </cell>
          <cell r="AF3403">
            <v>22007.77249362128</v>
          </cell>
          <cell r="AG3403">
            <v>759.15567987108625</v>
          </cell>
          <cell r="AH3403">
            <v>719.69696969696963</v>
          </cell>
        </row>
        <row r="3404">
          <cell r="A3404">
            <v>6464</v>
          </cell>
          <cell r="B3404" t="str">
            <v>Прибор УЗР-В 2 зона</v>
          </cell>
          <cell r="C3404">
            <v>10</v>
          </cell>
          <cell r="D3404" t="str">
            <v>10</v>
          </cell>
          <cell r="E3404" t="str">
            <v>11.05.05</v>
          </cell>
          <cell r="F3404" t="str">
            <v/>
          </cell>
          <cell r="G3404" t="str">
            <v xml:space="preserve">  .  .</v>
          </cell>
          <cell r="H3404">
            <v>44164.63</v>
          </cell>
          <cell r="I3404">
            <v>0</v>
          </cell>
          <cell r="J3404">
            <v>0</v>
          </cell>
          <cell r="K3404">
            <v>44164.63</v>
          </cell>
          <cell r="L3404">
            <v>0</v>
          </cell>
          <cell r="M3404">
            <v>368.04</v>
          </cell>
          <cell r="N3404">
            <v>368.04</v>
          </cell>
          <cell r="O3404">
            <v>10669.48</v>
          </cell>
          <cell r="P3404">
            <v>33495.15</v>
          </cell>
          <cell r="Q3404">
            <v>220.82</v>
          </cell>
          <cell r="R3404">
            <v>123</v>
          </cell>
          <cell r="S3404">
            <v>935</v>
          </cell>
          <cell r="T3404" t="str">
            <v>Амортизация Подъем воды</v>
          </cell>
          <cell r="U3404">
            <v>41000</v>
          </cell>
          <cell r="V3404">
            <v>19</v>
          </cell>
          <cell r="W3404">
            <v>11</v>
          </cell>
          <cell r="X3404">
            <v>8</v>
          </cell>
          <cell r="Y3404">
            <v>57.894736842105267</v>
          </cell>
          <cell r="Z3404">
            <v>23736.84210526316</v>
          </cell>
          <cell r="AA3404">
            <v>17263.15789473684</v>
          </cell>
          <cell r="AB3404">
            <v>0.515392762675696</v>
          </cell>
          <cell r="AC3404">
            <v>-21402.499331750074</v>
          </cell>
          <cell r="AD3404">
            <v>-5170.507226486915</v>
          </cell>
          <cell r="AE3404">
            <v>22762.130668249923</v>
          </cell>
          <cell r="AF3404">
            <v>5498.9727735130846</v>
          </cell>
          <cell r="AG3404">
            <v>189.68442223541604</v>
          </cell>
          <cell r="AH3404">
            <v>179.8245614035088</v>
          </cell>
        </row>
        <row r="3405">
          <cell r="A3405">
            <v>6465</v>
          </cell>
          <cell r="B3405" t="str">
            <v>Прибор УЗР-В 2 зона</v>
          </cell>
          <cell r="C3405">
            <v>10</v>
          </cell>
          <cell r="D3405" t="str">
            <v>10</v>
          </cell>
          <cell r="E3405" t="str">
            <v>11.05.05</v>
          </cell>
          <cell r="F3405" t="str">
            <v/>
          </cell>
          <cell r="G3405" t="str">
            <v xml:space="preserve">  .  .</v>
          </cell>
          <cell r="H3405">
            <v>44164.63</v>
          </cell>
          <cell r="I3405">
            <v>0</v>
          </cell>
          <cell r="J3405">
            <v>0</v>
          </cell>
          <cell r="K3405">
            <v>44164.63</v>
          </cell>
          <cell r="L3405">
            <v>0</v>
          </cell>
          <cell r="M3405">
            <v>368.04</v>
          </cell>
          <cell r="N3405">
            <v>368.04</v>
          </cell>
          <cell r="O3405">
            <v>10669.48</v>
          </cell>
          <cell r="P3405">
            <v>33495.15</v>
          </cell>
          <cell r="Q3405">
            <v>220.82</v>
          </cell>
          <cell r="R3405">
            <v>123</v>
          </cell>
          <cell r="S3405">
            <v>935</v>
          </cell>
          <cell r="T3405" t="str">
            <v>Амортизация Подъем воды</v>
          </cell>
          <cell r="U3405">
            <v>41000</v>
          </cell>
          <cell r="V3405">
            <v>19</v>
          </cell>
          <cell r="W3405">
            <v>11</v>
          </cell>
          <cell r="X3405">
            <v>8</v>
          </cell>
          <cell r="Y3405">
            <v>57.894736842105267</v>
          </cell>
          <cell r="Z3405">
            <v>23736.84210526316</v>
          </cell>
          <cell r="AA3405">
            <v>17263.15789473684</v>
          </cell>
          <cell r="AB3405">
            <v>0.515392762675696</v>
          </cell>
          <cell r="AC3405">
            <v>-21402.499331750074</v>
          </cell>
          <cell r="AD3405">
            <v>-5170.507226486915</v>
          </cell>
          <cell r="AE3405">
            <v>22762.130668249923</v>
          </cell>
          <cell r="AF3405">
            <v>5498.9727735130846</v>
          </cell>
          <cell r="AG3405">
            <v>189.68442223541604</v>
          </cell>
          <cell r="AH3405">
            <v>179.8245614035088</v>
          </cell>
        </row>
        <row r="3406">
          <cell r="A3406">
            <v>6466</v>
          </cell>
          <cell r="B3406" t="str">
            <v>Эл двигатель 2 зона</v>
          </cell>
          <cell r="C3406">
            <v>10</v>
          </cell>
          <cell r="D3406" t="str">
            <v>10</v>
          </cell>
          <cell r="E3406" t="str">
            <v>11.05.05</v>
          </cell>
          <cell r="F3406" t="str">
            <v/>
          </cell>
          <cell r="G3406" t="str">
            <v xml:space="preserve">  .  .</v>
          </cell>
          <cell r="H3406">
            <v>776624.82</v>
          </cell>
          <cell r="I3406">
            <v>0</v>
          </cell>
          <cell r="J3406">
            <v>0</v>
          </cell>
          <cell r="K3406">
            <v>776624.82</v>
          </cell>
          <cell r="L3406">
            <v>0</v>
          </cell>
          <cell r="M3406">
            <v>6471.87</v>
          </cell>
          <cell r="N3406">
            <v>6471.87</v>
          </cell>
          <cell r="O3406">
            <v>187619.51</v>
          </cell>
          <cell r="P3406">
            <v>589005.31000000006</v>
          </cell>
          <cell r="Q3406">
            <v>3883.12</v>
          </cell>
          <cell r="R3406">
            <v>123</v>
          </cell>
          <cell r="S3406">
            <v>935</v>
          </cell>
          <cell r="T3406" t="str">
            <v>Амортизация Подъем воды</v>
          </cell>
          <cell r="U3406">
            <v>600000</v>
          </cell>
          <cell r="V3406">
            <v>19</v>
          </cell>
          <cell r="W3406">
            <v>11</v>
          </cell>
          <cell r="X3406">
            <v>8</v>
          </cell>
          <cell r="Y3406">
            <v>57.894736842105267</v>
          </cell>
          <cell r="Z3406">
            <v>347368.42105263157</v>
          </cell>
          <cell r="AA3406">
            <v>252631.57894736843</v>
          </cell>
          <cell r="AB3406">
            <v>0.42891222652537447</v>
          </cell>
          <cell r="AC3406">
            <v>-443520.93927893182</v>
          </cell>
          <cell r="AD3406">
            <v>-107147.20822630024</v>
          </cell>
          <cell r="AE3406">
            <v>333103.88072106813</v>
          </cell>
          <cell r="AF3406">
            <v>80472.301773699772</v>
          </cell>
          <cell r="AG3406">
            <v>2775.8656726755676</v>
          </cell>
          <cell r="AH3406">
            <v>2631.5789473684213</v>
          </cell>
        </row>
        <row r="3407">
          <cell r="A3407">
            <v>6467</v>
          </cell>
          <cell r="B3407" t="str">
            <v>Вод-д от СШ15 Сатыбалд.19   60 п.м</v>
          </cell>
          <cell r="C3407">
            <v>4</v>
          </cell>
          <cell r="D3407" t="str">
            <v>25</v>
          </cell>
          <cell r="E3407" t="str">
            <v>11.05.05</v>
          </cell>
          <cell r="F3407" t="str">
            <v/>
          </cell>
          <cell r="G3407" t="str">
            <v xml:space="preserve">  .  .</v>
          </cell>
          <cell r="H3407">
            <v>60044.98</v>
          </cell>
          <cell r="I3407">
            <v>0</v>
          </cell>
          <cell r="J3407">
            <v>0</v>
          </cell>
          <cell r="K3407">
            <v>60044.98</v>
          </cell>
          <cell r="L3407">
            <v>0</v>
          </cell>
          <cell r="M3407">
            <v>200.15</v>
          </cell>
          <cell r="N3407">
            <v>200.15</v>
          </cell>
          <cell r="O3407">
            <v>5802.35</v>
          </cell>
          <cell r="P3407">
            <v>54242.63</v>
          </cell>
          <cell r="Q3407">
            <v>300.22000000000003</v>
          </cell>
          <cell r="R3407">
            <v>123</v>
          </cell>
          <cell r="S3407">
            <v>935</v>
          </cell>
          <cell r="T3407" t="str">
            <v>Амортизация (водопровод)</v>
          </cell>
          <cell r="U3407">
            <v>98400</v>
          </cell>
          <cell r="V3407">
            <v>41</v>
          </cell>
          <cell r="W3407">
            <v>8</v>
          </cell>
          <cell r="X3407">
            <v>33</v>
          </cell>
          <cell r="Y3407">
            <v>19.512195121951219</v>
          </cell>
          <cell r="Z3407">
            <v>19200</v>
          </cell>
          <cell r="AA3407">
            <v>79200</v>
          </cell>
          <cell r="AB3407">
            <v>1.4601061932284627</v>
          </cell>
          <cell r="AC3407">
            <v>27627.067170279181</v>
          </cell>
          <cell r="AD3407">
            <v>2669.6971702791707</v>
          </cell>
          <cell r="AE3407">
            <v>87672.047170279184</v>
          </cell>
          <cell r="AF3407">
            <v>8472.047170279171</v>
          </cell>
          <cell r="AG3407">
            <v>292.24015723426396</v>
          </cell>
          <cell r="AH3407">
            <v>200</v>
          </cell>
        </row>
        <row r="3408">
          <cell r="A3408">
            <v>6468</v>
          </cell>
          <cell r="B3408" t="str">
            <v>Экскаватор ЭО 3322 Т 360 МАF</v>
          </cell>
          <cell r="C3408">
            <v>12.5</v>
          </cell>
          <cell r="D3408" t="str">
            <v>8</v>
          </cell>
          <cell r="E3408" t="str">
            <v>11.05.05</v>
          </cell>
          <cell r="F3408" t="str">
            <v>Пневмоход зав № 7508, № дв 018286</v>
          </cell>
          <cell r="G3408" t="str">
            <v>01.01.93</v>
          </cell>
          <cell r="H3408">
            <v>600113.75</v>
          </cell>
          <cell r="I3408">
            <v>0</v>
          </cell>
          <cell r="J3408">
            <v>0</v>
          </cell>
          <cell r="K3408">
            <v>600113.75</v>
          </cell>
          <cell r="L3408">
            <v>0</v>
          </cell>
          <cell r="M3408">
            <v>6251.18</v>
          </cell>
          <cell r="N3408">
            <v>6251.18</v>
          </cell>
          <cell r="O3408">
            <v>181221.72</v>
          </cell>
          <cell r="P3408">
            <v>418892.03</v>
          </cell>
          <cell r="Q3408">
            <v>3000.57</v>
          </cell>
          <cell r="R3408">
            <v>123</v>
          </cell>
          <cell r="S3408">
            <v>935</v>
          </cell>
          <cell r="T3408" t="str">
            <v>Амортизация (водопровод)</v>
          </cell>
          <cell r="U3408">
            <v>1396000</v>
          </cell>
          <cell r="V3408">
            <v>20</v>
          </cell>
          <cell r="W3408">
            <v>14</v>
          </cell>
          <cell r="X3408">
            <v>6</v>
          </cell>
          <cell r="Y3408">
            <v>70</v>
          </cell>
          <cell r="Z3408">
            <v>977200</v>
          </cell>
          <cell r="AA3408">
            <v>418800</v>
          </cell>
          <cell r="AB3408">
            <v>0.9997803013821962</v>
          </cell>
          <cell r="AC3408">
            <v>-131.8441614001058</v>
          </cell>
          <cell r="AD3408">
            <v>-39.814161400019657</v>
          </cell>
          <cell r="AE3408">
            <v>599981.90583859989</v>
          </cell>
          <cell r="AF3408">
            <v>181181.90583859998</v>
          </cell>
          <cell r="AG3408">
            <v>6249.8115191520819</v>
          </cell>
          <cell r="AH3408">
            <v>5816.666666666667</v>
          </cell>
        </row>
        <row r="3409">
          <cell r="A3409">
            <v>6469</v>
          </cell>
          <cell r="B3409" t="str">
            <v>Установка поверочная ИР-ДРК</v>
          </cell>
          <cell r="C3409">
            <v>10</v>
          </cell>
          <cell r="D3409" t="str">
            <v>10</v>
          </cell>
          <cell r="E3409" t="str">
            <v>11.05.05</v>
          </cell>
          <cell r="F3409" t="str">
            <v/>
          </cell>
          <cell r="G3409" t="str">
            <v>01.01.98</v>
          </cell>
          <cell r="H3409">
            <v>66566.92</v>
          </cell>
          <cell r="I3409">
            <v>0</v>
          </cell>
          <cell r="J3409">
            <v>0</v>
          </cell>
          <cell r="K3409">
            <v>66566.92</v>
          </cell>
          <cell r="L3409">
            <v>0</v>
          </cell>
          <cell r="M3409">
            <v>554.72</v>
          </cell>
          <cell r="N3409">
            <v>554.72</v>
          </cell>
          <cell r="O3409">
            <v>16081.34</v>
          </cell>
          <cell r="P3409">
            <v>50485.58</v>
          </cell>
          <cell r="Q3409">
            <v>332.83</v>
          </cell>
          <cell r="R3409">
            <v>123</v>
          </cell>
          <cell r="S3409">
            <v>845.8</v>
          </cell>
          <cell r="T3409" t="str">
            <v>Амортизация (ремонт и регулир на сетях физ и юр лиц)</v>
          </cell>
          <cell r="U3409">
            <v>92000</v>
          </cell>
          <cell r="V3409">
            <v>17</v>
          </cell>
          <cell r="W3409">
            <v>9</v>
          </cell>
          <cell r="X3409">
            <v>8</v>
          </cell>
          <cell r="Y3409">
            <v>52.941176470588239</v>
          </cell>
          <cell r="Z3409">
            <v>48705.882352941175</v>
          </cell>
          <cell r="AA3409">
            <v>43294.117647058825</v>
          </cell>
          <cell r="AB3409">
            <v>0.85755413024984206</v>
          </cell>
          <cell r="AC3409">
            <v>-9482.1828159891811</v>
          </cell>
          <cell r="AD3409">
            <v>-2290.7204630480046</v>
          </cell>
          <cell r="AE3409">
            <v>57084.737184010817</v>
          </cell>
          <cell r="AF3409">
            <v>13790.619536951996</v>
          </cell>
          <cell r="AG3409">
            <v>475.70614320009014</v>
          </cell>
          <cell r="AH3409">
            <v>450.98039215686276</v>
          </cell>
        </row>
        <row r="3410">
          <cell r="A3410">
            <v>6470</v>
          </cell>
          <cell r="B3410" t="str">
            <v>Насос 300Д с эл.приводом 6 узел</v>
          </cell>
          <cell r="C3410">
            <v>20</v>
          </cell>
          <cell r="D3410" t="str">
            <v>5</v>
          </cell>
          <cell r="E3410" t="str">
            <v>11.05.05</v>
          </cell>
          <cell r="F3410" t="str">
            <v/>
          </cell>
          <cell r="G3410" t="str">
            <v xml:space="preserve">  .  .</v>
          </cell>
          <cell r="H3410">
            <v>0.01</v>
          </cell>
          <cell r="I3410">
            <v>0</v>
          </cell>
          <cell r="J3410">
            <v>0</v>
          </cell>
          <cell r="K3410">
            <v>0.01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0.01</v>
          </cell>
          <cell r="Q3410">
            <v>0</v>
          </cell>
          <cell r="R3410">
            <v>123</v>
          </cell>
          <cell r="S3410">
            <v>935</v>
          </cell>
          <cell r="T3410" t="str">
            <v>Амортизация Подъем воды</v>
          </cell>
          <cell r="U3410">
            <v>420000</v>
          </cell>
          <cell r="V3410">
            <v>9</v>
          </cell>
          <cell r="W3410">
            <v>6</v>
          </cell>
          <cell r="X3410">
            <v>3</v>
          </cell>
          <cell r="Y3410">
            <v>66.666666666666657</v>
          </cell>
          <cell r="Z3410">
            <v>280000</v>
          </cell>
          <cell r="AA3410">
            <v>140000</v>
          </cell>
          <cell r="AB3410">
            <v>14000000</v>
          </cell>
          <cell r="AC3410">
            <v>139999.99</v>
          </cell>
          <cell r="AD3410">
            <v>0</v>
          </cell>
          <cell r="AE3410">
            <v>140000</v>
          </cell>
          <cell r="AF3410">
            <v>0</v>
          </cell>
          <cell r="AG3410">
            <v>2333.3333333333335</v>
          </cell>
          <cell r="AH3410">
            <v>3888.8888888888887</v>
          </cell>
        </row>
        <row r="3411">
          <cell r="A3411">
            <v>6471</v>
          </cell>
          <cell r="B3411" t="str">
            <v>Компьютер PENTIUM-11-466-MMX в сборе</v>
          </cell>
          <cell r="C3411">
            <v>30</v>
          </cell>
          <cell r="D3411" t="str">
            <v>3</v>
          </cell>
          <cell r="E3411" t="str">
            <v>11.05.05</v>
          </cell>
          <cell r="F3411" t="str">
            <v/>
          </cell>
          <cell r="G3411" t="str">
            <v xml:space="preserve">  .  .</v>
          </cell>
          <cell r="H3411">
            <v>0.01</v>
          </cell>
          <cell r="I3411">
            <v>0</v>
          </cell>
          <cell r="J3411">
            <v>0</v>
          </cell>
          <cell r="K3411">
            <v>0.01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0.01</v>
          </cell>
          <cell r="Q3411">
            <v>0</v>
          </cell>
          <cell r="R3411">
            <v>123</v>
          </cell>
          <cell r="S3411">
            <v>935</v>
          </cell>
          <cell r="T3411" t="str">
            <v/>
          </cell>
          <cell r="U3411">
            <v>10000</v>
          </cell>
          <cell r="V3411">
            <v>3</v>
          </cell>
          <cell r="W3411">
            <v>2</v>
          </cell>
          <cell r="X3411">
            <v>1</v>
          </cell>
          <cell r="Y3411">
            <v>66.666666666666657</v>
          </cell>
          <cell r="Z3411">
            <v>6666.6666666666652</v>
          </cell>
          <cell r="AA3411">
            <v>3333.3333333333348</v>
          </cell>
          <cell r="AB3411">
            <v>333333.33333333349</v>
          </cell>
          <cell r="AC3411">
            <v>3333.3233333333346</v>
          </cell>
          <cell r="AD3411">
            <v>0</v>
          </cell>
          <cell r="AE3411">
            <v>3333.3333333333348</v>
          </cell>
          <cell r="AF3411">
            <v>0</v>
          </cell>
          <cell r="AG3411">
            <v>83.333333333333371</v>
          </cell>
          <cell r="AH3411">
            <v>277.77777777777777</v>
          </cell>
        </row>
        <row r="3412">
          <cell r="A3412">
            <v>6472</v>
          </cell>
          <cell r="B3412" t="str">
            <v>Компьютер PENTIUM -11-466 MMX в сборе</v>
          </cell>
          <cell r="C3412">
            <v>30</v>
          </cell>
          <cell r="D3412" t="str">
            <v>3</v>
          </cell>
          <cell r="E3412" t="str">
            <v>11.05.05</v>
          </cell>
          <cell r="F3412" t="str">
            <v/>
          </cell>
          <cell r="G3412" t="str">
            <v xml:space="preserve">  .  .</v>
          </cell>
          <cell r="H3412">
            <v>0.01</v>
          </cell>
          <cell r="I3412">
            <v>0</v>
          </cell>
          <cell r="J3412">
            <v>0</v>
          </cell>
          <cell r="K3412">
            <v>0.01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0.01</v>
          </cell>
          <cell r="Q3412">
            <v>0</v>
          </cell>
          <cell r="R3412">
            <v>123</v>
          </cell>
          <cell r="S3412">
            <v>821.1</v>
          </cell>
          <cell r="T3412" t="str">
            <v>Канализация (амортизация)</v>
          </cell>
          <cell r="U3412">
            <v>10000</v>
          </cell>
          <cell r="V3412">
            <v>3</v>
          </cell>
          <cell r="W3412">
            <v>2</v>
          </cell>
          <cell r="X3412">
            <v>1</v>
          </cell>
          <cell r="Y3412">
            <v>66.666666666666657</v>
          </cell>
          <cell r="Z3412">
            <v>6666.6666666666652</v>
          </cell>
          <cell r="AA3412">
            <v>3333.3333333333348</v>
          </cell>
          <cell r="AB3412">
            <v>333333.33333333349</v>
          </cell>
          <cell r="AC3412">
            <v>3333.3233333333346</v>
          </cell>
          <cell r="AD3412">
            <v>0</v>
          </cell>
          <cell r="AE3412">
            <v>3333.3333333333348</v>
          </cell>
          <cell r="AF3412">
            <v>0</v>
          </cell>
          <cell r="AG3412">
            <v>83.333333333333371</v>
          </cell>
          <cell r="AH3412">
            <v>277.77777777777777</v>
          </cell>
        </row>
        <row r="3413">
          <cell r="A3413">
            <v>6473</v>
          </cell>
          <cell r="B3413" t="str">
            <v>Гаражи на базе Горводоканал М-н Восток -</v>
          </cell>
          <cell r="C3413">
            <v>7</v>
          </cell>
          <cell r="D3413" t="str">
            <v>14</v>
          </cell>
          <cell r="E3413" t="str">
            <v>11.05.05</v>
          </cell>
          <cell r="F3413" t="str">
            <v/>
          </cell>
          <cell r="G3413" t="str">
            <v xml:space="preserve">  .  .</v>
          </cell>
          <cell r="H3413">
            <v>3183927.28</v>
          </cell>
          <cell r="I3413">
            <v>0</v>
          </cell>
          <cell r="J3413">
            <v>0</v>
          </cell>
          <cell r="K3413">
            <v>3183927.28</v>
          </cell>
          <cell r="L3413">
            <v>0</v>
          </cell>
          <cell r="M3413">
            <v>18572.91</v>
          </cell>
          <cell r="N3413">
            <v>18572.91</v>
          </cell>
          <cell r="O3413">
            <v>538242.93000000005</v>
          </cell>
          <cell r="P3413">
            <v>2645684.35</v>
          </cell>
          <cell r="Q3413">
            <v>31839.27</v>
          </cell>
          <cell r="R3413">
            <v>122</v>
          </cell>
          <cell r="S3413">
            <v>935</v>
          </cell>
          <cell r="T3413" t="str">
            <v>Амортизация (канализация)</v>
          </cell>
          <cell r="U3413">
            <v>11479500</v>
          </cell>
          <cell r="V3413">
            <v>124.2</v>
          </cell>
          <cell r="W3413">
            <v>49</v>
          </cell>
          <cell r="X3413">
            <v>75.2</v>
          </cell>
          <cell r="Y3413">
            <v>39.452495974235106</v>
          </cell>
          <cell r="Z3413">
            <v>4528949.2753623193</v>
          </cell>
          <cell r="AA3413">
            <v>6950550.7246376807</v>
          </cell>
          <cell r="AB3413">
            <v>2.6271277314837955</v>
          </cell>
          <cell r="AC3413">
            <v>5180656.3723157719</v>
          </cell>
          <cell r="AD3413">
            <v>875789.9976780914</v>
          </cell>
          <cell r="AE3413">
            <v>8364583.6523157712</v>
          </cell>
          <cell r="AF3413">
            <v>1414032.9276780915</v>
          </cell>
          <cell r="AG3413">
            <v>48793.404638508662</v>
          </cell>
          <cell r="AH3413">
            <v>7702.2946859903377</v>
          </cell>
        </row>
        <row r="3414">
          <cell r="A3414">
            <v>6475</v>
          </cell>
          <cell r="B3414" t="str">
            <v>АБК Ленинского уч-ка Водоснаб ул Пригоро</v>
          </cell>
          <cell r="C3414">
            <v>2.1</v>
          </cell>
          <cell r="D3414" t="str">
            <v>48</v>
          </cell>
          <cell r="E3414" t="str">
            <v>11.05.05</v>
          </cell>
          <cell r="F3414" t="str">
            <v/>
          </cell>
          <cell r="G3414" t="str">
            <v xml:space="preserve">  .  .</v>
          </cell>
          <cell r="H3414">
            <v>1331176.74</v>
          </cell>
          <cell r="I3414">
            <v>0</v>
          </cell>
          <cell r="J3414">
            <v>0</v>
          </cell>
          <cell r="K3414">
            <v>1331176.74</v>
          </cell>
          <cell r="L3414">
            <v>0</v>
          </cell>
          <cell r="M3414">
            <v>2329.56</v>
          </cell>
          <cell r="N3414">
            <v>2329.56</v>
          </cell>
          <cell r="O3414">
            <v>67510.64</v>
          </cell>
          <cell r="P3414">
            <v>1263666.1000000001</v>
          </cell>
          <cell r="Q3414">
            <v>13311.77</v>
          </cell>
          <cell r="R3414">
            <v>122</v>
          </cell>
          <cell r="S3414">
            <v>935</v>
          </cell>
          <cell r="T3414" t="str">
            <v>Амортизация (водопровод)</v>
          </cell>
          <cell r="U3414">
            <v>7126500</v>
          </cell>
          <cell r="V3414">
            <v>117.2</v>
          </cell>
          <cell r="W3414">
            <v>42</v>
          </cell>
          <cell r="X3414">
            <v>75.2</v>
          </cell>
          <cell r="Y3414">
            <v>35.836177474402731</v>
          </cell>
          <cell r="Z3414">
            <v>2553865.1877133106</v>
          </cell>
          <cell r="AA3414">
            <v>4572634.8122866899</v>
          </cell>
          <cell r="AB3414">
            <v>3.6185467128434396</v>
          </cell>
          <cell r="AC3414">
            <v>3485748.4767406462</v>
          </cell>
          <cell r="AD3414">
            <v>176779.76445395686</v>
          </cell>
          <cell r="AE3414">
            <v>4816925.2167406464</v>
          </cell>
          <cell r="AF3414">
            <v>244290.40445395687</v>
          </cell>
          <cell r="AG3414">
            <v>8429.6191292961321</v>
          </cell>
          <cell r="AH3414">
            <v>5067.1928327645046</v>
          </cell>
        </row>
        <row r="3415">
          <cell r="A3415">
            <v>6476</v>
          </cell>
          <cell r="B3415" t="str">
            <v>Комп-кс сооруж.на участке цеха Сов.р-на</v>
          </cell>
          <cell r="C3415">
            <v>2.1</v>
          </cell>
          <cell r="D3415" t="str">
            <v>48</v>
          </cell>
          <cell r="E3415" t="str">
            <v>11.05.05</v>
          </cell>
          <cell r="F3415" t="str">
            <v/>
          </cell>
          <cell r="G3415" t="str">
            <v xml:space="preserve">  .  .</v>
          </cell>
          <cell r="H3415">
            <v>5876101.5300000003</v>
          </cell>
          <cell r="I3415">
            <v>0</v>
          </cell>
          <cell r="J3415">
            <v>0</v>
          </cell>
          <cell r="K3415">
            <v>5876101.5300000003</v>
          </cell>
          <cell r="L3415">
            <v>0</v>
          </cell>
          <cell r="M3415">
            <v>10283.18</v>
          </cell>
          <cell r="N3415">
            <v>10283.18</v>
          </cell>
          <cell r="O3415">
            <v>295040.67</v>
          </cell>
          <cell r="P3415">
            <v>5581060.8600000003</v>
          </cell>
          <cell r="Q3415">
            <v>58761.02</v>
          </cell>
          <cell r="R3415">
            <v>122</v>
          </cell>
          <cell r="S3415">
            <v>935</v>
          </cell>
          <cell r="T3415" t="str">
            <v>Амортизация (водопровод)</v>
          </cell>
          <cell r="U3415">
            <v>31564500.000000004</v>
          </cell>
          <cell r="V3415">
            <v>124.2</v>
          </cell>
          <cell r="W3415">
            <v>49</v>
          </cell>
          <cell r="X3415">
            <v>75.2</v>
          </cell>
          <cell r="Y3415">
            <v>39.452495974235106</v>
          </cell>
          <cell r="Z3415">
            <v>12452983.091787443</v>
          </cell>
          <cell r="AA3415">
            <v>19111516.908212561</v>
          </cell>
          <cell r="AB3415">
            <v>3.4243519982350739</v>
          </cell>
          <cell r="AC3415">
            <v>14245738.486087676</v>
          </cell>
          <cell r="AD3415">
            <v>715282.43787511508</v>
          </cell>
          <cell r="AE3415">
            <v>20121840.016087677</v>
          </cell>
          <cell r="AF3415">
            <v>1010323.107875115</v>
          </cell>
          <cell r="AG3415">
            <v>35213.220028153439</v>
          </cell>
          <cell r="AH3415">
            <v>21178.542673107891</v>
          </cell>
        </row>
        <row r="3416">
          <cell r="A3416">
            <v>6477</v>
          </cell>
          <cell r="B3416" t="str">
            <v>Вод-д к д.81-90:46-50:56-60 Голуб.пр.124</v>
          </cell>
          <cell r="C3416">
            <v>4</v>
          </cell>
          <cell r="D3416" t="str">
            <v>25</v>
          </cell>
          <cell r="E3416" t="str">
            <v>11.05.05</v>
          </cell>
          <cell r="F3416" t="str">
            <v/>
          </cell>
          <cell r="G3416" t="str">
            <v xml:space="preserve">  .  .</v>
          </cell>
          <cell r="H3416">
            <v>22947.279999999999</v>
          </cell>
          <cell r="I3416">
            <v>0</v>
          </cell>
          <cell r="J3416">
            <v>0</v>
          </cell>
          <cell r="K3416">
            <v>22947.279999999999</v>
          </cell>
          <cell r="L3416">
            <v>0</v>
          </cell>
          <cell r="M3416">
            <v>76.489999999999995</v>
          </cell>
          <cell r="N3416">
            <v>76.489999999999995</v>
          </cell>
          <cell r="O3416">
            <v>1802.86</v>
          </cell>
          <cell r="P3416">
            <v>21144.42</v>
          </cell>
          <cell r="Q3416">
            <v>114.74</v>
          </cell>
          <cell r="R3416">
            <v>123</v>
          </cell>
          <cell r="S3416">
            <v>935</v>
          </cell>
          <cell r="T3416" t="str">
            <v>Амортизация (водопровод)</v>
          </cell>
          <cell r="U3416">
            <v>1054000</v>
          </cell>
          <cell r="V3416">
            <v>41</v>
          </cell>
          <cell r="W3416">
            <v>8</v>
          </cell>
          <cell r="X3416">
            <v>33</v>
          </cell>
          <cell r="Y3416">
            <v>19.512195121951219</v>
          </cell>
          <cell r="Z3416">
            <v>205658.53658536586</v>
          </cell>
          <cell r="AA3416">
            <v>848341.46341463411</v>
          </cell>
          <cell r="AB3416">
            <v>40.121292682165517</v>
          </cell>
          <cell r="AC3416">
            <v>897727.25713960303</v>
          </cell>
          <cell r="AD3416">
            <v>70530.213724968926</v>
          </cell>
          <cell r="AE3416">
            <v>920674.53713960305</v>
          </cell>
          <cell r="AF3416">
            <v>72333.073724968926</v>
          </cell>
          <cell r="AG3416">
            <v>3068.9151237986771</v>
          </cell>
          <cell r="AH3416">
            <v>2142.2764227642278</v>
          </cell>
        </row>
        <row r="3417">
          <cell r="A3417">
            <v>6478</v>
          </cell>
          <cell r="B3417" t="str">
            <v>Вод-д в дома 61-62 Голуб.пруды 476.6 п.м</v>
          </cell>
          <cell r="C3417">
            <v>4</v>
          </cell>
          <cell r="D3417" t="str">
            <v>25</v>
          </cell>
          <cell r="E3417" t="str">
            <v>11.05.05</v>
          </cell>
          <cell r="F3417" t="str">
            <v/>
          </cell>
          <cell r="G3417" t="str">
            <v xml:space="preserve">  .  .</v>
          </cell>
          <cell r="H3417">
            <v>84698.74</v>
          </cell>
          <cell r="I3417">
            <v>0</v>
          </cell>
          <cell r="J3417">
            <v>0</v>
          </cell>
          <cell r="K3417">
            <v>84698.74</v>
          </cell>
          <cell r="L3417">
            <v>0</v>
          </cell>
          <cell r="M3417">
            <v>282.33</v>
          </cell>
          <cell r="N3417">
            <v>282.33</v>
          </cell>
          <cell r="O3417">
            <v>1657.1</v>
          </cell>
          <cell r="P3417">
            <v>83041.64</v>
          </cell>
          <cell r="Q3417">
            <v>423.49</v>
          </cell>
          <cell r="R3417">
            <v>123</v>
          </cell>
          <cell r="S3417">
            <v>935</v>
          </cell>
          <cell r="T3417" t="str">
            <v>Амортизация (водопровод)</v>
          </cell>
          <cell r="U3417">
            <v>1679040</v>
          </cell>
          <cell r="V3417">
            <v>41</v>
          </cell>
          <cell r="W3417">
            <v>8</v>
          </cell>
          <cell r="X3417">
            <v>33</v>
          </cell>
          <cell r="Y3417">
            <v>19.512195121951219</v>
          </cell>
          <cell r="Z3417">
            <v>327617.56097560975</v>
          </cell>
          <cell r="AA3417">
            <v>1351422.4390243902</v>
          </cell>
          <cell r="AB3417">
            <v>16.274033593560894</v>
          </cell>
          <cell r="AC3417">
            <v>1293691.40009228</v>
          </cell>
          <cell r="AD3417">
            <v>25310.601067889758</v>
          </cell>
          <cell r="AE3417">
            <v>1378390.14009228</v>
          </cell>
          <cell r="AF3417">
            <v>26967.701067889757</v>
          </cell>
          <cell r="AG3417">
            <v>4594.6338003075998</v>
          </cell>
          <cell r="AH3417">
            <v>3412.6829268292681</v>
          </cell>
        </row>
        <row r="3418">
          <cell r="A3418">
            <v>6479</v>
          </cell>
          <cell r="B3418" t="str">
            <v>Вод-д от н.ст в д.125-126.123-122 Голуб.</v>
          </cell>
          <cell r="C3418">
            <v>4</v>
          </cell>
          <cell r="D3418" t="str">
            <v>25</v>
          </cell>
          <cell r="E3418" t="str">
            <v>11.05.05</v>
          </cell>
          <cell r="F3418" t="str">
            <v/>
          </cell>
          <cell r="G3418" t="str">
            <v xml:space="preserve">  .  .</v>
          </cell>
          <cell r="H3418">
            <v>298524.61</v>
          </cell>
          <cell r="I3418">
            <v>0</v>
          </cell>
          <cell r="J3418">
            <v>0</v>
          </cell>
          <cell r="K3418">
            <v>298524.61</v>
          </cell>
          <cell r="L3418">
            <v>0</v>
          </cell>
          <cell r="M3418">
            <v>995.08</v>
          </cell>
          <cell r="N3418">
            <v>995.08</v>
          </cell>
          <cell r="O3418">
            <v>28847.38</v>
          </cell>
          <cell r="P3418">
            <v>269677.23</v>
          </cell>
          <cell r="Q3418">
            <v>1492.62</v>
          </cell>
          <cell r="R3418">
            <v>123</v>
          </cell>
          <cell r="S3418">
            <v>935</v>
          </cell>
          <cell r="T3418" t="str">
            <v>Амортизация (водопровод)</v>
          </cell>
          <cell r="U3418">
            <v>2608320</v>
          </cell>
          <cell r="V3418">
            <v>74</v>
          </cell>
          <cell r="W3418">
            <v>8</v>
          </cell>
          <cell r="X3418">
            <v>66</v>
          </cell>
          <cell r="Y3418">
            <v>10.810810810810811</v>
          </cell>
          <cell r="Z3418">
            <v>281980.54054054053</v>
          </cell>
          <cell r="AA3418">
            <v>2326339.4594594594</v>
          </cell>
          <cell r="AB3418">
            <v>8.6263844354210377</v>
          </cell>
          <cell r="AC3418">
            <v>2276663.4392941357</v>
          </cell>
          <cell r="AD3418">
            <v>220001.20983467615</v>
          </cell>
          <cell r="AE3418">
            <v>2575188.0492941355</v>
          </cell>
          <cell r="AF3418">
            <v>248848.58983467615</v>
          </cell>
          <cell r="AG3418">
            <v>8583.9601643137848</v>
          </cell>
          <cell r="AH3418">
            <v>2937.2972972972971</v>
          </cell>
        </row>
        <row r="3419">
          <cell r="A3419">
            <v>6480</v>
          </cell>
          <cell r="B3419" t="str">
            <v>Вод-д к домам 51.52-55.63-73 Голуб.пруды</v>
          </cell>
          <cell r="C3419">
            <v>4</v>
          </cell>
          <cell r="D3419" t="str">
            <v>25</v>
          </cell>
          <cell r="E3419" t="str">
            <v>11.05.05</v>
          </cell>
          <cell r="F3419" t="str">
            <v/>
          </cell>
          <cell r="G3419" t="str">
            <v xml:space="preserve">  .  .</v>
          </cell>
          <cell r="H3419">
            <v>4436.88</v>
          </cell>
          <cell r="I3419">
            <v>0</v>
          </cell>
          <cell r="J3419">
            <v>0</v>
          </cell>
          <cell r="K3419">
            <v>4436.88</v>
          </cell>
          <cell r="L3419">
            <v>0</v>
          </cell>
          <cell r="M3419">
            <v>14.79</v>
          </cell>
          <cell r="N3419">
            <v>14.79</v>
          </cell>
          <cell r="O3419">
            <v>428.77</v>
          </cell>
          <cell r="P3419">
            <v>4008.11</v>
          </cell>
          <cell r="Q3419">
            <v>22.18</v>
          </cell>
          <cell r="R3419">
            <v>123</v>
          </cell>
          <cell r="S3419">
            <v>935</v>
          </cell>
          <cell r="T3419" t="str">
            <v>Амортизация (водопровод)</v>
          </cell>
          <cell r="U3419">
            <v>727301</v>
          </cell>
          <cell r="V3419">
            <v>41</v>
          </cell>
          <cell r="W3419">
            <v>8</v>
          </cell>
          <cell r="X3419">
            <v>33</v>
          </cell>
          <cell r="Y3419">
            <v>19.512195121951219</v>
          </cell>
          <cell r="Z3419">
            <v>141912.39024390245</v>
          </cell>
          <cell r="AA3419">
            <v>585388.60975609755</v>
          </cell>
          <cell r="AB3419">
            <v>146.05103396765497</v>
          </cell>
          <cell r="AC3419">
            <v>643574.03159040899</v>
          </cell>
          <cell r="AD3419">
            <v>62193.531834311427</v>
          </cell>
          <cell r="AE3419">
            <v>648010.911590409</v>
          </cell>
          <cell r="AF3419">
            <v>62622.301834311424</v>
          </cell>
          <cell r="AG3419">
            <v>2160.0363719680299</v>
          </cell>
          <cell r="AH3419">
            <v>1478.2540650406506</v>
          </cell>
        </row>
        <row r="3420">
          <cell r="A3420">
            <v>6483</v>
          </cell>
          <cell r="B3420" t="str">
            <v>Грохот ГИТ 0.63</v>
          </cell>
          <cell r="C3420">
            <v>10</v>
          </cell>
          <cell r="D3420" t="str">
            <v>10</v>
          </cell>
          <cell r="E3420" t="str">
            <v>11.05.05</v>
          </cell>
          <cell r="F3420" t="str">
            <v/>
          </cell>
          <cell r="G3420" t="str">
            <v xml:space="preserve">  .  .</v>
          </cell>
          <cell r="H3420">
            <v>49798.79</v>
          </cell>
          <cell r="I3420">
            <v>0</v>
          </cell>
          <cell r="J3420">
            <v>0</v>
          </cell>
          <cell r="K3420">
            <v>49798.79</v>
          </cell>
          <cell r="L3420">
            <v>0</v>
          </cell>
          <cell r="M3420">
            <v>414.99</v>
          </cell>
          <cell r="N3420">
            <v>414.99</v>
          </cell>
          <cell r="O3420">
            <v>12030.55</v>
          </cell>
          <cell r="P3420">
            <v>37768.239999999998</v>
          </cell>
          <cell r="Q3420">
            <v>248.99</v>
          </cell>
          <cell r="R3420">
            <v>123</v>
          </cell>
          <cell r="S3420">
            <v>935</v>
          </cell>
          <cell r="T3420" t="str">
            <v>амортизация (Очистка воды)</v>
          </cell>
          <cell r="U3420">
            <v>1428000</v>
          </cell>
          <cell r="V3420">
            <v>19</v>
          </cell>
          <cell r="W3420">
            <v>11</v>
          </cell>
          <cell r="X3420">
            <v>8</v>
          </cell>
          <cell r="Y3420">
            <v>57.894736842105267</v>
          </cell>
          <cell r="Z3420">
            <v>826736.84210526315</v>
          </cell>
          <cell r="AA3420">
            <v>601263.15789473685</v>
          </cell>
          <cell r="AB3420">
            <v>15.919808757165727</v>
          </cell>
          <cell r="AC3420">
            <v>742988.423138257</v>
          </cell>
          <cell r="AD3420">
            <v>179493.50524352014</v>
          </cell>
          <cell r="AE3420">
            <v>792787.21313825704</v>
          </cell>
          <cell r="AF3420">
            <v>191524.05524352012</v>
          </cell>
          <cell r="AG3420">
            <v>6606.5601094854756</v>
          </cell>
          <cell r="AH3420">
            <v>6263.1578947368425</v>
          </cell>
        </row>
        <row r="3421">
          <cell r="A3421">
            <v>6484</v>
          </cell>
          <cell r="B3421" t="str">
            <v>Грохот ГИТ 0.63</v>
          </cell>
          <cell r="C3421">
            <v>10</v>
          </cell>
          <cell r="D3421" t="str">
            <v>10</v>
          </cell>
          <cell r="E3421" t="str">
            <v>11.05.05</v>
          </cell>
          <cell r="F3421" t="str">
            <v/>
          </cell>
          <cell r="G3421" t="str">
            <v xml:space="preserve">  .  .</v>
          </cell>
          <cell r="H3421">
            <v>49798.79</v>
          </cell>
          <cell r="I3421">
            <v>0</v>
          </cell>
          <cell r="J3421">
            <v>0</v>
          </cell>
          <cell r="K3421">
            <v>49798.79</v>
          </cell>
          <cell r="L3421">
            <v>0</v>
          </cell>
          <cell r="M3421">
            <v>414.99</v>
          </cell>
          <cell r="N3421">
            <v>414.99</v>
          </cell>
          <cell r="O3421">
            <v>12030.55</v>
          </cell>
          <cell r="P3421">
            <v>37768.239999999998</v>
          </cell>
          <cell r="Q3421">
            <v>248.99</v>
          </cell>
          <cell r="R3421">
            <v>123</v>
          </cell>
          <cell r="S3421">
            <v>935</v>
          </cell>
          <cell r="T3421" t="str">
            <v>амортизация (Очистка воды)</v>
          </cell>
          <cell r="U3421">
            <v>1428000</v>
          </cell>
          <cell r="V3421">
            <v>19</v>
          </cell>
          <cell r="W3421">
            <v>11</v>
          </cell>
          <cell r="X3421">
            <v>8</v>
          </cell>
          <cell r="Y3421">
            <v>57.894736842105267</v>
          </cell>
          <cell r="Z3421">
            <v>826736.84210526315</v>
          </cell>
          <cell r="AA3421">
            <v>601263.15789473685</v>
          </cell>
          <cell r="AB3421">
            <v>15.919808757165727</v>
          </cell>
          <cell r="AC3421">
            <v>742988.423138257</v>
          </cell>
          <cell r="AD3421">
            <v>179493.50524352014</v>
          </cell>
          <cell r="AE3421">
            <v>792787.21313825704</v>
          </cell>
          <cell r="AF3421">
            <v>191524.05524352012</v>
          </cell>
          <cell r="AG3421">
            <v>6606.5601094854756</v>
          </cell>
          <cell r="AH3421">
            <v>6263.1578947368425</v>
          </cell>
        </row>
        <row r="3422">
          <cell r="A3422">
            <v>6485</v>
          </cell>
          <cell r="B3422" t="str">
            <v>Вод-д от ул.Аманжол.до Коммунтранс  2140</v>
          </cell>
          <cell r="C3422">
            <v>4</v>
          </cell>
          <cell r="D3422" t="str">
            <v>25</v>
          </cell>
          <cell r="E3422" t="str">
            <v>11.05.05</v>
          </cell>
          <cell r="F3422" t="str">
            <v/>
          </cell>
          <cell r="G3422" t="str">
            <v xml:space="preserve">  .  .</v>
          </cell>
          <cell r="H3422">
            <v>36563.699999999997</v>
          </cell>
          <cell r="I3422">
            <v>0</v>
          </cell>
          <cell r="J3422">
            <v>0</v>
          </cell>
          <cell r="K3422">
            <v>36563.699999999997</v>
          </cell>
          <cell r="L3422">
            <v>0</v>
          </cell>
          <cell r="M3422">
            <v>121.88</v>
          </cell>
          <cell r="N3422">
            <v>121.88</v>
          </cell>
          <cell r="O3422">
            <v>3533.3</v>
          </cell>
          <cell r="P3422">
            <v>33030.400000000001</v>
          </cell>
          <cell r="Q3422">
            <v>182.82</v>
          </cell>
          <cell r="R3422">
            <v>123</v>
          </cell>
          <cell r="S3422">
            <v>935</v>
          </cell>
          <cell r="T3422" t="str">
            <v>Амортизация (водопровод)</v>
          </cell>
          <cell r="U3422">
            <v>18190000</v>
          </cell>
          <cell r="V3422">
            <v>32</v>
          </cell>
          <cell r="W3422">
            <v>7</v>
          </cell>
          <cell r="X3422">
            <v>25</v>
          </cell>
          <cell r="Y3422">
            <v>21.875</v>
          </cell>
          <cell r="Z3422">
            <v>3979062.5</v>
          </cell>
          <cell r="AA3422">
            <v>14210937.5</v>
          </cell>
          <cell r="AB3422">
            <v>430.23812911741908</v>
          </cell>
          <cell r="AC3422">
            <v>15694534.181610575</v>
          </cell>
          <cell r="AD3422">
            <v>1516627.0816105769</v>
          </cell>
          <cell r="AE3422">
            <v>15731097.881610574</v>
          </cell>
          <cell r="AF3422">
            <v>1520160.381610577</v>
          </cell>
          <cell r="AG3422">
            <v>52436.992938701915</v>
          </cell>
          <cell r="AH3422">
            <v>47369.791666666664</v>
          </cell>
        </row>
        <row r="3423">
          <cell r="A3423">
            <v>6487</v>
          </cell>
          <cell r="B3423" t="str">
            <v>А/машина ГАЗ-3307 М 871 BN</v>
          </cell>
          <cell r="C3423">
            <v>10</v>
          </cell>
          <cell r="D3423" t="str">
            <v>10</v>
          </cell>
          <cell r="E3423" t="str">
            <v>11.05.05</v>
          </cell>
          <cell r="F3423" t="str">
            <v>бортовая, 4 тн, № двиг 17343, шасси 1539794</v>
          </cell>
          <cell r="G3423" t="str">
            <v>01.01.93</v>
          </cell>
          <cell r="H3423">
            <v>102920.47</v>
          </cell>
          <cell r="I3423">
            <v>0</v>
          </cell>
          <cell r="J3423">
            <v>0</v>
          </cell>
          <cell r="K3423">
            <v>102920.47</v>
          </cell>
          <cell r="L3423">
            <v>0</v>
          </cell>
          <cell r="M3423">
            <v>857.67</v>
          </cell>
          <cell r="N3423">
            <v>857.67</v>
          </cell>
          <cell r="O3423">
            <v>24863.85</v>
          </cell>
          <cell r="P3423">
            <v>78056.62</v>
          </cell>
          <cell r="Q3423">
            <v>514.6</v>
          </cell>
          <cell r="R3423">
            <v>124</v>
          </cell>
          <cell r="S3423">
            <v>935</v>
          </cell>
          <cell r="T3423" t="str">
            <v>Амортизация (водопровод)</v>
          </cell>
          <cell r="U3423">
            <v>381000</v>
          </cell>
          <cell r="V3423">
            <v>22</v>
          </cell>
          <cell r="W3423">
            <v>14</v>
          </cell>
          <cell r="X3423">
            <v>8</v>
          </cell>
          <cell r="Y3423">
            <v>63.636363636363633</v>
          </cell>
          <cell r="Z3423">
            <v>242454.54545454544</v>
          </cell>
          <cell r="AA3423">
            <v>138545.45454545456</v>
          </cell>
          <cell r="AB3423">
            <v>1.7749353552005527</v>
          </cell>
          <cell r="AC3423">
            <v>79756.710976857838</v>
          </cell>
          <cell r="AD3423">
            <v>19267.87643140326</v>
          </cell>
          <cell r="AE3423">
            <v>182677.18097685784</v>
          </cell>
          <cell r="AF3423">
            <v>44131.726431403258</v>
          </cell>
          <cell r="AG3423">
            <v>1522.3098414738154</v>
          </cell>
          <cell r="AH3423">
            <v>1443.1818181818182</v>
          </cell>
        </row>
        <row r="3424">
          <cell r="A3424">
            <v>6488</v>
          </cell>
          <cell r="B3424" t="str">
            <v>Компрессор ТУ-22-41-51-78</v>
          </cell>
          <cell r="C3424">
            <v>15</v>
          </cell>
          <cell r="D3424" t="str">
            <v>7</v>
          </cell>
          <cell r="E3424" t="str">
            <v>11.05.05</v>
          </cell>
          <cell r="F3424" t="str">
            <v/>
          </cell>
          <cell r="G3424" t="str">
            <v xml:space="preserve">  .  .</v>
          </cell>
          <cell r="H3424">
            <v>5832.77</v>
          </cell>
          <cell r="I3424">
            <v>0</v>
          </cell>
          <cell r="J3424">
            <v>0</v>
          </cell>
          <cell r="K3424">
            <v>5832.77</v>
          </cell>
          <cell r="L3424">
            <v>0</v>
          </cell>
          <cell r="M3424">
            <v>72.91</v>
          </cell>
          <cell r="N3424">
            <v>72.91</v>
          </cell>
          <cell r="O3424">
            <v>2113.67</v>
          </cell>
          <cell r="P3424">
            <v>3719.1</v>
          </cell>
          <cell r="Q3424">
            <v>29.16</v>
          </cell>
          <cell r="R3424">
            <v>123</v>
          </cell>
          <cell r="S3424">
            <v>935</v>
          </cell>
          <cell r="T3424" t="str">
            <v>Амортизация (водопровод)</v>
          </cell>
          <cell r="U3424">
            <v>900000</v>
          </cell>
          <cell r="V3424">
            <v>13</v>
          </cell>
          <cell r="W3424">
            <v>8</v>
          </cell>
          <cell r="X3424">
            <v>5</v>
          </cell>
          <cell r="Y3424">
            <v>61.53846153846154</v>
          </cell>
          <cell r="Z3424">
            <v>553846.15384615387</v>
          </cell>
          <cell r="AA3424">
            <v>346153.84615384613</v>
          </cell>
          <cell r="AB3424">
            <v>93.074627236117919</v>
          </cell>
          <cell r="AC3424">
            <v>537050.12350401154</v>
          </cell>
          <cell r="AD3424">
            <v>194615.37735016536</v>
          </cell>
          <cell r="AE3424">
            <v>542882.89350401156</v>
          </cell>
          <cell r="AF3424">
            <v>196729.04735016538</v>
          </cell>
          <cell r="AG3424">
            <v>6786.036168800144</v>
          </cell>
          <cell r="AH3424">
            <v>5769.2307692307695</v>
          </cell>
        </row>
        <row r="3425">
          <cell r="A3425">
            <v>6494</v>
          </cell>
          <cell r="B3425" t="str">
            <v>Стол разделочный</v>
          </cell>
          <cell r="C3425">
            <v>15</v>
          </cell>
          <cell r="D3425" t="str">
            <v>7</v>
          </cell>
          <cell r="E3425" t="str">
            <v>11.05.05</v>
          </cell>
          <cell r="F3425" t="str">
            <v/>
          </cell>
          <cell r="G3425" t="str">
            <v xml:space="preserve">  .  .</v>
          </cell>
          <cell r="H3425">
            <v>3776.5</v>
          </cell>
          <cell r="I3425">
            <v>0</v>
          </cell>
          <cell r="J3425">
            <v>0</v>
          </cell>
          <cell r="K3425">
            <v>3776.5</v>
          </cell>
          <cell r="L3425">
            <v>0</v>
          </cell>
          <cell r="M3425">
            <v>47.21</v>
          </cell>
          <cell r="N3425">
            <v>47.21</v>
          </cell>
          <cell r="O3425">
            <v>1368.61</v>
          </cell>
          <cell r="P3425">
            <v>2407.89</v>
          </cell>
          <cell r="Q3425">
            <v>18.88</v>
          </cell>
          <cell r="R3425">
            <v>123</v>
          </cell>
          <cell r="S3425">
            <v>821.3</v>
          </cell>
          <cell r="T3425" t="str">
            <v>За счет прибыли</v>
          </cell>
          <cell r="U3425">
            <v>8000</v>
          </cell>
          <cell r="V3425">
            <v>13</v>
          </cell>
          <cell r="W3425">
            <v>8</v>
          </cell>
          <cell r="X3425">
            <v>5</v>
          </cell>
          <cell r="Y3425">
            <v>61.53846153846154</v>
          </cell>
          <cell r="Z3425">
            <v>4923.0769230769238</v>
          </cell>
          <cell r="AA3425">
            <v>3076.9230769230762</v>
          </cell>
          <cell r="AB3425">
            <v>1.2778503490288495</v>
          </cell>
          <cell r="AC3425">
            <v>1049.3018431074506</v>
          </cell>
          <cell r="AD3425">
            <v>380.26876618437382</v>
          </cell>
          <cell r="AE3425">
            <v>4825.8018431074506</v>
          </cell>
          <cell r="AF3425">
            <v>1748.8787661843737</v>
          </cell>
          <cell r="AG3425">
            <v>60.322523038843137</v>
          </cell>
          <cell r="AH3425">
            <v>51.282051282051277</v>
          </cell>
        </row>
        <row r="3426">
          <cell r="A3426">
            <v>6495</v>
          </cell>
          <cell r="B3426" t="str">
            <v>Стол разделочный</v>
          </cell>
          <cell r="C3426">
            <v>15</v>
          </cell>
          <cell r="D3426" t="str">
            <v>7</v>
          </cell>
          <cell r="E3426" t="str">
            <v>11.05.05</v>
          </cell>
          <cell r="F3426" t="str">
            <v/>
          </cell>
          <cell r="G3426" t="str">
            <v xml:space="preserve">  .  .</v>
          </cell>
          <cell r="H3426">
            <v>3776.51</v>
          </cell>
          <cell r="I3426">
            <v>0</v>
          </cell>
          <cell r="J3426">
            <v>0</v>
          </cell>
          <cell r="K3426">
            <v>3776.51</v>
          </cell>
          <cell r="L3426">
            <v>0</v>
          </cell>
          <cell r="M3426">
            <v>47.21</v>
          </cell>
          <cell r="N3426">
            <v>47.21</v>
          </cell>
          <cell r="O3426">
            <v>1368.61</v>
          </cell>
          <cell r="P3426">
            <v>2407.9</v>
          </cell>
          <cell r="Q3426">
            <v>18.88</v>
          </cell>
          <cell r="R3426">
            <v>123</v>
          </cell>
          <cell r="S3426">
            <v>821.3</v>
          </cell>
          <cell r="T3426" t="str">
            <v>За счет прибыли</v>
          </cell>
          <cell r="U3426">
            <v>8000</v>
          </cell>
          <cell r="V3426">
            <v>13</v>
          </cell>
          <cell r="W3426">
            <v>8</v>
          </cell>
          <cell r="X3426">
            <v>5</v>
          </cell>
          <cell r="Y3426">
            <v>61.53846153846154</v>
          </cell>
          <cell r="Z3426">
            <v>4923.0769230769238</v>
          </cell>
          <cell r="AA3426">
            <v>3076.9230769230762</v>
          </cell>
          <cell r="AB3426">
            <v>1.2778450421209668</v>
          </cell>
          <cell r="AC3426">
            <v>1049.2845800202522</v>
          </cell>
          <cell r="AD3426">
            <v>380.2615030971765</v>
          </cell>
          <cell r="AE3426">
            <v>4825.7945800202524</v>
          </cell>
          <cell r="AF3426">
            <v>1748.8715030971764</v>
          </cell>
          <cell r="AG3426">
            <v>60.322432250253151</v>
          </cell>
          <cell r="AH3426">
            <v>51.282051282051277</v>
          </cell>
        </row>
        <row r="3427">
          <cell r="A3427">
            <v>6506</v>
          </cell>
          <cell r="B3427" t="str">
            <v>Вод-д во ул.Керамическая 76   12 п.м</v>
          </cell>
          <cell r="C3427">
            <v>4</v>
          </cell>
          <cell r="D3427" t="str">
            <v>25</v>
          </cell>
          <cell r="E3427" t="str">
            <v>11.05.05</v>
          </cell>
          <cell r="F3427" t="str">
            <v/>
          </cell>
          <cell r="G3427" t="str">
            <v xml:space="preserve">  .  .</v>
          </cell>
          <cell r="H3427">
            <v>34089.360000000001</v>
          </cell>
          <cell r="I3427">
            <v>0</v>
          </cell>
          <cell r="J3427">
            <v>0</v>
          </cell>
          <cell r="K3427">
            <v>34089.360000000001</v>
          </cell>
          <cell r="L3427">
            <v>0</v>
          </cell>
          <cell r="M3427">
            <v>113.63</v>
          </cell>
          <cell r="N3427">
            <v>113.63</v>
          </cell>
          <cell r="O3427">
            <v>3294.13</v>
          </cell>
          <cell r="P3427">
            <v>30795.23</v>
          </cell>
          <cell r="Q3427">
            <v>170.45</v>
          </cell>
          <cell r="R3427">
            <v>123</v>
          </cell>
          <cell r="S3427">
            <v>935</v>
          </cell>
          <cell r="T3427" t="str">
            <v>Амортизация (водопровод)</v>
          </cell>
          <cell r="U3427">
            <v>5400</v>
          </cell>
          <cell r="V3427">
            <v>34</v>
          </cell>
          <cell r="W3427">
            <v>9</v>
          </cell>
          <cell r="X3427">
            <v>25</v>
          </cell>
          <cell r="Y3427">
            <v>26.47058823529412</v>
          </cell>
          <cell r="Z3427">
            <v>1429.4117647058824</v>
          </cell>
          <cell r="AA3427">
            <v>3970.5882352941176</v>
          </cell>
          <cell r="AB3427">
            <v>0.1289351706512378</v>
          </cell>
          <cell r="AC3427">
            <v>-29694.042551008519</v>
          </cell>
          <cell r="AD3427">
            <v>-2869.4007863026382</v>
          </cell>
          <cell r="AE3427">
            <v>4395.3174489914818</v>
          </cell>
          <cell r="AF3427">
            <v>424.72921369736196</v>
          </cell>
          <cell r="AG3427">
            <v>14.651058163304938</v>
          </cell>
          <cell r="AH3427">
            <v>13.235294117647058</v>
          </cell>
        </row>
        <row r="3428">
          <cell r="A3428">
            <v>6507</v>
          </cell>
          <cell r="B3428" t="str">
            <v>Вод-д по ул Ермекова 85     33п.м</v>
          </cell>
          <cell r="C3428">
            <v>4</v>
          </cell>
          <cell r="D3428" t="str">
            <v>25</v>
          </cell>
          <cell r="E3428" t="str">
            <v>11.05.05</v>
          </cell>
          <cell r="F3428" t="str">
            <v/>
          </cell>
          <cell r="G3428" t="str">
            <v xml:space="preserve">  .  .</v>
          </cell>
          <cell r="H3428">
            <v>41591.78</v>
          </cell>
          <cell r="I3428">
            <v>0</v>
          </cell>
          <cell r="J3428">
            <v>0</v>
          </cell>
          <cell r="K3428">
            <v>41591.78</v>
          </cell>
          <cell r="L3428">
            <v>0</v>
          </cell>
          <cell r="M3428">
            <v>138.63999999999999</v>
          </cell>
          <cell r="N3428">
            <v>138.63999999999999</v>
          </cell>
          <cell r="O3428">
            <v>4019.18</v>
          </cell>
          <cell r="P3428">
            <v>37572.6</v>
          </cell>
          <cell r="Q3428">
            <v>207.96</v>
          </cell>
          <cell r="R3428">
            <v>123</v>
          </cell>
          <cell r="S3428">
            <v>935</v>
          </cell>
          <cell r="T3428" t="str">
            <v>Амортизация (водопровод)</v>
          </cell>
          <cell r="U3428">
            <v>14850</v>
          </cell>
          <cell r="V3428">
            <v>33</v>
          </cell>
          <cell r="W3428">
            <v>8</v>
          </cell>
          <cell r="X3428">
            <v>25</v>
          </cell>
          <cell r="Y3428">
            <v>24.242424242424242</v>
          </cell>
          <cell r="Z3428">
            <v>3600</v>
          </cell>
          <cell r="AA3428">
            <v>11250</v>
          </cell>
          <cell r="AB3428">
            <v>0.2994203222561122</v>
          </cell>
          <cell r="AC3428">
            <v>-29138.355829194676</v>
          </cell>
          <cell r="AD3428">
            <v>-2815.7558291946789</v>
          </cell>
          <cell r="AE3428">
            <v>12453.424170805323</v>
          </cell>
          <cell r="AF3428">
            <v>1203.424170805321</v>
          </cell>
          <cell r="AG3428">
            <v>41.51141390268441</v>
          </cell>
          <cell r="AH3428">
            <v>37.5</v>
          </cell>
        </row>
        <row r="3429">
          <cell r="A3429">
            <v>6508</v>
          </cell>
          <cell r="B3429" t="str">
            <v>Вод-д от ЖЭК ГХК Алга   994 п.м</v>
          </cell>
          <cell r="C3429">
            <v>4</v>
          </cell>
          <cell r="D3429" t="str">
            <v>25</v>
          </cell>
          <cell r="E3429" t="str">
            <v>11.05.05</v>
          </cell>
          <cell r="F3429" t="str">
            <v/>
          </cell>
          <cell r="G3429" t="str">
            <v xml:space="preserve">  .  .</v>
          </cell>
          <cell r="H3429">
            <v>136761.26999999999</v>
          </cell>
          <cell r="I3429">
            <v>0</v>
          </cell>
          <cell r="J3429">
            <v>0</v>
          </cell>
          <cell r="K3429">
            <v>136761.26999999999</v>
          </cell>
          <cell r="L3429">
            <v>0</v>
          </cell>
          <cell r="M3429">
            <v>455.87</v>
          </cell>
          <cell r="N3429">
            <v>455.87</v>
          </cell>
          <cell r="O3429">
            <v>4474.51</v>
          </cell>
          <cell r="P3429">
            <v>132286.76</v>
          </cell>
          <cell r="Q3429">
            <v>683.81</v>
          </cell>
          <cell r="R3429">
            <v>123</v>
          </cell>
          <cell r="S3429">
            <v>935</v>
          </cell>
          <cell r="T3429" t="str">
            <v>Амортизация (водопровод)</v>
          </cell>
          <cell r="U3429">
            <v>447300</v>
          </cell>
          <cell r="V3429">
            <v>34</v>
          </cell>
          <cell r="W3429">
            <v>9</v>
          </cell>
          <cell r="X3429">
            <v>25</v>
          </cell>
          <cell r="Y3429">
            <v>26.47058823529412</v>
          </cell>
          <cell r="Z3429">
            <v>118402.94117647059</v>
          </cell>
          <cell r="AA3429">
            <v>328897.0588235294</v>
          </cell>
          <cell r="AB3429">
            <v>2.4862432100047607</v>
          </cell>
          <cell r="AC3429">
            <v>203260.50892912774</v>
          </cell>
          <cell r="AD3429">
            <v>6650.2101055984022</v>
          </cell>
          <cell r="AE3429">
            <v>340021.77892912773</v>
          </cell>
          <cell r="AF3429">
            <v>11124.720105598402</v>
          </cell>
          <cell r="AG3429">
            <v>1133.4059297637591</v>
          </cell>
          <cell r="AH3429">
            <v>1096.3235294117646</v>
          </cell>
        </row>
        <row r="3430">
          <cell r="A3430">
            <v>6509</v>
          </cell>
          <cell r="B3430" t="str">
            <v>Вод-д по ул Луговой к ДОК  137п.м</v>
          </cell>
          <cell r="C3430">
            <v>4</v>
          </cell>
          <cell r="D3430" t="str">
            <v>25</v>
          </cell>
          <cell r="E3430" t="str">
            <v>11.05.05</v>
          </cell>
          <cell r="F3430" t="str">
            <v/>
          </cell>
          <cell r="G3430" t="str">
            <v xml:space="preserve">  .  .</v>
          </cell>
          <cell r="H3430">
            <v>66196.97</v>
          </cell>
          <cell r="I3430">
            <v>0</v>
          </cell>
          <cell r="J3430">
            <v>0</v>
          </cell>
          <cell r="K3430">
            <v>66196.97</v>
          </cell>
          <cell r="L3430">
            <v>0</v>
          </cell>
          <cell r="M3430">
            <v>220.66</v>
          </cell>
          <cell r="N3430">
            <v>220.66</v>
          </cell>
          <cell r="O3430">
            <v>6396.92</v>
          </cell>
          <cell r="P3430">
            <v>59800.05</v>
          </cell>
          <cell r="Q3430">
            <v>330.98</v>
          </cell>
          <cell r="R3430">
            <v>123</v>
          </cell>
          <cell r="S3430">
            <v>935</v>
          </cell>
          <cell r="T3430" t="str">
            <v>Амортизация (водопровод)</v>
          </cell>
          <cell r="U3430">
            <v>62335</v>
          </cell>
          <cell r="V3430">
            <v>36</v>
          </cell>
          <cell r="W3430">
            <v>26</v>
          </cell>
          <cell r="X3430">
            <v>10</v>
          </cell>
          <cell r="Y3430">
            <v>72.222222222222214</v>
          </cell>
          <cell r="Z3430">
            <v>45019.722222222212</v>
          </cell>
          <cell r="AA3430">
            <v>17315.277777777788</v>
          </cell>
          <cell r="AB3430">
            <v>0.28955289799553324</v>
          </cell>
          <cell r="AC3430">
            <v>-47029.445497976631</v>
          </cell>
          <cell r="AD3430">
            <v>-4544.6732757544132</v>
          </cell>
          <cell r="AE3430">
            <v>19167.524502023371</v>
          </cell>
          <cell r="AF3430">
            <v>1852.2467242455868</v>
          </cell>
          <cell r="AG3430">
            <v>63.891748340077903</v>
          </cell>
          <cell r="AH3430">
            <v>144.2939814814815</v>
          </cell>
        </row>
        <row r="3431">
          <cell r="A3431">
            <v>6510</v>
          </cell>
          <cell r="B3431" t="str">
            <v>Вод-д к д.34 М-8 Н.Города   20 п.м</v>
          </cell>
          <cell r="C3431">
            <v>4</v>
          </cell>
          <cell r="D3431" t="str">
            <v>25</v>
          </cell>
          <cell r="E3431" t="str">
            <v>11.05.05</v>
          </cell>
          <cell r="F3431" t="str">
            <v/>
          </cell>
          <cell r="G3431" t="str">
            <v xml:space="preserve">  .  .</v>
          </cell>
          <cell r="H3431">
            <v>1522.63</v>
          </cell>
          <cell r="I3431">
            <v>0</v>
          </cell>
          <cell r="J3431">
            <v>0</v>
          </cell>
          <cell r="K3431">
            <v>1522.63</v>
          </cell>
          <cell r="L3431">
            <v>0</v>
          </cell>
          <cell r="M3431">
            <v>5.08</v>
          </cell>
          <cell r="N3431">
            <v>5.08</v>
          </cell>
          <cell r="O3431">
            <v>147.26</v>
          </cell>
          <cell r="P3431">
            <v>1375.37</v>
          </cell>
          <cell r="Q3431">
            <v>7.61</v>
          </cell>
          <cell r="R3431">
            <v>123</v>
          </cell>
          <cell r="S3431">
            <v>935</v>
          </cell>
          <cell r="T3431" t="str">
            <v>Амортизация (водопровод)</v>
          </cell>
          <cell r="U3431">
            <v>32800</v>
          </cell>
          <cell r="V3431">
            <v>56</v>
          </cell>
          <cell r="W3431">
            <v>26</v>
          </cell>
          <cell r="X3431">
            <v>30</v>
          </cell>
          <cell r="Y3431">
            <v>46.428571428571431</v>
          </cell>
          <cell r="Z3431">
            <v>15228.571428571429</v>
          </cell>
          <cell r="AA3431">
            <v>17571.428571428572</v>
          </cell>
          <cell r="AB3431">
            <v>12.775782932177213</v>
          </cell>
          <cell r="AC3431">
            <v>17930.160366020991</v>
          </cell>
          <cell r="AD3431">
            <v>1734.1017945924164</v>
          </cell>
          <cell r="AE3431">
            <v>19452.790366020992</v>
          </cell>
          <cell r="AF3431">
            <v>1881.3617945924163</v>
          </cell>
          <cell r="AG3431">
            <v>64.8426345534033</v>
          </cell>
          <cell r="AH3431">
            <v>48.809523809523803</v>
          </cell>
        </row>
        <row r="3432">
          <cell r="A3432">
            <v>6511</v>
          </cell>
          <cell r="B3432" t="str">
            <v>Вод-д по ул Газалиева 1390п.м</v>
          </cell>
          <cell r="C3432">
            <v>4</v>
          </cell>
          <cell r="D3432" t="str">
            <v>25</v>
          </cell>
          <cell r="E3432" t="str">
            <v>11.05.05</v>
          </cell>
          <cell r="F3432" t="str">
            <v/>
          </cell>
          <cell r="G3432" t="str">
            <v xml:space="preserve">  .  .</v>
          </cell>
          <cell r="H3432">
            <v>234293.09</v>
          </cell>
          <cell r="I3432">
            <v>0</v>
          </cell>
          <cell r="J3432">
            <v>0</v>
          </cell>
          <cell r="K3432">
            <v>234293.09</v>
          </cell>
          <cell r="L3432">
            <v>0</v>
          </cell>
          <cell r="M3432">
            <v>780.98</v>
          </cell>
          <cell r="N3432">
            <v>780.98</v>
          </cell>
          <cell r="O3432">
            <v>22640.6</v>
          </cell>
          <cell r="P3432">
            <v>211652.49</v>
          </cell>
          <cell r="Q3432">
            <v>1171.47</v>
          </cell>
          <cell r="R3432">
            <v>123</v>
          </cell>
          <cell r="S3432">
            <v>935</v>
          </cell>
          <cell r="T3432" t="str">
            <v>Амортизация (водопровод)</v>
          </cell>
          <cell r="U3432">
            <v>7938000</v>
          </cell>
          <cell r="V3432">
            <v>40</v>
          </cell>
          <cell r="W3432">
            <v>22</v>
          </cell>
          <cell r="X3432">
            <v>18</v>
          </cell>
          <cell r="Y3432">
            <v>55</v>
          </cell>
          <cell r="Z3432">
            <v>4365900</v>
          </cell>
          <cell r="AA3432">
            <v>3572100</v>
          </cell>
          <cell r="AB3432">
            <v>16.877193365407607</v>
          </cell>
          <cell r="AC3432">
            <v>3719916.6941088475</v>
          </cell>
          <cell r="AD3432">
            <v>359469.18410884746</v>
          </cell>
          <cell r="AE3432">
            <v>3954209.7841088474</v>
          </cell>
          <cell r="AF3432">
            <v>382109.78410884744</v>
          </cell>
          <cell r="AG3432">
            <v>13180.699280362824</v>
          </cell>
          <cell r="AH3432">
            <v>16537.5</v>
          </cell>
        </row>
        <row r="3433">
          <cell r="A3433">
            <v>6512</v>
          </cell>
          <cell r="B3433" t="str">
            <v>Вод-д к д.29-2 по ул.Ермекова,  145 п</v>
          </cell>
          <cell r="C3433">
            <v>4</v>
          </cell>
          <cell r="D3433" t="str">
            <v>25</v>
          </cell>
          <cell r="E3433" t="str">
            <v>11.05.05</v>
          </cell>
          <cell r="F3433" t="str">
            <v/>
          </cell>
          <cell r="G3433" t="str">
            <v xml:space="preserve">  .  .</v>
          </cell>
          <cell r="H3433">
            <v>1361.17</v>
          </cell>
          <cell r="I3433">
            <v>0</v>
          </cell>
          <cell r="J3433">
            <v>0</v>
          </cell>
          <cell r="K3433">
            <v>1361.17</v>
          </cell>
          <cell r="L3433">
            <v>0</v>
          </cell>
          <cell r="M3433">
            <v>4.54</v>
          </cell>
          <cell r="N3433">
            <v>4.54</v>
          </cell>
          <cell r="O3433">
            <v>131.6</v>
          </cell>
          <cell r="P3433">
            <v>1229.57</v>
          </cell>
          <cell r="Q3433">
            <v>6.81</v>
          </cell>
          <cell r="R3433">
            <v>123</v>
          </cell>
          <cell r="S3433">
            <v>935</v>
          </cell>
          <cell r="T3433" t="str">
            <v>Амортизация (водопровод)</v>
          </cell>
          <cell r="U3433">
            <v>65250</v>
          </cell>
          <cell r="V3433">
            <v>34</v>
          </cell>
          <cell r="W3433">
            <v>28</v>
          </cell>
          <cell r="X3433">
            <v>6</v>
          </cell>
          <cell r="Y3433">
            <v>82.35294117647058</v>
          </cell>
          <cell r="Z3433">
            <v>53735.294117647056</v>
          </cell>
          <cell r="AA3433">
            <v>11514.705882352944</v>
          </cell>
          <cell r="AB3433">
            <v>9.3648233791918685</v>
          </cell>
          <cell r="AC3433">
            <v>11385.946639054597</v>
          </cell>
          <cell r="AD3433">
            <v>1100.81075670165</v>
          </cell>
          <cell r="AE3433">
            <v>12747.116639054597</v>
          </cell>
          <cell r="AF3433">
            <v>1232.4107567016499</v>
          </cell>
          <cell r="AG3433">
            <v>42.490388796848656</v>
          </cell>
          <cell r="AH3433">
            <v>159.92647058823528</v>
          </cell>
        </row>
        <row r="3434">
          <cell r="A3434">
            <v>6513</v>
          </cell>
          <cell r="B3434" t="str">
            <v>Вод-д по ул Анжер.,Энтузиас.,Рационал.кв</v>
          </cell>
          <cell r="C3434">
            <v>4</v>
          </cell>
          <cell r="D3434" t="str">
            <v>25</v>
          </cell>
          <cell r="E3434" t="str">
            <v>11.05.05</v>
          </cell>
          <cell r="F3434" t="str">
            <v/>
          </cell>
          <cell r="G3434" t="str">
            <v xml:space="preserve">  .  .</v>
          </cell>
          <cell r="H3434">
            <v>9937.6</v>
          </cell>
          <cell r="I3434">
            <v>0</v>
          </cell>
          <cell r="J3434">
            <v>0</v>
          </cell>
          <cell r="K3434">
            <v>9937.6</v>
          </cell>
          <cell r="L3434">
            <v>0</v>
          </cell>
          <cell r="M3434">
            <v>33.130000000000003</v>
          </cell>
          <cell r="N3434">
            <v>33.130000000000003</v>
          </cell>
          <cell r="O3434">
            <v>960.43</v>
          </cell>
          <cell r="P3434">
            <v>8977.17</v>
          </cell>
          <cell r="Q3434">
            <v>49.69</v>
          </cell>
          <cell r="R3434">
            <v>123</v>
          </cell>
          <cell r="S3434">
            <v>935</v>
          </cell>
          <cell r="T3434" t="str">
            <v>Амортизация (водопровод)</v>
          </cell>
          <cell r="U3434">
            <v>280800</v>
          </cell>
          <cell r="V3434">
            <v>36</v>
          </cell>
          <cell r="W3434">
            <v>33</v>
          </cell>
          <cell r="X3434">
            <v>3</v>
          </cell>
          <cell r="Y3434">
            <v>91.666666666666657</v>
          </cell>
          <cell r="Z3434">
            <v>257400</v>
          </cell>
          <cell r="AA3434">
            <v>23400</v>
          </cell>
          <cell r="AB3434">
            <v>2.6066121060423275</v>
          </cell>
          <cell r="AC3434">
            <v>15965.868465006233</v>
          </cell>
          <cell r="AD3434">
            <v>1543.0384650062329</v>
          </cell>
          <cell r="AE3434">
            <v>25903.468465006234</v>
          </cell>
          <cell r="AF3434">
            <v>2503.4684650062327</v>
          </cell>
          <cell r="AG3434">
            <v>86.344894883354115</v>
          </cell>
          <cell r="AH3434">
            <v>650</v>
          </cell>
        </row>
        <row r="3435">
          <cell r="A3435">
            <v>6514</v>
          </cell>
          <cell r="B3435" t="str">
            <v>Вод-д кварт 82 по ул.Витебской,Бобруйской</v>
          </cell>
          <cell r="C3435">
            <v>4</v>
          </cell>
          <cell r="D3435" t="str">
            <v>25</v>
          </cell>
          <cell r="E3435" t="str">
            <v>11.05.05</v>
          </cell>
          <cell r="F3435" t="str">
            <v/>
          </cell>
          <cell r="G3435" t="str">
            <v xml:space="preserve">  .  .</v>
          </cell>
          <cell r="H3435">
            <v>29119.33</v>
          </cell>
          <cell r="I3435">
            <v>0</v>
          </cell>
          <cell r="J3435">
            <v>0</v>
          </cell>
          <cell r="K3435">
            <v>29119.33</v>
          </cell>
          <cell r="L3435">
            <v>0</v>
          </cell>
          <cell r="M3435">
            <v>97.06</v>
          </cell>
          <cell r="N3435">
            <v>97.06</v>
          </cell>
          <cell r="O3435">
            <v>2813.78</v>
          </cell>
          <cell r="P3435">
            <v>26305.55</v>
          </cell>
          <cell r="Q3435">
            <v>145.6</v>
          </cell>
          <cell r="R3435">
            <v>123</v>
          </cell>
          <cell r="S3435">
            <v>935</v>
          </cell>
          <cell r="T3435" t="str">
            <v>Амортизация (водопровод)</v>
          </cell>
          <cell r="U3435">
            <v>566800</v>
          </cell>
          <cell r="V3435">
            <v>36</v>
          </cell>
          <cell r="W3435">
            <v>33</v>
          </cell>
          <cell r="X3435">
            <v>3</v>
          </cell>
          <cell r="Y3435">
            <v>91.666666666666657</v>
          </cell>
          <cell r="Z3435">
            <v>519566.66666666657</v>
          </cell>
          <cell r="AA3435">
            <v>47233.33333333343</v>
          </cell>
          <cell r="AB3435">
            <v>1.7955653211331233</v>
          </cell>
          <cell r="AC3435">
            <v>23166.329122631389</v>
          </cell>
          <cell r="AD3435">
            <v>2238.5457892979598</v>
          </cell>
          <cell r="AE3435">
            <v>52285.65912263139</v>
          </cell>
          <cell r="AF3435">
            <v>5052.32578929796</v>
          </cell>
          <cell r="AG3435">
            <v>174.28553040877128</v>
          </cell>
          <cell r="AH3435">
            <v>1312.0370370370372</v>
          </cell>
        </row>
        <row r="3436">
          <cell r="A3436">
            <v>6515</v>
          </cell>
          <cell r="B3436" t="str">
            <v>Вод-д к д.1,2,14.16,М-7 Н-города   132п.</v>
          </cell>
          <cell r="C3436">
            <v>4</v>
          </cell>
          <cell r="D3436" t="str">
            <v>25</v>
          </cell>
          <cell r="E3436" t="str">
            <v>11.05.05</v>
          </cell>
          <cell r="F3436" t="str">
            <v/>
          </cell>
          <cell r="G3436" t="str">
            <v xml:space="preserve">  .  .</v>
          </cell>
          <cell r="H3436">
            <v>2836.33</v>
          </cell>
          <cell r="I3436">
            <v>0</v>
          </cell>
          <cell r="J3436">
            <v>0</v>
          </cell>
          <cell r="K3436">
            <v>2836.33</v>
          </cell>
          <cell r="L3436">
            <v>0</v>
          </cell>
          <cell r="M3436">
            <v>9.4499999999999993</v>
          </cell>
          <cell r="N3436">
            <v>9.4499999999999993</v>
          </cell>
          <cell r="O3436">
            <v>273.97000000000003</v>
          </cell>
          <cell r="P3436">
            <v>2562.36</v>
          </cell>
          <cell r="Q3436">
            <v>14.18</v>
          </cell>
          <cell r="R3436">
            <v>123</v>
          </cell>
          <cell r="S3436">
            <v>935</v>
          </cell>
          <cell r="T3436" t="str">
            <v>Амортизация (водопровод)</v>
          </cell>
          <cell r="U3436">
            <v>216480</v>
          </cell>
          <cell r="V3436">
            <v>56</v>
          </cell>
          <cell r="W3436">
            <v>26</v>
          </cell>
          <cell r="X3436">
            <v>30</v>
          </cell>
          <cell r="Y3436">
            <v>46.428571428571431</v>
          </cell>
          <cell r="Z3436">
            <v>100508.57142857143</v>
          </cell>
          <cell r="AA3436">
            <v>115971.42857142857</v>
          </cell>
          <cell r="AB3436">
            <v>45.259615577603675</v>
          </cell>
          <cell r="AC3436">
            <v>125534.87545122462</v>
          </cell>
          <cell r="AD3436">
            <v>12125.80687979608</v>
          </cell>
          <cell r="AE3436">
            <v>128371.20545122462</v>
          </cell>
          <cell r="AF3436">
            <v>12399.77687979608</v>
          </cell>
          <cell r="AG3436">
            <v>427.90401817074871</v>
          </cell>
          <cell r="AH3436">
            <v>322.14285714285717</v>
          </cell>
        </row>
        <row r="3437">
          <cell r="A3437">
            <v>6516</v>
          </cell>
          <cell r="B3437" t="str">
            <v>Вод-д к д.21 пр.Бухар-Жырау 17п.м</v>
          </cell>
          <cell r="C3437">
            <v>4</v>
          </cell>
          <cell r="D3437" t="str">
            <v>25</v>
          </cell>
          <cell r="E3437" t="str">
            <v>11.05.05</v>
          </cell>
          <cell r="F3437" t="str">
            <v/>
          </cell>
          <cell r="G3437" t="str">
            <v xml:space="preserve">  .  .</v>
          </cell>
          <cell r="H3437">
            <v>112.83</v>
          </cell>
          <cell r="I3437">
            <v>0</v>
          </cell>
          <cell r="J3437">
            <v>0</v>
          </cell>
          <cell r="K3437">
            <v>112.83</v>
          </cell>
          <cell r="L3437">
            <v>0</v>
          </cell>
          <cell r="M3437">
            <v>0.38</v>
          </cell>
          <cell r="N3437">
            <v>0.38</v>
          </cell>
          <cell r="O3437">
            <v>11</v>
          </cell>
          <cell r="P3437">
            <v>101.83</v>
          </cell>
          <cell r="Q3437">
            <v>0.56000000000000005</v>
          </cell>
          <cell r="R3437">
            <v>123</v>
          </cell>
          <cell r="S3437">
            <v>935</v>
          </cell>
          <cell r="T3437" t="str">
            <v>Амортизация (водопровод)</v>
          </cell>
          <cell r="U3437">
            <v>27880</v>
          </cell>
          <cell r="V3437">
            <v>46</v>
          </cell>
          <cell r="W3437">
            <v>36</v>
          </cell>
          <cell r="X3437">
            <v>10</v>
          </cell>
          <cell r="Y3437">
            <v>78.260869565217391</v>
          </cell>
          <cell r="Z3437">
            <v>21819.130434782608</v>
          </cell>
          <cell r="AA3437">
            <v>6060.8695652173919</v>
          </cell>
          <cell r="AB3437">
            <v>59.519489003411493</v>
          </cell>
          <cell r="AC3437">
            <v>6602.7539442549187</v>
          </cell>
          <cell r="AD3437">
            <v>643.71437903752644</v>
          </cell>
          <cell r="AE3437">
            <v>6715.5839442549186</v>
          </cell>
          <cell r="AF3437">
            <v>654.71437903752644</v>
          </cell>
          <cell r="AG3437">
            <v>22.385279814183061</v>
          </cell>
          <cell r="AH3437">
            <v>50.507246376811594</v>
          </cell>
        </row>
        <row r="3438">
          <cell r="A3438">
            <v>6517</v>
          </cell>
          <cell r="B3438" t="str">
            <v>Вод-д по ул Анжерская,Липецкая   2000п.м</v>
          </cell>
          <cell r="C3438">
            <v>4</v>
          </cell>
          <cell r="D3438" t="str">
            <v>25</v>
          </cell>
          <cell r="E3438" t="str">
            <v>11.05.05</v>
          </cell>
          <cell r="F3438" t="str">
            <v/>
          </cell>
          <cell r="G3438" t="str">
            <v xml:space="preserve">  .  .</v>
          </cell>
          <cell r="H3438">
            <v>60930.879999999997</v>
          </cell>
          <cell r="I3438">
            <v>0</v>
          </cell>
          <cell r="J3438">
            <v>0</v>
          </cell>
          <cell r="K3438">
            <v>60930.879999999997</v>
          </cell>
          <cell r="L3438">
            <v>0</v>
          </cell>
          <cell r="M3438">
            <v>203.1</v>
          </cell>
          <cell r="N3438">
            <v>203.1</v>
          </cell>
          <cell r="O3438">
            <v>5887.88</v>
          </cell>
          <cell r="P3438">
            <v>55043</v>
          </cell>
          <cell r="Q3438">
            <v>304.64999999999998</v>
          </cell>
          <cell r="R3438">
            <v>123</v>
          </cell>
          <cell r="S3438">
            <v>935</v>
          </cell>
          <cell r="T3438" t="str">
            <v>Амортизация (водопровод)</v>
          </cell>
          <cell r="U3438">
            <v>5850000</v>
          </cell>
          <cell r="V3438">
            <v>35</v>
          </cell>
          <cell r="W3438">
            <v>27</v>
          </cell>
          <cell r="X3438">
            <v>8</v>
          </cell>
          <cell r="Y3438">
            <v>77.142857142857153</v>
          </cell>
          <cell r="Z3438">
            <v>4512857.1428571437</v>
          </cell>
          <cell r="AA3438">
            <v>1337142.8571428563</v>
          </cell>
          <cell r="AB3438">
            <v>24.292695840394899</v>
          </cell>
          <cell r="AC3438">
            <v>1419244.4551276008</v>
          </cell>
          <cell r="AD3438">
            <v>137144.59798474432</v>
          </cell>
          <cell r="AE3438">
            <v>1480175.3351276007</v>
          </cell>
          <cell r="AF3438">
            <v>143032.47798474433</v>
          </cell>
          <cell r="AG3438">
            <v>4933.9177837586694</v>
          </cell>
          <cell r="AH3438">
            <v>13928.571428571428</v>
          </cell>
        </row>
        <row r="3439">
          <cell r="A3439">
            <v>6518</v>
          </cell>
          <cell r="B3439" t="str">
            <v>Вод-д от скв.115 до н.ст 5 узел</v>
          </cell>
          <cell r="C3439">
            <v>4</v>
          </cell>
          <cell r="D3439" t="str">
            <v>25</v>
          </cell>
          <cell r="E3439" t="str">
            <v>11.05.05</v>
          </cell>
          <cell r="F3439" t="str">
            <v>Протяженность 2000м, труба чуг д 350</v>
          </cell>
          <cell r="G3439" t="str">
            <v xml:space="preserve">  .  .</v>
          </cell>
          <cell r="H3439">
            <v>170856.31</v>
          </cell>
          <cell r="I3439">
            <v>0</v>
          </cell>
          <cell r="J3439">
            <v>0</v>
          </cell>
          <cell r="K3439">
            <v>170856.31</v>
          </cell>
          <cell r="L3439">
            <v>0</v>
          </cell>
          <cell r="M3439">
            <v>569.52</v>
          </cell>
          <cell r="N3439">
            <v>569.52</v>
          </cell>
          <cell r="O3439">
            <v>16510.38</v>
          </cell>
          <cell r="P3439">
            <v>154345.93</v>
          </cell>
          <cell r="Q3439">
            <v>854.28</v>
          </cell>
          <cell r="R3439">
            <v>123</v>
          </cell>
          <cell r="S3439">
            <v>935</v>
          </cell>
          <cell r="T3439" t="str">
            <v>Амортизация (водопровод)</v>
          </cell>
          <cell r="U3439">
            <v>3930000</v>
          </cell>
          <cell r="V3439">
            <v>51</v>
          </cell>
          <cell r="W3439">
            <v>48</v>
          </cell>
          <cell r="X3439">
            <v>3</v>
          </cell>
          <cell r="Y3439">
            <v>94.117647058823522</v>
          </cell>
          <cell r="Z3439">
            <v>3698823.5294117643</v>
          </cell>
          <cell r="AA3439">
            <v>231176.47058823565</v>
          </cell>
          <cell r="AB3439">
            <v>1.4977814483882772</v>
          </cell>
          <cell r="AC3439">
            <v>85049.101458076475</v>
          </cell>
          <cell r="AD3439">
            <v>8218.5608698408432</v>
          </cell>
          <cell r="AE3439">
            <v>255905.41145807647</v>
          </cell>
          <cell r="AF3439">
            <v>24728.940869840844</v>
          </cell>
          <cell r="AG3439">
            <v>853.01803819358827</v>
          </cell>
          <cell r="AH3439">
            <v>6421.5686274509799</v>
          </cell>
        </row>
        <row r="3440">
          <cell r="A3440">
            <v>6520</v>
          </cell>
          <cell r="B3440" t="str">
            <v>Вод-д реконстр.по ул.Станционной  1100п.</v>
          </cell>
          <cell r="C3440">
            <v>4</v>
          </cell>
          <cell r="D3440" t="str">
            <v>25</v>
          </cell>
          <cell r="E3440" t="str">
            <v>11.05.05</v>
          </cell>
          <cell r="F3440" t="str">
            <v/>
          </cell>
          <cell r="G3440" t="str">
            <v xml:space="preserve">  .  .</v>
          </cell>
          <cell r="H3440">
            <v>24693.57</v>
          </cell>
          <cell r="I3440">
            <v>0</v>
          </cell>
          <cell r="J3440">
            <v>0</v>
          </cell>
          <cell r="K3440">
            <v>24693.57</v>
          </cell>
          <cell r="L3440">
            <v>0</v>
          </cell>
          <cell r="M3440">
            <v>82.31</v>
          </cell>
          <cell r="N3440">
            <v>82.31</v>
          </cell>
          <cell r="O3440">
            <v>2386.17</v>
          </cell>
          <cell r="P3440">
            <v>22307.4</v>
          </cell>
          <cell r="Q3440">
            <v>123.47</v>
          </cell>
          <cell r="R3440">
            <v>123</v>
          </cell>
          <cell r="S3440">
            <v>935</v>
          </cell>
          <cell r="T3440" t="str">
            <v>Амортизация (водопровод)</v>
          </cell>
          <cell r="U3440">
            <v>495000</v>
          </cell>
          <cell r="V3440">
            <v>42</v>
          </cell>
          <cell r="W3440">
            <v>17</v>
          </cell>
          <cell r="X3440">
            <v>25</v>
          </cell>
          <cell r="Y3440">
            <v>40.476190476190474</v>
          </cell>
          <cell r="Z3440">
            <v>200357.14285714287</v>
          </cell>
          <cell r="AA3440">
            <v>294642.85714285716</v>
          </cell>
          <cell r="AB3440">
            <v>13.208301153108705</v>
          </cell>
          <cell r="AC3440">
            <v>301466.53910537052</v>
          </cell>
          <cell r="AD3440">
            <v>29131.081962513403</v>
          </cell>
          <cell r="AE3440">
            <v>326160.10910537053</v>
          </cell>
          <cell r="AF3440">
            <v>31517.251962513401</v>
          </cell>
          <cell r="AG3440">
            <v>1087.2003636845684</v>
          </cell>
          <cell r="AH3440">
            <v>982.14285714285722</v>
          </cell>
        </row>
        <row r="3441">
          <cell r="A3441">
            <v>6521</v>
          </cell>
          <cell r="B3441" t="str">
            <v>Вод-д от ЖЭК ГХК Алга (геология)  100 п.</v>
          </cell>
          <cell r="C3441">
            <v>4</v>
          </cell>
          <cell r="D3441" t="str">
            <v>25</v>
          </cell>
          <cell r="E3441" t="str">
            <v>11.05.05</v>
          </cell>
          <cell r="F3441" t="str">
            <v/>
          </cell>
          <cell r="G3441" t="str">
            <v xml:space="preserve">  .  .</v>
          </cell>
          <cell r="H3441">
            <v>36614.949999999997</v>
          </cell>
          <cell r="I3441">
            <v>0</v>
          </cell>
          <cell r="J3441">
            <v>0</v>
          </cell>
          <cell r="K3441">
            <v>36614.949999999997</v>
          </cell>
          <cell r="L3441">
            <v>0</v>
          </cell>
          <cell r="M3441">
            <v>122.05</v>
          </cell>
          <cell r="N3441">
            <v>122.05</v>
          </cell>
          <cell r="O3441">
            <v>1716.59</v>
          </cell>
          <cell r="P3441">
            <v>34898.36</v>
          </cell>
          <cell r="Q3441">
            <v>183.07</v>
          </cell>
          <cell r="R3441">
            <v>123</v>
          </cell>
          <cell r="S3441">
            <v>935</v>
          </cell>
          <cell r="T3441" t="str">
            <v>Амортизация (водопровод)</v>
          </cell>
          <cell r="U3441">
            <v>45000</v>
          </cell>
          <cell r="V3441">
            <v>36</v>
          </cell>
          <cell r="W3441">
            <v>26</v>
          </cell>
          <cell r="X3441">
            <v>10</v>
          </cell>
          <cell r="Y3441">
            <v>72.222222222222214</v>
          </cell>
          <cell r="Z3441">
            <v>32500</v>
          </cell>
          <cell r="AA3441">
            <v>12500</v>
          </cell>
          <cell r="AB3441">
            <v>0.35818302063478052</v>
          </cell>
          <cell r="AC3441">
            <v>-23500.096608608539</v>
          </cell>
          <cell r="AD3441">
            <v>-1101.7366086085422</v>
          </cell>
          <cell r="AE3441">
            <v>13114.853391391458</v>
          </cell>
          <cell r="AF3441">
            <v>614.85339139145776</v>
          </cell>
          <cell r="AG3441">
            <v>43.716177971304859</v>
          </cell>
          <cell r="AH3441">
            <v>104.16666666666667</v>
          </cell>
        </row>
        <row r="3442">
          <cell r="A3442">
            <v>6522</v>
          </cell>
          <cell r="B3442" t="str">
            <v>Вод-д от 4-го под,ема до черты города  49</v>
          </cell>
          <cell r="C3442">
            <v>4</v>
          </cell>
          <cell r="D3442" t="str">
            <v>25</v>
          </cell>
          <cell r="E3442" t="str">
            <v>11.05.05</v>
          </cell>
          <cell r="F3442" t="str">
            <v/>
          </cell>
          <cell r="G3442" t="str">
            <v xml:space="preserve">  .  .</v>
          </cell>
          <cell r="H3442">
            <v>105033.74</v>
          </cell>
          <cell r="I3442">
            <v>0</v>
          </cell>
          <cell r="J3442">
            <v>0</v>
          </cell>
          <cell r="K3442">
            <v>105033.74</v>
          </cell>
          <cell r="L3442">
            <v>0</v>
          </cell>
          <cell r="M3442">
            <v>350.11</v>
          </cell>
          <cell r="N3442">
            <v>350.11</v>
          </cell>
          <cell r="O3442">
            <v>10149.69</v>
          </cell>
          <cell r="P3442">
            <v>94884.05</v>
          </cell>
          <cell r="Q3442">
            <v>525.16999999999996</v>
          </cell>
          <cell r="R3442">
            <v>123</v>
          </cell>
          <cell r="S3442">
            <v>935</v>
          </cell>
          <cell r="T3442" t="str">
            <v>Амортизация (водопровод)</v>
          </cell>
          <cell r="U3442">
            <v>0</v>
          </cell>
          <cell r="V3442">
            <v>36</v>
          </cell>
          <cell r="W3442">
            <v>26</v>
          </cell>
          <cell r="X3442">
            <v>10</v>
          </cell>
          <cell r="Y3442">
            <v>72.222222222222214</v>
          </cell>
          <cell r="Z3442">
            <v>0</v>
          </cell>
          <cell r="AA3442">
            <v>94884.05</v>
          </cell>
          <cell r="AB3442">
            <v>1</v>
          </cell>
          <cell r="AC3442">
            <v>0</v>
          </cell>
          <cell r="AD3442">
            <v>0</v>
          </cell>
          <cell r="AE3442">
            <v>105033.74</v>
          </cell>
          <cell r="AF3442">
            <v>10149.69</v>
          </cell>
          <cell r="AG3442">
            <v>350.11246666666671</v>
          </cell>
          <cell r="AH3442">
            <v>219.63900462962965</v>
          </cell>
        </row>
        <row r="3443">
          <cell r="A3443">
            <v>6523</v>
          </cell>
          <cell r="B3443" t="str">
            <v>Вод-д от 4-го подъема до черты города  3465</v>
          </cell>
          <cell r="C3443">
            <v>4</v>
          </cell>
          <cell r="D3443" t="str">
            <v>25</v>
          </cell>
          <cell r="E3443" t="str">
            <v>11.05.05</v>
          </cell>
          <cell r="F3443" t="str">
            <v>Протяженность-57м, труба ст д 400-570м</v>
          </cell>
          <cell r="G3443" t="str">
            <v xml:space="preserve">  .  .</v>
          </cell>
          <cell r="H3443">
            <v>6493187.8099999996</v>
          </cell>
          <cell r="I3443">
            <v>0</v>
          </cell>
          <cell r="J3443">
            <v>0</v>
          </cell>
          <cell r="K3443">
            <v>6493187.8099999996</v>
          </cell>
          <cell r="L3443">
            <v>0</v>
          </cell>
          <cell r="M3443">
            <v>21643.96</v>
          </cell>
          <cell r="N3443">
            <v>21643.96</v>
          </cell>
          <cell r="O3443">
            <v>627458.4</v>
          </cell>
          <cell r="P3443">
            <v>5865729.4100000001</v>
          </cell>
          <cell r="Q3443">
            <v>32465.94</v>
          </cell>
          <cell r="R3443">
            <v>123</v>
          </cell>
          <cell r="S3443">
            <v>935</v>
          </cell>
          <cell r="T3443" t="str">
            <v>Амортизация (водопровод)</v>
          </cell>
          <cell r="U3443">
            <v>0</v>
          </cell>
          <cell r="V3443">
            <v>36</v>
          </cell>
          <cell r="W3443">
            <v>26</v>
          </cell>
          <cell r="X3443">
            <v>10</v>
          </cell>
          <cell r="Y3443">
            <v>72.222222222222214</v>
          </cell>
          <cell r="Z3443">
            <v>0</v>
          </cell>
          <cell r="AA3443">
            <v>5865729.4100000001</v>
          </cell>
          <cell r="AB3443">
            <v>1</v>
          </cell>
          <cell r="AC3443">
            <v>0</v>
          </cell>
          <cell r="AD3443">
            <v>0</v>
          </cell>
          <cell r="AE3443">
            <v>6493187.8099999996</v>
          </cell>
          <cell r="AF3443">
            <v>627458.4</v>
          </cell>
          <cell r="AG3443">
            <v>21643.959366666666</v>
          </cell>
          <cell r="AH3443">
            <v>13578.077337962963</v>
          </cell>
        </row>
        <row r="3444">
          <cell r="A3444">
            <v>6524</v>
          </cell>
          <cell r="B3444" t="str">
            <v>Вод-д от скв.115 до н.ст 5 узел  2000п.м</v>
          </cell>
          <cell r="C3444">
            <v>4</v>
          </cell>
          <cell r="D3444" t="str">
            <v>25</v>
          </cell>
          <cell r="E3444" t="str">
            <v>11.05.05</v>
          </cell>
          <cell r="F3444" t="str">
            <v/>
          </cell>
          <cell r="G3444" t="str">
            <v xml:space="preserve">  .  .</v>
          </cell>
          <cell r="H3444">
            <v>170856.31</v>
          </cell>
          <cell r="I3444">
            <v>0</v>
          </cell>
          <cell r="J3444">
            <v>0</v>
          </cell>
          <cell r="K3444">
            <v>170856.31</v>
          </cell>
          <cell r="L3444">
            <v>0</v>
          </cell>
          <cell r="M3444">
            <v>569.52</v>
          </cell>
          <cell r="N3444">
            <v>569.52</v>
          </cell>
          <cell r="O3444">
            <v>16510.38</v>
          </cell>
          <cell r="P3444">
            <v>154345.93</v>
          </cell>
          <cell r="Q3444">
            <v>854.28</v>
          </cell>
          <cell r="R3444">
            <v>123</v>
          </cell>
          <cell r="S3444">
            <v>935</v>
          </cell>
          <cell r="T3444" t="str">
            <v>Амортизация (водопровод)</v>
          </cell>
          <cell r="U3444">
            <v>3930000</v>
          </cell>
          <cell r="V3444">
            <v>36</v>
          </cell>
          <cell r="W3444">
            <v>26</v>
          </cell>
          <cell r="X3444">
            <v>10</v>
          </cell>
          <cell r="Y3444">
            <v>72.222222222222214</v>
          </cell>
          <cell r="Z3444">
            <v>2838333.333333333</v>
          </cell>
          <cell r="AA3444">
            <v>1091666.666666667</v>
          </cell>
          <cell r="AB3444">
            <v>7.0728568396113003</v>
          </cell>
          <cell r="AC3444">
            <v>1037585.9107742484</v>
          </cell>
          <cell r="AD3444">
            <v>100265.17410758162</v>
          </cell>
          <cell r="AE3444">
            <v>1208442.2207742485</v>
          </cell>
          <cell r="AF3444">
            <v>116775.55410758163</v>
          </cell>
          <cell r="AG3444">
            <v>4028.1407359141617</v>
          </cell>
          <cell r="AH3444">
            <v>9097.2222222222226</v>
          </cell>
        </row>
        <row r="3445">
          <cell r="A3445">
            <v>6525</v>
          </cell>
          <cell r="B3445" t="str">
            <v>Вод-д рекоструир.по ул.Парковая 1-127  1</v>
          </cell>
          <cell r="C3445">
            <v>4</v>
          </cell>
          <cell r="D3445" t="str">
            <v>25</v>
          </cell>
          <cell r="E3445" t="str">
            <v>11.05.05</v>
          </cell>
          <cell r="F3445" t="str">
            <v/>
          </cell>
          <cell r="G3445" t="str">
            <v xml:space="preserve">  .  .</v>
          </cell>
          <cell r="H3445">
            <v>60023.58</v>
          </cell>
          <cell r="I3445">
            <v>0</v>
          </cell>
          <cell r="J3445">
            <v>0</v>
          </cell>
          <cell r="K3445">
            <v>60023.58</v>
          </cell>
          <cell r="L3445">
            <v>0</v>
          </cell>
          <cell r="M3445">
            <v>200.08</v>
          </cell>
          <cell r="N3445">
            <v>200.08</v>
          </cell>
          <cell r="O3445">
            <v>5800.32</v>
          </cell>
          <cell r="P3445">
            <v>54223.26</v>
          </cell>
          <cell r="Q3445">
            <v>300.12</v>
          </cell>
          <cell r="R3445">
            <v>123</v>
          </cell>
          <cell r="S3445">
            <v>935</v>
          </cell>
          <cell r="T3445" t="str">
            <v>Амортизация (водопровод)</v>
          </cell>
          <cell r="U3445">
            <v>1437750</v>
          </cell>
          <cell r="V3445">
            <v>39</v>
          </cell>
          <cell r="W3445">
            <v>23</v>
          </cell>
          <cell r="X3445">
            <v>16</v>
          </cell>
          <cell r="Y3445">
            <v>58.974358974358978</v>
          </cell>
          <cell r="Z3445">
            <v>847903.84615384613</v>
          </cell>
          <cell r="AA3445">
            <v>589846.15384615387</v>
          </cell>
          <cell r="AB3445">
            <v>10.87810201463641</v>
          </cell>
          <cell r="AC3445">
            <v>592919.04652368976</v>
          </cell>
          <cell r="AD3445">
            <v>57296.152677535858</v>
          </cell>
          <cell r="AE3445">
            <v>652942.62652368972</v>
          </cell>
          <cell r="AF3445">
            <v>63096.472677535858</v>
          </cell>
          <cell r="AG3445">
            <v>2176.4754217456325</v>
          </cell>
          <cell r="AH3445">
            <v>3072.1153846153848</v>
          </cell>
        </row>
        <row r="3446">
          <cell r="A3446">
            <v>6526</v>
          </cell>
          <cell r="B3446" t="str">
            <v>Вод-д по ул Автомобильной 1-31  960п.м</v>
          </cell>
          <cell r="C3446">
            <v>4</v>
          </cell>
          <cell r="D3446" t="str">
            <v>25</v>
          </cell>
          <cell r="E3446" t="str">
            <v>11.05.05</v>
          </cell>
          <cell r="F3446" t="str">
            <v/>
          </cell>
          <cell r="G3446" t="str">
            <v xml:space="preserve">  .  .</v>
          </cell>
          <cell r="H3446">
            <v>25214.41</v>
          </cell>
          <cell r="I3446">
            <v>0</v>
          </cell>
          <cell r="J3446">
            <v>0</v>
          </cell>
          <cell r="K3446">
            <v>25214.41</v>
          </cell>
          <cell r="L3446">
            <v>0</v>
          </cell>
          <cell r="M3446">
            <v>84.05</v>
          </cell>
          <cell r="N3446">
            <v>84.05</v>
          </cell>
          <cell r="O3446">
            <v>2436.61</v>
          </cell>
          <cell r="P3446">
            <v>22777.8</v>
          </cell>
          <cell r="Q3446">
            <v>126.07</v>
          </cell>
          <cell r="R3446">
            <v>123</v>
          </cell>
          <cell r="S3446">
            <v>935</v>
          </cell>
          <cell r="T3446" t="str">
            <v>Амортизация (водопровод)</v>
          </cell>
          <cell r="U3446">
            <v>432000</v>
          </cell>
          <cell r="V3446">
            <v>39</v>
          </cell>
          <cell r="W3446">
            <v>23</v>
          </cell>
          <cell r="X3446">
            <v>16</v>
          </cell>
          <cell r="Y3446">
            <v>58.974358974358978</v>
          </cell>
          <cell r="Z3446">
            <v>254769.23076923078</v>
          </cell>
          <cell r="AA3446">
            <v>177230.76923076922</v>
          </cell>
          <cell r="AB3446">
            <v>7.7808554483211383</v>
          </cell>
          <cell r="AC3446">
            <v>170975.269424703</v>
          </cell>
          <cell r="AD3446">
            <v>16522.30019393377</v>
          </cell>
          <cell r="AE3446">
            <v>196189.679424703</v>
          </cell>
          <cell r="AF3446">
            <v>18958.910193933771</v>
          </cell>
          <cell r="AG3446">
            <v>653.96559808234338</v>
          </cell>
          <cell r="AH3446">
            <v>923.07692307692298</v>
          </cell>
        </row>
        <row r="3447">
          <cell r="A3447">
            <v>6527</v>
          </cell>
          <cell r="B3447" t="str">
            <v>Вод-д по ул Попова 25 до ул.Заславского</v>
          </cell>
          <cell r="C3447">
            <v>4</v>
          </cell>
          <cell r="D3447" t="str">
            <v>25</v>
          </cell>
          <cell r="E3447" t="str">
            <v>11.05.05</v>
          </cell>
          <cell r="F3447" t="str">
            <v/>
          </cell>
          <cell r="G3447" t="str">
            <v xml:space="preserve">  .  .</v>
          </cell>
          <cell r="H3447">
            <v>53887.44</v>
          </cell>
          <cell r="I3447">
            <v>0</v>
          </cell>
          <cell r="J3447">
            <v>0</v>
          </cell>
          <cell r="K3447">
            <v>53887.44</v>
          </cell>
          <cell r="L3447">
            <v>0</v>
          </cell>
          <cell r="M3447">
            <v>179.62</v>
          </cell>
          <cell r="N3447">
            <v>179.62</v>
          </cell>
          <cell r="O3447">
            <v>5207.2</v>
          </cell>
          <cell r="P3447">
            <v>48680.24</v>
          </cell>
          <cell r="Q3447">
            <v>269.44</v>
          </cell>
          <cell r="R3447">
            <v>123</v>
          </cell>
          <cell r="S3447">
            <v>935</v>
          </cell>
          <cell r="T3447" t="str">
            <v>Амортизация (водопровод)</v>
          </cell>
          <cell r="U3447">
            <v>2098750</v>
          </cell>
          <cell r="V3447">
            <v>36</v>
          </cell>
          <cell r="W3447">
            <v>26</v>
          </cell>
          <cell r="X3447">
            <v>10</v>
          </cell>
          <cell r="Y3447">
            <v>72.222222222222214</v>
          </cell>
          <cell r="Z3447">
            <v>1515763.8888888885</v>
          </cell>
          <cell r="AA3447">
            <v>582986.11111111147</v>
          </cell>
          <cell r="AB3447">
            <v>11.975826559423526</v>
          </cell>
          <cell r="AC3447">
            <v>591459.19517134177</v>
          </cell>
          <cell r="AD3447">
            <v>57153.324060230181</v>
          </cell>
          <cell r="AE3447">
            <v>645346.63517134171</v>
          </cell>
          <cell r="AF3447">
            <v>62360.524060230178</v>
          </cell>
          <cell r="AG3447">
            <v>2151.1554505711388</v>
          </cell>
          <cell r="AH3447">
            <v>4858.2175925925922</v>
          </cell>
        </row>
        <row r="3448">
          <cell r="A3448">
            <v>6528</v>
          </cell>
          <cell r="B3448" t="str">
            <v>Вод-д по ул Пожарского  535п.м</v>
          </cell>
          <cell r="C3448">
            <v>4</v>
          </cell>
          <cell r="D3448" t="str">
            <v>25</v>
          </cell>
          <cell r="E3448" t="str">
            <v>11.05.05</v>
          </cell>
          <cell r="F3448" t="str">
            <v/>
          </cell>
          <cell r="G3448" t="str">
            <v xml:space="preserve">  .  .</v>
          </cell>
          <cell r="H3448">
            <v>7512.15</v>
          </cell>
          <cell r="I3448">
            <v>0</v>
          </cell>
          <cell r="J3448">
            <v>0</v>
          </cell>
          <cell r="K3448">
            <v>7512.15</v>
          </cell>
          <cell r="L3448">
            <v>0</v>
          </cell>
          <cell r="M3448">
            <v>25.04</v>
          </cell>
          <cell r="N3448">
            <v>25.04</v>
          </cell>
          <cell r="O3448">
            <v>725.92</v>
          </cell>
          <cell r="P3448">
            <v>6786.23</v>
          </cell>
          <cell r="Q3448">
            <v>37.56</v>
          </cell>
          <cell r="R3448">
            <v>123</v>
          </cell>
          <cell r="S3448">
            <v>935</v>
          </cell>
          <cell r="T3448" t="str">
            <v>Амортизация (водопровод)</v>
          </cell>
          <cell r="U3448">
            <v>240750</v>
          </cell>
          <cell r="V3448">
            <v>39</v>
          </cell>
          <cell r="W3448">
            <v>23</v>
          </cell>
          <cell r="X3448">
            <v>16</v>
          </cell>
          <cell r="Y3448">
            <v>58.974358974358978</v>
          </cell>
          <cell r="Z3448">
            <v>141980.76923076925</v>
          </cell>
          <cell r="AA3448">
            <v>98769.230769230751</v>
          </cell>
          <cell r="AB3448">
            <v>14.554359455725898</v>
          </cell>
          <cell r="AC3448">
            <v>101822.3813853313</v>
          </cell>
          <cell r="AD3448">
            <v>9839.3806161005432</v>
          </cell>
          <cell r="AE3448">
            <v>109334.5313853313</v>
          </cell>
          <cell r="AF3448">
            <v>10565.300616100543</v>
          </cell>
          <cell r="AG3448">
            <v>364.44843795110432</v>
          </cell>
          <cell r="AH3448">
            <v>514.42307692307691</v>
          </cell>
        </row>
        <row r="3449">
          <cell r="A3449">
            <v>6529</v>
          </cell>
          <cell r="B3449" t="str">
            <v>Вод-д к эданию Акимата Кироского р-на  2</v>
          </cell>
          <cell r="C3449">
            <v>4</v>
          </cell>
          <cell r="D3449" t="str">
            <v>25</v>
          </cell>
          <cell r="E3449" t="str">
            <v>11.05.05</v>
          </cell>
          <cell r="F3449" t="str">
            <v/>
          </cell>
          <cell r="G3449" t="str">
            <v xml:space="preserve">  .  .</v>
          </cell>
          <cell r="H3449">
            <v>1933.73</v>
          </cell>
          <cell r="I3449">
            <v>0</v>
          </cell>
          <cell r="J3449">
            <v>0</v>
          </cell>
          <cell r="K3449">
            <v>1933.73</v>
          </cell>
          <cell r="L3449">
            <v>0</v>
          </cell>
          <cell r="M3449">
            <v>6.45</v>
          </cell>
          <cell r="N3449">
            <v>6.45</v>
          </cell>
          <cell r="O3449">
            <v>186.97</v>
          </cell>
          <cell r="P3449">
            <v>1746.76</v>
          </cell>
          <cell r="Q3449">
            <v>9.67</v>
          </cell>
          <cell r="R3449">
            <v>123</v>
          </cell>
          <cell r="S3449">
            <v>935</v>
          </cell>
          <cell r="T3449" t="str">
            <v>Амортизация (водопровод)</v>
          </cell>
          <cell r="U3449">
            <v>10350</v>
          </cell>
          <cell r="V3449">
            <v>35</v>
          </cell>
          <cell r="W3449">
            <v>10</v>
          </cell>
          <cell r="X3449">
            <v>25</v>
          </cell>
          <cell r="Y3449">
            <v>28.571428571428569</v>
          </cell>
          <cell r="Z3449">
            <v>2957.1428571428569</v>
          </cell>
          <cell r="AA3449">
            <v>7392.8571428571431</v>
          </cell>
          <cell r="AB3449">
            <v>4.2323256445402588</v>
          </cell>
          <cell r="AC3449">
            <v>6250.4450686168348</v>
          </cell>
          <cell r="AD3449">
            <v>604.3479257596922</v>
          </cell>
          <cell r="AE3449">
            <v>8184.1750686168343</v>
          </cell>
          <cell r="AF3449">
            <v>791.31792575969223</v>
          </cell>
          <cell r="AG3449">
            <v>27.280583562056112</v>
          </cell>
          <cell r="AH3449">
            <v>24.642857142857142</v>
          </cell>
        </row>
        <row r="3450">
          <cell r="A3450">
            <v>6530</v>
          </cell>
          <cell r="B3450" t="str">
            <v>Вод-д кв.11а ул.Мусорского,Открытая 750 п.</v>
          </cell>
          <cell r="C3450">
            <v>4</v>
          </cell>
          <cell r="D3450" t="str">
            <v>25</v>
          </cell>
          <cell r="E3450" t="str">
            <v>11.05.05</v>
          </cell>
          <cell r="F3450" t="str">
            <v/>
          </cell>
          <cell r="G3450" t="str">
            <v xml:space="preserve">  .  .</v>
          </cell>
          <cell r="H3450">
            <v>7148.46</v>
          </cell>
          <cell r="I3450">
            <v>0</v>
          </cell>
          <cell r="J3450">
            <v>0</v>
          </cell>
          <cell r="K3450">
            <v>7148.46</v>
          </cell>
          <cell r="L3450">
            <v>0</v>
          </cell>
          <cell r="M3450">
            <v>23.83</v>
          </cell>
          <cell r="N3450">
            <v>23.83</v>
          </cell>
          <cell r="O3450">
            <v>690.83</v>
          </cell>
          <cell r="P3450">
            <v>6457.63</v>
          </cell>
          <cell r="Q3450">
            <v>35.74</v>
          </cell>
          <cell r="R3450">
            <v>123</v>
          </cell>
          <cell r="S3450">
            <v>935</v>
          </cell>
          <cell r="T3450" t="str">
            <v>Амортизация (водопровод)</v>
          </cell>
          <cell r="U3450">
            <v>337500</v>
          </cell>
          <cell r="V3450">
            <v>56</v>
          </cell>
          <cell r="W3450">
            <v>26</v>
          </cell>
          <cell r="X3450">
            <v>30</v>
          </cell>
          <cell r="Y3450">
            <v>46.428571428571431</v>
          </cell>
          <cell r="Z3450">
            <v>156696.42857142858</v>
          </cell>
          <cell r="AA3450">
            <v>180803.57142857142</v>
          </cell>
          <cell r="AB3450">
            <v>27.998440825592581</v>
          </cell>
          <cell r="AC3450">
            <v>192997.27430411556</v>
          </cell>
          <cell r="AD3450">
            <v>18651.332875544122</v>
          </cell>
          <cell r="AE3450">
            <v>200145.73430411555</v>
          </cell>
          <cell r="AF3450">
            <v>19342.162875544123</v>
          </cell>
          <cell r="AG3450">
            <v>667.15244768038519</v>
          </cell>
          <cell r="AH3450">
            <v>502.23214285714289</v>
          </cell>
        </row>
        <row r="3451">
          <cell r="A3451">
            <v>6531</v>
          </cell>
          <cell r="B3451" t="str">
            <v>Вод-д от магаз.по Р.Люксемб. до Восток 5</v>
          </cell>
          <cell r="C3451">
            <v>4</v>
          </cell>
          <cell r="D3451" t="str">
            <v>25</v>
          </cell>
          <cell r="E3451" t="str">
            <v>11.05.05</v>
          </cell>
          <cell r="F3451" t="str">
            <v/>
          </cell>
          <cell r="G3451" t="str">
            <v xml:space="preserve">  .  .</v>
          </cell>
          <cell r="H3451">
            <v>45680.44</v>
          </cell>
          <cell r="I3451">
            <v>0</v>
          </cell>
          <cell r="J3451">
            <v>0</v>
          </cell>
          <cell r="K3451">
            <v>45680.44</v>
          </cell>
          <cell r="L3451">
            <v>0</v>
          </cell>
          <cell r="M3451">
            <v>152.27000000000001</v>
          </cell>
          <cell r="N3451">
            <v>152.27000000000001</v>
          </cell>
          <cell r="O3451">
            <v>4414.3100000000004</v>
          </cell>
          <cell r="P3451">
            <v>41266.129999999997</v>
          </cell>
          <cell r="Q3451">
            <v>228.4</v>
          </cell>
          <cell r="R3451">
            <v>123</v>
          </cell>
          <cell r="S3451">
            <v>935</v>
          </cell>
          <cell r="T3451" t="str">
            <v>Амортизация (водопровод)</v>
          </cell>
          <cell r="U3451">
            <v>3855600</v>
          </cell>
          <cell r="V3451">
            <v>49</v>
          </cell>
          <cell r="W3451">
            <v>46</v>
          </cell>
          <cell r="X3451">
            <v>3</v>
          </cell>
          <cell r="Y3451">
            <v>93.877551020408163</v>
          </cell>
          <cell r="Z3451">
            <v>3619542.8571428573</v>
          </cell>
          <cell r="AA3451">
            <v>236057.14285714272</v>
          </cell>
          <cell r="AB3451">
            <v>5.7203605682709462</v>
          </cell>
          <cell r="AC3451">
            <v>215628.14771726687</v>
          </cell>
          <cell r="AD3451">
            <v>20837.134860124122</v>
          </cell>
          <cell r="AE3451">
            <v>261308.58771726687</v>
          </cell>
          <cell r="AF3451">
            <v>25251.444860124124</v>
          </cell>
          <cell r="AG3451">
            <v>871.02862572422293</v>
          </cell>
          <cell r="AH3451">
            <v>6557.1428571428578</v>
          </cell>
        </row>
        <row r="3452">
          <cell r="A3452">
            <v>6532</v>
          </cell>
          <cell r="B3452" t="str">
            <v>Вод-д к шк.35 Н.Майкудук(внутри кв.) 235</v>
          </cell>
          <cell r="C3452">
            <v>4</v>
          </cell>
          <cell r="D3452" t="str">
            <v>25</v>
          </cell>
          <cell r="E3452" t="str">
            <v>11.05.05</v>
          </cell>
          <cell r="F3452" t="str">
            <v/>
          </cell>
          <cell r="G3452" t="str">
            <v xml:space="preserve">  .  .</v>
          </cell>
          <cell r="H3452">
            <v>37053.07</v>
          </cell>
          <cell r="I3452">
            <v>0</v>
          </cell>
          <cell r="J3452">
            <v>0</v>
          </cell>
          <cell r="K3452">
            <v>37053.07</v>
          </cell>
          <cell r="L3452">
            <v>0</v>
          </cell>
          <cell r="M3452">
            <v>123.51</v>
          </cell>
          <cell r="N3452">
            <v>123.51</v>
          </cell>
          <cell r="O3452">
            <v>3580.55</v>
          </cell>
          <cell r="P3452">
            <v>33472.519999999997</v>
          </cell>
          <cell r="Q3452">
            <v>185.27</v>
          </cell>
          <cell r="R3452">
            <v>123</v>
          </cell>
          <cell r="S3452">
            <v>935</v>
          </cell>
          <cell r="T3452" t="str">
            <v>Амортизация (водопровод)</v>
          </cell>
          <cell r="U3452">
            <v>5999752</v>
          </cell>
          <cell r="V3452">
            <v>49</v>
          </cell>
          <cell r="W3452">
            <v>46</v>
          </cell>
          <cell r="X3452">
            <v>3</v>
          </cell>
          <cell r="Y3452">
            <v>93.877551020408163</v>
          </cell>
          <cell r="Z3452">
            <v>5632420.2448979598</v>
          </cell>
          <cell r="AA3452">
            <v>367331.75510204025</v>
          </cell>
          <cell r="AB3452">
            <v>10.974129079676112</v>
          </cell>
          <cell r="AC3452">
            <v>369572.10297827458</v>
          </cell>
          <cell r="AD3452">
            <v>35712.867876234304</v>
          </cell>
          <cell r="AE3452">
            <v>406625.17297827458</v>
          </cell>
          <cell r="AF3452">
            <v>39293.417876234307</v>
          </cell>
          <cell r="AG3452">
            <v>1355.4172432609153</v>
          </cell>
          <cell r="AH3452">
            <v>10203.659863945579</v>
          </cell>
        </row>
        <row r="3453">
          <cell r="A3453">
            <v>6533</v>
          </cell>
          <cell r="B3453" t="str">
            <v>Вод-д внутрикварт.М-11,М-12  2338 п.м</v>
          </cell>
          <cell r="C3453">
            <v>4</v>
          </cell>
          <cell r="D3453" t="str">
            <v>25</v>
          </cell>
          <cell r="E3453" t="str">
            <v>11.05.05</v>
          </cell>
          <cell r="F3453" t="str">
            <v/>
          </cell>
          <cell r="G3453" t="str">
            <v xml:space="preserve">  .  .</v>
          </cell>
          <cell r="H3453">
            <v>33464</v>
          </cell>
          <cell r="I3453">
            <v>0</v>
          </cell>
          <cell r="J3453">
            <v>0</v>
          </cell>
          <cell r="K3453">
            <v>33464</v>
          </cell>
          <cell r="L3453">
            <v>0</v>
          </cell>
          <cell r="M3453">
            <v>111.55</v>
          </cell>
          <cell r="N3453">
            <v>111.55</v>
          </cell>
          <cell r="O3453">
            <v>3233.83</v>
          </cell>
          <cell r="P3453">
            <v>30230.17</v>
          </cell>
          <cell r="Q3453">
            <v>167.32</v>
          </cell>
          <cell r="R3453">
            <v>123</v>
          </cell>
          <cell r="S3453">
            <v>935</v>
          </cell>
          <cell r="T3453" t="str">
            <v>Амортизация (водопровод)</v>
          </cell>
          <cell r="U3453">
            <v>8229760</v>
          </cell>
          <cell r="V3453">
            <v>48</v>
          </cell>
          <cell r="W3453">
            <v>45</v>
          </cell>
          <cell r="X3453">
            <v>3</v>
          </cell>
          <cell r="Y3453">
            <v>93.75</v>
          </cell>
          <cell r="Z3453">
            <v>7715400</v>
          </cell>
          <cell r="AA3453">
            <v>514360</v>
          </cell>
          <cell r="AB3453">
            <v>17.014790191388272</v>
          </cell>
          <cell r="AC3453">
            <v>535918.93896461709</v>
          </cell>
          <cell r="AD3453">
            <v>51789.108964617131</v>
          </cell>
          <cell r="AE3453">
            <v>569382.93896461709</v>
          </cell>
          <cell r="AF3453">
            <v>55022.938964617133</v>
          </cell>
          <cell r="AG3453">
            <v>1897.9431298820571</v>
          </cell>
          <cell r="AH3453">
            <v>14287.777777777779</v>
          </cell>
        </row>
        <row r="3454">
          <cell r="A3454">
            <v>6534</v>
          </cell>
          <cell r="B3454" t="str">
            <v>Вод-д кв.12 Н.Майкуд.(от д.3 до д.19) 87</v>
          </cell>
          <cell r="C3454">
            <v>4</v>
          </cell>
          <cell r="D3454" t="str">
            <v>25</v>
          </cell>
          <cell r="E3454" t="str">
            <v>11.05.05</v>
          </cell>
          <cell r="F3454" t="str">
            <v/>
          </cell>
          <cell r="G3454" t="str">
            <v xml:space="preserve">  .  .</v>
          </cell>
          <cell r="H3454">
            <v>9653.7999999999993</v>
          </cell>
          <cell r="I3454">
            <v>0</v>
          </cell>
          <cell r="J3454">
            <v>0</v>
          </cell>
          <cell r="K3454">
            <v>9653.7999999999993</v>
          </cell>
          <cell r="L3454">
            <v>0</v>
          </cell>
          <cell r="M3454">
            <v>32.18</v>
          </cell>
          <cell r="N3454">
            <v>32.18</v>
          </cell>
          <cell r="O3454">
            <v>932.9</v>
          </cell>
          <cell r="P3454">
            <v>8720.9</v>
          </cell>
          <cell r="Q3454">
            <v>48.27</v>
          </cell>
          <cell r="R3454">
            <v>123</v>
          </cell>
          <cell r="S3454">
            <v>935</v>
          </cell>
          <cell r="T3454" t="str">
            <v>Амортизация (водопровод)</v>
          </cell>
          <cell r="U3454">
            <v>456040</v>
          </cell>
          <cell r="V3454">
            <v>56</v>
          </cell>
          <cell r="W3454">
            <v>26</v>
          </cell>
          <cell r="X3454">
            <v>30</v>
          </cell>
          <cell r="Y3454">
            <v>46.428571428571431</v>
          </cell>
          <cell r="Z3454">
            <v>211732.85714285716</v>
          </cell>
          <cell r="AA3454">
            <v>244307.14285714284</v>
          </cell>
          <cell r="AB3454">
            <v>28.01398282942619</v>
          </cell>
          <cell r="AC3454">
            <v>260787.58743871457</v>
          </cell>
          <cell r="AD3454">
            <v>25201.344581571691</v>
          </cell>
          <cell r="AE3454">
            <v>270441.38743871456</v>
          </cell>
          <cell r="AF3454">
            <v>26134.244581571693</v>
          </cell>
          <cell r="AG3454">
            <v>901.47129146238194</v>
          </cell>
          <cell r="AH3454">
            <v>678.63095238095241</v>
          </cell>
        </row>
        <row r="3455">
          <cell r="A3455">
            <v>6535</v>
          </cell>
          <cell r="B3455" t="str">
            <v>Вод-д к д.28,29.32 М-16 (почт.31,33,39)</v>
          </cell>
          <cell r="C3455">
            <v>4</v>
          </cell>
          <cell r="D3455" t="str">
            <v>25</v>
          </cell>
          <cell r="E3455" t="str">
            <v>11.05.05</v>
          </cell>
          <cell r="F3455" t="str">
            <v/>
          </cell>
          <cell r="G3455" t="str">
            <v xml:space="preserve">  .  .</v>
          </cell>
          <cell r="H3455">
            <v>1223.67</v>
          </cell>
          <cell r="I3455">
            <v>0</v>
          </cell>
          <cell r="J3455">
            <v>0</v>
          </cell>
          <cell r="K3455">
            <v>1223.67</v>
          </cell>
          <cell r="L3455">
            <v>0</v>
          </cell>
          <cell r="M3455">
            <v>4.08</v>
          </cell>
          <cell r="N3455">
            <v>4.08</v>
          </cell>
          <cell r="O3455">
            <v>118.28</v>
          </cell>
          <cell r="P3455">
            <v>1105.3900000000001</v>
          </cell>
          <cell r="Q3455">
            <v>6.12</v>
          </cell>
          <cell r="R3455">
            <v>123</v>
          </cell>
          <cell r="S3455">
            <v>935</v>
          </cell>
          <cell r="T3455" t="str">
            <v>Амортизация (водопровод)</v>
          </cell>
          <cell r="U3455">
            <v>5490474</v>
          </cell>
          <cell r="V3455">
            <v>45</v>
          </cell>
          <cell r="W3455">
            <v>37</v>
          </cell>
          <cell r="X3455">
            <v>8</v>
          </cell>
          <cell r="Y3455">
            <v>82.222222222222214</v>
          </cell>
          <cell r="Z3455">
            <v>4514389.7333333334</v>
          </cell>
          <cell r="AA3455">
            <v>976084.2666666666</v>
          </cell>
          <cell r="AB3455">
            <v>883.02252297077644</v>
          </cell>
          <cell r="AC3455">
            <v>1079304.5006836501</v>
          </cell>
          <cell r="AD3455">
            <v>104325.62401698343</v>
          </cell>
          <cell r="AE3455">
            <v>1080528.1706836501</v>
          </cell>
          <cell r="AF3455">
            <v>104443.90401698343</v>
          </cell>
          <cell r="AG3455">
            <v>3601.7605689454999</v>
          </cell>
          <cell r="AH3455">
            <v>10167.544444444446</v>
          </cell>
        </row>
        <row r="3456">
          <cell r="A3456">
            <v>6536</v>
          </cell>
          <cell r="B3456" t="str">
            <v>Вод-д к д.41,43 М-17 (почт.41,43) 156п.м</v>
          </cell>
          <cell r="C3456">
            <v>4</v>
          </cell>
          <cell r="D3456" t="str">
            <v>25</v>
          </cell>
          <cell r="E3456" t="str">
            <v>11.05.05</v>
          </cell>
          <cell r="F3456" t="str">
            <v/>
          </cell>
          <cell r="G3456" t="str">
            <v xml:space="preserve">  .  .</v>
          </cell>
          <cell r="H3456">
            <v>1654.45</v>
          </cell>
          <cell r="I3456">
            <v>0</v>
          </cell>
          <cell r="J3456">
            <v>0</v>
          </cell>
          <cell r="K3456">
            <v>1654.45</v>
          </cell>
          <cell r="L3456">
            <v>0</v>
          </cell>
          <cell r="M3456">
            <v>5.51</v>
          </cell>
          <cell r="N3456">
            <v>5.51</v>
          </cell>
          <cell r="O3456">
            <v>159.75</v>
          </cell>
          <cell r="P3456">
            <v>1494.7</v>
          </cell>
          <cell r="Q3456">
            <v>8.27</v>
          </cell>
          <cell r="R3456">
            <v>123</v>
          </cell>
          <cell r="S3456">
            <v>935</v>
          </cell>
          <cell r="T3456" t="str">
            <v>Амортизация (водопровод)</v>
          </cell>
          <cell r="U3456">
            <v>255840</v>
          </cell>
          <cell r="V3456">
            <v>46</v>
          </cell>
          <cell r="W3456">
            <v>36</v>
          </cell>
          <cell r="X3456">
            <v>10</v>
          </cell>
          <cell r="Y3456">
            <v>78.260869565217391</v>
          </cell>
          <cell r="Z3456">
            <v>200222.60869565219</v>
          </cell>
          <cell r="AA3456">
            <v>55617.39130434781</v>
          </cell>
          <cell r="AB3456">
            <v>37.20973526751041</v>
          </cell>
          <cell r="AC3456">
            <v>59907.196513332601</v>
          </cell>
          <cell r="AD3456">
            <v>5784.5052089847877</v>
          </cell>
          <cell r="AE3456">
            <v>61561.646513332598</v>
          </cell>
          <cell r="AF3456">
            <v>5944.2552089847877</v>
          </cell>
          <cell r="AG3456">
            <v>205.20548837777531</v>
          </cell>
          <cell r="AH3456">
            <v>463.47826086956525</v>
          </cell>
        </row>
        <row r="3457">
          <cell r="A3457">
            <v>6537</v>
          </cell>
          <cell r="B3457" t="str">
            <v>Вод-д вокруг М-Восток-3  1626 п.м</v>
          </cell>
          <cell r="C3457">
            <v>4</v>
          </cell>
          <cell r="D3457" t="str">
            <v>25</v>
          </cell>
          <cell r="E3457" t="str">
            <v>11.05.05</v>
          </cell>
          <cell r="F3457" t="str">
            <v/>
          </cell>
          <cell r="G3457" t="str">
            <v xml:space="preserve">  .  .</v>
          </cell>
          <cell r="H3457">
            <v>68180.75</v>
          </cell>
          <cell r="I3457">
            <v>0</v>
          </cell>
          <cell r="J3457">
            <v>0</v>
          </cell>
          <cell r="K3457">
            <v>68180.75</v>
          </cell>
          <cell r="L3457">
            <v>0</v>
          </cell>
          <cell r="M3457">
            <v>227.27</v>
          </cell>
          <cell r="N3457">
            <v>227.27</v>
          </cell>
          <cell r="O3457">
            <v>6588.55</v>
          </cell>
          <cell r="P3457">
            <v>61592.2</v>
          </cell>
          <cell r="Q3457">
            <v>340.9</v>
          </cell>
          <cell r="R3457">
            <v>123</v>
          </cell>
          <cell r="S3457">
            <v>935</v>
          </cell>
          <cell r="T3457" t="str">
            <v>Амортизация (водопровод)</v>
          </cell>
          <cell r="U3457">
            <v>7648704</v>
          </cell>
          <cell r="V3457">
            <v>47</v>
          </cell>
          <cell r="W3457">
            <v>22</v>
          </cell>
          <cell r="X3457">
            <v>25</v>
          </cell>
          <cell r="Y3457">
            <v>46.808510638297875</v>
          </cell>
          <cell r="Z3457">
            <v>3580244.4255319149</v>
          </cell>
          <cell r="AA3457">
            <v>4068459.5744680851</v>
          </cell>
          <cell r="AB3457">
            <v>66.054785743455909</v>
          </cell>
          <cell r="AC3457">
            <v>4435484.0830781311</v>
          </cell>
          <cell r="AD3457">
            <v>428616.70861004648</v>
          </cell>
          <cell r="AE3457">
            <v>4503664.8330781311</v>
          </cell>
          <cell r="AF3457">
            <v>435205.25861004647</v>
          </cell>
          <cell r="AG3457">
            <v>15012.216110260437</v>
          </cell>
          <cell r="AH3457">
            <v>13561.531914893618</v>
          </cell>
        </row>
        <row r="3458">
          <cell r="A3458">
            <v>6538</v>
          </cell>
          <cell r="B3458" t="str">
            <v>Вод-д по ул Мурманской от д.1 до д.47</v>
          </cell>
          <cell r="C3458">
            <v>4</v>
          </cell>
          <cell r="D3458" t="str">
            <v>25</v>
          </cell>
          <cell r="E3458" t="str">
            <v>11.05.05</v>
          </cell>
          <cell r="F3458" t="str">
            <v/>
          </cell>
          <cell r="G3458" t="str">
            <v xml:space="preserve">  .  .</v>
          </cell>
          <cell r="H3458">
            <v>1818.15</v>
          </cell>
          <cell r="I3458">
            <v>0</v>
          </cell>
          <cell r="J3458">
            <v>0</v>
          </cell>
          <cell r="K3458">
            <v>1818.15</v>
          </cell>
          <cell r="L3458">
            <v>0</v>
          </cell>
          <cell r="M3458">
            <v>6.06</v>
          </cell>
          <cell r="N3458">
            <v>6.06</v>
          </cell>
          <cell r="O3458">
            <v>175.68</v>
          </cell>
          <cell r="P3458">
            <v>1642.47</v>
          </cell>
          <cell r="Q3458">
            <v>9.09</v>
          </cell>
          <cell r="R3458">
            <v>123</v>
          </cell>
          <cell r="S3458">
            <v>935</v>
          </cell>
          <cell r="T3458" t="str">
            <v>Амортизация (водопровод)</v>
          </cell>
          <cell r="U3458">
            <v>875760</v>
          </cell>
          <cell r="V3458">
            <v>45</v>
          </cell>
          <cell r="W3458">
            <v>20</v>
          </cell>
          <cell r="X3458">
            <v>25</v>
          </cell>
          <cell r="Y3458">
            <v>44.444444444444443</v>
          </cell>
          <cell r="Z3458">
            <v>389226.66666666663</v>
          </cell>
          <cell r="AA3458">
            <v>486533.33333333337</v>
          </cell>
          <cell r="AB3458">
            <v>296.22052964945073</v>
          </cell>
          <cell r="AC3458">
            <v>536755.20598214888</v>
          </cell>
          <cell r="AD3458">
            <v>51864.342648815502</v>
          </cell>
          <cell r="AE3458">
            <v>538573.3559821489</v>
          </cell>
          <cell r="AF3458">
            <v>52040.022648815502</v>
          </cell>
          <cell r="AG3458">
            <v>1795.2445199404963</v>
          </cell>
          <cell r="AH3458">
            <v>1621.7777777777776</v>
          </cell>
        </row>
        <row r="3459">
          <cell r="A3459">
            <v>6540</v>
          </cell>
          <cell r="B3459" t="str">
            <v>Вод-д к д.26 Восток-5 (почт.41) 22 п.м</v>
          </cell>
          <cell r="C3459">
            <v>4</v>
          </cell>
          <cell r="D3459" t="str">
            <v>25</v>
          </cell>
          <cell r="E3459" t="str">
            <v>11.05.05</v>
          </cell>
          <cell r="F3459" t="str">
            <v/>
          </cell>
          <cell r="G3459" t="str">
            <v xml:space="preserve">  .  .</v>
          </cell>
          <cell r="H3459">
            <v>717.06</v>
          </cell>
          <cell r="I3459">
            <v>0</v>
          </cell>
          <cell r="J3459">
            <v>0</v>
          </cell>
          <cell r="K3459">
            <v>717.06</v>
          </cell>
          <cell r="L3459">
            <v>0</v>
          </cell>
          <cell r="M3459">
            <v>2.39</v>
          </cell>
          <cell r="N3459">
            <v>2.39</v>
          </cell>
          <cell r="O3459">
            <v>69.290000000000006</v>
          </cell>
          <cell r="P3459">
            <v>647.77</v>
          </cell>
          <cell r="Q3459">
            <v>3.59</v>
          </cell>
          <cell r="R3459">
            <v>123</v>
          </cell>
          <cell r="S3459">
            <v>935</v>
          </cell>
          <cell r="T3459" t="str">
            <v>Амортизация (водопровод)</v>
          </cell>
          <cell r="U3459">
            <v>11440</v>
          </cell>
          <cell r="V3459">
            <v>43</v>
          </cell>
          <cell r="W3459">
            <v>18</v>
          </cell>
          <cell r="X3459">
            <v>25</v>
          </cell>
          <cell r="Y3459">
            <v>41.860465116279073</v>
          </cell>
          <cell r="Z3459">
            <v>4788.8372093023254</v>
          </cell>
          <cell r="AA3459">
            <v>6651.1627906976746</v>
          </cell>
          <cell r="AB3459">
            <v>10.267784538798763</v>
          </cell>
          <cell r="AC3459">
            <v>6645.55758139104</v>
          </cell>
          <cell r="AD3459">
            <v>642.1647906933664</v>
          </cell>
          <cell r="AE3459">
            <v>7362.6175813910395</v>
          </cell>
          <cell r="AF3459">
            <v>711.45479069336636</v>
          </cell>
          <cell r="AG3459">
            <v>24.542058604636797</v>
          </cell>
          <cell r="AH3459">
            <v>22.170542635658915</v>
          </cell>
        </row>
        <row r="3460">
          <cell r="A3460">
            <v>6541</v>
          </cell>
          <cell r="B3460" t="str">
            <v>Вод-д противопожарный Восток-5  509 п.м</v>
          </cell>
          <cell r="C3460">
            <v>4</v>
          </cell>
          <cell r="D3460" t="str">
            <v>25</v>
          </cell>
          <cell r="E3460" t="str">
            <v>11.05.05</v>
          </cell>
          <cell r="F3460" t="str">
            <v/>
          </cell>
          <cell r="G3460" t="str">
            <v xml:space="preserve">  .  .</v>
          </cell>
          <cell r="H3460">
            <v>28491.96</v>
          </cell>
          <cell r="I3460">
            <v>0</v>
          </cell>
          <cell r="J3460">
            <v>0</v>
          </cell>
          <cell r="K3460">
            <v>28491.96</v>
          </cell>
          <cell r="L3460">
            <v>0</v>
          </cell>
          <cell r="M3460">
            <v>94.97</v>
          </cell>
          <cell r="N3460">
            <v>94.97</v>
          </cell>
          <cell r="O3460">
            <v>2753.19</v>
          </cell>
          <cell r="P3460">
            <v>25738.77</v>
          </cell>
          <cell r="Q3460">
            <v>142.46</v>
          </cell>
          <cell r="R3460">
            <v>123</v>
          </cell>
          <cell r="S3460">
            <v>935</v>
          </cell>
          <cell r="T3460" t="str">
            <v>Амортизация (водопровод)</v>
          </cell>
          <cell r="U3460">
            <v>1298968</v>
          </cell>
          <cell r="V3460">
            <v>43</v>
          </cell>
          <cell r="W3460">
            <v>18</v>
          </cell>
          <cell r="X3460">
            <v>25</v>
          </cell>
          <cell r="Y3460">
            <v>41.860465116279073</v>
          </cell>
          <cell r="Z3460">
            <v>543754.04651162797</v>
          </cell>
          <cell r="AA3460">
            <v>755213.95348837203</v>
          </cell>
          <cell r="AB3460">
            <v>29.341493532455981</v>
          </cell>
          <cell r="AC3460">
            <v>807504.70006699453</v>
          </cell>
          <cell r="AD3460">
            <v>78029.516578622482</v>
          </cell>
          <cell r="AE3460">
            <v>835996.66006699449</v>
          </cell>
          <cell r="AF3460">
            <v>80782.706578622485</v>
          </cell>
          <cell r="AG3460">
            <v>2786.6555335566482</v>
          </cell>
          <cell r="AH3460">
            <v>2517.3798449612405</v>
          </cell>
        </row>
        <row r="3461">
          <cell r="A3461">
            <v>6542</v>
          </cell>
          <cell r="B3461" t="str">
            <v>Вод-д к д. 12 Восток-5  35 п.м</v>
          </cell>
          <cell r="C3461">
            <v>4</v>
          </cell>
          <cell r="D3461" t="str">
            <v>25</v>
          </cell>
          <cell r="E3461" t="str">
            <v>11.05.05</v>
          </cell>
          <cell r="F3461" t="str">
            <v/>
          </cell>
          <cell r="G3461" t="str">
            <v xml:space="preserve">  .  .</v>
          </cell>
          <cell r="H3461">
            <v>2089.4899999999998</v>
          </cell>
          <cell r="I3461">
            <v>0</v>
          </cell>
          <cell r="J3461">
            <v>0</v>
          </cell>
          <cell r="K3461">
            <v>2089.4899999999998</v>
          </cell>
          <cell r="L3461">
            <v>0</v>
          </cell>
          <cell r="M3461">
            <v>6.96</v>
          </cell>
          <cell r="N3461">
            <v>6.96</v>
          </cell>
          <cell r="O3461">
            <v>201.78</v>
          </cell>
          <cell r="P3461">
            <v>1887.71</v>
          </cell>
          <cell r="Q3461">
            <v>10.45</v>
          </cell>
          <cell r="R3461">
            <v>123</v>
          </cell>
          <cell r="S3461">
            <v>935</v>
          </cell>
          <cell r="T3461" t="str">
            <v>Амортизация (водопровод)</v>
          </cell>
          <cell r="U3461">
            <v>15750</v>
          </cell>
          <cell r="V3461">
            <v>41</v>
          </cell>
          <cell r="W3461">
            <v>13</v>
          </cell>
          <cell r="X3461">
            <v>28</v>
          </cell>
          <cell r="Y3461">
            <v>31.707317073170731</v>
          </cell>
          <cell r="Z3461">
            <v>4993.9024390243903</v>
          </cell>
          <cell r="AA3461">
            <v>10756.09756097561</v>
          </cell>
          <cell r="AB3461">
            <v>5.6979607889853892</v>
          </cell>
          <cell r="AC3461">
            <v>9816.3420889770805</v>
          </cell>
          <cell r="AD3461">
            <v>947.95452800147177</v>
          </cell>
          <cell r="AE3461">
            <v>11905.83208897708</v>
          </cell>
          <cell r="AF3461">
            <v>1149.7345280014717</v>
          </cell>
          <cell r="AG3461">
            <v>39.686106963256933</v>
          </cell>
          <cell r="AH3461">
            <v>32.012195121951216</v>
          </cell>
        </row>
        <row r="3462">
          <cell r="A3462">
            <v>6543</v>
          </cell>
          <cell r="B3462" t="str">
            <v>Вод-д к Акимату Октябрьского р-на  42 п.</v>
          </cell>
          <cell r="C3462">
            <v>4</v>
          </cell>
          <cell r="D3462" t="str">
            <v>25</v>
          </cell>
          <cell r="E3462" t="str">
            <v>11.05.05</v>
          </cell>
          <cell r="F3462" t="str">
            <v/>
          </cell>
          <cell r="G3462" t="str">
            <v xml:space="preserve">  .  .</v>
          </cell>
          <cell r="H3462">
            <v>4685.79</v>
          </cell>
          <cell r="I3462">
            <v>0</v>
          </cell>
          <cell r="J3462">
            <v>0</v>
          </cell>
          <cell r="K3462">
            <v>4685.79</v>
          </cell>
          <cell r="L3462">
            <v>0</v>
          </cell>
          <cell r="M3462">
            <v>15.62</v>
          </cell>
          <cell r="N3462">
            <v>15.62</v>
          </cell>
          <cell r="O3462">
            <v>452.82</v>
          </cell>
          <cell r="P3462">
            <v>4232.97</v>
          </cell>
          <cell r="Q3462">
            <v>23.43</v>
          </cell>
          <cell r="R3462">
            <v>123</v>
          </cell>
          <cell r="S3462">
            <v>935</v>
          </cell>
          <cell r="T3462" t="str">
            <v>Амортизация (водопровод)</v>
          </cell>
          <cell r="U3462">
            <v>18900</v>
          </cell>
          <cell r="V3462">
            <v>41</v>
          </cell>
          <cell r="W3462">
            <v>10</v>
          </cell>
          <cell r="X3462">
            <v>31</v>
          </cell>
          <cell r="Y3462">
            <v>24.390243902439025</v>
          </cell>
          <cell r="Z3462">
            <v>4609.7560975609758</v>
          </cell>
          <cell r="AA3462">
            <v>14290.243902439024</v>
          </cell>
          <cell r="AB3462">
            <v>3.3759379117827493</v>
          </cell>
          <cell r="AC3462">
            <v>11133.14610765249</v>
          </cell>
          <cell r="AD3462">
            <v>1075.8722052134647</v>
          </cell>
          <cell r="AE3462">
            <v>15818.936107652491</v>
          </cell>
          <cell r="AF3462">
            <v>1528.6922052134646</v>
          </cell>
          <cell r="AG3462">
            <v>52.729787025508301</v>
          </cell>
          <cell r="AH3462">
            <v>38.414634146341463</v>
          </cell>
        </row>
        <row r="3463">
          <cell r="A3463">
            <v>6544</v>
          </cell>
          <cell r="B3463" t="str">
            <v>Вод-д к М-Шахтерский  5273 п.м</v>
          </cell>
          <cell r="C3463">
            <v>4</v>
          </cell>
          <cell r="D3463" t="str">
            <v>25</v>
          </cell>
          <cell r="E3463" t="str">
            <v>11.05.05</v>
          </cell>
          <cell r="F3463" t="str">
            <v/>
          </cell>
          <cell r="G3463" t="str">
            <v xml:space="preserve">  .  .</v>
          </cell>
          <cell r="H3463">
            <v>9656759.7899999991</v>
          </cell>
          <cell r="I3463">
            <v>0</v>
          </cell>
          <cell r="J3463">
            <v>0</v>
          </cell>
          <cell r="K3463">
            <v>9656759.7899999991</v>
          </cell>
          <cell r="L3463">
            <v>0</v>
          </cell>
          <cell r="M3463">
            <v>32189.200000000001</v>
          </cell>
          <cell r="N3463">
            <v>32189.200000000001</v>
          </cell>
          <cell r="O3463">
            <v>933164.9</v>
          </cell>
          <cell r="P3463">
            <v>8723594.8900000006</v>
          </cell>
          <cell r="Q3463">
            <v>48283.8</v>
          </cell>
          <cell r="R3463">
            <v>123</v>
          </cell>
          <cell r="S3463">
            <v>935</v>
          </cell>
          <cell r="T3463" t="str">
            <v>Амортизация (водопровод)</v>
          </cell>
          <cell r="U3463">
            <v>22146600</v>
          </cell>
          <cell r="V3463">
            <v>72</v>
          </cell>
          <cell r="W3463">
            <v>10</v>
          </cell>
          <cell r="X3463">
            <v>62</v>
          </cell>
          <cell r="Y3463">
            <v>13.888888888888889</v>
          </cell>
          <cell r="Z3463">
            <v>3075916.666666667</v>
          </cell>
          <cell r="AA3463">
            <v>19070683.333333332</v>
          </cell>
          <cell r="AB3463">
            <v>2.1861037306070195</v>
          </cell>
          <cell r="AC3463">
            <v>11453918.812494855</v>
          </cell>
          <cell r="AD3463">
            <v>1106830.3691615262</v>
          </cell>
          <cell r="AE3463">
            <v>21110678.602494854</v>
          </cell>
          <cell r="AF3463">
            <v>2039995.2691615261</v>
          </cell>
          <cell r="AG3463">
            <v>70368.928674982846</v>
          </cell>
          <cell r="AH3463">
            <v>25632.638888888891</v>
          </cell>
        </row>
        <row r="3464">
          <cell r="A3464">
            <v>6545</v>
          </cell>
          <cell r="B3464" t="str">
            <v>Эл.станция диз.ДЭС 40</v>
          </cell>
          <cell r="C3464">
            <v>8</v>
          </cell>
          <cell r="D3464" t="str">
            <v>13</v>
          </cell>
          <cell r="E3464" t="str">
            <v>11.05.05</v>
          </cell>
          <cell r="F3464" t="str">
            <v/>
          </cell>
          <cell r="G3464" t="str">
            <v xml:space="preserve">  .  .</v>
          </cell>
          <cell r="H3464">
            <v>288018.51</v>
          </cell>
          <cell r="I3464">
            <v>0</v>
          </cell>
          <cell r="J3464">
            <v>0</v>
          </cell>
          <cell r="K3464">
            <v>288018.51</v>
          </cell>
          <cell r="L3464">
            <v>0</v>
          </cell>
          <cell r="M3464">
            <v>1920.12</v>
          </cell>
          <cell r="N3464">
            <v>1920.12</v>
          </cell>
          <cell r="O3464">
            <v>55664.28</v>
          </cell>
          <cell r="P3464">
            <v>232354.23</v>
          </cell>
          <cell r="Q3464">
            <v>1440.09</v>
          </cell>
          <cell r="R3464">
            <v>123</v>
          </cell>
          <cell r="S3464">
            <v>935</v>
          </cell>
          <cell r="T3464" t="str">
            <v>Амортизация (водопровод)</v>
          </cell>
          <cell r="U3464">
            <v>320000</v>
          </cell>
          <cell r="V3464">
            <v>13</v>
          </cell>
          <cell r="W3464">
            <v>2</v>
          </cell>
          <cell r="X3464">
            <v>11</v>
          </cell>
          <cell r="Y3464">
            <v>15.384615384615385</v>
          </cell>
          <cell r="Z3464">
            <v>49230.769230769234</v>
          </cell>
          <cell r="AA3464">
            <v>270769.23076923075</v>
          </cell>
          <cell r="AB3464">
            <v>1.165329466002107</v>
          </cell>
          <cell r="AC3464">
            <v>47617.94645702251</v>
          </cell>
          <cell r="AD3464">
            <v>9202.9456877917619</v>
          </cell>
          <cell r="AE3464">
            <v>335636.45645702252</v>
          </cell>
          <cell r="AF3464">
            <v>64867.225687791761</v>
          </cell>
          <cell r="AG3464">
            <v>2237.5763763801501</v>
          </cell>
          <cell r="AH3464">
            <v>2051.2820512820513</v>
          </cell>
        </row>
        <row r="3465">
          <cell r="A3465">
            <v>6546</v>
          </cell>
          <cell r="B3465" t="str">
            <v>Шкаф пекарский</v>
          </cell>
          <cell r="C3465">
            <v>20</v>
          </cell>
          <cell r="D3465" t="str">
            <v>5</v>
          </cell>
          <cell r="E3465" t="str">
            <v>11.05.05</v>
          </cell>
          <cell r="F3465" t="str">
            <v/>
          </cell>
          <cell r="G3465" t="str">
            <v xml:space="preserve">  .  .</v>
          </cell>
          <cell r="H3465">
            <v>511.25</v>
          </cell>
          <cell r="I3465">
            <v>0</v>
          </cell>
          <cell r="J3465">
            <v>0</v>
          </cell>
          <cell r="K3465">
            <v>511.25</v>
          </cell>
          <cell r="L3465">
            <v>0</v>
          </cell>
          <cell r="M3465">
            <v>8.52</v>
          </cell>
          <cell r="N3465">
            <v>8.52</v>
          </cell>
          <cell r="O3465">
            <v>247</v>
          </cell>
          <cell r="P3465">
            <v>264.25</v>
          </cell>
          <cell r="Q3465">
            <v>2.56</v>
          </cell>
          <cell r="R3465">
            <v>123</v>
          </cell>
          <cell r="S3465">
            <v>821.3</v>
          </cell>
          <cell r="T3465" t="str">
            <v>За счет прибыли</v>
          </cell>
          <cell r="U3465">
            <v>169999</v>
          </cell>
          <cell r="V3465">
            <v>9</v>
          </cell>
          <cell r="W3465">
            <v>6</v>
          </cell>
          <cell r="X3465">
            <v>3</v>
          </cell>
          <cell r="Y3465">
            <v>66.666666666666657</v>
          </cell>
          <cell r="Z3465">
            <v>113332.66666666664</v>
          </cell>
          <cell r="AA3465">
            <v>56666.333333333358</v>
          </cell>
          <cell r="AB3465">
            <v>214.44213181961535</v>
          </cell>
          <cell r="AC3465">
            <v>109122.28989277835</v>
          </cell>
          <cell r="AD3465">
            <v>52720.206559444996</v>
          </cell>
          <cell r="AE3465">
            <v>109633.53989277835</v>
          </cell>
          <cell r="AF3465">
            <v>52967.206559444996</v>
          </cell>
          <cell r="AG3465">
            <v>1827.2256648796392</v>
          </cell>
          <cell r="AH3465">
            <v>1574.0648148148148</v>
          </cell>
        </row>
        <row r="3466">
          <cell r="A3466">
            <v>6547</v>
          </cell>
          <cell r="B3466" t="str">
            <v>Шкаф пекарский</v>
          </cell>
          <cell r="C3466">
            <v>20</v>
          </cell>
          <cell r="D3466" t="str">
            <v>5</v>
          </cell>
          <cell r="E3466" t="str">
            <v>11.05.05</v>
          </cell>
          <cell r="F3466" t="str">
            <v/>
          </cell>
          <cell r="G3466" t="str">
            <v xml:space="preserve">  .  .</v>
          </cell>
          <cell r="H3466">
            <v>511.25</v>
          </cell>
          <cell r="I3466">
            <v>0</v>
          </cell>
          <cell r="J3466">
            <v>0</v>
          </cell>
          <cell r="K3466">
            <v>511.25</v>
          </cell>
          <cell r="L3466">
            <v>0</v>
          </cell>
          <cell r="M3466">
            <v>8.52</v>
          </cell>
          <cell r="N3466">
            <v>8.52</v>
          </cell>
          <cell r="O3466">
            <v>247</v>
          </cell>
          <cell r="P3466">
            <v>264.25</v>
          </cell>
          <cell r="Q3466">
            <v>2.56</v>
          </cell>
          <cell r="R3466">
            <v>123</v>
          </cell>
          <cell r="S3466">
            <v>821.3</v>
          </cell>
          <cell r="T3466" t="str">
            <v>За счет прибыли</v>
          </cell>
          <cell r="U3466">
            <v>169999</v>
          </cell>
          <cell r="V3466">
            <v>9</v>
          </cell>
          <cell r="W3466">
            <v>6</v>
          </cell>
          <cell r="X3466">
            <v>3</v>
          </cell>
          <cell r="Y3466">
            <v>66.666666666666657</v>
          </cell>
          <cell r="Z3466">
            <v>113332.66666666664</v>
          </cell>
          <cell r="AA3466">
            <v>56666.333333333358</v>
          </cell>
          <cell r="AB3466">
            <v>214.44213181961535</v>
          </cell>
          <cell r="AC3466">
            <v>109122.28989277835</v>
          </cell>
          <cell r="AD3466">
            <v>52720.206559444996</v>
          </cell>
          <cell r="AE3466">
            <v>109633.53989277835</v>
          </cell>
          <cell r="AF3466">
            <v>52967.206559444996</v>
          </cell>
          <cell r="AG3466">
            <v>1827.2256648796392</v>
          </cell>
          <cell r="AH3466">
            <v>1574.0648148148148</v>
          </cell>
        </row>
        <row r="3467">
          <cell r="A3467">
            <v>6548</v>
          </cell>
          <cell r="B3467" t="str">
            <v>Шкаф пекарский</v>
          </cell>
          <cell r="C3467">
            <v>20</v>
          </cell>
          <cell r="D3467" t="str">
            <v>5</v>
          </cell>
          <cell r="E3467" t="str">
            <v>11.05.05</v>
          </cell>
          <cell r="F3467" t="str">
            <v/>
          </cell>
          <cell r="G3467" t="str">
            <v xml:space="preserve">  .  .</v>
          </cell>
          <cell r="H3467">
            <v>511.25</v>
          </cell>
          <cell r="I3467">
            <v>0</v>
          </cell>
          <cell r="J3467">
            <v>0</v>
          </cell>
          <cell r="K3467">
            <v>511.25</v>
          </cell>
          <cell r="L3467">
            <v>0</v>
          </cell>
          <cell r="M3467">
            <v>8.52</v>
          </cell>
          <cell r="N3467">
            <v>8.52</v>
          </cell>
          <cell r="O3467">
            <v>247</v>
          </cell>
          <cell r="P3467">
            <v>264.25</v>
          </cell>
          <cell r="Q3467">
            <v>2.56</v>
          </cell>
          <cell r="R3467">
            <v>123</v>
          </cell>
          <cell r="S3467">
            <v>821.3</v>
          </cell>
          <cell r="T3467" t="str">
            <v>За счет прибыли</v>
          </cell>
          <cell r="U3467">
            <v>169999</v>
          </cell>
          <cell r="V3467">
            <v>9</v>
          </cell>
          <cell r="W3467">
            <v>6</v>
          </cell>
          <cell r="X3467">
            <v>3</v>
          </cell>
          <cell r="Y3467">
            <v>66.666666666666657</v>
          </cell>
          <cell r="Z3467">
            <v>113332.66666666664</v>
          </cell>
          <cell r="AA3467">
            <v>56666.333333333358</v>
          </cell>
          <cell r="AB3467">
            <v>214.44213181961535</v>
          </cell>
          <cell r="AC3467">
            <v>109122.28989277835</v>
          </cell>
          <cell r="AD3467">
            <v>52720.206559444996</v>
          </cell>
          <cell r="AE3467">
            <v>109633.53989277835</v>
          </cell>
          <cell r="AF3467">
            <v>52967.206559444996</v>
          </cell>
          <cell r="AG3467">
            <v>1827.2256648796392</v>
          </cell>
          <cell r="AH3467">
            <v>1574.0648148148148</v>
          </cell>
        </row>
        <row r="3468">
          <cell r="A3468">
            <v>6549</v>
          </cell>
          <cell r="B3468" t="str">
            <v>Машина тестомесил.14-ХТВ</v>
          </cell>
          <cell r="C3468">
            <v>20</v>
          </cell>
          <cell r="D3468" t="str">
            <v>5</v>
          </cell>
          <cell r="E3468" t="str">
            <v>11.05.05</v>
          </cell>
          <cell r="F3468" t="str">
            <v/>
          </cell>
          <cell r="G3468" t="str">
            <v xml:space="preserve">  .  .</v>
          </cell>
          <cell r="H3468">
            <v>1022.52</v>
          </cell>
          <cell r="I3468">
            <v>0</v>
          </cell>
          <cell r="J3468">
            <v>0</v>
          </cell>
          <cell r="K3468">
            <v>1022.52</v>
          </cell>
          <cell r="L3468">
            <v>0</v>
          </cell>
          <cell r="M3468">
            <v>17.04</v>
          </cell>
          <cell r="N3468">
            <v>17.04</v>
          </cell>
          <cell r="O3468">
            <v>494</v>
          </cell>
          <cell r="P3468">
            <v>528.52</v>
          </cell>
          <cell r="Q3468">
            <v>5.1100000000000003</v>
          </cell>
          <cell r="R3468">
            <v>123</v>
          </cell>
          <cell r="S3468">
            <v>821.3</v>
          </cell>
          <cell r="T3468" t="str">
            <v>За счет прибыли</v>
          </cell>
          <cell r="U3468">
            <v>160000</v>
          </cell>
          <cell r="V3468">
            <v>9</v>
          </cell>
          <cell r="W3468">
            <v>6</v>
          </cell>
          <cell r="X3468">
            <v>3</v>
          </cell>
          <cell r="Y3468">
            <v>66.666666666666657</v>
          </cell>
          <cell r="Z3468">
            <v>106666.66666666664</v>
          </cell>
          <cell r="AA3468">
            <v>53333.333333333358</v>
          </cell>
          <cell r="AB3468">
            <v>100.91071924115144</v>
          </cell>
          <cell r="AC3468">
            <v>102160.70863846217</v>
          </cell>
          <cell r="AD3468">
            <v>49355.895305128812</v>
          </cell>
          <cell r="AE3468">
            <v>103183.22863846217</v>
          </cell>
          <cell r="AF3468">
            <v>49849.895305128812</v>
          </cell>
          <cell r="AG3468">
            <v>1719.7204773077028</v>
          </cell>
          <cell r="AH3468">
            <v>1481.4814814814815</v>
          </cell>
        </row>
        <row r="3469">
          <cell r="A3469">
            <v>6555</v>
          </cell>
          <cell r="B3469" t="str">
            <v>Насосный агрегат с эл.двигат.ДЕ-320 сортировка</v>
          </cell>
          <cell r="C3469">
            <v>20</v>
          </cell>
          <cell r="D3469" t="str">
            <v>5</v>
          </cell>
          <cell r="E3469" t="str">
            <v>11.05.05</v>
          </cell>
          <cell r="F3469" t="str">
            <v/>
          </cell>
          <cell r="G3469" t="str">
            <v xml:space="preserve">  .  .</v>
          </cell>
          <cell r="H3469">
            <v>4624.92</v>
          </cell>
          <cell r="I3469">
            <v>0</v>
          </cell>
          <cell r="J3469">
            <v>0</v>
          </cell>
          <cell r="K3469">
            <v>4624.92</v>
          </cell>
          <cell r="L3469">
            <v>0</v>
          </cell>
          <cell r="M3469">
            <v>77.08</v>
          </cell>
          <cell r="N3469">
            <v>77.08</v>
          </cell>
          <cell r="O3469">
            <v>2234.56</v>
          </cell>
          <cell r="P3469">
            <v>2390.36</v>
          </cell>
          <cell r="Q3469">
            <v>23.12</v>
          </cell>
          <cell r="R3469">
            <v>123</v>
          </cell>
          <cell r="S3469">
            <v>935</v>
          </cell>
          <cell r="T3469" t="str">
            <v>Амортизация Подъем воды</v>
          </cell>
          <cell r="U3469">
            <v>245000</v>
          </cell>
          <cell r="V3469">
            <v>9</v>
          </cell>
          <cell r="W3469">
            <v>6</v>
          </cell>
          <cell r="X3469">
            <v>3</v>
          </cell>
          <cell r="Y3469">
            <v>66.666666666666657</v>
          </cell>
          <cell r="Z3469">
            <v>163333.33333333328</v>
          </cell>
          <cell r="AA3469">
            <v>81666.666666666715</v>
          </cell>
          <cell r="AB3469">
            <v>34.165007223458687</v>
          </cell>
          <cell r="AC3469">
            <v>153385.50520791856</v>
          </cell>
          <cell r="AD3469">
            <v>74109.198541251841</v>
          </cell>
          <cell r="AE3469">
            <v>158010.42520791857</v>
          </cell>
          <cell r="AF3469">
            <v>76343.758541251838</v>
          </cell>
          <cell r="AG3469">
            <v>2633.5070867986428</v>
          </cell>
          <cell r="AH3469">
            <v>2268.5185185185187</v>
          </cell>
        </row>
        <row r="3470">
          <cell r="A3470">
            <v>6556</v>
          </cell>
          <cell r="B3470" t="str">
            <v>Насосный агрегат СДВ с эл.двигат.</v>
          </cell>
          <cell r="C3470">
            <v>20</v>
          </cell>
          <cell r="D3470" t="str">
            <v>5</v>
          </cell>
          <cell r="E3470" t="str">
            <v>11.05.05</v>
          </cell>
          <cell r="F3470" t="str">
            <v/>
          </cell>
          <cell r="G3470" t="str">
            <v xml:space="preserve">  .  .</v>
          </cell>
          <cell r="H3470">
            <v>662448.68000000005</v>
          </cell>
          <cell r="I3470">
            <v>0</v>
          </cell>
          <cell r="J3470">
            <v>0</v>
          </cell>
          <cell r="K3470">
            <v>662448.68000000005</v>
          </cell>
          <cell r="L3470">
            <v>0</v>
          </cell>
          <cell r="M3470">
            <v>11040.81</v>
          </cell>
          <cell r="N3470">
            <v>11040.81</v>
          </cell>
          <cell r="O3470">
            <v>119795.63</v>
          </cell>
          <cell r="P3470">
            <v>542653.05000000005</v>
          </cell>
          <cell r="Q3470">
            <v>3312.24</v>
          </cell>
          <cell r="R3470">
            <v>123</v>
          </cell>
          <cell r="S3470">
            <v>935</v>
          </cell>
          <cell r="T3470" t="str">
            <v>Амортизация (канализация)</v>
          </cell>
          <cell r="U3470">
            <v>1250000</v>
          </cell>
          <cell r="V3470">
            <v>16</v>
          </cell>
          <cell r="W3470">
            <v>6</v>
          </cell>
          <cell r="X3470">
            <v>10</v>
          </cell>
          <cell r="Y3470">
            <v>37.5</v>
          </cell>
          <cell r="Z3470">
            <v>468750</v>
          </cell>
          <cell r="AA3470">
            <v>781250</v>
          </cell>
          <cell r="AB3470">
            <v>1.4396860019491273</v>
          </cell>
          <cell r="AC3470">
            <v>291269.41160567687</v>
          </cell>
          <cell r="AD3470">
            <v>52672.461605676945</v>
          </cell>
          <cell r="AE3470">
            <v>953718.09160567692</v>
          </cell>
          <cell r="AF3470">
            <v>172468.09160567695</v>
          </cell>
          <cell r="AG3470">
            <v>15895.301526761281</v>
          </cell>
          <cell r="AH3470">
            <v>6510.416666666667</v>
          </cell>
        </row>
        <row r="3471">
          <cell r="A3471">
            <v>6557</v>
          </cell>
          <cell r="B3471" t="str">
            <v>Расходомер ДКРС с программой 3 нас. станция</v>
          </cell>
          <cell r="C3471">
            <v>10</v>
          </cell>
          <cell r="D3471" t="str">
            <v>10</v>
          </cell>
          <cell r="E3471" t="str">
            <v>11.05.05</v>
          </cell>
          <cell r="F3471" t="str">
            <v/>
          </cell>
          <cell r="G3471" t="str">
            <v xml:space="preserve">  .  .</v>
          </cell>
          <cell r="H3471">
            <v>80397.14</v>
          </cell>
          <cell r="I3471">
            <v>0</v>
          </cell>
          <cell r="J3471">
            <v>0</v>
          </cell>
          <cell r="K3471">
            <v>80397.14</v>
          </cell>
          <cell r="L3471">
            <v>0</v>
          </cell>
          <cell r="M3471">
            <v>669.98</v>
          </cell>
          <cell r="N3471">
            <v>669.98</v>
          </cell>
          <cell r="O3471">
            <v>19422.72</v>
          </cell>
          <cell r="P3471">
            <v>60974.42</v>
          </cell>
          <cell r="Q3471">
            <v>401.99</v>
          </cell>
          <cell r="R3471">
            <v>123</v>
          </cell>
          <cell r="S3471">
            <v>935</v>
          </cell>
          <cell r="T3471" t="str">
            <v>Амортизация Подъем воды</v>
          </cell>
          <cell r="U3471">
            <v>100000</v>
          </cell>
          <cell r="V3471">
            <v>19</v>
          </cell>
          <cell r="W3471">
            <v>11</v>
          </cell>
          <cell r="X3471">
            <v>8</v>
          </cell>
          <cell r="Y3471">
            <v>57.894736842105267</v>
          </cell>
          <cell r="Z3471">
            <v>57894.736842105267</v>
          </cell>
          <cell r="AA3471">
            <v>42105.263157894733</v>
          </cell>
          <cell r="AB3471">
            <v>0.69053978960184836</v>
          </cell>
          <cell r="AC3471">
            <v>-24879.71585980965</v>
          </cell>
          <cell r="AD3471">
            <v>-6010.5590177043887</v>
          </cell>
          <cell r="AE3471">
            <v>55517.424140190349</v>
          </cell>
          <cell r="AF3471">
            <v>13412.160982295612</v>
          </cell>
          <cell r="AG3471">
            <v>462.64520116825287</v>
          </cell>
          <cell r="AH3471">
            <v>438.59649122807019</v>
          </cell>
        </row>
        <row r="3472">
          <cell r="A3472">
            <v>6558</v>
          </cell>
          <cell r="B3472" t="str">
            <v>Насос Андижанец</v>
          </cell>
          <cell r="C3472">
            <v>12.5</v>
          </cell>
          <cell r="D3472" t="str">
            <v>8</v>
          </cell>
          <cell r="E3472" t="str">
            <v>11.05.05</v>
          </cell>
          <cell r="F3472" t="str">
            <v/>
          </cell>
          <cell r="G3472" t="str">
            <v xml:space="preserve">  .  .</v>
          </cell>
          <cell r="H3472">
            <v>44425.69</v>
          </cell>
          <cell r="I3472">
            <v>0</v>
          </cell>
          <cell r="J3472">
            <v>0</v>
          </cell>
          <cell r="K3472">
            <v>44425.69</v>
          </cell>
          <cell r="L3472">
            <v>0</v>
          </cell>
          <cell r="M3472">
            <v>462.77</v>
          </cell>
          <cell r="N3472">
            <v>462.77</v>
          </cell>
          <cell r="O3472">
            <v>13415.69</v>
          </cell>
          <cell r="P3472">
            <v>31010</v>
          </cell>
          <cell r="Q3472">
            <v>222.13</v>
          </cell>
          <cell r="R3472">
            <v>123</v>
          </cell>
          <cell r="S3472">
            <v>935</v>
          </cell>
          <cell r="T3472" t="str">
            <v>Амортизация (водопровод)</v>
          </cell>
          <cell r="U3472">
            <v>120000</v>
          </cell>
          <cell r="V3472">
            <v>15</v>
          </cell>
          <cell r="W3472">
            <v>9</v>
          </cell>
          <cell r="X3472">
            <v>6</v>
          </cell>
          <cell r="Y3472">
            <v>60</v>
          </cell>
          <cell r="Z3472">
            <v>72000</v>
          </cell>
          <cell r="AA3472">
            <v>48000</v>
          </cell>
          <cell r="AB3472">
            <v>1.5478877781360851</v>
          </cell>
          <cell r="AC3472">
            <v>24340.292586262498</v>
          </cell>
          <cell r="AD3472">
            <v>7350.2925862624961</v>
          </cell>
          <cell r="AE3472">
            <v>68765.9825862625</v>
          </cell>
          <cell r="AF3472">
            <v>20765.982586262497</v>
          </cell>
          <cell r="AG3472">
            <v>716.31231860690104</v>
          </cell>
          <cell r="AH3472">
            <v>666.66666666666663</v>
          </cell>
        </row>
        <row r="3473">
          <cell r="A3473">
            <v>6559</v>
          </cell>
          <cell r="B3473" t="str">
            <v>Вод-д от т.А по ул.Молокова до т.Б 570м</v>
          </cell>
          <cell r="C3473">
            <v>4</v>
          </cell>
          <cell r="D3473" t="str">
            <v>25</v>
          </cell>
          <cell r="E3473" t="str">
            <v>11.05.05</v>
          </cell>
          <cell r="F3473" t="str">
            <v/>
          </cell>
          <cell r="G3473" t="str">
            <v xml:space="preserve">  .  .</v>
          </cell>
          <cell r="H3473">
            <v>3045426.69</v>
          </cell>
          <cell r="I3473">
            <v>0</v>
          </cell>
          <cell r="J3473">
            <v>0</v>
          </cell>
          <cell r="K3473">
            <v>3045426.69</v>
          </cell>
          <cell r="L3473">
            <v>0</v>
          </cell>
          <cell r="M3473">
            <v>10151.42</v>
          </cell>
          <cell r="N3473">
            <v>10151.42</v>
          </cell>
          <cell r="O3473">
            <v>294289.68</v>
          </cell>
          <cell r="P3473">
            <v>2751137.01</v>
          </cell>
          <cell r="Q3473">
            <v>15227.13</v>
          </cell>
          <cell r="R3473">
            <v>123</v>
          </cell>
          <cell r="S3473">
            <v>935</v>
          </cell>
          <cell r="T3473" t="str">
            <v>Амортизация (водопровод)</v>
          </cell>
          <cell r="U3473">
            <v>6224400</v>
          </cell>
          <cell r="V3473">
            <v>51</v>
          </cell>
          <cell r="W3473">
            <v>26</v>
          </cell>
          <cell r="X3473">
            <v>25</v>
          </cell>
          <cell r="Y3473">
            <v>50.980392156862742</v>
          </cell>
          <cell r="Z3473">
            <v>3173223.5294117643</v>
          </cell>
          <cell r="AA3473">
            <v>3051176.4705882357</v>
          </cell>
          <cell r="AB3473">
            <v>1.1090601665775401</v>
          </cell>
          <cell r="AC3473">
            <v>332134.74211108685</v>
          </cell>
          <cell r="AD3473">
            <v>32095.281522850972</v>
          </cell>
          <cell r="AE3473">
            <v>3377561.4321110868</v>
          </cell>
          <cell r="AF3473">
            <v>326384.96152285096</v>
          </cell>
          <cell r="AG3473">
            <v>11258.538107036955</v>
          </cell>
          <cell r="AH3473">
            <v>10170.588235294117</v>
          </cell>
        </row>
        <row r="3474">
          <cell r="A3474">
            <v>6560</v>
          </cell>
          <cell r="B3474" t="str">
            <v>2-этажное эдание по ул.Ерубаева 50-4</v>
          </cell>
          <cell r="C3474">
            <v>2.1</v>
          </cell>
          <cell r="D3474" t="str">
            <v>48</v>
          </cell>
          <cell r="E3474" t="str">
            <v>14.07.06</v>
          </cell>
          <cell r="F3474" t="str">
            <v/>
          </cell>
          <cell r="G3474" t="str">
            <v xml:space="preserve">  .  .</v>
          </cell>
          <cell r="H3474">
            <v>0</v>
          </cell>
          <cell r="I3474">
            <v>0</v>
          </cell>
          <cell r="J3474">
            <v>5035240.63</v>
          </cell>
          <cell r="K3474">
            <v>0</v>
          </cell>
          <cell r="L3474">
            <v>255362.19</v>
          </cell>
          <cell r="M3474">
            <v>8811.67</v>
          </cell>
          <cell r="N3474">
            <v>-246550.52</v>
          </cell>
          <cell r="O3474">
            <v>0</v>
          </cell>
          <cell r="P3474">
            <v>0</v>
          </cell>
          <cell r="Q3474">
            <v>0</v>
          </cell>
          <cell r="R3474">
            <v>122</v>
          </cell>
          <cell r="S3474">
            <v>811.1</v>
          </cell>
          <cell r="T3474" t="str">
            <v>амортизация (водопровод)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</row>
        <row r="3475">
          <cell r="A3475">
            <v>6561</v>
          </cell>
          <cell r="B3475" t="str">
            <v>Вод-д от д.31 до магазина Жулдыз</v>
          </cell>
          <cell r="C3475">
            <v>4</v>
          </cell>
          <cell r="D3475" t="str">
            <v>25</v>
          </cell>
          <cell r="E3475" t="str">
            <v>11.05.05</v>
          </cell>
          <cell r="F3475" t="str">
            <v/>
          </cell>
          <cell r="G3475" t="str">
            <v xml:space="preserve">  .  .</v>
          </cell>
          <cell r="H3475">
            <v>1333453.69</v>
          </cell>
          <cell r="I3475">
            <v>0</v>
          </cell>
          <cell r="J3475">
            <v>0</v>
          </cell>
          <cell r="K3475">
            <v>1333453.69</v>
          </cell>
          <cell r="L3475">
            <v>0</v>
          </cell>
          <cell r="M3475">
            <v>4444.8500000000004</v>
          </cell>
          <cell r="N3475">
            <v>4444.8500000000004</v>
          </cell>
          <cell r="O3475">
            <v>128856.19</v>
          </cell>
          <cell r="P3475">
            <v>1204597.5</v>
          </cell>
          <cell r="Q3475">
            <v>6667.27</v>
          </cell>
          <cell r="R3475">
            <v>123</v>
          </cell>
          <cell r="S3475">
            <v>935</v>
          </cell>
          <cell r="T3475" t="str">
            <v>Амортизация (водопровод)</v>
          </cell>
          <cell r="U3475">
            <v>190840</v>
          </cell>
          <cell r="V3475">
            <v>41</v>
          </cell>
          <cell r="W3475">
            <v>7</v>
          </cell>
          <cell r="X3475">
            <v>34</v>
          </cell>
          <cell r="Y3475">
            <v>17.073170731707318</v>
          </cell>
          <cell r="Z3475">
            <v>32582.439024390245</v>
          </cell>
          <cell r="AA3475">
            <v>158257.56097560975</v>
          </cell>
          <cell r="AB3475">
            <v>0.13137795900756041</v>
          </cell>
          <cell r="AC3475">
            <v>-1158267.2657766999</v>
          </cell>
          <cell r="AD3475">
            <v>-111927.32675230959</v>
          </cell>
          <cell r="AE3475">
            <v>175186.42422330007</v>
          </cell>
          <cell r="AF3475">
            <v>16928.863247690417</v>
          </cell>
          <cell r="AG3475">
            <v>583.9547474110002</v>
          </cell>
          <cell r="AH3475">
            <v>387.88617886178866</v>
          </cell>
        </row>
        <row r="3476">
          <cell r="A3476">
            <v>6562</v>
          </cell>
          <cell r="B3476" t="str">
            <v>Компьютер  в сборе</v>
          </cell>
          <cell r="C3476">
            <v>30</v>
          </cell>
          <cell r="D3476" t="str">
            <v>3</v>
          </cell>
          <cell r="E3476" t="str">
            <v>11.05.05</v>
          </cell>
          <cell r="F3476" t="str">
            <v/>
          </cell>
          <cell r="G3476" t="str">
            <v xml:space="preserve">  .  .</v>
          </cell>
          <cell r="H3476">
            <v>0.01</v>
          </cell>
          <cell r="I3476">
            <v>0</v>
          </cell>
          <cell r="J3476">
            <v>0</v>
          </cell>
          <cell r="K3476">
            <v>0.01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0.01</v>
          </cell>
          <cell r="Q3476">
            <v>0</v>
          </cell>
          <cell r="R3476">
            <v>123</v>
          </cell>
          <cell r="S3476">
            <v>821.1</v>
          </cell>
          <cell r="T3476" t="str">
            <v>Канализация (амортизация)</v>
          </cell>
          <cell r="U3476">
            <v>50000</v>
          </cell>
          <cell r="V3476">
            <v>3</v>
          </cell>
          <cell r="W3476">
            <v>2</v>
          </cell>
          <cell r="X3476">
            <v>1</v>
          </cell>
          <cell r="Y3476">
            <v>66.666666666666657</v>
          </cell>
          <cell r="Z3476">
            <v>33333.333333333328</v>
          </cell>
          <cell r="AA3476">
            <v>16666.666666666672</v>
          </cell>
          <cell r="AB3476">
            <v>1666666.6666666672</v>
          </cell>
          <cell r="AC3476">
            <v>16666.656666666673</v>
          </cell>
          <cell r="AD3476">
            <v>0</v>
          </cell>
          <cell r="AE3476">
            <v>16666.666666666672</v>
          </cell>
          <cell r="AF3476">
            <v>0</v>
          </cell>
          <cell r="AG3476">
            <v>416.66666666666674</v>
          </cell>
          <cell r="AH3476">
            <v>1388.8888888888889</v>
          </cell>
        </row>
        <row r="3477">
          <cell r="A3477">
            <v>6565</v>
          </cell>
          <cell r="B3477" t="str">
            <v>Вод-д пос Сортировка на ул.Рабочая</v>
          </cell>
          <cell r="C3477">
            <v>4</v>
          </cell>
          <cell r="D3477" t="str">
            <v>25</v>
          </cell>
          <cell r="E3477" t="str">
            <v>11.05.05</v>
          </cell>
          <cell r="F3477" t="str">
            <v>Протяженность - 420м, труба ст д 325</v>
          </cell>
          <cell r="G3477" t="str">
            <v>25.08.00</v>
          </cell>
          <cell r="H3477">
            <v>1545479.11</v>
          </cell>
          <cell r="I3477">
            <v>0</v>
          </cell>
          <cell r="J3477">
            <v>0</v>
          </cell>
          <cell r="K3477">
            <v>1545479.11</v>
          </cell>
          <cell r="L3477">
            <v>0</v>
          </cell>
          <cell r="M3477">
            <v>5151.6000000000004</v>
          </cell>
          <cell r="N3477">
            <v>5151.6000000000004</v>
          </cell>
          <cell r="O3477">
            <v>149344.88</v>
          </cell>
          <cell r="P3477">
            <v>1396134.23</v>
          </cell>
          <cell r="Q3477">
            <v>7727.4</v>
          </cell>
          <cell r="R3477">
            <v>123</v>
          </cell>
          <cell r="S3477">
            <v>935</v>
          </cell>
          <cell r="T3477" t="str">
            <v>Амортизация (водопровод)</v>
          </cell>
          <cell r="U3477">
            <v>5338125</v>
          </cell>
          <cell r="V3477">
            <v>36</v>
          </cell>
          <cell r="W3477">
            <v>26</v>
          </cell>
          <cell r="X3477">
            <v>10</v>
          </cell>
          <cell r="Y3477">
            <v>72.222222222222214</v>
          </cell>
          <cell r="Z3477">
            <v>3855312.5</v>
          </cell>
          <cell r="AA3477">
            <v>1482812.5</v>
          </cell>
          <cell r="AB3477">
            <v>1.0620844816619102</v>
          </cell>
          <cell r="AC3477">
            <v>95950.269463660195</v>
          </cell>
          <cell r="AD3477">
            <v>9271.9994636601768</v>
          </cell>
          <cell r="AE3477">
            <v>1641429.3794636603</v>
          </cell>
          <cell r="AF3477">
            <v>158616.87946366018</v>
          </cell>
          <cell r="AG3477">
            <v>5471.4312648788682</v>
          </cell>
          <cell r="AH3477">
            <v>12356.770833333334</v>
          </cell>
        </row>
        <row r="3478">
          <cell r="A3478">
            <v>6566</v>
          </cell>
          <cell r="B3478" t="str">
            <v>Вод-д до Черной речки от Каршахтоуголь</v>
          </cell>
          <cell r="C3478">
            <v>4</v>
          </cell>
          <cell r="D3478" t="str">
            <v>25</v>
          </cell>
          <cell r="E3478" t="str">
            <v>11.05.05</v>
          </cell>
          <cell r="F3478" t="str">
            <v/>
          </cell>
          <cell r="G3478" t="str">
            <v xml:space="preserve">  .  .</v>
          </cell>
          <cell r="H3478">
            <v>8844345.1099999994</v>
          </cell>
          <cell r="I3478">
            <v>0</v>
          </cell>
          <cell r="J3478">
            <v>0</v>
          </cell>
          <cell r="K3478">
            <v>8844345.1099999994</v>
          </cell>
          <cell r="L3478">
            <v>0</v>
          </cell>
          <cell r="M3478">
            <v>29481.15</v>
          </cell>
          <cell r="N3478">
            <v>29481.15</v>
          </cell>
          <cell r="O3478">
            <v>854525.09</v>
          </cell>
          <cell r="P3478">
            <v>7989820.0199999996</v>
          </cell>
          <cell r="Q3478">
            <v>44221.73</v>
          </cell>
          <cell r="R3478">
            <v>123</v>
          </cell>
          <cell r="S3478">
            <v>935</v>
          </cell>
          <cell r="T3478" t="str">
            <v>Амортизация (водопровод)</v>
          </cell>
          <cell r="U3478">
            <v>25126000</v>
          </cell>
          <cell r="V3478">
            <v>32</v>
          </cell>
          <cell r="W3478">
            <v>7</v>
          </cell>
          <cell r="X3478">
            <v>25</v>
          </cell>
          <cell r="Y3478">
            <v>21.875</v>
          </cell>
          <cell r="Z3478">
            <v>5496312.5</v>
          </cell>
          <cell r="AA3478">
            <v>19629687.5</v>
          </cell>
          <cell r="AB3478">
            <v>2.4568372567671433</v>
          </cell>
          <cell r="AC3478">
            <v>12884771.467954297</v>
          </cell>
          <cell r="AD3478">
            <v>1244903.9879542962</v>
          </cell>
          <cell r="AE3478">
            <v>21729116.577954296</v>
          </cell>
          <cell r="AF3478">
            <v>2099429.077954296</v>
          </cell>
          <cell r="AG3478">
            <v>72430.388593180993</v>
          </cell>
          <cell r="AH3478">
            <v>65432.291666666664</v>
          </cell>
        </row>
        <row r="3479">
          <cell r="A3479">
            <v>6567</v>
          </cell>
          <cell r="B3479" t="str">
            <v>Насос ЭЦВ 6-63-125</v>
          </cell>
          <cell r="C3479">
            <v>20</v>
          </cell>
          <cell r="D3479" t="str">
            <v>5</v>
          </cell>
          <cell r="E3479" t="str">
            <v>11.05.05</v>
          </cell>
          <cell r="F3479" t="str">
            <v/>
          </cell>
          <cell r="G3479" t="str">
            <v xml:space="preserve">  .  .</v>
          </cell>
          <cell r="H3479">
            <v>3295.5</v>
          </cell>
          <cell r="I3479">
            <v>0</v>
          </cell>
          <cell r="J3479">
            <v>0</v>
          </cell>
          <cell r="K3479">
            <v>3295.5</v>
          </cell>
          <cell r="L3479">
            <v>0</v>
          </cell>
          <cell r="M3479">
            <v>54.93</v>
          </cell>
          <cell r="N3479">
            <v>54.93</v>
          </cell>
          <cell r="O3479">
            <v>1592.41</v>
          </cell>
          <cell r="P3479">
            <v>1703.09</v>
          </cell>
          <cell r="Q3479">
            <v>16.48</v>
          </cell>
          <cell r="R3479">
            <v>123</v>
          </cell>
          <cell r="S3479">
            <v>935</v>
          </cell>
          <cell r="T3479" t="str">
            <v>амортизация (Очистка воды)</v>
          </cell>
          <cell r="U3479">
            <v>64000</v>
          </cell>
          <cell r="V3479">
            <v>9</v>
          </cell>
          <cell r="W3479">
            <v>6</v>
          </cell>
          <cell r="X3479">
            <v>3</v>
          </cell>
          <cell r="Y3479">
            <v>66.666666666666657</v>
          </cell>
          <cell r="Z3479">
            <v>42666.666666666657</v>
          </cell>
          <cell r="AA3479">
            <v>21333.333333333343</v>
          </cell>
          <cell r="AB3479">
            <v>12.52625130400234</v>
          </cell>
          <cell r="AC3479">
            <v>37984.761172339713</v>
          </cell>
          <cell r="AD3479">
            <v>18354.517839006367</v>
          </cell>
          <cell r="AE3479">
            <v>41280.261172339713</v>
          </cell>
          <cell r="AF3479">
            <v>19946.927839006366</v>
          </cell>
          <cell r="AG3479">
            <v>688.00435287232858</v>
          </cell>
          <cell r="AH3479">
            <v>592.59259259259261</v>
          </cell>
        </row>
        <row r="3480">
          <cell r="A3480">
            <v>6568</v>
          </cell>
          <cell r="B3480" t="str">
            <v>Щит управления ЩДММ</v>
          </cell>
          <cell r="C3480">
            <v>7</v>
          </cell>
          <cell r="D3480" t="str">
            <v>14</v>
          </cell>
          <cell r="E3480" t="str">
            <v>11.05.05</v>
          </cell>
          <cell r="F3480" t="str">
            <v/>
          </cell>
          <cell r="G3480" t="str">
            <v xml:space="preserve">  .  .</v>
          </cell>
          <cell r="H3480">
            <v>169893.91</v>
          </cell>
          <cell r="I3480">
            <v>0</v>
          </cell>
          <cell r="J3480">
            <v>0</v>
          </cell>
          <cell r="K3480">
            <v>169893.91</v>
          </cell>
          <cell r="L3480">
            <v>0</v>
          </cell>
          <cell r="M3480">
            <v>991.05</v>
          </cell>
          <cell r="N3480">
            <v>991.05</v>
          </cell>
          <cell r="O3480">
            <v>28730.53</v>
          </cell>
          <cell r="P3480">
            <v>141163.38</v>
          </cell>
          <cell r="Q3480">
            <v>849.47</v>
          </cell>
          <cell r="R3480">
            <v>123</v>
          </cell>
          <cell r="S3480">
            <v>935</v>
          </cell>
          <cell r="T3480" t="str">
            <v>Амортизация Подъем воды</v>
          </cell>
          <cell r="U3480">
            <v>180000</v>
          </cell>
          <cell r="V3480">
            <v>27</v>
          </cell>
          <cell r="W3480">
            <v>15</v>
          </cell>
          <cell r="X3480">
            <v>12</v>
          </cell>
          <cell r="Y3480">
            <v>55.555555555555557</v>
          </cell>
          <cell r="Z3480">
            <v>100000</v>
          </cell>
          <cell r="AA3480">
            <v>80000</v>
          </cell>
          <cell r="AB3480">
            <v>0.56671921570594297</v>
          </cell>
          <cell r="AC3480">
            <v>-73611.766571583939</v>
          </cell>
          <cell r="AD3480">
            <v>-12448.386571583935</v>
          </cell>
          <cell r="AE3480">
            <v>96282.143428416064</v>
          </cell>
          <cell r="AF3480">
            <v>16282.143428416064</v>
          </cell>
          <cell r="AG3480">
            <v>561.64583666576038</v>
          </cell>
          <cell r="AH3480">
            <v>555.55555555555554</v>
          </cell>
        </row>
        <row r="3481">
          <cell r="A3481">
            <v>6569</v>
          </cell>
          <cell r="B3481" t="str">
            <v>Насос МИГ-8006</v>
          </cell>
          <cell r="C3481">
            <v>20</v>
          </cell>
          <cell r="D3481" t="str">
            <v>5</v>
          </cell>
          <cell r="E3481" t="str">
            <v>11.05.05</v>
          </cell>
          <cell r="F3481" t="str">
            <v/>
          </cell>
          <cell r="G3481" t="str">
            <v xml:space="preserve">  .  .</v>
          </cell>
          <cell r="H3481">
            <v>2957.59</v>
          </cell>
          <cell r="I3481">
            <v>0</v>
          </cell>
          <cell r="J3481">
            <v>0</v>
          </cell>
          <cell r="K3481">
            <v>2957.59</v>
          </cell>
          <cell r="L3481">
            <v>0</v>
          </cell>
          <cell r="M3481">
            <v>49.29</v>
          </cell>
          <cell r="N3481">
            <v>49.29</v>
          </cell>
          <cell r="O3481">
            <v>1428.93</v>
          </cell>
          <cell r="P3481">
            <v>1528.66</v>
          </cell>
          <cell r="Q3481">
            <v>14.79</v>
          </cell>
          <cell r="R3481">
            <v>123</v>
          </cell>
          <cell r="S3481">
            <v>935</v>
          </cell>
          <cell r="T3481" t="str">
            <v>Амортизация (водопровод)</v>
          </cell>
          <cell r="U3481">
            <v>50000</v>
          </cell>
          <cell r="V3481">
            <v>9</v>
          </cell>
          <cell r="W3481">
            <v>6</v>
          </cell>
          <cell r="X3481">
            <v>3</v>
          </cell>
          <cell r="Y3481">
            <v>66.666666666666657</v>
          </cell>
          <cell r="Z3481">
            <v>33333.333333333328</v>
          </cell>
          <cell r="AA3481">
            <v>16666.666666666672</v>
          </cell>
          <cell r="AB3481">
            <v>10.902795040536594</v>
          </cell>
          <cell r="AC3481">
            <v>29288.407583940625</v>
          </cell>
          <cell r="AD3481">
            <v>14150.400917273955</v>
          </cell>
          <cell r="AE3481">
            <v>32245.997583940625</v>
          </cell>
          <cell r="AF3481">
            <v>15579.330917273955</v>
          </cell>
          <cell r="AG3481">
            <v>537.43329306567705</v>
          </cell>
          <cell r="AH3481">
            <v>462.96296296296299</v>
          </cell>
        </row>
        <row r="3482">
          <cell r="A3482">
            <v>6570</v>
          </cell>
          <cell r="B3482" t="str">
            <v>Электромясорубка</v>
          </cell>
          <cell r="C3482">
            <v>15</v>
          </cell>
          <cell r="D3482" t="str">
            <v>7</v>
          </cell>
          <cell r="E3482" t="str">
            <v>11.05.05</v>
          </cell>
          <cell r="F3482" t="str">
            <v/>
          </cell>
          <cell r="G3482" t="str">
            <v xml:space="preserve">  .  .</v>
          </cell>
          <cell r="H3482">
            <v>30084</v>
          </cell>
          <cell r="I3482">
            <v>0</v>
          </cell>
          <cell r="J3482">
            <v>0</v>
          </cell>
          <cell r="K3482">
            <v>30084</v>
          </cell>
          <cell r="L3482">
            <v>0</v>
          </cell>
          <cell r="M3482">
            <v>376.05</v>
          </cell>
          <cell r="N3482">
            <v>376.05</v>
          </cell>
          <cell r="O3482">
            <v>10901.69</v>
          </cell>
          <cell r="P3482">
            <v>19182.310000000001</v>
          </cell>
          <cell r="Q3482">
            <v>150.41999999999999</v>
          </cell>
          <cell r="R3482">
            <v>123</v>
          </cell>
          <cell r="S3482">
            <v>821.3</v>
          </cell>
          <cell r="T3482" t="str">
            <v>За счет прибыли</v>
          </cell>
          <cell r="U3482">
            <v>40000</v>
          </cell>
          <cell r="V3482">
            <v>13</v>
          </cell>
          <cell r="W3482">
            <v>8</v>
          </cell>
          <cell r="X3482">
            <v>5</v>
          </cell>
          <cell r="Y3482">
            <v>61.53846153846154</v>
          </cell>
          <cell r="Z3482">
            <v>24615.384615384617</v>
          </cell>
          <cell r="AA3482">
            <v>15384.615384615383</v>
          </cell>
          <cell r="AB3482">
            <v>0.80202099666908633</v>
          </cell>
          <cell r="AC3482">
            <v>-5956.0003362072057</v>
          </cell>
          <cell r="AD3482">
            <v>-2158.3057208225891</v>
          </cell>
          <cell r="AE3482">
            <v>24127.999663792794</v>
          </cell>
          <cell r="AF3482">
            <v>8743.3842791774114</v>
          </cell>
          <cell r="AG3482">
            <v>301.59999579740992</v>
          </cell>
          <cell r="AH3482">
            <v>256.41025641025641</v>
          </cell>
        </row>
        <row r="3483">
          <cell r="A3483">
            <v>6571</v>
          </cell>
          <cell r="B3483" t="str">
            <v>А/машина ГАЗ 31029 М 266 AZ</v>
          </cell>
          <cell r="C3483">
            <v>10</v>
          </cell>
          <cell r="D3483" t="str">
            <v>10</v>
          </cell>
          <cell r="E3483" t="str">
            <v>11.05.05</v>
          </cell>
          <cell r="F3483" t="str">
            <v>V двиг 2000, легк, № двиг 40032472, № куз 0345572</v>
          </cell>
          <cell r="G3483" t="str">
            <v>01.01.94</v>
          </cell>
          <cell r="H3483">
            <v>413060.18</v>
          </cell>
          <cell r="I3483">
            <v>0</v>
          </cell>
          <cell r="J3483">
            <v>0</v>
          </cell>
          <cell r="K3483">
            <v>413060.18</v>
          </cell>
          <cell r="L3483">
            <v>0</v>
          </cell>
          <cell r="M3483">
            <v>3442.17</v>
          </cell>
          <cell r="N3483">
            <v>3442.17</v>
          </cell>
          <cell r="O3483">
            <v>92904.17</v>
          </cell>
          <cell r="P3483">
            <v>320156.01</v>
          </cell>
          <cell r="Q3483">
            <v>2065.3000000000002</v>
          </cell>
          <cell r="R3483">
            <v>124</v>
          </cell>
          <cell r="S3483">
            <v>821.1</v>
          </cell>
          <cell r="T3483" t="str">
            <v>амортизация (канализация)</v>
          </cell>
          <cell r="U3483">
            <v>150000</v>
          </cell>
          <cell r="V3483">
            <v>21</v>
          </cell>
          <cell r="W3483">
            <v>13</v>
          </cell>
          <cell r="X3483">
            <v>8</v>
          </cell>
          <cell r="Y3483">
            <v>61.904761904761905</v>
          </cell>
          <cell r="Z3483">
            <v>92857.142857142855</v>
          </cell>
          <cell r="AA3483">
            <v>57142.857142857145</v>
          </cell>
          <cell r="AB3483">
            <v>0.17848441184301722</v>
          </cell>
          <cell r="AC3483">
            <v>-339335.37671692914</v>
          </cell>
          <cell r="AD3483">
            <v>-76322.223859786318</v>
          </cell>
          <cell r="AE3483">
            <v>73724.803283070854</v>
          </cell>
          <cell r="AF3483">
            <v>16581.94614021368</v>
          </cell>
          <cell r="AG3483">
            <v>614.37336069225705</v>
          </cell>
          <cell r="AH3483">
            <v>595.2380952380953</v>
          </cell>
        </row>
        <row r="3484">
          <cell r="A3484">
            <v>6572</v>
          </cell>
          <cell r="B3484" t="str">
            <v>А/машина ГАЗ 3110 М 328 АZ</v>
          </cell>
          <cell r="C3484">
            <v>10</v>
          </cell>
          <cell r="D3484" t="str">
            <v>10</v>
          </cell>
          <cell r="E3484" t="str">
            <v>11.05.05</v>
          </cell>
          <cell r="F3484" t="str">
            <v>V двиг 2000, легк, № двиг 3227711, № куз 0162955, № рамы 738959</v>
          </cell>
          <cell r="G3484" t="str">
            <v>01.01.98</v>
          </cell>
          <cell r="H3484">
            <v>419673</v>
          </cell>
          <cell r="I3484">
            <v>0</v>
          </cell>
          <cell r="J3484">
            <v>0</v>
          </cell>
          <cell r="K3484">
            <v>419673</v>
          </cell>
          <cell r="L3484">
            <v>0</v>
          </cell>
          <cell r="M3484">
            <v>3497.28</v>
          </cell>
          <cell r="N3484">
            <v>3497.28</v>
          </cell>
          <cell r="O3484">
            <v>101386.14</v>
          </cell>
          <cell r="P3484">
            <v>318286.86</v>
          </cell>
          <cell r="Q3484">
            <v>2098.37</v>
          </cell>
          <cell r="R3484">
            <v>124</v>
          </cell>
          <cell r="S3484">
            <v>935</v>
          </cell>
          <cell r="T3484" t="str">
            <v>Амортизация (водопровод)</v>
          </cell>
          <cell r="U3484">
            <v>255000</v>
          </cell>
          <cell r="V3484">
            <v>17</v>
          </cell>
          <cell r="W3484">
            <v>9</v>
          </cell>
          <cell r="X3484">
            <v>8</v>
          </cell>
          <cell r="Y3484">
            <v>52.941176470588239</v>
          </cell>
          <cell r="Z3484">
            <v>135000</v>
          </cell>
          <cell r="AA3484">
            <v>120000</v>
          </cell>
          <cell r="AB3484">
            <v>0.37701839152266609</v>
          </cell>
          <cell r="AC3484">
            <v>-261448.56057450816</v>
          </cell>
          <cell r="AD3484">
            <v>-63161.700574508162</v>
          </cell>
          <cell r="AE3484">
            <v>158224.43942549184</v>
          </cell>
          <cell r="AF3484">
            <v>38224.439425491837</v>
          </cell>
          <cell r="AG3484">
            <v>1318.536995212432</v>
          </cell>
          <cell r="AH3484">
            <v>1250</v>
          </cell>
        </row>
        <row r="3485">
          <cell r="A3485">
            <v>6573</v>
          </cell>
          <cell r="B3485" t="str">
            <v>Эл двигатель 22 квт</v>
          </cell>
          <cell r="C3485">
            <v>10</v>
          </cell>
          <cell r="D3485" t="str">
            <v>10</v>
          </cell>
          <cell r="E3485" t="str">
            <v>11.05.05</v>
          </cell>
          <cell r="F3485" t="str">
            <v/>
          </cell>
          <cell r="G3485" t="str">
            <v xml:space="preserve">  .  .</v>
          </cell>
          <cell r="H3485">
            <v>24223.74</v>
          </cell>
          <cell r="I3485">
            <v>0</v>
          </cell>
          <cell r="J3485">
            <v>0</v>
          </cell>
          <cell r="K3485">
            <v>24223.74</v>
          </cell>
          <cell r="L3485">
            <v>0</v>
          </cell>
          <cell r="M3485">
            <v>201.86</v>
          </cell>
          <cell r="N3485">
            <v>201.86</v>
          </cell>
          <cell r="O3485">
            <v>5851.94</v>
          </cell>
          <cell r="P3485">
            <v>18371.8</v>
          </cell>
          <cell r="Q3485">
            <v>121.12</v>
          </cell>
          <cell r="R3485">
            <v>123</v>
          </cell>
          <cell r="S3485">
            <v>935</v>
          </cell>
          <cell r="T3485" t="str">
            <v>Амортизация (водопровод)</v>
          </cell>
          <cell r="U3485">
            <v>138000</v>
          </cell>
          <cell r="V3485">
            <v>19</v>
          </cell>
          <cell r="W3485">
            <v>11</v>
          </cell>
          <cell r="X3485">
            <v>8</v>
          </cell>
          <cell r="Y3485">
            <v>57.894736842105267</v>
          </cell>
          <cell r="Z3485">
            <v>79894.736842105267</v>
          </cell>
          <cell r="AA3485">
            <v>58105.263157894733</v>
          </cell>
          <cell r="AB3485">
            <v>3.1627419827069061</v>
          </cell>
          <cell r="AC3485">
            <v>52389.699476176596</v>
          </cell>
          <cell r="AD3485">
            <v>12656.236318281852</v>
          </cell>
          <cell r="AE3485">
            <v>76613.439476176602</v>
          </cell>
          <cell r="AF3485">
            <v>18508.17631828185</v>
          </cell>
          <cell r="AG3485">
            <v>638.44532896813837</v>
          </cell>
          <cell r="AH3485">
            <v>605.26315789473688</v>
          </cell>
        </row>
        <row r="3486">
          <cell r="A3486">
            <v>6574</v>
          </cell>
          <cell r="B3486" t="str">
            <v>Футляр для контейнеров</v>
          </cell>
          <cell r="C3486">
            <v>8</v>
          </cell>
          <cell r="D3486" t="str">
            <v>13</v>
          </cell>
          <cell r="E3486" t="str">
            <v>11.05.05</v>
          </cell>
          <cell r="F3486" t="str">
            <v/>
          </cell>
          <cell r="G3486" t="str">
            <v xml:space="preserve">  .  .</v>
          </cell>
          <cell r="H3486">
            <v>186793.27</v>
          </cell>
          <cell r="I3486">
            <v>0</v>
          </cell>
          <cell r="J3486">
            <v>0</v>
          </cell>
          <cell r="K3486">
            <v>186793.27</v>
          </cell>
          <cell r="L3486">
            <v>0</v>
          </cell>
          <cell r="M3486">
            <v>1245.29</v>
          </cell>
          <cell r="N3486">
            <v>1245.29</v>
          </cell>
          <cell r="O3486">
            <v>36100.949999999997</v>
          </cell>
          <cell r="P3486">
            <v>150692.32</v>
          </cell>
          <cell r="Q3486">
            <v>933.97</v>
          </cell>
          <cell r="R3486">
            <v>123</v>
          </cell>
          <cell r="S3486">
            <v>935</v>
          </cell>
          <cell r="T3486" t="str">
            <v>амортизация (Очистка воды)</v>
          </cell>
          <cell r="U3486">
            <v>197000</v>
          </cell>
          <cell r="V3486">
            <v>25</v>
          </cell>
          <cell r="W3486">
            <v>14</v>
          </cell>
          <cell r="X3486">
            <v>11</v>
          </cell>
          <cell r="Y3486">
            <v>56</v>
          </cell>
          <cell r="Z3486">
            <v>110320</v>
          </cell>
          <cell r="AA3486">
            <v>86680</v>
          </cell>
          <cell r="AB3486">
            <v>0.57521179579689263</v>
          </cell>
          <cell r="AC3486">
            <v>-79347.577720526169</v>
          </cell>
          <cell r="AD3486">
            <v>-15335.257720526166</v>
          </cell>
          <cell r="AE3486">
            <v>107445.69227947382</v>
          </cell>
          <cell r="AF3486">
            <v>20765.692279473831</v>
          </cell>
          <cell r="AG3486">
            <v>716.30461519649214</v>
          </cell>
          <cell r="AH3486">
            <v>656.66666666666663</v>
          </cell>
        </row>
        <row r="3487">
          <cell r="A3487">
            <v>6575</v>
          </cell>
          <cell r="B3487" t="str">
            <v>Осцилограф</v>
          </cell>
          <cell r="C3487">
            <v>10</v>
          </cell>
          <cell r="D3487" t="str">
            <v>10</v>
          </cell>
          <cell r="E3487" t="str">
            <v>11.05.05</v>
          </cell>
          <cell r="F3487" t="str">
            <v/>
          </cell>
          <cell r="G3487" t="str">
            <v xml:space="preserve">  .  .</v>
          </cell>
          <cell r="H3487">
            <v>16765</v>
          </cell>
          <cell r="I3487">
            <v>0</v>
          </cell>
          <cell r="J3487">
            <v>0</v>
          </cell>
          <cell r="K3487">
            <v>16765</v>
          </cell>
          <cell r="L3487">
            <v>0</v>
          </cell>
          <cell r="M3487">
            <v>139.71</v>
          </cell>
          <cell r="N3487">
            <v>139.71</v>
          </cell>
          <cell r="O3487">
            <v>4050.19</v>
          </cell>
          <cell r="P3487">
            <v>12714.81</v>
          </cell>
          <cell r="Q3487">
            <v>83.83</v>
          </cell>
          <cell r="R3487">
            <v>123</v>
          </cell>
          <cell r="S3487">
            <v>821.1</v>
          </cell>
          <cell r="T3487" t="str">
            <v>амортизация (канализация)</v>
          </cell>
          <cell r="U3487">
            <v>10000</v>
          </cell>
          <cell r="V3487">
            <v>19</v>
          </cell>
          <cell r="W3487">
            <v>11</v>
          </cell>
          <cell r="X3487">
            <v>8</v>
          </cell>
          <cell r="Y3487">
            <v>57.894736842105267</v>
          </cell>
          <cell r="Z3487">
            <v>5789.4736842105267</v>
          </cell>
          <cell r="AA3487">
            <v>4210.5263157894733</v>
          </cell>
          <cell r="AB3487">
            <v>0.33115133578790978</v>
          </cell>
          <cell r="AC3487">
            <v>-11213.247855515692</v>
          </cell>
          <cell r="AD3487">
            <v>-2708.964171305166</v>
          </cell>
          <cell r="AE3487">
            <v>5551.7521444843078</v>
          </cell>
          <cell r="AF3487">
            <v>1341.225828694834</v>
          </cell>
          <cell r="AG3487">
            <v>46.264601204035898</v>
          </cell>
          <cell r="AH3487">
            <v>43.859649122807014</v>
          </cell>
        </row>
        <row r="3488">
          <cell r="A3488">
            <v>6576</v>
          </cell>
          <cell r="B3488" t="str">
            <v>Прибор ДРК-С 3 нас. станция</v>
          </cell>
          <cell r="C3488">
            <v>10</v>
          </cell>
          <cell r="D3488" t="str">
            <v>10</v>
          </cell>
          <cell r="E3488" t="str">
            <v>11.05.05</v>
          </cell>
          <cell r="F3488" t="str">
            <v/>
          </cell>
          <cell r="G3488" t="str">
            <v xml:space="preserve">  .  .</v>
          </cell>
          <cell r="H3488">
            <v>88016.22</v>
          </cell>
          <cell r="I3488">
            <v>0</v>
          </cell>
          <cell r="J3488">
            <v>0</v>
          </cell>
          <cell r="K3488">
            <v>88016.22</v>
          </cell>
          <cell r="L3488">
            <v>0</v>
          </cell>
          <cell r="M3488">
            <v>733.47</v>
          </cell>
          <cell r="N3488">
            <v>733.47</v>
          </cell>
          <cell r="O3488">
            <v>21263.29</v>
          </cell>
          <cell r="P3488">
            <v>66752.929999999993</v>
          </cell>
          <cell r="Q3488">
            <v>440.08</v>
          </cell>
          <cell r="R3488">
            <v>123</v>
          </cell>
          <cell r="S3488">
            <v>935</v>
          </cell>
          <cell r="T3488" t="str">
            <v>Амортизация Подъем воды</v>
          </cell>
          <cell r="U3488">
            <v>272000</v>
          </cell>
          <cell r="V3488">
            <v>19</v>
          </cell>
          <cell r="W3488">
            <v>11</v>
          </cell>
          <cell r="X3488">
            <v>8</v>
          </cell>
          <cell r="Y3488">
            <v>57.894736842105267</v>
          </cell>
          <cell r="Z3488">
            <v>157473.68421052632</v>
          </cell>
          <cell r="AA3488">
            <v>114526.31578947368</v>
          </cell>
          <cell r="AB3488">
            <v>1.7156747395129126</v>
          </cell>
          <cell r="AC3488">
            <v>62990.985321411223</v>
          </cell>
          <cell r="AD3488">
            <v>15217.599531937522</v>
          </cell>
          <cell r="AE3488">
            <v>151007.20532141122</v>
          </cell>
          <cell r="AF3488">
            <v>36480.889531937522</v>
          </cell>
          <cell r="AG3488">
            <v>1258.393377678427</v>
          </cell>
          <cell r="AH3488">
            <v>1192.9824561403509</v>
          </cell>
        </row>
        <row r="3489">
          <cell r="A3489">
            <v>6578</v>
          </cell>
          <cell r="B3489" t="str">
            <v>Компьютер в сборе Genuine Intel c LG 520</v>
          </cell>
          <cell r="C3489">
            <v>30</v>
          </cell>
          <cell r="D3489" t="str">
            <v>3</v>
          </cell>
          <cell r="E3489" t="str">
            <v>11.05.05</v>
          </cell>
          <cell r="F3489" t="str">
            <v/>
          </cell>
          <cell r="G3489" t="str">
            <v xml:space="preserve">  .  .</v>
          </cell>
          <cell r="H3489">
            <v>0.01</v>
          </cell>
          <cell r="I3489">
            <v>0</v>
          </cell>
          <cell r="J3489">
            <v>0</v>
          </cell>
          <cell r="K3489">
            <v>0.01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0.01</v>
          </cell>
          <cell r="Q3489">
            <v>0</v>
          </cell>
          <cell r="R3489">
            <v>123</v>
          </cell>
          <cell r="S3489">
            <v>821.1</v>
          </cell>
          <cell r="T3489" t="str">
            <v>Канализация (амортизация)</v>
          </cell>
          <cell r="U3489">
            <v>9000</v>
          </cell>
          <cell r="V3489">
            <v>5</v>
          </cell>
          <cell r="W3489">
            <v>4</v>
          </cell>
          <cell r="X3489">
            <v>1</v>
          </cell>
          <cell r="Y3489">
            <v>80</v>
          </cell>
          <cell r="Z3489">
            <v>7200</v>
          </cell>
          <cell r="AA3489">
            <v>1800</v>
          </cell>
          <cell r="AB3489">
            <v>180000</v>
          </cell>
          <cell r="AC3489">
            <v>1799.99</v>
          </cell>
          <cell r="AD3489">
            <v>0</v>
          </cell>
          <cell r="AE3489">
            <v>1800</v>
          </cell>
          <cell r="AF3489">
            <v>0</v>
          </cell>
          <cell r="AG3489">
            <v>45</v>
          </cell>
          <cell r="AH3489">
            <v>150</v>
          </cell>
        </row>
        <row r="3490">
          <cell r="A3490">
            <v>6579</v>
          </cell>
          <cell r="B3490" t="str">
            <v>Принтер</v>
          </cell>
          <cell r="C3490">
            <v>14.3</v>
          </cell>
          <cell r="D3490" t="str">
            <v>7</v>
          </cell>
          <cell r="E3490" t="str">
            <v>11.05.05</v>
          </cell>
          <cell r="F3490" t="str">
            <v/>
          </cell>
          <cell r="G3490" t="str">
            <v xml:space="preserve">  .  .</v>
          </cell>
          <cell r="H3490">
            <v>5042.58</v>
          </cell>
          <cell r="I3490">
            <v>0</v>
          </cell>
          <cell r="J3490">
            <v>0</v>
          </cell>
          <cell r="K3490">
            <v>5042.58</v>
          </cell>
          <cell r="L3490">
            <v>0</v>
          </cell>
          <cell r="M3490">
            <v>60.09</v>
          </cell>
          <cell r="N3490">
            <v>60.09</v>
          </cell>
          <cell r="O3490">
            <v>1742.01</v>
          </cell>
          <cell r="P3490">
            <v>3300.57</v>
          </cell>
          <cell r="Q3490">
            <v>25.21</v>
          </cell>
          <cell r="R3490">
            <v>123</v>
          </cell>
          <cell r="S3490">
            <v>821.1</v>
          </cell>
          <cell r="T3490" t="str">
            <v>амортизация (канализация)</v>
          </cell>
          <cell r="U3490">
            <v>21000</v>
          </cell>
          <cell r="V3490">
            <v>9</v>
          </cell>
          <cell r="W3490">
            <v>8</v>
          </cell>
          <cell r="X3490">
            <v>1</v>
          </cell>
          <cell r="Y3490">
            <v>88.888888888888886</v>
          </cell>
          <cell r="Z3490">
            <v>18666.666666666664</v>
          </cell>
          <cell r="AA3490">
            <v>2333.3333333333358</v>
          </cell>
          <cell r="AB3490">
            <v>0.706948597767457</v>
          </cell>
          <cell r="AC3490">
            <v>-1477.7351398697765</v>
          </cell>
          <cell r="AD3490">
            <v>-510.49847320311233</v>
          </cell>
          <cell r="AE3490">
            <v>3564.8448601302234</v>
          </cell>
          <cell r="AF3490">
            <v>1231.5115267968877</v>
          </cell>
          <cell r="AG3490">
            <v>42.481067916551829</v>
          </cell>
          <cell r="AH3490">
            <v>194.44444444444446</v>
          </cell>
        </row>
        <row r="3491">
          <cell r="A3491">
            <v>6580</v>
          </cell>
          <cell r="B3491" t="str">
            <v>Насос К 290/30 (без двигателя)</v>
          </cell>
          <cell r="C3491">
            <v>12.5</v>
          </cell>
          <cell r="D3491" t="str">
            <v>8</v>
          </cell>
          <cell r="E3491" t="str">
            <v>11.05.05</v>
          </cell>
          <cell r="F3491" t="str">
            <v/>
          </cell>
          <cell r="G3491" t="str">
            <v xml:space="preserve">  .  .</v>
          </cell>
          <cell r="H3491">
            <v>20175.89</v>
          </cell>
          <cell r="I3491">
            <v>0</v>
          </cell>
          <cell r="J3491">
            <v>0</v>
          </cell>
          <cell r="K3491">
            <v>20175.89</v>
          </cell>
          <cell r="L3491">
            <v>0</v>
          </cell>
          <cell r="M3491">
            <v>210.17</v>
          </cell>
          <cell r="N3491">
            <v>210.17</v>
          </cell>
          <cell r="O3491">
            <v>6092.81</v>
          </cell>
          <cell r="P3491">
            <v>14083.08</v>
          </cell>
          <cell r="Q3491">
            <v>100.88</v>
          </cell>
          <cell r="R3491">
            <v>123</v>
          </cell>
          <cell r="S3491">
            <v>935</v>
          </cell>
          <cell r="T3491" t="str">
            <v>Амортизация (водопровод)</v>
          </cell>
          <cell r="U3491">
            <v>44160</v>
          </cell>
          <cell r="V3491">
            <v>15</v>
          </cell>
          <cell r="W3491">
            <v>9</v>
          </cell>
          <cell r="X3491">
            <v>6</v>
          </cell>
          <cell r="Y3491">
            <v>60</v>
          </cell>
          <cell r="Z3491">
            <v>26496</v>
          </cell>
          <cell r="AA3491">
            <v>17664</v>
          </cell>
          <cell r="AB3491">
            <v>1.2542710827461039</v>
          </cell>
          <cell r="AC3491">
            <v>5130.1453956662881</v>
          </cell>
          <cell r="AD3491">
            <v>1549.2253956662889</v>
          </cell>
          <cell r="AE3491">
            <v>25306.035395666288</v>
          </cell>
          <cell r="AF3491">
            <v>7642.0353956662893</v>
          </cell>
          <cell r="AG3491">
            <v>263.60453537152381</v>
          </cell>
          <cell r="AH3491">
            <v>245.33333333333334</v>
          </cell>
        </row>
        <row r="3492">
          <cell r="A3492">
            <v>6581</v>
          </cell>
          <cell r="B3492" t="str">
            <v>Насос К 90-55 (без двигателя)</v>
          </cell>
          <cell r="C3492">
            <v>12.5</v>
          </cell>
          <cell r="D3492" t="str">
            <v>8</v>
          </cell>
          <cell r="E3492" t="str">
            <v>11.05.05</v>
          </cell>
          <cell r="F3492" t="str">
            <v/>
          </cell>
          <cell r="G3492" t="str">
            <v xml:space="preserve">  .  .</v>
          </cell>
          <cell r="H3492">
            <v>15619.9</v>
          </cell>
          <cell r="I3492">
            <v>0</v>
          </cell>
          <cell r="J3492">
            <v>0</v>
          </cell>
          <cell r="K3492">
            <v>15619.9</v>
          </cell>
          <cell r="L3492">
            <v>0</v>
          </cell>
          <cell r="M3492">
            <v>162.71</v>
          </cell>
          <cell r="N3492">
            <v>162.71</v>
          </cell>
          <cell r="O3492">
            <v>4716.95</v>
          </cell>
          <cell r="P3492">
            <v>10902.95</v>
          </cell>
          <cell r="Q3492">
            <v>78.099999999999994</v>
          </cell>
          <cell r="R3492">
            <v>123</v>
          </cell>
          <cell r="S3492">
            <v>935</v>
          </cell>
          <cell r="T3492" t="str">
            <v>Амортизация (водопровод)</v>
          </cell>
          <cell r="U3492">
            <v>48000</v>
          </cell>
          <cell r="V3492">
            <v>15</v>
          </cell>
          <cell r="W3492">
            <v>9</v>
          </cell>
          <cell r="X3492">
            <v>6</v>
          </cell>
          <cell r="Y3492">
            <v>60</v>
          </cell>
          <cell r="Z3492">
            <v>28800</v>
          </cell>
          <cell r="AA3492">
            <v>19200</v>
          </cell>
          <cell r="AB3492">
            <v>1.7609912913477543</v>
          </cell>
          <cell r="AC3492">
            <v>11886.607871722788</v>
          </cell>
          <cell r="AD3492">
            <v>3589.55787172279</v>
          </cell>
          <cell r="AE3492">
            <v>27506.507871722788</v>
          </cell>
          <cell r="AF3492">
            <v>8306.5078717227898</v>
          </cell>
          <cell r="AG3492">
            <v>286.52612366377906</v>
          </cell>
          <cell r="AH3492">
            <v>266.66666666666669</v>
          </cell>
        </row>
        <row r="3493">
          <cell r="A3493">
            <v>6582</v>
          </cell>
          <cell r="B3493" t="str">
            <v>Насос К 80-50-200 (без двигателя)</v>
          </cell>
          <cell r="C3493">
            <v>12.5</v>
          </cell>
          <cell r="D3493" t="str">
            <v>8</v>
          </cell>
          <cell r="E3493" t="str">
            <v>11.05.05</v>
          </cell>
          <cell r="F3493" t="str">
            <v/>
          </cell>
          <cell r="G3493" t="str">
            <v xml:space="preserve">  .  .</v>
          </cell>
          <cell r="H3493">
            <v>12691.3</v>
          </cell>
          <cell r="I3493">
            <v>0</v>
          </cell>
          <cell r="J3493">
            <v>0</v>
          </cell>
          <cell r="K3493">
            <v>12691.3</v>
          </cell>
          <cell r="L3493">
            <v>0</v>
          </cell>
          <cell r="M3493">
            <v>132.19999999999999</v>
          </cell>
          <cell r="N3493">
            <v>132.19999999999999</v>
          </cell>
          <cell r="O3493">
            <v>3832.48</v>
          </cell>
          <cell r="P3493">
            <v>8858.82</v>
          </cell>
          <cell r="Q3493">
            <v>63.46</v>
          </cell>
          <cell r="R3493">
            <v>123</v>
          </cell>
          <cell r="S3493">
            <v>935</v>
          </cell>
          <cell r="T3493" t="str">
            <v>Амортизация (водопровод)</v>
          </cell>
          <cell r="U3493">
            <v>81900</v>
          </cell>
          <cell r="V3493">
            <v>15</v>
          </cell>
          <cell r="W3493">
            <v>9</v>
          </cell>
          <cell r="X3493">
            <v>6</v>
          </cell>
          <cell r="Y3493">
            <v>60</v>
          </cell>
          <cell r="Z3493">
            <v>49140</v>
          </cell>
          <cell r="AA3493">
            <v>32760</v>
          </cell>
          <cell r="AB3493">
            <v>3.6980094414380247</v>
          </cell>
          <cell r="AC3493">
            <v>34241.247224122402</v>
          </cell>
          <cell r="AD3493">
            <v>10340.067224122402</v>
          </cell>
          <cell r="AE3493">
            <v>46932.547224122405</v>
          </cell>
          <cell r="AF3493">
            <v>14172.547224122402</v>
          </cell>
          <cell r="AG3493">
            <v>488.88070025127507</v>
          </cell>
          <cell r="AH3493">
            <v>455</v>
          </cell>
        </row>
        <row r="3494">
          <cell r="A3494">
            <v>6583</v>
          </cell>
          <cell r="B3494" t="str">
            <v>Насос К 80/50-200 (без двигателя)</v>
          </cell>
          <cell r="C3494">
            <v>12.5</v>
          </cell>
          <cell r="D3494" t="str">
            <v>8</v>
          </cell>
          <cell r="E3494" t="str">
            <v>11.05.05</v>
          </cell>
          <cell r="F3494" t="str">
            <v/>
          </cell>
          <cell r="G3494" t="str">
            <v xml:space="preserve">  .  .</v>
          </cell>
          <cell r="H3494">
            <v>12691.3</v>
          </cell>
          <cell r="I3494">
            <v>0</v>
          </cell>
          <cell r="J3494">
            <v>0</v>
          </cell>
          <cell r="K3494">
            <v>12691.3</v>
          </cell>
          <cell r="L3494">
            <v>0</v>
          </cell>
          <cell r="M3494">
            <v>132.19999999999999</v>
          </cell>
          <cell r="N3494">
            <v>132.19999999999999</v>
          </cell>
          <cell r="O3494">
            <v>3832.48</v>
          </cell>
          <cell r="P3494">
            <v>8858.82</v>
          </cell>
          <cell r="Q3494">
            <v>63.46</v>
          </cell>
          <cell r="R3494">
            <v>123</v>
          </cell>
          <cell r="S3494">
            <v>935</v>
          </cell>
          <cell r="T3494" t="str">
            <v>Амортизация (водопровод)</v>
          </cell>
          <cell r="U3494">
            <v>81900</v>
          </cell>
          <cell r="V3494">
            <v>15</v>
          </cell>
          <cell r="W3494">
            <v>9</v>
          </cell>
          <cell r="X3494">
            <v>6</v>
          </cell>
          <cell r="Y3494">
            <v>60</v>
          </cell>
          <cell r="Z3494">
            <v>49140</v>
          </cell>
          <cell r="AA3494">
            <v>32760</v>
          </cell>
          <cell r="AB3494">
            <v>3.6980094414380247</v>
          </cell>
          <cell r="AC3494">
            <v>34241.247224122402</v>
          </cell>
          <cell r="AD3494">
            <v>10340.067224122402</v>
          </cell>
          <cell r="AE3494">
            <v>46932.547224122405</v>
          </cell>
          <cell r="AF3494">
            <v>14172.547224122402</v>
          </cell>
          <cell r="AG3494">
            <v>488.88070025127507</v>
          </cell>
          <cell r="AH3494">
            <v>455</v>
          </cell>
        </row>
        <row r="3495">
          <cell r="A3495">
            <v>6584</v>
          </cell>
          <cell r="B3495" t="str">
            <v>Насос с эл,двигателем 2к6</v>
          </cell>
          <cell r="C3495">
            <v>12.5</v>
          </cell>
          <cell r="D3495" t="str">
            <v>8</v>
          </cell>
          <cell r="E3495" t="str">
            <v>11.05.05</v>
          </cell>
          <cell r="F3495" t="str">
            <v/>
          </cell>
          <cell r="G3495" t="str">
            <v xml:space="preserve">  .  .</v>
          </cell>
          <cell r="H3495">
            <v>29287.5</v>
          </cell>
          <cell r="I3495">
            <v>0</v>
          </cell>
          <cell r="J3495">
            <v>0</v>
          </cell>
          <cell r="K3495">
            <v>29287.5</v>
          </cell>
          <cell r="L3495">
            <v>0</v>
          </cell>
          <cell r="M3495">
            <v>305.08</v>
          </cell>
          <cell r="N3495">
            <v>305.08</v>
          </cell>
          <cell r="O3495">
            <v>8844.26</v>
          </cell>
          <cell r="P3495">
            <v>20443.240000000002</v>
          </cell>
          <cell r="Q3495">
            <v>146.44</v>
          </cell>
          <cell r="R3495">
            <v>123</v>
          </cell>
          <cell r="S3495">
            <v>935</v>
          </cell>
          <cell r="T3495" t="str">
            <v>Амортизация (водопровод)</v>
          </cell>
          <cell r="U3495">
            <v>74800</v>
          </cell>
          <cell r="V3495">
            <v>15</v>
          </cell>
          <cell r="W3495">
            <v>9</v>
          </cell>
          <cell r="X3495">
            <v>6</v>
          </cell>
          <cell r="Y3495">
            <v>60</v>
          </cell>
          <cell r="Z3495">
            <v>44880</v>
          </cell>
          <cell r="AA3495">
            <v>29920</v>
          </cell>
          <cell r="AB3495">
            <v>1.4635644839076387</v>
          </cell>
          <cell r="AC3495">
            <v>13576.64482244497</v>
          </cell>
          <cell r="AD3495">
            <v>4099.8848224449721</v>
          </cell>
          <cell r="AE3495">
            <v>42864.14482244497</v>
          </cell>
          <cell r="AF3495">
            <v>12944.144822444972</v>
          </cell>
          <cell r="AG3495">
            <v>446.50150856713509</v>
          </cell>
          <cell r="AH3495">
            <v>415.5555555555556</v>
          </cell>
        </row>
        <row r="3496">
          <cell r="A3496">
            <v>6585</v>
          </cell>
          <cell r="B3496" t="str">
            <v>Насос с эл,двигателем 2к6</v>
          </cell>
          <cell r="C3496">
            <v>12.5</v>
          </cell>
          <cell r="D3496" t="str">
            <v>8</v>
          </cell>
          <cell r="E3496" t="str">
            <v>11.05.05</v>
          </cell>
          <cell r="F3496" t="str">
            <v/>
          </cell>
          <cell r="G3496" t="str">
            <v xml:space="preserve">  .  .</v>
          </cell>
          <cell r="H3496">
            <v>29287.5</v>
          </cell>
          <cell r="I3496">
            <v>0</v>
          </cell>
          <cell r="J3496">
            <v>0</v>
          </cell>
          <cell r="K3496">
            <v>29287.5</v>
          </cell>
          <cell r="L3496">
            <v>0</v>
          </cell>
          <cell r="M3496">
            <v>305.08</v>
          </cell>
          <cell r="N3496">
            <v>305.08</v>
          </cell>
          <cell r="O3496">
            <v>8844.26</v>
          </cell>
          <cell r="P3496">
            <v>20443.240000000002</v>
          </cell>
          <cell r="Q3496">
            <v>146.44</v>
          </cell>
          <cell r="R3496">
            <v>123</v>
          </cell>
          <cell r="S3496">
            <v>935</v>
          </cell>
          <cell r="T3496" t="str">
            <v>Амортизация (водопровод)</v>
          </cell>
          <cell r="U3496">
            <v>74800</v>
          </cell>
          <cell r="V3496">
            <v>15</v>
          </cell>
          <cell r="W3496">
            <v>9</v>
          </cell>
          <cell r="X3496">
            <v>6</v>
          </cell>
          <cell r="Y3496">
            <v>60</v>
          </cell>
          <cell r="Z3496">
            <v>44880</v>
          </cell>
          <cell r="AA3496">
            <v>29920</v>
          </cell>
          <cell r="AB3496">
            <v>1.4635644839076387</v>
          </cell>
          <cell r="AC3496">
            <v>13576.64482244497</v>
          </cell>
          <cell r="AD3496">
            <v>4099.8848224449721</v>
          </cell>
          <cell r="AE3496">
            <v>42864.14482244497</v>
          </cell>
          <cell r="AF3496">
            <v>12944.144822444972</v>
          </cell>
          <cell r="AG3496">
            <v>446.50150856713509</v>
          </cell>
          <cell r="AH3496">
            <v>415.5555555555556</v>
          </cell>
        </row>
        <row r="3497">
          <cell r="A3497">
            <v>6586</v>
          </cell>
          <cell r="B3497" t="str">
            <v>Электропривод 2 зона</v>
          </cell>
          <cell r="C3497">
            <v>12.5</v>
          </cell>
          <cell r="D3497" t="str">
            <v>8</v>
          </cell>
          <cell r="E3497" t="str">
            <v>11.05.05</v>
          </cell>
          <cell r="F3497" t="str">
            <v/>
          </cell>
          <cell r="G3497" t="str">
            <v xml:space="preserve">  .  .</v>
          </cell>
          <cell r="H3497">
            <v>12726.68</v>
          </cell>
          <cell r="I3497">
            <v>0</v>
          </cell>
          <cell r="J3497">
            <v>0</v>
          </cell>
          <cell r="K3497">
            <v>12726.68</v>
          </cell>
          <cell r="L3497">
            <v>0</v>
          </cell>
          <cell r="M3497">
            <v>132.57</v>
          </cell>
          <cell r="N3497">
            <v>132.57</v>
          </cell>
          <cell r="O3497">
            <v>3843.21</v>
          </cell>
          <cell r="P3497">
            <v>8883.4699999999993</v>
          </cell>
          <cell r="Q3497">
            <v>63.63</v>
          </cell>
          <cell r="R3497">
            <v>123</v>
          </cell>
          <cell r="S3497">
            <v>935</v>
          </cell>
          <cell r="T3497" t="str">
            <v>Амортизация Подъем воды</v>
          </cell>
          <cell r="U3497">
            <v>16920</v>
          </cell>
          <cell r="V3497">
            <v>15</v>
          </cell>
          <cell r="W3497">
            <v>9</v>
          </cell>
          <cell r="X3497">
            <v>6</v>
          </cell>
          <cell r="Y3497">
            <v>60</v>
          </cell>
          <cell r="Z3497">
            <v>10152</v>
          </cell>
          <cell r="AA3497">
            <v>6768</v>
          </cell>
          <cell r="AB3497">
            <v>0.76186445161631666</v>
          </cell>
          <cell r="AC3497">
            <v>-3030.6749209036552</v>
          </cell>
          <cell r="AD3497">
            <v>-915.20492090365588</v>
          </cell>
          <cell r="AE3497">
            <v>9696.0050790963451</v>
          </cell>
          <cell r="AF3497">
            <v>2928.0050790963442</v>
          </cell>
          <cell r="AG3497">
            <v>101.00005290725359</v>
          </cell>
          <cell r="AH3497">
            <v>94</v>
          </cell>
        </row>
        <row r="3498">
          <cell r="A3498">
            <v>6587</v>
          </cell>
          <cell r="B3498" t="str">
            <v>Электропривод 2 зона</v>
          </cell>
          <cell r="C3498">
            <v>12.5</v>
          </cell>
          <cell r="D3498" t="str">
            <v>8</v>
          </cell>
          <cell r="E3498" t="str">
            <v>11.05.05</v>
          </cell>
          <cell r="F3498" t="str">
            <v/>
          </cell>
          <cell r="G3498" t="str">
            <v xml:space="preserve">  .  .</v>
          </cell>
          <cell r="H3498">
            <v>12726.68</v>
          </cell>
          <cell r="I3498">
            <v>0</v>
          </cell>
          <cell r="J3498">
            <v>0</v>
          </cell>
          <cell r="K3498">
            <v>12726.68</v>
          </cell>
          <cell r="L3498">
            <v>0</v>
          </cell>
          <cell r="M3498">
            <v>132.57</v>
          </cell>
          <cell r="N3498">
            <v>132.57</v>
          </cell>
          <cell r="O3498">
            <v>3843.21</v>
          </cell>
          <cell r="P3498">
            <v>8883.4699999999993</v>
          </cell>
          <cell r="Q3498">
            <v>63.63</v>
          </cell>
          <cell r="R3498">
            <v>123</v>
          </cell>
          <cell r="S3498">
            <v>935</v>
          </cell>
          <cell r="T3498" t="str">
            <v>Амортизация Подъем воды</v>
          </cell>
          <cell r="U3498">
            <v>16920</v>
          </cell>
          <cell r="V3498">
            <v>15</v>
          </cell>
          <cell r="W3498">
            <v>9</v>
          </cell>
          <cell r="X3498">
            <v>6</v>
          </cell>
          <cell r="Y3498">
            <v>60</v>
          </cell>
          <cell r="Z3498">
            <v>10152</v>
          </cell>
          <cell r="AA3498">
            <v>6768</v>
          </cell>
          <cell r="AB3498">
            <v>0.76186445161631666</v>
          </cell>
          <cell r="AC3498">
            <v>-3030.6749209036552</v>
          </cell>
          <cell r="AD3498">
            <v>-915.20492090365588</v>
          </cell>
          <cell r="AE3498">
            <v>9696.0050790963451</v>
          </cell>
          <cell r="AF3498">
            <v>2928.0050790963442</v>
          </cell>
          <cell r="AG3498">
            <v>101.00005290725359</v>
          </cell>
          <cell r="AH3498">
            <v>94</v>
          </cell>
        </row>
        <row r="3499">
          <cell r="A3499">
            <v>6590</v>
          </cell>
          <cell r="B3499" t="str">
            <v>Эл двигатель АМУ 280 М2</v>
          </cell>
          <cell r="C3499">
            <v>10</v>
          </cell>
          <cell r="D3499" t="str">
            <v>10</v>
          </cell>
          <cell r="E3499" t="str">
            <v>11.05.05</v>
          </cell>
          <cell r="F3499" t="str">
            <v/>
          </cell>
          <cell r="G3499" t="str">
            <v xml:space="preserve">  .  .</v>
          </cell>
          <cell r="H3499">
            <v>36104.01</v>
          </cell>
          <cell r="I3499">
            <v>0</v>
          </cell>
          <cell r="J3499">
            <v>0</v>
          </cell>
          <cell r="K3499">
            <v>36104.01</v>
          </cell>
          <cell r="L3499">
            <v>0</v>
          </cell>
          <cell r="M3499">
            <v>300.87</v>
          </cell>
          <cell r="N3499">
            <v>300.87</v>
          </cell>
          <cell r="O3499">
            <v>9399.1</v>
          </cell>
          <cell r="P3499">
            <v>26704.91</v>
          </cell>
          <cell r="Q3499">
            <v>180.52</v>
          </cell>
          <cell r="R3499">
            <v>123</v>
          </cell>
          <cell r="S3499">
            <v>935</v>
          </cell>
          <cell r="T3499" t="str">
            <v>Амортизация (водопровод)</v>
          </cell>
          <cell r="U3499">
            <v>200000</v>
          </cell>
          <cell r="V3499">
            <v>19</v>
          </cell>
          <cell r="W3499">
            <v>11</v>
          </cell>
          <cell r="X3499">
            <v>8</v>
          </cell>
          <cell r="Y3499">
            <v>57.894736842105267</v>
          </cell>
          <cell r="Z3499">
            <v>115789.47368421053</v>
          </cell>
          <cell r="AA3499">
            <v>84210.526315789466</v>
          </cell>
          <cell r="AB3499">
            <v>3.1533724066394333</v>
          </cell>
          <cell r="AC3499">
            <v>77745.378903034172</v>
          </cell>
          <cell r="AD3499">
            <v>20239.762587244695</v>
          </cell>
          <cell r="AE3499">
            <v>113849.38890303418</v>
          </cell>
          <cell r="AF3499">
            <v>29638.862587244694</v>
          </cell>
          <cell r="AG3499">
            <v>948.74490752528482</v>
          </cell>
          <cell r="AH3499">
            <v>877.19298245614038</v>
          </cell>
        </row>
        <row r="3500">
          <cell r="A3500">
            <v>6595</v>
          </cell>
          <cell r="B3500" t="str">
            <v>Антенна для базового оборудования</v>
          </cell>
          <cell r="C3500">
            <v>12.5</v>
          </cell>
          <cell r="D3500" t="str">
            <v>8</v>
          </cell>
          <cell r="E3500" t="str">
            <v>11.05.05</v>
          </cell>
          <cell r="F3500" t="str">
            <v/>
          </cell>
          <cell r="G3500" t="str">
            <v xml:space="preserve">  .  .</v>
          </cell>
          <cell r="H3500">
            <v>59927.11</v>
          </cell>
          <cell r="I3500">
            <v>0</v>
          </cell>
          <cell r="J3500">
            <v>0</v>
          </cell>
          <cell r="K3500">
            <v>59927.11</v>
          </cell>
          <cell r="L3500">
            <v>0</v>
          </cell>
          <cell r="M3500">
            <v>624.24</v>
          </cell>
          <cell r="N3500">
            <v>624.24</v>
          </cell>
          <cell r="O3500">
            <v>18096.72</v>
          </cell>
          <cell r="P3500">
            <v>41830.39</v>
          </cell>
          <cell r="Q3500">
            <v>299.64</v>
          </cell>
          <cell r="R3500">
            <v>123</v>
          </cell>
          <cell r="S3500">
            <v>821.1</v>
          </cell>
          <cell r="T3500" t="str">
            <v>амортизация (канализация)</v>
          </cell>
          <cell r="U3500">
            <v>80000</v>
          </cell>
          <cell r="V3500">
            <v>15</v>
          </cell>
          <cell r="W3500">
            <v>9</v>
          </cell>
          <cell r="X3500">
            <v>6</v>
          </cell>
          <cell r="Y3500">
            <v>60</v>
          </cell>
          <cell r="Z3500">
            <v>48000</v>
          </cell>
          <cell r="AA3500">
            <v>32000</v>
          </cell>
          <cell r="AB3500">
            <v>0.76499406292888972</v>
          </cell>
          <cell r="AC3500">
            <v>-14083.226641513502</v>
          </cell>
          <cell r="AD3500">
            <v>-4252.8366415135024</v>
          </cell>
          <cell r="AE3500">
            <v>45843.883358486499</v>
          </cell>
          <cell r="AF3500">
            <v>13843.883358486499</v>
          </cell>
          <cell r="AG3500">
            <v>477.54045165090105</v>
          </cell>
          <cell r="AH3500">
            <v>444.4444444444444</v>
          </cell>
        </row>
        <row r="3501">
          <cell r="A3501">
            <v>6596</v>
          </cell>
          <cell r="B3501" t="str">
            <v>Насос фекальный СД 150 пв 22т</v>
          </cell>
          <cell r="C3501">
            <v>12.5</v>
          </cell>
          <cell r="D3501" t="str">
            <v>8</v>
          </cell>
          <cell r="E3501" t="str">
            <v>11.05.05</v>
          </cell>
          <cell r="F3501" t="str">
            <v/>
          </cell>
          <cell r="G3501" t="str">
            <v xml:space="preserve">  .  .</v>
          </cell>
          <cell r="H3501">
            <v>112977.7</v>
          </cell>
          <cell r="I3501">
            <v>0</v>
          </cell>
          <cell r="J3501">
            <v>0</v>
          </cell>
          <cell r="K3501">
            <v>112977.7</v>
          </cell>
          <cell r="L3501">
            <v>0</v>
          </cell>
          <cell r="M3501">
            <v>1176.8499999999999</v>
          </cell>
          <cell r="N3501">
            <v>1176.8499999999999</v>
          </cell>
          <cell r="O3501">
            <v>34116.89</v>
          </cell>
          <cell r="P3501">
            <v>78860.81</v>
          </cell>
          <cell r="Q3501">
            <v>564.89</v>
          </cell>
          <cell r="R3501">
            <v>123</v>
          </cell>
          <cell r="S3501">
            <v>935</v>
          </cell>
          <cell r="T3501" t="str">
            <v>Амортизация Перекачка сточной жидкости</v>
          </cell>
          <cell r="U3501">
            <v>120464</v>
          </cell>
          <cell r="V3501">
            <v>15</v>
          </cell>
          <cell r="W3501">
            <v>9</v>
          </cell>
          <cell r="X3501">
            <v>6</v>
          </cell>
          <cell r="Y3501">
            <v>60</v>
          </cell>
          <cell r="Z3501">
            <v>72278.399999999994</v>
          </cell>
          <cell r="AA3501">
            <v>48185.599999999999</v>
          </cell>
          <cell r="AB3501">
            <v>0.61102086067845363</v>
          </cell>
          <cell r="AC3501">
            <v>-43945.968508527862</v>
          </cell>
          <cell r="AD3501">
            <v>-13270.758508527873</v>
          </cell>
          <cell r="AE3501">
            <v>69031.731491472136</v>
          </cell>
          <cell r="AF3501">
            <v>20846.131491472126</v>
          </cell>
          <cell r="AG3501">
            <v>719.08053636950137</v>
          </cell>
          <cell r="AH3501">
            <v>669.24444444444441</v>
          </cell>
        </row>
        <row r="3502">
          <cell r="A3502">
            <v>6597</v>
          </cell>
          <cell r="B3502" t="str">
            <v>Насос СДВ 2700/26,5 с эл ,двигателем</v>
          </cell>
          <cell r="C3502">
            <v>20</v>
          </cell>
          <cell r="D3502" t="str">
            <v>5</v>
          </cell>
          <cell r="E3502" t="str">
            <v>11.05.05</v>
          </cell>
          <cell r="F3502" t="str">
            <v/>
          </cell>
          <cell r="G3502" t="str">
            <v xml:space="preserve">  .  .</v>
          </cell>
          <cell r="H3502">
            <v>845854.94</v>
          </cell>
          <cell r="I3502">
            <v>0</v>
          </cell>
          <cell r="J3502">
            <v>0</v>
          </cell>
          <cell r="K3502">
            <v>845854.94</v>
          </cell>
          <cell r="L3502">
            <v>0</v>
          </cell>
          <cell r="M3502">
            <v>14097.58</v>
          </cell>
          <cell r="N3502">
            <v>14097.58</v>
          </cell>
          <cell r="O3502">
            <v>395247.68</v>
          </cell>
          <cell r="P3502">
            <v>450607.26</v>
          </cell>
          <cell r="Q3502">
            <v>4229.2700000000004</v>
          </cell>
          <cell r="R3502">
            <v>123</v>
          </cell>
          <cell r="S3502">
            <v>935</v>
          </cell>
          <cell r="T3502" t="str">
            <v>Амортизация Перекачка сточной жидкости</v>
          </cell>
          <cell r="U3502">
            <v>5200000</v>
          </cell>
          <cell r="V3502">
            <v>9</v>
          </cell>
          <cell r="W3502">
            <v>6</v>
          </cell>
          <cell r="X3502">
            <v>3</v>
          </cell>
          <cell r="Y3502">
            <v>66.666666666666657</v>
          </cell>
          <cell r="Z3502">
            <v>3466666.666666666</v>
          </cell>
          <cell r="AA3502">
            <v>1733333.333333334</v>
          </cell>
          <cell r="AB3502">
            <v>3.8466609111742538</v>
          </cell>
          <cell r="AC3502">
            <v>2407862.1942216437</v>
          </cell>
          <cell r="AD3502">
            <v>1125136.12088831</v>
          </cell>
          <cell r="AE3502">
            <v>3253717.1342216437</v>
          </cell>
          <cell r="AF3502">
            <v>1520383.80088831</v>
          </cell>
          <cell r="AG3502">
            <v>54228.618903694063</v>
          </cell>
          <cell r="AH3502">
            <v>48148.148148148146</v>
          </cell>
        </row>
        <row r="3503">
          <cell r="A3503">
            <v>6598</v>
          </cell>
          <cell r="B3503" t="str">
            <v>Насос К 20/30</v>
          </cell>
          <cell r="C3503">
            <v>12.5</v>
          </cell>
          <cell r="D3503" t="str">
            <v>8</v>
          </cell>
          <cell r="E3503" t="str">
            <v>11.05.05</v>
          </cell>
          <cell r="F3503" t="str">
            <v/>
          </cell>
          <cell r="G3503" t="str">
            <v xml:space="preserve">  .  .</v>
          </cell>
          <cell r="H3503">
            <v>16946.560000000001</v>
          </cell>
          <cell r="I3503">
            <v>0</v>
          </cell>
          <cell r="J3503">
            <v>0</v>
          </cell>
          <cell r="K3503">
            <v>16946.560000000001</v>
          </cell>
          <cell r="L3503">
            <v>0</v>
          </cell>
          <cell r="M3503">
            <v>176.53</v>
          </cell>
          <cell r="N3503">
            <v>176.53</v>
          </cell>
          <cell r="O3503">
            <v>5117.59</v>
          </cell>
          <cell r="P3503">
            <v>11828.97</v>
          </cell>
          <cell r="Q3503">
            <v>84.73</v>
          </cell>
          <cell r="R3503">
            <v>123</v>
          </cell>
          <cell r="S3503">
            <v>935</v>
          </cell>
          <cell r="T3503" t="str">
            <v>Амортизация (водопровод)</v>
          </cell>
          <cell r="U3503">
            <v>44160</v>
          </cell>
          <cell r="V3503">
            <v>15</v>
          </cell>
          <cell r="W3503">
            <v>6</v>
          </cell>
          <cell r="X3503">
            <v>9</v>
          </cell>
          <cell r="Y3503">
            <v>40</v>
          </cell>
          <cell r="Z3503">
            <v>17664</v>
          </cell>
          <cell r="AA3503">
            <v>26496</v>
          </cell>
          <cell r="AB3503">
            <v>2.2399245242823342</v>
          </cell>
          <cell r="AC3503">
            <v>21012.455346222039</v>
          </cell>
          <cell r="AD3503">
            <v>6345.4253462220313</v>
          </cell>
          <cell r="AE3503">
            <v>37959.015346222041</v>
          </cell>
          <cell r="AF3503">
            <v>11463.015346222031</v>
          </cell>
          <cell r="AG3503">
            <v>395.40640985647957</v>
          </cell>
          <cell r="AH3503">
            <v>245.33333333333334</v>
          </cell>
        </row>
        <row r="3504">
          <cell r="A3504">
            <v>6599</v>
          </cell>
          <cell r="B3504" t="str">
            <v>Прибор УЗР- В  2 зона</v>
          </cell>
          <cell r="C3504">
            <v>10</v>
          </cell>
          <cell r="D3504" t="str">
            <v>10</v>
          </cell>
          <cell r="E3504" t="str">
            <v>11.05.05</v>
          </cell>
          <cell r="F3504" t="str">
            <v/>
          </cell>
          <cell r="G3504" t="str">
            <v xml:space="preserve">  .  .</v>
          </cell>
          <cell r="H3504">
            <v>60803.06</v>
          </cell>
          <cell r="I3504">
            <v>0</v>
          </cell>
          <cell r="J3504">
            <v>0</v>
          </cell>
          <cell r="K3504">
            <v>60803.06</v>
          </cell>
          <cell r="L3504">
            <v>0</v>
          </cell>
          <cell r="M3504">
            <v>506.69</v>
          </cell>
          <cell r="N3504">
            <v>506.69</v>
          </cell>
          <cell r="O3504">
            <v>14688.95</v>
          </cell>
          <cell r="P3504">
            <v>46114.11</v>
          </cell>
          <cell r="Q3504">
            <v>304.02</v>
          </cell>
          <cell r="R3504">
            <v>123</v>
          </cell>
          <cell r="S3504">
            <v>935</v>
          </cell>
          <cell r="T3504" t="str">
            <v>Амортизация Подъем воды</v>
          </cell>
          <cell r="U3504">
            <v>41000</v>
          </cell>
          <cell r="V3504">
            <v>19</v>
          </cell>
          <cell r="W3504">
            <v>11</v>
          </cell>
          <cell r="X3504">
            <v>8</v>
          </cell>
          <cell r="Y3504">
            <v>57.894736842105267</v>
          </cell>
          <cell r="Z3504">
            <v>23736.84210526316</v>
          </cell>
          <cell r="AA3504">
            <v>17263.15789473684</v>
          </cell>
          <cell r="AB3504">
            <v>0.37435739071483415</v>
          </cell>
          <cell r="AC3504">
            <v>-38040.985110922498</v>
          </cell>
          <cell r="AD3504">
            <v>-9190.0330056593375</v>
          </cell>
          <cell r="AE3504">
            <v>22762.074889077499</v>
          </cell>
          <cell r="AF3504">
            <v>5498.9169943406632</v>
          </cell>
          <cell r="AG3504">
            <v>189.68395740897915</v>
          </cell>
          <cell r="AH3504">
            <v>179.8245614035088</v>
          </cell>
        </row>
        <row r="3505">
          <cell r="A3505">
            <v>6600</v>
          </cell>
          <cell r="B3505" t="str">
            <v>Прибор ДРК- С 3 нас. станция</v>
          </cell>
          <cell r="C3505">
            <v>10</v>
          </cell>
          <cell r="D3505" t="str">
            <v>10</v>
          </cell>
          <cell r="E3505" t="str">
            <v>11.05.05</v>
          </cell>
          <cell r="F3505" t="str">
            <v/>
          </cell>
          <cell r="G3505" t="str">
            <v xml:space="preserve">  .  .</v>
          </cell>
          <cell r="H3505">
            <v>88674.97</v>
          </cell>
          <cell r="I3505">
            <v>0</v>
          </cell>
          <cell r="J3505">
            <v>0</v>
          </cell>
          <cell r="K3505">
            <v>88674.97</v>
          </cell>
          <cell r="L3505">
            <v>0</v>
          </cell>
          <cell r="M3505">
            <v>738.96</v>
          </cell>
          <cell r="N3505">
            <v>738.96</v>
          </cell>
          <cell r="O3505">
            <v>21422.44</v>
          </cell>
          <cell r="P3505">
            <v>67252.53</v>
          </cell>
          <cell r="Q3505">
            <v>443.37</v>
          </cell>
          <cell r="R3505">
            <v>123</v>
          </cell>
          <cell r="S3505">
            <v>935</v>
          </cell>
          <cell r="T3505" t="str">
            <v>Амортизация Подъем воды</v>
          </cell>
          <cell r="U3505">
            <v>272000</v>
          </cell>
          <cell r="V3505">
            <v>19</v>
          </cell>
          <cell r="W3505">
            <v>11</v>
          </cell>
          <cell r="X3505">
            <v>8</v>
          </cell>
          <cell r="Y3505">
            <v>57.894736842105267</v>
          </cell>
          <cell r="Z3505">
            <v>157473.68421052632</v>
          </cell>
          <cell r="AA3505">
            <v>114526.31578947368</v>
          </cell>
          <cell r="AB3505">
            <v>1.7029294777382156</v>
          </cell>
          <cell r="AC3505">
            <v>62332.250350551942</v>
          </cell>
          <cell r="AD3505">
            <v>15058.464561078257</v>
          </cell>
          <cell r="AE3505">
            <v>151007.22035055194</v>
          </cell>
          <cell r="AF3505">
            <v>36480.904561078256</v>
          </cell>
          <cell r="AG3505">
            <v>1258.393502921266</v>
          </cell>
          <cell r="AH3505">
            <v>1192.9824561403509</v>
          </cell>
        </row>
        <row r="3506">
          <cell r="A3506">
            <v>6606</v>
          </cell>
          <cell r="B3506" t="str">
            <v>Задвижка Д-1000 с эл,приводом 2 зона</v>
          </cell>
          <cell r="C3506">
            <v>10</v>
          </cell>
          <cell r="D3506" t="str">
            <v>10</v>
          </cell>
          <cell r="E3506" t="str">
            <v>11.05.05</v>
          </cell>
          <cell r="F3506" t="str">
            <v/>
          </cell>
          <cell r="G3506" t="str">
            <v xml:space="preserve">  .  .</v>
          </cell>
          <cell r="H3506">
            <v>419332.94</v>
          </cell>
          <cell r="I3506">
            <v>0</v>
          </cell>
          <cell r="J3506">
            <v>0</v>
          </cell>
          <cell r="K3506">
            <v>419332.94</v>
          </cell>
          <cell r="L3506">
            <v>0</v>
          </cell>
          <cell r="M3506">
            <v>3494.44</v>
          </cell>
          <cell r="N3506">
            <v>3494.44</v>
          </cell>
          <cell r="O3506">
            <v>101303.82</v>
          </cell>
          <cell r="P3506">
            <v>318029.12</v>
          </cell>
          <cell r="Q3506">
            <v>2096.66</v>
          </cell>
          <cell r="R3506">
            <v>123</v>
          </cell>
          <cell r="S3506">
            <v>935</v>
          </cell>
          <cell r="T3506" t="str">
            <v>Амортизация Подъем воды</v>
          </cell>
          <cell r="U3506">
            <v>3400000</v>
          </cell>
          <cell r="V3506">
            <v>19</v>
          </cell>
          <cell r="W3506">
            <v>11</v>
          </cell>
          <cell r="X3506">
            <v>8</v>
          </cell>
          <cell r="Y3506">
            <v>57.894736842105267</v>
          </cell>
          <cell r="Z3506">
            <v>1968421.0526315791</v>
          </cell>
          <cell r="AA3506">
            <v>1431578.9473684209</v>
          </cell>
          <cell r="AB3506">
            <v>4.5014083847681023</v>
          </cell>
          <cell r="AC3506">
            <v>1468255.8721254596</v>
          </cell>
          <cell r="AD3506">
            <v>354706.04475703859</v>
          </cell>
          <cell r="AE3506">
            <v>1887588.8121254595</v>
          </cell>
          <cell r="AF3506">
            <v>456009.86475703859</v>
          </cell>
          <cell r="AG3506">
            <v>15729.906767712164</v>
          </cell>
          <cell r="AH3506">
            <v>14912.280701754387</v>
          </cell>
        </row>
        <row r="3507">
          <cell r="A3507">
            <v>6607</v>
          </cell>
          <cell r="B3507" t="str">
            <v>Насос 45/50 3к6у</v>
          </cell>
          <cell r="C3507">
            <v>12.5</v>
          </cell>
          <cell r="D3507" t="str">
            <v>8</v>
          </cell>
          <cell r="E3507" t="str">
            <v>11.05.05</v>
          </cell>
          <cell r="F3507" t="str">
            <v/>
          </cell>
          <cell r="G3507" t="str">
            <v xml:space="preserve">  .  .</v>
          </cell>
          <cell r="H3507">
            <v>18930.64</v>
          </cell>
          <cell r="I3507">
            <v>0</v>
          </cell>
          <cell r="J3507">
            <v>0</v>
          </cell>
          <cell r="K3507">
            <v>18930.64</v>
          </cell>
          <cell r="L3507">
            <v>0</v>
          </cell>
          <cell r="M3507">
            <v>197.19</v>
          </cell>
          <cell r="N3507">
            <v>197.19</v>
          </cell>
          <cell r="O3507">
            <v>5716.55</v>
          </cell>
          <cell r="P3507">
            <v>13214.09</v>
          </cell>
          <cell r="Q3507">
            <v>94.65</v>
          </cell>
          <cell r="R3507">
            <v>123</v>
          </cell>
          <cell r="S3507">
            <v>935</v>
          </cell>
          <cell r="T3507" t="str">
            <v>Амортизация (водопровод)</v>
          </cell>
          <cell r="U3507">
            <v>80000</v>
          </cell>
          <cell r="V3507">
            <v>15</v>
          </cell>
          <cell r="W3507">
            <v>9</v>
          </cell>
          <cell r="X3507">
            <v>6</v>
          </cell>
          <cell r="Y3507">
            <v>60</v>
          </cell>
          <cell r="Z3507">
            <v>48000</v>
          </cell>
          <cell r="AA3507">
            <v>32000</v>
          </cell>
          <cell r="AB3507">
            <v>2.4216574883325297</v>
          </cell>
          <cell r="AC3507">
            <v>26912.886114927322</v>
          </cell>
          <cell r="AD3507">
            <v>8126.9761149273227</v>
          </cell>
          <cell r="AE3507">
            <v>45843.526114927321</v>
          </cell>
          <cell r="AF3507">
            <v>13843.526114927323</v>
          </cell>
          <cell r="AG3507">
            <v>477.53673036382634</v>
          </cell>
          <cell r="AH3507">
            <v>444.4444444444444</v>
          </cell>
        </row>
        <row r="3508">
          <cell r="A3508">
            <v>6608</v>
          </cell>
          <cell r="B3508" t="str">
            <v>Насос 45/50 3к6у</v>
          </cell>
          <cell r="C3508">
            <v>20</v>
          </cell>
          <cell r="D3508" t="str">
            <v>5</v>
          </cell>
          <cell r="E3508" t="str">
            <v>11.05.05</v>
          </cell>
          <cell r="F3508" t="str">
            <v/>
          </cell>
          <cell r="G3508" t="str">
            <v xml:space="preserve">  .  .</v>
          </cell>
          <cell r="H3508">
            <v>7911.89</v>
          </cell>
          <cell r="I3508">
            <v>0</v>
          </cell>
          <cell r="J3508">
            <v>0</v>
          </cell>
          <cell r="K3508">
            <v>7911.89</v>
          </cell>
          <cell r="L3508">
            <v>0</v>
          </cell>
          <cell r="M3508">
            <v>131.86000000000001</v>
          </cell>
          <cell r="N3508">
            <v>131.86000000000001</v>
          </cell>
          <cell r="O3508">
            <v>3822.64</v>
          </cell>
          <cell r="P3508">
            <v>4089.25</v>
          </cell>
          <cell r="Q3508">
            <v>39.56</v>
          </cell>
          <cell r="R3508">
            <v>123</v>
          </cell>
          <cell r="S3508">
            <v>935</v>
          </cell>
          <cell r="T3508" t="str">
            <v>Амортизация (водопровод)</v>
          </cell>
          <cell r="U3508">
            <v>80000</v>
          </cell>
          <cell r="V3508">
            <v>9</v>
          </cell>
          <cell r="W3508">
            <v>6</v>
          </cell>
          <cell r="X3508">
            <v>3</v>
          </cell>
          <cell r="Y3508">
            <v>66.666666666666657</v>
          </cell>
          <cell r="Z3508">
            <v>53333.333333333321</v>
          </cell>
          <cell r="AA3508">
            <v>26666.666666666679</v>
          </cell>
          <cell r="AB3508">
            <v>6.5211632124880303</v>
          </cell>
          <cell r="AC3508">
            <v>43682.836009251921</v>
          </cell>
          <cell r="AD3508">
            <v>21105.419342585243</v>
          </cell>
          <cell r="AE3508">
            <v>51594.726009251921</v>
          </cell>
          <cell r="AF3508">
            <v>24928.059342585242</v>
          </cell>
          <cell r="AG3508">
            <v>859.91210015419881</v>
          </cell>
          <cell r="AH3508">
            <v>740.74074074074076</v>
          </cell>
        </row>
        <row r="3509">
          <cell r="A3509">
            <v>6609</v>
          </cell>
          <cell r="B3509" t="str">
            <v>Насос 45/50 3к6у</v>
          </cell>
          <cell r="C3509">
            <v>12.5</v>
          </cell>
          <cell r="D3509" t="str">
            <v>8</v>
          </cell>
          <cell r="E3509" t="str">
            <v>11.05.05</v>
          </cell>
          <cell r="F3509" t="str">
            <v/>
          </cell>
          <cell r="G3509" t="str">
            <v xml:space="preserve">  .  .</v>
          </cell>
          <cell r="H3509">
            <v>18930.64</v>
          </cell>
          <cell r="I3509">
            <v>0</v>
          </cell>
          <cell r="J3509">
            <v>0</v>
          </cell>
          <cell r="K3509">
            <v>18930.64</v>
          </cell>
          <cell r="L3509">
            <v>0</v>
          </cell>
          <cell r="M3509">
            <v>197.19</v>
          </cell>
          <cell r="N3509">
            <v>197.19</v>
          </cell>
          <cell r="O3509">
            <v>5716.55</v>
          </cell>
          <cell r="P3509">
            <v>13214.09</v>
          </cell>
          <cell r="Q3509">
            <v>94.65</v>
          </cell>
          <cell r="R3509">
            <v>123</v>
          </cell>
          <cell r="S3509">
            <v>935</v>
          </cell>
          <cell r="T3509" t="str">
            <v>Амортизация (водопровод)</v>
          </cell>
          <cell r="U3509">
            <v>80000</v>
          </cell>
          <cell r="V3509">
            <v>15</v>
          </cell>
          <cell r="W3509">
            <v>9</v>
          </cell>
          <cell r="X3509">
            <v>6</v>
          </cell>
          <cell r="Y3509">
            <v>60</v>
          </cell>
          <cell r="Z3509">
            <v>48000</v>
          </cell>
          <cell r="AA3509">
            <v>32000</v>
          </cell>
          <cell r="AB3509">
            <v>2.4216574883325297</v>
          </cell>
          <cell r="AC3509">
            <v>26912.886114927322</v>
          </cell>
          <cell r="AD3509">
            <v>8126.9761149273227</v>
          </cell>
          <cell r="AE3509">
            <v>45843.526114927321</v>
          </cell>
          <cell r="AF3509">
            <v>13843.526114927323</v>
          </cell>
          <cell r="AG3509">
            <v>477.53673036382634</v>
          </cell>
          <cell r="AH3509">
            <v>444.4444444444444</v>
          </cell>
        </row>
        <row r="3510">
          <cell r="A3510">
            <v>6610</v>
          </cell>
          <cell r="B3510" t="str">
            <v>Насос 20/30 2к6 с зл, двигателем</v>
          </cell>
          <cell r="C3510">
            <v>12.5</v>
          </cell>
          <cell r="D3510" t="str">
            <v>8</v>
          </cell>
          <cell r="E3510" t="str">
            <v>11.05.05</v>
          </cell>
          <cell r="F3510" t="str">
            <v/>
          </cell>
          <cell r="G3510" t="str">
            <v xml:space="preserve">  .  .</v>
          </cell>
          <cell r="H3510">
            <v>19371.11</v>
          </cell>
          <cell r="I3510">
            <v>0</v>
          </cell>
          <cell r="J3510">
            <v>0</v>
          </cell>
          <cell r="K3510">
            <v>19371.11</v>
          </cell>
          <cell r="L3510">
            <v>0</v>
          </cell>
          <cell r="M3510">
            <v>201.78</v>
          </cell>
          <cell r="N3510">
            <v>201.78</v>
          </cell>
          <cell r="O3510">
            <v>5849.6</v>
          </cell>
          <cell r="P3510">
            <v>13521.51</v>
          </cell>
          <cell r="Q3510">
            <v>96.86</v>
          </cell>
          <cell r="R3510">
            <v>123</v>
          </cell>
          <cell r="S3510">
            <v>935</v>
          </cell>
          <cell r="T3510" t="str">
            <v>Амортизация (водопровод)</v>
          </cell>
          <cell r="U3510">
            <v>44160</v>
          </cell>
          <cell r="V3510">
            <v>15</v>
          </cell>
          <cell r="W3510">
            <v>9</v>
          </cell>
          <cell r="X3510">
            <v>6</v>
          </cell>
          <cell r="Y3510">
            <v>60</v>
          </cell>
          <cell r="Z3510">
            <v>26496</v>
          </cell>
          <cell r="AA3510">
            <v>17664</v>
          </cell>
          <cell r="AB3510">
            <v>1.3063629727744903</v>
          </cell>
          <cell r="AC3510">
            <v>5934.5908455416575</v>
          </cell>
          <cell r="AD3510">
            <v>1792.1008455416586</v>
          </cell>
          <cell r="AE3510">
            <v>25305.700845541658</v>
          </cell>
          <cell r="AF3510">
            <v>7641.700845541659</v>
          </cell>
          <cell r="AG3510">
            <v>263.60105047439225</v>
          </cell>
          <cell r="AH3510">
            <v>245.33333333333334</v>
          </cell>
        </row>
        <row r="3511">
          <cell r="A3511">
            <v>6611</v>
          </cell>
          <cell r="B3511" t="str">
            <v>Насос 45/50 3ксу с эл, двигателем</v>
          </cell>
          <cell r="C3511">
            <v>20</v>
          </cell>
          <cell r="D3511" t="str">
            <v>5</v>
          </cell>
          <cell r="E3511" t="str">
            <v>11.05.05</v>
          </cell>
          <cell r="F3511" t="str">
            <v/>
          </cell>
          <cell r="G3511" t="str">
            <v xml:space="preserve">  .  .</v>
          </cell>
          <cell r="H3511">
            <v>16743.89</v>
          </cell>
          <cell r="I3511">
            <v>0</v>
          </cell>
          <cell r="J3511">
            <v>0</v>
          </cell>
          <cell r="K3511">
            <v>16743.89</v>
          </cell>
          <cell r="L3511">
            <v>0</v>
          </cell>
          <cell r="M3511">
            <v>279.06</v>
          </cell>
          <cell r="N3511">
            <v>279.06</v>
          </cell>
          <cell r="O3511">
            <v>8089.96</v>
          </cell>
          <cell r="P3511">
            <v>8653.93</v>
          </cell>
          <cell r="Q3511">
            <v>83.72</v>
          </cell>
          <cell r="R3511">
            <v>123</v>
          </cell>
          <cell r="S3511">
            <v>935</v>
          </cell>
          <cell r="T3511" t="str">
            <v>Амортизация (водопровод)</v>
          </cell>
          <cell r="U3511">
            <v>80000</v>
          </cell>
          <cell r="V3511">
            <v>9</v>
          </cell>
          <cell r="W3511">
            <v>6</v>
          </cell>
          <cell r="X3511">
            <v>3</v>
          </cell>
          <cell r="Y3511">
            <v>66.666666666666657</v>
          </cell>
          <cell r="Z3511">
            <v>53333.333333333321</v>
          </cell>
          <cell r="AA3511">
            <v>26666.666666666679</v>
          </cell>
          <cell r="AB3511">
            <v>3.0814516256390654</v>
          </cell>
          <cell r="AC3511">
            <v>34851.59706002169</v>
          </cell>
          <cell r="AD3511">
            <v>16838.860393355015</v>
          </cell>
          <cell r="AE3511">
            <v>51595.487060021689</v>
          </cell>
          <cell r="AF3511">
            <v>24928.820393355014</v>
          </cell>
          <cell r="AG3511">
            <v>859.92478433369479</v>
          </cell>
          <cell r="AH3511">
            <v>740.74074074074076</v>
          </cell>
        </row>
        <row r="3512">
          <cell r="A3512">
            <v>6612</v>
          </cell>
          <cell r="B3512" t="str">
            <v>Насос НЦС</v>
          </cell>
          <cell r="C3512">
            <v>12.5</v>
          </cell>
          <cell r="D3512" t="str">
            <v>8</v>
          </cell>
          <cell r="E3512" t="str">
            <v>11.05.05</v>
          </cell>
          <cell r="F3512" t="str">
            <v/>
          </cell>
          <cell r="G3512" t="str">
            <v xml:space="preserve">  .  .</v>
          </cell>
          <cell r="H3512">
            <v>22012.61</v>
          </cell>
          <cell r="I3512">
            <v>0</v>
          </cell>
          <cell r="J3512">
            <v>0</v>
          </cell>
          <cell r="K3512">
            <v>22012.61</v>
          </cell>
          <cell r="L3512">
            <v>0</v>
          </cell>
          <cell r="M3512">
            <v>229.3</v>
          </cell>
          <cell r="N3512">
            <v>229.3</v>
          </cell>
          <cell r="O3512">
            <v>6647.4</v>
          </cell>
          <cell r="P3512">
            <v>15365.21</v>
          </cell>
          <cell r="Q3512">
            <v>110.06</v>
          </cell>
          <cell r="R3512">
            <v>123</v>
          </cell>
          <cell r="S3512">
            <v>935</v>
          </cell>
          <cell r="T3512" t="str">
            <v>Амортизация Перекачка сточной жидкости</v>
          </cell>
          <cell r="U3512">
            <v>48000</v>
          </cell>
          <cell r="V3512">
            <v>15</v>
          </cell>
          <cell r="W3512">
            <v>9</v>
          </cell>
          <cell r="X3512">
            <v>6</v>
          </cell>
          <cell r="Y3512">
            <v>60</v>
          </cell>
          <cell r="Z3512">
            <v>28800</v>
          </cell>
          <cell r="AA3512">
            <v>19200</v>
          </cell>
          <cell r="AB3512">
            <v>1.2495761528804359</v>
          </cell>
          <cell r="AC3512">
            <v>5493.8225186574127</v>
          </cell>
          <cell r="AD3512">
            <v>1659.03251865741</v>
          </cell>
          <cell r="AE3512">
            <v>27506.432518657413</v>
          </cell>
          <cell r="AF3512">
            <v>8306.4325186574097</v>
          </cell>
          <cell r="AG3512">
            <v>286.5253387360147</v>
          </cell>
          <cell r="AH3512">
            <v>266.66666666666669</v>
          </cell>
        </row>
        <row r="3513">
          <cell r="A3513">
            <v>6615</v>
          </cell>
          <cell r="B3513" t="str">
            <v>Электродвигатель А-113-4 250квт 6 узел</v>
          </cell>
          <cell r="C3513">
            <v>10</v>
          </cell>
          <cell r="D3513" t="str">
            <v>10</v>
          </cell>
          <cell r="E3513" t="str">
            <v>11.05.05</v>
          </cell>
          <cell r="F3513" t="str">
            <v/>
          </cell>
          <cell r="G3513" t="str">
            <v xml:space="preserve">  .  .</v>
          </cell>
          <cell r="H3513">
            <v>320666.62</v>
          </cell>
          <cell r="I3513">
            <v>0</v>
          </cell>
          <cell r="J3513">
            <v>0</v>
          </cell>
          <cell r="K3513">
            <v>320666.62</v>
          </cell>
          <cell r="L3513">
            <v>0</v>
          </cell>
          <cell r="M3513">
            <v>2672.22</v>
          </cell>
          <cell r="N3513">
            <v>2672.22</v>
          </cell>
          <cell r="O3513">
            <v>77467.66</v>
          </cell>
          <cell r="P3513">
            <v>243198.96</v>
          </cell>
          <cell r="Q3513">
            <v>1603.33</v>
          </cell>
          <cell r="R3513">
            <v>123</v>
          </cell>
          <cell r="S3513">
            <v>935</v>
          </cell>
          <cell r="T3513" t="str">
            <v>Амортизация Подъем воды</v>
          </cell>
          <cell r="U3513">
            <v>370000</v>
          </cell>
          <cell r="V3513">
            <v>10</v>
          </cell>
          <cell r="W3513">
            <v>2</v>
          </cell>
          <cell r="X3513">
            <v>8</v>
          </cell>
          <cell r="Y3513">
            <v>20</v>
          </cell>
          <cell r="Z3513">
            <v>74000</v>
          </cell>
          <cell r="AA3513">
            <v>296000</v>
          </cell>
          <cell r="AB3513">
            <v>1.2171104679066063</v>
          </cell>
          <cell r="AC3513">
            <v>69620.079910229892</v>
          </cell>
          <cell r="AD3513">
            <v>16819.039910229883</v>
          </cell>
          <cell r="AE3513">
            <v>390286.69991022989</v>
          </cell>
          <cell r="AF3513">
            <v>94286.699910229887</v>
          </cell>
          <cell r="AG3513">
            <v>3252.3891659185829</v>
          </cell>
          <cell r="AH3513">
            <v>3083.3333333333335</v>
          </cell>
        </row>
        <row r="3514">
          <cell r="A3514">
            <v>6616</v>
          </cell>
          <cell r="B3514" t="str">
            <v>Электродвигатель А-113-4 250 квт западная</v>
          </cell>
          <cell r="C3514">
            <v>10</v>
          </cell>
          <cell r="D3514" t="str">
            <v>10</v>
          </cell>
          <cell r="E3514" t="str">
            <v>11.05.05</v>
          </cell>
          <cell r="F3514" t="str">
            <v/>
          </cell>
          <cell r="G3514" t="str">
            <v xml:space="preserve">  .  .</v>
          </cell>
          <cell r="H3514">
            <v>328541.83</v>
          </cell>
          <cell r="I3514">
            <v>0</v>
          </cell>
          <cell r="J3514">
            <v>0</v>
          </cell>
          <cell r="K3514">
            <v>328541.83</v>
          </cell>
          <cell r="L3514">
            <v>0</v>
          </cell>
          <cell r="M3514">
            <v>2737.85</v>
          </cell>
          <cell r="N3514">
            <v>2737.85</v>
          </cell>
          <cell r="O3514">
            <v>79370.27</v>
          </cell>
          <cell r="P3514">
            <v>249171.56</v>
          </cell>
          <cell r="Q3514">
            <v>1642.71</v>
          </cell>
          <cell r="R3514">
            <v>123</v>
          </cell>
          <cell r="S3514">
            <v>935</v>
          </cell>
          <cell r="T3514" t="str">
            <v>Амортизация Подъем воды</v>
          </cell>
          <cell r="U3514">
            <v>370000</v>
          </cell>
          <cell r="V3514">
            <v>10</v>
          </cell>
          <cell r="W3514">
            <v>2</v>
          </cell>
          <cell r="X3514">
            <v>8</v>
          </cell>
          <cell r="Y3514">
            <v>20</v>
          </cell>
          <cell r="Z3514">
            <v>74000</v>
          </cell>
          <cell r="AA3514">
            <v>296000</v>
          </cell>
          <cell r="AB3514">
            <v>1.1879365365774488</v>
          </cell>
          <cell r="AC3514">
            <v>61745.013651016983</v>
          </cell>
          <cell r="AD3514">
            <v>14916.573651016981</v>
          </cell>
          <cell r="AE3514">
            <v>390286.843651017</v>
          </cell>
          <cell r="AF3514">
            <v>94286.843651016985</v>
          </cell>
          <cell r="AG3514">
            <v>3252.3903637584749</v>
          </cell>
          <cell r="AH3514">
            <v>3083.3333333333335</v>
          </cell>
        </row>
        <row r="3515">
          <cell r="A3515">
            <v>6617</v>
          </cell>
          <cell r="B3515" t="str">
            <v>Электродвигатель А-113-4 250 квт западная</v>
          </cell>
          <cell r="C3515">
            <v>10</v>
          </cell>
          <cell r="D3515" t="str">
            <v>10</v>
          </cell>
          <cell r="E3515" t="str">
            <v>11.05.05</v>
          </cell>
          <cell r="F3515" t="str">
            <v/>
          </cell>
          <cell r="G3515" t="str">
            <v xml:space="preserve">  .  .</v>
          </cell>
          <cell r="H3515">
            <v>370000.15</v>
          </cell>
          <cell r="I3515">
            <v>0</v>
          </cell>
          <cell r="J3515">
            <v>0</v>
          </cell>
          <cell r="K3515">
            <v>370000.15</v>
          </cell>
          <cell r="L3515">
            <v>0</v>
          </cell>
          <cell r="M3515">
            <v>3083.33</v>
          </cell>
          <cell r="N3515">
            <v>3083.33</v>
          </cell>
          <cell r="O3515">
            <v>89385.75</v>
          </cell>
          <cell r="P3515">
            <v>280614.40000000002</v>
          </cell>
          <cell r="Q3515">
            <v>1850</v>
          </cell>
          <cell r="R3515">
            <v>123</v>
          </cell>
          <cell r="S3515">
            <v>935</v>
          </cell>
          <cell r="T3515" t="str">
            <v>Амортизация Подъем воды</v>
          </cell>
          <cell r="U3515">
            <v>370000</v>
          </cell>
          <cell r="V3515">
            <v>10</v>
          </cell>
          <cell r="W3515">
            <v>2</v>
          </cell>
          <cell r="X3515">
            <v>8</v>
          </cell>
          <cell r="Y3515">
            <v>20</v>
          </cell>
          <cell r="Z3515">
            <v>74000</v>
          </cell>
          <cell r="AA3515">
            <v>296000</v>
          </cell>
          <cell r="AB3515">
            <v>1.0548282625553072</v>
          </cell>
          <cell r="AC3515">
            <v>20286.465369703015</v>
          </cell>
          <cell r="AD3515">
            <v>4900.8653697030531</v>
          </cell>
          <cell r="AE3515">
            <v>390286.61536970304</v>
          </cell>
          <cell r="AF3515">
            <v>94286.615369703053</v>
          </cell>
          <cell r="AG3515">
            <v>3252.3884614141921</v>
          </cell>
          <cell r="AH3515">
            <v>3083.3333333333335</v>
          </cell>
        </row>
        <row r="3516">
          <cell r="A3516">
            <v>6618</v>
          </cell>
          <cell r="B3516" t="str">
            <v>Насосный агрегат К 6 20\30 4 квт 2800 об</v>
          </cell>
          <cell r="C3516">
            <v>20</v>
          </cell>
          <cell r="D3516" t="str">
            <v>5</v>
          </cell>
          <cell r="E3516" t="str">
            <v>11.05.05</v>
          </cell>
          <cell r="F3516" t="str">
            <v/>
          </cell>
          <cell r="G3516" t="str">
            <v xml:space="preserve">  .  .</v>
          </cell>
          <cell r="H3516">
            <v>9427.5300000000007</v>
          </cell>
          <cell r="I3516">
            <v>0</v>
          </cell>
          <cell r="J3516">
            <v>0</v>
          </cell>
          <cell r="K3516">
            <v>9427.5300000000007</v>
          </cell>
          <cell r="L3516">
            <v>0</v>
          </cell>
          <cell r="M3516">
            <v>157.13</v>
          </cell>
          <cell r="N3516">
            <v>157.13</v>
          </cell>
          <cell r="O3516">
            <v>4555.1899999999996</v>
          </cell>
          <cell r="P3516">
            <v>4872.34</v>
          </cell>
          <cell r="Q3516">
            <v>47.14</v>
          </cell>
          <cell r="R3516">
            <v>123</v>
          </cell>
          <cell r="S3516">
            <v>935</v>
          </cell>
          <cell r="T3516" t="str">
            <v>Амортизация (водопровод)</v>
          </cell>
          <cell r="U3516">
            <v>44160</v>
          </cell>
          <cell r="V3516">
            <v>9</v>
          </cell>
          <cell r="W3516">
            <v>6</v>
          </cell>
          <cell r="X3516">
            <v>3</v>
          </cell>
          <cell r="Y3516">
            <v>66.666666666666657</v>
          </cell>
          <cell r="Z3516">
            <v>29440</v>
          </cell>
          <cell r="AA3516">
            <v>14720</v>
          </cell>
          <cell r="AB3516">
            <v>3.02113563503368</v>
          </cell>
          <cell r="AC3516">
            <v>19054.316833349068</v>
          </cell>
          <cell r="AD3516">
            <v>9206.6568333490686</v>
          </cell>
          <cell r="AE3516">
            <v>28481.846833349067</v>
          </cell>
          <cell r="AF3516">
            <v>13761.846833349067</v>
          </cell>
          <cell r="AG3516">
            <v>474.69744722248441</v>
          </cell>
          <cell r="AH3516">
            <v>408.88888888888891</v>
          </cell>
        </row>
        <row r="3517">
          <cell r="A3517">
            <v>6619</v>
          </cell>
          <cell r="B3517" t="str">
            <v>Насосный агрегат К 6 45\55 15 квт 3000об</v>
          </cell>
          <cell r="C3517">
            <v>20</v>
          </cell>
          <cell r="D3517" t="str">
            <v>5</v>
          </cell>
          <cell r="E3517" t="str">
            <v>11.05.05</v>
          </cell>
          <cell r="F3517" t="str">
            <v/>
          </cell>
          <cell r="G3517" t="str">
            <v xml:space="preserve">  .  .</v>
          </cell>
          <cell r="H3517">
            <v>17852.03</v>
          </cell>
          <cell r="I3517">
            <v>0</v>
          </cell>
          <cell r="J3517">
            <v>0</v>
          </cell>
          <cell r="K3517">
            <v>17852.03</v>
          </cell>
          <cell r="L3517">
            <v>0</v>
          </cell>
          <cell r="M3517">
            <v>297.52999999999997</v>
          </cell>
          <cell r="N3517">
            <v>297.52999999999997</v>
          </cell>
          <cell r="O3517">
            <v>8625.41</v>
          </cell>
          <cell r="P3517">
            <v>9226.6200000000008</v>
          </cell>
          <cell r="Q3517">
            <v>89.26</v>
          </cell>
          <cell r="R3517">
            <v>123</v>
          </cell>
          <cell r="S3517">
            <v>935</v>
          </cell>
          <cell r="T3517" t="str">
            <v>Амортизация (водопровод)</v>
          </cell>
          <cell r="U3517">
            <v>71000</v>
          </cell>
          <cell r="V3517">
            <v>9</v>
          </cell>
          <cell r="W3517">
            <v>6</v>
          </cell>
          <cell r="X3517">
            <v>3</v>
          </cell>
          <cell r="Y3517">
            <v>66.666666666666657</v>
          </cell>
          <cell r="Z3517">
            <v>47333.333333333321</v>
          </cell>
          <cell r="AA3517">
            <v>23666.666666666679</v>
          </cell>
          <cell r="AB3517">
            <v>2.5650418752117976</v>
          </cell>
          <cell r="AC3517">
            <v>27939.174507537267</v>
          </cell>
          <cell r="AD3517">
            <v>13499.127840870591</v>
          </cell>
          <cell r="AE3517">
            <v>45791.204507537266</v>
          </cell>
          <cell r="AF3517">
            <v>22124.537840870591</v>
          </cell>
          <cell r="AG3517">
            <v>763.18674179228776</v>
          </cell>
          <cell r="AH3517">
            <v>657.40740740740739</v>
          </cell>
        </row>
        <row r="3518">
          <cell r="A3518">
            <v>6620</v>
          </cell>
          <cell r="B3518" t="str">
            <v>Насосный агрегат 45\30 10 квт 3000 об</v>
          </cell>
          <cell r="C3518">
            <v>20</v>
          </cell>
          <cell r="D3518" t="str">
            <v>5</v>
          </cell>
          <cell r="E3518" t="str">
            <v>11.05.05</v>
          </cell>
          <cell r="F3518" t="str">
            <v/>
          </cell>
          <cell r="G3518" t="str">
            <v xml:space="preserve">  .  .</v>
          </cell>
          <cell r="H3518">
            <v>14241.53</v>
          </cell>
          <cell r="I3518">
            <v>0</v>
          </cell>
          <cell r="J3518">
            <v>0</v>
          </cell>
          <cell r="K3518">
            <v>14241.53</v>
          </cell>
          <cell r="L3518">
            <v>0</v>
          </cell>
          <cell r="M3518">
            <v>237.36</v>
          </cell>
          <cell r="N3518">
            <v>237.36</v>
          </cell>
          <cell r="O3518">
            <v>6881.06</v>
          </cell>
          <cell r="P3518">
            <v>7360.47</v>
          </cell>
          <cell r="Q3518">
            <v>71.209999999999994</v>
          </cell>
          <cell r="R3518">
            <v>123</v>
          </cell>
          <cell r="S3518">
            <v>935</v>
          </cell>
          <cell r="T3518" t="str">
            <v>Амортизация (водопровод)</v>
          </cell>
          <cell r="U3518">
            <v>14000</v>
          </cell>
          <cell r="V3518">
            <v>9</v>
          </cell>
          <cell r="W3518">
            <v>6</v>
          </cell>
          <cell r="X3518">
            <v>3</v>
          </cell>
          <cell r="Y3518">
            <v>66.666666666666657</v>
          </cell>
          <cell r="Z3518">
            <v>9333.3333333333321</v>
          </cell>
          <cell r="AA3518">
            <v>4666.6666666666679</v>
          </cell>
          <cell r="AB3518">
            <v>0.63401748348497688</v>
          </cell>
          <cell r="AC3518">
            <v>-5212.1509884241968</v>
          </cell>
          <cell r="AD3518">
            <v>-2518.3476550908654</v>
          </cell>
          <cell r="AE3518">
            <v>9029.3790115758038</v>
          </cell>
          <cell r="AF3518">
            <v>4362.712344909135</v>
          </cell>
          <cell r="AG3518">
            <v>150.48965019293004</v>
          </cell>
          <cell r="AH3518">
            <v>129.62962962962965</v>
          </cell>
        </row>
        <row r="3519">
          <cell r="A3519">
            <v>6621</v>
          </cell>
          <cell r="B3519" t="str">
            <v>Насос К 80-50</v>
          </cell>
          <cell r="C3519">
            <v>20</v>
          </cell>
          <cell r="D3519" t="str">
            <v>5</v>
          </cell>
          <cell r="E3519" t="str">
            <v>11.05.05</v>
          </cell>
          <cell r="F3519" t="str">
            <v/>
          </cell>
          <cell r="G3519" t="str">
            <v xml:space="preserve">  .  .</v>
          </cell>
          <cell r="H3519">
            <v>8825.7800000000007</v>
          </cell>
          <cell r="I3519">
            <v>0</v>
          </cell>
          <cell r="J3519">
            <v>0</v>
          </cell>
          <cell r="K3519">
            <v>8825.7800000000007</v>
          </cell>
          <cell r="L3519">
            <v>0</v>
          </cell>
          <cell r="M3519">
            <v>147.1</v>
          </cell>
          <cell r="N3519">
            <v>147.1</v>
          </cell>
          <cell r="O3519">
            <v>4264.42</v>
          </cell>
          <cell r="P3519">
            <v>4561.3599999999997</v>
          </cell>
          <cell r="Q3519">
            <v>44.13</v>
          </cell>
          <cell r="R3519">
            <v>123</v>
          </cell>
          <cell r="S3519">
            <v>935</v>
          </cell>
          <cell r="T3519" t="str">
            <v>Амортизация (водопровод)</v>
          </cell>
          <cell r="U3519">
            <v>81900</v>
          </cell>
          <cell r="V3519">
            <v>9</v>
          </cell>
          <cell r="W3519">
            <v>6</v>
          </cell>
          <cell r="X3519">
            <v>3</v>
          </cell>
          <cell r="Y3519">
            <v>66.666666666666657</v>
          </cell>
          <cell r="Z3519">
            <v>54600</v>
          </cell>
          <cell r="AA3519">
            <v>27300</v>
          </cell>
          <cell r="AB3519">
            <v>5.9850570882368421</v>
          </cell>
          <cell r="AC3519">
            <v>43997.017148218962</v>
          </cell>
          <cell r="AD3519">
            <v>21258.377148218955</v>
          </cell>
          <cell r="AE3519">
            <v>52822.797148218961</v>
          </cell>
          <cell r="AF3519">
            <v>25522.797148218953</v>
          </cell>
          <cell r="AG3519">
            <v>880.37995247031597</v>
          </cell>
          <cell r="AH3519">
            <v>758.33333333333337</v>
          </cell>
        </row>
        <row r="3520">
          <cell r="A3520">
            <v>6622</v>
          </cell>
          <cell r="B3520" t="str">
            <v>Насос К 80.50</v>
          </cell>
          <cell r="C3520">
            <v>20</v>
          </cell>
          <cell r="D3520" t="str">
            <v>5</v>
          </cell>
          <cell r="E3520" t="str">
            <v>11.05.05</v>
          </cell>
          <cell r="F3520" t="str">
            <v/>
          </cell>
          <cell r="G3520" t="str">
            <v xml:space="preserve">  .  .</v>
          </cell>
          <cell r="H3520">
            <v>8825.7800000000007</v>
          </cell>
          <cell r="I3520">
            <v>0</v>
          </cell>
          <cell r="J3520">
            <v>0</v>
          </cell>
          <cell r="K3520">
            <v>8825.7800000000007</v>
          </cell>
          <cell r="L3520">
            <v>0</v>
          </cell>
          <cell r="M3520">
            <v>147.1</v>
          </cell>
          <cell r="N3520">
            <v>147.1</v>
          </cell>
          <cell r="O3520">
            <v>4264.42</v>
          </cell>
          <cell r="P3520">
            <v>4561.3599999999997</v>
          </cell>
          <cell r="Q3520">
            <v>44.13</v>
          </cell>
          <cell r="R3520">
            <v>123</v>
          </cell>
          <cell r="S3520">
            <v>935</v>
          </cell>
          <cell r="T3520" t="str">
            <v>Амортизация (водопровод)</v>
          </cell>
          <cell r="U3520">
            <v>81900</v>
          </cell>
          <cell r="V3520">
            <v>9</v>
          </cell>
          <cell r="W3520">
            <v>6</v>
          </cell>
          <cell r="X3520">
            <v>3</v>
          </cell>
          <cell r="Y3520">
            <v>66.666666666666657</v>
          </cell>
          <cell r="Z3520">
            <v>54600</v>
          </cell>
          <cell r="AA3520">
            <v>27300</v>
          </cell>
          <cell r="AB3520">
            <v>5.9850570882368421</v>
          </cell>
          <cell r="AC3520">
            <v>43997.017148218962</v>
          </cell>
          <cell r="AD3520">
            <v>21258.377148218955</v>
          </cell>
          <cell r="AE3520">
            <v>52822.797148218961</v>
          </cell>
          <cell r="AF3520">
            <v>25522.797148218953</v>
          </cell>
          <cell r="AG3520">
            <v>880.37995247031597</v>
          </cell>
          <cell r="AH3520">
            <v>758.33333333333337</v>
          </cell>
        </row>
        <row r="3521">
          <cell r="A3521">
            <v>6623</v>
          </cell>
          <cell r="B3521" t="str">
            <v>Насос К 45-55</v>
          </cell>
          <cell r="C3521">
            <v>20</v>
          </cell>
          <cell r="D3521" t="str">
            <v>5</v>
          </cell>
          <cell r="E3521" t="str">
            <v>11.05.05</v>
          </cell>
          <cell r="F3521" t="str">
            <v/>
          </cell>
          <cell r="G3521" t="str">
            <v xml:space="preserve">  .  .</v>
          </cell>
          <cell r="H3521">
            <v>8424.5</v>
          </cell>
          <cell r="I3521">
            <v>0</v>
          </cell>
          <cell r="J3521">
            <v>0</v>
          </cell>
          <cell r="K3521">
            <v>8424.5</v>
          </cell>
          <cell r="L3521">
            <v>0</v>
          </cell>
          <cell r="M3521">
            <v>140.41</v>
          </cell>
          <cell r="N3521">
            <v>140.41</v>
          </cell>
          <cell r="O3521">
            <v>4070.49</v>
          </cell>
          <cell r="P3521">
            <v>4354.01</v>
          </cell>
          <cell r="Q3521">
            <v>42.12</v>
          </cell>
          <cell r="R3521">
            <v>123</v>
          </cell>
          <cell r="S3521">
            <v>935</v>
          </cell>
          <cell r="T3521" t="str">
            <v>Амортизация (водопровод)</v>
          </cell>
          <cell r="U3521">
            <v>80000</v>
          </cell>
          <cell r="V3521">
            <v>9</v>
          </cell>
          <cell r="W3521">
            <v>6</v>
          </cell>
          <cell r="X3521">
            <v>3</v>
          </cell>
          <cell r="Y3521">
            <v>66.666666666666657</v>
          </cell>
          <cell r="Z3521">
            <v>53333.333333333321</v>
          </cell>
          <cell r="AA3521">
            <v>26666.666666666679</v>
          </cell>
          <cell r="AB3521">
            <v>6.1246222830601393</v>
          </cell>
          <cell r="AC3521">
            <v>43172.380423640141</v>
          </cell>
          <cell r="AD3521">
            <v>20859.723756973464</v>
          </cell>
          <cell r="AE3521">
            <v>51596.880423640141</v>
          </cell>
          <cell r="AF3521">
            <v>24930.213756973462</v>
          </cell>
          <cell r="AG3521">
            <v>859.94800706066906</v>
          </cell>
          <cell r="AH3521">
            <v>740.74074074074076</v>
          </cell>
        </row>
        <row r="3522">
          <cell r="A3522">
            <v>6625</v>
          </cell>
          <cell r="B3522" t="str">
            <v>Измеритель скорости течения реки,микровертушка ГМЦ</v>
          </cell>
          <cell r="C3522">
            <v>10</v>
          </cell>
          <cell r="D3522" t="str">
            <v>10</v>
          </cell>
          <cell r="E3522" t="str">
            <v>11.05.05</v>
          </cell>
          <cell r="F3522" t="str">
            <v/>
          </cell>
          <cell r="G3522" t="str">
            <v xml:space="preserve">  .  .</v>
          </cell>
          <cell r="H3522">
            <v>28743.56</v>
          </cell>
          <cell r="I3522">
            <v>0</v>
          </cell>
          <cell r="J3522">
            <v>0</v>
          </cell>
          <cell r="K3522">
            <v>28743.56</v>
          </cell>
          <cell r="L3522">
            <v>0</v>
          </cell>
          <cell r="M3522">
            <v>239.53</v>
          </cell>
          <cell r="N3522">
            <v>239.53</v>
          </cell>
          <cell r="O3522">
            <v>6943.97</v>
          </cell>
          <cell r="P3522">
            <v>21799.59</v>
          </cell>
          <cell r="Q3522">
            <v>143.72</v>
          </cell>
          <cell r="R3522">
            <v>123</v>
          </cell>
          <cell r="S3522">
            <v>935</v>
          </cell>
          <cell r="T3522" t="str">
            <v>Амортизация Перекачка сточной жидкости</v>
          </cell>
          <cell r="U3522">
            <v>35000</v>
          </cell>
          <cell r="V3522">
            <v>10</v>
          </cell>
          <cell r="W3522">
            <v>2</v>
          </cell>
          <cell r="X3522">
            <v>8</v>
          </cell>
          <cell r="Y3522">
            <v>20</v>
          </cell>
          <cell r="Z3522">
            <v>7000</v>
          </cell>
          <cell r="AA3522">
            <v>28000</v>
          </cell>
          <cell r="AB3522">
            <v>1.2844278263949001</v>
          </cell>
          <cell r="AC3522">
            <v>8175.4682936513964</v>
          </cell>
          <cell r="AD3522">
            <v>1975.0582936513938</v>
          </cell>
          <cell r="AE3522">
            <v>36919.028293651398</v>
          </cell>
          <cell r="AF3522">
            <v>8919.0282936513941</v>
          </cell>
          <cell r="AG3522">
            <v>307.65856911376164</v>
          </cell>
          <cell r="AH3522">
            <v>291.66666666666669</v>
          </cell>
        </row>
        <row r="3523">
          <cell r="A3523">
            <v>6626</v>
          </cell>
          <cell r="B3523" t="str">
            <v>Трактор ДТ-75 Т 353 с баром</v>
          </cell>
          <cell r="C3523">
            <v>10</v>
          </cell>
          <cell r="D3523" t="str">
            <v>10</v>
          </cell>
          <cell r="E3523" t="str">
            <v>11.05.05</v>
          </cell>
          <cell r="F3523" t="str">
            <v>зав № 891450, № дв 095713</v>
          </cell>
          <cell r="G3523" t="str">
            <v>01.01.01</v>
          </cell>
          <cell r="H3523">
            <v>966515.53</v>
          </cell>
          <cell r="I3523">
            <v>0</v>
          </cell>
          <cell r="J3523">
            <v>0</v>
          </cell>
          <cell r="K3523">
            <v>966515.53</v>
          </cell>
          <cell r="L3523">
            <v>0</v>
          </cell>
          <cell r="M3523">
            <v>8054.3</v>
          </cell>
          <cell r="N3523">
            <v>8054.3</v>
          </cell>
          <cell r="O3523">
            <v>233494.14</v>
          </cell>
          <cell r="P3523">
            <v>733021.39</v>
          </cell>
          <cell r="Q3523">
            <v>4832.58</v>
          </cell>
          <cell r="R3523">
            <v>123</v>
          </cell>
          <cell r="S3523">
            <v>935</v>
          </cell>
          <cell r="T3523" t="str">
            <v>Амортизация Подъем воды</v>
          </cell>
          <cell r="U3523">
            <v>1850000</v>
          </cell>
          <cell r="V3523">
            <v>14</v>
          </cell>
          <cell r="W3523">
            <v>6</v>
          </cell>
          <cell r="X3523">
            <v>8</v>
          </cell>
          <cell r="Y3523">
            <v>42.857142857142854</v>
          </cell>
          <cell r="Z3523">
            <v>792857.14285714284</v>
          </cell>
          <cell r="AA3523">
            <v>1057142.8571428573</v>
          </cell>
          <cell r="AB3523">
            <v>1.4421719087117735</v>
          </cell>
          <cell r="AC3523">
            <v>427366.01669967128</v>
          </cell>
          <cell r="AD3523">
            <v>103244.54955681408</v>
          </cell>
          <cell r="AE3523">
            <v>1393881.5466996713</v>
          </cell>
          <cell r="AF3523">
            <v>336738.68955681409</v>
          </cell>
          <cell r="AG3523">
            <v>11615.679555830595</v>
          </cell>
          <cell r="AH3523">
            <v>11011.904761904761</v>
          </cell>
        </row>
        <row r="3524">
          <cell r="A3524">
            <v>6627</v>
          </cell>
          <cell r="B3524" t="str">
            <v>Монитор Samsung 550S</v>
          </cell>
          <cell r="C3524">
            <v>30</v>
          </cell>
          <cell r="D3524" t="str">
            <v>3</v>
          </cell>
          <cell r="E3524" t="str">
            <v>11.05.05</v>
          </cell>
          <cell r="F3524" t="str">
            <v/>
          </cell>
          <cell r="G3524" t="str">
            <v xml:space="preserve">  .  .</v>
          </cell>
          <cell r="H3524">
            <v>0.01</v>
          </cell>
          <cell r="I3524">
            <v>0</v>
          </cell>
          <cell r="J3524">
            <v>0</v>
          </cell>
          <cell r="K3524">
            <v>0.01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0.01</v>
          </cell>
          <cell r="Q3524">
            <v>0</v>
          </cell>
          <cell r="R3524">
            <v>123</v>
          </cell>
          <cell r="S3524">
            <v>821.1</v>
          </cell>
          <cell r="T3524" t="str">
            <v/>
          </cell>
          <cell r="U3524">
            <v>8000</v>
          </cell>
          <cell r="V3524">
            <v>5</v>
          </cell>
          <cell r="W3524">
            <v>4</v>
          </cell>
          <cell r="X3524">
            <v>1</v>
          </cell>
          <cell r="Y3524">
            <v>80</v>
          </cell>
          <cell r="Z3524">
            <v>6400</v>
          </cell>
          <cell r="AA3524">
            <v>1600</v>
          </cell>
          <cell r="AB3524">
            <v>160000</v>
          </cell>
          <cell r="AC3524">
            <v>1599.99</v>
          </cell>
          <cell r="AD3524">
            <v>0</v>
          </cell>
          <cell r="AE3524">
            <v>1600</v>
          </cell>
          <cell r="AF3524">
            <v>0</v>
          </cell>
          <cell r="AG3524">
            <v>40</v>
          </cell>
          <cell r="AH3524">
            <v>133.33333333333334</v>
          </cell>
        </row>
        <row r="3525">
          <cell r="A3525">
            <v>6628</v>
          </cell>
          <cell r="B3525" t="str">
            <v>Блок управления М 380 в</v>
          </cell>
          <cell r="C3525">
            <v>10</v>
          </cell>
          <cell r="D3525" t="str">
            <v>10</v>
          </cell>
          <cell r="E3525" t="str">
            <v>11.05.05</v>
          </cell>
          <cell r="F3525" t="str">
            <v/>
          </cell>
          <cell r="G3525" t="str">
            <v xml:space="preserve">  .  .</v>
          </cell>
          <cell r="H3525">
            <v>44408.33</v>
          </cell>
          <cell r="I3525">
            <v>0</v>
          </cell>
          <cell r="J3525">
            <v>0</v>
          </cell>
          <cell r="K3525">
            <v>44408.33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44408.33</v>
          </cell>
          <cell r="Q3525">
            <v>222.04</v>
          </cell>
          <cell r="R3525">
            <v>123</v>
          </cell>
          <cell r="S3525">
            <v>821.1</v>
          </cell>
          <cell r="T3525" t="str">
            <v>Амортизация Водопровод</v>
          </cell>
          <cell r="U3525">
            <v>50000</v>
          </cell>
          <cell r="V3525">
            <v>19</v>
          </cell>
          <cell r="W3525">
            <v>11</v>
          </cell>
          <cell r="X3525">
            <v>8</v>
          </cell>
          <cell r="Y3525">
            <v>57.894736842105267</v>
          </cell>
          <cell r="Z3525">
            <v>28947.368421052633</v>
          </cell>
          <cell r="AA3525">
            <v>21052.631578947367</v>
          </cell>
          <cell r="AB3525">
            <v>0.4740694274913595</v>
          </cell>
          <cell r="AC3525">
            <v>-23355.698421052635</v>
          </cell>
          <cell r="AD3525">
            <v>0</v>
          </cell>
          <cell r="AE3525">
            <v>21052.631578947367</v>
          </cell>
          <cell r="AF3525">
            <v>0</v>
          </cell>
          <cell r="AG3525">
            <v>175.43859649122805</v>
          </cell>
          <cell r="AH3525">
            <v>219.2982456140351</v>
          </cell>
        </row>
        <row r="3526">
          <cell r="A3526">
            <v>6629</v>
          </cell>
          <cell r="B3526" t="str">
            <v>Intel 815/P II700 CEL/128/20/16 mb/ZIP \Сис,блок\</v>
          </cell>
          <cell r="C3526">
            <v>30</v>
          </cell>
          <cell r="D3526" t="str">
            <v>3</v>
          </cell>
          <cell r="E3526" t="str">
            <v>11.05.05</v>
          </cell>
          <cell r="F3526" t="str">
            <v/>
          </cell>
          <cell r="G3526" t="str">
            <v xml:space="preserve">  .  .</v>
          </cell>
          <cell r="H3526">
            <v>0.01</v>
          </cell>
          <cell r="I3526">
            <v>0</v>
          </cell>
          <cell r="J3526">
            <v>0</v>
          </cell>
          <cell r="K3526">
            <v>0.01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0.01</v>
          </cell>
          <cell r="Q3526">
            <v>0</v>
          </cell>
          <cell r="R3526">
            <v>123</v>
          </cell>
          <cell r="S3526">
            <v>821.1</v>
          </cell>
          <cell r="T3526" t="str">
            <v>Амортизация Водопровод</v>
          </cell>
          <cell r="U3526">
            <v>17500</v>
          </cell>
          <cell r="V3526">
            <v>3</v>
          </cell>
          <cell r="W3526">
            <v>2</v>
          </cell>
          <cell r="X3526">
            <v>1</v>
          </cell>
          <cell r="Y3526">
            <v>66.666666666666657</v>
          </cell>
          <cell r="Z3526">
            <v>11666.666666666664</v>
          </cell>
          <cell r="AA3526">
            <v>5833.3333333333358</v>
          </cell>
          <cell r="AB3526">
            <v>583333.3333333336</v>
          </cell>
          <cell r="AC3526">
            <v>5833.3233333333355</v>
          </cell>
          <cell r="AD3526">
            <v>0</v>
          </cell>
          <cell r="AE3526">
            <v>5833.3333333333358</v>
          </cell>
          <cell r="AF3526">
            <v>0</v>
          </cell>
          <cell r="AG3526">
            <v>145.8333333333334</v>
          </cell>
          <cell r="AH3526">
            <v>486.11111111111109</v>
          </cell>
        </row>
        <row r="3527">
          <cell r="A3527">
            <v>6630</v>
          </cell>
          <cell r="B3527" t="str">
            <v>Задвижка ст.Д600 с ручным приводом</v>
          </cell>
          <cell r="C3527">
            <v>10</v>
          </cell>
          <cell r="D3527" t="str">
            <v>10</v>
          </cell>
          <cell r="E3527" t="str">
            <v>11.05.05</v>
          </cell>
          <cell r="F3527" t="str">
            <v/>
          </cell>
          <cell r="G3527" t="str">
            <v xml:space="preserve">  .  .</v>
          </cell>
          <cell r="H3527">
            <v>152145.95000000001</v>
          </cell>
          <cell r="I3527">
            <v>0</v>
          </cell>
          <cell r="J3527">
            <v>0</v>
          </cell>
          <cell r="K3527">
            <v>152145.95000000001</v>
          </cell>
          <cell r="L3527">
            <v>0</v>
          </cell>
          <cell r="M3527">
            <v>1267.8800000000001</v>
          </cell>
          <cell r="N3527">
            <v>1267.8800000000001</v>
          </cell>
          <cell r="O3527">
            <v>36755.839999999997</v>
          </cell>
          <cell r="P3527">
            <v>115390.11</v>
          </cell>
          <cell r="Q3527">
            <v>760.73</v>
          </cell>
          <cell r="R3527">
            <v>123</v>
          </cell>
          <cell r="S3527">
            <v>935</v>
          </cell>
          <cell r="T3527" t="str">
            <v>Амортизация Перекачка сточной жидкости</v>
          </cell>
          <cell r="U3527">
            <v>364000</v>
          </cell>
          <cell r="V3527">
            <v>19</v>
          </cell>
          <cell r="W3527">
            <v>11</v>
          </cell>
          <cell r="X3527">
            <v>8</v>
          </cell>
          <cell r="Y3527">
            <v>57.894736842105267</v>
          </cell>
          <cell r="Z3527">
            <v>210736.84210526317</v>
          </cell>
          <cell r="AA3527">
            <v>153263.15789473683</v>
          </cell>
          <cell r="AB3527">
            <v>1.3282174520393197</v>
          </cell>
          <cell r="AC3527">
            <v>49936.956047101732</v>
          </cell>
          <cell r="AD3527">
            <v>12063.908152364907</v>
          </cell>
          <cell r="AE3527">
            <v>202082.90604710174</v>
          </cell>
          <cell r="AF3527">
            <v>48819.748152364904</v>
          </cell>
          <cell r="AG3527">
            <v>1684.0242170591812</v>
          </cell>
          <cell r="AH3527">
            <v>1596.4912280701756</v>
          </cell>
        </row>
        <row r="3528">
          <cell r="A3528">
            <v>6631</v>
          </cell>
          <cell r="B3528" t="str">
            <v>Насос ГНОМ-10</v>
          </cell>
          <cell r="C3528">
            <v>12.5</v>
          </cell>
          <cell r="D3528" t="str">
            <v>8</v>
          </cell>
          <cell r="E3528" t="str">
            <v>11.05.05</v>
          </cell>
          <cell r="F3528" t="str">
            <v/>
          </cell>
          <cell r="G3528" t="str">
            <v xml:space="preserve">  .  .</v>
          </cell>
          <cell r="H3528">
            <v>7101.25</v>
          </cell>
          <cell r="I3528">
            <v>0</v>
          </cell>
          <cell r="J3528">
            <v>0</v>
          </cell>
          <cell r="K3528">
            <v>7101.25</v>
          </cell>
          <cell r="L3528">
            <v>0</v>
          </cell>
          <cell r="M3528">
            <v>73.97</v>
          </cell>
          <cell r="N3528">
            <v>73.97</v>
          </cell>
          <cell r="O3528">
            <v>2144.39</v>
          </cell>
          <cell r="P3528">
            <v>4956.8599999999997</v>
          </cell>
          <cell r="Q3528">
            <v>35.51</v>
          </cell>
          <cell r="R3528">
            <v>123</v>
          </cell>
          <cell r="S3528">
            <v>935</v>
          </cell>
          <cell r="T3528" t="str">
            <v>Амортизация Перекачка сточной жидкости</v>
          </cell>
          <cell r="U3528">
            <v>19000</v>
          </cell>
          <cell r="V3528">
            <v>15</v>
          </cell>
          <cell r="W3528">
            <v>9</v>
          </cell>
          <cell r="X3528">
            <v>6</v>
          </cell>
          <cell r="Y3528">
            <v>60</v>
          </cell>
          <cell r="Z3528">
            <v>11400</v>
          </cell>
          <cell r="AA3528">
            <v>7600</v>
          </cell>
          <cell r="AB3528">
            <v>1.5332286971994369</v>
          </cell>
          <cell r="AC3528">
            <v>3786.5902859875005</v>
          </cell>
          <cell r="AD3528">
            <v>1143.4502859875006</v>
          </cell>
          <cell r="AE3528">
            <v>10887.8402859875</v>
          </cell>
          <cell r="AF3528">
            <v>3287.8402859875005</v>
          </cell>
          <cell r="AG3528">
            <v>113.41500297903646</v>
          </cell>
          <cell r="AH3528">
            <v>105.55555555555556</v>
          </cell>
        </row>
        <row r="3529">
          <cell r="A3529">
            <v>6632</v>
          </cell>
          <cell r="B3529" t="str">
            <v>Насос ГНОМ-10</v>
          </cell>
          <cell r="C3529">
            <v>12.5</v>
          </cell>
          <cell r="D3529" t="str">
            <v>8</v>
          </cell>
          <cell r="E3529" t="str">
            <v>11.05.05</v>
          </cell>
          <cell r="F3529" t="str">
            <v/>
          </cell>
          <cell r="G3529" t="str">
            <v xml:space="preserve">  .  .</v>
          </cell>
          <cell r="H3529">
            <v>7101.25</v>
          </cell>
          <cell r="I3529">
            <v>0</v>
          </cell>
          <cell r="J3529">
            <v>0</v>
          </cell>
          <cell r="K3529">
            <v>7101.25</v>
          </cell>
          <cell r="L3529">
            <v>0</v>
          </cell>
          <cell r="M3529">
            <v>73.97</v>
          </cell>
          <cell r="N3529">
            <v>73.97</v>
          </cell>
          <cell r="O3529">
            <v>2144.39</v>
          </cell>
          <cell r="P3529">
            <v>4956.8599999999997</v>
          </cell>
          <cell r="Q3529">
            <v>35.51</v>
          </cell>
          <cell r="R3529">
            <v>123</v>
          </cell>
          <cell r="S3529">
            <v>935</v>
          </cell>
          <cell r="T3529" t="str">
            <v>Амортизация Перекачка сточной жидкости</v>
          </cell>
          <cell r="U3529">
            <v>19000</v>
          </cell>
          <cell r="V3529">
            <v>15</v>
          </cell>
          <cell r="W3529">
            <v>9</v>
          </cell>
          <cell r="X3529">
            <v>6</v>
          </cell>
          <cell r="Y3529">
            <v>60</v>
          </cell>
          <cell r="Z3529">
            <v>11400</v>
          </cell>
          <cell r="AA3529">
            <v>7600</v>
          </cell>
          <cell r="AB3529">
            <v>1.5332286971994369</v>
          </cell>
          <cell r="AC3529">
            <v>3786.5902859875005</v>
          </cell>
          <cell r="AD3529">
            <v>1143.4502859875006</v>
          </cell>
          <cell r="AE3529">
            <v>10887.8402859875</v>
          </cell>
          <cell r="AF3529">
            <v>3287.8402859875005</v>
          </cell>
          <cell r="AG3529">
            <v>113.41500297903646</v>
          </cell>
          <cell r="AH3529">
            <v>105.55555555555556</v>
          </cell>
        </row>
        <row r="3530">
          <cell r="A3530">
            <v>6633</v>
          </cell>
          <cell r="B3530" t="str">
            <v>Насос ГНОМ-25</v>
          </cell>
          <cell r="C3530">
            <v>12.5</v>
          </cell>
          <cell r="D3530" t="str">
            <v>8</v>
          </cell>
          <cell r="E3530" t="str">
            <v>11.05.05</v>
          </cell>
          <cell r="F3530" t="str">
            <v/>
          </cell>
          <cell r="G3530" t="str">
            <v xml:space="preserve">  .  .</v>
          </cell>
          <cell r="H3530">
            <v>14202.5</v>
          </cell>
          <cell r="I3530">
            <v>0</v>
          </cell>
          <cell r="J3530">
            <v>0</v>
          </cell>
          <cell r="K3530">
            <v>14202.5</v>
          </cell>
          <cell r="L3530">
            <v>0</v>
          </cell>
          <cell r="M3530">
            <v>147.94</v>
          </cell>
          <cell r="N3530">
            <v>147.94</v>
          </cell>
          <cell r="O3530">
            <v>4288.78</v>
          </cell>
          <cell r="P3530">
            <v>9913.7199999999993</v>
          </cell>
          <cell r="Q3530">
            <v>71.010000000000005</v>
          </cell>
          <cell r="R3530">
            <v>123</v>
          </cell>
          <cell r="S3530">
            <v>935</v>
          </cell>
          <cell r="T3530" t="str">
            <v>Амортизация Перекачка сточной жидкости</v>
          </cell>
          <cell r="U3530">
            <v>25600</v>
          </cell>
          <cell r="V3530">
            <v>15</v>
          </cell>
          <cell r="W3530">
            <v>9</v>
          </cell>
          <cell r="X3530">
            <v>6</v>
          </cell>
          <cell r="Y3530">
            <v>60</v>
          </cell>
          <cell r="Z3530">
            <v>15360</v>
          </cell>
          <cell r="AA3530">
            <v>10240</v>
          </cell>
          <cell r="AB3530">
            <v>1.0329119644290943</v>
          </cell>
          <cell r="AC3530">
            <v>467.43217480421117</v>
          </cell>
          <cell r="AD3530">
            <v>141.15217480421052</v>
          </cell>
          <cell r="AE3530">
            <v>14669.932174804211</v>
          </cell>
          <cell r="AF3530">
            <v>4429.9321748042103</v>
          </cell>
          <cell r="AG3530">
            <v>152.81179348754387</v>
          </cell>
          <cell r="AH3530">
            <v>142.22222222222223</v>
          </cell>
        </row>
        <row r="3531">
          <cell r="A3531">
            <v>6635</v>
          </cell>
          <cell r="B3531" t="str">
            <v>Вентилятор промышл.</v>
          </cell>
          <cell r="C3531">
            <v>10</v>
          </cell>
          <cell r="D3531" t="str">
            <v>10</v>
          </cell>
          <cell r="E3531" t="str">
            <v>11.05.05</v>
          </cell>
          <cell r="F3531" t="str">
            <v/>
          </cell>
          <cell r="G3531" t="str">
            <v xml:space="preserve">  .  .</v>
          </cell>
          <cell r="H3531">
            <v>393550.54</v>
          </cell>
          <cell r="I3531">
            <v>0</v>
          </cell>
          <cell r="J3531">
            <v>0</v>
          </cell>
          <cell r="K3531">
            <v>393550.54</v>
          </cell>
          <cell r="L3531">
            <v>0</v>
          </cell>
          <cell r="M3531">
            <v>3279.59</v>
          </cell>
          <cell r="N3531">
            <v>3279.59</v>
          </cell>
          <cell r="O3531">
            <v>95075.31</v>
          </cell>
          <cell r="P3531">
            <v>298475.23</v>
          </cell>
          <cell r="Q3531">
            <v>1967.75</v>
          </cell>
          <cell r="R3531">
            <v>123</v>
          </cell>
          <cell r="S3531">
            <v>935</v>
          </cell>
          <cell r="T3531" t="str">
            <v>Амортизация Очистка сточной жидкости</v>
          </cell>
          <cell r="U3531">
            <v>64000</v>
          </cell>
          <cell r="V3531">
            <v>19</v>
          </cell>
          <cell r="W3531">
            <v>11</v>
          </cell>
          <cell r="X3531">
            <v>8</v>
          </cell>
          <cell r="Y3531">
            <v>57.894736842105267</v>
          </cell>
          <cell r="Z3531">
            <v>37052.631578947367</v>
          </cell>
          <cell r="AA3531">
            <v>26947.368421052633</v>
          </cell>
          <cell r="AB3531">
            <v>9.0283432970476765E-2</v>
          </cell>
          <cell r="AC3531">
            <v>-358019.44620141503</v>
          </cell>
          <cell r="AD3531">
            <v>-86491.584622467693</v>
          </cell>
          <cell r="AE3531">
            <v>35531.093798584945</v>
          </cell>
          <cell r="AF3531">
            <v>8583.7253775323043</v>
          </cell>
          <cell r="AG3531">
            <v>296.09244832154121</v>
          </cell>
          <cell r="AH3531">
            <v>280.70175438596488</v>
          </cell>
        </row>
        <row r="3532">
          <cell r="A3532">
            <v>6636</v>
          </cell>
          <cell r="B3532" t="str">
            <v>Калорифер</v>
          </cell>
          <cell r="C3532">
            <v>10</v>
          </cell>
          <cell r="D3532" t="str">
            <v>10</v>
          </cell>
          <cell r="E3532" t="str">
            <v>11.05.05</v>
          </cell>
          <cell r="F3532" t="str">
            <v/>
          </cell>
          <cell r="G3532" t="str">
            <v xml:space="preserve">  .  .</v>
          </cell>
          <cell r="H3532">
            <v>506412.18</v>
          </cell>
          <cell r="I3532">
            <v>0</v>
          </cell>
          <cell r="J3532">
            <v>0</v>
          </cell>
          <cell r="K3532">
            <v>506412.18</v>
          </cell>
          <cell r="L3532">
            <v>0</v>
          </cell>
          <cell r="M3532">
            <v>4220.1000000000004</v>
          </cell>
          <cell r="N3532">
            <v>4220.1000000000004</v>
          </cell>
          <cell r="O3532">
            <v>122340.7</v>
          </cell>
          <cell r="P3532">
            <v>384071.48</v>
          </cell>
          <cell r="Q3532">
            <v>2532.06</v>
          </cell>
          <cell r="R3532">
            <v>123</v>
          </cell>
          <cell r="S3532">
            <v>935</v>
          </cell>
          <cell r="T3532" t="str">
            <v>Амортизация Очистка сточной жидкости</v>
          </cell>
          <cell r="U3532">
            <v>145152</v>
          </cell>
          <cell r="V3532">
            <v>19</v>
          </cell>
          <cell r="W3532">
            <v>11</v>
          </cell>
          <cell r="X3532">
            <v>8</v>
          </cell>
          <cell r="Y3532">
            <v>57.894736842105267</v>
          </cell>
          <cell r="Z3532">
            <v>84035.368421052641</v>
          </cell>
          <cell r="AA3532">
            <v>61116.631578947359</v>
          </cell>
          <cell r="AB3532">
            <v>0.15912827367173257</v>
          </cell>
          <cell r="AC3532">
            <v>-425827.6840302613</v>
          </cell>
          <cell r="AD3532">
            <v>-102872.83560920866</v>
          </cell>
          <cell r="AE3532">
            <v>80584.495969738695</v>
          </cell>
          <cell r="AF3532">
            <v>19467.864390791336</v>
          </cell>
          <cell r="AG3532">
            <v>671.53746641448913</v>
          </cell>
          <cell r="AH3532">
            <v>636.63157894736844</v>
          </cell>
        </row>
        <row r="3533">
          <cell r="A3533">
            <v>6637</v>
          </cell>
          <cell r="B3533" t="str">
            <v>Щит электрический ТР-12</v>
          </cell>
          <cell r="C3533">
            <v>7</v>
          </cell>
          <cell r="D3533" t="str">
            <v>14</v>
          </cell>
          <cell r="E3533" t="str">
            <v>11.05.05</v>
          </cell>
          <cell r="F3533" t="str">
            <v/>
          </cell>
          <cell r="G3533" t="str">
            <v xml:space="preserve">  .  .</v>
          </cell>
          <cell r="H3533">
            <v>159116.92000000001</v>
          </cell>
          <cell r="I3533">
            <v>0</v>
          </cell>
          <cell r="J3533">
            <v>0</v>
          </cell>
          <cell r="K3533">
            <v>159116.92000000001</v>
          </cell>
          <cell r="L3533">
            <v>0</v>
          </cell>
          <cell r="M3533">
            <v>928.18</v>
          </cell>
          <cell r="N3533">
            <v>928.18</v>
          </cell>
          <cell r="O3533">
            <v>26907.94</v>
          </cell>
          <cell r="P3533">
            <v>132208.98000000001</v>
          </cell>
          <cell r="Q3533">
            <v>795.58</v>
          </cell>
          <cell r="R3533">
            <v>123</v>
          </cell>
          <cell r="S3533">
            <v>935</v>
          </cell>
          <cell r="T3533" t="str">
            <v>Амортизация Очистка сточной жидкости</v>
          </cell>
          <cell r="U3533">
            <v>170000</v>
          </cell>
          <cell r="V3533">
            <v>27</v>
          </cell>
          <cell r="W3533">
            <v>15</v>
          </cell>
          <cell r="X3533">
            <v>12</v>
          </cell>
          <cell r="Y3533">
            <v>55.555555555555557</v>
          </cell>
          <cell r="Z3533">
            <v>94444.444444444453</v>
          </cell>
          <cell r="AA3533">
            <v>75555.555555555547</v>
          </cell>
          <cell r="AB3533">
            <v>0.57148580645244784</v>
          </cell>
          <cell r="AC3533">
            <v>-68183.85865357038</v>
          </cell>
          <cell r="AD3533">
            <v>-11530.43420912592</v>
          </cell>
          <cell r="AE3533">
            <v>90933.061346429633</v>
          </cell>
          <cell r="AF3533">
            <v>15377.505790874078</v>
          </cell>
          <cell r="AG3533">
            <v>530.44285785417287</v>
          </cell>
          <cell r="AH3533">
            <v>524.69135802469134</v>
          </cell>
        </row>
        <row r="3534">
          <cell r="A3534">
            <v>6639</v>
          </cell>
          <cell r="B3534" t="str">
            <v>Intel 815/P II700 GEI/64/10/8 MB/Cис.блок\</v>
          </cell>
          <cell r="C3534">
            <v>30</v>
          </cell>
          <cell r="D3534" t="str">
            <v>3</v>
          </cell>
          <cell r="E3534" t="str">
            <v>11.05.05</v>
          </cell>
          <cell r="F3534" t="str">
            <v/>
          </cell>
          <cell r="G3534" t="str">
            <v xml:space="preserve">  .  .</v>
          </cell>
          <cell r="H3534">
            <v>0.01</v>
          </cell>
          <cell r="I3534">
            <v>0</v>
          </cell>
          <cell r="J3534">
            <v>0</v>
          </cell>
          <cell r="K3534">
            <v>0.01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0.01</v>
          </cell>
          <cell r="Q3534">
            <v>0</v>
          </cell>
          <cell r="R3534">
            <v>123</v>
          </cell>
          <cell r="S3534">
            <v>821.1</v>
          </cell>
          <cell r="T3534" t="str">
            <v>Канализация (амортизация)</v>
          </cell>
          <cell r="U3534">
            <v>17500</v>
          </cell>
          <cell r="V3534">
            <v>3</v>
          </cell>
          <cell r="W3534">
            <v>2</v>
          </cell>
          <cell r="X3534">
            <v>1</v>
          </cell>
          <cell r="Y3534">
            <v>66.666666666666657</v>
          </cell>
          <cell r="Z3534">
            <v>11666.666666666664</v>
          </cell>
          <cell r="AA3534">
            <v>5833.3333333333358</v>
          </cell>
          <cell r="AB3534">
            <v>583333.3333333336</v>
          </cell>
          <cell r="AC3534">
            <v>5833.3233333333355</v>
          </cell>
          <cell r="AD3534">
            <v>0</v>
          </cell>
          <cell r="AE3534">
            <v>5833.3333333333358</v>
          </cell>
          <cell r="AF3534">
            <v>0</v>
          </cell>
          <cell r="AG3534">
            <v>145.8333333333334</v>
          </cell>
          <cell r="AH3534">
            <v>486.11111111111109</v>
          </cell>
        </row>
        <row r="3535">
          <cell r="A3535">
            <v>6640</v>
          </cell>
          <cell r="B3535" t="str">
            <v>Монитор SAMSUNG Sync Master 550s</v>
          </cell>
          <cell r="C3535">
            <v>30</v>
          </cell>
          <cell r="D3535" t="str">
            <v>3</v>
          </cell>
          <cell r="E3535" t="str">
            <v>11.05.05</v>
          </cell>
          <cell r="F3535" t="str">
            <v/>
          </cell>
          <cell r="G3535" t="str">
            <v xml:space="preserve">  .  .</v>
          </cell>
          <cell r="H3535">
            <v>0.01</v>
          </cell>
          <cell r="I3535">
            <v>0</v>
          </cell>
          <cell r="J3535">
            <v>0</v>
          </cell>
          <cell r="K3535">
            <v>0.01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0.01</v>
          </cell>
          <cell r="Q3535">
            <v>0</v>
          </cell>
          <cell r="R3535">
            <v>123</v>
          </cell>
          <cell r="S3535">
            <v>821.1</v>
          </cell>
          <cell r="T3535" t="str">
            <v>Амортизация Водопровод</v>
          </cell>
          <cell r="U3535">
            <v>8000</v>
          </cell>
          <cell r="V3535">
            <v>5</v>
          </cell>
          <cell r="W3535">
            <v>4</v>
          </cell>
          <cell r="X3535">
            <v>1</v>
          </cell>
          <cell r="Y3535">
            <v>80</v>
          </cell>
          <cell r="Z3535">
            <v>6400</v>
          </cell>
          <cell r="AA3535">
            <v>1600</v>
          </cell>
          <cell r="AB3535">
            <v>160000</v>
          </cell>
          <cell r="AC3535">
            <v>1599.99</v>
          </cell>
          <cell r="AD3535">
            <v>0</v>
          </cell>
          <cell r="AE3535">
            <v>1600</v>
          </cell>
          <cell r="AF3535">
            <v>0</v>
          </cell>
          <cell r="AG3535">
            <v>40</v>
          </cell>
          <cell r="AH3535">
            <v>133.33333333333334</v>
          </cell>
        </row>
        <row r="3536">
          <cell r="A3536">
            <v>6641</v>
          </cell>
          <cell r="B3536" t="str">
            <v>Задвижка Д-1000 РУ-10 2 зона</v>
          </cell>
          <cell r="C3536">
            <v>10</v>
          </cell>
          <cell r="D3536" t="str">
            <v>10</v>
          </cell>
          <cell r="E3536" t="str">
            <v>11.05.05</v>
          </cell>
          <cell r="F3536" t="str">
            <v/>
          </cell>
          <cell r="G3536" t="str">
            <v xml:space="preserve">  .  .</v>
          </cell>
          <cell r="H3536">
            <v>350309.1</v>
          </cell>
          <cell r="I3536">
            <v>0</v>
          </cell>
          <cell r="J3536">
            <v>0</v>
          </cell>
          <cell r="K3536">
            <v>350309.1</v>
          </cell>
          <cell r="L3536">
            <v>0</v>
          </cell>
          <cell r="M3536">
            <v>2919.24</v>
          </cell>
          <cell r="N3536">
            <v>2919.24</v>
          </cell>
          <cell r="O3536">
            <v>84628.78</v>
          </cell>
          <cell r="P3536">
            <v>265680.32</v>
          </cell>
          <cell r="Q3536">
            <v>1751.55</v>
          </cell>
          <cell r="R3536">
            <v>123</v>
          </cell>
          <cell r="S3536">
            <v>935</v>
          </cell>
          <cell r="T3536" t="str">
            <v>Амортизация Подъем воды</v>
          </cell>
          <cell r="U3536">
            <v>3400000</v>
          </cell>
          <cell r="V3536">
            <v>19</v>
          </cell>
          <cell r="W3536">
            <v>11</v>
          </cell>
          <cell r="X3536">
            <v>8</v>
          </cell>
          <cell r="Y3536">
            <v>57.894736842105267</v>
          </cell>
          <cell r="Z3536">
            <v>1968421.0526315791</v>
          </cell>
          <cell r="AA3536">
            <v>1431578.9473684209</v>
          </cell>
          <cell r="AB3536">
            <v>5.3883514871121081</v>
          </cell>
          <cell r="AC3536">
            <v>1537279.459933904</v>
          </cell>
          <cell r="AD3536">
            <v>371380.8325654834</v>
          </cell>
          <cell r="AE3536">
            <v>1887588.5599339041</v>
          </cell>
          <cell r="AF3536">
            <v>456009.61256548343</v>
          </cell>
          <cell r="AG3536">
            <v>15729.90466611587</v>
          </cell>
          <cell r="AH3536">
            <v>14912.280701754387</v>
          </cell>
        </row>
        <row r="3537">
          <cell r="A3537">
            <v>6642</v>
          </cell>
          <cell r="B3537" t="str">
            <v>Intel 815/PII500 Gel/32/10 Сис,блок\</v>
          </cell>
          <cell r="C3537">
            <v>30</v>
          </cell>
          <cell r="D3537" t="str">
            <v>3</v>
          </cell>
          <cell r="E3537" t="str">
            <v>11.05.05</v>
          </cell>
          <cell r="F3537" t="str">
            <v/>
          </cell>
          <cell r="G3537" t="str">
            <v xml:space="preserve">  .  .</v>
          </cell>
          <cell r="H3537">
            <v>0.01</v>
          </cell>
          <cell r="I3537">
            <v>0</v>
          </cell>
          <cell r="J3537">
            <v>0</v>
          </cell>
          <cell r="K3537">
            <v>0.01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0.01</v>
          </cell>
          <cell r="Q3537">
            <v>0</v>
          </cell>
          <cell r="R3537">
            <v>123</v>
          </cell>
          <cell r="S3537">
            <v>821.1</v>
          </cell>
          <cell r="T3537" t="str">
            <v>Амортизация Водопровод</v>
          </cell>
          <cell r="U3537">
            <v>15000</v>
          </cell>
          <cell r="V3537">
            <v>3</v>
          </cell>
          <cell r="W3537">
            <v>2</v>
          </cell>
          <cell r="X3537">
            <v>1</v>
          </cell>
          <cell r="Y3537">
            <v>66.666666666666657</v>
          </cell>
          <cell r="Z3537">
            <v>10000</v>
          </cell>
          <cell r="AA3537">
            <v>5000</v>
          </cell>
          <cell r="AB3537">
            <v>500000</v>
          </cell>
          <cell r="AC3537">
            <v>4999.99</v>
          </cell>
          <cell r="AD3537">
            <v>0</v>
          </cell>
          <cell r="AE3537">
            <v>5000</v>
          </cell>
          <cell r="AF3537">
            <v>0</v>
          </cell>
          <cell r="AG3537">
            <v>125</v>
          </cell>
          <cell r="AH3537">
            <v>416.66666666666669</v>
          </cell>
        </row>
        <row r="3538">
          <cell r="A3538">
            <v>6643</v>
          </cell>
          <cell r="B3538" t="str">
            <v>Монитор 15 АДL  ADLASLCO</v>
          </cell>
          <cell r="C3538">
            <v>30</v>
          </cell>
          <cell r="D3538" t="str">
            <v>3</v>
          </cell>
          <cell r="E3538" t="str">
            <v>11.05.05</v>
          </cell>
          <cell r="F3538" t="str">
            <v/>
          </cell>
          <cell r="G3538" t="str">
            <v xml:space="preserve">  .  .</v>
          </cell>
          <cell r="H3538">
            <v>0.01</v>
          </cell>
          <cell r="I3538">
            <v>0</v>
          </cell>
          <cell r="J3538">
            <v>0</v>
          </cell>
          <cell r="K3538">
            <v>0.01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0.01</v>
          </cell>
          <cell r="Q3538">
            <v>0</v>
          </cell>
          <cell r="R3538">
            <v>123</v>
          </cell>
          <cell r="S3538">
            <v>821.1</v>
          </cell>
          <cell r="T3538" t="str">
            <v>амортизация (канализация)</v>
          </cell>
          <cell r="U3538">
            <v>7000</v>
          </cell>
          <cell r="V3538">
            <v>5</v>
          </cell>
          <cell r="W3538">
            <v>4</v>
          </cell>
          <cell r="X3538">
            <v>1</v>
          </cell>
          <cell r="Y3538">
            <v>80</v>
          </cell>
          <cell r="Z3538">
            <v>5600</v>
          </cell>
          <cell r="AA3538">
            <v>1400</v>
          </cell>
          <cell r="AB3538">
            <v>140000</v>
          </cell>
          <cell r="AC3538">
            <v>1399.99</v>
          </cell>
          <cell r="AD3538">
            <v>0</v>
          </cell>
          <cell r="AE3538">
            <v>1400</v>
          </cell>
          <cell r="AF3538">
            <v>0</v>
          </cell>
          <cell r="AG3538">
            <v>35</v>
          </cell>
          <cell r="AH3538">
            <v>116.66666666666667</v>
          </cell>
        </row>
        <row r="3539">
          <cell r="A3539">
            <v>6645</v>
          </cell>
          <cell r="B3539" t="str">
            <v>Трансформатор сварочный 2 зона</v>
          </cell>
          <cell r="C3539">
            <v>10</v>
          </cell>
          <cell r="D3539" t="str">
            <v>10</v>
          </cell>
          <cell r="E3539" t="str">
            <v>11.05.05</v>
          </cell>
          <cell r="F3539" t="str">
            <v/>
          </cell>
          <cell r="G3539" t="str">
            <v xml:space="preserve">  .  .</v>
          </cell>
          <cell r="H3539">
            <v>18379.88</v>
          </cell>
          <cell r="I3539">
            <v>0</v>
          </cell>
          <cell r="J3539">
            <v>0</v>
          </cell>
          <cell r="K3539">
            <v>18379.88</v>
          </cell>
          <cell r="L3539">
            <v>0</v>
          </cell>
          <cell r="M3539">
            <v>153.16999999999999</v>
          </cell>
          <cell r="N3539">
            <v>153.16999999999999</v>
          </cell>
          <cell r="O3539">
            <v>4440.3900000000003</v>
          </cell>
          <cell r="P3539">
            <v>13939.49</v>
          </cell>
          <cell r="Q3539">
            <v>91.9</v>
          </cell>
          <cell r="R3539">
            <v>123</v>
          </cell>
          <cell r="S3539">
            <v>935</v>
          </cell>
          <cell r="T3539" t="str">
            <v>Амортизация Подъем воды</v>
          </cell>
          <cell r="U3539">
            <v>60000</v>
          </cell>
          <cell r="V3539">
            <v>19</v>
          </cell>
          <cell r="W3539">
            <v>11</v>
          </cell>
          <cell r="X3539">
            <v>8</v>
          </cell>
          <cell r="Y3539">
            <v>57.894736842105267</v>
          </cell>
          <cell r="Z3539">
            <v>34736.84210526316</v>
          </cell>
          <cell r="AA3539">
            <v>25263.15789473684</v>
          </cell>
          <cell r="AB3539">
            <v>1.8123444899875705</v>
          </cell>
          <cell r="AC3539">
            <v>14930.794244632747</v>
          </cell>
          <cell r="AD3539">
            <v>3607.1263498959079</v>
          </cell>
          <cell r="AE3539">
            <v>33310.674244632748</v>
          </cell>
          <cell r="AF3539">
            <v>8047.5163498959082</v>
          </cell>
          <cell r="AG3539">
            <v>277.58895203860624</v>
          </cell>
          <cell r="AH3539">
            <v>263.15789473684214</v>
          </cell>
        </row>
        <row r="3540">
          <cell r="A3540">
            <v>6649</v>
          </cell>
          <cell r="B3540" t="str">
            <v>Насос К 45-50</v>
          </cell>
          <cell r="C3540">
            <v>20</v>
          </cell>
          <cell r="D3540" t="str">
            <v>5</v>
          </cell>
          <cell r="E3540" t="str">
            <v>11.05.05</v>
          </cell>
          <cell r="F3540" t="str">
            <v/>
          </cell>
          <cell r="G3540" t="str">
            <v xml:space="preserve">  .  .</v>
          </cell>
          <cell r="H3540">
            <v>16832.73</v>
          </cell>
          <cell r="I3540">
            <v>0</v>
          </cell>
          <cell r="J3540">
            <v>0</v>
          </cell>
          <cell r="K3540">
            <v>16832.73</v>
          </cell>
          <cell r="L3540">
            <v>0</v>
          </cell>
          <cell r="M3540">
            <v>280.55</v>
          </cell>
          <cell r="N3540">
            <v>280.55</v>
          </cell>
          <cell r="O3540">
            <v>8133.13</v>
          </cell>
          <cell r="P3540">
            <v>8699.6</v>
          </cell>
          <cell r="Q3540">
            <v>84.16</v>
          </cell>
          <cell r="R3540">
            <v>123</v>
          </cell>
          <cell r="S3540">
            <v>935</v>
          </cell>
          <cell r="T3540" t="str">
            <v>Амортизация (водопровод)</v>
          </cell>
          <cell r="U3540">
            <v>35000</v>
          </cell>
          <cell r="V3540">
            <v>9</v>
          </cell>
          <cell r="W3540">
            <v>6</v>
          </cell>
          <cell r="X3540">
            <v>3</v>
          </cell>
          <cell r="Y3540">
            <v>66.666666666666657</v>
          </cell>
          <cell r="Z3540">
            <v>23333.333333333328</v>
          </cell>
          <cell r="AA3540">
            <v>11666.666666666672</v>
          </cell>
          <cell r="AB3540">
            <v>1.3410578264134754</v>
          </cell>
          <cell r="AC3540">
            <v>5740.934306404899</v>
          </cell>
          <cell r="AD3540">
            <v>2773.8676397382287</v>
          </cell>
          <cell r="AE3540">
            <v>22573.664306404899</v>
          </cell>
          <cell r="AF3540">
            <v>10906.997639738229</v>
          </cell>
          <cell r="AG3540">
            <v>376.22773844008162</v>
          </cell>
          <cell r="AH3540">
            <v>324.07407407407408</v>
          </cell>
        </row>
        <row r="3541">
          <cell r="A3541">
            <v>6650</v>
          </cell>
          <cell r="B3541" t="str">
            <v>Насос К 90-35</v>
          </cell>
          <cell r="C3541">
            <v>12.5</v>
          </cell>
          <cell r="D3541" t="str">
            <v>8</v>
          </cell>
          <cell r="E3541" t="str">
            <v>11.05.05</v>
          </cell>
          <cell r="F3541" t="str">
            <v/>
          </cell>
          <cell r="G3541" t="str">
            <v xml:space="preserve">  .  .</v>
          </cell>
          <cell r="H3541">
            <v>14691.04</v>
          </cell>
          <cell r="I3541">
            <v>0</v>
          </cell>
          <cell r="J3541">
            <v>0</v>
          </cell>
          <cell r="K3541">
            <v>14691.04</v>
          </cell>
          <cell r="L3541">
            <v>0</v>
          </cell>
          <cell r="M3541">
            <v>153.03</v>
          </cell>
          <cell r="N3541">
            <v>153.03</v>
          </cell>
          <cell r="O3541">
            <v>4436.3500000000004</v>
          </cell>
          <cell r="P3541">
            <v>10254.69</v>
          </cell>
          <cell r="Q3541">
            <v>73.459999999999994</v>
          </cell>
          <cell r="R3541">
            <v>123</v>
          </cell>
          <cell r="S3541">
            <v>935</v>
          </cell>
          <cell r="T3541" t="str">
            <v>Амортизация (водопровод)</v>
          </cell>
          <cell r="U3541">
            <v>73000</v>
          </cell>
          <cell r="V3541">
            <v>15</v>
          </cell>
          <cell r="W3541">
            <v>9</v>
          </cell>
          <cell r="X3541">
            <v>6</v>
          </cell>
          <cell r="Y3541">
            <v>60</v>
          </cell>
          <cell r="Z3541">
            <v>43800</v>
          </cell>
          <cell r="AA3541">
            <v>29200</v>
          </cell>
          <cell r="AB3541">
            <v>2.8474775931793159</v>
          </cell>
          <cell r="AC3541">
            <v>27141.367220501059</v>
          </cell>
          <cell r="AD3541">
            <v>8196.0572205010594</v>
          </cell>
          <cell r="AE3541">
            <v>41832.40722050106</v>
          </cell>
          <cell r="AF3541">
            <v>12632.40722050106</v>
          </cell>
          <cell r="AG3541">
            <v>435.75424188021935</v>
          </cell>
          <cell r="AH3541">
            <v>405.5555555555556</v>
          </cell>
        </row>
        <row r="3542">
          <cell r="A3542">
            <v>6651</v>
          </cell>
          <cell r="B3542" t="str">
            <v>Электродвигатель 1250квт 1000 об,мин №3</v>
          </cell>
          <cell r="C3542">
            <v>10</v>
          </cell>
          <cell r="D3542" t="str">
            <v>10</v>
          </cell>
          <cell r="E3542" t="str">
            <v>11.05.05</v>
          </cell>
          <cell r="F3542" t="str">
            <v/>
          </cell>
          <cell r="G3542" t="str">
            <v xml:space="preserve">  .  .</v>
          </cell>
          <cell r="H3542">
            <v>431149.28</v>
          </cell>
          <cell r="I3542">
            <v>0</v>
          </cell>
          <cell r="J3542">
            <v>0</v>
          </cell>
          <cell r="K3542">
            <v>431149.28</v>
          </cell>
          <cell r="L3542">
            <v>0</v>
          </cell>
          <cell r="M3542">
            <v>3592.91</v>
          </cell>
          <cell r="N3542">
            <v>3592.91</v>
          </cell>
          <cell r="O3542">
            <v>104158.47</v>
          </cell>
          <cell r="P3542">
            <v>326990.81</v>
          </cell>
          <cell r="Q3542">
            <v>2155.75</v>
          </cell>
          <cell r="R3542">
            <v>123</v>
          </cell>
          <cell r="S3542">
            <v>935</v>
          </cell>
          <cell r="T3542" t="str">
            <v>Амортизация Подъем воды</v>
          </cell>
          <cell r="U3542">
            <v>2600000</v>
          </cell>
          <cell r="V3542">
            <v>19</v>
          </cell>
          <cell r="W3542">
            <v>11</v>
          </cell>
          <cell r="X3542">
            <v>8</v>
          </cell>
          <cell r="Y3542">
            <v>57.894736842105267</v>
          </cell>
          <cell r="Z3542">
            <v>1505263.1578947369</v>
          </cell>
          <cell r="AA3542">
            <v>1094736.8421052631</v>
          </cell>
          <cell r="AB3542">
            <v>3.3479131786769885</v>
          </cell>
          <cell r="AC3542">
            <v>1012301.0764890949</v>
          </cell>
          <cell r="AD3542">
            <v>244555.04438383176</v>
          </cell>
          <cell r="AE3542">
            <v>1443450.3564890949</v>
          </cell>
          <cell r="AF3542">
            <v>348713.51438383176</v>
          </cell>
          <cell r="AG3542">
            <v>12028.752970742456</v>
          </cell>
          <cell r="AH3542">
            <v>11403.508771929824</v>
          </cell>
        </row>
        <row r="3543">
          <cell r="A3543">
            <v>6652</v>
          </cell>
          <cell r="B3543" t="str">
            <v>Электродвигатель 1250квт 1000 об,мин №3</v>
          </cell>
          <cell r="C3543">
            <v>10</v>
          </cell>
          <cell r="D3543" t="str">
            <v>10</v>
          </cell>
          <cell r="E3543" t="str">
            <v>11.05.05</v>
          </cell>
          <cell r="F3543" t="str">
            <v/>
          </cell>
          <cell r="G3543" t="str">
            <v xml:space="preserve">  .  .</v>
          </cell>
          <cell r="H3543">
            <v>431149.28</v>
          </cell>
          <cell r="I3543">
            <v>0</v>
          </cell>
          <cell r="J3543">
            <v>0</v>
          </cell>
          <cell r="K3543">
            <v>431149.28</v>
          </cell>
          <cell r="L3543">
            <v>0</v>
          </cell>
          <cell r="M3543">
            <v>3592.91</v>
          </cell>
          <cell r="N3543">
            <v>3592.91</v>
          </cell>
          <cell r="O3543">
            <v>104158.47</v>
          </cell>
          <cell r="P3543">
            <v>326990.81</v>
          </cell>
          <cell r="Q3543">
            <v>2155.75</v>
          </cell>
          <cell r="R3543">
            <v>123</v>
          </cell>
          <cell r="S3543">
            <v>935</v>
          </cell>
          <cell r="T3543" t="str">
            <v>Амортизация Подъем воды</v>
          </cell>
          <cell r="U3543">
            <v>2600000</v>
          </cell>
          <cell r="V3543">
            <v>19</v>
          </cell>
          <cell r="W3543">
            <v>11</v>
          </cell>
          <cell r="X3543">
            <v>8</v>
          </cell>
          <cell r="Y3543">
            <v>57.894736842105267</v>
          </cell>
          <cell r="Z3543">
            <v>1505263.1578947369</v>
          </cell>
          <cell r="AA3543">
            <v>1094736.8421052631</v>
          </cell>
          <cell r="AB3543">
            <v>3.3479131786769885</v>
          </cell>
          <cell r="AC3543">
            <v>1012301.0764890949</v>
          </cell>
          <cell r="AD3543">
            <v>244555.04438383176</v>
          </cell>
          <cell r="AE3543">
            <v>1443450.3564890949</v>
          </cell>
          <cell r="AF3543">
            <v>348713.51438383176</v>
          </cell>
          <cell r="AG3543">
            <v>12028.752970742456</v>
          </cell>
          <cell r="AH3543">
            <v>11403.508771929824</v>
          </cell>
        </row>
        <row r="3544">
          <cell r="A3544">
            <v>6653</v>
          </cell>
          <cell r="B3544" t="str">
            <v>Вод-д от ВОС до Пришахтинска (Саранский)</v>
          </cell>
          <cell r="C3544">
            <v>4</v>
          </cell>
          <cell r="D3544" t="str">
            <v>25</v>
          </cell>
          <cell r="E3544" t="str">
            <v>11.05.05</v>
          </cell>
          <cell r="F3544" t="str">
            <v/>
          </cell>
          <cell r="G3544" t="str">
            <v xml:space="preserve">  .  .</v>
          </cell>
          <cell r="H3544">
            <v>35024726.590000004</v>
          </cell>
          <cell r="I3544">
            <v>0</v>
          </cell>
          <cell r="J3544">
            <v>0</v>
          </cell>
          <cell r="K3544">
            <v>35024726.590000004</v>
          </cell>
          <cell r="L3544">
            <v>0</v>
          </cell>
          <cell r="M3544">
            <v>116749.09</v>
          </cell>
          <cell r="N3544">
            <v>116749.09</v>
          </cell>
          <cell r="O3544">
            <v>2618004.86</v>
          </cell>
          <cell r="P3544">
            <v>32406721.73</v>
          </cell>
          <cell r="Q3544">
            <v>175123.63</v>
          </cell>
          <cell r="R3544">
            <v>123</v>
          </cell>
          <cell r="S3544">
            <v>935</v>
          </cell>
          <cell r="T3544" t="str">
            <v>Амортизация (водопровод)</v>
          </cell>
          <cell r="U3544">
            <v>88140000</v>
          </cell>
          <cell r="V3544">
            <v>56</v>
          </cell>
          <cell r="W3544">
            <v>26</v>
          </cell>
          <cell r="X3544">
            <v>30</v>
          </cell>
          <cell r="Y3544">
            <v>46.428571428571431</v>
          </cell>
          <cell r="Z3544">
            <v>40922142.857142858</v>
          </cell>
          <cell r="AA3544">
            <v>47217857.142857142</v>
          </cell>
          <cell r="AB3544">
            <v>1.4570389913628927</v>
          </cell>
          <cell r="AC3544">
            <v>16007665.713454694</v>
          </cell>
          <cell r="AD3544">
            <v>1196530.3005975513</v>
          </cell>
          <cell r="AE3544">
            <v>51032392.303454697</v>
          </cell>
          <cell r="AF3544">
            <v>3814535.1605975511</v>
          </cell>
          <cell r="AG3544">
            <v>170107.97434484898</v>
          </cell>
          <cell r="AH3544">
            <v>131160.71428571429</v>
          </cell>
        </row>
        <row r="3545">
          <cell r="A3545">
            <v>6654</v>
          </cell>
          <cell r="B3545" t="str">
            <v>Здание насосной станции Западная</v>
          </cell>
          <cell r="C3545">
            <v>2.1</v>
          </cell>
          <cell r="D3545" t="str">
            <v>48</v>
          </cell>
          <cell r="E3545" t="str">
            <v>11.05.05</v>
          </cell>
          <cell r="F3545" t="str">
            <v/>
          </cell>
          <cell r="G3545" t="str">
            <v xml:space="preserve">  .  .</v>
          </cell>
          <cell r="H3545">
            <v>201808.27</v>
          </cell>
          <cell r="I3545">
            <v>0</v>
          </cell>
          <cell r="J3545">
            <v>0</v>
          </cell>
          <cell r="K3545">
            <v>201808.27</v>
          </cell>
          <cell r="L3545">
            <v>0</v>
          </cell>
          <cell r="M3545">
            <v>353.16</v>
          </cell>
          <cell r="N3545">
            <v>353.16</v>
          </cell>
          <cell r="O3545">
            <v>887.35</v>
          </cell>
          <cell r="P3545">
            <v>200920.92</v>
          </cell>
          <cell r="Q3545">
            <v>2018.08</v>
          </cell>
          <cell r="R3545">
            <v>122</v>
          </cell>
          <cell r="S3545">
            <v>935</v>
          </cell>
          <cell r="T3545" t="str">
            <v>Амортизация Подъем воды</v>
          </cell>
          <cell r="U3545">
            <v>1447500</v>
          </cell>
          <cell r="V3545">
            <v>81.2</v>
          </cell>
          <cell r="W3545">
            <v>6</v>
          </cell>
          <cell r="X3545">
            <v>75.2</v>
          </cell>
          <cell r="Y3545">
            <v>7.3891625615763541</v>
          </cell>
          <cell r="Z3545">
            <v>106958.12807881772</v>
          </cell>
          <cell r="AA3545">
            <v>1340541.8719211824</v>
          </cell>
          <cell r="AB3545">
            <v>6.6719875258444086</v>
          </cell>
          <cell r="AC3545">
            <v>1144653.9900522402</v>
          </cell>
          <cell r="AD3545">
            <v>5033.038131058036</v>
          </cell>
          <cell r="AE3545">
            <v>1346462.2600522402</v>
          </cell>
          <cell r="AF3545">
            <v>5920.3881310580364</v>
          </cell>
          <cell r="AG3545">
            <v>2356.3089550914206</v>
          </cell>
          <cell r="AH3545">
            <v>1485.5295566502464</v>
          </cell>
        </row>
        <row r="3546">
          <cell r="A3546">
            <v>6655</v>
          </cell>
          <cell r="B3546" t="str">
            <v>Здание насосной станции Муканова 10,2</v>
          </cell>
          <cell r="C3546">
            <v>2.1</v>
          </cell>
          <cell r="D3546" t="str">
            <v>48</v>
          </cell>
          <cell r="E3546" t="str">
            <v>11.05.05</v>
          </cell>
          <cell r="F3546" t="str">
            <v/>
          </cell>
          <cell r="G3546" t="str">
            <v xml:space="preserve">  .  .</v>
          </cell>
          <cell r="H3546">
            <v>32918.61</v>
          </cell>
          <cell r="I3546">
            <v>0</v>
          </cell>
          <cell r="J3546">
            <v>0</v>
          </cell>
          <cell r="K3546">
            <v>32918.61</v>
          </cell>
          <cell r="L3546">
            <v>0</v>
          </cell>
          <cell r="M3546">
            <v>57.61</v>
          </cell>
          <cell r="N3546">
            <v>57.61</v>
          </cell>
          <cell r="O3546">
            <v>1669.53</v>
          </cell>
          <cell r="P3546">
            <v>31249.08</v>
          </cell>
          <cell r="Q3546">
            <v>329.19</v>
          </cell>
          <cell r="R3546">
            <v>122</v>
          </cell>
          <cell r="S3546">
            <v>935</v>
          </cell>
          <cell r="T3546" t="str">
            <v>Амортизация (водопровод)</v>
          </cell>
          <cell r="U3546">
            <v>240000</v>
          </cell>
          <cell r="V3546">
            <v>81.2</v>
          </cell>
          <cell r="W3546">
            <v>6</v>
          </cell>
          <cell r="X3546">
            <v>75.2</v>
          </cell>
          <cell r="Y3546">
            <v>7.3891625615763541</v>
          </cell>
          <cell r="Z3546">
            <v>17733.99014778325</v>
          </cell>
          <cell r="AA3546">
            <v>222266.00985221675</v>
          </cell>
          <cell r="AB3546">
            <v>7.11272171379819</v>
          </cell>
          <cell r="AC3546">
            <v>201222.30213505425</v>
          </cell>
          <cell r="AD3546">
            <v>10205.372282837492</v>
          </cell>
          <cell r="AE3546">
            <v>234140.91213505424</v>
          </cell>
          <cell r="AF3546">
            <v>11874.902282837493</v>
          </cell>
          <cell r="AG3546">
            <v>409.74659623634489</v>
          </cell>
          <cell r="AH3546">
            <v>246.30541871921181</v>
          </cell>
        </row>
        <row r="3547">
          <cell r="A3547">
            <v>6656</v>
          </cell>
          <cell r="B3547" t="str">
            <v>Здание насосной станции Карбышева 15</v>
          </cell>
          <cell r="C3547">
            <v>2.1</v>
          </cell>
          <cell r="D3547" t="str">
            <v>48</v>
          </cell>
          <cell r="E3547" t="str">
            <v>11.05.05</v>
          </cell>
          <cell r="F3547" t="str">
            <v/>
          </cell>
          <cell r="G3547" t="str">
            <v xml:space="preserve">  .  .</v>
          </cell>
          <cell r="H3547">
            <v>29221.53</v>
          </cell>
          <cell r="I3547">
            <v>0</v>
          </cell>
          <cell r="J3547">
            <v>0</v>
          </cell>
          <cell r="K3547">
            <v>29221.53</v>
          </cell>
          <cell r="L3547">
            <v>0</v>
          </cell>
          <cell r="M3547">
            <v>51.14</v>
          </cell>
          <cell r="N3547">
            <v>51.14</v>
          </cell>
          <cell r="O3547">
            <v>1482.04</v>
          </cell>
          <cell r="P3547">
            <v>27739.49</v>
          </cell>
          <cell r="Q3547">
            <v>292.22000000000003</v>
          </cell>
          <cell r="R3547">
            <v>122</v>
          </cell>
          <cell r="S3547">
            <v>935</v>
          </cell>
          <cell r="T3547" t="str">
            <v>Амортизация (водопровод)</v>
          </cell>
          <cell r="U3547">
            <v>249000</v>
          </cell>
          <cell r="V3547">
            <v>81.2</v>
          </cell>
          <cell r="W3547">
            <v>6</v>
          </cell>
          <cell r="X3547">
            <v>75.2</v>
          </cell>
          <cell r="Y3547">
            <v>7.3891625615763541</v>
          </cell>
          <cell r="Z3547">
            <v>18399.014778325123</v>
          </cell>
          <cell r="AA3547">
            <v>230600.9852216749</v>
          </cell>
          <cell r="AB3547">
            <v>8.3130939040939431</v>
          </cell>
          <cell r="AC3547">
            <v>213699.79291129828</v>
          </cell>
          <cell r="AD3547">
            <v>10838.297689623389</v>
          </cell>
          <cell r="AE3547">
            <v>242921.32291129828</v>
          </cell>
          <cell r="AF3547">
            <v>12320.337689623389</v>
          </cell>
          <cell r="AG3547">
            <v>425.11231509477199</v>
          </cell>
          <cell r="AH3547">
            <v>255.54187192118226</v>
          </cell>
        </row>
        <row r="3548">
          <cell r="A3548">
            <v>6657</v>
          </cell>
          <cell r="B3548" t="str">
            <v>Здание насосной станции Шахтеров 5</v>
          </cell>
          <cell r="C3548">
            <v>2.1</v>
          </cell>
          <cell r="D3548" t="str">
            <v>48</v>
          </cell>
          <cell r="E3548" t="str">
            <v>11.05.05</v>
          </cell>
          <cell r="F3548" t="str">
            <v/>
          </cell>
          <cell r="G3548" t="str">
            <v xml:space="preserve">  .  .</v>
          </cell>
          <cell r="H3548">
            <v>25143.13</v>
          </cell>
          <cell r="I3548">
            <v>0</v>
          </cell>
          <cell r="J3548">
            <v>0</v>
          </cell>
          <cell r="K3548">
            <v>25143.13</v>
          </cell>
          <cell r="L3548">
            <v>0</v>
          </cell>
          <cell r="M3548">
            <v>44</v>
          </cell>
          <cell r="N3548">
            <v>44</v>
          </cell>
          <cell r="O3548">
            <v>1275.1199999999999</v>
          </cell>
          <cell r="P3548">
            <v>23868.01</v>
          </cell>
          <cell r="Q3548">
            <v>251.43</v>
          </cell>
          <cell r="R3548">
            <v>122</v>
          </cell>
          <cell r="S3548">
            <v>935</v>
          </cell>
          <cell r="T3548" t="str">
            <v>Амортизация (водопровод)</v>
          </cell>
          <cell r="U3548">
            <v>457500</v>
          </cell>
          <cell r="V3548">
            <v>81.2</v>
          </cell>
          <cell r="W3548">
            <v>6</v>
          </cell>
          <cell r="X3548">
            <v>75.2</v>
          </cell>
          <cell r="Y3548">
            <v>7.3891625615763541</v>
          </cell>
          <cell r="Z3548">
            <v>33805.418719211819</v>
          </cell>
          <cell r="AA3548">
            <v>423694.58128078817</v>
          </cell>
          <cell r="AB3548">
            <v>17.751567109314443</v>
          </cell>
          <cell r="AC3548">
            <v>421186.8295332173</v>
          </cell>
          <cell r="AD3548">
            <v>21360.258252429034</v>
          </cell>
          <cell r="AE3548">
            <v>446329.9595332173</v>
          </cell>
          <cell r="AF3548">
            <v>22635.378252429033</v>
          </cell>
          <cell r="AG3548">
            <v>781.07742918313033</v>
          </cell>
          <cell r="AH3548">
            <v>469.51970443349751</v>
          </cell>
        </row>
        <row r="3549">
          <cell r="A3549">
            <v>6658</v>
          </cell>
          <cell r="B3549" t="str">
            <v>Здание насосной станции Шахтеров 2</v>
          </cell>
          <cell r="C3549">
            <v>2.1</v>
          </cell>
          <cell r="D3549" t="str">
            <v>48</v>
          </cell>
          <cell r="E3549" t="str">
            <v>11.05.05</v>
          </cell>
          <cell r="F3549" t="str">
            <v/>
          </cell>
          <cell r="G3549" t="str">
            <v xml:space="preserve">  .  .</v>
          </cell>
          <cell r="H3549">
            <v>91172.160000000003</v>
          </cell>
          <cell r="I3549">
            <v>0</v>
          </cell>
          <cell r="J3549">
            <v>0</v>
          </cell>
          <cell r="K3549">
            <v>91172.160000000003</v>
          </cell>
          <cell r="L3549">
            <v>0</v>
          </cell>
          <cell r="M3549">
            <v>159.55000000000001</v>
          </cell>
          <cell r="N3549">
            <v>159.55000000000001</v>
          </cell>
          <cell r="O3549">
            <v>3702.97</v>
          </cell>
          <cell r="P3549">
            <v>87469.19</v>
          </cell>
          <cell r="Q3549">
            <v>911.72</v>
          </cell>
          <cell r="R3549">
            <v>122</v>
          </cell>
          <cell r="S3549">
            <v>935</v>
          </cell>
          <cell r="T3549" t="str">
            <v>Амортизация (водопровод)</v>
          </cell>
          <cell r="U3549">
            <v>241500</v>
          </cell>
          <cell r="V3549">
            <v>81.2</v>
          </cell>
          <cell r="W3549">
            <v>6</v>
          </cell>
          <cell r="X3549">
            <v>75.2</v>
          </cell>
          <cell r="Y3549">
            <v>7.3891625615763541</v>
          </cell>
          <cell r="Z3549">
            <v>17844.827586206899</v>
          </cell>
          <cell r="AA3549">
            <v>223655.17241379313</v>
          </cell>
          <cell r="AB3549">
            <v>2.5569594552526795</v>
          </cell>
          <cell r="AC3549">
            <v>141951.35656781014</v>
          </cell>
          <cell r="AD3549">
            <v>5765.374154017014</v>
          </cell>
          <cell r="AE3549">
            <v>233123.51656781015</v>
          </cell>
          <cell r="AF3549">
            <v>9468.3441540170134</v>
          </cell>
          <cell r="AG3549">
            <v>407.96615399366777</v>
          </cell>
          <cell r="AH3549">
            <v>247.84482758620689</v>
          </cell>
        </row>
        <row r="3550">
          <cell r="A3550">
            <v>6659</v>
          </cell>
          <cell r="B3550" t="str">
            <v>Рация Лен-В</v>
          </cell>
          <cell r="C3550">
            <v>25</v>
          </cell>
          <cell r="D3550" t="str">
            <v>4</v>
          </cell>
          <cell r="E3550" t="str">
            <v>11.05.05</v>
          </cell>
          <cell r="F3550" t="str">
            <v/>
          </cell>
          <cell r="G3550" t="str">
            <v xml:space="preserve">  .  .</v>
          </cell>
          <cell r="H3550">
            <v>2560.33</v>
          </cell>
          <cell r="I3550">
            <v>0</v>
          </cell>
          <cell r="J3550">
            <v>0</v>
          </cell>
          <cell r="K3550">
            <v>2560.33</v>
          </cell>
          <cell r="L3550">
            <v>0</v>
          </cell>
          <cell r="M3550">
            <v>53.34</v>
          </cell>
          <cell r="N3550">
            <v>53.34</v>
          </cell>
          <cell r="O3550">
            <v>1546.32</v>
          </cell>
          <cell r="P3550">
            <v>1014.01</v>
          </cell>
          <cell r="Q3550">
            <v>12.8</v>
          </cell>
          <cell r="R3550">
            <v>123</v>
          </cell>
          <cell r="S3550">
            <v>821.1</v>
          </cell>
          <cell r="T3550" t="str">
            <v>Амортизация Водопровод</v>
          </cell>
          <cell r="U3550">
            <v>15000</v>
          </cell>
          <cell r="V3550">
            <v>7</v>
          </cell>
          <cell r="W3550">
            <v>5</v>
          </cell>
          <cell r="X3550">
            <v>2</v>
          </cell>
          <cell r="Y3550">
            <v>71.428571428571431</v>
          </cell>
          <cell r="Z3550">
            <v>10714.285714285714</v>
          </cell>
          <cell r="AA3550">
            <v>4285.7142857142862</v>
          </cell>
          <cell r="AB3550">
            <v>4.2265010066116568</v>
          </cell>
          <cell r="AC3550">
            <v>8260.9073222580228</v>
          </cell>
          <cell r="AD3550">
            <v>4989.2030365437377</v>
          </cell>
          <cell r="AE3550">
            <v>10821.237322258023</v>
          </cell>
          <cell r="AF3550">
            <v>6535.5230365437374</v>
          </cell>
          <cell r="AG3550">
            <v>225.4424442137088</v>
          </cell>
          <cell r="AH3550">
            <v>178.57142857142856</v>
          </cell>
        </row>
        <row r="3551">
          <cell r="A3551">
            <v>6660</v>
          </cell>
          <cell r="B3551" t="str">
            <v>Насос 3К6</v>
          </cell>
          <cell r="C3551">
            <v>12.5</v>
          </cell>
          <cell r="D3551" t="str">
            <v>8</v>
          </cell>
          <cell r="E3551" t="str">
            <v>11.05.05</v>
          </cell>
          <cell r="F3551" t="str">
            <v/>
          </cell>
          <cell r="G3551" t="str">
            <v xml:space="preserve">  .  .</v>
          </cell>
          <cell r="H3551">
            <v>44992.46</v>
          </cell>
          <cell r="I3551">
            <v>0</v>
          </cell>
          <cell r="J3551">
            <v>0</v>
          </cell>
          <cell r="K3551">
            <v>44992.46</v>
          </cell>
          <cell r="L3551">
            <v>0</v>
          </cell>
          <cell r="M3551">
            <v>468.67</v>
          </cell>
          <cell r="N3551">
            <v>468.67</v>
          </cell>
          <cell r="O3551">
            <v>13586.75</v>
          </cell>
          <cell r="P3551">
            <v>31405.71</v>
          </cell>
          <cell r="Q3551">
            <v>224.96</v>
          </cell>
          <cell r="R3551">
            <v>123</v>
          </cell>
          <cell r="S3551">
            <v>935</v>
          </cell>
          <cell r="T3551" t="str">
            <v>Амортизация (водопровод)</v>
          </cell>
          <cell r="U3551">
            <v>93000</v>
          </cell>
          <cell r="V3551">
            <v>15</v>
          </cell>
          <cell r="W3551">
            <v>9</v>
          </cell>
          <cell r="X3551">
            <v>6</v>
          </cell>
          <cell r="Y3551">
            <v>60</v>
          </cell>
          <cell r="Z3551">
            <v>55800</v>
          </cell>
          <cell r="AA3551">
            <v>37200</v>
          </cell>
          <cell r="AB3551">
            <v>1.1844979782338945</v>
          </cell>
          <cell r="AC3551">
            <v>8301.0179057693676</v>
          </cell>
          <cell r="AD3551">
            <v>2506.727905769365</v>
          </cell>
          <cell r="AE3551">
            <v>53293.477905769367</v>
          </cell>
          <cell r="AF3551">
            <v>16093.477905769365</v>
          </cell>
          <cell r="AG3551">
            <v>555.1403948517642</v>
          </cell>
          <cell r="AH3551">
            <v>516.66666666666663</v>
          </cell>
        </row>
        <row r="3552">
          <cell r="A3552">
            <v>6661</v>
          </cell>
          <cell r="B3552" t="str">
            <v>Насос 3К6</v>
          </cell>
          <cell r="C3552">
            <v>12.5</v>
          </cell>
          <cell r="D3552" t="str">
            <v>8</v>
          </cell>
          <cell r="E3552" t="str">
            <v>11.05.05</v>
          </cell>
          <cell r="F3552" t="str">
            <v/>
          </cell>
          <cell r="G3552" t="str">
            <v xml:space="preserve">  .  .</v>
          </cell>
          <cell r="H3552">
            <v>44992.46</v>
          </cell>
          <cell r="I3552">
            <v>0</v>
          </cell>
          <cell r="J3552">
            <v>0</v>
          </cell>
          <cell r="K3552">
            <v>44992.46</v>
          </cell>
          <cell r="L3552">
            <v>0</v>
          </cell>
          <cell r="M3552">
            <v>468.67</v>
          </cell>
          <cell r="N3552">
            <v>468.67</v>
          </cell>
          <cell r="O3552">
            <v>13586.75</v>
          </cell>
          <cell r="P3552">
            <v>31405.71</v>
          </cell>
          <cell r="Q3552">
            <v>224.96</v>
          </cell>
          <cell r="R3552">
            <v>123</v>
          </cell>
          <cell r="S3552">
            <v>935</v>
          </cell>
          <cell r="T3552" t="str">
            <v>Амортизация (водопровод)</v>
          </cell>
          <cell r="U3552">
            <v>93000</v>
          </cell>
          <cell r="V3552">
            <v>15</v>
          </cell>
          <cell r="W3552">
            <v>9</v>
          </cell>
          <cell r="X3552">
            <v>6</v>
          </cell>
          <cell r="Y3552">
            <v>60</v>
          </cell>
          <cell r="Z3552">
            <v>55800</v>
          </cell>
          <cell r="AA3552">
            <v>37200</v>
          </cell>
          <cell r="AB3552">
            <v>1.1844979782338945</v>
          </cell>
          <cell r="AC3552">
            <v>8301.0179057693676</v>
          </cell>
          <cell r="AD3552">
            <v>2506.727905769365</v>
          </cell>
          <cell r="AE3552">
            <v>53293.477905769367</v>
          </cell>
          <cell r="AF3552">
            <v>16093.477905769365</v>
          </cell>
          <cell r="AG3552">
            <v>555.1403948517642</v>
          </cell>
          <cell r="AH3552">
            <v>516.66666666666663</v>
          </cell>
        </row>
        <row r="3553">
          <cell r="A3553">
            <v>6662</v>
          </cell>
          <cell r="B3553" t="str">
            <v>Насосный агрегат  К 20.30</v>
          </cell>
          <cell r="C3553">
            <v>20</v>
          </cell>
          <cell r="D3553" t="str">
            <v>5</v>
          </cell>
          <cell r="E3553" t="str">
            <v>11.05.05</v>
          </cell>
          <cell r="F3553" t="str">
            <v/>
          </cell>
          <cell r="G3553" t="str">
            <v xml:space="preserve">  .  .</v>
          </cell>
          <cell r="H3553">
            <v>0</v>
          </cell>
          <cell r="I3553">
            <v>0</v>
          </cell>
          <cell r="J3553">
            <v>7473.54</v>
          </cell>
          <cell r="K3553">
            <v>0</v>
          </cell>
          <cell r="L3553">
            <v>3611</v>
          </cell>
          <cell r="M3553">
            <v>124.56</v>
          </cell>
          <cell r="N3553">
            <v>-3486.44</v>
          </cell>
          <cell r="O3553">
            <v>0</v>
          </cell>
          <cell r="P3553">
            <v>0</v>
          </cell>
          <cell r="Q3553">
            <v>0</v>
          </cell>
          <cell r="R3553">
            <v>123</v>
          </cell>
          <cell r="S3553">
            <v>935</v>
          </cell>
          <cell r="T3553" t="str">
            <v>Амортизация (водопровод)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</row>
        <row r="3554">
          <cell r="A3554">
            <v>6663</v>
          </cell>
          <cell r="B3554" t="str">
            <v>Насос 3К-9</v>
          </cell>
          <cell r="C3554">
            <v>12.5</v>
          </cell>
          <cell r="D3554" t="str">
            <v>8</v>
          </cell>
          <cell r="E3554" t="str">
            <v>11.05.05</v>
          </cell>
          <cell r="F3554" t="str">
            <v/>
          </cell>
          <cell r="G3554" t="str">
            <v xml:space="preserve">  .  .</v>
          </cell>
          <cell r="H3554">
            <v>44992.46</v>
          </cell>
          <cell r="I3554">
            <v>0</v>
          </cell>
          <cell r="J3554">
            <v>0</v>
          </cell>
          <cell r="K3554">
            <v>44992.46</v>
          </cell>
          <cell r="L3554">
            <v>0</v>
          </cell>
          <cell r="M3554">
            <v>468.67</v>
          </cell>
          <cell r="N3554">
            <v>468.67</v>
          </cell>
          <cell r="O3554">
            <v>13586.75</v>
          </cell>
          <cell r="P3554">
            <v>31405.71</v>
          </cell>
          <cell r="Q3554">
            <v>224.96</v>
          </cell>
          <cell r="R3554">
            <v>123</v>
          </cell>
          <cell r="S3554">
            <v>935</v>
          </cell>
          <cell r="T3554" t="str">
            <v>Амортизация Перекачка сточной жидкости</v>
          </cell>
          <cell r="U3554">
            <v>48600</v>
          </cell>
          <cell r="V3554">
            <v>15</v>
          </cell>
          <cell r="W3554">
            <v>9</v>
          </cell>
          <cell r="X3554">
            <v>6</v>
          </cell>
          <cell r="Y3554">
            <v>60</v>
          </cell>
          <cell r="Z3554">
            <v>29160</v>
          </cell>
          <cell r="AA3554">
            <v>19440</v>
          </cell>
          <cell r="AB3554">
            <v>0.61899571765771255</v>
          </cell>
          <cell r="AC3554">
            <v>-17142.319933114075</v>
          </cell>
          <cell r="AD3554">
            <v>-5176.609933114074</v>
          </cell>
          <cell r="AE3554">
            <v>27850.140066885924</v>
          </cell>
          <cell r="AF3554">
            <v>8410.140066885926</v>
          </cell>
          <cell r="AG3554">
            <v>290.1056256967284</v>
          </cell>
          <cell r="AH3554">
            <v>270</v>
          </cell>
        </row>
        <row r="3555">
          <cell r="A3555">
            <v>6664</v>
          </cell>
          <cell r="B3555" t="str">
            <v>Принтер CANON LBP 810</v>
          </cell>
          <cell r="C3555">
            <v>14.3</v>
          </cell>
          <cell r="D3555" t="str">
            <v>7</v>
          </cell>
          <cell r="E3555" t="str">
            <v>11.05.05</v>
          </cell>
          <cell r="F3555" t="str">
            <v/>
          </cell>
          <cell r="G3555" t="str">
            <v xml:space="preserve">  .  .</v>
          </cell>
          <cell r="H3555">
            <v>33814.86</v>
          </cell>
          <cell r="I3555">
            <v>0</v>
          </cell>
          <cell r="J3555">
            <v>0</v>
          </cell>
          <cell r="K3555">
            <v>33814.86</v>
          </cell>
          <cell r="L3555">
            <v>0</v>
          </cell>
          <cell r="M3555">
            <v>402.96</v>
          </cell>
          <cell r="N3555">
            <v>402.96</v>
          </cell>
          <cell r="O3555">
            <v>11681.82</v>
          </cell>
          <cell r="P3555">
            <v>22133.040000000001</v>
          </cell>
          <cell r="Q3555">
            <v>169.07</v>
          </cell>
          <cell r="R3555">
            <v>123</v>
          </cell>
          <cell r="S3555">
            <v>935</v>
          </cell>
          <cell r="T3555" t="str">
            <v>Амортизация (водопровод)</v>
          </cell>
          <cell r="U3555">
            <v>12000</v>
          </cell>
          <cell r="V3555">
            <v>9</v>
          </cell>
          <cell r="W3555">
            <v>2</v>
          </cell>
          <cell r="X3555">
            <v>7</v>
          </cell>
          <cell r="Y3555">
            <v>22.222222222222221</v>
          </cell>
          <cell r="Z3555">
            <v>2666.6666666666665</v>
          </cell>
          <cell r="AA3555">
            <v>9333.3333333333339</v>
          </cell>
          <cell r="AB3555">
            <v>0.42169233568155723</v>
          </cell>
          <cell r="AC3555">
            <v>-19555.392705855138</v>
          </cell>
          <cell r="AD3555">
            <v>-6755.6860391884711</v>
          </cell>
          <cell r="AE3555">
            <v>14259.467294144863</v>
          </cell>
          <cell r="AF3555">
            <v>4926.1339608115286</v>
          </cell>
          <cell r="AG3555">
            <v>169.92531858855963</v>
          </cell>
          <cell r="AH3555">
            <v>111.1111111111111</v>
          </cell>
        </row>
        <row r="3556">
          <cell r="A3556">
            <v>6665</v>
          </cell>
          <cell r="B3556" t="str">
            <v>Принтер CANON</v>
          </cell>
          <cell r="C3556">
            <v>14.3</v>
          </cell>
          <cell r="D3556" t="str">
            <v>7</v>
          </cell>
          <cell r="E3556" t="str">
            <v>11.05.05</v>
          </cell>
          <cell r="F3556" t="str">
            <v/>
          </cell>
          <cell r="G3556" t="str">
            <v xml:space="preserve">  .  .</v>
          </cell>
          <cell r="H3556">
            <v>33814.86</v>
          </cell>
          <cell r="I3556">
            <v>0</v>
          </cell>
          <cell r="J3556">
            <v>0</v>
          </cell>
          <cell r="K3556">
            <v>33814.86</v>
          </cell>
          <cell r="L3556">
            <v>0</v>
          </cell>
          <cell r="M3556">
            <v>402.96</v>
          </cell>
          <cell r="N3556">
            <v>402.96</v>
          </cell>
          <cell r="O3556">
            <v>11681.82</v>
          </cell>
          <cell r="P3556">
            <v>22133.040000000001</v>
          </cell>
          <cell r="Q3556">
            <v>169.07</v>
          </cell>
          <cell r="R3556">
            <v>123</v>
          </cell>
          <cell r="S3556">
            <v>821.1</v>
          </cell>
          <cell r="T3556" t="str">
            <v>амортизация (канализация)</v>
          </cell>
          <cell r="U3556">
            <v>35000</v>
          </cell>
          <cell r="V3556">
            <v>9</v>
          </cell>
          <cell r="W3556">
            <v>2</v>
          </cell>
          <cell r="X3556">
            <v>7</v>
          </cell>
          <cell r="Y3556">
            <v>22.222222222222221</v>
          </cell>
          <cell r="Z3556">
            <v>7777.7777777777774</v>
          </cell>
          <cell r="AA3556">
            <v>27222.222222222223</v>
          </cell>
          <cell r="AB3556">
            <v>1.2299359790712086</v>
          </cell>
          <cell r="AC3556">
            <v>7775.2529412558506</v>
          </cell>
          <cell r="AD3556">
            <v>2686.0707190336252</v>
          </cell>
          <cell r="AE3556">
            <v>41590.112941255851</v>
          </cell>
          <cell r="AF3556">
            <v>14367.890719033625</v>
          </cell>
          <cell r="AG3556">
            <v>495.61551254996556</v>
          </cell>
          <cell r="AH3556">
            <v>324.07407407407408</v>
          </cell>
        </row>
        <row r="3557">
          <cell r="A3557">
            <v>6670</v>
          </cell>
          <cell r="B3557" t="str">
            <v>Насосный агрегат К 20.30</v>
          </cell>
          <cell r="C3557">
            <v>20</v>
          </cell>
          <cell r="D3557" t="str">
            <v>5</v>
          </cell>
          <cell r="E3557" t="str">
            <v>11.05.05</v>
          </cell>
          <cell r="F3557" t="str">
            <v/>
          </cell>
          <cell r="G3557" t="str">
            <v xml:space="preserve">  .  .</v>
          </cell>
          <cell r="H3557">
            <v>0</v>
          </cell>
          <cell r="I3557">
            <v>0</v>
          </cell>
          <cell r="J3557">
            <v>5670.13</v>
          </cell>
          <cell r="K3557">
            <v>0</v>
          </cell>
          <cell r="L3557">
            <v>2739.56</v>
          </cell>
          <cell r="M3557">
            <v>94.5</v>
          </cell>
          <cell r="N3557">
            <v>-2645.06</v>
          </cell>
          <cell r="O3557">
            <v>0</v>
          </cell>
          <cell r="P3557">
            <v>0</v>
          </cell>
          <cell r="Q3557">
            <v>0</v>
          </cell>
          <cell r="R3557">
            <v>123</v>
          </cell>
          <cell r="S3557">
            <v>935</v>
          </cell>
          <cell r="T3557" t="str">
            <v>Амортизация (водопровод)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</row>
        <row r="3558">
          <cell r="A3558">
            <v>6671</v>
          </cell>
          <cell r="B3558" t="str">
            <v>Эл двигатель СДМ 2-16-36</v>
          </cell>
          <cell r="C3558">
            <v>10</v>
          </cell>
          <cell r="D3558" t="str">
            <v>10</v>
          </cell>
          <cell r="E3558" t="str">
            <v>11.05.05</v>
          </cell>
          <cell r="F3558" t="str">
            <v/>
          </cell>
          <cell r="G3558" t="str">
            <v xml:space="preserve">  .  .</v>
          </cell>
          <cell r="H3558">
            <v>1715021.54</v>
          </cell>
          <cell r="I3558">
            <v>0</v>
          </cell>
          <cell r="J3558">
            <v>0</v>
          </cell>
          <cell r="K3558">
            <v>1715021.54</v>
          </cell>
          <cell r="L3558">
            <v>0</v>
          </cell>
          <cell r="M3558">
            <v>14291.85</v>
          </cell>
          <cell r="N3558">
            <v>14291.85</v>
          </cell>
          <cell r="O3558">
            <v>414320.73</v>
          </cell>
          <cell r="P3558">
            <v>1300700.81</v>
          </cell>
          <cell r="Q3558">
            <v>8575.11</v>
          </cell>
          <cell r="R3558">
            <v>123</v>
          </cell>
          <cell r="S3558">
            <v>935</v>
          </cell>
          <cell r="T3558" t="str">
            <v>Амортизация Перекачка сточной жидкости</v>
          </cell>
          <cell r="U3558">
            <v>1700000</v>
          </cell>
          <cell r="V3558">
            <v>10</v>
          </cell>
          <cell r="W3558">
            <v>2</v>
          </cell>
          <cell r="X3558">
            <v>8</v>
          </cell>
          <cell r="Y3558">
            <v>20</v>
          </cell>
          <cell r="Z3558">
            <v>340000</v>
          </cell>
          <cell r="AA3558">
            <v>1360000</v>
          </cell>
          <cell r="AB3558">
            <v>1.0455901845713464</v>
          </cell>
          <cell r="AC3558">
            <v>78188.148552434752</v>
          </cell>
          <cell r="AD3558">
            <v>18888.958552434982</v>
          </cell>
          <cell r="AE3558">
            <v>1793209.6885524348</v>
          </cell>
          <cell r="AF3558">
            <v>433209.68855243496</v>
          </cell>
          <cell r="AG3558">
            <v>14943.414071270288</v>
          </cell>
          <cell r="AH3558">
            <v>14166.666666666666</v>
          </cell>
        </row>
        <row r="3559">
          <cell r="A3559">
            <v>6672</v>
          </cell>
          <cell r="B3559" t="str">
            <v>Электродвигатель КС 5-1-2 75 квт 5 узел</v>
          </cell>
          <cell r="C3559">
            <v>10</v>
          </cell>
          <cell r="D3559" t="str">
            <v>10</v>
          </cell>
          <cell r="E3559" t="str">
            <v>11.05.05</v>
          </cell>
          <cell r="F3559" t="str">
            <v/>
          </cell>
          <cell r="G3559" t="str">
            <v xml:space="preserve">  .  .</v>
          </cell>
          <cell r="H3559">
            <v>192525</v>
          </cell>
          <cell r="I3559">
            <v>0</v>
          </cell>
          <cell r="J3559">
            <v>0</v>
          </cell>
          <cell r="K3559">
            <v>192525</v>
          </cell>
          <cell r="L3559">
            <v>0</v>
          </cell>
          <cell r="M3559">
            <v>1604.38</v>
          </cell>
          <cell r="N3559">
            <v>1604.38</v>
          </cell>
          <cell r="O3559">
            <v>46510.96</v>
          </cell>
          <cell r="P3559">
            <v>146014.04</v>
          </cell>
          <cell r="Q3559">
            <v>962.63</v>
          </cell>
          <cell r="R3559">
            <v>123</v>
          </cell>
          <cell r="S3559">
            <v>935</v>
          </cell>
          <cell r="T3559" t="str">
            <v>Амортизация Подъем воды</v>
          </cell>
          <cell r="U3559">
            <v>195000</v>
          </cell>
          <cell r="V3559">
            <v>10</v>
          </cell>
          <cell r="W3559">
            <v>2</v>
          </cell>
          <cell r="X3559">
            <v>8</v>
          </cell>
          <cell r="Y3559">
            <v>20</v>
          </cell>
          <cell r="Z3559">
            <v>39000</v>
          </cell>
          <cell r="AA3559">
            <v>156000</v>
          </cell>
          <cell r="AB3559">
            <v>1.0683904095797911</v>
          </cell>
          <cell r="AC3559">
            <v>13166.863604349288</v>
          </cell>
          <cell r="AD3559">
            <v>3180.9036043492815</v>
          </cell>
          <cell r="AE3559">
            <v>205691.86360434929</v>
          </cell>
          <cell r="AF3559">
            <v>49691.863604349281</v>
          </cell>
          <cell r="AG3559">
            <v>1714.0988633695777</v>
          </cell>
          <cell r="AH3559">
            <v>1625</v>
          </cell>
        </row>
        <row r="3560">
          <cell r="A3560">
            <v>6674</v>
          </cell>
          <cell r="B3560" t="str">
            <v>Трактор Т-40 б,у Т 075 МАF</v>
          </cell>
          <cell r="C3560">
            <v>10</v>
          </cell>
          <cell r="D3560" t="str">
            <v>10</v>
          </cell>
          <cell r="E3560" t="str">
            <v>11.05.05</v>
          </cell>
          <cell r="F3560" t="str">
            <v>Пневмоход зав № б/н, двиг б/н, пехпаспорт № В 0113645</v>
          </cell>
          <cell r="G3560" t="str">
            <v>01.01.90</v>
          </cell>
          <cell r="H3560">
            <v>32087.360000000001</v>
          </cell>
          <cell r="I3560">
            <v>0</v>
          </cell>
          <cell r="J3560">
            <v>0</v>
          </cell>
          <cell r="K3560">
            <v>32087.360000000001</v>
          </cell>
          <cell r="L3560">
            <v>0</v>
          </cell>
          <cell r="M3560">
            <v>267.39</v>
          </cell>
          <cell r="N3560">
            <v>267.39</v>
          </cell>
          <cell r="O3560">
            <v>7751.65</v>
          </cell>
          <cell r="P3560">
            <v>24335.71</v>
          </cell>
          <cell r="Q3560">
            <v>160.44</v>
          </cell>
          <cell r="R3560">
            <v>123</v>
          </cell>
          <cell r="S3560">
            <v>935</v>
          </cell>
          <cell r="T3560" t="str">
            <v>Амортизация (водопровод)</v>
          </cell>
          <cell r="U3560">
            <v>305000</v>
          </cell>
          <cell r="V3560">
            <v>25</v>
          </cell>
          <cell r="W3560">
            <v>17</v>
          </cell>
          <cell r="X3560">
            <v>8</v>
          </cell>
          <cell r="Y3560">
            <v>68</v>
          </cell>
          <cell r="Z3560">
            <v>207400</v>
          </cell>
          <cell r="AA3560">
            <v>97600</v>
          </cell>
          <cell r="AB3560">
            <v>4.0105671870678936</v>
          </cell>
          <cell r="AC3560">
            <v>96601.153135634842</v>
          </cell>
          <cell r="AD3560">
            <v>23336.863135634834</v>
          </cell>
          <cell r="AE3560">
            <v>128688.51313563484</v>
          </cell>
          <cell r="AF3560">
            <v>31088.513135634836</v>
          </cell>
          <cell r="AG3560">
            <v>1072.4042761302906</v>
          </cell>
          <cell r="AH3560">
            <v>1016.6666666666666</v>
          </cell>
        </row>
        <row r="3561">
          <cell r="A3561">
            <v>6675</v>
          </cell>
          <cell r="B3561" t="str">
            <v>Электродвигатель 1250 квт №3</v>
          </cell>
          <cell r="C3561">
            <v>10</v>
          </cell>
          <cell r="D3561" t="str">
            <v>10</v>
          </cell>
          <cell r="E3561" t="str">
            <v>11.05.05</v>
          </cell>
          <cell r="F3561" t="str">
            <v/>
          </cell>
          <cell r="G3561" t="str">
            <v xml:space="preserve">  .  .</v>
          </cell>
          <cell r="H3561">
            <v>504342.56</v>
          </cell>
          <cell r="I3561">
            <v>0</v>
          </cell>
          <cell r="J3561">
            <v>0</v>
          </cell>
          <cell r="K3561">
            <v>504342.56</v>
          </cell>
          <cell r="L3561">
            <v>0</v>
          </cell>
          <cell r="M3561">
            <v>4202.8500000000004</v>
          </cell>
          <cell r="N3561">
            <v>4202.8500000000004</v>
          </cell>
          <cell r="O3561">
            <v>121840.63</v>
          </cell>
          <cell r="P3561">
            <v>382501.93</v>
          </cell>
          <cell r="Q3561">
            <v>2521.71</v>
          </cell>
          <cell r="R3561">
            <v>123</v>
          </cell>
          <cell r="S3561">
            <v>935</v>
          </cell>
          <cell r="T3561" t="str">
            <v>Амортизация Подъем воды</v>
          </cell>
          <cell r="U3561">
            <v>2600000</v>
          </cell>
          <cell r="V3561">
            <v>19</v>
          </cell>
          <cell r="W3561">
            <v>11</v>
          </cell>
          <cell r="X3561">
            <v>8</v>
          </cell>
          <cell r="Y3561">
            <v>57.894736842105267</v>
          </cell>
          <cell r="Z3561">
            <v>1505263.1578947369</v>
          </cell>
          <cell r="AA3561">
            <v>1094736.8421052631</v>
          </cell>
          <cell r="AB3561">
            <v>2.8620426623867314</v>
          </cell>
          <cell r="AC3561">
            <v>939107.36317733978</v>
          </cell>
          <cell r="AD3561">
            <v>226872.45107207668</v>
          </cell>
          <cell r="AE3561">
            <v>1443449.9231773398</v>
          </cell>
          <cell r="AF3561">
            <v>348713.08107207669</v>
          </cell>
          <cell r="AG3561">
            <v>12028.749359811167</v>
          </cell>
          <cell r="AH3561">
            <v>11403.508771929824</v>
          </cell>
        </row>
        <row r="3562">
          <cell r="A3562">
            <v>6676</v>
          </cell>
          <cell r="B3562" t="str">
            <v>Насос Андижанец</v>
          </cell>
          <cell r="C3562">
            <v>12.5</v>
          </cell>
          <cell r="D3562" t="str">
            <v>8</v>
          </cell>
          <cell r="E3562" t="str">
            <v>11.05.05</v>
          </cell>
          <cell r="F3562" t="str">
            <v/>
          </cell>
          <cell r="G3562" t="str">
            <v xml:space="preserve">  .  .</v>
          </cell>
          <cell r="H3562">
            <v>38943.199999999997</v>
          </cell>
          <cell r="I3562">
            <v>0</v>
          </cell>
          <cell r="J3562">
            <v>0</v>
          </cell>
          <cell r="K3562">
            <v>38943.199999999997</v>
          </cell>
          <cell r="L3562">
            <v>0</v>
          </cell>
          <cell r="M3562">
            <v>405.66</v>
          </cell>
          <cell r="N3562">
            <v>405.66</v>
          </cell>
          <cell r="O3562">
            <v>11760.08</v>
          </cell>
          <cell r="P3562">
            <v>27183.119999999999</v>
          </cell>
          <cell r="Q3562">
            <v>194.72</v>
          </cell>
          <cell r="R3562">
            <v>123</v>
          </cell>
          <cell r="S3562">
            <v>935</v>
          </cell>
          <cell r="T3562" t="str">
            <v>Амортизация (водопровод)</v>
          </cell>
          <cell r="U3562">
            <v>120000</v>
          </cell>
          <cell r="V3562">
            <v>15</v>
          </cell>
          <cell r="W3562">
            <v>9</v>
          </cell>
          <cell r="X3562">
            <v>6</v>
          </cell>
          <cell r="Y3562">
            <v>60</v>
          </cell>
          <cell r="Z3562">
            <v>72000</v>
          </cell>
          <cell r="AA3562">
            <v>48000</v>
          </cell>
          <cell r="AB3562">
            <v>1.7658017181250718</v>
          </cell>
          <cell r="AC3562">
            <v>29822.769469288294</v>
          </cell>
          <cell r="AD3562">
            <v>9005.889469288295</v>
          </cell>
          <cell r="AE3562">
            <v>68765.969469288291</v>
          </cell>
          <cell r="AF3562">
            <v>20765.969469288295</v>
          </cell>
          <cell r="AG3562">
            <v>716.31218197175303</v>
          </cell>
          <cell r="AH3562">
            <v>666.66666666666663</v>
          </cell>
        </row>
        <row r="3563">
          <cell r="A3563">
            <v>6678</v>
          </cell>
          <cell r="B3563" t="str">
            <v>Электродвигатель 250 квт</v>
          </cell>
          <cell r="C3563">
            <v>10</v>
          </cell>
          <cell r="D3563" t="str">
            <v>10</v>
          </cell>
          <cell r="E3563" t="str">
            <v>11.05.05</v>
          </cell>
          <cell r="F3563" t="str">
            <v/>
          </cell>
          <cell r="G3563" t="str">
            <v xml:space="preserve">  .  .</v>
          </cell>
          <cell r="H3563">
            <v>167421.09</v>
          </cell>
          <cell r="I3563">
            <v>0</v>
          </cell>
          <cell r="J3563">
            <v>0</v>
          </cell>
          <cell r="K3563">
            <v>167421.09</v>
          </cell>
          <cell r="L3563">
            <v>0</v>
          </cell>
          <cell r="M3563">
            <v>1395.18</v>
          </cell>
          <cell r="N3563">
            <v>1395.18</v>
          </cell>
          <cell r="O3563">
            <v>40446.26</v>
          </cell>
          <cell r="P3563">
            <v>126974.83</v>
          </cell>
          <cell r="Q3563">
            <v>837.11</v>
          </cell>
          <cell r="R3563">
            <v>123</v>
          </cell>
          <cell r="S3563">
            <v>935</v>
          </cell>
          <cell r="T3563" t="str">
            <v>Амортизация Перекачка сточной жидкости</v>
          </cell>
          <cell r="U3563">
            <v>800000</v>
          </cell>
          <cell r="V3563">
            <v>19</v>
          </cell>
          <cell r="W3563">
            <v>11</v>
          </cell>
          <cell r="X3563">
            <v>8</v>
          </cell>
          <cell r="Y3563">
            <v>57.894736842105267</v>
          </cell>
          <cell r="Z3563">
            <v>463157.89473684214</v>
          </cell>
          <cell r="AA3563">
            <v>336842.10526315786</v>
          </cell>
          <cell r="AB3563">
            <v>2.6528258022724494</v>
          </cell>
          <cell r="AC3563">
            <v>276717.89739657799</v>
          </cell>
          <cell r="AD3563">
            <v>66850.622133420082</v>
          </cell>
          <cell r="AE3563">
            <v>444138.98739657796</v>
          </cell>
          <cell r="AF3563">
            <v>107296.88213342009</v>
          </cell>
          <cell r="AG3563">
            <v>3701.158228304816</v>
          </cell>
          <cell r="AH3563">
            <v>3508.7719298245615</v>
          </cell>
        </row>
        <row r="3564">
          <cell r="A3564">
            <v>6679</v>
          </cell>
          <cell r="B3564" t="str">
            <v>Насос К 20/30 с эл.двигат,</v>
          </cell>
          <cell r="C3564">
            <v>12.5</v>
          </cell>
          <cell r="D3564" t="str">
            <v>8</v>
          </cell>
          <cell r="E3564" t="str">
            <v>11.05.05</v>
          </cell>
          <cell r="F3564" t="str">
            <v/>
          </cell>
          <cell r="G3564" t="str">
            <v xml:space="preserve">  .  .</v>
          </cell>
          <cell r="H3564">
            <v>15485</v>
          </cell>
          <cell r="I3564">
            <v>0</v>
          </cell>
          <cell r="J3564">
            <v>0</v>
          </cell>
          <cell r="K3564">
            <v>15485</v>
          </cell>
          <cell r="L3564">
            <v>0</v>
          </cell>
          <cell r="M3564">
            <v>161.30000000000001</v>
          </cell>
          <cell r="N3564">
            <v>161.30000000000001</v>
          </cell>
          <cell r="O3564">
            <v>5353.56</v>
          </cell>
          <cell r="P3564">
            <v>10131.44</v>
          </cell>
          <cell r="Q3564">
            <v>77.430000000000007</v>
          </cell>
          <cell r="R3564">
            <v>123</v>
          </cell>
          <cell r="S3564">
            <v>935</v>
          </cell>
          <cell r="T3564" t="str">
            <v>Амортизация Перекачка сточной жидкости</v>
          </cell>
          <cell r="U3564">
            <v>44160</v>
          </cell>
          <cell r="V3564">
            <v>15</v>
          </cell>
          <cell r="W3564">
            <v>9</v>
          </cell>
          <cell r="X3564">
            <v>6</v>
          </cell>
          <cell r="Y3564">
            <v>60</v>
          </cell>
          <cell r="Z3564">
            <v>26496</v>
          </cell>
          <cell r="AA3564">
            <v>17664</v>
          </cell>
          <cell r="AB3564">
            <v>1.7434836508926668</v>
          </cell>
          <cell r="AC3564">
            <v>11512.844334072946</v>
          </cell>
          <cell r="AD3564">
            <v>3980.284334072946</v>
          </cell>
          <cell r="AE3564">
            <v>26997.844334072946</v>
          </cell>
          <cell r="AF3564">
            <v>9333.8443340729464</v>
          </cell>
          <cell r="AG3564">
            <v>281.22754514659317</v>
          </cell>
          <cell r="AH3564">
            <v>245.33333333333334</v>
          </cell>
        </row>
        <row r="3565">
          <cell r="A3565">
            <v>6680</v>
          </cell>
          <cell r="B3565" t="str">
            <v>Насос тип KRS 1н,80,1320</v>
          </cell>
          <cell r="C3565">
            <v>20</v>
          </cell>
          <cell r="D3565" t="str">
            <v>5</v>
          </cell>
          <cell r="E3565" t="str">
            <v>11.05.05</v>
          </cell>
          <cell r="F3565" t="str">
            <v/>
          </cell>
          <cell r="G3565" t="str">
            <v xml:space="preserve">  .  .</v>
          </cell>
          <cell r="H3565">
            <v>218390.92</v>
          </cell>
          <cell r="I3565">
            <v>0</v>
          </cell>
          <cell r="J3565">
            <v>0</v>
          </cell>
          <cell r="K3565">
            <v>218390.92</v>
          </cell>
          <cell r="L3565">
            <v>0</v>
          </cell>
          <cell r="M3565">
            <v>3639.85</v>
          </cell>
          <cell r="N3565">
            <v>3639.85</v>
          </cell>
          <cell r="O3565">
            <v>105519.25</v>
          </cell>
          <cell r="P3565">
            <v>112871.67</v>
          </cell>
          <cell r="Q3565">
            <v>1091.95</v>
          </cell>
          <cell r="R3565">
            <v>123</v>
          </cell>
          <cell r="S3565">
            <v>935</v>
          </cell>
          <cell r="T3565" t="str">
            <v>Амортизация Очистка сточной жидкости</v>
          </cell>
          <cell r="U3565">
            <v>87000</v>
          </cell>
          <cell r="V3565">
            <v>9</v>
          </cell>
          <cell r="W3565">
            <v>6</v>
          </cell>
          <cell r="X3565">
            <v>3</v>
          </cell>
          <cell r="Y3565">
            <v>66.666666666666657</v>
          </cell>
          <cell r="Z3565">
            <v>58000</v>
          </cell>
          <cell r="AA3565">
            <v>29000</v>
          </cell>
          <cell r="AB3565">
            <v>0.25692895303134966</v>
          </cell>
          <cell r="AC3565">
            <v>-162279.96957284678</v>
          </cell>
          <cell r="AD3565">
            <v>-78408.299572846765</v>
          </cell>
          <cell r="AE3565">
            <v>56110.950427153235</v>
          </cell>
          <cell r="AF3565">
            <v>27110.950427153235</v>
          </cell>
          <cell r="AG3565">
            <v>935.18250711922065</v>
          </cell>
          <cell r="AH3565">
            <v>805.55555555555554</v>
          </cell>
        </row>
        <row r="3566">
          <cell r="A3566">
            <v>6681</v>
          </cell>
          <cell r="B3566" t="str">
            <v>Насос СМ 125,80,260</v>
          </cell>
          <cell r="C3566">
            <v>20</v>
          </cell>
          <cell r="D3566" t="str">
            <v>5</v>
          </cell>
          <cell r="E3566" t="str">
            <v>11.05.05</v>
          </cell>
          <cell r="F3566" t="str">
            <v/>
          </cell>
          <cell r="G3566" t="str">
            <v xml:space="preserve">  .  .</v>
          </cell>
          <cell r="H3566">
            <v>53505.83</v>
          </cell>
          <cell r="I3566">
            <v>0</v>
          </cell>
          <cell r="J3566">
            <v>0</v>
          </cell>
          <cell r="K3566">
            <v>53505.83</v>
          </cell>
          <cell r="L3566">
            <v>0</v>
          </cell>
          <cell r="M3566">
            <v>891.76</v>
          </cell>
          <cell r="N3566">
            <v>891.76</v>
          </cell>
          <cell r="O3566">
            <v>25852.14</v>
          </cell>
          <cell r="P3566">
            <v>27653.69</v>
          </cell>
          <cell r="Q3566">
            <v>267.52999999999997</v>
          </cell>
          <cell r="R3566">
            <v>123</v>
          </cell>
          <cell r="S3566">
            <v>935</v>
          </cell>
          <cell r="T3566" t="str">
            <v>Амортизация Очистка сточной жидкости</v>
          </cell>
          <cell r="U3566">
            <v>43512</v>
          </cell>
          <cell r="V3566">
            <v>9</v>
          </cell>
          <cell r="W3566">
            <v>6</v>
          </cell>
          <cell r="X3566">
            <v>3</v>
          </cell>
          <cell r="Y3566">
            <v>66.666666666666657</v>
          </cell>
          <cell r="Z3566">
            <v>29008</v>
          </cell>
          <cell r="AA3566">
            <v>14504</v>
          </cell>
          <cell r="AB3566">
            <v>0.524486967200399</v>
          </cell>
          <cell r="AC3566">
            <v>-25442.719495759877</v>
          </cell>
          <cell r="AD3566">
            <v>-12293.029495759876</v>
          </cell>
          <cell r="AE3566">
            <v>28063.110504240125</v>
          </cell>
          <cell r="AF3566">
            <v>13559.110504240123</v>
          </cell>
          <cell r="AG3566">
            <v>467.71850840400202</v>
          </cell>
          <cell r="AH3566">
            <v>402.88888888888891</v>
          </cell>
        </row>
        <row r="3567">
          <cell r="A3567">
            <v>6682</v>
          </cell>
          <cell r="B3567" t="str">
            <v>Насос СМ 200,150,500 с эл.дв,</v>
          </cell>
          <cell r="C3567">
            <v>20</v>
          </cell>
          <cell r="D3567" t="str">
            <v>5</v>
          </cell>
          <cell r="E3567" t="str">
            <v>11.05.05</v>
          </cell>
          <cell r="F3567" t="str">
            <v/>
          </cell>
          <cell r="G3567" t="str">
            <v xml:space="preserve">  .  .</v>
          </cell>
          <cell r="H3567">
            <v>156695.26</v>
          </cell>
          <cell r="I3567">
            <v>0</v>
          </cell>
          <cell r="J3567">
            <v>0</v>
          </cell>
          <cell r="K3567">
            <v>156695.26</v>
          </cell>
          <cell r="L3567">
            <v>0</v>
          </cell>
          <cell r="M3567">
            <v>2611.59</v>
          </cell>
          <cell r="N3567">
            <v>2611.59</v>
          </cell>
          <cell r="O3567">
            <v>75709.990000000005</v>
          </cell>
          <cell r="P3567">
            <v>80985.27</v>
          </cell>
          <cell r="Q3567">
            <v>783.48</v>
          </cell>
          <cell r="R3567">
            <v>123</v>
          </cell>
          <cell r="S3567">
            <v>935</v>
          </cell>
          <cell r="T3567" t="str">
            <v>Амортизация Очистка сточной жидкости</v>
          </cell>
          <cell r="U3567">
            <v>97240</v>
          </cell>
          <cell r="V3567">
            <v>9</v>
          </cell>
          <cell r="W3567">
            <v>6</v>
          </cell>
          <cell r="X3567">
            <v>3</v>
          </cell>
          <cell r="Y3567">
            <v>66.666666666666657</v>
          </cell>
          <cell r="Z3567">
            <v>64826.66666666665</v>
          </cell>
          <cell r="AA3567">
            <v>32413.33333333335</v>
          </cell>
          <cell r="AB3567">
            <v>0.4002373929645891</v>
          </cell>
          <cell r="AC3567">
            <v>-93979.957647691539</v>
          </cell>
          <cell r="AD3567">
            <v>-45408.020981024893</v>
          </cell>
          <cell r="AE3567">
            <v>62715.30235230847</v>
          </cell>
          <cell r="AF3567">
            <v>30301.969018975113</v>
          </cell>
          <cell r="AG3567">
            <v>1045.2550392051412</v>
          </cell>
          <cell r="AH3567">
            <v>900.37037037037044</v>
          </cell>
        </row>
        <row r="3568">
          <cell r="A3568">
            <v>6683</v>
          </cell>
          <cell r="B3568" t="str">
            <v>Насос фекальный</v>
          </cell>
          <cell r="C3568">
            <v>20</v>
          </cell>
          <cell r="D3568" t="str">
            <v>5</v>
          </cell>
          <cell r="E3568" t="str">
            <v>11.05.05</v>
          </cell>
          <cell r="F3568" t="str">
            <v/>
          </cell>
          <cell r="G3568" t="str">
            <v xml:space="preserve">  .  .</v>
          </cell>
          <cell r="H3568">
            <v>132126.56</v>
          </cell>
          <cell r="I3568">
            <v>0</v>
          </cell>
          <cell r="J3568">
            <v>0</v>
          </cell>
          <cell r="K3568">
            <v>132126.56</v>
          </cell>
          <cell r="L3568">
            <v>0</v>
          </cell>
          <cell r="M3568">
            <v>2202.11</v>
          </cell>
          <cell r="N3568">
            <v>2202.11</v>
          </cell>
          <cell r="O3568">
            <v>63839.17</v>
          </cell>
          <cell r="P3568">
            <v>68287.39</v>
          </cell>
          <cell r="Q3568">
            <v>660.63</v>
          </cell>
          <cell r="R3568">
            <v>123</v>
          </cell>
          <cell r="S3568">
            <v>935</v>
          </cell>
          <cell r="T3568" t="str">
            <v>Амортизация Очистка сточной жидкости</v>
          </cell>
          <cell r="U3568">
            <v>147128</v>
          </cell>
          <cell r="V3568">
            <v>9</v>
          </cell>
          <cell r="W3568">
            <v>6</v>
          </cell>
          <cell r="X3568">
            <v>3</v>
          </cell>
          <cell r="Y3568">
            <v>66.666666666666657</v>
          </cell>
          <cell r="Z3568">
            <v>98085.333333333314</v>
          </cell>
          <cell r="AA3568">
            <v>49042.666666666686</v>
          </cell>
          <cell r="AB3568">
            <v>0.71818042345250988</v>
          </cell>
          <cell r="AC3568">
            <v>-37235.851189876543</v>
          </cell>
          <cell r="AD3568">
            <v>-17991.127856543237</v>
          </cell>
          <cell r="AE3568">
            <v>94890.708810123455</v>
          </cell>
          <cell r="AF3568">
            <v>45848.042143456762</v>
          </cell>
          <cell r="AG3568">
            <v>1581.5118135020575</v>
          </cell>
          <cell r="AH3568">
            <v>1362.2962962962963</v>
          </cell>
        </row>
        <row r="3569">
          <cell r="A3569">
            <v>6684</v>
          </cell>
          <cell r="B3569" t="str">
            <v>Электротельфер 0,5т</v>
          </cell>
          <cell r="C3569">
            <v>15</v>
          </cell>
          <cell r="D3569" t="str">
            <v>7</v>
          </cell>
          <cell r="E3569" t="str">
            <v>11.05.05</v>
          </cell>
          <cell r="F3569" t="str">
            <v/>
          </cell>
          <cell r="G3569" t="str">
            <v xml:space="preserve">  .  .</v>
          </cell>
          <cell r="H3569">
            <v>35427.9</v>
          </cell>
          <cell r="I3569">
            <v>0</v>
          </cell>
          <cell r="J3569">
            <v>0</v>
          </cell>
          <cell r="K3569">
            <v>35427.9</v>
          </cell>
          <cell r="L3569">
            <v>0</v>
          </cell>
          <cell r="M3569">
            <v>442.85</v>
          </cell>
          <cell r="N3569">
            <v>442.85</v>
          </cell>
          <cell r="O3569">
            <v>12838.21</v>
          </cell>
          <cell r="P3569">
            <v>22589.69</v>
          </cell>
          <cell r="Q3569">
            <v>177.14</v>
          </cell>
          <cell r="R3569">
            <v>123</v>
          </cell>
          <cell r="S3569">
            <v>935</v>
          </cell>
          <cell r="T3569" t="str">
            <v>Амортизация Очистка сточной жидкости</v>
          </cell>
          <cell r="U3569">
            <v>75000</v>
          </cell>
          <cell r="V3569">
            <v>13</v>
          </cell>
          <cell r="W3569">
            <v>8</v>
          </cell>
          <cell r="X3569">
            <v>5</v>
          </cell>
          <cell r="Y3569">
            <v>61.53846153846154</v>
          </cell>
          <cell r="Z3569">
            <v>46153.846153846156</v>
          </cell>
          <cell r="AA3569">
            <v>28846.153846153844</v>
          </cell>
          <cell r="AB3569">
            <v>1.2769610316101658</v>
          </cell>
          <cell r="AC3569">
            <v>9812.1477317817917</v>
          </cell>
          <cell r="AD3569">
            <v>3555.6838856279464</v>
          </cell>
          <cell r="AE3569">
            <v>45240.047731781793</v>
          </cell>
          <cell r="AF3569">
            <v>16393.893885627946</v>
          </cell>
          <cell r="AG3569">
            <v>565.50059664727235</v>
          </cell>
          <cell r="AH3569">
            <v>480.76923076923077</v>
          </cell>
        </row>
        <row r="3570">
          <cell r="A3570">
            <v>6685</v>
          </cell>
          <cell r="B3570" t="str">
            <v>Кан-ция от дома 59 по ул,Кривогуза</v>
          </cell>
          <cell r="C3570">
            <v>3.6</v>
          </cell>
          <cell r="D3570" t="str">
            <v>28</v>
          </cell>
          <cell r="E3570" t="str">
            <v>11.05.05</v>
          </cell>
          <cell r="F3570" t="str">
            <v/>
          </cell>
          <cell r="G3570" t="str">
            <v xml:space="preserve">  .  .</v>
          </cell>
          <cell r="H3570">
            <v>49848.68</v>
          </cell>
          <cell r="I3570">
            <v>0</v>
          </cell>
          <cell r="J3570">
            <v>0</v>
          </cell>
          <cell r="K3570">
            <v>49848.68</v>
          </cell>
          <cell r="L3570">
            <v>0</v>
          </cell>
          <cell r="M3570">
            <v>149.55000000000001</v>
          </cell>
          <cell r="N3570">
            <v>149.55000000000001</v>
          </cell>
          <cell r="O3570">
            <v>4335.45</v>
          </cell>
          <cell r="P3570">
            <v>45513.23</v>
          </cell>
          <cell r="Q3570">
            <v>249.24</v>
          </cell>
          <cell r="R3570">
            <v>123</v>
          </cell>
          <cell r="S3570">
            <v>935</v>
          </cell>
          <cell r="T3570" t="str">
            <v>Амортизация (канализация)</v>
          </cell>
          <cell r="U3570">
            <v>172800</v>
          </cell>
          <cell r="V3570">
            <v>15.6</v>
          </cell>
          <cell r="W3570">
            <v>6</v>
          </cell>
          <cell r="X3570">
            <v>9.6</v>
          </cell>
          <cell r="Y3570">
            <v>38.46153846153846</v>
          </cell>
          <cell r="Z3570">
            <v>66461.538461538454</v>
          </cell>
          <cell r="AA3570">
            <v>106338.46153846155</v>
          </cell>
          <cell r="AB3570">
            <v>2.3364296829396975</v>
          </cell>
          <cell r="AC3570">
            <v>66619.255607362429</v>
          </cell>
          <cell r="AD3570">
            <v>5794.0240689009106</v>
          </cell>
          <cell r="AE3570">
            <v>116467.93560736242</v>
          </cell>
          <cell r="AF3570">
            <v>10129.47406890091</v>
          </cell>
          <cell r="AG3570">
            <v>349.40380682208729</v>
          </cell>
          <cell r="AH3570">
            <v>923.07692307692321</v>
          </cell>
        </row>
        <row r="3571">
          <cell r="A3571">
            <v>6686</v>
          </cell>
          <cell r="B3571" t="str">
            <v>Прибор ДРК-С</v>
          </cell>
          <cell r="C3571">
            <v>10</v>
          </cell>
          <cell r="D3571" t="str">
            <v>10</v>
          </cell>
          <cell r="E3571" t="str">
            <v>11.05.05</v>
          </cell>
          <cell r="F3571" t="str">
            <v/>
          </cell>
          <cell r="G3571" t="str">
            <v>01.01.99</v>
          </cell>
          <cell r="H3571">
            <v>107262.84</v>
          </cell>
          <cell r="I3571">
            <v>0</v>
          </cell>
          <cell r="J3571">
            <v>0</v>
          </cell>
          <cell r="K3571">
            <v>107262.84</v>
          </cell>
          <cell r="L3571">
            <v>0</v>
          </cell>
          <cell r="M3571">
            <v>893.86</v>
          </cell>
          <cell r="N3571">
            <v>893.86</v>
          </cell>
          <cell r="O3571">
            <v>25913</v>
          </cell>
          <cell r="P3571">
            <v>81349.84</v>
          </cell>
          <cell r="Q3571">
            <v>536.30999999999995</v>
          </cell>
          <cell r="R3571">
            <v>123</v>
          </cell>
          <cell r="S3571">
            <v>935</v>
          </cell>
          <cell r="T3571" t="str">
            <v>Амортизация Подъем воды</v>
          </cell>
          <cell r="U3571">
            <v>272000</v>
          </cell>
          <cell r="V3571">
            <v>17</v>
          </cell>
          <cell r="W3571">
            <v>9</v>
          </cell>
          <cell r="X3571">
            <v>8</v>
          </cell>
          <cell r="Y3571">
            <v>52.941176470588239</v>
          </cell>
          <cell r="Z3571">
            <v>144000</v>
          </cell>
          <cell r="AA3571">
            <v>128000</v>
          </cell>
          <cell r="AB3571">
            <v>1.5734511586009265</v>
          </cell>
          <cell r="AC3571">
            <v>61509.999872825807</v>
          </cell>
          <cell r="AD3571">
            <v>14859.839872825811</v>
          </cell>
          <cell r="AE3571">
            <v>168772.8398728258</v>
          </cell>
          <cell r="AF3571">
            <v>40772.839872825811</v>
          </cell>
          <cell r="AG3571">
            <v>1406.4403322735482</v>
          </cell>
          <cell r="AH3571">
            <v>1333.3333333333333</v>
          </cell>
        </row>
        <row r="3572">
          <cell r="A3572">
            <v>6687</v>
          </cell>
          <cell r="B3572" t="str">
            <v>Насос с элетродвигателем К-160,30 30 квт</v>
          </cell>
          <cell r="C3572">
            <v>12.5</v>
          </cell>
          <cell r="D3572" t="str">
            <v>8</v>
          </cell>
          <cell r="E3572" t="str">
            <v>11.05.05</v>
          </cell>
          <cell r="F3572" t="str">
            <v/>
          </cell>
          <cell r="G3572" t="str">
            <v xml:space="preserve">  .  .</v>
          </cell>
          <cell r="H3572">
            <v>81083.199999999997</v>
          </cell>
          <cell r="I3572">
            <v>0</v>
          </cell>
          <cell r="J3572">
            <v>0</v>
          </cell>
          <cell r="K3572">
            <v>81083.199999999997</v>
          </cell>
          <cell r="L3572">
            <v>0</v>
          </cell>
          <cell r="M3572">
            <v>844.62</v>
          </cell>
          <cell r="N3572">
            <v>844.62</v>
          </cell>
          <cell r="O3572">
            <v>24485.52</v>
          </cell>
          <cell r="P3572">
            <v>56597.68</v>
          </cell>
          <cell r="Q3572">
            <v>405.42</v>
          </cell>
          <cell r="R3572">
            <v>123</v>
          </cell>
          <cell r="S3572">
            <v>935</v>
          </cell>
          <cell r="T3572" t="str">
            <v>Амортизация (водопровод)</v>
          </cell>
          <cell r="U3572">
            <v>142000</v>
          </cell>
          <cell r="V3572">
            <v>15</v>
          </cell>
          <cell r="W3572">
            <v>9</v>
          </cell>
          <cell r="X3572">
            <v>6</v>
          </cell>
          <cell r="Y3572">
            <v>60</v>
          </cell>
          <cell r="Z3572">
            <v>85200</v>
          </cell>
          <cell r="AA3572">
            <v>56800</v>
          </cell>
          <cell r="AB3572">
            <v>1.0035747048288906</v>
          </cell>
          <cell r="AC3572">
            <v>289.8485065818968</v>
          </cell>
          <cell r="AD3572">
            <v>87.528506581897091</v>
          </cell>
          <cell r="AE3572">
            <v>81373.048506581894</v>
          </cell>
          <cell r="AF3572">
            <v>24573.048506581898</v>
          </cell>
          <cell r="AG3572">
            <v>847.63592194356136</v>
          </cell>
          <cell r="AH3572">
            <v>788.8888888888888</v>
          </cell>
        </row>
        <row r="3573">
          <cell r="A3573">
            <v>6688</v>
          </cell>
          <cell r="B3573" t="str">
            <v>Эл двигатель А 30-450 ЛВ2-У1 400квт.750 об.мин №3</v>
          </cell>
          <cell r="C3573">
            <v>10</v>
          </cell>
          <cell r="D3573" t="str">
            <v>10</v>
          </cell>
          <cell r="E3573" t="str">
            <v>11.05.05</v>
          </cell>
          <cell r="F3573" t="str">
            <v/>
          </cell>
          <cell r="G3573" t="str">
            <v xml:space="preserve">  .  .</v>
          </cell>
          <cell r="H3573">
            <v>442528.6</v>
          </cell>
          <cell r="I3573">
            <v>0</v>
          </cell>
          <cell r="J3573">
            <v>0</v>
          </cell>
          <cell r="K3573">
            <v>442528.6</v>
          </cell>
          <cell r="L3573">
            <v>0</v>
          </cell>
          <cell r="M3573">
            <v>3687.74</v>
          </cell>
          <cell r="N3573">
            <v>3687.74</v>
          </cell>
          <cell r="O3573">
            <v>106907.58</v>
          </cell>
          <cell r="P3573">
            <v>335621.02</v>
          </cell>
          <cell r="Q3573">
            <v>2212.64</v>
          </cell>
          <cell r="R3573">
            <v>123</v>
          </cell>
          <cell r="S3573">
            <v>935</v>
          </cell>
          <cell r="T3573" t="str">
            <v>амортизация (Очистка воды)</v>
          </cell>
          <cell r="U3573">
            <v>450000</v>
          </cell>
          <cell r="V3573">
            <v>10</v>
          </cell>
          <cell r="W3573">
            <v>2</v>
          </cell>
          <cell r="X3573">
            <v>8</v>
          </cell>
          <cell r="Y3573">
            <v>20</v>
          </cell>
          <cell r="Z3573">
            <v>90000</v>
          </cell>
          <cell r="AA3573">
            <v>360000</v>
          </cell>
          <cell r="AB3573">
            <v>1.0726384181777411</v>
          </cell>
          <cell r="AC3573">
            <v>32144.577502410335</v>
          </cell>
          <cell r="AD3573">
            <v>7765.59750241031</v>
          </cell>
          <cell r="AE3573">
            <v>474673.17750241031</v>
          </cell>
          <cell r="AF3573">
            <v>114673.17750241031</v>
          </cell>
          <cell r="AG3573">
            <v>3955.6098125200861</v>
          </cell>
          <cell r="AH3573">
            <v>3750</v>
          </cell>
        </row>
        <row r="3574">
          <cell r="A3574">
            <v>6689</v>
          </cell>
          <cell r="B3574" t="str">
            <v>Электродвигатель 250квт 6 узел</v>
          </cell>
          <cell r="C3574">
            <v>10</v>
          </cell>
          <cell r="D3574" t="str">
            <v>10</v>
          </cell>
          <cell r="E3574" t="str">
            <v>11.05.05</v>
          </cell>
          <cell r="F3574" t="str">
            <v/>
          </cell>
          <cell r="G3574" t="str">
            <v xml:space="preserve">  .  .</v>
          </cell>
          <cell r="H3574">
            <v>215517.06</v>
          </cell>
          <cell r="I3574">
            <v>0</v>
          </cell>
          <cell r="J3574">
            <v>0</v>
          </cell>
          <cell r="K3574">
            <v>215517.06</v>
          </cell>
          <cell r="L3574">
            <v>0</v>
          </cell>
          <cell r="M3574">
            <v>1795.98</v>
          </cell>
          <cell r="N3574">
            <v>1795.98</v>
          </cell>
          <cell r="O3574">
            <v>52065.46</v>
          </cell>
          <cell r="P3574">
            <v>163451.6</v>
          </cell>
          <cell r="Q3574">
            <v>1077.5899999999999</v>
          </cell>
          <cell r="R3574">
            <v>123</v>
          </cell>
          <cell r="S3574">
            <v>935</v>
          </cell>
          <cell r="T3574" t="str">
            <v>Амортизация Подъем воды</v>
          </cell>
          <cell r="U3574">
            <v>800000</v>
          </cell>
          <cell r="V3574">
            <v>19</v>
          </cell>
          <cell r="W3574">
            <v>11</v>
          </cell>
          <cell r="X3574">
            <v>8</v>
          </cell>
          <cell r="Y3574">
            <v>57.894736842105267</v>
          </cell>
          <cell r="Z3574">
            <v>463157.89473684214</v>
          </cell>
          <cell r="AA3574">
            <v>336842.10526315786</v>
          </cell>
          <cell r="AB3574">
            <v>2.0608064115809075</v>
          </cell>
          <cell r="AC3574">
            <v>228621.87905306712</v>
          </cell>
          <cell r="AD3574">
            <v>55231.373789909274</v>
          </cell>
          <cell r="AE3574">
            <v>444138.93905306712</v>
          </cell>
          <cell r="AF3574">
            <v>107296.83378990927</v>
          </cell>
          <cell r="AG3574">
            <v>3701.1578254422257</v>
          </cell>
          <cell r="AH3574">
            <v>3508.7719298245615</v>
          </cell>
        </row>
        <row r="3575">
          <cell r="A3575">
            <v>6690</v>
          </cell>
          <cell r="B3575" t="str">
            <v>Электродвигатель 250квт 2 зона</v>
          </cell>
          <cell r="C3575">
            <v>10</v>
          </cell>
          <cell r="D3575" t="str">
            <v>10</v>
          </cell>
          <cell r="E3575" t="str">
            <v>11.05.05</v>
          </cell>
          <cell r="F3575" t="str">
            <v/>
          </cell>
          <cell r="G3575" t="str">
            <v xml:space="preserve">  .  .</v>
          </cell>
          <cell r="H3575">
            <v>215517.06</v>
          </cell>
          <cell r="I3575">
            <v>0</v>
          </cell>
          <cell r="J3575">
            <v>0</v>
          </cell>
          <cell r="K3575">
            <v>215517.06</v>
          </cell>
          <cell r="L3575">
            <v>0</v>
          </cell>
          <cell r="M3575">
            <v>1795.98</v>
          </cell>
          <cell r="N3575">
            <v>1795.98</v>
          </cell>
          <cell r="O3575">
            <v>52065.46</v>
          </cell>
          <cell r="P3575">
            <v>163451.6</v>
          </cell>
          <cell r="Q3575">
            <v>1077.5899999999999</v>
          </cell>
          <cell r="R3575">
            <v>123</v>
          </cell>
          <cell r="S3575">
            <v>935</v>
          </cell>
          <cell r="T3575" t="str">
            <v>Амортизация Подъем воды</v>
          </cell>
          <cell r="U3575">
            <v>800000</v>
          </cell>
          <cell r="V3575">
            <v>19</v>
          </cell>
          <cell r="W3575">
            <v>11</v>
          </cell>
          <cell r="X3575">
            <v>8</v>
          </cell>
          <cell r="Y3575">
            <v>57.894736842105267</v>
          </cell>
          <cell r="Z3575">
            <v>463157.89473684214</v>
          </cell>
          <cell r="AA3575">
            <v>336842.10526315786</v>
          </cell>
          <cell r="AB3575">
            <v>2.0608064115809075</v>
          </cell>
          <cell r="AC3575">
            <v>228621.87905306712</v>
          </cell>
          <cell r="AD3575">
            <v>55231.373789909274</v>
          </cell>
          <cell r="AE3575">
            <v>444138.93905306712</v>
          </cell>
          <cell r="AF3575">
            <v>107296.83378990927</v>
          </cell>
          <cell r="AG3575">
            <v>3701.1578254422257</v>
          </cell>
          <cell r="AH3575">
            <v>3508.7719298245615</v>
          </cell>
        </row>
        <row r="3576">
          <cell r="A3576">
            <v>6692</v>
          </cell>
          <cell r="B3576" t="str">
            <v>Электродвигатель 250 квт №3</v>
          </cell>
          <cell r="C3576">
            <v>10</v>
          </cell>
          <cell r="D3576" t="str">
            <v>10</v>
          </cell>
          <cell r="E3576" t="str">
            <v>11.05.05</v>
          </cell>
          <cell r="F3576" t="str">
            <v/>
          </cell>
          <cell r="G3576" t="str">
            <v xml:space="preserve">  .  .</v>
          </cell>
          <cell r="H3576">
            <v>215517.06</v>
          </cell>
          <cell r="I3576">
            <v>0</v>
          </cell>
          <cell r="J3576">
            <v>0</v>
          </cell>
          <cell r="K3576">
            <v>215517.06</v>
          </cell>
          <cell r="L3576">
            <v>0</v>
          </cell>
          <cell r="M3576">
            <v>1795.98</v>
          </cell>
          <cell r="N3576">
            <v>1795.98</v>
          </cell>
          <cell r="O3576">
            <v>52065.46</v>
          </cell>
          <cell r="P3576">
            <v>163451.6</v>
          </cell>
          <cell r="Q3576">
            <v>1077.5899999999999</v>
          </cell>
          <cell r="R3576">
            <v>123</v>
          </cell>
          <cell r="S3576">
            <v>935</v>
          </cell>
          <cell r="T3576" t="str">
            <v>Амортизация Подъем воды</v>
          </cell>
          <cell r="U3576">
            <v>800000</v>
          </cell>
          <cell r="V3576">
            <v>19</v>
          </cell>
          <cell r="W3576">
            <v>11</v>
          </cell>
          <cell r="X3576">
            <v>8</v>
          </cell>
          <cell r="Y3576">
            <v>57.894736842105267</v>
          </cell>
          <cell r="Z3576">
            <v>463157.89473684214</v>
          </cell>
          <cell r="AA3576">
            <v>336842.10526315786</v>
          </cell>
          <cell r="AB3576">
            <v>2.0608064115809075</v>
          </cell>
          <cell r="AC3576">
            <v>228621.87905306712</v>
          </cell>
          <cell r="AD3576">
            <v>55231.373789909274</v>
          </cell>
          <cell r="AE3576">
            <v>444138.93905306712</v>
          </cell>
          <cell r="AF3576">
            <v>107296.83378990927</v>
          </cell>
          <cell r="AG3576">
            <v>3701.1578254422257</v>
          </cell>
          <cell r="AH3576">
            <v>3508.7719298245615</v>
          </cell>
        </row>
        <row r="3577">
          <cell r="A3577">
            <v>6693</v>
          </cell>
          <cell r="B3577" t="str">
            <v>Электродвигатель 250 квт №3</v>
          </cell>
          <cell r="C3577">
            <v>10</v>
          </cell>
          <cell r="D3577" t="str">
            <v>10</v>
          </cell>
          <cell r="E3577" t="str">
            <v>11.05.05</v>
          </cell>
          <cell r="F3577" t="str">
            <v/>
          </cell>
          <cell r="G3577" t="str">
            <v xml:space="preserve">  .  .</v>
          </cell>
          <cell r="H3577">
            <v>215517.06</v>
          </cell>
          <cell r="I3577">
            <v>0</v>
          </cell>
          <cell r="J3577">
            <v>0</v>
          </cell>
          <cell r="K3577">
            <v>215517.06</v>
          </cell>
          <cell r="L3577">
            <v>0</v>
          </cell>
          <cell r="M3577">
            <v>1795.98</v>
          </cell>
          <cell r="N3577">
            <v>1795.98</v>
          </cell>
          <cell r="O3577">
            <v>52065.46</v>
          </cell>
          <cell r="P3577">
            <v>163451.6</v>
          </cell>
          <cell r="Q3577">
            <v>1077.5899999999999</v>
          </cell>
          <cell r="R3577">
            <v>123</v>
          </cell>
          <cell r="S3577">
            <v>935</v>
          </cell>
          <cell r="T3577" t="str">
            <v>Амортизация Подъем воды</v>
          </cell>
          <cell r="U3577">
            <v>800000</v>
          </cell>
          <cell r="V3577">
            <v>19</v>
          </cell>
          <cell r="W3577">
            <v>11</v>
          </cell>
          <cell r="X3577">
            <v>8</v>
          </cell>
          <cell r="Y3577">
            <v>57.894736842105267</v>
          </cell>
          <cell r="Z3577">
            <v>463157.89473684214</v>
          </cell>
          <cell r="AA3577">
            <v>336842.10526315786</v>
          </cell>
          <cell r="AB3577">
            <v>2.0608064115809075</v>
          </cell>
          <cell r="AC3577">
            <v>228621.87905306712</v>
          </cell>
          <cell r="AD3577">
            <v>55231.373789909274</v>
          </cell>
          <cell r="AE3577">
            <v>444138.93905306712</v>
          </cell>
          <cell r="AF3577">
            <v>107296.83378990927</v>
          </cell>
          <cell r="AG3577">
            <v>3701.1578254422257</v>
          </cell>
          <cell r="AH3577">
            <v>3508.7719298245615</v>
          </cell>
        </row>
        <row r="3578">
          <cell r="A3578">
            <v>6694</v>
          </cell>
          <cell r="B3578" t="str">
            <v>Электродвигатель 200 квт</v>
          </cell>
          <cell r="C3578">
            <v>10</v>
          </cell>
          <cell r="D3578" t="str">
            <v>10</v>
          </cell>
          <cell r="E3578" t="str">
            <v>11.05.05</v>
          </cell>
          <cell r="F3578" t="str">
            <v/>
          </cell>
          <cell r="G3578" t="str">
            <v xml:space="preserve">  .  .</v>
          </cell>
          <cell r="H3578">
            <v>172413.88</v>
          </cell>
          <cell r="I3578">
            <v>0</v>
          </cell>
          <cell r="J3578">
            <v>0</v>
          </cell>
          <cell r="K3578">
            <v>172413.88</v>
          </cell>
          <cell r="L3578">
            <v>0</v>
          </cell>
          <cell r="M3578">
            <v>1436.78</v>
          </cell>
          <cell r="N3578">
            <v>1436.78</v>
          </cell>
          <cell r="O3578">
            <v>41652.26</v>
          </cell>
          <cell r="P3578">
            <v>130761.62</v>
          </cell>
          <cell r="Q3578">
            <v>862.07</v>
          </cell>
          <cell r="R3578">
            <v>123</v>
          </cell>
          <cell r="S3578">
            <v>935</v>
          </cell>
          <cell r="T3578" t="str">
            <v>Амортизация Перекачка сточной жидкости</v>
          </cell>
          <cell r="U3578">
            <v>1568000</v>
          </cell>
          <cell r="V3578">
            <v>19</v>
          </cell>
          <cell r="W3578">
            <v>11</v>
          </cell>
          <cell r="X3578">
            <v>8</v>
          </cell>
          <cell r="Y3578">
            <v>57.894736842105267</v>
          </cell>
          <cell r="Z3578">
            <v>907789.47368421056</v>
          </cell>
          <cell r="AA3578">
            <v>660210.52631578944</v>
          </cell>
          <cell r="AB3578">
            <v>5.0489625802723266</v>
          </cell>
          <cell r="AC3578">
            <v>698097.3484395633</v>
          </cell>
          <cell r="AD3578">
            <v>168648.44212377383</v>
          </cell>
          <cell r="AE3578">
            <v>870511.2284395633</v>
          </cell>
          <cell r="AF3578">
            <v>210300.70212377384</v>
          </cell>
          <cell r="AG3578">
            <v>7254.2602369963606</v>
          </cell>
          <cell r="AH3578">
            <v>6877.1929824561403</v>
          </cell>
        </row>
        <row r="3579">
          <cell r="A3579">
            <v>6695</v>
          </cell>
          <cell r="B3579" t="str">
            <v>Электродвигатель 200 квт</v>
          </cell>
          <cell r="C3579">
            <v>10</v>
          </cell>
          <cell r="D3579" t="str">
            <v>10</v>
          </cell>
          <cell r="E3579" t="str">
            <v>11.05.05</v>
          </cell>
          <cell r="F3579" t="str">
            <v/>
          </cell>
          <cell r="G3579" t="str">
            <v xml:space="preserve">  .  .</v>
          </cell>
          <cell r="H3579">
            <v>172413.88</v>
          </cell>
          <cell r="I3579">
            <v>0</v>
          </cell>
          <cell r="J3579">
            <v>0</v>
          </cell>
          <cell r="K3579">
            <v>172413.88</v>
          </cell>
          <cell r="L3579">
            <v>0</v>
          </cell>
          <cell r="M3579">
            <v>1436.78</v>
          </cell>
          <cell r="N3579">
            <v>1436.78</v>
          </cell>
          <cell r="O3579">
            <v>41652.26</v>
          </cell>
          <cell r="P3579">
            <v>130761.62</v>
          </cell>
          <cell r="Q3579">
            <v>862.07</v>
          </cell>
          <cell r="R3579">
            <v>123</v>
          </cell>
          <cell r="S3579">
            <v>935</v>
          </cell>
          <cell r="T3579" t="str">
            <v>Амортизация Перекачка сточной жидкости</v>
          </cell>
          <cell r="U3579">
            <v>1568000</v>
          </cell>
          <cell r="V3579">
            <v>19</v>
          </cell>
          <cell r="W3579">
            <v>11</v>
          </cell>
          <cell r="X3579">
            <v>8</v>
          </cell>
          <cell r="Y3579">
            <v>57.894736842105267</v>
          </cell>
          <cell r="Z3579">
            <v>907789.47368421056</v>
          </cell>
          <cell r="AA3579">
            <v>660210.52631578944</v>
          </cell>
          <cell r="AB3579">
            <v>5.0489625802723266</v>
          </cell>
          <cell r="AC3579">
            <v>698097.3484395633</v>
          </cell>
          <cell r="AD3579">
            <v>168648.44212377383</v>
          </cell>
          <cell r="AE3579">
            <v>870511.2284395633</v>
          </cell>
          <cell r="AF3579">
            <v>210300.70212377384</v>
          </cell>
          <cell r="AG3579">
            <v>7254.2602369963606</v>
          </cell>
          <cell r="AH3579">
            <v>6877.1929824561403</v>
          </cell>
        </row>
        <row r="3580">
          <cell r="A3580">
            <v>6696</v>
          </cell>
          <cell r="B3580" t="str">
            <v>Электродвигатель 320 квт 2 зона</v>
          </cell>
          <cell r="C3580">
            <v>10</v>
          </cell>
          <cell r="D3580" t="str">
            <v>10</v>
          </cell>
          <cell r="E3580" t="str">
            <v>11.05.05</v>
          </cell>
          <cell r="F3580" t="str">
            <v/>
          </cell>
          <cell r="G3580" t="str">
            <v xml:space="preserve">  .  .</v>
          </cell>
          <cell r="H3580">
            <v>275861.90000000002</v>
          </cell>
          <cell r="I3580">
            <v>0</v>
          </cell>
          <cell r="J3580">
            <v>0</v>
          </cell>
          <cell r="K3580">
            <v>275861.90000000002</v>
          </cell>
          <cell r="L3580">
            <v>0</v>
          </cell>
          <cell r="M3580">
            <v>2298.85</v>
          </cell>
          <cell r="N3580">
            <v>2298.85</v>
          </cell>
          <cell r="O3580">
            <v>66643.649999999994</v>
          </cell>
          <cell r="P3580">
            <v>209218.25</v>
          </cell>
          <cell r="Q3580">
            <v>1379.31</v>
          </cell>
          <cell r="R3580">
            <v>123</v>
          </cell>
          <cell r="S3580">
            <v>935</v>
          </cell>
          <cell r="T3580" t="str">
            <v>Амортизация Подъем воды</v>
          </cell>
          <cell r="U3580">
            <v>360000</v>
          </cell>
          <cell r="V3580">
            <v>19</v>
          </cell>
          <cell r="W3580">
            <v>11</v>
          </cell>
          <cell r="X3580">
            <v>8</v>
          </cell>
          <cell r="Y3580">
            <v>57.894736842105267</v>
          </cell>
          <cell r="Z3580">
            <v>208421.05263157896</v>
          </cell>
          <cell r="AA3580">
            <v>151578.94736842104</v>
          </cell>
          <cell r="AB3580">
            <v>0.72450155456524967</v>
          </cell>
          <cell r="AC3580">
            <v>-75999.524604676553</v>
          </cell>
          <cell r="AD3580">
            <v>-18360.221973097599</v>
          </cell>
          <cell r="AE3580">
            <v>199862.37539532347</v>
          </cell>
          <cell r="AF3580">
            <v>48283.428026902395</v>
          </cell>
          <cell r="AG3580">
            <v>1665.519794961029</v>
          </cell>
          <cell r="AH3580">
            <v>1578.9473684210525</v>
          </cell>
        </row>
        <row r="3581">
          <cell r="A3581">
            <v>6697</v>
          </cell>
          <cell r="B3581" t="str">
            <v>Электродвигатель 55 квт</v>
          </cell>
          <cell r="C3581">
            <v>10</v>
          </cell>
          <cell r="D3581" t="str">
            <v>10</v>
          </cell>
          <cell r="E3581" t="str">
            <v>11.05.05</v>
          </cell>
          <cell r="F3581" t="str">
            <v/>
          </cell>
          <cell r="G3581" t="str">
            <v xml:space="preserve">  .  .</v>
          </cell>
          <cell r="H3581">
            <v>94827.77</v>
          </cell>
          <cell r="I3581">
            <v>0</v>
          </cell>
          <cell r="J3581">
            <v>0</v>
          </cell>
          <cell r="K3581">
            <v>94827.77</v>
          </cell>
          <cell r="L3581">
            <v>0</v>
          </cell>
          <cell r="M3581">
            <v>790.23</v>
          </cell>
          <cell r="N3581">
            <v>790.23</v>
          </cell>
          <cell r="O3581">
            <v>22908.77</v>
          </cell>
          <cell r="P3581">
            <v>71919</v>
          </cell>
          <cell r="Q3581">
            <v>474.14</v>
          </cell>
          <cell r="R3581">
            <v>123</v>
          </cell>
          <cell r="S3581">
            <v>935</v>
          </cell>
          <cell r="T3581" t="str">
            <v>Амортизация Перекачка сточной жидкости</v>
          </cell>
          <cell r="U3581">
            <v>165000</v>
          </cell>
          <cell r="V3581">
            <v>19</v>
          </cell>
          <cell r="W3581">
            <v>11</v>
          </cell>
          <cell r="X3581">
            <v>8</v>
          </cell>
          <cell r="Y3581">
            <v>57.894736842105267</v>
          </cell>
          <cell r="Z3581">
            <v>95526.315789473694</v>
          </cell>
          <cell r="AA3581">
            <v>69473.684210526306</v>
          </cell>
          <cell r="AB3581">
            <v>0.96599902961006556</v>
          </cell>
          <cell r="AC3581">
            <v>-3224.2361999135173</v>
          </cell>
          <cell r="AD3581">
            <v>-778.92041043981953</v>
          </cell>
          <cell r="AE3581">
            <v>91603.533800086487</v>
          </cell>
          <cell r="AF3581">
            <v>22129.849589560181</v>
          </cell>
          <cell r="AG3581">
            <v>763.36278166738737</v>
          </cell>
          <cell r="AH3581">
            <v>723.68421052631584</v>
          </cell>
        </row>
        <row r="3582">
          <cell r="A3582">
            <v>6698</v>
          </cell>
          <cell r="B3582" t="str">
            <v>Электродвигатель 55 квт</v>
          </cell>
          <cell r="C3582">
            <v>10</v>
          </cell>
          <cell r="D3582" t="str">
            <v>10</v>
          </cell>
          <cell r="E3582" t="str">
            <v>11.05.05</v>
          </cell>
          <cell r="F3582" t="str">
            <v/>
          </cell>
          <cell r="G3582" t="str">
            <v xml:space="preserve">  .  .</v>
          </cell>
          <cell r="H3582">
            <v>94827.77</v>
          </cell>
          <cell r="I3582">
            <v>0</v>
          </cell>
          <cell r="J3582">
            <v>0</v>
          </cell>
          <cell r="K3582">
            <v>94827.77</v>
          </cell>
          <cell r="L3582">
            <v>0</v>
          </cell>
          <cell r="M3582">
            <v>790.23</v>
          </cell>
          <cell r="N3582">
            <v>790.23</v>
          </cell>
          <cell r="O3582">
            <v>22908.77</v>
          </cell>
          <cell r="P3582">
            <v>71919</v>
          </cell>
          <cell r="Q3582">
            <v>474.14</v>
          </cell>
          <cell r="R3582">
            <v>123</v>
          </cell>
          <cell r="S3582">
            <v>935</v>
          </cell>
          <cell r="T3582" t="str">
            <v>Амортизация Перекачка сточной жидкости</v>
          </cell>
          <cell r="U3582">
            <v>165000</v>
          </cell>
          <cell r="V3582">
            <v>19</v>
          </cell>
          <cell r="W3582">
            <v>11</v>
          </cell>
          <cell r="X3582">
            <v>8</v>
          </cell>
          <cell r="Y3582">
            <v>57.894736842105267</v>
          </cell>
          <cell r="Z3582">
            <v>95526.315789473694</v>
          </cell>
          <cell r="AA3582">
            <v>69473.684210526306</v>
          </cell>
          <cell r="AB3582">
            <v>0.96599902961006556</v>
          </cell>
          <cell r="AC3582">
            <v>-3224.2361999135173</v>
          </cell>
          <cell r="AD3582">
            <v>-778.92041043981953</v>
          </cell>
          <cell r="AE3582">
            <v>91603.533800086487</v>
          </cell>
          <cell r="AF3582">
            <v>22129.849589560181</v>
          </cell>
          <cell r="AG3582">
            <v>763.36278166738737</v>
          </cell>
          <cell r="AH3582">
            <v>723.68421052631584</v>
          </cell>
        </row>
        <row r="3583">
          <cell r="A3583">
            <v>6699</v>
          </cell>
          <cell r="B3583" t="str">
            <v>Электродвигатель 55 квт</v>
          </cell>
          <cell r="C3583">
            <v>10</v>
          </cell>
          <cell r="D3583" t="str">
            <v>10</v>
          </cell>
          <cell r="E3583" t="str">
            <v>11.05.05</v>
          </cell>
          <cell r="F3583" t="str">
            <v/>
          </cell>
          <cell r="G3583" t="str">
            <v xml:space="preserve">  .  .</v>
          </cell>
          <cell r="H3583">
            <v>94827.77</v>
          </cell>
          <cell r="I3583">
            <v>0</v>
          </cell>
          <cell r="J3583">
            <v>0</v>
          </cell>
          <cell r="K3583">
            <v>94827.77</v>
          </cell>
          <cell r="L3583">
            <v>0</v>
          </cell>
          <cell r="M3583">
            <v>790.23</v>
          </cell>
          <cell r="N3583">
            <v>790.23</v>
          </cell>
          <cell r="O3583">
            <v>22908.77</v>
          </cell>
          <cell r="P3583">
            <v>71919</v>
          </cell>
          <cell r="Q3583">
            <v>474.14</v>
          </cell>
          <cell r="R3583">
            <v>123</v>
          </cell>
          <cell r="S3583">
            <v>935</v>
          </cell>
          <cell r="T3583" t="str">
            <v>Амортизация Перекачка сточной жидкости</v>
          </cell>
          <cell r="U3583">
            <v>165000</v>
          </cell>
          <cell r="V3583">
            <v>19</v>
          </cell>
          <cell r="W3583">
            <v>11</v>
          </cell>
          <cell r="X3583">
            <v>8</v>
          </cell>
          <cell r="Y3583">
            <v>57.894736842105267</v>
          </cell>
          <cell r="Z3583">
            <v>95526.315789473694</v>
          </cell>
          <cell r="AA3583">
            <v>69473.684210526306</v>
          </cell>
          <cell r="AB3583">
            <v>0.96599902961006556</v>
          </cell>
          <cell r="AC3583">
            <v>-3224.2361999135173</v>
          </cell>
          <cell r="AD3583">
            <v>-778.92041043981953</v>
          </cell>
          <cell r="AE3583">
            <v>91603.533800086487</v>
          </cell>
          <cell r="AF3583">
            <v>22129.849589560181</v>
          </cell>
          <cell r="AG3583">
            <v>763.36278166738737</v>
          </cell>
          <cell r="AH3583">
            <v>723.68421052631584</v>
          </cell>
        </row>
        <row r="3584">
          <cell r="A3584">
            <v>6700</v>
          </cell>
          <cell r="B3584" t="str">
            <v>Электродвигатель 55 квт</v>
          </cell>
          <cell r="C3584">
            <v>10</v>
          </cell>
          <cell r="D3584" t="str">
            <v>10</v>
          </cell>
          <cell r="E3584" t="str">
            <v>11.05.05</v>
          </cell>
          <cell r="F3584" t="str">
            <v/>
          </cell>
          <cell r="G3584" t="str">
            <v xml:space="preserve">  .  .</v>
          </cell>
          <cell r="H3584">
            <v>94827.77</v>
          </cell>
          <cell r="I3584">
            <v>0</v>
          </cell>
          <cell r="J3584">
            <v>0</v>
          </cell>
          <cell r="K3584">
            <v>94827.77</v>
          </cell>
          <cell r="L3584">
            <v>0</v>
          </cell>
          <cell r="M3584">
            <v>790.23</v>
          </cell>
          <cell r="N3584">
            <v>790.23</v>
          </cell>
          <cell r="O3584">
            <v>22908.77</v>
          </cell>
          <cell r="P3584">
            <v>71919</v>
          </cell>
          <cell r="Q3584">
            <v>474.14</v>
          </cell>
          <cell r="R3584">
            <v>123</v>
          </cell>
          <cell r="S3584">
            <v>935</v>
          </cell>
          <cell r="T3584" t="str">
            <v>Амортизация Перекачка сточной жидкости</v>
          </cell>
          <cell r="U3584">
            <v>165000</v>
          </cell>
          <cell r="V3584">
            <v>19</v>
          </cell>
          <cell r="W3584">
            <v>11</v>
          </cell>
          <cell r="X3584">
            <v>8</v>
          </cell>
          <cell r="Y3584">
            <v>57.894736842105267</v>
          </cell>
          <cell r="Z3584">
            <v>95526.315789473694</v>
          </cell>
          <cell r="AA3584">
            <v>69473.684210526306</v>
          </cell>
          <cell r="AB3584">
            <v>0.96599902961006556</v>
          </cell>
          <cell r="AC3584">
            <v>-3224.2361999135173</v>
          </cell>
          <cell r="AD3584">
            <v>-778.92041043981953</v>
          </cell>
          <cell r="AE3584">
            <v>91603.533800086487</v>
          </cell>
          <cell r="AF3584">
            <v>22129.849589560181</v>
          </cell>
          <cell r="AG3584">
            <v>763.36278166738737</v>
          </cell>
          <cell r="AH3584">
            <v>723.68421052631584</v>
          </cell>
        </row>
        <row r="3585">
          <cell r="A3585">
            <v>6701</v>
          </cell>
          <cell r="B3585" t="str">
            <v>Электродвигатель 55 квт</v>
          </cell>
          <cell r="C3585">
            <v>10</v>
          </cell>
          <cell r="D3585" t="str">
            <v>10</v>
          </cell>
          <cell r="E3585" t="str">
            <v>11.05.05</v>
          </cell>
          <cell r="F3585" t="str">
            <v/>
          </cell>
          <cell r="G3585" t="str">
            <v xml:space="preserve">  .  .</v>
          </cell>
          <cell r="H3585">
            <v>94827.77</v>
          </cell>
          <cell r="I3585">
            <v>0</v>
          </cell>
          <cell r="J3585">
            <v>0</v>
          </cell>
          <cell r="K3585">
            <v>94827.77</v>
          </cell>
          <cell r="L3585">
            <v>0</v>
          </cell>
          <cell r="M3585">
            <v>790.23</v>
          </cell>
          <cell r="N3585">
            <v>790.23</v>
          </cell>
          <cell r="O3585">
            <v>22908.77</v>
          </cell>
          <cell r="P3585">
            <v>71919</v>
          </cell>
          <cell r="Q3585">
            <v>474.14</v>
          </cell>
          <cell r="R3585">
            <v>123</v>
          </cell>
          <cell r="S3585">
            <v>935</v>
          </cell>
          <cell r="T3585" t="str">
            <v>Амортизация Перекачка сточной жидкости</v>
          </cell>
          <cell r="U3585">
            <v>165000</v>
          </cell>
          <cell r="V3585">
            <v>19</v>
          </cell>
          <cell r="W3585">
            <v>11</v>
          </cell>
          <cell r="X3585">
            <v>8</v>
          </cell>
          <cell r="Y3585">
            <v>57.894736842105267</v>
          </cell>
          <cell r="Z3585">
            <v>95526.315789473694</v>
          </cell>
          <cell r="AA3585">
            <v>69473.684210526306</v>
          </cell>
          <cell r="AB3585">
            <v>0.96599902961006556</v>
          </cell>
          <cell r="AC3585">
            <v>-3224.2361999135173</v>
          </cell>
          <cell r="AD3585">
            <v>-778.92041043981953</v>
          </cell>
          <cell r="AE3585">
            <v>91603.533800086487</v>
          </cell>
          <cell r="AF3585">
            <v>22129.849589560181</v>
          </cell>
          <cell r="AG3585">
            <v>763.36278166738737</v>
          </cell>
          <cell r="AH3585">
            <v>723.68421052631584</v>
          </cell>
        </row>
        <row r="3586">
          <cell r="A3586">
            <v>6702</v>
          </cell>
          <cell r="B3586" t="str">
            <v>Электродвигатель 55 квт</v>
          </cell>
          <cell r="C3586">
            <v>10</v>
          </cell>
          <cell r="D3586" t="str">
            <v>10</v>
          </cell>
          <cell r="E3586" t="str">
            <v>11.05.05</v>
          </cell>
          <cell r="F3586" t="str">
            <v/>
          </cell>
          <cell r="G3586" t="str">
            <v xml:space="preserve">  .  .</v>
          </cell>
          <cell r="H3586">
            <v>94827.77</v>
          </cell>
          <cell r="I3586">
            <v>0</v>
          </cell>
          <cell r="J3586">
            <v>0</v>
          </cell>
          <cell r="K3586">
            <v>94827.77</v>
          </cell>
          <cell r="L3586">
            <v>0</v>
          </cell>
          <cell r="M3586">
            <v>790.23</v>
          </cell>
          <cell r="N3586">
            <v>790.23</v>
          </cell>
          <cell r="O3586">
            <v>22908.77</v>
          </cell>
          <cell r="P3586">
            <v>71919</v>
          </cell>
          <cell r="Q3586">
            <v>474.14</v>
          </cell>
          <cell r="R3586">
            <v>123</v>
          </cell>
          <cell r="S3586">
            <v>935</v>
          </cell>
          <cell r="T3586" t="str">
            <v>Амортизация Перекачка сточной жидкости</v>
          </cell>
          <cell r="U3586">
            <v>165000</v>
          </cell>
          <cell r="V3586">
            <v>19</v>
          </cell>
          <cell r="W3586">
            <v>11</v>
          </cell>
          <cell r="X3586">
            <v>8</v>
          </cell>
          <cell r="Y3586">
            <v>57.894736842105267</v>
          </cell>
          <cell r="Z3586">
            <v>95526.315789473694</v>
          </cell>
          <cell r="AA3586">
            <v>69473.684210526306</v>
          </cell>
          <cell r="AB3586">
            <v>0.96599902961006556</v>
          </cell>
          <cell r="AC3586">
            <v>-3224.2361999135173</v>
          </cell>
          <cell r="AD3586">
            <v>-778.92041043981953</v>
          </cell>
          <cell r="AE3586">
            <v>91603.533800086487</v>
          </cell>
          <cell r="AF3586">
            <v>22129.849589560181</v>
          </cell>
          <cell r="AG3586">
            <v>763.36278166738737</v>
          </cell>
          <cell r="AH3586">
            <v>723.68421052631584</v>
          </cell>
        </row>
        <row r="3587">
          <cell r="A3587">
            <v>6703</v>
          </cell>
          <cell r="B3587" t="str">
            <v>Электродвигатель 55 квт</v>
          </cell>
          <cell r="C3587">
            <v>10</v>
          </cell>
          <cell r="D3587" t="str">
            <v>10</v>
          </cell>
          <cell r="E3587" t="str">
            <v>11.05.05</v>
          </cell>
          <cell r="F3587" t="str">
            <v/>
          </cell>
          <cell r="G3587" t="str">
            <v xml:space="preserve">  .  .</v>
          </cell>
          <cell r="H3587">
            <v>94827.77</v>
          </cell>
          <cell r="I3587">
            <v>0</v>
          </cell>
          <cell r="J3587">
            <v>0</v>
          </cell>
          <cell r="K3587">
            <v>94827.77</v>
          </cell>
          <cell r="L3587">
            <v>0</v>
          </cell>
          <cell r="M3587">
            <v>790.23</v>
          </cell>
          <cell r="N3587">
            <v>790.23</v>
          </cell>
          <cell r="O3587">
            <v>22908.77</v>
          </cell>
          <cell r="P3587">
            <v>71919</v>
          </cell>
          <cell r="Q3587">
            <v>474.14</v>
          </cell>
          <cell r="R3587">
            <v>123</v>
          </cell>
          <cell r="S3587">
            <v>935</v>
          </cell>
          <cell r="T3587" t="str">
            <v>Амортизация Перекачка сточной жидкости</v>
          </cell>
          <cell r="U3587">
            <v>165000</v>
          </cell>
          <cell r="V3587">
            <v>19</v>
          </cell>
          <cell r="W3587">
            <v>11</v>
          </cell>
          <cell r="X3587">
            <v>8</v>
          </cell>
          <cell r="Y3587">
            <v>57.894736842105267</v>
          </cell>
          <cell r="Z3587">
            <v>95526.315789473694</v>
          </cell>
          <cell r="AA3587">
            <v>69473.684210526306</v>
          </cell>
          <cell r="AB3587">
            <v>0.96599902961006556</v>
          </cell>
          <cell r="AC3587">
            <v>-3224.2361999135173</v>
          </cell>
          <cell r="AD3587">
            <v>-778.92041043981953</v>
          </cell>
          <cell r="AE3587">
            <v>91603.533800086487</v>
          </cell>
          <cell r="AF3587">
            <v>22129.849589560181</v>
          </cell>
          <cell r="AG3587">
            <v>763.36278166738737</v>
          </cell>
          <cell r="AH3587">
            <v>723.68421052631584</v>
          </cell>
        </row>
        <row r="3588">
          <cell r="A3588">
            <v>6704</v>
          </cell>
          <cell r="B3588" t="str">
            <v>Электродвигатель 90 квт сортировка</v>
          </cell>
          <cell r="C3588">
            <v>10</v>
          </cell>
          <cell r="D3588" t="str">
            <v>10</v>
          </cell>
          <cell r="E3588" t="str">
            <v>11.05.05</v>
          </cell>
          <cell r="F3588" t="str">
            <v/>
          </cell>
          <cell r="G3588" t="str">
            <v xml:space="preserve">  .  .</v>
          </cell>
          <cell r="H3588">
            <v>155172.22</v>
          </cell>
          <cell r="I3588">
            <v>0</v>
          </cell>
          <cell r="J3588">
            <v>0</v>
          </cell>
          <cell r="K3588">
            <v>155172.22</v>
          </cell>
          <cell r="L3588">
            <v>0</v>
          </cell>
          <cell r="M3588">
            <v>1293.0999999999999</v>
          </cell>
          <cell r="N3588">
            <v>1293.0999999999999</v>
          </cell>
          <cell r="O3588">
            <v>37486.980000000003</v>
          </cell>
          <cell r="P3588">
            <v>117685.24</v>
          </cell>
          <cell r="Q3588">
            <v>775.86</v>
          </cell>
          <cell r="R3588">
            <v>123</v>
          </cell>
          <cell r="S3588">
            <v>935</v>
          </cell>
          <cell r="T3588" t="str">
            <v>Амортизация Подъем воды</v>
          </cell>
          <cell r="U3588">
            <v>179000</v>
          </cell>
          <cell r="V3588">
            <v>19</v>
          </cell>
          <cell r="W3588">
            <v>11</v>
          </cell>
          <cell r="X3588">
            <v>8</v>
          </cell>
          <cell r="Y3588">
            <v>57.894736842105267</v>
          </cell>
          <cell r="Z3588">
            <v>103631.57894736843</v>
          </cell>
          <cell r="AA3588">
            <v>75368.421052631573</v>
          </cell>
          <cell r="AB3588">
            <v>0.64042373582814272</v>
          </cell>
          <cell r="AC3588">
            <v>-55796.24717085356</v>
          </cell>
          <cell r="AD3588">
            <v>-13479.428223485131</v>
          </cell>
          <cell r="AE3588">
            <v>99375.972829146442</v>
          </cell>
          <cell r="AF3588">
            <v>24007.551776514872</v>
          </cell>
          <cell r="AG3588">
            <v>828.13310690955359</v>
          </cell>
          <cell r="AH3588">
            <v>785.08771929824559</v>
          </cell>
        </row>
        <row r="3589">
          <cell r="A3589">
            <v>6705</v>
          </cell>
          <cell r="B3589" t="str">
            <v>Электродвигатель 90 квт северная</v>
          </cell>
          <cell r="C3589">
            <v>10</v>
          </cell>
          <cell r="D3589" t="str">
            <v>10</v>
          </cell>
          <cell r="E3589" t="str">
            <v>11.05.05</v>
          </cell>
          <cell r="F3589" t="str">
            <v/>
          </cell>
          <cell r="G3589" t="str">
            <v xml:space="preserve">  .  .</v>
          </cell>
          <cell r="H3589">
            <v>155172.22</v>
          </cell>
          <cell r="I3589">
            <v>0</v>
          </cell>
          <cell r="J3589">
            <v>0</v>
          </cell>
          <cell r="K3589">
            <v>155172.22</v>
          </cell>
          <cell r="L3589">
            <v>0</v>
          </cell>
          <cell r="M3589">
            <v>1293.0999999999999</v>
          </cell>
          <cell r="N3589">
            <v>1293.0999999999999</v>
          </cell>
          <cell r="O3589">
            <v>37486.980000000003</v>
          </cell>
          <cell r="P3589">
            <v>117685.24</v>
          </cell>
          <cell r="Q3589">
            <v>775.86</v>
          </cell>
          <cell r="R3589">
            <v>123</v>
          </cell>
          <cell r="S3589">
            <v>935</v>
          </cell>
          <cell r="T3589" t="str">
            <v>Амортизация Подъем воды</v>
          </cell>
          <cell r="U3589">
            <v>179000</v>
          </cell>
          <cell r="V3589">
            <v>19</v>
          </cell>
          <cell r="W3589">
            <v>11</v>
          </cell>
          <cell r="X3589">
            <v>8</v>
          </cell>
          <cell r="Y3589">
            <v>57.894736842105267</v>
          </cell>
          <cell r="Z3589">
            <v>103631.57894736843</v>
          </cell>
          <cell r="AA3589">
            <v>75368.421052631573</v>
          </cell>
          <cell r="AB3589">
            <v>0.64042373582814272</v>
          </cell>
          <cell r="AC3589">
            <v>-55796.24717085356</v>
          </cell>
          <cell r="AD3589">
            <v>-13479.428223485131</v>
          </cell>
          <cell r="AE3589">
            <v>99375.972829146442</v>
          </cell>
          <cell r="AF3589">
            <v>24007.551776514872</v>
          </cell>
          <cell r="AG3589">
            <v>828.13310690955359</v>
          </cell>
          <cell r="AH3589">
            <v>785.08771929824559</v>
          </cell>
        </row>
        <row r="3590">
          <cell r="A3590">
            <v>6706</v>
          </cell>
          <cell r="B3590" t="str">
            <v>Электродвигатель 110 квт</v>
          </cell>
          <cell r="C3590">
            <v>10</v>
          </cell>
          <cell r="D3590" t="str">
            <v>10</v>
          </cell>
          <cell r="E3590" t="str">
            <v>11.05.05</v>
          </cell>
          <cell r="F3590" t="str">
            <v/>
          </cell>
          <cell r="G3590" t="str">
            <v xml:space="preserve">  .  .</v>
          </cell>
          <cell r="H3590">
            <v>189655.15</v>
          </cell>
          <cell r="I3590">
            <v>0</v>
          </cell>
          <cell r="J3590">
            <v>0</v>
          </cell>
          <cell r="K3590">
            <v>189655.15</v>
          </cell>
          <cell r="L3590">
            <v>0</v>
          </cell>
          <cell r="M3590">
            <v>1580.46</v>
          </cell>
          <cell r="N3590">
            <v>1580.46</v>
          </cell>
          <cell r="O3590">
            <v>45817.54</v>
          </cell>
          <cell r="P3590">
            <v>143837.60999999999</v>
          </cell>
          <cell r="Q3590">
            <v>948.28</v>
          </cell>
          <cell r="R3590">
            <v>123</v>
          </cell>
          <cell r="S3590">
            <v>935</v>
          </cell>
          <cell r="T3590" t="str">
            <v>Амортизация Перекачка сточной жидкости</v>
          </cell>
          <cell r="U3590">
            <v>170000</v>
          </cell>
          <cell r="V3590">
            <v>10</v>
          </cell>
          <cell r="W3590">
            <v>2</v>
          </cell>
          <cell r="X3590">
            <v>8</v>
          </cell>
          <cell r="Y3590">
            <v>20</v>
          </cell>
          <cell r="Z3590">
            <v>34000</v>
          </cell>
          <cell r="AA3590">
            <v>136000</v>
          </cell>
          <cell r="AB3590">
            <v>0.94551070474544185</v>
          </cell>
          <cell r="AC3590">
            <v>-10334.175464897504</v>
          </cell>
          <cell r="AD3590">
            <v>-2496.5654648975251</v>
          </cell>
          <cell r="AE3590">
            <v>179320.97453510249</v>
          </cell>
          <cell r="AF3590">
            <v>43320.974535102476</v>
          </cell>
          <cell r="AG3590">
            <v>1494.3414544591876</v>
          </cell>
          <cell r="AH3590">
            <v>1416.6666666666667</v>
          </cell>
        </row>
        <row r="3591">
          <cell r="A3591">
            <v>6708</v>
          </cell>
          <cell r="B3591" t="str">
            <v>Электродвигатель 22 квт</v>
          </cell>
          <cell r="C3591">
            <v>10</v>
          </cell>
          <cell r="D3591" t="str">
            <v>10</v>
          </cell>
          <cell r="E3591" t="str">
            <v>11.05.05</v>
          </cell>
          <cell r="F3591" t="str">
            <v/>
          </cell>
          <cell r="G3591" t="str">
            <v xml:space="preserve">  .  .</v>
          </cell>
          <cell r="H3591">
            <v>37930.949999999997</v>
          </cell>
          <cell r="I3591">
            <v>0</v>
          </cell>
          <cell r="J3591">
            <v>0</v>
          </cell>
          <cell r="K3591">
            <v>37930.949999999997</v>
          </cell>
          <cell r="L3591">
            <v>0</v>
          </cell>
          <cell r="M3591">
            <v>316.08999999999997</v>
          </cell>
          <cell r="N3591">
            <v>316.08999999999997</v>
          </cell>
          <cell r="O3591">
            <v>9163.4500000000007</v>
          </cell>
          <cell r="P3591">
            <v>28767.5</v>
          </cell>
          <cell r="Q3591">
            <v>189.65</v>
          </cell>
          <cell r="R3591">
            <v>123</v>
          </cell>
          <cell r="S3591">
            <v>935</v>
          </cell>
          <cell r="T3591" t="str">
            <v>Амортизация Перекачка сточной жидкости</v>
          </cell>
          <cell r="U3591">
            <v>92000</v>
          </cell>
          <cell r="V3591">
            <v>19</v>
          </cell>
          <cell r="W3591">
            <v>11</v>
          </cell>
          <cell r="X3591">
            <v>8</v>
          </cell>
          <cell r="Y3591">
            <v>57.894736842105267</v>
          </cell>
          <cell r="Z3591">
            <v>53263.157894736847</v>
          </cell>
          <cell r="AA3591">
            <v>38736.842105263153</v>
          </cell>
          <cell r="AB3591">
            <v>1.3465487826631843</v>
          </cell>
          <cell r="AC3591">
            <v>13144.924547758113</v>
          </cell>
          <cell r="AD3591">
            <v>3175.5824424949569</v>
          </cell>
          <cell r="AE3591">
            <v>51075.874547758111</v>
          </cell>
          <cell r="AF3591">
            <v>12339.032442494958</v>
          </cell>
          <cell r="AG3591">
            <v>425.63228789798427</v>
          </cell>
          <cell r="AH3591">
            <v>403.5087719298246</v>
          </cell>
        </row>
        <row r="3592">
          <cell r="A3592">
            <v>6709</v>
          </cell>
          <cell r="B3592" t="str">
            <v>Электродвигатель 55 квт</v>
          </cell>
          <cell r="C3592">
            <v>10</v>
          </cell>
          <cell r="D3592" t="str">
            <v>10</v>
          </cell>
          <cell r="E3592" t="str">
            <v>11.05.05</v>
          </cell>
          <cell r="F3592" t="str">
            <v/>
          </cell>
          <cell r="G3592" t="str">
            <v xml:space="preserve">  .  .</v>
          </cell>
          <cell r="H3592">
            <v>94827.43</v>
          </cell>
          <cell r="I3592">
            <v>0</v>
          </cell>
          <cell r="J3592">
            <v>0</v>
          </cell>
          <cell r="K3592">
            <v>94827.43</v>
          </cell>
          <cell r="L3592">
            <v>0</v>
          </cell>
          <cell r="M3592">
            <v>790.23</v>
          </cell>
          <cell r="N3592">
            <v>790.23</v>
          </cell>
          <cell r="O3592">
            <v>22908.77</v>
          </cell>
          <cell r="P3592">
            <v>71918.66</v>
          </cell>
          <cell r="Q3592">
            <v>474.14</v>
          </cell>
          <cell r="R3592">
            <v>123</v>
          </cell>
          <cell r="S3592">
            <v>935</v>
          </cell>
          <cell r="T3592" t="str">
            <v>Амортизация Перекачка сточной жидкости</v>
          </cell>
          <cell r="U3592">
            <v>165000</v>
          </cell>
          <cell r="V3592">
            <v>19</v>
          </cell>
          <cell r="W3592">
            <v>11</v>
          </cell>
          <cell r="X3592">
            <v>8</v>
          </cell>
          <cell r="Y3592">
            <v>57.894736842105267</v>
          </cell>
          <cell r="Z3592">
            <v>95526.315789473694</v>
          </cell>
          <cell r="AA3592">
            <v>69473.684210526306</v>
          </cell>
          <cell r="AB3592">
            <v>0.96600359643138933</v>
          </cell>
          <cell r="AC3592">
            <v>-3223.7915796541783</v>
          </cell>
          <cell r="AD3592">
            <v>-778.81579018048069</v>
          </cell>
          <cell r="AE3592">
            <v>91603.638420345815</v>
          </cell>
          <cell r="AF3592">
            <v>22129.95420981952</v>
          </cell>
          <cell r="AG3592">
            <v>763.36365350288179</v>
          </cell>
          <cell r="AH3592">
            <v>723.68421052631584</v>
          </cell>
        </row>
        <row r="3593">
          <cell r="A3593">
            <v>6710</v>
          </cell>
          <cell r="B3593" t="str">
            <v>Компьютер в сборе LG 563 N</v>
          </cell>
          <cell r="C3593">
            <v>30</v>
          </cell>
          <cell r="D3593" t="str">
            <v>3</v>
          </cell>
          <cell r="E3593" t="str">
            <v>11.05.05</v>
          </cell>
          <cell r="F3593" t="str">
            <v/>
          </cell>
          <cell r="G3593" t="str">
            <v xml:space="preserve">  .  .</v>
          </cell>
          <cell r="H3593">
            <v>0.01</v>
          </cell>
          <cell r="I3593">
            <v>0</v>
          </cell>
          <cell r="J3593">
            <v>0</v>
          </cell>
          <cell r="K3593">
            <v>0.01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0.01</v>
          </cell>
          <cell r="Q3593">
            <v>0</v>
          </cell>
          <cell r="R3593">
            <v>123</v>
          </cell>
          <cell r="S3593">
            <v>821.1</v>
          </cell>
          <cell r="T3593" t="str">
            <v>Амортизация Водопровод</v>
          </cell>
          <cell r="U3593">
            <v>9000</v>
          </cell>
          <cell r="V3593">
            <v>5</v>
          </cell>
          <cell r="W3593">
            <v>4</v>
          </cell>
          <cell r="X3593">
            <v>1</v>
          </cell>
          <cell r="Y3593">
            <v>80</v>
          </cell>
          <cell r="Z3593">
            <v>7200</v>
          </cell>
          <cell r="AA3593">
            <v>1800</v>
          </cell>
          <cell r="AB3593">
            <v>180000</v>
          </cell>
          <cell r="AC3593">
            <v>1799.99</v>
          </cell>
          <cell r="AD3593">
            <v>0</v>
          </cell>
          <cell r="AE3593">
            <v>1800</v>
          </cell>
          <cell r="AF3593">
            <v>0</v>
          </cell>
          <cell r="AG3593">
            <v>45</v>
          </cell>
          <cell r="AH3593">
            <v>150</v>
          </cell>
        </row>
        <row r="3594">
          <cell r="A3594">
            <v>6711</v>
          </cell>
          <cell r="B3594" t="str">
            <v>Задвижка Д500</v>
          </cell>
          <cell r="C3594">
            <v>10</v>
          </cell>
          <cell r="D3594" t="str">
            <v>10</v>
          </cell>
          <cell r="E3594" t="str">
            <v>11.05.05</v>
          </cell>
          <cell r="F3594" t="str">
            <v/>
          </cell>
          <cell r="G3594" t="str">
            <v xml:space="preserve">  .  .</v>
          </cell>
          <cell r="H3594">
            <v>192543.52</v>
          </cell>
          <cell r="I3594">
            <v>0</v>
          </cell>
          <cell r="J3594">
            <v>0</v>
          </cell>
          <cell r="K3594">
            <v>192543.52</v>
          </cell>
          <cell r="L3594">
            <v>0</v>
          </cell>
          <cell r="M3594">
            <v>1604.53</v>
          </cell>
          <cell r="N3594">
            <v>1604.53</v>
          </cell>
          <cell r="O3594">
            <v>46515.33</v>
          </cell>
          <cell r="P3594">
            <v>146028.19</v>
          </cell>
          <cell r="Q3594">
            <v>962.72</v>
          </cell>
          <cell r="R3594">
            <v>123</v>
          </cell>
          <cell r="S3594">
            <v>935</v>
          </cell>
          <cell r="T3594" t="str">
            <v>Амортизация Перекачка сточной жидкости</v>
          </cell>
          <cell r="U3594">
            <v>248000</v>
          </cell>
          <cell r="V3594">
            <v>19</v>
          </cell>
          <cell r="W3594">
            <v>11</v>
          </cell>
          <cell r="X3594">
            <v>8</v>
          </cell>
          <cell r="Y3594">
            <v>57.894736842105267</v>
          </cell>
          <cell r="Z3594">
            <v>143578.94736842107</v>
          </cell>
          <cell r="AA3594">
            <v>104421.05263157893</v>
          </cell>
          <cell r="AB3594">
            <v>0.71507462108226449</v>
          </cell>
          <cell r="AC3594">
            <v>-54860.535394154576</v>
          </cell>
          <cell r="AD3594">
            <v>-13253.398025733513</v>
          </cell>
          <cell r="AE3594">
            <v>137682.98460584541</v>
          </cell>
          <cell r="AF3594">
            <v>33261.931974266488</v>
          </cell>
          <cell r="AG3594">
            <v>1147.3582050487119</v>
          </cell>
          <cell r="AH3594">
            <v>1087.719298245614</v>
          </cell>
        </row>
        <row r="3595">
          <cell r="A3595">
            <v>6712</v>
          </cell>
          <cell r="B3595" t="str">
            <v>Насос Андижанец</v>
          </cell>
          <cell r="C3595">
            <v>12.5</v>
          </cell>
          <cell r="D3595" t="str">
            <v>8</v>
          </cell>
          <cell r="E3595" t="str">
            <v>11.05.05</v>
          </cell>
          <cell r="F3595" t="str">
            <v/>
          </cell>
          <cell r="G3595" t="str">
            <v xml:space="preserve">  .  .</v>
          </cell>
          <cell r="H3595">
            <v>49583.199999999997</v>
          </cell>
          <cell r="I3595">
            <v>0</v>
          </cell>
          <cell r="J3595">
            <v>0</v>
          </cell>
          <cell r="K3595">
            <v>49583.199999999997</v>
          </cell>
          <cell r="L3595">
            <v>0</v>
          </cell>
          <cell r="M3595">
            <v>516.49</v>
          </cell>
          <cell r="N3595">
            <v>516.49</v>
          </cell>
          <cell r="O3595">
            <v>14973.05</v>
          </cell>
          <cell r="P3595">
            <v>34610.15</v>
          </cell>
          <cell r="Q3595">
            <v>247.92</v>
          </cell>
          <cell r="R3595">
            <v>123</v>
          </cell>
          <cell r="S3595">
            <v>935</v>
          </cell>
          <cell r="T3595" t="str">
            <v>Амортизация (водопровод)</v>
          </cell>
          <cell r="U3595">
            <v>120000</v>
          </cell>
          <cell r="V3595">
            <v>15</v>
          </cell>
          <cell r="W3595">
            <v>9</v>
          </cell>
          <cell r="X3595">
            <v>6</v>
          </cell>
          <cell r="Y3595">
            <v>60</v>
          </cell>
          <cell r="Z3595">
            <v>72000</v>
          </cell>
          <cell r="AA3595">
            <v>48000</v>
          </cell>
          <cell r="AB3595">
            <v>1.3868763931967933</v>
          </cell>
          <cell r="AC3595">
            <v>19182.569579155243</v>
          </cell>
          <cell r="AD3595">
            <v>5792.7195791552476</v>
          </cell>
          <cell r="AE3595">
            <v>68765.76957915524</v>
          </cell>
          <cell r="AF3595">
            <v>20765.769579155247</v>
          </cell>
          <cell r="AG3595">
            <v>716.31009978286704</v>
          </cell>
          <cell r="AH3595">
            <v>666.66666666666663</v>
          </cell>
        </row>
        <row r="3596">
          <cell r="A3596">
            <v>6713</v>
          </cell>
          <cell r="B3596" t="str">
            <v>Насос консальный К 20/30</v>
          </cell>
          <cell r="C3596">
            <v>12.5</v>
          </cell>
          <cell r="D3596" t="str">
            <v>8</v>
          </cell>
          <cell r="E3596" t="str">
            <v>11.05.05</v>
          </cell>
          <cell r="F3596" t="str">
            <v/>
          </cell>
          <cell r="G3596" t="str">
            <v xml:space="preserve">  .  .</v>
          </cell>
          <cell r="H3596">
            <v>16031.25</v>
          </cell>
          <cell r="I3596">
            <v>0</v>
          </cell>
          <cell r="J3596">
            <v>0</v>
          </cell>
          <cell r="K3596">
            <v>16031.25</v>
          </cell>
          <cell r="L3596">
            <v>0</v>
          </cell>
          <cell r="M3596">
            <v>166.99</v>
          </cell>
          <cell r="N3596">
            <v>166.99</v>
          </cell>
          <cell r="O3596">
            <v>4841.05</v>
          </cell>
          <cell r="P3596">
            <v>11190.2</v>
          </cell>
          <cell r="Q3596">
            <v>80.16</v>
          </cell>
          <cell r="R3596">
            <v>123</v>
          </cell>
          <cell r="S3596">
            <v>935</v>
          </cell>
          <cell r="T3596" t="str">
            <v>Амортизация (водопровод)</v>
          </cell>
          <cell r="U3596">
            <v>44160</v>
          </cell>
          <cell r="V3596">
            <v>9</v>
          </cell>
          <cell r="W3596">
            <v>6</v>
          </cell>
          <cell r="X3596">
            <v>3</v>
          </cell>
          <cell r="Y3596">
            <v>66.666666666666657</v>
          </cell>
          <cell r="Z3596">
            <v>29440</v>
          </cell>
          <cell r="AA3596">
            <v>14720</v>
          </cell>
          <cell r="AB3596">
            <v>1.315436721416954</v>
          </cell>
          <cell r="AC3596">
            <v>5056.8449402155456</v>
          </cell>
          <cell r="AD3596">
            <v>1527.0449402155455</v>
          </cell>
          <cell r="AE3596">
            <v>21088.094940215546</v>
          </cell>
          <cell r="AF3596">
            <v>6368.0949402155456</v>
          </cell>
          <cell r="AG3596">
            <v>219.66765562724527</v>
          </cell>
          <cell r="AH3596">
            <v>408.88888888888891</v>
          </cell>
        </row>
        <row r="3597">
          <cell r="A3597">
            <v>6714</v>
          </cell>
          <cell r="B3597" t="str">
            <v>Насосный агрегат К 20-30</v>
          </cell>
          <cell r="C3597">
            <v>12.5</v>
          </cell>
          <cell r="D3597" t="str">
            <v>8</v>
          </cell>
          <cell r="E3597" t="str">
            <v>11.05.05</v>
          </cell>
          <cell r="F3597" t="str">
            <v/>
          </cell>
          <cell r="G3597" t="str">
            <v xml:space="preserve">  .  .</v>
          </cell>
          <cell r="H3597">
            <v>14250</v>
          </cell>
          <cell r="I3597">
            <v>0</v>
          </cell>
          <cell r="J3597">
            <v>0</v>
          </cell>
          <cell r="K3597">
            <v>14250</v>
          </cell>
          <cell r="L3597">
            <v>0</v>
          </cell>
          <cell r="M3597">
            <v>148.44</v>
          </cell>
          <cell r="N3597">
            <v>148.44</v>
          </cell>
          <cell r="O3597">
            <v>4303.28</v>
          </cell>
          <cell r="P3597">
            <v>9946.7199999999993</v>
          </cell>
          <cell r="Q3597">
            <v>71.25</v>
          </cell>
          <cell r="R3597">
            <v>123</v>
          </cell>
          <cell r="S3597">
            <v>935</v>
          </cell>
          <cell r="T3597" t="str">
            <v>Амортизация (водопровод)</v>
          </cell>
          <cell r="U3597">
            <v>44160</v>
          </cell>
          <cell r="V3597">
            <v>15</v>
          </cell>
          <cell r="W3597">
            <v>9</v>
          </cell>
          <cell r="X3597">
            <v>6</v>
          </cell>
          <cell r="Y3597">
            <v>60</v>
          </cell>
          <cell r="Z3597">
            <v>26496</v>
          </cell>
          <cell r="AA3597">
            <v>17664</v>
          </cell>
          <cell r="AB3597">
            <v>1.7758617916257824</v>
          </cell>
          <cell r="AC3597">
            <v>11056.030530667398</v>
          </cell>
          <cell r="AD3597">
            <v>3338.7505306673966</v>
          </cell>
          <cell r="AE3597">
            <v>25306.030530667398</v>
          </cell>
          <cell r="AF3597">
            <v>7642.0305306673963</v>
          </cell>
          <cell r="AG3597">
            <v>263.60448469445208</v>
          </cell>
          <cell r="AH3597">
            <v>245.33333333333334</v>
          </cell>
        </row>
        <row r="3598">
          <cell r="A3598">
            <v>6715</v>
          </cell>
          <cell r="B3598" t="str">
            <v>Насос Андижанец</v>
          </cell>
          <cell r="C3598">
            <v>12.5</v>
          </cell>
          <cell r="D3598" t="str">
            <v>8</v>
          </cell>
          <cell r="E3598" t="str">
            <v>11.05.05</v>
          </cell>
          <cell r="F3598" t="str">
            <v/>
          </cell>
          <cell r="G3598" t="str">
            <v xml:space="preserve">  .  .</v>
          </cell>
          <cell r="H3598">
            <v>187743.75</v>
          </cell>
          <cell r="I3598">
            <v>0</v>
          </cell>
          <cell r="J3598">
            <v>0</v>
          </cell>
          <cell r="K3598">
            <v>187743.75</v>
          </cell>
          <cell r="L3598">
            <v>0</v>
          </cell>
          <cell r="M3598">
            <v>1955.66</v>
          </cell>
          <cell r="N3598">
            <v>1955.66</v>
          </cell>
          <cell r="O3598">
            <v>39093.660000000003</v>
          </cell>
          <cell r="P3598">
            <v>148650.09</v>
          </cell>
          <cell r="Q3598">
            <v>938.72</v>
          </cell>
          <cell r="R3598">
            <v>123</v>
          </cell>
          <cell r="S3598">
            <v>935</v>
          </cell>
          <cell r="T3598" t="str">
            <v>Амортизация (водопровод)</v>
          </cell>
          <cell r="U3598">
            <v>120000</v>
          </cell>
          <cell r="V3598">
            <v>15</v>
          </cell>
          <cell r="W3598">
            <v>9</v>
          </cell>
          <cell r="X3598">
            <v>6</v>
          </cell>
          <cell r="Y3598">
            <v>60</v>
          </cell>
          <cell r="Z3598">
            <v>72000</v>
          </cell>
          <cell r="AA3598">
            <v>48000</v>
          </cell>
          <cell r="AB3598">
            <v>0.32290595989548343</v>
          </cell>
          <cell r="AC3598">
            <v>-127120.17419187233</v>
          </cell>
          <cell r="AD3598">
            <v>-26470.084191872338</v>
          </cell>
          <cell r="AE3598">
            <v>60623.575808127673</v>
          </cell>
          <cell r="AF3598">
            <v>12623.575808127665</v>
          </cell>
          <cell r="AG3598">
            <v>631.49558133466326</v>
          </cell>
          <cell r="AH3598">
            <v>666.66666666666663</v>
          </cell>
        </row>
        <row r="3599">
          <cell r="A3599">
            <v>6716</v>
          </cell>
          <cell r="B3599" t="str">
            <v>Насосный агрегат К 100-50 с двигат,</v>
          </cell>
          <cell r="C3599">
            <v>12.5</v>
          </cell>
          <cell r="D3599" t="str">
            <v>8</v>
          </cell>
          <cell r="E3599" t="str">
            <v>11.05.05</v>
          </cell>
          <cell r="F3599" t="str">
            <v/>
          </cell>
          <cell r="G3599" t="str">
            <v xml:space="preserve">  .  .</v>
          </cell>
          <cell r="H3599">
            <v>35041.54</v>
          </cell>
          <cell r="I3599">
            <v>0</v>
          </cell>
          <cell r="J3599">
            <v>0</v>
          </cell>
          <cell r="K3599">
            <v>35041.54</v>
          </cell>
          <cell r="L3599">
            <v>0</v>
          </cell>
          <cell r="M3599">
            <v>365.02</v>
          </cell>
          <cell r="N3599">
            <v>365.02</v>
          </cell>
          <cell r="O3599">
            <v>10581.92</v>
          </cell>
          <cell r="P3599">
            <v>24459.62</v>
          </cell>
          <cell r="Q3599">
            <v>175.21</v>
          </cell>
          <cell r="R3599">
            <v>123</v>
          </cell>
          <cell r="S3599">
            <v>935</v>
          </cell>
          <cell r="T3599" t="str">
            <v>Амортизация (водопровод)</v>
          </cell>
          <cell r="U3599">
            <v>100000</v>
          </cell>
          <cell r="V3599">
            <v>15</v>
          </cell>
          <cell r="W3599">
            <v>9</v>
          </cell>
          <cell r="X3599">
            <v>6</v>
          </cell>
          <cell r="Y3599">
            <v>60</v>
          </cell>
          <cell r="Z3599">
            <v>60000</v>
          </cell>
          <cell r="AA3599">
            <v>40000</v>
          </cell>
          <cell r="AB3599">
            <v>1.6353483823542641</v>
          </cell>
          <cell r="AC3599">
            <v>22263.585754202235</v>
          </cell>
          <cell r="AD3599">
            <v>6723.2057542022321</v>
          </cell>
          <cell r="AE3599">
            <v>57305.125754202236</v>
          </cell>
          <cell r="AF3599">
            <v>17305.125754202232</v>
          </cell>
          <cell r="AG3599">
            <v>596.92839327293984</v>
          </cell>
          <cell r="AH3599">
            <v>555.55555555555554</v>
          </cell>
        </row>
        <row r="3600">
          <cell r="A3600">
            <v>6717</v>
          </cell>
          <cell r="B3600" t="str">
            <v>Насос 300Д-70 6 узел</v>
          </cell>
          <cell r="C3600">
            <v>12.5</v>
          </cell>
          <cell r="D3600" t="str">
            <v>8</v>
          </cell>
          <cell r="E3600" t="str">
            <v>11.05.05</v>
          </cell>
          <cell r="F3600" t="str">
            <v/>
          </cell>
          <cell r="G3600" t="str">
            <v xml:space="preserve">  .  .</v>
          </cell>
          <cell r="H3600">
            <v>46874.98</v>
          </cell>
          <cell r="I3600">
            <v>0</v>
          </cell>
          <cell r="J3600">
            <v>0</v>
          </cell>
          <cell r="K3600">
            <v>46874.98</v>
          </cell>
          <cell r="L3600">
            <v>0</v>
          </cell>
          <cell r="M3600">
            <v>488.28</v>
          </cell>
          <cell r="N3600">
            <v>488.28</v>
          </cell>
          <cell r="O3600">
            <v>14155.24</v>
          </cell>
          <cell r="P3600">
            <v>32719.74</v>
          </cell>
          <cell r="Q3600">
            <v>234.37</v>
          </cell>
          <cell r="R3600">
            <v>123</v>
          </cell>
          <cell r="S3600">
            <v>935</v>
          </cell>
          <cell r="T3600" t="str">
            <v>Амортизация Подъем воды</v>
          </cell>
          <cell r="U3600">
            <v>420000</v>
          </cell>
          <cell r="V3600">
            <v>15</v>
          </cell>
          <cell r="W3600">
            <v>9</v>
          </cell>
          <cell r="X3600">
            <v>6</v>
          </cell>
          <cell r="Y3600">
            <v>60</v>
          </cell>
          <cell r="Z3600">
            <v>252000</v>
          </cell>
          <cell r="AA3600">
            <v>168000</v>
          </cell>
          <cell r="AB3600">
            <v>5.1345151275651943</v>
          </cell>
          <cell r="AC3600">
            <v>193805.31391431595</v>
          </cell>
          <cell r="AD3600">
            <v>58525.053914315948</v>
          </cell>
          <cell r="AE3600">
            <v>240680.29391431596</v>
          </cell>
          <cell r="AF3600">
            <v>72680.293914315946</v>
          </cell>
          <cell r="AG3600">
            <v>2507.0863949407913</v>
          </cell>
          <cell r="AH3600">
            <v>2333.3333333333335</v>
          </cell>
        </row>
        <row r="3601">
          <cell r="A3601">
            <v>6718</v>
          </cell>
          <cell r="B3601" t="str">
            <v>Насос 3К-6</v>
          </cell>
          <cell r="C3601">
            <v>12.5</v>
          </cell>
          <cell r="D3601" t="str">
            <v>8</v>
          </cell>
          <cell r="E3601" t="str">
            <v>11.05.05</v>
          </cell>
          <cell r="F3601" t="str">
            <v/>
          </cell>
          <cell r="G3601" t="str">
            <v xml:space="preserve">  .  .</v>
          </cell>
          <cell r="H3601">
            <v>0</v>
          </cell>
          <cell r="I3601">
            <v>0</v>
          </cell>
          <cell r="J3601">
            <v>6944.51</v>
          </cell>
          <cell r="K3601">
            <v>0</v>
          </cell>
          <cell r="L3601">
            <v>2097.14</v>
          </cell>
          <cell r="M3601">
            <v>72.34</v>
          </cell>
          <cell r="N3601">
            <v>-2024.8</v>
          </cell>
          <cell r="O3601">
            <v>0</v>
          </cell>
          <cell r="P3601">
            <v>0</v>
          </cell>
          <cell r="Q3601">
            <v>0</v>
          </cell>
          <cell r="R3601">
            <v>123</v>
          </cell>
          <cell r="S3601">
            <v>935</v>
          </cell>
          <cell r="T3601" t="str">
            <v>Амортизация (водопровод)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</row>
        <row r="3602">
          <cell r="A3602">
            <v>6719</v>
          </cell>
          <cell r="B3602" t="str">
            <v>Насос 3К-6</v>
          </cell>
          <cell r="C3602">
            <v>12.5</v>
          </cell>
          <cell r="D3602" t="str">
            <v>8</v>
          </cell>
          <cell r="E3602" t="str">
            <v>11.05.05</v>
          </cell>
          <cell r="F3602" t="str">
            <v/>
          </cell>
          <cell r="G3602" t="str">
            <v xml:space="preserve">  .  .</v>
          </cell>
          <cell r="H3602">
            <v>6944.51</v>
          </cell>
          <cell r="I3602">
            <v>0</v>
          </cell>
          <cell r="J3602">
            <v>0</v>
          </cell>
          <cell r="K3602">
            <v>6944.51</v>
          </cell>
          <cell r="L3602">
            <v>0</v>
          </cell>
          <cell r="M3602">
            <v>72.34</v>
          </cell>
          <cell r="N3602">
            <v>72.34</v>
          </cell>
          <cell r="O3602">
            <v>2097.14</v>
          </cell>
          <cell r="P3602">
            <v>4847.37</v>
          </cell>
          <cell r="Q3602">
            <v>34.72</v>
          </cell>
          <cell r="R3602">
            <v>123</v>
          </cell>
          <cell r="S3602">
            <v>935</v>
          </cell>
          <cell r="T3602" t="str">
            <v>Амортизация (водопровод)</v>
          </cell>
          <cell r="U3602">
            <v>93000</v>
          </cell>
          <cell r="V3602">
            <v>15</v>
          </cell>
          <cell r="W3602">
            <v>9</v>
          </cell>
          <cell r="X3602">
            <v>6</v>
          </cell>
          <cell r="Y3602">
            <v>60</v>
          </cell>
          <cell r="Z3602">
            <v>55800</v>
          </cell>
          <cell r="AA3602">
            <v>37200</v>
          </cell>
          <cell r="AB3602">
            <v>7.6742646012167421</v>
          </cell>
          <cell r="AC3602">
            <v>46349.497265795675</v>
          </cell>
          <cell r="AD3602">
            <v>13996.867265795678</v>
          </cell>
          <cell r="AE3602">
            <v>53294.007265795677</v>
          </cell>
          <cell r="AF3602">
            <v>16094.007265795677</v>
          </cell>
          <cell r="AG3602">
            <v>555.14590901870497</v>
          </cell>
          <cell r="AH3602">
            <v>516.66666666666663</v>
          </cell>
        </row>
        <row r="3603">
          <cell r="A3603">
            <v>6720</v>
          </cell>
          <cell r="B3603" t="str">
            <v>Насос 3К-6</v>
          </cell>
          <cell r="C3603">
            <v>12.5</v>
          </cell>
          <cell r="D3603" t="str">
            <v>8</v>
          </cell>
          <cell r="E3603" t="str">
            <v>11.05.05</v>
          </cell>
          <cell r="F3603" t="str">
            <v/>
          </cell>
          <cell r="G3603" t="str">
            <v xml:space="preserve">  .  .</v>
          </cell>
          <cell r="H3603">
            <v>6944.51</v>
          </cell>
          <cell r="I3603">
            <v>0</v>
          </cell>
          <cell r="J3603">
            <v>0</v>
          </cell>
          <cell r="K3603">
            <v>6944.51</v>
          </cell>
          <cell r="L3603">
            <v>0</v>
          </cell>
          <cell r="M3603">
            <v>72.34</v>
          </cell>
          <cell r="N3603">
            <v>72.34</v>
          </cell>
          <cell r="O3603">
            <v>2097.14</v>
          </cell>
          <cell r="P3603">
            <v>4847.37</v>
          </cell>
          <cell r="Q3603">
            <v>34.72</v>
          </cell>
          <cell r="R3603">
            <v>123</v>
          </cell>
          <cell r="S3603">
            <v>935</v>
          </cell>
          <cell r="T3603" t="str">
            <v>Амортизация (водопровод)</v>
          </cell>
          <cell r="U3603">
            <v>93000</v>
          </cell>
          <cell r="V3603">
            <v>15</v>
          </cell>
          <cell r="W3603">
            <v>9</v>
          </cell>
          <cell r="X3603">
            <v>6</v>
          </cell>
          <cell r="Y3603">
            <v>60</v>
          </cell>
          <cell r="Z3603">
            <v>55800</v>
          </cell>
          <cell r="AA3603">
            <v>37200</v>
          </cell>
          <cell r="AB3603">
            <v>7.6742646012167421</v>
          </cell>
          <cell r="AC3603">
            <v>46349.497265795675</v>
          </cell>
          <cell r="AD3603">
            <v>13996.867265795678</v>
          </cell>
          <cell r="AE3603">
            <v>53294.007265795677</v>
          </cell>
          <cell r="AF3603">
            <v>16094.007265795677</v>
          </cell>
          <cell r="AG3603">
            <v>555.14590901870497</v>
          </cell>
          <cell r="AH3603">
            <v>516.66666666666663</v>
          </cell>
        </row>
        <row r="3604">
          <cell r="A3604">
            <v>6721</v>
          </cell>
          <cell r="B3604" t="str">
            <v>Насос К 80-50</v>
          </cell>
          <cell r="C3604">
            <v>12.5</v>
          </cell>
          <cell r="D3604" t="str">
            <v>8</v>
          </cell>
          <cell r="E3604" t="str">
            <v>11.05.05</v>
          </cell>
          <cell r="F3604" t="str">
            <v/>
          </cell>
          <cell r="G3604" t="str">
            <v xml:space="preserve">  .  .</v>
          </cell>
          <cell r="H3604">
            <v>9114.5</v>
          </cell>
          <cell r="I3604">
            <v>0</v>
          </cell>
          <cell r="J3604">
            <v>0</v>
          </cell>
          <cell r="K3604">
            <v>9114.5</v>
          </cell>
          <cell r="L3604">
            <v>0</v>
          </cell>
          <cell r="M3604">
            <v>94.94</v>
          </cell>
          <cell r="N3604">
            <v>94.94</v>
          </cell>
          <cell r="O3604">
            <v>2752.32</v>
          </cell>
          <cell r="P3604">
            <v>6362.18</v>
          </cell>
          <cell r="Q3604">
            <v>45.57</v>
          </cell>
          <cell r="R3604">
            <v>123</v>
          </cell>
          <cell r="S3604">
            <v>935</v>
          </cell>
          <cell r="T3604" t="str">
            <v>Амортизация (водопровод)</v>
          </cell>
          <cell r="U3604">
            <v>81900</v>
          </cell>
          <cell r="V3604">
            <v>15</v>
          </cell>
          <cell r="W3604">
            <v>9</v>
          </cell>
          <cell r="X3604">
            <v>6</v>
          </cell>
          <cell r="Y3604">
            <v>60</v>
          </cell>
          <cell r="Z3604">
            <v>49140</v>
          </cell>
          <cell r="AA3604">
            <v>32760</v>
          </cell>
          <cell r="AB3604">
            <v>5.1491784262626963</v>
          </cell>
          <cell r="AC3604">
            <v>37817.686766171348</v>
          </cell>
          <cell r="AD3604">
            <v>11419.866766171346</v>
          </cell>
          <cell r="AE3604">
            <v>46932.186766171348</v>
          </cell>
          <cell r="AF3604">
            <v>14172.186766171346</v>
          </cell>
          <cell r="AG3604">
            <v>488.87694548095146</v>
          </cell>
          <cell r="AH3604">
            <v>455</v>
          </cell>
        </row>
        <row r="3605">
          <cell r="A3605">
            <v>6722</v>
          </cell>
          <cell r="B3605" t="str">
            <v>Насос К 80-50</v>
          </cell>
          <cell r="C3605">
            <v>12.5</v>
          </cell>
          <cell r="D3605" t="str">
            <v>8</v>
          </cell>
          <cell r="E3605" t="str">
            <v>11.05.05</v>
          </cell>
          <cell r="F3605" t="str">
            <v/>
          </cell>
          <cell r="G3605" t="str">
            <v xml:space="preserve">  .  .</v>
          </cell>
          <cell r="H3605">
            <v>9114.5</v>
          </cell>
          <cell r="I3605">
            <v>0</v>
          </cell>
          <cell r="J3605">
            <v>0</v>
          </cell>
          <cell r="K3605">
            <v>9114.5</v>
          </cell>
          <cell r="L3605">
            <v>0</v>
          </cell>
          <cell r="M3605">
            <v>94.94</v>
          </cell>
          <cell r="N3605">
            <v>94.94</v>
          </cell>
          <cell r="O3605">
            <v>2752.32</v>
          </cell>
          <cell r="P3605">
            <v>6362.18</v>
          </cell>
          <cell r="Q3605">
            <v>45.57</v>
          </cell>
          <cell r="R3605">
            <v>123</v>
          </cell>
          <cell r="S3605">
            <v>935</v>
          </cell>
          <cell r="T3605" t="str">
            <v>Амортизация (водопровод)</v>
          </cell>
          <cell r="U3605">
            <v>81900</v>
          </cell>
          <cell r="V3605">
            <v>15</v>
          </cell>
          <cell r="W3605">
            <v>9</v>
          </cell>
          <cell r="X3605">
            <v>6</v>
          </cell>
          <cell r="Y3605">
            <v>60</v>
          </cell>
          <cell r="Z3605">
            <v>49140</v>
          </cell>
          <cell r="AA3605">
            <v>32760</v>
          </cell>
          <cell r="AB3605">
            <v>5.1491784262626963</v>
          </cell>
          <cell r="AC3605">
            <v>37817.686766171348</v>
          </cell>
          <cell r="AD3605">
            <v>11419.866766171346</v>
          </cell>
          <cell r="AE3605">
            <v>46932.186766171348</v>
          </cell>
          <cell r="AF3605">
            <v>14172.186766171346</v>
          </cell>
          <cell r="AG3605">
            <v>488.87694548095146</v>
          </cell>
          <cell r="AH3605">
            <v>455</v>
          </cell>
        </row>
        <row r="3606">
          <cell r="A3606">
            <v>6723</v>
          </cell>
          <cell r="B3606" t="str">
            <v>Насос К 45-30</v>
          </cell>
          <cell r="C3606">
            <v>12.5</v>
          </cell>
          <cell r="D3606" t="str">
            <v>8</v>
          </cell>
          <cell r="E3606" t="str">
            <v>11.05.05</v>
          </cell>
          <cell r="F3606" t="str">
            <v/>
          </cell>
          <cell r="G3606" t="str">
            <v xml:space="preserve">  .  .</v>
          </cell>
          <cell r="H3606">
            <v>7812.43</v>
          </cell>
          <cell r="I3606">
            <v>0</v>
          </cell>
          <cell r="J3606">
            <v>0</v>
          </cell>
          <cell r="K3606">
            <v>7812.43</v>
          </cell>
          <cell r="L3606">
            <v>0</v>
          </cell>
          <cell r="M3606">
            <v>81.38</v>
          </cell>
          <cell r="N3606">
            <v>81.38</v>
          </cell>
          <cell r="O3606">
            <v>2359.1999999999998</v>
          </cell>
          <cell r="P3606">
            <v>5453.23</v>
          </cell>
          <cell r="Q3606">
            <v>39.06</v>
          </cell>
          <cell r="R3606">
            <v>123</v>
          </cell>
          <cell r="S3606">
            <v>935</v>
          </cell>
          <cell r="T3606" t="str">
            <v>Амортизация (водопровод)</v>
          </cell>
          <cell r="U3606">
            <v>84065</v>
          </cell>
          <cell r="V3606">
            <v>15</v>
          </cell>
          <cell r="W3606">
            <v>9</v>
          </cell>
          <cell r="X3606">
            <v>6</v>
          </cell>
          <cell r="Y3606">
            <v>60</v>
          </cell>
          <cell r="Z3606">
            <v>50439</v>
          </cell>
          <cell r="AA3606">
            <v>33626</v>
          </cell>
          <cell r="AB3606">
            <v>6.1662537615321567</v>
          </cell>
          <cell r="AC3606">
            <v>40360.995874206666</v>
          </cell>
          <cell r="AD3606">
            <v>12188.225874206662</v>
          </cell>
          <cell r="AE3606">
            <v>48173.425874206667</v>
          </cell>
          <cell r="AF3606">
            <v>14547.425874206663</v>
          </cell>
          <cell r="AG3606">
            <v>501.80651952298609</v>
          </cell>
          <cell r="AH3606">
            <v>467.02777777777777</v>
          </cell>
        </row>
        <row r="3607">
          <cell r="A3607">
            <v>6724</v>
          </cell>
          <cell r="B3607" t="str">
            <v>Насос Д 500-65 без эл,дв западная нас ст</v>
          </cell>
          <cell r="C3607">
            <v>12.5</v>
          </cell>
          <cell r="D3607" t="str">
            <v>8</v>
          </cell>
          <cell r="E3607" t="str">
            <v>11.05.05</v>
          </cell>
          <cell r="F3607" t="str">
            <v/>
          </cell>
          <cell r="G3607" t="str">
            <v xml:space="preserve">  .  .</v>
          </cell>
          <cell r="H3607">
            <v>72916.820000000007</v>
          </cell>
          <cell r="I3607">
            <v>0</v>
          </cell>
          <cell r="J3607">
            <v>0</v>
          </cell>
          <cell r="K3607">
            <v>72916.820000000007</v>
          </cell>
          <cell r="L3607">
            <v>0</v>
          </cell>
          <cell r="M3607">
            <v>759.55</v>
          </cell>
          <cell r="N3607">
            <v>759.55</v>
          </cell>
          <cell r="O3607">
            <v>22019.35</v>
          </cell>
          <cell r="P3607">
            <v>50897.47</v>
          </cell>
          <cell r="Q3607">
            <v>364.58</v>
          </cell>
          <cell r="R3607">
            <v>123</v>
          </cell>
          <cell r="S3607">
            <v>935</v>
          </cell>
          <cell r="T3607" t="str">
            <v>Амортизация Подъем воды</v>
          </cell>
          <cell r="U3607">
            <v>497000</v>
          </cell>
          <cell r="V3607">
            <v>15</v>
          </cell>
          <cell r="W3607">
            <v>9</v>
          </cell>
          <cell r="X3607">
            <v>6</v>
          </cell>
          <cell r="Y3607">
            <v>60</v>
          </cell>
          <cell r="Z3607">
            <v>298200</v>
          </cell>
          <cell r="AA3607">
            <v>198800</v>
          </cell>
          <cell r="AB3607">
            <v>3.9058915895033683</v>
          </cell>
          <cell r="AC3607">
            <v>211888.37397133099</v>
          </cell>
          <cell r="AD3607">
            <v>63985.843971330985</v>
          </cell>
          <cell r="AE3607">
            <v>284805.193971331</v>
          </cell>
          <cell r="AF3607">
            <v>86005.193971330984</v>
          </cell>
          <cell r="AG3607">
            <v>2966.7207705346977</v>
          </cell>
          <cell r="AH3607">
            <v>2761.1111111111113</v>
          </cell>
        </row>
        <row r="3608">
          <cell r="A3608">
            <v>6725</v>
          </cell>
          <cell r="B3608" t="str">
            <v>Редуктор У-2 315</v>
          </cell>
          <cell r="C3608">
            <v>10</v>
          </cell>
          <cell r="D3608" t="str">
            <v>10</v>
          </cell>
          <cell r="E3608" t="str">
            <v>11.05.05</v>
          </cell>
          <cell r="F3608" t="str">
            <v/>
          </cell>
          <cell r="G3608" t="str">
            <v xml:space="preserve">  .  .</v>
          </cell>
          <cell r="H3608">
            <v>34736.32</v>
          </cell>
          <cell r="I3608">
            <v>0</v>
          </cell>
          <cell r="J3608">
            <v>0</v>
          </cell>
          <cell r="K3608">
            <v>34736.32</v>
          </cell>
          <cell r="L3608">
            <v>0</v>
          </cell>
          <cell r="M3608">
            <v>289.47000000000003</v>
          </cell>
          <cell r="N3608">
            <v>289.47000000000003</v>
          </cell>
          <cell r="O3608">
            <v>8391.73</v>
          </cell>
          <cell r="P3608">
            <v>26344.59</v>
          </cell>
          <cell r="Q3608">
            <v>173.68</v>
          </cell>
          <cell r="R3608">
            <v>123</v>
          </cell>
          <cell r="S3608">
            <v>935</v>
          </cell>
          <cell r="T3608" t="str">
            <v>Амортизация Очистка сточной жидкости</v>
          </cell>
          <cell r="U3608">
            <v>128000</v>
          </cell>
          <cell r="V3608">
            <v>19</v>
          </cell>
          <cell r="W3608">
            <v>11</v>
          </cell>
          <cell r="X3608">
            <v>8</v>
          </cell>
          <cell r="Y3608">
            <v>57.894736842105267</v>
          </cell>
          <cell r="Z3608">
            <v>74105.263157894733</v>
          </cell>
          <cell r="AA3608">
            <v>53894.736842105267</v>
          </cell>
          <cell r="AB3608">
            <v>2.0457610781608393</v>
          </cell>
          <cell r="AC3608">
            <v>36325.891454539924</v>
          </cell>
          <cell r="AD3608">
            <v>8775.7446124346607</v>
          </cell>
          <cell r="AE3608">
            <v>71062.211454539924</v>
          </cell>
          <cell r="AF3608">
            <v>17167.47461243466</v>
          </cell>
          <cell r="AG3608">
            <v>592.18509545449933</v>
          </cell>
          <cell r="AH3608">
            <v>561.40350877192975</v>
          </cell>
        </row>
        <row r="3609">
          <cell r="A3609">
            <v>6734</v>
          </cell>
          <cell r="B3609" t="str">
            <v>Министанция Sumen</v>
          </cell>
          <cell r="C3609">
            <v>15</v>
          </cell>
          <cell r="D3609" t="str">
            <v>7</v>
          </cell>
          <cell r="E3609" t="str">
            <v>11.05.05</v>
          </cell>
          <cell r="F3609" t="str">
            <v/>
          </cell>
          <cell r="G3609" t="str">
            <v xml:space="preserve">  .  .</v>
          </cell>
          <cell r="H3609">
            <v>16125</v>
          </cell>
          <cell r="I3609">
            <v>0</v>
          </cell>
          <cell r="J3609">
            <v>0</v>
          </cell>
          <cell r="K3609">
            <v>16125</v>
          </cell>
          <cell r="L3609">
            <v>0</v>
          </cell>
          <cell r="M3609">
            <v>201.56</v>
          </cell>
          <cell r="N3609">
            <v>201.56</v>
          </cell>
          <cell r="O3609">
            <v>5843.22</v>
          </cell>
          <cell r="P3609">
            <v>10281.780000000001</v>
          </cell>
          <cell r="Q3609">
            <v>80.63</v>
          </cell>
          <cell r="R3609">
            <v>123</v>
          </cell>
          <cell r="S3609">
            <v>821.1</v>
          </cell>
          <cell r="T3609" t="str">
            <v>Амортизация Водопровод</v>
          </cell>
          <cell r="U3609">
            <v>30000</v>
          </cell>
          <cell r="V3609">
            <v>13</v>
          </cell>
          <cell r="W3609">
            <v>8</v>
          </cell>
          <cell r="X3609">
            <v>5</v>
          </cell>
          <cell r="Y3609">
            <v>61.53846153846154</v>
          </cell>
          <cell r="Z3609">
            <v>18461.538461538461</v>
          </cell>
          <cell r="AA3609">
            <v>11538.461538461539</v>
          </cell>
          <cell r="AB3609">
            <v>1.1222241225217364</v>
          </cell>
          <cell r="AC3609">
            <v>1970.863975663</v>
          </cell>
          <cell r="AD3609">
            <v>714.18243720146074</v>
          </cell>
          <cell r="AE3609">
            <v>18095.863975663</v>
          </cell>
          <cell r="AF3609">
            <v>6557.402437201461</v>
          </cell>
          <cell r="AG3609">
            <v>226.19829969578754</v>
          </cell>
          <cell r="AH3609">
            <v>192.30769230769229</v>
          </cell>
        </row>
        <row r="3610">
          <cell r="A3610">
            <v>6735</v>
          </cell>
          <cell r="B3610" t="str">
            <v>Радиостанция Лен</v>
          </cell>
          <cell r="C3610">
            <v>25</v>
          </cell>
          <cell r="D3610" t="str">
            <v>4</v>
          </cell>
          <cell r="E3610" t="str">
            <v>11.05.05</v>
          </cell>
          <cell r="F3610" t="str">
            <v/>
          </cell>
          <cell r="G3610" t="str">
            <v xml:space="preserve">  .  .</v>
          </cell>
          <cell r="H3610">
            <v>7560.25</v>
          </cell>
          <cell r="I3610">
            <v>0</v>
          </cell>
          <cell r="J3610">
            <v>0</v>
          </cell>
          <cell r="K3610">
            <v>7560.25</v>
          </cell>
          <cell r="L3610">
            <v>0</v>
          </cell>
          <cell r="M3610">
            <v>157.51</v>
          </cell>
          <cell r="N3610">
            <v>157.51</v>
          </cell>
          <cell r="O3610">
            <v>4566.21</v>
          </cell>
          <cell r="P3610">
            <v>2994.04</v>
          </cell>
          <cell r="Q3610">
            <v>37.799999999999997</v>
          </cell>
          <cell r="R3610">
            <v>123</v>
          </cell>
          <cell r="S3610">
            <v>821.1</v>
          </cell>
          <cell r="T3610" t="str">
            <v>амортизация (канализация)</v>
          </cell>
          <cell r="U3610">
            <v>12000</v>
          </cell>
          <cell r="V3610">
            <v>4</v>
          </cell>
          <cell r="W3610">
            <v>2</v>
          </cell>
          <cell r="X3610">
            <v>2</v>
          </cell>
          <cell r="Y3610">
            <v>50</v>
          </cell>
          <cell r="Z3610">
            <v>6000</v>
          </cell>
          <cell r="AA3610">
            <v>6000</v>
          </cell>
          <cell r="AB3610">
            <v>2.0039812427355681</v>
          </cell>
          <cell r="AC3610">
            <v>7590.3491903915783</v>
          </cell>
          <cell r="AD3610">
            <v>4584.3891903915783</v>
          </cell>
          <cell r="AE3610">
            <v>15150.599190391578</v>
          </cell>
          <cell r="AF3610">
            <v>9150.5991903915783</v>
          </cell>
          <cell r="AG3610">
            <v>315.6374831331579</v>
          </cell>
          <cell r="AH3610">
            <v>250</v>
          </cell>
        </row>
        <row r="3611">
          <cell r="A3611">
            <v>6736</v>
          </cell>
          <cell r="B3611" t="str">
            <v>Программный комплекс АВС-4</v>
          </cell>
          <cell r="C3611">
            <v>20</v>
          </cell>
          <cell r="D3611" t="str">
            <v>5</v>
          </cell>
          <cell r="E3611" t="str">
            <v>11.05.05</v>
          </cell>
          <cell r="F3611" t="str">
            <v/>
          </cell>
          <cell r="G3611" t="str">
            <v xml:space="preserve">  .  .</v>
          </cell>
          <cell r="H3611">
            <v>17199.88</v>
          </cell>
          <cell r="I3611">
            <v>0</v>
          </cell>
          <cell r="J3611">
            <v>0</v>
          </cell>
          <cell r="K3611">
            <v>17199.88</v>
          </cell>
          <cell r="L3611">
            <v>0</v>
          </cell>
          <cell r="M3611">
            <v>286.66000000000003</v>
          </cell>
          <cell r="N3611">
            <v>286.66000000000003</v>
          </cell>
          <cell r="O3611">
            <v>8310.2800000000007</v>
          </cell>
          <cell r="P3611">
            <v>8889.6</v>
          </cell>
          <cell r="Q3611">
            <v>86</v>
          </cell>
          <cell r="R3611">
            <v>123</v>
          </cell>
          <cell r="S3611">
            <v>821.1</v>
          </cell>
          <cell r="T3611" t="str">
            <v>Амортизация Водопровод</v>
          </cell>
          <cell r="U3611">
            <v>35000</v>
          </cell>
          <cell r="V3611">
            <v>9</v>
          </cell>
          <cell r="W3611">
            <v>6</v>
          </cell>
          <cell r="X3611">
            <v>3</v>
          </cell>
          <cell r="Y3611">
            <v>66.666666666666657</v>
          </cell>
          <cell r="Z3611">
            <v>23333.333333333328</v>
          </cell>
          <cell r="AA3611">
            <v>11666.666666666672</v>
          </cell>
          <cell r="AB3611">
            <v>1.3123950083993285</v>
          </cell>
          <cell r="AC3611">
            <v>5373.156657067444</v>
          </cell>
          <cell r="AD3611">
            <v>2596.0899904007729</v>
          </cell>
          <cell r="AE3611">
            <v>22573.036657067445</v>
          </cell>
          <cell r="AF3611">
            <v>10906.369990400774</v>
          </cell>
          <cell r="AG3611">
            <v>376.21727761779078</v>
          </cell>
          <cell r="AH3611">
            <v>324.07407407407408</v>
          </cell>
        </row>
        <row r="3612">
          <cell r="A3612">
            <v>6737</v>
          </cell>
          <cell r="B3612" t="str">
            <v>Насос фекальный СД-250</v>
          </cell>
          <cell r="C3612">
            <v>12.5</v>
          </cell>
          <cell r="D3612" t="str">
            <v>8</v>
          </cell>
          <cell r="E3612" t="str">
            <v>11.05.05</v>
          </cell>
          <cell r="F3612" t="str">
            <v/>
          </cell>
          <cell r="G3612" t="str">
            <v xml:space="preserve">  .  .</v>
          </cell>
          <cell r="H3612">
            <v>416666.6</v>
          </cell>
          <cell r="I3612">
            <v>0</v>
          </cell>
          <cell r="J3612">
            <v>0</v>
          </cell>
          <cell r="K3612">
            <v>416666.6</v>
          </cell>
          <cell r="L3612">
            <v>0</v>
          </cell>
          <cell r="M3612">
            <v>4340.28</v>
          </cell>
          <cell r="N3612">
            <v>4340.28</v>
          </cell>
          <cell r="O3612">
            <v>125824.72</v>
          </cell>
          <cell r="P3612">
            <v>290841.88</v>
          </cell>
          <cell r="Q3612">
            <v>2083.33</v>
          </cell>
          <cell r="R3612">
            <v>123</v>
          </cell>
          <cell r="S3612">
            <v>935</v>
          </cell>
          <cell r="T3612" t="str">
            <v>Амортизация Очистка сточной жидкости</v>
          </cell>
          <cell r="U3612">
            <v>147128</v>
          </cell>
          <cell r="V3612">
            <v>15</v>
          </cell>
          <cell r="W3612">
            <v>9</v>
          </cell>
          <cell r="X3612">
            <v>6</v>
          </cell>
          <cell r="Y3612">
            <v>60</v>
          </cell>
          <cell r="Z3612">
            <v>88276.800000000003</v>
          </cell>
          <cell r="AA3612">
            <v>58851.199999999997</v>
          </cell>
          <cell r="AB3612">
            <v>0.20234774991827173</v>
          </cell>
          <cell r="AC3612">
            <v>-332355.05102390342</v>
          </cell>
          <cell r="AD3612">
            <v>-100364.37102390344</v>
          </cell>
          <cell r="AE3612">
            <v>84311.548976096557</v>
          </cell>
          <cell r="AF3612">
            <v>25460.34897609656</v>
          </cell>
          <cell r="AG3612">
            <v>878.24530183433899</v>
          </cell>
          <cell r="AH3612">
            <v>817.37777777777774</v>
          </cell>
        </row>
        <row r="3613">
          <cell r="A3613">
            <v>6738</v>
          </cell>
          <cell r="B3613" t="str">
            <v>Насос фекальный СД-250</v>
          </cell>
          <cell r="C3613">
            <v>12.5</v>
          </cell>
          <cell r="D3613" t="str">
            <v>8</v>
          </cell>
          <cell r="E3613" t="str">
            <v>11.05.05</v>
          </cell>
          <cell r="F3613" t="str">
            <v/>
          </cell>
          <cell r="G3613" t="str">
            <v xml:space="preserve">  .  .</v>
          </cell>
          <cell r="H3613">
            <v>438218.32</v>
          </cell>
          <cell r="I3613">
            <v>0</v>
          </cell>
          <cell r="J3613">
            <v>0</v>
          </cell>
          <cell r="K3613">
            <v>438218.32</v>
          </cell>
          <cell r="L3613">
            <v>0</v>
          </cell>
          <cell r="M3613">
            <v>4564.7700000000004</v>
          </cell>
          <cell r="N3613">
            <v>4564.7700000000004</v>
          </cell>
          <cell r="O3613">
            <v>132332.69</v>
          </cell>
          <cell r="P3613">
            <v>305885.63</v>
          </cell>
          <cell r="Q3613">
            <v>2191.09</v>
          </cell>
          <cell r="R3613">
            <v>123</v>
          </cell>
          <cell r="S3613">
            <v>935</v>
          </cell>
          <cell r="T3613" t="str">
            <v>Амортизация Очистка сточной жидкости</v>
          </cell>
          <cell r="U3613">
            <v>147128</v>
          </cell>
          <cell r="V3613">
            <v>15</v>
          </cell>
          <cell r="W3613">
            <v>9</v>
          </cell>
          <cell r="X3613">
            <v>6</v>
          </cell>
          <cell r="Y3613">
            <v>60</v>
          </cell>
          <cell r="Z3613">
            <v>88276.800000000003</v>
          </cell>
          <cell r="AA3613">
            <v>58851.199999999997</v>
          </cell>
          <cell r="AB3613">
            <v>0.19239609261801541</v>
          </cell>
          <cell r="AC3613">
            <v>-353906.8275183689</v>
          </cell>
          <cell r="AD3613">
            <v>-106872.39751836887</v>
          </cell>
          <cell r="AE3613">
            <v>84311.49248163111</v>
          </cell>
          <cell r="AF3613">
            <v>25460.292481631128</v>
          </cell>
          <cell r="AG3613">
            <v>878.2447133503241</v>
          </cell>
          <cell r="AH3613">
            <v>817.37777777777774</v>
          </cell>
        </row>
        <row r="3614">
          <cell r="A3614">
            <v>6739</v>
          </cell>
          <cell r="B3614" t="str">
            <v>Насос фекальный  СД-250</v>
          </cell>
          <cell r="C3614">
            <v>12.5</v>
          </cell>
          <cell r="D3614" t="str">
            <v>8</v>
          </cell>
          <cell r="E3614" t="str">
            <v>11.05.05</v>
          </cell>
          <cell r="F3614" t="str">
            <v/>
          </cell>
          <cell r="G3614" t="str">
            <v xml:space="preserve">  .  .</v>
          </cell>
          <cell r="H3614">
            <v>438218.32</v>
          </cell>
          <cell r="I3614">
            <v>0</v>
          </cell>
          <cell r="J3614">
            <v>0</v>
          </cell>
          <cell r="K3614">
            <v>438218.32</v>
          </cell>
          <cell r="L3614">
            <v>0</v>
          </cell>
          <cell r="M3614">
            <v>4564.7700000000004</v>
          </cell>
          <cell r="N3614">
            <v>4564.7700000000004</v>
          </cell>
          <cell r="O3614">
            <v>132332.69</v>
          </cell>
          <cell r="P3614">
            <v>305885.63</v>
          </cell>
          <cell r="Q3614">
            <v>2191.09</v>
          </cell>
          <cell r="R3614">
            <v>123</v>
          </cell>
          <cell r="S3614">
            <v>935</v>
          </cell>
          <cell r="T3614" t="str">
            <v>Амортизация Перекачка сточной жидкости</v>
          </cell>
          <cell r="U3614">
            <v>147128</v>
          </cell>
          <cell r="V3614">
            <v>15</v>
          </cell>
          <cell r="W3614">
            <v>9</v>
          </cell>
          <cell r="X3614">
            <v>6</v>
          </cell>
          <cell r="Y3614">
            <v>60</v>
          </cell>
          <cell r="Z3614">
            <v>88276.800000000003</v>
          </cell>
          <cell r="AA3614">
            <v>58851.199999999997</v>
          </cell>
          <cell r="AB3614">
            <v>0.19239609261801541</v>
          </cell>
          <cell r="AC3614">
            <v>-353906.8275183689</v>
          </cell>
          <cell r="AD3614">
            <v>-106872.39751836887</v>
          </cell>
          <cell r="AE3614">
            <v>84311.49248163111</v>
          </cell>
          <cell r="AF3614">
            <v>25460.292481631128</v>
          </cell>
          <cell r="AG3614">
            <v>878.2447133503241</v>
          </cell>
          <cell r="AH3614">
            <v>817.37777777777774</v>
          </cell>
        </row>
        <row r="3615">
          <cell r="A3615">
            <v>6740</v>
          </cell>
          <cell r="B3615" t="str">
            <v>Насос фекальный СД-450</v>
          </cell>
          <cell r="C3615">
            <v>12.5</v>
          </cell>
          <cell r="D3615" t="str">
            <v>8</v>
          </cell>
          <cell r="E3615" t="str">
            <v>11.05.05</v>
          </cell>
          <cell r="F3615" t="str">
            <v/>
          </cell>
          <cell r="G3615" t="str">
            <v xml:space="preserve">  .  .</v>
          </cell>
          <cell r="H3615">
            <v>492995.57</v>
          </cell>
          <cell r="I3615">
            <v>0</v>
          </cell>
          <cell r="J3615">
            <v>0</v>
          </cell>
          <cell r="K3615">
            <v>492995.57</v>
          </cell>
          <cell r="L3615">
            <v>0</v>
          </cell>
          <cell r="M3615">
            <v>5135.37</v>
          </cell>
          <cell r="N3615">
            <v>5135.37</v>
          </cell>
          <cell r="O3615">
            <v>148874.37</v>
          </cell>
          <cell r="P3615">
            <v>344121.2</v>
          </cell>
          <cell r="Q3615">
            <v>2464.98</v>
          </cell>
          <cell r="R3615">
            <v>123</v>
          </cell>
          <cell r="S3615">
            <v>935</v>
          </cell>
          <cell r="T3615" t="str">
            <v>Амортизация Очистка сточной жидкости</v>
          </cell>
          <cell r="U3615">
            <v>317596</v>
          </cell>
          <cell r="V3615">
            <v>15</v>
          </cell>
          <cell r="W3615">
            <v>9</v>
          </cell>
          <cell r="X3615">
            <v>6</v>
          </cell>
          <cell r="Y3615">
            <v>60</v>
          </cell>
          <cell r="Z3615">
            <v>190557.6</v>
          </cell>
          <cell r="AA3615">
            <v>127038.39999999999</v>
          </cell>
          <cell r="AB3615">
            <v>0.36916760722675612</v>
          </cell>
          <cell r="AC3615">
            <v>-310997.57504970924</v>
          </cell>
          <cell r="AD3615">
            <v>-93914.775049709235</v>
          </cell>
          <cell r="AE3615">
            <v>181997.99495029077</v>
          </cell>
          <cell r="AF3615">
            <v>54959.594950290761</v>
          </cell>
          <cell r="AG3615">
            <v>1895.8124473988621</v>
          </cell>
          <cell r="AH3615">
            <v>1764.4222222222222</v>
          </cell>
        </row>
        <row r="3616">
          <cell r="A3616">
            <v>6741</v>
          </cell>
          <cell r="B3616" t="str">
            <v>Насос фекальный СД-450</v>
          </cell>
          <cell r="C3616">
            <v>12.5</v>
          </cell>
          <cell r="D3616" t="str">
            <v>8</v>
          </cell>
          <cell r="E3616" t="str">
            <v>11.05.05</v>
          </cell>
          <cell r="F3616" t="str">
            <v/>
          </cell>
          <cell r="G3616" t="str">
            <v xml:space="preserve">  .  .</v>
          </cell>
          <cell r="H3616">
            <v>492995.57</v>
          </cell>
          <cell r="I3616">
            <v>0</v>
          </cell>
          <cell r="J3616">
            <v>0</v>
          </cell>
          <cell r="K3616">
            <v>492995.57</v>
          </cell>
          <cell r="L3616">
            <v>0</v>
          </cell>
          <cell r="M3616">
            <v>5135.37</v>
          </cell>
          <cell r="N3616">
            <v>5135.37</v>
          </cell>
          <cell r="O3616">
            <v>148874.37</v>
          </cell>
          <cell r="P3616">
            <v>344121.2</v>
          </cell>
          <cell r="Q3616">
            <v>2464.98</v>
          </cell>
          <cell r="R3616">
            <v>123</v>
          </cell>
          <cell r="S3616">
            <v>935</v>
          </cell>
          <cell r="T3616" t="str">
            <v>Амортизация Очистка сточной жидкости</v>
          </cell>
          <cell r="U3616">
            <v>1450000</v>
          </cell>
          <cell r="V3616">
            <v>15</v>
          </cell>
          <cell r="W3616">
            <v>9</v>
          </cell>
          <cell r="X3616">
            <v>6</v>
          </cell>
          <cell r="Y3616">
            <v>60</v>
          </cell>
          <cell r="Z3616">
            <v>870000</v>
          </cell>
          <cell r="AA3616">
            <v>580000</v>
          </cell>
          <cell r="AB3616">
            <v>1.6854526835312673</v>
          </cell>
          <cell r="AC3616">
            <v>337925.13642552675</v>
          </cell>
          <cell r="AD3616">
            <v>102046.3364255268</v>
          </cell>
          <cell r="AE3616">
            <v>830920.70642552676</v>
          </cell>
          <cell r="AF3616">
            <v>250920.70642552679</v>
          </cell>
          <cell r="AG3616">
            <v>8655.4240252659038</v>
          </cell>
          <cell r="AH3616">
            <v>8055.5555555555557</v>
          </cell>
        </row>
        <row r="3617">
          <cell r="A3617">
            <v>6742</v>
          </cell>
          <cell r="B3617" t="str">
            <v>Насос фекальный СД-450</v>
          </cell>
          <cell r="C3617">
            <v>12.5</v>
          </cell>
          <cell r="D3617" t="str">
            <v>8</v>
          </cell>
          <cell r="E3617" t="str">
            <v>11.05.05</v>
          </cell>
          <cell r="F3617" t="str">
            <v/>
          </cell>
          <cell r="G3617" t="str">
            <v xml:space="preserve">  .  .</v>
          </cell>
          <cell r="H3617">
            <v>492995.57</v>
          </cell>
          <cell r="I3617">
            <v>0</v>
          </cell>
          <cell r="J3617">
            <v>0</v>
          </cell>
          <cell r="K3617">
            <v>492995.57</v>
          </cell>
          <cell r="L3617">
            <v>0</v>
          </cell>
          <cell r="M3617">
            <v>5135.37</v>
          </cell>
          <cell r="N3617">
            <v>5135.37</v>
          </cell>
          <cell r="O3617">
            <v>148874.37</v>
          </cell>
          <cell r="P3617">
            <v>344121.2</v>
          </cell>
          <cell r="Q3617">
            <v>2464.98</v>
          </cell>
          <cell r="R3617">
            <v>123</v>
          </cell>
          <cell r="S3617">
            <v>935</v>
          </cell>
          <cell r="T3617" t="str">
            <v>Амортизация Очистка сточной жидкости</v>
          </cell>
          <cell r="U3617">
            <v>1450000</v>
          </cell>
          <cell r="V3617">
            <v>15</v>
          </cell>
          <cell r="W3617">
            <v>9</v>
          </cell>
          <cell r="X3617">
            <v>6</v>
          </cell>
          <cell r="Y3617">
            <v>60</v>
          </cell>
          <cell r="Z3617">
            <v>870000</v>
          </cell>
          <cell r="AA3617">
            <v>580000</v>
          </cell>
          <cell r="AB3617">
            <v>1.6854526835312673</v>
          </cell>
          <cell r="AC3617">
            <v>337925.13642552675</v>
          </cell>
          <cell r="AD3617">
            <v>102046.3364255268</v>
          </cell>
          <cell r="AE3617">
            <v>830920.70642552676</v>
          </cell>
          <cell r="AF3617">
            <v>250920.70642552679</v>
          </cell>
          <cell r="AG3617">
            <v>8655.4240252659038</v>
          </cell>
          <cell r="AH3617">
            <v>8055.5555555555557</v>
          </cell>
        </row>
        <row r="3618">
          <cell r="A3618">
            <v>6743</v>
          </cell>
          <cell r="B3618" t="str">
            <v>Насос фекальный СД-450</v>
          </cell>
          <cell r="C3618">
            <v>12.5</v>
          </cell>
          <cell r="D3618" t="str">
            <v>8</v>
          </cell>
          <cell r="E3618" t="str">
            <v>11.05.05</v>
          </cell>
          <cell r="F3618" t="str">
            <v/>
          </cell>
          <cell r="G3618" t="str">
            <v xml:space="preserve">  .  .</v>
          </cell>
          <cell r="H3618">
            <v>492995.57</v>
          </cell>
          <cell r="I3618">
            <v>0</v>
          </cell>
          <cell r="J3618">
            <v>0</v>
          </cell>
          <cell r="K3618">
            <v>492995.57</v>
          </cell>
          <cell r="L3618">
            <v>0</v>
          </cell>
          <cell r="M3618">
            <v>5135.37</v>
          </cell>
          <cell r="N3618">
            <v>5135.37</v>
          </cell>
          <cell r="O3618">
            <v>148874.37</v>
          </cell>
          <cell r="P3618">
            <v>344121.2</v>
          </cell>
          <cell r="Q3618">
            <v>2464.98</v>
          </cell>
          <cell r="R3618">
            <v>123</v>
          </cell>
          <cell r="S3618">
            <v>935</v>
          </cell>
          <cell r="T3618" t="str">
            <v>Амортизация Очистка сточной жидкости</v>
          </cell>
          <cell r="U3618">
            <v>1450000</v>
          </cell>
          <cell r="V3618">
            <v>15</v>
          </cell>
          <cell r="W3618">
            <v>9</v>
          </cell>
          <cell r="X3618">
            <v>6</v>
          </cell>
          <cell r="Y3618">
            <v>60</v>
          </cell>
          <cell r="Z3618">
            <v>870000</v>
          </cell>
          <cell r="AA3618">
            <v>580000</v>
          </cell>
          <cell r="AB3618">
            <v>1.6854526835312673</v>
          </cell>
          <cell r="AC3618">
            <v>337925.13642552675</v>
          </cell>
          <cell r="AD3618">
            <v>102046.3364255268</v>
          </cell>
          <cell r="AE3618">
            <v>830920.70642552676</v>
          </cell>
          <cell r="AF3618">
            <v>250920.70642552679</v>
          </cell>
          <cell r="AG3618">
            <v>8655.4240252659038</v>
          </cell>
          <cell r="AH3618">
            <v>8055.5555555555557</v>
          </cell>
        </row>
        <row r="3619">
          <cell r="A3619">
            <v>6744</v>
          </cell>
          <cell r="B3619" t="str">
            <v>Насос фекальный СД-450</v>
          </cell>
          <cell r="C3619">
            <v>12.5</v>
          </cell>
          <cell r="D3619" t="str">
            <v>8</v>
          </cell>
          <cell r="E3619" t="str">
            <v>11.05.05</v>
          </cell>
          <cell r="F3619" t="str">
            <v/>
          </cell>
          <cell r="G3619" t="str">
            <v xml:space="preserve">  .  .</v>
          </cell>
          <cell r="H3619">
            <v>492995.57</v>
          </cell>
          <cell r="I3619">
            <v>0</v>
          </cell>
          <cell r="J3619">
            <v>0</v>
          </cell>
          <cell r="K3619">
            <v>492995.57</v>
          </cell>
          <cell r="L3619">
            <v>0</v>
          </cell>
          <cell r="M3619">
            <v>5135.37</v>
          </cell>
          <cell r="N3619">
            <v>5135.37</v>
          </cell>
          <cell r="O3619">
            <v>148874.37</v>
          </cell>
          <cell r="P3619">
            <v>344121.2</v>
          </cell>
          <cell r="Q3619">
            <v>2464.98</v>
          </cell>
          <cell r="R3619">
            <v>123</v>
          </cell>
          <cell r="S3619">
            <v>935</v>
          </cell>
          <cell r="T3619" t="str">
            <v>Амортизация Очистка сточной жидкости</v>
          </cell>
          <cell r="U3619">
            <v>1450000</v>
          </cell>
          <cell r="V3619">
            <v>15</v>
          </cell>
          <cell r="W3619">
            <v>9</v>
          </cell>
          <cell r="X3619">
            <v>6</v>
          </cell>
          <cell r="Y3619">
            <v>60</v>
          </cell>
          <cell r="Z3619">
            <v>870000</v>
          </cell>
          <cell r="AA3619">
            <v>580000</v>
          </cell>
          <cell r="AB3619">
            <v>1.6854526835312673</v>
          </cell>
          <cell r="AC3619">
            <v>337925.13642552675</v>
          </cell>
          <cell r="AD3619">
            <v>102046.3364255268</v>
          </cell>
          <cell r="AE3619">
            <v>830920.70642552676</v>
          </cell>
          <cell r="AF3619">
            <v>250920.70642552679</v>
          </cell>
          <cell r="AG3619">
            <v>8655.4240252659038</v>
          </cell>
          <cell r="AH3619">
            <v>8055.5555555555557</v>
          </cell>
        </row>
        <row r="3620">
          <cell r="A3620">
            <v>6745</v>
          </cell>
          <cell r="B3620" t="str">
            <v>Насос фекальный СД-450</v>
          </cell>
          <cell r="C3620">
            <v>12.5</v>
          </cell>
          <cell r="D3620" t="str">
            <v>8</v>
          </cell>
          <cell r="E3620" t="str">
            <v>11.05.05</v>
          </cell>
          <cell r="F3620" t="str">
            <v/>
          </cell>
          <cell r="G3620" t="str">
            <v xml:space="preserve">  .  .</v>
          </cell>
          <cell r="H3620">
            <v>894995.57</v>
          </cell>
          <cell r="I3620">
            <v>0</v>
          </cell>
          <cell r="J3620">
            <v>0</v>
          </cell>
          <cell r="K3620">
            <v>894995.57</v>
          </cell>
          <cell r="L3620">
            <v>0</v>
          </cell>
          <cell r="M3620">
            <v>9322.8700000000008</v>
          </cell>
          <cell r="N3620">
            <v>9322.8700000000008</v>
          </cell>
          <cell r="O3620">
            <v>240957.51</v>
          </cell>
          <cell r="P3620">
            <v>654038.06000000006</v>
          </cell>
          <cell r="Q3620">
            <v>4474.9799999999996</v>
          </cell>
          <cell r="R3620">
            <v>123</v>
          </cell>
          <cell r="S3620">
            <v>935</v>
          </cell>
          <cell r="T3620" t="str">
            <v>Амортизация Перекачка сточной жидкости</v>
          </cell>
          <cell r="U3620">
            <v>1450000</v>
          </cell>
          <cell r="V3620">
            <v>19</v>
          </cell>
          <cell r="W3620">
            <v>9</v>
          </cell>
          <cell r="X3620">
            <v>10</v>
          </cell>
          <cell r="Y3620">
            <v>47.368421052631575</v>
          </cell>
          <cell r="Z3620">
            <v>686842.10526315786</v>
          </cell>
          <cell r="AA3620">
            <v>763157.89473684214</v>
          </cell>
          <cell r="AB3620">
            <v>1.1668401908244332</v>
          </cell>
          <cell r="AC3620">
            <v>149321.23168582236</v>
          </cell>
          <cell r="AD3620">
            <v>40201.396948980284</v>
          </cell>
          <cell r="AE3620">
            <v>1044316.8016858223</v>
          </cell>
          <cell r="AF3620">
            <v>281158.90694898029</v>
          </cell>
          <cell r="AG3620">
            <v>10878.300017560648</v>
          </cell>
          <cell r="AH3620">
            <v>6359.6491228070181</v>
          </cell>
        </row>
        <row r="3621">
          <cell r="A3621">
            <v>6746</v>
          </cell>
          <cell r="B3621" t="str">
            <v>Насос фекальный СД-450</v>
          </cell>
          <cell r="C3621">
            <v>12.5</v>
          </cell>
          <cell r="D3621" t="str">
            <v>8</v>
          </cell>
          <cell r="E3621" t="str">
            <v>11.05.05</v>
          </cell>
          <cell r="F3621" t="str">
            <v/>
          </cell>
          <cell r="G3621" t="str">
            <v xml:space="preserve">  .  .</v>
          </cell>
          <cell r="H3621">
            <v>894995.57</v>
          </cell>
          <cell r="I3621">
            <v>0</v>
          </cell>
          <cell r="J3621">
            <v>0</v>
          </cell>
          <cell r="K3621">
            <v>894995.57</v>
          </cell>
          <cell r="L3621">
            <v>0</v>
          </cell>
          <cell r="M3621">
            <v>9322.8700000000008</v>
          </cell>
          <cell r="N3621">
            <v>9322.8700000000008</v>
          </cell>
          <cell r="O3621">
            <v>240957.51</v>
          </cell>
          <cell r="P3621">
            <v>654038.06000000006</v>
          </cell>
          <cell r="Q3621">
            <v>4474.9799999999996</v>
          </cell>
          <cell r="R3621">
            <v>123</v>
          </cell>
          <cell r="S3621">
            <v>935</v>
          </cell>
          <cell r="T3621" t="str">
            <v>Амортизация Перекачка сточной жидкости</v>
          </cell>
          <cell r="U3621">
            <v>1450000</v>
          </cell>
          <cell r="V3621">
            <v>19</v>
          </cell>
          <cell r="W3621">
            <v>9</v>
          </cell>
          <cell r="X3621">
            <v>10</v>
          </cell>
          <cell r="Y3621">
            <v>47.368421052631575</v>
          </cell>
          <cell r="Z3621">
            <v>686842.10526315786</v>
          </cell>
          <cell r="AA3621">
            <v>763157.89473684214</v>
          </cell>
          <cell r="AB3621">
            <v>1.1668401908244332</v>
          </cell>
          <cell r="AC3621">
            <v>149321.23168582236</v>
          </cell>
          <cell r="AD3621">
            <v>40201.396948980284</v>
          </cell>
          <cell r="AE3621">
            <v>1044316.8016858223</v>
          </cell>
          <cell r="AF3621">
            <v>281158.90694898029</v>
          </cell>
          <cell r="AG3621">
            <v>10878.300017560648</v>
          </cell>
          <cell r="AH3621">
            <v>6359.6491228070181</v>
          </cell>
        </row>
        <row r="3622">
          <cell r="A3622">
            <v>6747</v>
          </cell>
          <cell r="B3622" t="str">
            <v>Насос консольный К 80</v>
          </cell>
          <cell r="C3622">
            <v>12.5</v>
          </cell>
          <cell r="D3622" t="str">
            <v>8</v>
          </cell>
          <cell r="E3622" t="str">
            <v>11.05.05</v>
          </cell>
          <cell r="F3622" t="str">
            <v/>
          </cell>
          <cell r="G3622" t="str">
            <v xml:space="preserve">  .  .</v>
          </cell>
          <cell r="H3622">
            <v>78125.09</v>
          </cell>
          <cell r="I3622">
            <v>0</v>
          </cell>
          <cell r="J3622">
            <v>0</v>
          </cell>
          <cell r="K3622">
            <v>78125.09</v>
          </cell>
          <cell r="L3622">
            <v>0</v>
          </cell>
          <cell r="M3622">
            <v>813.8</v>
          </cell>
          <cell r="N3622">
            <v>813.8</v>
          </cell>
          <cell r="O3622">
            <v>23592.06</v>
          </cell>
          <cell r="P3622">
            <v>54533.03</v>
          </cell>
          <cell r="Q3622">
            <v>390.63</v>
          </cell>
          <cell r="R3622">
            <v>123</v>
          </cell>
          <cell r="S3622">
            <v>935</v>
          </cell>
          <cell r="T3622" t="str">
            <v>Амортизация (водопровод)</v>
          </cell>
          <cell r="U3622">
            <v>81900</v>
          </cell>
          <cell r="V3622">
            <v>15</v>
          </cell>
          <cell r="W3622">
            <v>9</v>
          </cell>
          <cell r="X3622">
            <v>6</v>
          </cell>
          <cell r="Y3622">
            <v>60</v>
          </cell>
          <cell r="Z3622">
            <v>49140</v>
          </cell>
          <cell r="AA3622">
            <v>32760</v>
          </cell>
          <cell r="AB3622">
            <v>0.60073683783937915</v>
          </cell>
          <cell r="AC3622">
            <v>-31192.470477483097</v>
          </cell>
          <cell r="AD3622">
            <v>-9419.4404774830982</v>
          </cell>
          <cell r="AE3622">
            <v>46932.619522516899</v>
          </cell>
          <cell r="AF3622">
            <v>14172.619522516903</v>
          </cell>
          <cell r="AG3622">
            <v>488.88145335955096</v>
          </cell>
          <cell r="AH3622">
            <v>455</v>
          </cell>
        </row>
        <row r="3623">
          <cell r="A3623">
            <v>6748</v>
          </cell>
          <cell r="B3623" t="str">
            <v>Насос консольный К 80</v>
          </cell>
          <cell r="C3623">
            <v>12.5</v>
          </cell>
          <cell r="D3623" t="str">
            <v>8</v>
          </cell>
          <cell r="E3623" t="str">
            <v>11.05.05</v>
          </cell>
          <cell r="F3623" t="str">
            <v/>
          </cell>
          <cell r="G3623" t="str">
            <v xml:space="preserve">  .  .</v>
          </cell>
          <cell r="H3623">
            <v>82166.039999999994</v>
          </cell>
          <cell r="I3623">
            <v>0</v>
          </cell>
          <cell r="J3623">
            <v>0</v>
          </cell>
          <cell r="K3623">
            <v>82166.039999999994</v>
          </cell>
          <cell r="L3623">
            <v>0</v>
          </cell>
          <cell r="M3623">
            <v>855.9</v>
          </cell>
          <cell r="N3623">
            <v>855.9</v>
          </cell>
          <cell r="O3623">
            <v>24812.54</v>
          </cell>
          <cell r="P3623">
            <v>57353.5</v>
          </cell>
          <cell r="Q3623">
            <v>410.83</v>
          </cell>
          <cell r="R3623">
            <v>123</v>
          </cell>
          <cell r="S3623">
            <v>935</v>
          </cell>
          <cell r="T3623" t="str">
            <v>Амортизация (водопровод)</v>
          </cell>
          <cell r="U3623">
            <v>81900</v>
          </cell>
          <cell r="V3623">
            <v>15</v>
          </cell>
          <cell r="W3623">
            <v>9</v>
          </cell>
          <cell r="X3623">
            <v>6</v>
          </cell>
          <cell r="Y3623">
            <v>60</v>
          </cell>
          <cell r="Z3623">
            <v>49140</v>
          </cell>
          <cell r="AA3623">
            <v>32760</v>
          </cell>
          <cell r="AB3623">
            <v>0.57119443451576624</v>
          </cell>
          <cell r="AC3623">
            <v>-35233.255245800166</v>
          </cell>
          <cell r="AD3623">
            <v>-10639.75524580017</v>
          </cell>
          <cell r="AE3623">
            <v>46932.784754199827</v>
          </cell>
          <cell r="AF3623">
            <v>14172.784754199831</v>
          </cell>
          <cell r="AG3623">
            <v>488.88317452291477</v>
          </cell>
          <cell r="AH3623">
            <v>455</v>
          </cell>
        </row>
        <row r="3624">
          <cell r="A3624">
            <v>6749</v>
          </cell>
          <cell r="B3624" t="str">
            <v>Насос консольный К 80</v>
          </cell>
          <cell r="C3624">
            <v>12.5</v>
          </cell>
          <cell r="D3624" t="str">
            <v>8</v>
          </cell>
          <cell r="E3624" t="str">
            <v>11.05.05</v>
          </cell>
          <cell r="F3624" t="str">
            <v/>
          </cell>
          <cell r="G3624" t="str">
            <v xml:space="preserve">  .  .</v>
          </cell>
          <cell r="H3624">
            <v>82166.039999999994</v>
          </cell>
          <cell r="I3624">
            <v>0</v>
          </cell>
          <cell r="J3624">
            <v>0</v>
          </cell>
          <cell r="K3624">
            <v>82166.039999999994</v>
          </cell>
          <cell r="L3624">
            <v>0</v>
          </cell>
          <cell r="M3624">
            <v>855.9</v>
          </cell>
          <cell r="N3624">
            <v>855.9</v>
          </cell>
          <cell r="O3624">
            <v>24812.54</v>
          </cell>
          <cell r="P3624">
            <v>57353.5</v>
          </cell>
          <cell r="Q3624">
            <v>410.83</v>
          </cell>
          <cell r="R3624">
            <v>123</v>
          </cell>
          <cell r="S3624">
            <v>935</v>
          </cell>
          <cell r="T3624" t="str">
            <v>Амортизация (водопровод)</v>
          </cell>
          <cell r="U3624">
            <v>81900</v>
          </cell>
          <cell r="V3624">
            <v>15</v>
          </cell>
          <cell r="W3624">
            <v>9</v>
          </cell>
          <cell r="X3624">
            <v>6</v>
          </cell>
          <cell r="Y3624">
            <v>60</v>
          </cell>
          <cell r="Z3624">
            <v>49140</v>
          </cell>
          <cell r="AA3624">
            <v>32760</v>
          </cell>
          <cell r="AB3624">
            <v>0.57119443451576624</v>
          </cell>
          <cell r="AC3624">
            <v>-35233.255245800166</v>
          </cell>
          <cell r="AD3624">
            <v>-10639.75524580017</v>
          </cell>
          <cell r="AE3624">
            <v>46932.784754199827</v>
          </cell>
          <cell r="AF3624">
            <v>14172.784754199831</v>
          </cell>
          <cell r="AG3624">
            <v>488.88317452291477</v>
          </cell>
          <cell r="AH3624">
            <v>455</v>
          </cell>
        </row>
        <row r="3625">
          <cell r="A3625">
            <v>6751</v>
          </cell>
          <cell r="B3625" t="str">
            <v>Насос Д 500 западная нас ст</v>
          </cell>
          <cell r="C3625">
            <v>12.5</v>
          </cell>
          <cell r="D3625" t="str">
            <v>8</v>
          </cell>
          <cell r="E3625" t="str">
            <v>11.05.05</v>
          </cell>
          <cell r="F3625" t="str">
            <v/>
          </cell>
          <cell r="G3625" t="str">
            <v xml:space="preserve">  .  .</v>
          </cell>
          <cell r="H3625">
            <v>80819.070000000007</v>
          </cell>
          <cell r="I3625">
            <v>0</v>
          </cell>
          <cell r="J3625">
            <v>0</v>
          </cell>
          <cell r="K3625">
            <v>80819.070000000007</v>
          </cell>
          <cell r="L3625">
            <v>0</v>
          </cell>
          <cell r="M3625">
            <v>841.87</v>
          </cell>
          <cell r="N3625">
            <v>841.87</v>
          </cell>
          <cell r="O3625">
            <v>24405.81</v>
          </cell>
          <cell r="P3625">
            <v>56413.26</v>
          </cell>
          <cell r="Q3625">
            <v>404.1</v>
          </cell>
          <cell r="R3625">
            <v>123</v>
          </cell>
          <cell r="S3625">
            <v>935</v>
          </cell>
          <cell r="T3625" t="str">
            <v>Амортизация Подъем воды</v>
          </cell>
          <cell r="U3625">
            <v>497000</v>
          </cell>
          <cell r="V3625">
            <v>15</v>
          </cell>
          <cell r="W3625">
            <v>9</v>
          </cell>
          <cell r="X3625">
            <v>6</v>
          </cell>
          <cell r="Y3625">
            <v>60</v>
          </cell>
          <cell r="Z3625">
            <v>298200</v>
          </cell>
          <cell r="AA3625">
            <v>198800</v>
          </cell>
          <cell r="AB3625">
            <v>3.5239941815098081</v>
          </cell>
          <cell r="AC3625">
            <v>203986.86243503389</v>
          </cell>
          <cell r="AD3625">
            <v>61600.122435033903</v>
          </cell>
          <cell r="AE3625">
            <v>284805.9324350339</v>
          </cell>
          <cell r="AF3625">
            <v>86005.932435033901</v>
          </cell>
          <cell r="AG3625">
            <v>2966.7284628649363</v>
          </cell>
          <cell r="AH3625">
            <v>2761.1111111111113</v>
          </cell>
        </row>
        <row r="3626">
          <cell r="A3626">
            <v>6753</v>
          </cell>
          <cell r="B3626" t="str">
            <v>Эл двигатель СД-2-25-57-8 630 квт б\у №3</v>
          </cell>
          <cell r="C3626">
            <v>10</v>
          </cell>
          <cell r="D3626" t="str">
            <v>10</v>
          </cell>
          <cell r="E3626" t="str">
            <v>11.05.05</v>
          </cell>
          <cell r="F3626" t="str">
            <v/>
          </cell>
          <cell r="G3626" t="str">
            <v xml:space="preserve">  .  .</v>
          </cell>
          <cell r="H3626">
            <v>120689.72</v>
          </cell>
          <cell r="I3626">
            <v>0</v>
          </cell>
          <cell r="J3626">
            <v>0</v>
          </cell>
          <cell r="K3626">
            <v>120689.72</v>
          </cell>
          <cell r="L3626">
            <v>0</v>
          </cell>
          <cell r="M3626">
            <v>1005.75</v>
          </cell>
          <cell r="N3626">
            <v>1005.75</v>
          </cell>
          <cell r="O3626">
            <v>29156.69</v>
          </cell>
          <cell r="P3626">
            <v>91533.03</v>
          </cell>
          <cell r="Q3626">
            <v>603.45000000000005</v>
          </cell>
          <cell r="R3626">
            <v>123</v>
          </cell>
          <cell r="S3626">
            <v>935</v>
          </cell>
          <cell r="T3626" t="str">
            <v>амортизация (Очистка воды)</v>
          </cell>
          <cell r="U3626">
            <v>130000</v>
          </cell>
          <cell r="V3626">
            <v>19</v>
          </cell>
          <cell r="W3626">
            <v>11</v>
          </cell>
          <cell r="X3626">
            <v>8</v>
          </cell>
          <cell r="Y3626">
            <v>57.894736842105267</v>
          </cell>
          <cell r="Z3626">
            <v>75263.15789473684</v>
          </cell>
          <cell r="AA3626">
            <v>54736.84210526316</v>
          </cell>
          <cell r="AB3626">
            <v>0.59800098505712262</v>
          </cell>
          <cell r="AC3626">
            <v>-48517.148553731691</v>
          </cell>
          <cell r="AD3626">
            <v>-11720.960658994842</v>
          </cell>
          <cell r="AE3626">
            <v>72172.57144626831</v>
          </cell>
          <cell r="AF3626">
            <v>17435.729341005157</v>
          </cell>
          <cell r="AG3626">
            <v>601.43809538556923</v>
          </cell>
          <cell r="AH3626">
            <v>570.17543859649129</v>
          </cell>
        </row>
        <row r="3627">
          <cell r="A3627">
            <v>6754</v>
          </cell>
          <cell r="B3627" t="str">
            <v>Эл двигатель СД-2-25-57-8 630 квт б\у №3</v>
          </cell>
          <cell r="C3627">
            <v>10</v>
          </cell>
          <cell r="D3627" t="str">
            <v>10</v>
          </cell>
          <cell r="E3627" t="str">
            <v>11.05.05</v>
          </cell>
          <cell r="F3627" t="str">
            <v/>
          </cell>
          <cell r="G3627" t="str">
            <v xml:space="preserve">  .  .</v>
          </cell>
          <cell r="H3627">
            <v>193103.51</v>
          </cell>
          <cell r="I3627">
            <v>0</v>
          </cell>
          <cell r="J3627">
            <v>0</v>
          </cell>
          <cell r="K3627">
            <v>193103.51</v>
          </cell>
          <cell r="L3627">
            <v>0</v>
          </cell>
          <cell r="M3627">
            <v>1609.2</v>
          </cell>
          <cell r="N3627">
            <v>1609.2</v>
          </cell>
          <cell r="O3627">
            <v>46650.7</v>
          </cell>
          <cell r="P3627">
            <v>146452.81</v>
          </cell>
          <cell r="Q3627">
            <v>965.52</v>
          </cell>
          <cell r="R3627">
            <v>123</v>
          </cell>
          <cell r="S3627">
            <v>935</v>
          </cell>
          <cell r="T3627" t="str">
            <v>амортизация (Очистка воды)</v>
          </cell>
          <cell r="U3627">
            <v>130000</v>
          </cell>
          <cell r="V3627">
            <v>19</v>
          </cell>
          <cell r="W3627">
            <v>11</v>
          </cell>
          <cell r="X3627">
            <v>8</v>
          </cell>
          <cell r="Y3627">
            <v>57.894736842105267</v>
          </cell>
          <cell r="Z3627">
            <v>75263.15789473684</v>
          </cell>
          <cell r="AA3627">
            <v>54736.84210526316</v>
          </cell>
          <cell r="AB3627">
            <v>0.37375071263749166</v>
          </cell>
          <cell r="AC3627">
            <v>-120930.93552469902</v>
          </cell>
          <cell r="AD3627">
            <v>-29214.967629962168</v>
          </cell>
          <cell r="AE3627">
            <v>72172.574475300993</v>
          </cell>
          <cell r="AF3627">
            <v>17435.732370037829</v>
          </cell>
          <cell r="AG3627">
            <v>601.43812062750828</v>
          </cell>
          <cell r="AH3627">
            <v>570.17543859649129</v>
          </cell>
        </row>
        <row r="3628">
          <cell r="A3628">
            <v>6755</v>
          </cell>
          <cell r="B3628" t="str">
            <v>Эл двигатель СД-2-25-57-8 630 квт б\у №3</v>
          </cell>
          <cell r="C3628">
            <v>10</v>
          </cell>
          <cell r="D3628" t="str">
            <v>10</v>
          </cell>
          <cell r="E3628" t="str">
            <v>11.05.05</v>
          </cell>
          <cell r="F3628" t="str">
            <v/>
          </cell>
          <cell r="G3628" t="str">
            <v xml:space="preserve">  .  .</v>
          </cell>
          <cell r="H3628">
            <v>144827.51</v>
          </cell>
          <cell r="I3628">
            <v>0</v>
          </cell>
          <cell r="J3628">
            <v>0</v>
          </cell>
          <cell r="K3628">
            <v>144827.51</v>
          </cell>
          <cell r="L3628">
            <v>0</v>
          </cell>
          <cell r="M3628">
            <v>1206.9000000000001</v>
          </cell>
          <cell r="N3628">
            <v>1206.9000000000001</v>
          </cell>
          <cell r="O3628">
            <v>34988.019999999997</v>
          </cell>
          <cell r="P3628">
            <v>109839.49</v>
          </cell>
          <cell r="Q3628">
            <v>724.14</v>
          </cell>
          <cell r="R3628">
            <v>123</v>
          </cell>
          <cell r="S3628">
            <v>935</v>
          </cell>
          <cell r="T3628" t="str">
            <v>амортизация (Очистка воды)</v>
          </cell>
          <cell r="U3628">
            <v>130000</v>
          </cell>
          <cell r="V3628">
            <v>19</v>
          </cell>
          <cell r="W3628">
            <v>11</v>
          </cell>
          <cell r="X3628">
            <v>8</v>
          </cell>
          <cell r="Y3628">
            <v>57.894736842105267</v>
          </cell>
          <cell r="Z3628">
            <v>75263.15789473684</v>
          </cell>
          <cell r="AA3628">
            <v>54736.84210526316</v>
          </cell>
          <cell r="AB3628">
            <v>0.49833481660615103</v>
          </cell>
          <cell r="AC3628">
            <v>-72654.919364624497</v>
          </cell>
          <cell r="AD3628">
            <v>-17552.271469887655</v>
          </cell>
          <cell r="AE3628">
            <v>72172.590635375513</v>
          </cell>
          <cell r="AF3628">
            <v>17435.748530112342</v>
          </cell>
          <cell r="AG3628">
            <v>601.43825529479602</v>
          </cell>
          <cell r="AH3628">
            <v>570.17543859649129</v>
          </cell>
        </row>
        <row r="3629">
          <cell r="A3629">
            <v>6756</v>
          </cell>
          <cell r="B3629" t="str">
            <v>Эл двигатель СДН 15-39-6 1600 квт б\у №3</v>
          </cell>
          <cell r="C3629">
            <v>10</v>
          </cell>
          <cell r="D3629" t="str">
            <v>10</v>
          </cell>
          <cell r="E3629" t="str">
            <v>11.05.05</v>
          </cell>
          <cell r="F3629" t="str">
            <v/>
          </cell>
          <cell r="G3629" t="str">
            <v xml:space="preserve">  .  .</v>
          </cell>
          <cell r="H3629">
            <v>543103.35</v>
          </cell>
          <cell r="I3629">
            <v>0</v>
          </cell>
          <cell r="J3629">
            <v>0</v>
          </cell>
          <cell r="K3629">
            <v>543103.35</v>
          </cell>
          <cell r="L3629">
            <v>0</v>
          </cell>
          <cell r="M3629">
            <v>4525.8599999999997</v>
          </cell>
          <cell r="N3629">
            <v>4525.8599999999997</v>
          </cell>
          <cell r="O3629">
            <v>131204.68</v>
          </cell>
          <cell r="P3629">
            <v>411898.67</v>
          </cell>
          <cell r="Q3629">
            <v>2715.52</v>
          </cell>
          <cell r="R3629">
            <v>123</v>
          </cell>
          <cell r="S3629">
            <v>935</v>
          </cell>
          <cell r="T3629" t="str">
            <v>амортизация (Очистка воды)</v>
          </cell>
          <cell r="U3629">
            <v>472000</v>
          </cell>
          <cell r="V3629">
            <v>10</v>
          </cell>
          <cell r="W3629">
            <v>2</v>
          </cell>
          <cell r="X3629">
            <v>8</v>
          </cell>
          <cell r="Y3629">
            <v>20</v>
          </cell>
          <cell r="Z3629">
            <v>94400</v>
          </cell>
          <cell r="AA3629">
            <v>377600</v>
          </cell>
          <cell r="AB3629">
            <v>0.91673032107629771</v>
          </cell>
          <cell r="AC3629">
            <v>-45224.041576887132</v>
          </cell>
          <cell r="AD3629">
            <v>-10925.371576887104</v>
          </cell>
          <cell r="AE3629">
            <v>497879.30842311285</v>
          </cell>
          <cell r="AF3629">
            <v>120279.30842311289</v>
          </cell>
          <cell r="AG3629">
            <v>4148.9942368592738</v>
          </cell>
          <cell r="AH3629">
            <v>3933.3333333333335</v>
          </cell>
        </row>
        <row r="3630">
          <cell r="A3630">
            <v>6757</v>
          </cell>
          <cell r="B3630" t="str">
            <v>Эл двигатель СДН 15-39-6 1600квт б\у №3</v>
          </cell>
          <cell r="C3630">
            <v>10</v>
          </cell>
          <cell r="D3630" t="str">
            <v>10</v>
          </cell>
          <cell r="E3630" t="str">
            <v>11.05.05</v>
          </cell>
          <cell r="F3630" t="str">
            <v/>
          </cell>
          <cell r="G3630" t="str">
            <v xml:space="preserve">  .  .</v>
          </cell>
          <cell r="H3630">
            <v>512931.1</v>
          </cell>
          <cell r="I3630">
            <v>0</v>
          </cell>
          <cell r="J3630">
            <v>0</v>
          </cell>
          <cell r="K3630">
            <v>512931.1</v>
          </cell>
          <cell r="L3630">
            <v>0</v>
          </cell>
          <cell r="M3630">
            <v>4274.43</v>
          </cell>
          <cell r="N3630">
            <v>4274.43</v>
          </cell>
          <cell r="O3630">
            <v>123915.71</v>
          </cell>
          <cell r="P3630">
            <v>389015.39</v>
          </cell>
          <cell r="Q3630">
            <v>2564.66</v>
          </cell>
          <cell r="R3630">
            <v>123</v>
          </cell>
          <cell r="S3630">
            <v>935</v>
          </cell>
          <cell r="T3630" t="str">
            <v>амортизация (Очистка воды)</v>
          </cell>
          <cell r="U3630">
            <v>472000</v>
          </cell>
          <cell r="V3630">
            <v>10</v>
          </cell>
          <cell r="W3630">
            <v>2</v>
          </cell>
          <cell r="X3630">
            <v>8</v>
          </cell>
          <cell r="Y3630">
            <v>20</v>
          </cell>
          <cell r="Z3630">
            <v>94400</v>
          </cell>
          <cell r="AA3630">
            <v>377600</v>
          </cell>
          <cell r="AB3630">
            <v>0.97065568537018543</v>
          </cell>
          <cell r="AC3630">
            <v>-15051.611581816862</v>
          </cell>
          <cell r="AD3630">
            <v>-3636.2215818168625</v>
          </cell>
          <cell r="AE3630">
            <v>497879.48841818311</v>
          </cell>
          <cell r="AF3630">
            <v>120279.48841818314</v>
          </cell>
          <cell r="AG3630">
            <v>4148.9957368181922</v>
          </cell>
          <cell r="AH3630">
            <v>3933.3333333333335</v>
          </cell>
        </row>
        <row r="3631">
          <cell r="A3631">
            <v>6758</v>
          </cell>
          <cell r="B3631" t="str">
            <v>Эл двигатель СДН 15-39-6 1600 квт б\у №3</v>
          </cell>
          <cell r="C3631">
            <v>10</v>
          </cell>
          <cell r="D3631" t="str">
            <v>10</v>
          </cell>
          <cell r="E3631" t="str">
            <v>11.05.05</v>
          </cell>
          <cell r="F3631" t="str">
            <v/>
          </cell>
          <cell r="G3631" t="str">
            <v xml:space="preserve">  .  .</v>
          </cell>
          <cell r="H3631">
            <v>663793.06000000006</v>
          </cell>
          <cell r="I3631">
            <v>0</v>
          </cell>
          <cell r="J3631">
            <v>0</v>
          </cell>
          <cell r="K3631">
            <v>663793.06000000006</v>
          </cell>
          <cell r="L3631">
            <v>0</v>
          </cell>
          <cell r="M3631">
            <v>5531.61</v>
          </cell>
          <cell r="N3631">
            <v>5531.61</v>
          </cell>
          <cell r="O3631">
            <v>160361.37</v>
          </cell>
          <cell r="P3631">
            <v>503431.69</v>
          </cell>
          <cell r="Q3631">
            <v>3318.97</v>
          </cell>
          <cell r="R3631">
            <v>123</v>
          </cell>
          <cell r="S3631">
            <v>935</v>
          </cell>
          <cell r="T3631" t="str">
            <v>амортизация (Очистка воды)</v>
          </cell>
          <cell r="U3631">
            <v>472000</v>
          </cell>
          <cell r="V3631">
            <v>10</v>
          </cell>
          <cell r="W3631">
            <v>2</v>
          </cell>
          <cell r="X3631">
            <v>8</v>
          </cell>
          <cell r="Y3631">
            <v>20</v>
          </cell>
          <cell r="Z3631">
            <v>94400</v>
          </cell>
          <cell r="AA3631">
            <v>377600</v>
          </cell>
          <cell r="AB3631">
            <v>0.75005210736733718</v>
          </cell>
          <cell r="AC3631">
            <v>-165913.67649118672</v>
          </cell>
          <cell r="AD3631">
            <v>-40081.986491186719</v>
          </cell>
          <cell r="AE3631">
            <v>497879.38350881333</v>
          </cell>
          <cell r="AF3631">
            <v>120279.38350881328</v>
          </cell>
          <cell r="AG3631">
            <v>4148.9948625734451</v>
          </cell>
          <cell r="AH3631">
            <v>3933.3333333333335</v>
          </cell>
        </row>
        <row r="3632">
          <cell r="A3632">
            <v>6759</v>
          </cell>
          <cell r="B3632" t="str">
            <v>Насос К 20/30</v>
          </cell>
          <cell r="C3632">
            <v>12.5</v>
          </cell>
          <cell r="D3632" t="str">
            <v>8</v>
          </cell>
          <cell r="E3632" t="str">
            <v>11.05.05</v>
          </cell>
          <cell r="F3632" t="str">
            <v/>
          </cell>
          <cell r="G3632" t="str">
            <v xml:space="preserve">  .  .</v>
          </cell>
          <cell r="H3632">
            <v>17831.68</v>
          </cell>
          <cell r="I3632">
            <v>0</v>
          </cell>
          <cell r="J3632">
            <v>0</v>
          </cell>
          <cell r="K3632">
            <v>17831.68</v>
          </cell>
          <cell r="L3632">
            <v>0</v>
          </cell>
          <cell r="M3632">
            <v>185.75</v>
          </cell>
          <cell r="N3632">
            <v>185.75</v>
          </cell>
          <cell r="O3632">
            <v>5384.89</v>
          </cell>
          <cell r="P3632">
            <v>12446.79</v>
          </cell>
          <cell r="Q3632">
            <v>89.16</v>
          </cell>
          <cell r="R3632">
            <v>123</v>
          </cell>
          <cell r="S3632">
            <v>935</v>
          </cell>
          <cell r="T3632" t="str">
            <v>Амортизация (водопровод)</v>
          </cell>
          <cell r="U3632">
            <v>44160</v>
          </cell>
          <cell r="V3632">
            <v>15</v>
          </cell>
          <cell r="W3632">
            <v>6</v>
          </cell>
          <cell r="X3632">
            <v>9</v>
          </cell>
          <cell r="Y3632">
            <v>40</v>
          </cell>
          <cell r="Z3632">
            <v>17664</v>
          </cell>
          <cell r="AA3632">
            <v>26496</v>
          </cell>
          <cell r="AB3632">
            <v>2.1287416273593429</v>
          </cell>
          <cell r="AC3632">
            <v>20127.359501751045</v>
          </cell>
          <cell r="AD3632">
            <v>6078.1495017510524</v>
          </cell>
          <cell r="AE3632">
            <v>37959.039501751045</v>
          </cell>
          <cell r="AF3632">
            <v>11463.039501751053</v>
          </cell>
          <cell r="AG3632">
            <v>395.40666147657339</v>
          </cell>
          <cell r="AH3632">
            <v>245.33333333333334</v>
          </cell>
        </row>
        <row r="3633">
          <cell r="A3633">
            <v>6760</v>
          </cell>
          <cell r="B3633" t="str">
            <v>Насос К 80-50 с эл,дв</v>
          </cell>
          <cell r="C3633">
            <v>12.5</v>
          </cell>
          <cell r="D3633" t="str">
            <v>8</v>
          </cell>
          <cell r="E3633" t="str">
            <v>11.05.05</v>
          </cell>
          <cell r="F3633" t="str">
            <v/>
          </cell>
          <cell r="G3633" t="str">
            <v xml:space="preserve">  .  .</v>
          </cell>
          <cell r="H3633">
            <v>30500</v>
          </cell>
          <cell r="I3633">
            <v>0</v>
          </cell>
          <cell r="J3633">
            <v>0</v>
          </cell>
          <cell r="K3633">
            <v>30500</v>
          </cell>
          <cell r="L3633">
            <v>0</v>
          </cell>
          <cell r="M3633">
            <v>317.70999999999998</v>
          </cell>
          <cell r="N3633">
            <v>317.70999999999998</v>
          </cell>
          <cell r="O3633">
            <v>9210.41</v>
          </cell>
          <cell r="P3633">
            <v>21289.59</v>
          </cell>
          <cell r="Q3633">
            <v>152.5</v>
          </cell>
          <cell r="R3633">
            <v>123</v>
          </cell>
          <cell r="S3633">
            <v>935</v>
          </cell>
          <cell r="T3633" t="str">
            <v>Амортизация (водопровод)</v>
          </cell>
          <cell r="U3633">
            <v>81900</v>
          </cell>
          <cell r="V3633">
            <v>15</v>
          </cell>
          <cell r="W3633">
            <v>9</v>
          </cell>
          <cell r="X3633">
            <v>6</v>
          </cell>
          <cell r="Y3633">
            <v>60</v>
          </cell>
          <cell r="Z3633">
            <v>49140</v>
          </cell>
          <cell r="AA3633">
            <v>32760</v>
          </cell>
          <cell r="AB3633">
            <v>1.5387802207557779</v>
          </cell>
          <cell r="AC3633">
            <v>16432.796733051226</v>
          </cell>
          <cell r="AD3633">
            <v>4962.3867330512239</v>
          </cell>
          <cell r="AE3633">
            <v>46932.796733051226</v>
          </cell>
          <cell r="AF3633">
            <v>14172.796733051224</v>
          </cell>
          <cell r="AG3633">
            <v>488.88329930261688</v>
          </cell>
          <cell r="AH3633">
            <v>455</v>
          </cell>
        </row>
        <row r="3634">
          <cell r="A3634">
            <v>6761</v>
          </cell>
          <cell r="B3634" t="str">
            <v>Компьютер I815 EP Intel Celeron 1100</v>
          </cell>
          <cell r="C3634">
            <v>30</v>
          </cell>
          <cell r="D3634" t="str">
            <v>3</v>
          </cell>
          <cell r="E3634" t="str">
            <v>11.05.05</v>
          </cell>
          <cell r="F3634" t="str">
            <v/>
          </cell>
          <cell r="G3634" t="str">
            <v xml:space="preserve">  .  .</v>
          </cell>
          <cell r="H3634">
            <v>18248.8</v>
          </cell>
          <cell r="I3634">
            <v>0</v>
          </cell>
          <cell r="J3634">
            <v>0</v>
          </cell>
          <cell r="K3634">
            <v>18248.8</v>
          </cell>
          <cell r="L3634">
            <v>0</v>
          </cell>
          <cell r="M3634">
            <v>456.22</v>
          </cell>
          <cell r="N3634">
            <v>456.22</v>
          </cell>
          <cell r="O3634">
            <v>13225.82</v>
          </cell>
          <cell r="P3634">
            <v>5022.9799999999996</v>
          </cell>
          <cell r="Q3634">
            <v>91.24</v>
          </cell>
          <cell r="R3634">
            <v>123</v>
          </cell>
          <cell r="S3634">
            <v>821.1</v>
          </cell>
          <cell r="T3634" t="str">
            <v>Амортизация Водопровод</v>
          </cell>
          <cell r="U3634">
            <v>47000</v>
          </cell>
          <cell r="V3634">
            <v>3</v>
          </cell>
          <cell r="W3634">
            <v>2</v>
          </cell>
          <cell r="X3634">
            <v>1</v>
          </cell>
          <cell r="Y3634">
            <v>66.666666666666657</v>
          </cell>
          <cell r="Z3634">
            <v>31333.333333333325</v>
          </cell>
          <cell r="AA3634">
            <v>15666.666666666675</v>
          </cell>
          <cell r="AB3634">
            <v>3.1189984166105931</v>
          </cell>
          <cell r="AC3634">
            <v>38669.178305043388</v>
          </cell>
          <cell r="AD3634">
            <v>28025.491638376712</v>
          </cell>
          <cell r="AE3634">
            <v>56917.978305043391</v>
          </cell>
          <cell r="AF3634">
            <v>41251.311638376712</v>
          </cell>
          <cell r="AG3634">
            <v>1422.9494576260847</v>
          </cell>
          <cell r="AH3634">
            <v>1305.5555555555554</v>
          </cell>
        </row>
        <row r="3635">
          <cell r="A3635">
            <v>6762</v>
          </cell>
          <cell r="B3635" t="str">
            <v>Компьютер I815 EP Intel Celeron 1200</v>
          </cell>
          <cell r="C3635">
            <v>30</v>
          </cell>
          <cell r="D3635" t="str">
            <v>3</v>
          </cell>
          <cell r="E3635" t="str">
            <v>11.05.05</v>
          </cell>
          <cell r="F3635" t="str">
            <v/>
          </cell>
          <cell r="G3635" t="str">
            <v xml:space="preserve">  .  .</v>
          </cell>
          <cell r="H3635">
            <v>11030.42</v>
          </cell>
          <cell r="I3635">
            <v>0</v>
          </cell>
          <cell r="J3635">
            <v>0</v>
          </cell>
          <cell r="K3635">
            <v>11030.42</v>
          </cell>
          <cell r="L3635">
            <v>0</v>
          </cell>
          <cell r="M3635">
            <v>275.76</v>
          </cell>
          <cell r="N3635">
            <v>275.76</v>
          </cell>
          <cell r="O3635">
            <v>7994.28</v>
          </cell>
          <cell r="P3635">
            <v>3036.14</v>
          </cell>
          <cell r="Q3635">
            <v>55.15</v>
          </cell>
          <cell r="R3635">
            <v>123</v>
          </cell>
          <cell r="S3635">
            <v>821.1</v>
          </cell>
          <cell r="T3635" t="str">
            <v>амортизация (канализация)</v>
          </cell>
          <cell r="U3635">
            <v>47000</v>
          </cell>
          <cell r="V3635">
            <v>3</v>
          </cell>
          <cell r="W3635">
            <v>2</v>
          </cell>
          <cell r="X3635">
            <v>1</v>
          </cell>
          <cell r="Y3635">
            <v>66.666666666666657</v>
          </cell>
          <cell r="Z3635">
            <v>31333.333333333325</v>
          </cell>
          <cell r="AA3635">
            <v>15666.666666666675</v>
          </cell>
          <cell r="AB3635">
            <v>5.1600606910968123</v>
          </cell>
          <cell r="AC3635">
            <v>45887.2166482881</v>
          </cell>
          <cell r="AD3635">
            <v>33256.689981621428</v>
          </cell>
          <cell r="AE3635">
            <v>56917.636648288099</v>
          </cell>
          <cell r="AF3635">
            <v>41250.969981621427</v>
          </cell>
          <cell r="AG3635">
            <v>1422.9409162072025</v>
          </cell>
          <cell r="AH3635">
            <v>1305.5555555555554</v>
          </cell>
        </row>
        <row r="3636">
          <cell r="A3636">
            <v>6763</v>
          </cell>
          <cell r="B3636" t="str">
            <v>Насос К 45-30 с  электродвиг.</v>
          </cell>
          <cell r="C3636">
            <v>12.5</v>
          </cell>
          <cell r="D3636" t="str">
            <v>8</v>
          </cell>
          <cell r="E3636" t="str">
            <v>11.05.05</v>
          </cell>
          <cell r="F3636" t="str">
            <v/>
          </cell>
          <cell r="G3636" t="str">
            <v xml:space="preserve">  .  .</v>
          </cell>
          <cell r="H3636">
            <v>22604.28</v>
          </cell>
          <cell r="I3636">
            <v>0</v>
          </cell>
          <cell r="J3636">
            <v>0</v>
          </cell>
          <cell r="K3636">
            <v>22604.28</v>
          </cell>
          <cell r="L3636">
            <v>0</v>
          </cell>
          <cell r="M3636">
            <v>235.46</v>
          </cell>
          <cell r="N3636">
            <v>235.46</v>
          </cell>
          <cell r="O3636">
            <v>6825.98</v>
          </cell>
          <cell r="P3636">
            <v>15778.3</v>
          </cell>
          <cell r="Q3636">
            <v>113.02</v>
          </cell>
          <cell r="R3636">
            <v>123</v>
          </cell>
          <cell r="S3636">
            <v>935</v>
          </cell>
          <cell r="T3636" t="str">
            <v>Амортизация (водопровод)</v>
          </cell>
          <cell r="U3636">
            <v>84065</v>
          </cell>
          <cell r="V3636">
            <v>15</v>
          </cell>
          <cell r="W3636">
            <v>9</v>
          </cell>
          <cell r="X3636">
            <v>6</v>
          </cell>
          <cell r="Y3636">
            <v>60</v>
          </cell>
          <cell r="Z3636">
            <v>50439</v>
          </cell>
          <cell r="AA3636">
            <v>33626</v>
          </cell>
          <cell r="AB3636">
            <v>2.131154813889963</v>
          </cell>
          <cell r="AC3636">
            <v>25568.940136516612</v>
          </cell>
          <cell r="AD3636">
            <v>7721.2401365166097</v>
          </cell>
          <cell r="AE3636">
            <v>48173.220136516611</v>
          </cell>
          <cell r="AF3636">
            <v>14547.220136516609</v>
          </cell>
          <cell r="AG3636">
            <v>501.80437642204811</v>
          </cell>
          <cell r="AH3636">
            <v>467.02777777777777</v>
          </cell>
        </row>
        <row r="3637">
          <cell r="A3637">
            <v>6772</v>
          </cell>
          <cell r="B3637" t="str">
            <v>А/машина Москвич 412  М 431 BS</v>
          </cell>
          <cell r="C3637">
            <v>7</v>
          </cell>
          <cell r="D3637" t="str">
            <v>14</v>
          </cell>
          <cell r="E3637" t="str">
            <v>11.05.05</v>
          </cell>
          <cell r="F3637" t="str">
            <v>V двиг 1500, легк, № двиг 3642248, куз 0953529, шасси б/н</v>
          </cell>
          <cell r="G3637" t="str">
            <v>01.01.82</v>
          </cell>
          <cell r="H3637">
            <v>50900</v>
          </cell>
          <cell r="I3637">
            <v>0</v>
          </cell>
          <cell r="J3637">
            <v>0</v>
          </cell>
          <cell r="K3637">
            <v>50900</v>
          </cell>
          <cell r="L3637">
            <v>0</v>
          </cell>
          <cell r="M3637">
            <v>296.92</v>
          </cell>
          <cell r="N3637">
            <v>296.92</v>
          </cell>
          <cell r="O3637">
            <v>8607.7000000000007</v>
          </cell>
          <cell r="P3637">
            <v>42292.3</v>
          </cell>
          <cell r="Q3637">
            <v>254.5</v>
          </cell>
          <cell r="R3637">
            <v>124</v>
          </cell>
          <cell r="S3637">
            <v>935</v>
          </cell>
          <cell r="T3637" t="str">
            <v>Амортизация Перекачка сточной жидкости</v>
          </cell>
          <cell r="U3637">
            <v>130000</v>
          </cell>
          <cell r="V3637">
            <v>37</v>
          </cell>
          <cell r="W3637">
            <v>25</v>
          </cell>
          <cell r="X3637">
            <v>12</v>
          </cell>
          <cell r="Y3637">
            <v>67.567567567567565</v>
          </cell>
          <cell r="Z3637">
            <v>87837.83783783784</v>
          </cell>
          <cell r="AA3637">
            <v>42162.16216216216</v>
          </cell>
          <cell r="AB3637">
            <v>0.99692289523535393</v>
          </cell>
          <cell r="AC3637">
            <v>-156.62463252048474</v>
          </cell>
          <cell r="AD3637">
            <v>-26.486794682643449</v>
          </cell>
          <cell r="AE3637">
            <v>50743.375367479515</v>
          </cell>
          <cell r="AF3637">
            <v>8581.2132053173573</v>
          </cell>
          <cell r="AG3637">
            <v>296.00302297696385</v>
          </cell>
          <cell r="AH3637">
            <v>292.7927927927928</v>
          </cell>
        </row>
        <row r="3638">
          <cell r="A3638">
            <v>6773</v>
          </cell>
          <cell r="B3638" t="str">
            <v>Принтер Canon LBP 810</v>
          </cell>
          <cell r="C3638">
            <v>14.3</v>
          </cell>
          <cell r="D3638" t="str">
            <v>7</v>
          </cell>
          <cell r="E3638" t="str">
            <v>11.05.05</v>
          </cell>
          <cell r="F3638" t="str">
            <v/>
          </cell>
          <cell r="G3638" t="str">
            <v xml:space="preserve">  .  .</v>
          </cell>
          <cell r="H3638">
            <v>20399.240000000002</v>
          </cell>
          <cell r="I3638">
            <v>0</v>
          </cell>
          <cell r="J3638">
            <v>0</v>
          </cell>
          <cell r="K3638">
            <v>20399.240000000002</v>
          </cell>
          <cell r="L3638">
            <v>0</v>
          </cell>
          <cell r="M3638">
            <v>243.09</v>
          </cell>
          <cell r="N3638">
            <v>243.09</v>
          </cell>
          <cell r="O3638">
            <v>7047.19</v>
          </cell>
          <cell r="P3638">
            <v>13352.05</v>
          </cell>
          <cell r="Q3638">
            <v>102</v>
          </cell>
          <cell r="R3638">
            <v>123</v>
          </cell>
          <cell r="S3638">
            <v>935</v>
          </cell>
          <cell r="T3638" t="str">
            <v>Амортизация Перекачка сточной жидкости</v>
          </cell>
          <cell r="U3638">
            <v>12000</v>
          </cell>
          <cell r="V3638">
            <v>9</v>
          </cell>
          <cell r="W3638">
            <v>2</v>
          </cell>
          <cell r="X3638">
            <v>7</v>
          </cell>
          <cell r="Y3638">
            <v>22.222222222222221</v>
          </cell>
          <cell r="Z3638">
            <v>2666.6666666666665</v>
          </cell>
          <cell r="AA3638">
            <v>9333.3333333333339</v>
          </cell>
          <cell r="AB3638">
            <v>0.69901875242628164</v>
          </cell>
          <cell r="AC3638">
            <v>-6139.7887047556997</v>
          </cell>
          <cell r="AD3638">
            <v>-2121.0720380890325</v>
          </cell>
          <cell r="AE3638">
            <v>14259.451295244302</v>
          </cell>
          <cell r="AF3638">
            <v>4926.1179619109671</v>
          </cell>
          <cell r="AG3638">
            <v>169.92512793499461</v>
          </cell>
          <cell r="AH3638">
            <v>111.1111111111111</v>
          </cell>
        </row>
        <row r="3639">
          <cell r="A3639">
            <v>6775</v>
          </cell>
          <cell r="B3639" t="str">
            <v>Насос К 20/30</v>
          </cell>
          <cell r="C3639">
            <v>12.5</v>
          </cell>
          <cell r="D3639" t="str">
            <v>8</v>
          </cell>
          <cell r="E3639" t="str">
            <v>11.05.05</v>
          </cell>
          <cell r="F3639" t="str">
            <v/>
          </cell>
          <cell r="G3639" t="str">
            <v xml:space="preserve">  .  .</v>
          </cell>
          <cell r="H3639">
            <v>16570.34</v>
          </cell>
          <cell r="I3639">
            <v>0</v>
          </cell>
          <cell r="J3639">
            <v>0</v>
          </cell>
          <cell r="K3639">
            <v>16570.34</v>
          </cell>
          <cell r="L3639">
            <v>0</v>
          </cell>
          <cell r="M3639">
            <v>172.61</v>
          </cell>
          <cell r="N3639">
            <v>172.61</v>
          </cell>
          <cell r="O3639">
            <v>5003.95</v>
          </cell>
          <cell r="P3639">
            <v>11566.39</v>
          </cell>
          <cell r="Q3639">
            <v>82.85</v>
          </cell>
          <cell r="R3639">
            <v>123</v>
          </cell>
          <cell r="S3639">
            <v>935</v>
          </cell>
          <cell r="T3639" t="str">
            <v>Амортизация Перекачка сточной жидкости</v>
          </cell>
          <cell r="U3639">
            <v>44160</v>
          </cell>
          <cell r="V3639">
            <v>15</v>
          </cell>
          <cell r="W3639">
            <v>6</v>
          </cell>
          <cell r="X3639">
            <v>9</v>
          </cell>
          <cell r="Y3639">
            <v>40</v>
          </cell>
          <cell r="Z3639">
            <v>17664</v>
          </cell>
          <cell r="AA3639">
            <v>26496</v>
          </cell>
          <cell r="AB3639">
            <v>2.290775254854799</v>
          </cell>
          <cell r="AC3639">
            <v>21388.58483653067</v>
          </cell>
          <cell r="AD3639">
            <v>6458.9748365306723</v>
          </cell>
          <cell r="AE3639">
            <v>37958.92483653067</v>
          </cell>
          <cell r="AF3639">
            <v>11462.924836530672</v>
          </cell>
          <cell r="AG3639">
            <v>395.40546704719446</v>
          </cell>
          <cell r="AH3639">
            <v>245.33333333333334</v>
          </cell>
        </row>
        <row r="3640">
          <cell r="A3640">
            <v>6776</v>
          </cell>
          <cell r="B3640" t="str">
            <v>Насос вакуумный (гост 13783-81)</v>
          </cell>
          <cell r="C3640">
            <v>20</v>
          </cell>
          <cell r="D3640" t="str">
            <v>5</v>
          </cell>
          <cell r="E3640" t="str">
            <v>11.05.05</v>
          </cell>
          <cell r="F3640" t="str">
            <v/>
          </cell>
          <cell r="G3640" t="str">
            <v xml:space="preserve">  .  .</v>
          </cell>
          <cell r="H3640">
            <v>19800.11</v>
          </cell>
          <cell r="I3640">
            <v>0</v>
          </cell>
          <cell r="J3640">
            <v>0</v>
          </cell>
          <cell r="K3640">
            <v>19800.11</v>
          </cell>
          <cell r="L3640">
            <v>0</v>
          </cell>
          <cell r="M3640">
            <v>330</v>
          </cell>
          <cell r="N3640">
            <v>330</v>
          </cell>
          <cell r="O3640">
            <v>9566.7000000000007</v>
          </cell>
          <cell r="P3640">
            <v>10233.41</v>
          </cell>
          <cell r="Q3640">
            <v>99</v>
          </cell>
          <cell r="R3640">
            <v>123</v>
          </cell>
          <cell r="S3640">
            <v>935</v>
          </cell>
          <cell r="T3640" t="str">
            <v>Амортизация (канализация)</v>
          </cell>
          <cell r="U3640">
            <v>91000</v>
          </cell>
          <cell r="V3640">
            <v>9</v>
          </cell>
          <cell r="W3640">
            <v>6</v>
          </cell>
          <cell r="X3640">
            <v>3</v>
          </cell>
          <cell r="Y3640">
            <v>66.666666666666657</v>
          </cell>
          <cell r="Z3640">
            <v>60666.66666666665</v>
          </cell>
          <cell r="AA3640">
            <v>30333.33333333335</v>
          </cell>
          <cell r="AB3640">
            <v>2.9641471741416936</v>
          </cell>
          <cell r="AC3640">
            <v>38890.330104194691</v>
          </cell>
          <cell r="AD3640">
            <v>18790.40677086134</v>
          </cell>
          <cell r="AE3640">
            <v>58690.440104194691</v>
          </cell>
          <cell r="AF3640">
            <v>28357.106770861341</v>
          </cell>
          <cell r="AG3640">
            <v>978.17400173657825</v>
          </cell>
          <cell r="AH3640">
            <v>842.59259259259261</v>
          </cell>
        </row>
        <row r="3641">
          <cell r="A3641">
            <v>6777</v>
          </cell>
          <cell r="B3641" t="str">
            <v>Насос К 20/30</v>
          </cell>
          <cell r="C3641">
            <v>12.5</v>
          </cell>
          <cell r="D3641" t="str">
            <v>8</v>
          </cell>
          <cell r="E3641" t="str">
            <v>11.05.05</v>
          </cell>
          <cell r="F3641" t="str">
            <v/>
          </cell>
          <cell r="G3641" t="str">
            <v xml:space="preserve">  .  .</v>
          </cell>
          <cell r="H3641">
            <v>16406.14</v>
          </cell>
          <cell r="I3641">
            <v>0</v>
          </cell>
          <cell r="J3641">
            <v>0</v>
          </cell>
          <cell r="K3641">
            <v>16406.14</v>
          </cell>
          <cell r="L3641">
            <v>0</v>
          </cell>
          <cell r="M3641">
            <v>170.9</v>
          </cell>
          <cell r="N3641">
            <v>170.9</v>
          </cell>
          <cell r="O3641">
            <v>4954.38</v>
          </cell>
          <cell r="P3641">
            <v>11451.76</v>
          </cell>
          <cell r="Q3641">
            <v>82.03</v>
          </cell>
          <cell r="R3641">
            <v>123</v>
          </cell>
          <cell r="S3641">
            <v>935</v>
          </cell>
          <cell r="T3641" t="str">
            <v>Амортизация (водопровод)</v>
          </cell>
          <cell r="U3641">
            <v>44160</v>
          </cell>
          <cell r="V3641">
            <v>15</v>
          </cell>
          <cell r="W3641">
            <v>6</v>
          </cell>
          <cell r="X3641">
            <v>9</v>
          </cell>
          <cell r="Y3641">
            <v>40</v>
          </cell>
          <cell r="Z3641">
            <v>17664</v>
          </cell>
          <cell r="AA3641">
            <v>26496</v>
          </cell>
          <cell r="AB3641">
            <v>2.3137054915576294</v>
          </cell>
          <cell r="AC3641">
            <v>21552.836213263283</v>
          </cell>
          <cell r="AD3641">
            <v>6508.5962132632876</v>
          </cell>
          <cell r="AE3641">
            <v>37958.976213263282</v>
          </cell>
          <cell r="AF3641">
            <v>11462.976213263288</v>
          </cell>
          <cell r="AG3641">
            <v>395.40600222149254</v>
          </cell>
          <cell r="AH3641">
            <v>245.33333333333334</v>
          </cell>
        </row>
        <row r="3642">
          <cell r="A3642">
            <v>6778</v>
          </cell>
          <cell r="B3642" t="str">
            <v>Насос ГНОМ  53\10</v>
          </cell>
          <cell r="C3642">
            <v>12.5</v>
          </cell>
          <cell r="D3642" t="str">
            <v>8</v>
          </cell>
          <cell r="E3642" t="str">
            <v>11.05.05</v>
          </cell>
          <cell r="F3642" t="str">
            <v/>
          </cell>
          <cell r="G3642" t="str">
            <v xml:space="preserve">  .  .</v>
          </cell>
          <cell r="H3642">
            <v>32812.61</v>
          </cell>
          <cell r="I3642">
            <v>0</v>
          </cell>
          <cell r="J3642">
            <v>0</v>
          </cell>
          <cell r="K3642">
            <v>32812.61</v>
          </cell>
          <cell r="L3642">
            <v>0</v>
          </cell>
          <cell r="M3642">
            <v>341.8</v>
          </cell>
          <cell r="N3642">
            <v>341.8</v>
          </cell>
          <cell r="O3642">
            <v>9908.7800000000007</v>
          </cell>
          <cell r="P3642">
            <v>22903.83</v>
          </cell>
          <cell r="Q3642">
            <v>164.06</v>
          </cell>
          <cell r="R3642">
            <v>123</v>
          </cell>
          <cell r="S3642">
            <v>935</v>
          </cell>
          <cell r="T3642" t="str">
            <v>Амортизация Перекачка сточной жидкости</v>
          </cell>
          <cell r="U3642">
            <v>32000</v>
          </cell>
          <cell r="V3642">
            <v>15</v>
          </cell>
          <cell r="W3642">
            <v>9</v>
          </cell>
          <cell r="X3642">
            <v>6</v>
          </cell>
          <cell r="Y3642">
            <v>60</v>
          </cell>
          <cell r="Z3642">
            <v>19200</v>
          </cell>
          <cell r="AA3642">
            <v>12800</v>
          </cell>
          <cell r="AB3642">
            <v>0.55885849659205467</v>
          </cell>
          <cell r="AC3642">
            <v>-14475.004106138582</v>
          </cell>
          <cell r="AD3642">
            <v>-4371.174106138581</v>
          </cell>
          <cell r="AE3642">
            <v>18337.605893861419</v>
          </cell>
          <cell r="AF3642">
            <v>5537.6058938614196</v>
          </cell>
          <cell r="AG3642">
            <v>191.01672806105645</v>
          </cell>
          <cell r="AH3642">
            <v>177.7777777777778</v>
          </cell>
        </row>
        <row r="3643">
          <cell r="A3643">
            <v>6779</v>
          </cell>
          <cell r="B3643" t="str">
            <v>Насос К 100\65 с двиг, 30х7000</v>
          </cell>
          <cell r="C3643">
            <v>12.5</v>
          </cell>
          <cell r="D3643" t="str">
            <v>8</v>
          </cell>
          <cell r="E3643" t="str">
            <v>11.05.05</v>
          </cell>
          <cell r="F3643" t="str">
            <v/>
          </cell>
          <cell r="G3643" t="str">
            <v xml:space="preserve">  .  .</v>
          </cell>
          <cell r="H3643">
            <v>67356.05</v>
          </cell>
          <cell r="I3643">
            <v>0</v>
          </cell>
          <cell r="J3643">
            <v>0</v>
          </cell>
          <cell r="K3643">
            <v>67356.05</v>
          </cell>
          <cell r="L3643">
            <v>0</v>
          </cell>
          <cell r="M3643">
            <v>701.63</v>
          </cell>
          <cell r="N3643">
            <v>701.63</v>
          </cell>
          <cell r="O3643">
            <v>20340.25</v>
          </cell>
          <cell r="P3643">
            <v>47015.8</v>
          </cell>
          <cell r="Q3643">
            <v>336.78</v>
          </cell>
          <cell r="R3643">
            <v>123</v>
          </cell>
          <cell r="S3643">
            <v>935</v>
          </cell>
          <cell r="T3643" t="str">
            <v>Амортизация (водопровод)</v>
          </cell>
          <cell r="U3643">
            <v>150000</v>
          </cell>
          <cell r="V3643">
            <v>15</v>
          </cell>
          <cell r="W3643">
            <v>9</v>
          </cell>
          <cell r="X3643">
            <v>6</v>
          </cell>
          <cell r="Y3643">
            <v>60</v>
          </cell>
          <cell r="Z3643">
            <v>90000</v>
          </cell>
          <cell r="AA3643">
            <v>60000</v>
          </cell>
          <cell r="AB3643">
            <v>1.2761667354378741</v>
          </cell>
          <cell r="AC3643">
            <v>18601.500440490214</v>
          </cell>
          <cell r="AD3643">
            <v>5617.3004404902167</v>
          </cell>
          <cell r="AE3643">
            <v>85957.550440490217</v>
          </cell>
          <cell r="AF3643">
            <v>25957.550440490217</v>
          </cell>
          <cell r="AG3643">
            <v>895.39115042177298</v>
          </cell>
          <cell r="AH3643">
            <v>833.33333333333337</v>
          </cell>
        </row>
        <row r="3644">
          <cell r="A3644">
            <v>6780</v>
          </cell>
          <cell r="B3644" t="str">
            <v>Насос К 20/30 с эл,двиг,</v>
          </cell>
          <cell r="C3644">
            <v>12.5</v>
          </cell>
          <cell r="D3644" t="str">
            <v>8</v>
          </cell>
          <cell r="E3644" t="str">
            <v>11.05.05</v>
          </cell>
          <cell r="F3644" t="str">
            <v/>
          </cell>
          <cell r="G3644" t="str">
            <v xml:space="preserve">  .  .</v>
          </cell>
          <cell r="H3644">
            <v>19687.5</v>
          </cell>
          <cell r="I3644">
            <v>0</v>
          </cell>
          <cell r="J3644">
            <v>0</v>
          </cell>
          <cell r="K3644">
            <v>19687.5</v>
          </cell>
          <cell r="L3644">
            <v>0</v>
          </cell>
          <cell r="M3644">
            <v>205.08</v>
          </cell>
          <cell r="N3644">
            <v>205.08</v>
          </cell>
          <cell r="O3644">
            <v>5945.26</v>
          </cell>
          <cell r="P3644">
            <v>13742.24</v>
          </cell>
          <cell r="Q3644">
            <v>98.44</v>
          </cell>
          <cell r="R3644">
            <v>123</v>
          </cell>
          <cell r="S3644">
            <v>935</v>
          </cell>
          <cell r="T3644" t="str">
            <v>Амортизация (водопровод)</v>
          </cell>
          <cell r="U3644">
            <v>44160</v>
          </cell>
          <cell r="V3644">
            <v>15</v>
          </cell>
          <cell r="W3644">
            <v>9</v>
          </cell>
          <cell r="X3644">
            <v>6</v>
          </cell>
          <cell r="Y3644">
            <v>60</v>
          </cell>
          <cell r="Z3644">
            <v>26496</v>
          </cell>
          <cell r="AA3644">
            <v>17664</v>
          </cell>
          <cell r="AB3644">
            <v>1.2853799671669248</v>
          </cell>
          <cell r="AC3644">
            <v>5618.4181035988331</v>
          </cell>
          <cell r="AD3644">
            <v>1696.6581035988311</v>
          </cell>
          <cell r="AE3644">
            <v>25305.918103598833</v>
          </cell>
          <cell r="AF3644">
            <v>7641.9181035988313</v>
          </cell>
          <cell r="AG3644">
            <v>263.60331357915447</v>
          </cell>
          <cell r="AH3644">
            <v>245.33333333333334</v>
          </cell>
        </row>
        <row r="3645">
          <cell r="A3645">
            <v>6782</v>
          </cell>
          <cell r="B3645" t="str">
            <v>Насос 1,5 К-6 с эл,двиг,</v>
          </cell>
          <cell r="C3645">
            <v>12.5</v>
          </cell>
          <cell r="D3645" t="str">
            <v>8</v>
          </cell>
          <cell r="E3645" t="str">
            <v>11.05.05</v>
          </cell>
          <cell r="F3645" t="str">
            <v/>
          </cell>
          <cell r="G3645" t="str">
            <v xml:space="preserve">  .  .</v>
          </cell>
          <cell r="H3645">
            <v>16406.14</v>
          </cell>
          <cell r="I3645">
            <v>0</v>
          </cell>
          <cell r="J3645">
            <v>0</v>
          </cell>
          <cell r="K3645">
            <v>16406.14</v>
          </cell>
          <cell r="L3645">
            <v>0</v>
          </cell>
          <cell r="M3645">
            <v>170.9</v>
          </cell>
          <cell r="N3645">
            <v>170.9</v>
          </cell>
          <cell r="O3645">
            <v>4954.38</v>
          </cell>
          <cell r="P3645">
            <v>11451.76</v>
          </cell>
          <cell r="Q3645">
            <v>82.03</v>
          </cell>
          <cell r="R3645">
            <v>123</v>
          </cell>
          <cell r="S3645">
            <v>935</v>
          </cell>
          <cell r="T3645" t="str">
            <v>Амортизация Перекачка сточной жидкости</v>
          </cell>
          <cell r="U3645">
            <v>48000</v>
          </cell>
          <cell r="V3645">
            <v>15</v>
          </cell>
          <cell r="W3645">
            <v>9</v>
          </cell>
          <cell r="X3645">
            <v>6</v>
          </cell>
          <cell r="Y3645">
            <v>60</v>
          </cell>
          <cell r="Z3645">
            <v>28800</v>
          </cell>
          <cell r="AA3645">
            <v>19200</v>
          </cell>
          <cell r="AB3645">
            <v>1.6765981822881373</v>
          </cell>
          <cell r="AC3645">
            <v>11100.3645023647</v>
          </cell>
          <cell r="AD3645">
            <v>3352.1245023647016</v>
          </cell>
          <cell r="AE3645">
            <v>27506.5045023647</v>
          </cell>
          <cell r="AF3645">
            <v>8306.5045023647017</v>
          </cell>
          <cell r="AG3645">
            <v>286.52608856629894</v>
          </cell>
          <cell r="AH3645">
            <v>266.66666666666669</v>
          </cell>
        </row>
        <row r="3646">
          <cell r="A3646">
            <v>6783</v>
          </cell>
          <cell r="B3646" t="str">
            <v>Принтер HP Desk Jet 656C</v>
          </cell>
          <cell r="C3646">
            <v>14.3</v>
          </cell>
          <cell r="D3646" t="str">
            <v>7</v>
          </cell>
          <cell r="E3646" t="str">
            <v>11.05.05</v>
          </cell>
          <cell r="F3646" t="str">
            <v/>
          </cell>
          <cell r="G3646" t="str">
            <v xml:space="preserve">  .  .</v>
          </cell>
          <cell r="H3646">
            <v>5269.84</v>
          </cell>
          <cell r="I3646">
            <v>0</v>
          </cell>
          <cell r="J3646">
            <v>0</v>
          </cell>
          <cell r="K3646">
            <v>5269.84</v>
          </cell>
          <cell r="L3646">
            <v>0</v>
          </cell>
          <cell r="M3646">
            <v>62.8</v>
          </cell>
          <cell r="N3646">
            <v>62.8</v>
          </cell>
          <cell r="O3646">
            <v>1820.56</v>
          </cell>
          <cell r="P3646">
            <v>3449.28</v>
          </cell>
          <cell r="Q3646">
            <v>26.35</v>
          </cell>
          <cell r="R3646">
            <v>123</v>
          </cell>
          <cell r="S3646">
            <v>821.1</v>
          </cell>
          <cell r="T3646" t="str">
            <v>Амортизация Водопровод</v>
          </cell>
          <cell r="U3646">
            <v>10000</v>
          </cell>
          <cell r="V3646">
            <v>9</v>
          </cell>
          <cell r="W3646">
            <v>8</v>
          </cell>
          <cell r="X3646">
            <v>1</v>
          </cell>
          <cell r="Y3646">
            <v>88.888888888888886</v>
          </cell>
          <cell r="Z3646">
            <v>8888.8888888888887</v>
          </cell>
          <cell r="AA3646">
            <v>1111.1111111111113</v>
          </cell>
          <cell r="AB3646">
            <v>0.32212841842677636</v>
          </cell>
          <cell r="AC3646">
            <v>-3572.274775437837</v>
          </cell>
          <cell r="AD3646">
            <v>-1234.1058865489481</v>
          </cell>
          <cell r="AE3646">
            <v>1697.5652245621632</v>
          </cell>
          <cell r="AF3646">
            <v>586.45411345105185</v>
          </cell>
          <cell r="AG3646">
            <v>20.229318926032445</v>
          </cell>
          <cell r="AH3646">
            <v>92.592592592592595</v>
          </cell>
        </row>
        <row r="3647">
          <cell r="A3647">
            <v>6784</v>
          </cell>
          <cell r="B3647" t="str">
            <v>Компьютер в сборе Gel 1200\I815\128</v>
          </cell>
          <cell r="C3647">
            <v>30</v>
          </cell>
          <cell r="D3647" t="str">
            <v>3</v>
          </cell>
          <cell r="E3647" t="str">
            <v>11.05.05</v>
          </cell>
          <cell r="F3647" t="str">
            <v/>
          </cell>
          <cell r="G3647" t="str">
            <v xml:space="preserve">  .  .</v>
          </cell>
          <cell r="H3647">
            <v>10522.72</v>
          </cell>
          <cell r="I3647">
            <v>0</v>
          </cell>
          <cell r="J3647">
            <v>0</v>
          </cell>
          <cell r="K3647">
            <v>10522.72</v>
          </cell>
          <cell r="L3647">
            <v>0</v>
          </cell>
          <cell r="M3647">
            <v>263.07</v>
          </cell>
          <cell r="N3647">
            <v>263.07</v>
          </cell>
          <cell r="O3647">
            <v>7626.39</v>
          </cell>
          <cell r="P3647">
            <v>2896.33</v>
          </cell>
          <cell r="Q3647">
            <v>52.61</v>
          </cell>
          <cell r="R3647">
            <v>123</v>
          </cell>
          <cell r="S3647">
            <v>821.1</v>
          </cell>
          <cell r="T3647" t="str">
            <v>Амортизация Водопровод</v>
          </cell>
          <cell r="U3647">
            <v>15000</v>
          </cell>
          <cell r="V3647">
            <v>3</v>
          </cell>
          <cell r="W3647">
            <v>2</v>
          </cell>
          <cell r="X3647">
            <v>1</v>
          </cell>
          <cell r="Y3647">
            <v>66.666666666666657</v>
          </cell>
          <cell r="Z3647">
            <v>10000</v>
          </cell>
          <cell r="AA3647">
            <v>5000</v>
          </cell>
          <cell r="AB3647">
            <v>1.7263226220769043</v>
          </cell>
          <cell r="AC3647">
            <v>7642.8895817810826</v>
          </cell>
          <cell r="AD3647">
            <v>5539.2195817810834</v>
          </cell>
          <cell r="AE3647">
            <v>18165.609581781082</v>
          </cell>
          <cell r="AF3647">
            <v>13165.609581781084</v>
          </cell>
          <cell r="AG3647">
            <v>454.14023954452705</v>
          </cell>
          <cell r="AH3647">
            <v>416.66666666666669</v>
          </cell>
        </row>
        <row r="3648">
          <cell r="A3648">
            <v>6786</v>
          </cell>
          <cell r="B3648" t="str">
            <v>Принтер HP Desk Jet 656C</v>
          </cell>
          <cell r="C3648">
            <v>14.3</v>
          </cell>
          <cell r="D3648" t="str">
            <v>7</v>
          </cell>
          <cell r="E3648" t="str">
            <v>11.05.05</v>
          </cell>
          <cell r="F3648" t="str">
            <v/>
          </cell>
          <cell r="G3648" t="str">
            <v xml:space="preserve">  .  .</v>
          </cell>
          <cell r="H3648">
            <v>5675.27</v>
          </cell>
          <cell r="I3648">
            <v>0</v>
          </cell>
          <cell r="J3648">
            <v>0</v>
          </cell>
          <cell r="K3648">
            <v>5675.27</v>
          </cell>
          <cell r="L3648">
            <v>0</v>
          </cell>
          <cell r="M3648">
            <v>67.63</v>
          </cell>
          <cell r="N3648">
            <v>67.63</v>
          </cell>
          <cell r="O3648">
            <v>1960.59</v>
          </cell>
          <cell r="P3648">
            <v>3714.68</v>
          </cell>
          <cell r="Q3648">
            <v>28.38</v>
          </cell>
          <cell r="R3648">
            <v>123</v>
          </cell>
          <cell r="S3648">
            <v>821.1</v>
          </cell>
          <cell r="T3648" t="str">
            <v>Амортизация Водопровод</v>
          </cell>
          <cell r="U3648">
            <v>10000</v>
          </cell>
          <cell r="V3648">
            <v>9</v>
          </cell>
          <cell r="W3648">
            <v>8</v>
          </cell>
          <cell r="X3648">
            <v>1</v>
          </cell>
          <cell r="Y3648">
            <v>88.888888888888886</v>
          </cell>
          <cell r="Z3648">
            <v>8888.8888888888887</v>
          </cell>
          <cell r="AA3648">
            <v>1111.1111111111113</v>
          </cell>
          <cell r="AB3648">
            <v>0.29911354709183868</v>
          </cell>
          <cell r="AC3648">
            <v>-3977.7198595961008</v>
          </cell>
          <cell r="AD3648">
            <v>-1374.1509707072119</v>
          </cell>
          <cell r="AE3648">
            <v>1697.5501404038996</v>
          </cell>
          <cell r="AF3648">
            <v>586.43902929278806</v>
          </cell>
          <cell r="AG3648">
            <v>20.229139173146471</v>
          </cell>
          <cell r="AH3648">
            <v>92.592592592592595</v>
          </cell>
        </row>
        <row r="3649">
          <cell r="A3649">
            <v>6787</v>
          </cell>
          <cell r="B3649" t="str">
            <v>Принтер HP Desk Jet 656C</v>
          </cell>
          <cell r="C3649">
            <v>14.3</v>
          </cell>
          <cell r="D3649" t="str">
            <v>7</v>
          </cell>
          <cell r="E3649" t="str">
            <v>11.05.05</v>
          </cell>
          <cell r="F3649" t="str">
            <v/>
          </cell>
          <cell r="G3649" t="str">
            <v xml:space="preserve">  .  .</v>
          </cell>
          <cell r="H3649">
            <v>5675.27</v>
          </cell>
          <cell r="I3649">
            <v>0</v>
          </cell>
          <cell r="J3649">
            <v>0</v>
          </cell>
          <cell r="K3649">
            <v>5675.27</v>
          </cell>
          <cell r="L3649">
            <v>0</v>
          </cell>
          <cell r="M3649">
            <v>67.63</v>
          </cell>
          <cell r="N3649">
            <v>67.63</v>
          </cell>
          <cell r="O3649">
            <v>1960.59</v>
          </cell>
          <cell r="P3649">
            <v>3714.68</v>
          </cell>
          <cell r="Q3649">
            <v>28.38</v>
          </cell>
          <cell r="R3649">
            <v>123</v>
          </cell>
          <cell r="S3649">
            <v>821.1</v>
          </cell>
          <cell r="T3649" t="str">
            <v>амортизация (канализация)</v>
          </cell>
          <cell r="U3649">
            <v>10000</v>
          </cell>
          <cell r="V3649">
            <v>9</v>
          </cell>
          <cell r="W3649">
            <v>8</v>
          </cell>
          <cell r="X3649">
            <v>1</v>
          </cell>
          <cell r="Y3649">
            <v>88.888888888888886</v>
          </cell>
          <cell r="Z3649">
            <v>8888.8888888888887</v>
          </cell>
          <cell r="AA3649">
            <v>1111.1111111111113</v>
          </cell>
          <cell r="AB3649">
            <v>0.29911354709183868</v>
          </cell>
          <cell r="AC3649">
            <v>-3977.7198595961008</v>
          </cell>
          <cell r="AD3649">
            <v>-1374.1509707072119</v>
          </cell>
          <cell r="AE3649">
            <v>1697.5501404038996</v>
          </cell>
          <cell r="AF3649">
            <v>586.43902929278806</v>
          </cell>
          <cell r="AG3649">
            <v>20.229139173146471</v>
          </cell>
          <cell r="AH3649">
            <v>92.592592592592595</v>
          </cell>
        </row>
        <row r="3650">
          <cell r="A3650">
            <v>6788</v>
          </cell>
          <cell r="B3650" t="str">
            <v>Принтер XEREOX P8ex</v>
          </cell>
          <cell r="C3650">
            <v>14.3</v>
          </cell>
          <cell r="D3650" t="str">
            <v>7</v>
          </cell>
          <cell r="E3650" t="str">
            <v>11.05.05</v>
          </cell>
          <cell r="F3650" t="str">
            <v/>
          </cell>
          <cell r="G3650" t="str">
            <v xml:space="preserve">  .  .</v>
          </cell>
          <cell r="H3650">
            <v>27840</v>
          </cell>
          <cell r="I3650">
            <v>0</v>
          </cell>
          <cell r="J3650">
            <v>0</v>
          </cell>
          <cell r="K3650">
            <v>27840</v>
          </cell>
          <cell r="L3650">
            <v>0</v>
          </cell>
          <cell r="M3650">
            <v>331.76</v>
          </cell>
          <cell r="N3650">
            <v>331.76</v>
          </cell>
          <cell r="O3650">
            <v>9617.7199999999993</v>
          </cell>
          <cell r="P3650">
            <v>18222.28</v>
          </cell>
          <cell r="Q3650">
            <v>139.19999999999999</v>
          </cell>
          <cell r="R3650">
            <v>123</v>
          </cell>
          <cell r="S3650">
            <v>821.1</v>
          </cell>
          <cell r="T3650" t="str">
            <v>Амортизация Водопровод</v>
          </cell>
          <cell r="U3650">
            <v>36000</v>
          </cell>
          <cell r="V3650">
            <v>9</v>
          </cell>
          <cell r="W3650">
            <v>2</v>
          </cell>
          <cell r="X3650">
            <v>7</v>
          </cell>
          <cell r="Y3650">
            <v>22.222222222222221</v>
          </cell>
          <cell r="Z3650">
            <v>8000</v>
          </cell>
          <cell r="AA3650">
            <v>28000</v>
          </cell>
          <cell r="AB3650">
            <v>1.5365804937691663</v>
          </cell>
          <cell r="AC3650">
            <v>14938.400946533591</v>
          </cell>
          <cell r="AD3650">
            <v>5160.6809465335864</v>
          </cell>
          <cell r="AE3650">
            <v>42778.400946533591</v>
          </cell>
          <cell r="AF3650">
            <v>14778.400946533586</v>
          </cell>
          <cell r="AG3650">
            <v>509.77594461285867</v>
          </cell>
          <cell r="AH3650">
            <v>333.33333333333331</v>
          </cell>
        </row>
        <row r="3651">
          <cell r="A3651">
            <v>6789</v>
          </cell>
          <cell r="B3651" t="str">
            <v>Компьютер в сборе 440BX Intrel  PII</v>
          </cell>
          <cell r="C3651">
            <v>30</v>
          </cell>
          <cell r="D3651" t="str">
            <v>3</v>
          </cell>
          <cell r="E3651" t="str">
            <v>11.05.05</v>
          </cell>
          <cell r="F3651" t="str">
            <v/>
          </cell>
          <cell r="G3651" t="str">
            <v xml:space="preserve">  .  .</v>
          </cell>
          <cell r="H3651">
            <v>11155.06</v>
          </cell>
          <cell r="I3651">
            <v>0</v>
          </cell>
          <cell r="J3651">
            <v>0</v>
          </cell>
          <cell r="K3651">
            <v>11155.06</v>
          </cell>
          <cell r="L3651">
            <v>0</v>
          </cell>
          <cell r="M3651">
            <v>278.88</v>
          </cell>
          <cell r="N3651">
            <v>278.88</v>
          </cell>
          <cell r="O3651">
            <v>8084.72</v>
          </cell>
          <cell r="P3651">
            <v>3070.34</v>
          </cell>
          <cell r="Q3651">
            <v>55.78</v>
          </cell>
          <cell r="R3651">
            <v>123</v>
          </cell>
          <cell r="S3651">
            <v>821.1</v>
          </cell>
          <cell r="T3651" t="str">
            <v>амортизация (канализация)</v>
          </cell>
          <cell r="U3651">
            <v>15000</v>
          </cell>
          <cell r="V3651">
            <v>3</v>
          </cell>
          <cell r="W3651">
            <v>2</v>
          </cell>
          <cell r="X3651">
            <v>1</v>
          </cell>
          <cell r="Y3651">
            <v>66.666666666666657</v>
          </cell>
          <cell r="Z3651">
            <v>10000</v>
          </cell>
          <cell r="AA3651">
            <v>5000</v>
          </cell>
          <cell r="AB3651">
            <v>1.6284841418214269</v>
          </cell>
          <cell r="AC3651">
            <v>7010.7783110665241</v>
          </cell>
          <cell r="AD3651">
            <v>5081.118311066527</v>
          </cell>
          <cell r="AE3651">
            <v>18165.838311066524</v>
          </cell>
          <cell r="AF3651">
            <v>13165.838311066527</v>
          </cell>
          <cell r="AG3651">
            <v>454.14595777666312</v>
          </cell>
          <cell r="AH3651">
            <v>416.66666666666669</v>
          </cell>
        </row>
        <row r="3652">
          <cell r="A3652">
            <v>6790</v>
          </cell>
          <cell r="B3652" t="str">
            <v>Электротитан 150л</v>
          </cell>
          <cell r="C3652">
            <v>15</v>
          </cell>
          <cell r="D3652" t="str">
            <v>7</v>
          </cell>
          <cell r="E3652" t="str">
            <v>11.05.05</v>
          </cell>
          <cell r="F3652" t="str">
            <v/>
          </cell>
          <cell r="G3652" t="str">
            <v xml:space="preserve">  .  .</v>
          </cell>
          <cell r="H3652">
            <v>10862.17</v>
          </cell>
          <cell r="I3652">
            <v>0</v>
          </cell>
          <cell r="J3652">
            <v>0</v>
          </cell>
          <cell r="K3652">
            <v>10862.17</v>
          </cell>
          <cell r="L3652">
            <v>0</v>
          </cell>
          <cell r="M3652">
            <v>135.78</v>
          </cell>
          <cell r="N3652">
            <v>135.78</v>
          </cell>
          <cell r="O3652">
            <v>3936.26</v>
          </cell>
          <cell r="P3652">
            <v>6925.91</v>
          </cell>
          <cell r="Q3652">
            <v>54.31</v>
          </cell>
          <cell r="R3652">
            <v>123</v>
          </cell>
          <cell r="S3652">
            <v>821.3</v>
          </cell>
          <cell r="T3652" t="str">
            <v>За счет прибыли</v>
          </cell>
          <cell r="U3652">
            <v>22500</v>
          </cell>
          <cell r="V3652">
            <v>13</v>
          </cell>
          <cell r="W3652">
            <v>8</v>
          </cell>
          <cell r="X3652">
            <v>5</v>
          </cell>
          <cell r="Y3652">
            <v>61.53846153846154</v>
          </cell>
          <cell r="Z3652">
            <v>13846.153846153848</v>
          </cell>
          <cell r="AA3652">
            <v>8653.8461538461524</v>
          </cell>
          <cell r="AB3652">
            <v>1.2494886814651291</v>
          </cell>
          <cell r="AC3652">
            <v>2709.9884711500818</v>
          </cell>
          <cell r="AD3652">
            <v>982.05231730392916</v>
          </cell>
          <cell r="AE3652">
            <v>13572.158471150082</v>
          </cell>
          <cell r="AF3652">
            <v>4918.3123173039294</v>
          </cell>
          <cell r="AG3652">
            <v>169.65198088937601</v>
          </cell>
          <cell r="AH3652">
            <v>144.23076923076923</v>
          </cell>
        </row>
        <row r="3653">
          <cell r="A3653">
            <v>6791</v>
          </cell>
          <cell r="B3653" t="str">
            <v>Насос К 20/30 с эл.двиг.</v>
          </cell>
          <cell r="C3653">
            <v>12.5</v>
          </cell>
          <cell r="D3653" t="str">
            <v>8</v>
          </cell>
          <cell r="E3653" t="str">
            <v>11.05.05</v>
          </cell>
          <cell r="F3653" t="str">
            <v/>
          </cell>
          <cell r="G3653" t="str">
            <v xml:space="preserve">  .  .</v>
          </cell>
          <cell r="H3653">
            <v>20000</v>
          </cell>
          <cell r="I3653">
            <v>0</v>
          </cell>
          <cell r="J3653">
            <v>0</v>
          </cell>
          <cell r="K3653">
            <v>20000</v>
          </cell>
          <cell r="L3653">
            <v>0</v>
          </cell>
          <cell r="M3653">
            <v>208.33</v>
          </cell>
          <cell r="N3653">
            <v>208.33</v>
          </cell>
          <cell r="O3653">
            <v>6039.49</v>
          </cell>
          <cell r="P3653">
            <v>13960.51</v>
          </cell>
          <cell r="Q3653">
            <v>100</v>
          </cell>
          <cell r="R3653">
            <v>123</v>
          </cell>
          <cell r="S3653">
            <v>935</v>
          </cell>
          <cell r="T3653" t="str">
            <v>Амортизация (водопровод)</v>
          </cell>
          <cell r="U3653">
            <v>44160</v>
          </cell>
          <cell r="V3653">
            <v>15</v>
          </cell>
          <cell r="W3653">
            <v>9</v>
          </cell>
          <cell r="X3653">
            <v>6</v>
          </cell>
          <cell r="Y3653">
            <v>60</v>
          </cell>
          <cell r="Z3653">
            <v>26496</v>
          </cell>
          <cell r="AA3653">
            <v>17664</v>
          </cell>
          <cell r="AB3653">
            <v>1.2652832883612417</v>
          </cell>
          <cell r="AC3653">
            <v>5305.665767224833</v>
          </cell>
          <cell r="AD3653">
            <v>1602.1757672248359</v>
          </cell>
          <cell r="AE3653">
            <v>25305.665767224833</v>
          </cell>
          <cell r="AF3653">
            <v>7641.6657672248357</v>
          </cell>
          <cell r="AG3653">
            <v>263.6006850752587</v>
          </cell>
          <cell r="AH3653">
            <v>245.33333333333334</v>
          </cell>
        </row>
        <row r="3654">
          <cell r="A3654">
            <v>6792</v>
          </cell>
          <cell r="B3654" t="str">
            <v>Принтер HP Desk Jet 656C</v>
          </cell>
          <cell r="C3654">
            <v>14.3</v>
          </cell>
          <cell r="D3654" t="str">
            <v>7</v>
          </cell>
          <cell r="E3654" t="str">
            <v>11.05.05</v>
          </cell>
          <cell r="F3654" t="str">
            <v/>
          </cell>
          <cell r="G3654" t="str">
            <v xml:space="preserve">  .  .</v>
          </cell>
          <cell r="H3654">
            <v>5653.45</v>
          </cell>
          <cell r="I3654">
            <v>0</v>
          </cell>
          <cell r="J3654">
            <v>0</v>
          </cell>
          <cell r="K3654">
            <v>5653.45</v>
          </cell>
          <cell r="L3654">
            <v>0</v>
          </cell>
          <cell r="M3654">
            <v>67.37</v>
          </cell>
          <cell r="N3654">
            <v>67.37</v>
          </cell>
          <cell r="O3654">
            <v>1953.05</v>
          </cell>
          <cell r="P3654">
            <v>3700.4</v>
          </cell>
          <cell r="Q3654">
            <v>28.27</v>
          </cell>
          <cell r="R3654">
            <v>123</v>
          </cell>
          <cell r="S3654">
            <v>821.1</v>
          </cell>
          <cell r="T3654" t="str">
            <v>Амортизация Водопровод</v>
          </cell>
          <cell r="U3654">
            <v>10000</v>
          </cell>
          <cell r="V3654">
            <v>9</v>
          </cell>
          <cell r="W3654">
            <v>8</v>
          </cell>
          <cell r="X3654">
            <v>1</v>
          </cell>
          <cell r="Y3654">
            <v>88.888888888888886</v>
          </cell>
          <cell r="Z3654">
            <v>8888.8888888888887</v>
          </cell>
          <cell r="AA3654">
            <v>1111.1111111111113</v>
          </cell>
          <cell r="AB3654">
            <v>0.30026783891230985</v>
          </cell>
          <cell r="AC3654">
            <v>-3955.9007861012014</v>
          </cell>
          <cell r="AD3654">
            <v>-1366.6118972123131</v>
          </cell>
          <cell r="AE3654">
            <v>1697.5492138987984</v>
          </cell>
          <cell r="AF3654">
            <v>586.43810278768683</v>
          </cell>
          <cell r="AG3654">
            <v>20.229128132294015</v>
          </cell>
          <cell r="AH3654">
            <v>92.592592592592595</v>
          </cell>
        </row>
        <row r="3655">
          <cell r="A3655">
            <v>6793</v>
          </cell>
          <cell r="B3655" t="str">
            <v>Насос ЦМФ 50-10</v>
          </cell>
          <cell r="C3655">
            <v>12.5</v>
          </cell>
          <cell r="D3655" t="str">
            <v>8</v>
          </cell>
          <cell r="E3655" t="str">
            <v>11.05.05</v>
          </cell>
          <cell r="F3655" t="str">
            <v/>
          </cell>
          <cell r="G3655" t="str">
            <v xml:space="preserve">  .  .</v>
          </cell>
          <cell r="H3655">
            <v>32500.080000000002</v>
          </cell>
          <cell r="I3655">
            <v>0</v>
          </cell>
          <cell r="J3655">
            <v>0</v>
          </cell>
          <cell r="K3655">
            <v>32500.080000000002</v>
          </cell>
          <cell r="L3655">
            <v>0</v>
          </cell>
          <cell r="M3655">
            <v>338.54</v>
          </cell>
          <cell r="N3655">
            <v>338.54</v>
          </cell>
          <cell r="O3655">
            <v>9814.2800000000007</v>
          </cell>
          <cell r="P3655">
            <v>22685.8</v>
          </cell>
          <cell r="Q3655">
            <v>162.5</v>
          </cell>
          <cell r="R3655">
            <v>123</v>
          </cell>
          <cell r="S3655">
            <v>935</v>
          </cell>
          <cell r="T3655" t="str">
            <v>Амортизация Перекачка сточной жидкости</v>
          </cell>
          <cell r="U3655">
            <v>55200</v>
          </cell>
          <cell r="V3655">
            <v>15</v>
          </cell>
          <cell r="W3655">
            <v>9</v>
          </cell>
          <cell r="X3655">
            <v>6</v>
          </cell>
          <cell r="Y3655">
            <v>60</v>
          </cell>
          <cell r="Z3655">
            <v>33120</v>
          </cell>
          <cell r="AA3655">
            <v>22080</v>
          </cell>
          <cell r="AB3655">
            <v>0.97329607066975821</v>
          </cell>
          <cell r="AC3655">
            <v>-867.87983954720403</v>
          </cell>
          <cell r="AD3655">
            <v>-262.07983954720476</v>
          </cell>
          <cell r="AE3655">
            <v>31632.200160452798</v>
          </cell>
          <cell r="AF3655">
            <v>9552.2001604527959</v>
          </cell>
          <cell r="AG3655">
            <v>329.50208500471666</v>
          </cell>
          <cell r="AH3655">
            <v>306.66666666666669</v>
          </cell>
        </row>
        <row r="3656">
          <cell r="A3656">
            <v>6794</v>
          </cell>
          <cell r="B3656" t="str">
            <v>Насос Д 500-70 6 узел</v>
          </cell>
          <cell r="C3656">
            <v>12.5</v>
          </cell>
          <cell r="D3656" t="str">
            <v>8</v>
          </cell>
          <cell r="E3656" t="str">
            <v>11.05.05</v>
          </cell>
          <cell r="F3656" t="str">
            <v/>
          </cell>
          <cell r="G3656" t="str">
            <v xml:space="preserve">  .  .</v>
          </cell>
          <cell r="H3656">
            <v>70176</v>
          </cell>
          <cell r="I3656">
            <v>0</v>
          </cell>
          <cell r="J3656">
            <v>0</v>
          </cell>
          <cell r="K3656">
            <v>70176</v>
          </cell>
          <cell r="L3656">
            <v>0</v>
          </cell>
          <cell r="M3656">
            <v>731</v>
          </cell>
          <cell r="N3656">
            <v>731</v>
          </cell>
          <cell r="O3656">
            <v>21191.7</v>
          </cell>
          <cell r="P3656">
            <v>48984.3</v>
          </cell>
          <cell r="Q3656">
            <v>350.88</v>
          </cell>
          <cell r="R3656">
            <v>123</v>
          </cell>
          <cell r="S3656">
            <v>935</v>
          </cell>
          <cell r="T3656" t="str">
            <v>Амортизация Подъем воды</v>
          </cell>
          <cell r="U3656">
            <v>497000</v>
          </cell>
          <cell r="V3656">
            <v>15</v>
          </cell>
          <cell r="W3656">
            <v>9</v>
          </cell>
          <cell r="X3656">
            <v>6</v>
          </cell>
          <cell r="Y3656">
            <v>60</v>
          </cell>
          <cell r="Z3656">
            <v>298200</v>
          </cell>
          <cell r="AA3656">
            <v>198800</v>
          </cell>
          <cell r="AB3656">
            <v>4.0584432154792456</v>
          </cell>
          <cell r="AC3656">
            <v>214629.31108947156</v>
          </cell>
          <cell r="AD3656">
            <v>64813.611089471538</v>
          </cell>
          <cell r="AE3656">
            <v>284805.31108947156</v>
          </cell>
          <cell r="AF3656">
            <v>86005.311089471536</v>
          </cell>
          <cell r="AG3656">
            <v>2966.7219905153288</v>
          </cell>
          <cell r="AH3656">
            <v>2761.1111111111113</v>
          </cell>
        </row>
        <row r="3657">
          <cell r="A3657">
            <v>6795</v>
          </cell>
          <cell r="B3657" t="str">
            <v>Насос с эл,двигат КМ 45\55</v>
          </cell>
          <cell r="C3657">
            <v>12.5</v>
          </cell>
          <cell r="D3657" t="str">
            <v>8</v>
          </cell>
          <cell r="E3657" t="str">
            <v>11.05.05</v>
          </cell>
          <cell r="F3657" t="str">
            <v/>
          </cell>
          <cell r="G3657" t="str">
            <v xml:space="preserve">  .  .</v>
          </cell>
          <cell r="H3657">
            <v>16666.560000000001</v>
          </cell>
          <cell r="I3657">
            <v>0</v>
          </cell>
          <cell r="J3657">
            <v>0</v>
          </cell>
          <cell r="K3657">
            <v>16666.560000000001</v>
          </cell>
          <cell r="L3657">
            <v>0</v>
          </cell>
          <cell r="M3657">
            <v>173.61</v>
          </cell>
          <cell r="N3657">
            <v>173.61</v>
          </cell>
          <cell r="O3657">
            <v>5032.95</v>
          </cell>
          <cell r="P3657">
            <v>11633.61</v>
          </cell>
          <cell r="Q3657">
            <v>83.33</v>
          </cell>
          <cell r="R3657">
            <v>123</v>
          </cell>
          <cell r="S3657">
            <v>935</v>
          </cell>
          <cell r="T3657" t="str">
            <v>Амортизация (водопровод)</v>
          </cell>
          <cell r="U3657">
            <v>13000</v>
          </cell>
          <cell r="V3657">
            <v>15</v>
          </cell>
          <cell r="W3657">
            <v>9</v>
          </cell>
          <cell r="X3657">
            <v>6</v>
          </cell>
          <cell r="Y3657">
            <v>60</v>
          </cell>
          <cell r="Z3657">
            <v>7800</v>
          </cell>
          <cell r="AA3657">
            <v>5200</v>
          </cell>
          <cell r="AB3657">
            <v>0.44698077380967727</v>
          </cell>
          <cell r="AC3657">
            <v>-9216.9281144545857</v>
          </cell>
          <cell r="AD3657">
            <v>-2783.3181144545847</v>
          </cell>
          <cell r="AE3657">
            <v>7449.6318855454156</v>
          </cell>
          <cell r="AF3657">
            <v>2249.6318855454151</v>
          </cell>
          <cell r="AG3657">
            <v>77.600332141098079</v>
          </cell>
          <cell r="AH3657">
            <v>72.222222222222214</v>
          </cell>
        </row>
        <row r="3658">
          <cell r="A3658">
            <v>6796</v>
          </cell>
          <cell r="B3658" t="str">
            <v>Насос 2К  в с эл.дв</v>
          </cell>
          <cell r="C3658">
            <v>12.5</v>
          </cell>
          <cell r="D3658" t="str">
            <v>8</v>
          </cell>
          <cell r="E3658" t="str">
            <v>11.05.05</v>
          </cell>
          <cell r="F3658" t="str">
            <v/>
          </cell>
          <cell r="G3658" t="str">
            <v xml:space="preserve">  .  .</v>
          </cell>
          <cell r="H3658">
            <v>16666.560000000001</v>
          </cell>
          <cell r="I3658">
            <v>0</v>
          </cell>
          <cell r="J3658">
            <v>0</v>
          </cell>
          <cell r="K3658">
            <v>16666.560000000001</v>
          </cell>
          <cell r="L3658">
            <v>0</v>
          </cell>
          <cell r="M3658">
            <v>173.61</v>
          </cell>
          <cell r="N3658">
            <v>173.61</v>
          </cell>
          <cell r="O3658">
            <v>5032.95</v>
          </cell>
          <cell r="P3658">
            <v>11633.61</v>
          </cell>
          <cell r="Q3658">
            <v>83.33</v>
          </cell>
          <cell r="R3658">
            <v>123</v>
          </cell>
          <cell r="S3658">
            <v>935</v>
          </cell>
          <cell r="T3658" t="str">
            <v>Амортизация Перекачка сточной жидкости</v>
          </cell>
          <cell r="U3658">
            <v>74800</v>
          </cell>
          <cell r="V3658">
            <v>15</v>
          </cell>
          <cell r="W3658">
            <v>9</v>
          </cell>
          <cell r="X3658">
            <v>6</v>
          </cell>
          <cell r="Y3658">
            <v>60</v>
          </cell>
          <cell r="Z3658">
            <v>44880</v>
          </cell>
          <cell r="AA3658">
            <v>29920</v>
          </cell>
          <cell r="AB3658">
            <v>2.5718586062279893</v>
          </cell>
          <cell r="AC3658">
            <v>26197.475772215159</v>
          </cell>
          <cell r="AD3658">
            <v>7911.0857722151586</v>
          </cell>
          <cell r="AE3658">
            <v>42864.03577221516</v>
          </cell>
          <cell r="AF3658">
            <v>12944.035772215158</v>
          </cell>
          <cell r="AG3658">
            <v>446.50037262724118</v>
          </cell>
          <cell r="AH3658">
            <v>415.5555555555556</v>
          </cell>
        </row>
        <row r="3659">
          <cell r="A3659">
            <v>6797</v>
          </cell>
          <cell r="B3659" t="str">
            <v>Насос СД 2400/75 с эл,дв</v>
          </cell>
          <cell r="C3659">
            <v>12.5</v>
          </cell>
          <cell r="D3659" t="str">
            <v>8</v>
          </cell>
          <cell r="E3659" t="str">
            <v>11.05.05</v>
          </cell>
          <cell r="F3659" t="str">
            <v/>
          </cell>
          <cell r="G3659" t="str">
            <v xml:space="preserve">  .  .</v>
          </cell>
          <cell r="H3659">
            <v>3735632</v>
          </cell>
          <cell r="I3659">
            <v>0</v>
          </cell>
          <cell r="J3659">
            <v>0</v>
          </cell>
          <cell r="K3659">
            <v>3735632</v>
          </cell>
          <cell r="L3659">
            <v>0</v>
          </cell>
          <cell r="M3659">
            <v>38912.83</v>
          </cell>
          <cell r="N3659">
            <v>38912.83</v>
          </cell>
          <cell r="O3659">
            <v>1128082.95</v>
          </cell>
          <cell r="P3659">
            <v>2607549.0499999998</v>
          </cell>
          <cell r="Q3659">
            <v>18678.16</v>
          </cell>
          <cell r="R3659">
            <v>123</v>
          </cell>
          <cell r="S3659">
            <v>935</v>
          </cell>
          <cell r="T3659" t="str">
            <v>Амортизация Перекачка сточной жидкости</v>
          </cell>
          <cell r="U3659">
            <v>7000000</v>
          </cell>
          <cell r="V3659">
            <v>15</v>
          </cell>
          <cell r="W3659">
            <v>9</v>
          </cell>
          <cell r="X3659">
            <v>6</v>
          </cell>
          <cell r="Y3659">
            <v>60</v>
          </cell>
          <cell r="Z3659">
            <v>4200000</v>
          </cell>
          <cell r="AA3659">
            <v>2800000</v>
          </cell>
          <cell r="AB3659">
            <v>1.0738053038733826</v>
          </cell>
          <cell r="AC3659">
            <v>275709.45491913194</v>
          </cell>
          <cell r="AD3659">
            <v>83258.504919131752</v>
          </cell>
          <cell r="AE3659">
            <v>4011341.4549191319</v>
          </cell>
          <cell r="AF3659">
            <v>1211341.4549191317</v>
          </cell>
          <cell r="AG3659">
            <v>41784.806822074293</v>
          </cell>
          <cell r="AH3659">
            <v>38888.888888888891</v>
          </cell>
        </row>
        <row r="3660">
          <cell r="A3660">
            <v>6798</v>
          </cell>
          <cell r="B3660" t="str">
            <v>Насос К 90-35 с эл.дв</v>
          </cell>
          <cell r="C3660">
            <v>12.5</v>
          </cell>
          <cell r="D3660" t="str">
            <v>8</v>
          </cell>
          <cell r="E3660" t="str">
            <v>11.05.05</v>
          </cell>
          <cell r="F3660" t="str">
            <v/>
          </cell>
          <cell r="G3660" t="str">
            <v xml:space="preserve">  .  .</v>
          </cell>
          <cell r="H3660">
            <v>46666.559999999998</v>
          </cell>
          <cell r="I3660">
            <v>0</v>
          </cell>
          <cell r="J3660">
            <v>0</v>
          </cell>
          <cell r="K3660">
            <v>46666.559999999998</v>
          </cell>
          <cell r="L3660">
            <v>0</v>
          </cell>
          <cell r="M3660">
            <v>486.11</v>
          </cell>
          <cell r="N3660">
            <v>486.11</v>
          </cell>
          <cell r="O3660">
            <v>14092.33</v>
          </cell>
          <cell r="P3660">
            <v>32574.23</v>
          </cell>
          <cell r="Q3660">
            <v>233.33</v>
          </cell>
          <cell r="R3660">
            <v>123</v>
          </cell>
          <cell r="S3660">
            <v>935</v>
          </cell>
          <cell r="T3660" t="str">
            <v>Амортизация (водопровод)</v>
          </cell>
          <cell r="U3660">
            <v>73000</v>
          </cell>
          <cell r="V3660">
            <v>15</v>
          </cell>
          <cell r="W3660">
            <v>9</v>
          </cell>
          <cell r="X3660">
            <v>6</v>
          </cell>
          <cell r="Y3660">
            <v>60</v>
          </cell>
          <cell r="Z3660">
            <v>43800</v>
          </cell>
          <cell r="AA3660">
            <v>29200</v>
          </cell>
          <cell r="AB3660">
            <v>0.89641412859183467</v>
          </cell>
          <cell r="AC3660">
            <v>-4833.9962832214296</v>
          </cell>
          <cell r="AD3660">
            <v>-1459.7662832214301</v>
          </cell>
          <cell r="AE3660">
            <v>41832.563716778568</v>
          </cell>
          <cell r="AF3660">
            <v>12632.56371677857</v>
          </cell>
          <cell r="AG3660">
            <v>435.75587204977677</v>
          </cell>
          <cell r="AH3660">
            <v>405.5555555555556</v>
          </cell>
        </row>
        <row r="3661">
          <cell r="A3661">
            <v>6799</v>
          </cell>
          <cell r="B3661" t="str">
            <v>Насос К 100-150-160</v>
          </cell>
          <cell r="C3661">
            <v>12.5</v>
          </cell>
          <cell r="D3661" t="str">
            <v>8</v>
          </cell>
          <cell r="E3661" t="str">
            <v>11.05.05</v>
          </cell>
          <cell r="F3661" t="str">
            <v/>
          </cell>
          <cell r="G3661" t="str">
            <v xml:space="preserve">  .  .</v>
          </cell>
          <cell r="H3661">
            <v>6666.56</v>
          </cell>
          <cell r="I3661">
            <v>0</v>
          </cell>
          <cell r="J3661">
            <v>0</v>
          </cell>
          <cell r="K3661">
            <v>6666.56</v>
          </cell>
          <cell r="L3661">
            <v>0</v>
          </cell>
          <cell r="M3661">
            <v>69.44</v>
          </cell>
          <cell r="N3661">
            <v>69.44</v>
          </cell>
          <cell r="O3661">
            <v>2013.08</v>
          </cell>
          <cell r="P3661">
            <v>4653.4799999999996</v>
          </cell>
          <cell r="Q3661">
            <v>33.33</v>
          </cell>
          <cell r="R3661">
            <v>123</v>
          </cell>
          <cell r="S3661">
            <v>935</v>
          </cell>
          <cell r="T3661" t="str">
            <v>Амортизация (водопровод)</v>
          </cell>
          <cell r="U3661">
            <v>150000</v>
          </cell>
          <cell r="V3661">
            <v>15</v>
          </cell>
          <cell r="W3661">
            <v>9</v>
          </cell>
          <cell r="X3661">
            <v>6</v>
          </cell>
          <cell r="Y3661">
            <v>60</v>
          </cell>
          <cell r="Z3661">
            <v>90000</v>
          </cell>
          <cell r="AA3661">
            <v>60000</v>
          </cell>
          <cell r="AB3661">
            <v>12.893576420227443</v>
          </cell>
          <cell r="AC3661">
            <v>79289.240820031468</v>
          </cell>
          <cell r="AD3661">
            <v>23942.720820031464</v>
          </cell>
          <cell r="AE3661">
            <v>85955.800820031465</v>
          </cell>
          <cell r="AF3661">
            <v>25955.800820031465</v>
          </cell>
          <cell r="AG3661">
            <v>895.37292520866106</v>
          </cell>
          <cell r="AH3661">
            <v>833.33333333333337</v>
          </cell>
        </row>
        <row r="3662">
          <cell r="A3662">
            <v>6800</v>
          </cell>
          <cell r="B3662" t="str">
            <v>Компьютер Р 61РАТ,Pentium III</v>
          </cell>
          <cell r="C3662">
            <v>30</v>
          </cell>
          <cell r="D3662" t="str">
            <v>3</v>
          </cell>
          <cell r="E3662" t="str">
            <v>11.05.05</v>
          </cell>
          <cell r="F3662" t="str">
            <v/>
          </cell>
          <cell r="G3662" t="str">
            <v xml:space="preserve">  .  .</v>
          </cell>
          <cell r="H3662">
            <v>29094.78</v>
          </cell>
          <cell r="I3662">
            <v>0</v>
          </cell>
          <cell r="J3662">
            <v>0</v>
          </cell>
          <cell r="K3662">
            <v>29094.78</v>
          </cell>
          <cell r="L3662">
            <v>0</v>
          </cell>
          <cell r="M3662">
            <v>727.37</v>
          </cell>
          <cell r="N3662">
            <v>727.37</v>
          </cell>
          <cell r="O3662">
            <v>21086.45</v>
          </cell>
          <cell r="P3662">
            <v>8008.33</v>
          </cell>
          <cell r="Q3662">
            <v>145.47</v>
          </cell>
          <cell r="R3662">
            <v>123</v>
          </cell>
          <cell r="S3662">
            <v>821.1</v>
          </cell>
          <cell r="T3662" t="str">
            <v>Амортизация Водопровод</v>
          </cell>
          <cell r="U3662">
            <v>30000</v>
          </cell>
          <cell r="V3662">
            <v>3</v>
          </cell>
          <cell r="W3662">
            <v>2</v>
          </cell>
          <cell r="X3662">
            <v>1</v>
          </cell>
          <cell r="Y3662">
            <v>66.666666666666657</v>
          </cell>
          <cell r="Z3662">
            <v>20000</v>
          </cell>
          <cell r="AA3662">
            <v>10000</v>
          </cell>
          <cell r="AB3662">
            <v>1.2486997913422648</v>
          </cell>
          <cell r="AC3662">
            <v>7235.8657151490988</v>
          </cell>
          <cell r="AD3662">
            <v>5244.1957151491006</v>
          </cell>
          <cell r="AE3662">
            <v>36330.645715149098</v>
          </cell>
          <cell r="AF3662">
            <v>26330.645715149101</v>
          </cell>
          <cell r="AG3662">
            <v>908.26614287872735</v>
          </cell>
          <cell r="AH3662">
            <v>833.33333333333337</v>
          </cell>
        </row>
        <row r="3663">
          <cell r="A3663">
            <v>6801</v>
          </cell>
          <cell r="B3663" t="str">
            <v>Насос К 20/30</v>
          </cell>
          <cell r="C3663">
            <v>12.5</v>
          </cell>
          <cell r="D3663" t="str">
            <v>8</v>
          </cell>
          <cell r="E3663" t="str">
            <v>11.05.05</v>
          </cell>
          <cell r="F3663" t="str">
            <v/>
          </cell>
          <cell r="G3663" t="str">
            <v xml:space="preserve">  .  .</v>
          </cell>
          <cell r="H3663">
            <v>20312.5</v>
          </cell>
          <cell r="I3663">
            <v>0</v>
          </cell>
          <cell r="J3663">
            <v>0</v>
          </cell>
          <cell r="K3663">
            <v>20312.5</v>
          </cell>
          <cell r="L3663">
            <v>0</v>
          </cell>
          <cell r="M3663">
            <v>211.59</v>
          </cell>
          <cell r="N3663">
            <v>211.59</v>
          </cell>
          <cell r="O3663">
            <v>6133.99</v>
          </cell>
          <cell r="P3663">
            <v>14178.51</v>
          </cell>
          <cell r="Q3663">
            <v>101.56</v>
          </cell>
          <cell r="R3663">
            <v>123</v>
          </cell>
          <cell r="S3663">
            <v>935</v>
          </cell>
          <cell r="T3663" t="str">
            <v>Амортизация (водопровод)</v>
          </cell>
          <cell r="U3663">
            <v>44160</v>
          </cell>
          <cell r="V3663">
            <v>15</v>
          </cell>
          <cell r="W3663">
            <v>6</v>
          </cell>
          <cell r="X3663">
            <v>9</v>
          </cell>
          <cell r="Y3663">
            <v>40</v>
          </cell>
          <cell r="Z3663">
            <v>17664</v>
          </cell>
          <cell r="AA3663">
            <v>26496</v>
          </cell>
          <cell r="AB3663">
            <v>1.8687436126927299</v>
          </cell>
          <cell r="AC3663">
            <v>17646.35463282108</v>
          </cell>
          <cell r="AD3663">
            <v>5328.864632821078</v>
          </cell>
          <cell r="AE3663">
            <v>37958.85463282108</v>
          </cell>
          <cell r="AF3663">
            <v>11462.854632821078</v>
          </cell>
          <cell r="AG3663">
            <v>395.40473575855293</v>
          </cell>
          <cell r="AH3663">
            <v>245.33333333333334</v>
          </cell>
        </row>
        <row r="3664">
          <cell r="A3664">
            <v>6802</v>
          </cell>
          <cell r="B3664" t="str">
            <v>Насос 2кв</v>
          </cell>
          <cell r="C3664">
            <v>12.5</v>
          </cell>
          <cell r="D3664" t="str">
            <v>8</v>
          </cell>
          <cell r="E3664" t="str">
            <v>11.05.05</v>
          </cell>
          <cell r="F3664" t="str">
            <v/>
          </cell>
          <cell r="G3664" t="str">
            <v xml:space="preserve">  .  .</v>
          </cell>
          <cell r="H3664">
            <v>0</v>
          </cell>
          <cell r="I3664">
            <v>0</v>
          </cell>
          <cell r="J3664">
            <v>8125</v>
          </cell>
          <cell r="K3664">
            <v>0</v>
          </cell>
          <cell r="L3664">
            <v>2453.6999999999998</v>
          </cell>
          <cell r="M3664">
            <v>84.64</v>
          </cell>
          <cell r="N3664">
            <v>-2369.06</v>
          </cell>
          <cell r="O3664">
            <v>0</v>
          </cell>
          <cell r="P3664">
            <v>0</v>
          </cell>
          <cell r="Q3664">
            <v>0</v>
          </cell>
          <cell r="R3664">
            <v>123</v>
          </cell>
          <cell r="S3664">
            <v>935</v>
          </cell>
          <cell r="T3664" t="str">
            <v>Амортизация (водопровод)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</row>
        <row r="3665">
          <cell r="A3665">
            <v>6805</v>
          </cell>
          <cell r="B3665" t="str">
            <v>Насос ЭЦВ 100</v>
          </cell>
          <cell r="C3665">
            <v>12.5</v>
          </cell>
          <cell r="D3665" t="str">
            <v>8</v>
          </cell>
          <cell r="E3665" t="str">
            <v>11.05.05</v>
          </cell>
          <cell r="F3665" t="str">
            <v/>
          </cell>
          <cell r="G3665" t="str">
            <v xml:space="preserve">  .  .</v>
          </cell>
          <cell r="H3665">
            <v>27252.63</v>
          </cell>
          <cell r="I3665">
            <v>0</v>
          </cell>
          <cell r="J3665">
            <v>0</v>
          </cell>
          <cell r="K3665">
            <v>27252.63</v>
          </cell>
          <cell r="L3665">
            <v>0</v>
          </cell>
          <cell r="M3665">
            <v>283.88</v>
          </cell>
          <cell r="N3665">
            <v>283.88</v>
          </cell>
          <cell r="O3665">
            <v>8229.68</v>
          </cell>
          <cell r="P3665">
            <v>19022.95</v>
          </cell>
          <cell r="Q3665">
            <v>136.26</v>
          </cell>
          <cell r="R3665">
            <v>123</v>
          </cell>
          <cell r="S3665">
            <v>935</v>
          </cell>
          <cell r="T3665" t="str">
            <v>Амортизация (водопровод)</v>
          </cell>
          <cell r="U3665">
            <v>42504</v>
          </cell>
          <cell r="V3665">
            <v>15</v>
          </cell>
          <cell r="W3665">
            <v>9</v>
          </cell>
          <cell r="X3665">
            <v>6</v>
          </cell>
          <cell r="Y3665">
            <v>60</v>
          </cell>
          <cell r="Z3665">
            <v>25502.400000000001</v>
          </cell>
          <cell r="AA3665">
            <v>17001.599999999999</v>
          </cell>
          <cell r="AB3665">
            <v>0.8937415069692134</v>
          </cell>
          <cell r="AC3665">
            <v>-2895.8233949256064</v>
          </cell>
          <cell r="AD3665">
            <v>-874.47339492560423</v>
          </cell>
          <cell r="AE3665">
            <v>24356.806605074395</v>
          </cell>
          <cell r="AF3665">
            <v>7355.2066050743961</v>
          </cell>
          <cell r="AG3665">
            <v>253.71673546952493</v>
          </cell>
          <cell r="AH3665">
            <v>236.13333333333333</v>
          </cell>
        </row>
        <row r="3666">
          <cell r="A3666">
            <v>6807</v>
          </cell>
          <cell r="B3666" t="str">
            <v>Эл двигатель СДН 2 16-15-6 №3</v>
          </cell>
          <cell r="C3666">
            <v>10</v>
          </cell>
          <cell r="D3666" t="str">
            <v>10</v>
          </cell>
          <cell r="E3666" t="str">
            <v>11.05.05</v>
          </cell>
          <cell r="F3666" t="str">
            <v/>
          </cell>
          <cell r="G3666" t="str">
            <v xml:space="preserve">  .  .</v>
          </cell>
          <cell r="H3666">
            <v>1854166.77</v>
          </cell>
          <cell r="I3666">
            <v>0</v>
          </cell>
          <cell r="J3666">
            <v>0</v>
          </cell>
          <cell r="K3666">
            <v>1854166.77</v>
          </cell>
          <cell r="L3666">
            <v>0</v>
          </cell>
          <cell r="M3666">
            <v>15451.39</v>
          </cell>
          <cell r="N3666">
            <v>15451.39</v>
          </cell>
          <cell r="O3666">
            <v>447935.79</v>
          </cell>
          <cell r="P3666">
            <v>1406230.98</v>
          </cell>
          <cell r="Q3666">
            <v>9270.83</v>
          </cell>
          <cell r="R3666">
            <v>123</v>
          </cell>
          <cell r="S3666">
            <v>935</v>
          </cell>
          <cell r="T3666" t="str">
            <v>амортизация (Очистка воды)</v>
          </cell>
          <cell r="U3666">
            <v>1500000</v>
          </cell>
          <cell r="V3666">
            <v>10</v>
          </cell>
          <cell r="W3666">
            <v>2</v>
          </cell>
          <cell r="X3666">
            <v>8</v>
          </cell>
          <cell r="Y3666">
            <v>20</v>
          </cell>
          <cell r="Z3666">
            <v>300000</v>
          </cell>
          <cell r="AA3666">
            <v>1200000</v>
          </cell>
          <cell r="AB3666">
            <v>0.85334487510721746</v>
          </cell>
          <cell r="AC3666">
            <v>-271923.05922639719</v>
          </cell>
          <cell r="AD3666">
            <v>-65692.079226397211</v>
          </cell>
          <cell r="AE3666">
            <v>1582243.7107736028</v>
          </cell>
          <cell r="AF3666">
            <v>382243.71077360277</v>
          </cell>
          <cell r="AG3666">
            <v>13185.364256446692</v>
          </cell>
          <cell r="AH3666">
            <v>12500</v>
          </cell>
        </row>
        <row r="3667">
          <cell r="A3667">
            <v>6809</v>
          </cell>
          <cell r="B3667" t="str">
            <v>Насос К 80-50-200</v>
          </cell>
          <cell r="C3667">
            <v>12.5</v>
          </cell>
          <cell r="D3667" t="str">
            <v>8</v>
          </cell>
          <cell r="E3667" t="str">
            <v>11.05.05</v>
          </cell>
          <cell r="F3667" t="str">
            <v/>
          </cell>
          <cell r="G3667" t="str">
            <v xml:space="preserve">  .  .</v>
          </cell>
          <cell r="H3667">
            <v>43776.98</v>
          </cell>
          <cell r="I3667">
            <v>0</v>
          </cell>
          <cell r="J3667">
            <v>0</v>
          </cell>
          <cell r="K3667">
            <v>43776.98</v>
          </cell>
          <cell r="L3667">
            <v>0</v>
          </cell>
          <cell r="M3667">
            <v>456.01</v>
          </cell>
          <cell r="N3667">
            <v>456.01</v>
          </cell>
          <cell r="O3667">
            <v>13219.73</v>
          </cell>
          <cell r="P3667">
            <v>30557.25</v>
          </cell>
          <cell r="Q3667">
            <v>218.88</v>
          </cell>
          <cell r="R3667">
            <v>123</v>
          </cell>
          <cell r="S3667">
            <v>935</v>
          </cell>
          <cell r="T3667" t="str">
            <v>Амортизация (водопровод)</v>
          </cell>
          <cell r="U3667">
            <v>81900</v>
          </cell>
          <cell r="V3667">
            <v>15</v>
          </cell>
          <cell r="W3667">
            <v>9</v>
          </cell>
          <cell r="X3667">
            <v>6</v>
          </cell>
          <cell r="Y3667">
            <v>60</v>
          </cell>
          <cell r="Z3667">
            <v>49140</v>
          </cell>
          <cell r="AA3667">
            <v>32760</v>
          </cell>
          <cell r="AB3667">
            <v>1.0720860025034975</v>
          </cell>
          <cell r="AC3667">
            <v>3155.70748987556</v>
          </cell>
          <cell r="AD3667">
            <v>952.95748987556181</v>
          </cell>
          <cell r="AE3667">
            <v>46932.687489875563</v>
          </cell>
          <cell r="AF3667">
            <v>14172.687489875561</v>
          </cell>
          <cell r="AG3667">
            <v>488.88216135287047</v>
          </cell>
          <cell r="AH3667">
            <v>455</v>
          </cell>
        </row>
        <row r="3668">
          <cell r="A3668">
            <v>6810</v>
          </cell>
          <cell r="B3668" t="str">
            <v>Насос К 80-50-200</v>
          </cell>
          <cell r="C3668">
            <v>12.5</v>
          </cell>
          <cell r="D3668" t="str">
            <v>8</v>
          </cell>
          <cell r="E3668" t="str">
            <v>11.05.05</v>
          </cell>
          <cell r="F3668" t="str">
            <v/>
          </cell>
          <cell r="G3668" t="str">
            <v xml:space="preserve">  .  .</v>
          </cell>
          <cell r="H3668">
            <v>49164.9</v>
          </cell>
          <cell r="I3668">
            <v>0</v>
          </cell>
          <cell r="J3668">
            <v>0</v>
          </cell>
          <cell r="K3668">
            <v>49164.9</v>
          </cell>
          <cell r="L3668">
            <v>0</v>
          </cell>
          <cell r="M3668">
            <v>512.13</v>
          </cell>
          <cell r="N3668">
            <v>512.13</v>
          </cell>
          <cell r="O3668">
            <v>14846.65</v>
          </cell>
          <cell r="P3668">
            <v>34318.25</v>
          </cell>
          <cell r="Q3668">
            <v>245.82</v>
          </cell>
          <cell r="R3668">
            <v>123</v>
          </cell>
          <cell r="S3668">
            <v>935</v>
          </cell>
          <cell r="T3668" t="str">
            <v>Амортизация (водопровод)</v>
          </cell>
          <cell r="U3668">
            <v>81900</v>
          </cell>
          <cell r="V3668">
            <v>15</v>
          </cell>
          <cell r="W3668">
            <v>9</v>
          </cell>
          <cell r="X3668">
            <v>6</v>
          </cell>
          <cell r="Y3668">
            <v>60</v>
          </cell>
          <cell r="Z3668">
            <v>49140</v>
          </cell>
          <cell r="AA3668">
            <v>32760</v>
          </cell>
          <cell r="AB3668">
            <v>0.95459412994543724</v>
          </cell>
          <cell r="AC3668">
            <v>-2232.3750606455724</v>
          </cell>
          <cell r="AD3668">
            <v>-674.12506064557419</v>
          </cell>
          <cell r="AE3668">
            <v>46932.524939354429</v>
          </cell>
          <cell r="AF3668">
            <v>14172.524939354425</v>
          </cell>
          <cell r="AG3668">
            <v>488.88046811827525</v>
          </cell>
          <cell r="AH3668">
            <v>455</v>
          </cell>
        </row>
        <row r="3669">
          <cell r="A3669">
            <v>6811</v>
          </cell>
          <cell r="B3669" t="str">
            <v>Насос К 20/30</v>
          </cell>
          <cell r="C3669">
            <v>12.5</v>
          </cell>
          <cell r="D3669" t="str">
            <v>8</v>
          </cell>
          <cell r="E3669" t="str">
            <v>11.05.05</v>
          </cell>
          <cell r="F3669" t="str">
            <v/>
          </cell>
          <cell r="G3669" t="str">
            <v xml:space="preserve">  .  .</v>
          </cell>
          <cell r="H3669">
            <v>17783.919999999998</v>
          </cell>
          <cell r="I3669">
            <v>0</v>
          </cell>
          <cell r="J3669">
            <v>0</v>
          </cell>
          <cell r="K3669">
            <v>17783.919999999998</v>
          </cell>
          <cell r="L3669">
            <v>0</v>
          </cell>
          <cell r="M3669">
            <v>185.25</v>
          </cell>
          <cell r="N3669">
            <v>185.25</v>
          </cell>
          <cell r="O3669">
            <v>5370.39</v>
          </cell>
          <cell r="P3669">
            <v>12413.53</v>
          </cell>
          <cell r="Q3669">
            <v>88.92</v>
          </cell>
          <cell r="R3669">
            <v>123</v>
          </cell>
          <cell r="S3669">
            <v>935</v>
          </cell>
          <cell r="T3669" t="str">
            <v>Амортизация (водопровод)</v>
          </cell>
          <cell r="U3669">
            <v>44160</v>
          </cell>
          <cell r="V3669">
            <v>15</v>
          </cell>
          <cell r="W3669">
            <v>6</v>
          </cell>
          <cell r="X3669">
            <v>9</v>
          </cell>
          <cell r="Y3669">
            <v>40</v>
          </cell>
          <cell r="Z3669">
            <v>17664</v>
          </cell>
          <cell r="AA3669">
            <v>26496</v>
          </cell>
          <cell r="AB3669">
            <v>2.1344452383810246</v>
          </cell>
          <cell r="AC3669">
            <v>20174.883363749068</v>
          </cell>
          <cell r="AD3669">
            <v>6092.4133637490713</v>
          </cell>
          <cell r="AE3669">
            <v>37958.803363749066</v>
          </cell>
          <cell r="AF3669">
            <v>11462.803363749072</v>
          </cell>
          <cell r="AG3669">
            <v>395.40420170571946</v>
          </cell>
          <cell r="AH3669">
            <v>245.33333333333334</v>
          </cell>
        </row>
        <row r="3670">
          <cell r="A3670">
            <v>6812</v>
          </cell>
          <cell r="B3670" t="str">
            <v>Насос К 80-50-200</v>
          </cell>
          <cell r="C3670">
            <v>12.5</v>
          </cell>
          <cell r="D3670" t="str">
            <v>8</v>
          </cell>
          <cell r="E3670" t="str">
            <v>11.05.05</v>
          </cell>
          <cell r="F3670" t="str">
            <v/>
          </cell>
          <cell r="G3670" t="str">
            <v xml:space="preserve">  .  .</v>
          </cell>
          <cell r="H3670">
            <v>47862.81</v>
          </cell>
          <cell r="I3670">
            <v>0</v>
          </cell>
          <cell r="J3670">
            <v>0</v>
          </cell>
          <cell r="K3670">
            <v>47862.81</v>
          </cell>
          <cell r="L3670">
            <v>0</v>
          </cell>
          <cell r="M3670">
            <v>498.57</v>
          </cell>
          <cell r="N3670">
            <v>498.57</v>
          </cell>
          <cell r="O3670">
            <v>14453.55</v>
          </cell>
          <cell r="P3670">
            <v>33409.26</v>
          </cell>
          <cell r="Q3670">
            <v>239.31</v>
          </cell>
          <cell r="R3670">
            <v>123</v>
          </cell>
          <cell r="S3670">
            <v>935</v>
          </cell>
          <cell r="T3670" t="str">
            <v>амортизация (Очистка воды)</v>
          </cell>
          <cell r="U3670">
            <v>81900</v>
          </cell>
          <cell r="V3670">
            <v>15</v>
          </cell>
          <cell r="W3670">
            <v>9</v>
          </cell>
          <cell r="X3670">
            <v>6</v>
          </cell>
          <cell r="Y3670">
            <v>60</v>
          </cell>
          <cell r="Z3670">
            <v>49140</v>
          </cell>
          <cell r="AA3670">
            <v>32760</v>
          </cell>
          <cell r="AB3670">
            <v>0.98056646570441841</v>
          </cell>
          <cell r="AC3670">
            <v>-930.14355961790716</v>
          </cell>
          <cell r="AD3670">
            <v>-280.8835596179033</v>
          </cell>
          <cell r="AE3670">
            <v>46932.666440382091</v>
          </cell>
          <cell r="AF3670">
            <v>14172.666440382096</v>
          </cell>
          <cell r="AG3670">
            <v>488.88194208731346</v>
          </cell>
          <cell r="AH3670">
            <v>455</v>
          </cell>
        </row>
        <row r="3671">
          <cell r="A3671">
            <v>6814</v>
          </cell>
          <cell r="B3671" t="str">
            <v>Системный блок</v>
          </cell>
          <cell r="C3671">
            <v>30</v>
          </cell>
          <cell r="D3671" t="str">
            <v>3</v>
          </cell>
          <cell r="E3671" t="str">
            <v>11.05.05</v>
          </cell>
          <cell r="F3671" t="str">
            <v/>
          </cell>
          <cell r="G3671" t="str">
            <v xml:space="preserve">  .  .</v>
          </cell>
          <cell r="H3671">
            <v>15420.32</v>
          </cell>
          <cell r="I3671">
            <v>0</v>
          </cell>
          <cell r="J3671">
            <v>0</v>
          </cell>
          <cell r="K3671">
            <v>15420.32</v>
          </cell>
          <cell r="L3671">
            <v>0</v>
          </cell>
          <cell r="M3671">
            <v>385.51</v>
          </cell>
          <cell r="N3671">
            <v>385.51</v>
          </cell>
          <cell r="O3671">
            <v>11175.93</v>
          </cell>
          <cell r="P3671">
            <v>4244.3900000000003</v>
          </cell>
          <cell r="Q3671">
            <v>77.099999999999994</v>
          </cell>
          <cell r="R3671">
            <v>123</v>
          </cell>
          <cell r="S3671">
            <v>821.1</v>
          </cell>
          <cell r="T3671" t="str">
            <v>амортизация (канализация)</v>
          </cell>
          <cell r="U3671">
            <v>16000</v>
          </cell>
          <cell r="V3671">
            <v>5</v>
          </cell>
          <cell r="W3671">
            <v>4</v>
          </cell>
          <cell r="X3671">
            <v>1</v>
          </cell>
          <cell r="Y3671">
            <v>80</v>
          </cell>
          <cell r="Z3671">
            <v>12800</v>
          </cell>
          <cell r="AA3671">
            <v>3200</v>
          </cell>
          <cell r="AB3671">
            <v>0.75393637248226475</v>
          </cell>
          <cell r="AC3671">
            <v>-3794.3798766842829</v>
          </cell>
          <cell r="AD3671">
            <v>-2749.9898766842834</v>
          </cell>
          <cell r="AE3671">
            <v>11625.940123315717</v>
          </cell>
          <cell r="AF3671">
            <v>8425.9401233157168</v>
          </cell>
          <cell r="AG3671">
            <v>290.64850308289289</v>
          </cell>
          <cell r="AH3671">
            <v>266.66666666666669</v>
          </cell>
        </row>
        <row r="3672">
          <cell r="A3672">
            <v>6815</v>
          </cell>
          <cell r="B3672" t="str">
            <v>Насос консальный К 100-80-160 №3</v>
          </cell>
          <cell r="C3672">
            <v>20</v>
          </cell>
          <cell r="D3672" t="str">
            <v>5</v>
          </cell>
          <cell r="E3672" t="str">
            <v>11.05.05</v>
          </cell>
          <cell r="F3672" t="str">
            <v/>
          </cell>
          <cell r="G3672" t="str">
            <v xml:space="preserve">  .  .</v>
          </cell>
          <cell r="H3672">
            <v>13749.91</v>
          </cell>
          <cell r="I3672">
            <v>0</v>
          </cell>
          <cell r="J3672">
            <v>0</v>
          </cell>
          <cell r="K3672">
            <v>13749.91</v>
          </cell>
          <cell r="L3672">
            <v>0</v>
          </cell>
          <cell r="M3672">
            <v>229.17</v>
          </cell>
          <cell r="N3672">
            <v>229.17</v>
          </cell>
          <cell r="O3672">
            <v>6643.63</v>
          </cell>
          <cell r="P3672">
            <v>7106.28</v>
          </cell>
          <cell r="Q3672">
            <v>68.75</v>
          </cell>
          <cell r="R3672">
            <v>123</v>
          </cell>
          <cell r="S3672">
            <v>935</v>
          </cell>
          <cell r="T3672" t="str">
            <v>Амортизация Подъем воды</v>
          </cell>
          <cell r="U3672">
            <v>98000</v>
          </cell>
          <cell r="V3672">
            <v>9</v>
          </cell>
          <cell r="W3672">
            <v>6</v>
          </cell>
          <cell r="X3672">
            <v>3</v>
          </cell>
          <cell r="Y3672">
            <v>66.666666666666657</v>
          </cell>
          <cell r="Z3672">
            <v>65333.333333333321</v>
          </cell>
          <cell r="AA3672">
            <v>32666.666666666679</v>
          </cell>
          <cell r="AB3672">
            <v>4.5968730005947807</v>
          </cell>
          <cell r="AC3672">
            <v>49456.680039608182</v>
          </cell>
          <cell r="AD3672">
            <v>23896.293372941502</v>
          </cell>
          <cell r="AE3672">
            <v>63206.590039608185</v>
          </cell>
          <cell r="AF3672">
            <v>30539.923372941503</v>
          </cell>
          <cell r="AG3672">
            <v>1053.4431673268029</v>
          </cell>
          <cell r="AH3672">
            <v>907.40740740740739</v>
          </cell>
        </row>
        <row r="3673">
          <cell r="A3673">
            <v>6816</v>
          </cell>
          <cell r="B3673" t="str">
            <v>Насос консальный К 100-80-160</v>
          </cell>
          <cell r="C3673">
            <v>20</v>
          </cell>
          <cell r="D3673" t="str">
            <v>5</v>
          </cell>
          <cell r="E3673" t="str">
            <v>11.05.05</v>
          </cell>
          <cell r="F3673" t="str">
            <v/>
          </cell>
          <cell r="G3673" t="str">
            <v xml:space="preserve">  .  .</v>
          </cell>
          <cell r="H3673">
            <v>16666.599999999999</v>
          </cell>
          <cell r="I3673">
            <v>0</v>
          </cell>
          <cell r="J3673">
            <v>0</v>
          </cell>
          <cell r="K3673">
            <v>16666.599999999999</v>
          </cell>
          <cell r="L3673">
            <v>0</v>
          </cell>
          <cell r="M3673">
            <v>277.77999999999997</v>
          </cell>
          <cell r="N3673">
            <v>277.77999999999997</v>
          </cell>
          <cell r="O3673">
            <v>8052.84</v>
          </cell>
          <cell r="P3673">
            <v>8613.76</v>
          </cell>
          <cell r="Q3673">
            <v>83.33</v>
          </cell>
          <cell r="R3673">
            <v>123</v>
          </cell>
          <cell r="S3673">
            <v>935</v>
          </cell>
          <cell r="T3673" t="str">
            <v>Амортизация Перекачка сточной жидкости</v>
          </cell>
          <cell r="U3673">
            <v>98000</v>
          </cell>
          <cell r="V3673">
            <v>9</v>
          </cell>
          <cell r="W3673">
            <v>6</v>
          </cell>
          <cell r="X3673">
            <v>3</v>
          </cell>
          <cell r="Y3673">
            <v>66.666666666666657</v>
          </cell>
          <cell r="Z3673">
            <v>65333.333333333321</v>
          </cell>
          <cell r="AA3673">
            <v>32666.666666666679</v>
          </cell>
          <cell r="AB3673">
            <v>3.7923818015206692</v>
          </cell>
          <cell r="AC3673">
            <v>46539.510533224384</v>
          </cell>
          <cell r="AD3673">
            <v>22486.603866557707</v>
          </cell>
          <cell r="AE3673">
            <v>63206.110533224382</v>
          </cell>
          <cell r="AF3673">
            <v>30539.443866557707</v>
          </cell>
          <cell r="AG3673">
            <v>1053.4351755537398</v>
          </cell>
          <cell r="AH3673">
            <v>907.40740740740739</v>
          </cell>
        </row>
        <row r="3674">
          <cell r="A3674">
            <v>6817</v>
          </cell>
          <cell r="B3674" t="str">
            <v>Насос консальный К 100-80-160</v>
          </cell>
          <cell r="C3674">
            <v>20</v>
          </cell>
          <cell r="D3674" t="str">
            <v>5</v>
          </cell>
          <cell r="E3674" t="str">
            <v>11.05.05</v>
          </cell>
          <cell r="F3674" t="str">
            <v/>
          </cell>
          <cell r="G3674" t="str">
            <v xml:space="preserve">  .  .</v>
          </cell>
          <cell r="H3674">
            <v>16666.599999999999</v>
          </cell>
          <cell r="I3674">
            <v>0</v>
          </cell>
          <cell r="J3674">
            <v>0</v>
          </cell>
          <cell r="K3674">
            <v>16666.599999999999</v>
          </cell>
          <cell r="L3674">
            <v>0</v>
          </cell>
          <cell r="M3674">
            <v>277.77999999999997</v>
          </cell>
          <cell r="N3674">
            <v>277.77999999999997</v>
          </cell>
          <cell r="O3674">
            <v>8052.84</v>
          </cell>
          <cell r="P3674">
            <v>8613.76</v>
          </cell>
          <cell r="Q3674">
            <v>83.33</v>
          </cell>
          <cell r="R3674">
            <v>123</v>
          </cell>
          <cell r="S3674">
            <v>935</v>
          </cell>
          <cell r="T3674" t="str">
            <v>Амортизация Перекачка сточной жидкости</v>
          </cell>
          <cell r="U3674">
            <v>98000</v>
          </cell>
          <cell r="V3674">
            <v>9</v>
          </cell>
          <cell r="W3674">
            <v>6</v>
          </cell>
          <cell r="X3674">
            <v>3</v>
          </cell>
          <cell r="Y3674">
            <v>66.666666666666657</v>
          </cell>
          <cell r="Z3674">
            <v>65333.333333333321</v>
          </cell>
          <cell r="AA3674">
            <v>32666.666666666679</v>
          </cell>
          <cell r="AB3674">
            <v>3.7923818015206692</v>
          </cell>
          <cell r="AC3674">
            <v>46539.510533224384</v>
          </cell>
          <cell r="AD3674">
            <v>22486.603866557707</v>
          </cell>
          <cell r="AE3674">
            <v>63206.110533224382</v>
          </cell>
          <cell r="AF3674">
            <v>30539.443866557707</v>
          </cell>
          <cell r="AG3674">
            <v>1053.4351755537398</v>
          </cell>
          <cell r="AH3674">
            <v>907.40740740740739</v>
          </cell>
        </row>
        <row r="3675">
          <cell r="A3675">
            <v>6818</v>
          </cell>
          <cell r="B3675" t="str">
            <v>Насос консальный К 100-80-160</v>
          </cell>
          <cell r="C3675">
            <v>20</v>
          </cell>
          <cell r="D3675" t="str">
            <v>5</v>
          </cell>
          <cell r="E3675" t="str">
            <v>11.05.05</v>
          </cell>
          <cell r="F3675" t="str">
            <v/>
          </cell>
          <cell r="G3675" t="str">
            <v xml:space="preserve">  .  .</v>
          </cell>
          <cell r="H3675">
            <v>17083.27</v>
          </cell>
          <cell r="I3675">
            <v>0</v>
          </cell>
          <cell r="J3675">
            <v>0</v>
          </cell>
          <cell r="K3675">
            <v>17083.27</v>
          </cell>
          <cell r="L3675">
            <v>0</v>
          </cell>
          <cell r="M3675">
            <v>284.72000000000003</v>
          </cell>
          <cell r="N3675">
            <v>284.72000000000003</v>
          </cell>
          <cell r="O3675">
            <v>8254.0400000000009</v>
          </cell>
          <cell r="P3675">
            <v>8829.23</v>
          </cell>
          <cell r="Q3675">
            <v>85.42</v>
          </cell>
          <cell r="R3675">
            <v>123</v>
          </cell>
          <cell r="S3675">
            <v>935</v>
          </cell>
          <cell r="T3675" t="str">
            <v>Амортизация Перекачка сточной жидкости</v>
          </cell>
          <cell r="U3675">
            <v>98000</v>
          </cell>
          <cell r="V3675">
            <v>9</v>
          </cell>
          <cell r="W3675">
            <v>6</v>
          </cell>
          <cell r="X3675">
            <v>3</v>
          </cell>
          <cell r="Y3675">
            <v>66.666666666666657</v>
          </cell>
          <cell r="Z3675">
            <v>65333.333333333321</v>
          </cell>
          <cell r="AA3675">
            <v>32666.666666666679</v>
          </cell>
          <cell r="AB3675">
            <v>3.6998318841695914</v>
          </cell>
          <cell r="AC3675">
            <v>46121.957031877857</v>
          </cell>
          <cell r="AD3675">
            <v>22284.520365211178</v>
          </cell>
          <cell r="AE3675">
            <v>63205.227031877861</v>
          </cell>
          <cell r="AF3675">
            <v>30538.560365211179</v>
          </cell>
          <cell r="AG3675">
            <v>1053.4204505312975</v>
          </cell>
          <cell r="AH3675">
            <v>907.40740740740739</v>
          </cell>
        </row>
        <row r="3676">
          <cell r="A3676">
            <v>6820</v>
          </cell>
          <cell r="B3676" t="str">
            <v>Насос Х 100-80-160 БСД</v>
          </cell>
          <cell r="C3676">
            <v>20</v>
          </cell>
          <cell r="D3676" t="str">
            <v>5</v>
          </cell>
          <cell r="E3676" t="str">
            <v>11.05.05</v>
          </cell>
          <cell r="F3676" t="str">
            <v/>
          </cell>
          <cell r="G3676" t="str">
            <v xml:space="preserve">  .  .</v>
          </cell>
          <cell r="H3676">
            <v>150861.94</v>
          </cell>
          <cell r="I3676">
            <v>0</v>
          </cell>
          <cell r="J3676">
            <v>0</v>
          </cell>
          <cell r="K3676">
            <v>150861.94</v>
          </cell>
          <cell r="L3676">
            <v>0</v>
          </cell>
          <cell r="M3676">
            <v>2514.37</v>
          </cell>
          <cell r="N3676">
            <v>2514.37</v>
          </cell>
          <cell r="O3676">
            <v>72891.570000000007</v>
          </cell>
          <cell r="P3676">
            <v>77970.37</v>
          </cell>
          <cell r="Q3676">
            <v>754.31</v>
          </cell>
          <cell r="R3676">
            <v>123</v>
          </cell>
          <cell r="S3676">
            <v>935</v>
          </cell>
          <cell r="T3676" t="str">
            <v>амортизация (Очистка воды)</v>
          </cell>
          <cell r="U3676">
            <v>190000</v>
          </cell>
          <cell r="V3676">
            <v>9</v>
          </cell>
          <cell r="W3676">
            <v>6</v>
          </cell>
          <cell r="X3676">
            <v>3</v>
          </cell>
          <cell r="Y3676">
            <v>66.666666666666657</v>
          </cell>
          <cell r="Z3676">
            <v>126666.66666666664</v>
          </cell>
          <cell r="AA3676">
            <v>63333.333333333358</v>
          </cell>
          <cell r="AB3676">
            <v>0.81227437208946629</v>
          </cell>
          <cell r="AC3676">
            <v>-28320.652414301265</v>
          </cell>
          <cell r="AD3676">
            <v>-13683.61574763462</v>
          </cell>
          <cell r="AE3676">
            <v>122541.28758569874</v>
          </cell>
          <cell r="AF3676">
            <v>59207.954252365387</v>
          </cell>
          <cell r="AG3676">
            <v>2042.354793094979</v>
          </cell>
          <cell r="AH3676">
            <v>1759.2592592592591</v>
          </cell>
        </row>
        <row r="3677">
          <cell r="A3677">
            <v>6821</v>
          </cell>
          <cell r="B3677" t="str">
            <v>Эл двигатель ассих У2,5  250</v>
          </cell>
          <cell r="C3677">
            <v>10</v>
          </cell>
          <cell r="D3677" t="str">
            <v>10</v>
          </cell>
          <cell r="E3677" t="str">
            <v>11.05.05</v>
          </cell>
          <cell r="F3677" t="str">
            <v/>
          </cell>
          <cell r="G3677" t="str">
            <v xml:space="preserve">  .  .</v>
          </cell>
          <cell r="H3677">
            <v>242456.9</v>
          </cell>
          <cell r="I3677">
            <v>0</v>
          </cell>
          <cell r="J3677">
            <v>0</v>
          </cell>
          <cell r="K3677">
            <v>242456.9</v>
          </cell>
          <cell r="L3677">
            <v>0</v>
          </cell>
          <cell r="M3677">
            <v>2020.47</v>
          </cell>
          <cell r="N3677">
            <v>2020.47</v>
          </cell>
          <cell r="O3677">
            <v>58573.43</v>
          </cell>
          <cell r="P3677">
            <v>183883.47</v>
          </cell>
          <cell r="Q3677">
            <v>1212.28</v>
          </cell>
          <cell r="R3677">
            <v>123</v>
          </cell>
          <cell r="S3677">
            <v>935</v>
          </cell>
          <cell r="T3677" t="str">
            <v>Амортизация Перекачка сточной жидкости</v>
          </cell>
          <cell r="U3677">
            <v>269000</v>
          </cell>
          <cell r="V3677">
            <v>10</v>
          </cell>
          <cell r="W3677">
            <v>2</v>
          </cell>
          <cell r="X3677">
            <v>8</v>
          </cell>
          <cell r="Y3677">
            <v>20</v>
          </cell>
          <cell r="Z3677">
            <v>53800</v>
          </cell>
          <cell r="AA3677">
            <v>215200</v>
          </cell>
          <cell r="AB3677">
            <v>1.1703063902372519</v>
          </cell>
          <cell r="AC3677">
            <v>41291.959427114372</v>
          </cell>
          <cell r="AD3677">
            <v>9975.4294271143517</v>
          </cell>
          <cell r="AE3677">
            <v>283748.85942711437</v>
          </cell>
          <cell r="AF3677">
            <v>68548.859427114352</v>
          </cell>
          <cell r="AG3677">
            <v>2364.5738285592865</v>
          </cell>
          <cell r="AH3677">
            <v>2241.6666666666665</v>
          </cell>
        </row>
        <row r="3678">
          <cell r="A3678">
            <v>6822</v>
          </cell>
          <cell r="B3678" t="str">
            <v>Эл двигатель ассих У2,5  250</v>
          </cell>
          <cell r="C3678">
            <v>10</v>
          </cell>
          <cell r="D3678" t="str">
            <v>10</v>
          </cell>
          <cell r="E3678" t="str">
            <v>11.05.05</v>
          </cell>
          <cell r="F3678" t="str">
            <v/>
          </cell>
          <cell r="G3678" t="str">
            <v xml:space="preserve">  .  .</v>
          </cell>
          <cell r="H3678">
            <v>242456.9</v>
          </cell>
          <cell r="I3678">
            <v>0</v>
          </cell>
          <cell r="J3678">
            <v>0</v>
          </cell>
          <cell r="K3678">
            <v>242456.9</v>
          </cell>
          <cell r="L3678">
            <v>0</v>
          </cell>
          <cell r="M3678">
            <v>2020.47</v>
          </cell>
          <cell r="N3678">
            <v>2020.47</v>
          </cell>
          <cell r="O3678">
            <v>58573.43</v>
          </cell>
          <cell r="P3678">
            <v>183883.47</v>
          </cell>
          <cell r="Q3678">
            <v>1212.28</v>
          </cell>
          <cell r="R3678">
            <v>123</v>
          </cell>
          <cell r="S3678">
            <v>935</v>
          </cell>
          <cell r="T3678" t="str">
            <v>Амортизация Перекачка сточной жидкости</v>
          </cell>
          <cell r="U3678">
            <v>269000</v>
          </cell>
          <cell r="V3678">
            <v>10</v>
          </cell>
          <cell r="W3678">
            <v>2</v>
          </cell>
          <cell r="X3678">
            <v>8</v>
          </cell>
          <cell r="Y3678">
            <v>20</v>
          </cell>
          <cell r="Z3678">
            <v>53800</v>
          </cell>
          <cell r="AA3678">
            <v>215200</v>
          </cell>
          <cell r="AB3678">
            <v>1.1703063902372519</v>
          </cell>
          <cell r="AC3678">
            <v>41291.959427114372</v>
          </cell>
          <cell r="AD3678">
            <v>9975.4294271143517</v>
          </cell>
          <cell r="AE3678">
            <v>283748.85942711437</v>
          </cell>
          <cell r="AF3678">
            <v>68548.859427114352</v>
          </cell>
          <cell r="AG3678">
            <v>2364.5738285592865</v>
          </cell>
          <cell r="AH3678">
            <v>2241.6666666666665</v>
          </cell>
        </row>
        <row r="3679">
          <cell r="A3679">
            <v>6823</v>
          </cell>
          <cell r="B3679" t="str">
            <v>Насос Гном №3</v>
          </cell>
          <cell r="C3679">
            <v>12.5</v>
          </cell>
          <cell r="D3679" t="str">
            <v>8</v>
          </cell>
          <cell r="E3679" t="str">
            <v>11.05.05</v>
          </cell>
          <cell r="F3679" t="str">
            <v/>
          </cell>
          <cell r="G3679" t="str">
            <v xml:space="preserve">  .  .</v>
          </cell>
          <cell r="H3679">
            <v>12434.33</v>
          </cell>
          <cell r="I3679">
            <v>0</v>
          </cell>
          <cell r="J3679">
            <v>0</v>
          </cell>
          <cell r="K3679">
            <v>12434.33</v>
          </cell>
          <cell r="L3679">
            <v>0</v>
          </cell>
          <cell r="M3679">
            <v>129.52000000000001</v>
          </cell>
          <cell r="N3679">
            <v>129.52000000000001</v>
          </cell>
          <cell r="O3679">
            <v>3754.8</v>
          </cell>
          <cell r="P3679">
            <v>8679.5300000000007</v>
          </cell>
          <cell r="Q3679">
            <v>62.17</v>
          </cell>
          <cell r="R3679">
            <v>123</v>
          </cell>
          <cell r="S3679">
            <v>935</v>
          </cell>
          <cell r="T3679" t="str">
            <v>амортизация (Очистка воды)</v>
          </cell>
          <cell r="U3679">
            <v>38800</v>
          </cell>
          <cell r="V3679">
            <v>15</v>
          </cell>
          <cell r="W3679">
            <v>9</v>
          </cell>
          <cell r="X3679">
            <v>6</v>
          </cell>
          <cell r="Y3679">
            <v>60</v>
          </cell>
          <cell r="Z3679">
            <v>23280</v>
          </cell>
          <cell r="AA3679">
            <v>15520</v>
          </cell>
          <cell r="AB3679">
            <v>1.788115255088697</v>
          </cell>
          <cell r="AC3679">
            <v>9799.6851598070371</v>
          </cell>
          <cell r="AD3679">
            <v>2959.2151598070395</v>
          </cell>
          <cell r="AE3679">
            <v>22234.015159807037</v>
          </cell>
          <cell r="AF3679">
            <v>6714.0151598070397</v>
          </cell>
          <cell r="AG3679">
            <v>231.60432458132331</v>
          </cell>
          <cell r="AH3679">
            <v>215.55555555555554</v>
          </cell>
        </row>
        <row r="3680">
          <cell r="A3680">
            <v>6824</v>
          </cell>
          <cell r="B3680" t="str">
            <v>Весы платформен</v>
          </cell>
          <cell r="C3680">
            <v>10</v>
          </cell>
          <cell r="D3680" t="str">
            <v>10</v>
          </cell>
          <cell r="E3680" t="str">
            <v>11.05.05</v>
          </cell>
          <cell r="F3680" t="str">
            <v/>
          </cell>
          <cell r="G3680" t="str">
            <v xml:space="preserve">  .  .</v>
          </cell>
          <cell r="H3680">
            <v>16636.759999999998</v>
          </cell>
          <cell r="I3680">
            <v>0</v>
          </cell>
          <cell r="J3680">
            <v>0</v>
          </cell>
          <cell r="K3680">
            <v>16636.759999999998</v>
          </cell>
          <cell r="L3680">
            <v>0</v>
          </cell>
          <cell r="M3680">
            <v>138.63999999999999</v>
          </cell>
          <cell r="N3680">
            <v>138.63999999999999</v>
          </cell>
          <cell r="O3680">
            <v>4019.18</v>
          </cell>
          <cell r="P3680">
            <v>12617.58</v>
          </cell>
          <cell r="Q3680">
            <v>83.18</v>
          </cell>
          <cell r="R3680">
            <v>123</v>
          </cell>
          <cell r="S3680">
            <v>935</v>
          </cell>
          <cell r="T3680" t="str">
            <v>амортизация (Очистка воды)</v>
          </cell>
          <cell r="U3680">
            <v>40000</v>
          </cell>
          <cell r="V3680">
            <v>19</v>
          </cell>
          <cell r="W3680">
            <v>11</v>
          </cell>
          <cell r="X3680">
            <v>8</v>
          </cell>
          <cell r="Y3680">
            <v>57.894736842105267</v>
          </cell>
          <cell r="Z3680">
            <v>23157.894736842107</v>
          </cell>
          <cell r="AA3680">
            <v>16842.105263157893</v>
          </cell>
          <cell r="AB3680">
            <v>1.3348126394409936</v>
          </cell>
          <cell r="AC3680">
            <v>5570.1975273463431</v>
          </cell>
          <cell r="AD3680">
            <v>1345.672264188453</v>
          </cell>
          <cell r="AE3680">
            <v>22206.957527346342</v>
          </cell>
          <cell r="AF3680">
            <v>5364.8522641884529</v>
          </cell>
          <cell r="AG3680">
            <v>185.05797939455283</v>
          </cell>
          <cell r="AH3680">
            <v>175.43859649122805</v>
          </cell>
        </row>
        <row r="3681">
          <cell r="A3681">
            <v>6829</v>
          </cell>
          <cell r="B3681" t="str">
            <v>Компьютер GeL1100/i815/128 тв НДД40 дв 7200ЗМВ м64</v>
          </cell>
          <cell r="C3681">
            <v>30</v>
          </cell>
          <cell r="D3681" t="str">
            <v>3</v>
          </cell>
          <cell r="E3681" t="str">
            <v>11.05.05</v>
          </cell>
          <cell r="F3681" t="str">
            <v/>
          </cell>
          <cell r="G3681" t="str">
            <v xml:space="preserve">  .  .</v>
          </cell>
          <cell r="H3681">
            <v>18520.97</v>
          </cell>
          <cell r="I3681">
            <v>0</v>
          </cell>
          <cell r="J3681">
            <v>0</v>
          </cell>
          <cell r="K3681">
            <v>18520.97</v>
          </cell>
          <cell r="L3681">
            <v>0</v>
          </cell>
          <cell r="M3681">
            <v>463.02</v>
          </cell>
          <cell r="N3681">
            <v>463.02</v>
          </cell>
          <cell r="O3681">
            <v>13422.96</v>
          </cell>
          <cell r="P3681">
            <v>5098.01</v>
          </cell>
          <cell r="Q3681">
            <v>92.6</v>
          </cell>
          <cell r="R3681">
            <v>123</v>
          </cell>
          <cell r="S3681">
            <v>821.1</v>
          </cell>
          <cell r="T3681" t="str">
            <v>Амортизация Водопровод</v>
          </cell>
          <cell r="U3681">
            <v>47000</v>
          </cell>
          <cell r="V3681">
            <v>3</v>
          </cell>
          <cell r="W3681">
            <v>2</v>
          </cell>
          <cell r="X3681">
            <v>1</v>
          </cell>
          <cell r="Y3681">
            <v>66.666666666666657</v>
          </cell>
          <cell r="Z3681">
            <v>31333.333333333325</v>
          </cell>
          <cell r="AA3681">
            <v>15666.666666666675</v>
          </cell>
          <cell r="AB3681">
            <v>3.0730945342725247</v>
          </cell>
          <cell r="AC3681">
            <v>38395.721676425404</v>
          </cell>
          <cell r="AD3681">
            <v>27827.065009758728</v>
          </cell>
          <cell r="AE3681">
            <v>56916.691676425406</v>
          </cell>
          <cell r="AF3681">
            <v>41250.025009758727</v>
          </cell>
          <cell r="AG3681">
            <v>1422.9172919106352</v>
          </cell>
          <cell r="AH3681">
            <v>1305.5555555555554</v>
          </cell>
        </row>
        <row r="3682">
          <cell r="A3682">
            <v>6830</v>
          </cell>
          <cell r="B3682" t="str">
            <v>Компьютер GeL1100/i815/128 тв НДД40 дв 7200ЗМВ м64</v>
          </cell>
          <cell r="C3682">
            <v>30</v>
          </cell>
          <cell r="D3682" t="str">
            <v>3</v>
          </cell>
          <cell r="E3682" t="str">
            <v>11.05.05</v>
          </cell>
          <cell r="F3682" t="str">
            <v/>
          </cell>
          <cell r="G3682" t="str">
            <v xml:space="preserve">  .  .</v>
          </cell>
          <cell r="H3682">
            <v>18520.97</v>
          </cell>
          <cell r="I3682">
            <v>0</v>
          </cell>
          <cell r="J3682">
            <v>0</v>
          </cell>
          <cell r="K3682">
            <v>18520.97</v>
          </cell>
          <cell r="L3682">
            <v>0</v>
          </cell>
          <cell r="M3682">
            <v>463.02</v>
          </cell>
          <cell r="N3682">
            <v>463.02</v>
          </cell>
          <cell r="O3682">
            <v>13422.96</v>
          </cell>
          <cell r="P3682">
            <v>5098.01</v>
          </cell>
          <cell r="Q3682">
            <v>92.6</v>
          </cell>
          <cell r="R3682">
            <v>123</v>
          </cell>
          <cell r="S3682">
            <v>821.1</v>
          </cell>
          <cell r="T3682" t="str">
            <v>Амортизация Водопровод</v>
          </cell>
          <cell r="U3682">
            <v>47000</v>
          </cell>
          <cell r="V3682">
            <v>3</v>
          </cell>
          <cell r="W3682">
            <v>2</v>
          </cell>
          <cell r="X3682">
            <v>1</v>
          </cell>
          <cell r="Y3682">
            <v>66.666666666666657</v>
          </cell>
          <cell r="Z3682">
            <v>31333.333333333325</v>
          </cell>
          <cell r="AA3682">
            <v>15666.666666666675</v>
          </cell>
          <cell r="AB3682">
            <v>3.0730945342725247</v>
          </cell>
          <cell r="AC3682">
            <v>38395.721676425404</v>
          </cell>
          <cell r="AD3682">
            <v>27827.065009758728</v>
          </cell>
          <cell r="AE3682">
            <v>56916.691676425406</v>
          </cell>
          <cell r="AF3682">
            <v>41250.025009758727</v>
          </cell>
          <cell r="AG3682">
            <v>1422.9172919106352</v>
          </cell>
          <cell r="AH3682">
            <v>1305.5555555555554</v>
          </cell>
        </row>
        <row r="3683">
          <cell r="A3683">
            <v>6833</v>
          </cell>
          <cell r="B3683" t="str">
            <v>Компьютер GeL1100/i815/128 тв НДД40дв7200 ЗМВ м64</v>
          </cell>
          <cell r="C3683">
            <v>30</v>
          </cell>
          <cell r="D3683" t="str">
            <v>3</v>
          </cell>
          <cell r="E3683" t="str">
            <v>11.05.05</v>
          </cell>
          <cell r="F3683" t="str">
            <v/>
          </cell>
          <cell r="G3683" t="str">
            <v xml:space="preserve">  .  .</v>
          </cell>
          <cell r="H3683">
            <v>18520.97</v>
          </cell>
          <cell r="I3683">
            <v>0</v>
          </cell>
          <cell r="J3683">
            <v>0</v>
          </cell>
          <cell r="K3683">
            <v>18520.97</v>
          </cell>
          <cell r="L3683">
            <v>0</v>
          </cell>
          <cell r="M3683">
            <v>463.02</v>
          </cell>
          <cell r="N3683">
            <v>463.02</v>
          </cell>
          <cell r="O3683">
            <v>13422.96</v>
          </cell>
          <cell r="P3683">
            <v>5098.01</v>
          </cell>
          <cell r="Q3683">
            <v>92.6</v>
          </cell>
          <cell r="R3683">
            <v>123</v>
          </cell>
          <cell r="S3683">
            <v>821.1</v>
          </cell>
          <cell r="T3683" t="str">
            <v>Амортизация Водопровод</v>
          </cell>
          <cell r="U3683">
            <v>47000</v>
          </cell>
          <cell r="V3683">
            <v>3</v>
          </cell>
          <cell r="W3683">
            <v>2</v>
          </cell>
          <cell r="X3683">
            <v>1</v>
          </cell>
          <cell r="Y3683">
            <v>66.666666666666657</v>
          </cell>
          <cell r="Z3683">
            <v>31333.333333333325</v>
          </cell>
          <cell r="AA3683">
            <v>15666.666666666675</v>
          </cell>
          <cell r="AB3683">
            <v>3.0730945342725247</v>
          </cell>
          <cell r="AC3683">
            <v>38395.721676425404</v>
          </cell>
          <cell r="AD3683">
            <v>27827.065009758728</v>
          </cell>
          <cell r="AE3683">
            <v>56916.691676425406</v>
          </cell>
          <cell r="AF3683">
            <v>41250.025009758727</v>
          </cell>
          <cell r="AG3683">
            <v>1422.9172919106352</v>
          </cell>
          <cell r="AH3683">
            <v>1305.5555555555554</v>
          </cell>
        </row>
        <row r="3684">
          <cell r="A3684">
            <v>6846</v>
          </cell>
          <cell r="B3684" t="str">
            <v>Компьютер GeL 1700/i845/256DDR/400GB 7200/32MX</v>
          </cell>
          <cell r="C3684">
            <v>30</v>
          </cell>
          <cell r="D3684" t="str">
            <v>3</v>
          </cell>
          <cell r="E3684" t="str">
            <v>11.05.05</v>
          </cell>
          <cell r="F3684" t="str">
            <v/>
          </cell>
          <cell r="G3684" t="str">
            <v xml:space="preserve">  .  .</v>
          </cell>
          <cell r="H3684">
            <v>24129.01</v>
          </cell>
          <cell r="I3684">
            <v>0</v>
          </cell>
          <cell r="J3684">
            <v>0</v>
          </cell>
          <cell r="K3684">
            <v>24129.01</v>
          </cell>
          <cell r="L3684">
            <v>0</v>
          </cell>
          <cell r="M3684">
            <v>603.23</v>
          </cell>
          <cell r="N3684">
            <v>603.23</v>
          </cell>
          <cell r="O3684">
            <v>17487.63</v>
          </cell>
          <cell r="P3684">
            <v>6641.38</v>
          </cell>
          <cell r="Q3684">
            <v>120.65</v>
          </cell>
          <cell r="R3684">
            <v>123</v>
          </cell>
          <cell r="S3684">
            <v>821.1</v>
          </cell>
          <cell r="T3684" t="str">
            <v>амортизация (канализация)</v>
          </cell>
          <cell r="U3684">
            <v>65000</v>
          </cell>
          <cell r="V3684">
            <v>3</v>
          </cell>
          <cell r="W3684">
            <v>2</v>
          </cell>
          <cell r="X3684">
            <v>1</v>
          </cell>
          <cell r="Y3684">
            <v>66.666666666666657</v>
          </cell>
          <cell r="Z3684">
            <v>43333.333333333321</v>
          </cell>
          <cell r="AA3684">
            <v>21666.666666666679</v>
          </cell>
          <cell r="AB3684">
            <v>3.262374185284787</v>
          </cell>
          <cell r="AC3684">
            <v>54588.849340478482</v>
          </cell>
          <cell r="AD3684">
            <v>39563.562673811801</v>
          </cell>
          <cell r="AE3684">
            <v>78717.859340478477</v>
          </cell>
          <cell r="AF3684">
            <v>57051.192673811805</v>
          </cell>
          <cell r="AG3684">
            <v>1967.9464835119618</v>
          </cell>
          <cell r="AH3684">
            <v>1805.5555555555557</v>
          </cell>
        </row>
        <row r="3685">
          <cell r="A3685">
            <v>6850</v>
          </cell>
          <cell r="B3685" t="str">
            <v>А/машина УАЗ 469  М 914 ВS, 1991г.вып.</v>
          </cell>
          <cell r="C3685">
            <v>7</v>
          </cell>
          <cell r="D3685" t="str">
            <v>14</v>
          </cell>
          <cell r="E3685" t="str">
            <v>11.05.05</v>
          </cell>
          <cell r="F3685" t="str">
            <v>V двиг 2100, легк, № двиг 30203716, куз 976, шасси б/н</v>
          </cell>
          <cell r="G3685" t="str">
            <v>01.01.91</v>
          </cell>
          <cell r="H3685">
            <v>197115.16</v>
          </cell>
          <cell r="I3685">
            <v>0</v>
          </cell>
          <cell r="J3685">
            <v>0</v>
          </cell>
          <cell r="K3685">
            <v>197115.16</v>
          </cell>
          <cell r="L3685">
            <v>0</v>
          </cell>
          <cell r="M3685">
            <v>1149.8399999999999</v>
          </cell>
          <cell r="N3685">
            <v>1149.8399999999999</v>
          </cell>
          <cell r="O3685">
            <v>33333.86</v>
          </cell>
          <cell r="P3685">
            <v>163781.29999999999</v>
          </cell>
          <cell r="Q3685">
            <v>985.58</v>
          </cell>
          <cell r="R3685">
            <v>124</v>
          </cell>
          <cell r="S3685">
            <v>935</v>
          </cell>
          <cell r="T3685" t="str">
            <v>Амортизация (водопровод)</v>
          </cell>
          <cell r="U3685">
            <v>571000</v>
          </cell>
          <cell r="V3685">
            <v>28</v>
          </cell>
          <cell r="W3685">
            <v>16</v>
          </cell>
          <cell r="X3685">
            <v>12</v>
          </cell>
          <cell r="Y3685">
            <v>57.142857142857139</v>
          </cell>
          <cell r="Z3685">
            <v>326285.71428571426</v>
          </cell>
          <cell r="AA3685">
            <v>244714.28571428574</v>
          </cell>
          <cell r="AB3685">
            <v>1.4941527861501023</v>
          </cell>
          <cell r="AC3685">
            <v>97405.005506423215</v>
          </cell>
          <cell r="AD3685">
            <v>16472.019792137449</v>
          </cell>
          <cell r="AE3685">
            <v>294520.16550642322</v>
          </cell>
          <cell r="AF3685">
            <v>49805.87979213745</v>
          </cell>
          <cell r="AG3685">
            <v>1718.034298787469</v>
          </cell>
          <cell r="AH3685">
            <v>1699.4047619047617</v>
          </cell>
        </row>
        <row r="3686">
          <cell r="A3686">
            <v>6851</v>
          </cell>
          <cell r="B3686" t="str">
            <v>Сканер НР 3500, А4</v>
          </cell>
          <cell r="C3686">
            <v>15</v>
          </cell>
          <cell r="D3686" t="str">
            <v>7</v>
          </cell>
          <cell r="E3686" t="str">
            <v>11.05.05</v>
          </cell>
          <cell r="F3686" t="str">
            <v/>
          </cell>
          <cell r="G3686" t="str">
            <v xml:space="preserve">  .  .</v>
          </cell>
          <cell r="H3686">
            <v>8793.2099999999991</v>
          </cell>
          <cell r="I3686">
            <v>0</v>
          </cell>
          <cell r="J3686">
            <v>0</v>
          </cell>
          <cell r="K3686">
            <v>8793.2099999999991</v>
          </cell>
          <cell r="L3686">
            <v>0</v>
          </cell>
          <cell r="M3686">
            <v>109.92</v>
          </cell>
          <cell r="N3686">
            <v>109.92</v>
          </cell>
          <cell r="O3686">
            <v>3186.58</v>
          </cell>
          <cell r="P3686">
            <v>5606.63</v>
          </cell>
          <cell r="Q3686">
            <v>43.97</v>
          </cell>
          <cell r="R3686">
            <v>123</v>
          </cell>
          <cell r="S3686">
            <v>821.1</v>
          </cell>
          <cell r="T3686" t="str">
            <v>Амортизация Водопровод</v>
          </cell>
          <cell r="U3686">
            <v>6000</v>
          </cell>
          <cell r="V3686">
            <v>7</v>
          </cell>
          <cell r="W3686">
            <v>2</v>
          </cell>
          <cell r="X3686">
            <v>5</v>
          </cell>
          <cell r="Y3686">
            <v>28.571428571428569</v>
          </cell>
          <cell r="Z3686">
            <v>1714.2857142857142</v>
          </cell>
          <cell r="AA3686">
            <v>4285.7142857142862</v>
          </cell>
          <cell r="AB3686">
            <v>0.76440112611573907</v>
          </cell>
          <cell r="AC3686">
            <v>-2071.670373827822</v>
          </cell>
          <cell r="AD3686">
            <v>-750.75465954210813</v>
          </cell>
          <cell r="AE3686">
            <v>6721.5396261721771</v>
          </cell>
          <cell r="AF3686">
            <v>2435.8253404578918</v>
          </cell>
          <cell r="AG3686">
            <v>84.019245327152206</v>
          </cell>
          <cell r="AH3686">
            <v>71.428571428571431</v>
          </cell>
        </row>
        <row r="3687">
          <cell r="A3687">
            <v>6852</v>
          </cell>
          <cell r="B3687" t="str">
            <v>Насос С-245 "Андижанец"</v>
          </cell>
          <cell r="C3687">
            <v>12.5</v>
          </cell>
          <cell r="D3687" t="str">
            <v>8</v>
          </cell>
          <cell r="E3687" t="str">
            <v>11.05.05</v>
          </cell>
          <cell r="F3687" t="str">
            <v/>
          </cell>
          <cell r="G3687" t="str">
            <v xml:space="preserve">  .  .</v>
          </cell>
          <cell r="H3687">
            <v>51903.74</v>
          </cell>
          <cell r="I3687">
            <v>0</v>
          </cell>
          <cell r="J3687">
            <v>0</v>
          </cell>
          <cell r="K3687">
            <v>51903.74</v>
          </cell>
          <cell r="L3687">
            <v>0</v>
          </cell>
          <cell r="M3687">
            <v>540.66</v>
          </cell>
          <cell r="N3687">
            <v>540.66</v>
          </cell>
          <cell r="O3687">
            <v>15673.74</v>
          </cell>
          <cell r="P3687">
            <v>36230</v>
          </cell>
          <cell r="Q3687">
            <v>259.52</v>
          </cell>
          <cell r="R3687">
            <v>123</v>
          </cell>
          <cell r="S3687">
            <v>935</v>
          </cell>
          <cell r="T3687" t="str">
            <v>Амортизация (водопровод)</v>
          </cell>
          <cell r="U3687">
            <v>120000</v>
          </cell>
          <cell r="V3687">
            <v>15</v>
          </cell>
          <cell r="W3687">
            <v>9</v>
          </cell>
          <cell r="X3687">
            <v>6</v>
          </cell>
          <cell r="Y3687">
            <v>60</v>
          </cell>
          <cell r="Z3687">
            <v>72000</v>
          </cell>
          <cell r="AA3687">
            <v>48000</v>
          </cell>
          <cell r="AB3687">
            <v>1.3248688931824455</v>
          </cell>
          <cell r="AC3687">
            <v>16861.910565829421</v>
          </cell>
          <cell r="AD3687">
            <v>5091.9105658294229</v>
          </cell>
          <cell r="AE3687">
            <v>68765.650565829419</v>
          </cell>
          <cell r="AF3687">
            <v>20765.650565829423</v>
          </cell>
          <cell r="AG3687">
            <v>716.30886006072308</v>
          </cell>
          <cell r="AH3687">
            <v>666.66666666666663</v>
          </cell>
        </row>
        <row r="3688">
          <cell r="A3688">
            <v>6853</v>
          </cell>
          <cell r="B3688" t="str">
            <v>Насос С-245 "Андижанец"</v>
          </cell>
          <cell r="C3688">
            <v>12.5</v>
          </cell>
          <cell r="D3688" t="str">
            <v>8</v>
          </cell>
          <cell r="E3688" t="str">
            <v>11.05.05</v>
          </cell>
          <cell r="F3688" t="str">
            <v/>
          </cell>
          <cell r="G3688" t="str">
            <v xml:space="preserve">  .  .</v>
          </cell>
          <cell r="H3688">
            <v>51903.74</v>
          </cell>
          <cell r="I3688">
            <v>0</v>
          </cell>
          <cell r="J3688">
            <v>0</v>
          </cell>
          <cell r="K3688">
            <v>51903.74</v>
          </cell>
          <cell r="L3688">
            <v>0</v>
          </cell>
          <cell r="M3688">
            <v>540.66</v>
          </cell>
          <cell r="N3688">
            <v>540.66</v>
          </cell>
          <cell r="O3688">
            <v>15673.74</v>
          </cell>
          <cell r="P3688">
            <v>36230</v>
          </cell>
          <cell r="Q3688">
            <v>259.52</v>
          </cell>
          <cell r="R3688">
            <v>123</v>
          </cell>
          <cell r="S3688">
            <v>935</v>
          </cell>
          <cell r="T3688" t="str">
            <v>Амортизация (водопровод)</v>
          </cell>
          <cell r="U3688">
            <v>120000</v>
          </cell>
          <cell r="V3688">
            <v>15</v>
          </cell>
          <cell r="W3688">
            <v>9</v>
          </cell>
          <cell r="X3688">
            <v>6</v>
          </cell>
          <cell r="Y3688">
            <v>60</v>
          </cell>
          <cell r="Z3688">
            <v>72000</v>
          </cell>
          <cell r="AA3688">
            <v>48000</v>
          </cell>
          <cell r="AB3688">
            <v>1.3248688931824455</v>
          </cell>
          <cell r="AC3688">
            <v>16861.910565829421</v>
          </cell>
          <cell r="AD3688">
            <v>5091.9105658294229</v>
          </cell>
          <cell r="AE3688">
            <v>68765.650565829419</v>
          </cell>
          <cell r="AF3688">
            <v>20765.650565829423</v>
          </cell>
          <cell r="AG3688">
            <v>716.30886006072308</v>
          </cell>
          <cell r="AH3688">
            <v>666.66666666666663</v>
          </cell>
        </row>
        <row r="3689">
          <cell r="A3689">
            <v>6854</v>
          </cell>
          <cell r="B3689" t="str">
            <v>Насос с эл. двигат. К 80-50-100</v>
          </cell>
          <cell r="C3689">
            <v>20</v>
          </cell>
          <cell r="D3689" t="str">
            <v>5</v>
          </cell>
          <cell r="E3689" t="str">
            <v>11.05.05</v>
          </cell>
          <cell r="F3689" t="str">
            <v/>
          </cell>
          <cell r="G3689" t="str">
            <v xml:space="preserve">  .  .</v>
          </cell>
          <cell r="H3689">
            <v>25600</v>
          </cell>
          <cell r="I3689">
            <v>0</v>
          </cell>
          <cell r="J3689">
            <v>0</v>
          </cell>
          <cell r="K3689">
            <v>25600</v>
          </cell>
          <cell r="L3689">
            <v>0</v>
          </cell>
          <cell r="M3689">
            <v>426.67</v>
          </cell>
          <cell r="N3689">
            <v>426.67</v>
          </cell>
          <cell r="O3689">
            <v>12369.15</v>
          </cell>
          <cell r="P3689">
            <v>13230.85</v>
          </cell>
          <cell r="Q3689">
            <v>128</v>
          </cell>
          <cell r="R3689">
            <v>123</v>
          </cell>
          <cell r="S3689">
            <v>935</v>
          </cell>
          <cell r="T3689" t="str">
            <v>Амортизация (водопровод)</v>
          </cell>
          <cell r="U3689">
            <v>20768</v>
          </cell>
          <cell r="V3689">
            <v>9</v>
          </cell>
          <cell r="W3689">
            <v>6</v>
          </cell>
          <cell r="X3689">
            <v>3</v>
          </cell>
          <cell r="Y3689">
            <v>66.666666666666657</v>
          </cell>
          <cell r="Z3689">
            <v>13845.33333333333</v>
          </cell>
          <cell r="AA3689">
            <v>6922.6666666666697</v>
          </cell>
          <cell r="AB3689">
            <v>0.52322161211612783</v>
          </cell>
          <cell r="AC3689">
            <v>-12205.526729827128</v>
          </cell>
          <cell r="AD3689">
            <v>-5897.3433964937976</v>
          </cell>
          <cell r="AE3689">
            <v>13394.473270172872</v>
          </cell>
          <cell r="AF3689">
            <v>6471.806603506202</v>
          </cell>
          <cell r="AG3689">
            <v>223.24122116954786</v>
          </cell>
          <cell r="AH3689">
            <v>192.2962962962963</v>
          </cell>
        </row>
        <row r="3690">
          <cell r="A3690">
            <v>6855</v>
          </cell>
          <cell r="B3690" t="str">
            <v>Насос НС 80м З/ч 28м в/с</v>
          </cell>
          <cell r="C3690">
            <v>12.5</v>
          </cell>
          <cell r="D3690" t="str">
            <v>8</v>
          </cell>
          <cell r="E3690" t="str">
            <v>11.05.05</v>
          </cell>
          <cell r="F3690" t="str">
            <v/>
          </cell>
          <cell r="G3690" t="str">
            <v xml:space="preserve">  .  .</v>
          </cell>
          <cell r="H3690">
            <v>35488.589999999997</v>
          </cell>
          <cell r="I3690">
            <v>0</v>
          </cell>
          <cell r="J3690">
            <v>0</v>
          </cell>
          <cell r="K3690">
            <v>35488.589999999997</v>
          </cell>
          <cell r="L3690">
            <v>0</v>
          </cell>
          <cell r="M3690">
            <v>369.67</v>
          </cell>
          <cell r="N3690">
            <v>369.67</v>
          </cell>
          <cell r="O3690">
            <v>10716.73</v>
          </cell>
          <cell r="P3690">
            <v>24771.86</v>
          </cell>
          <cell r="Q3690">
            <v>177.44</v>
          </cell>
          <cell r="R3690">
            <v>123</v>
          </cell>
          <cell r="S3690">
            <v>935</v>
          </cell>
          <cell r="T3690" t="str">
            <v>Амортизация Перекачка сточной жидкости</v>
          </cell>
          <cell r="U3690">
            <v>48000</v>
          </cell>
          <cell r="V3690">
            <v>15</v>
          </cell>
          <cell r="W3690">
            <v>9</v>
          </cell>
          <cell r="X3690">
            <v>6</v>
          </cell>
          <cell r="Y3690">
            <v>60</v>
          </cell>
          <cell r="Z3690">
            <v>28800</v>
          </cell>
          <cell r="AA3690">
            <v>19200</v>
          </cell>
          <cell r="AB3690">
            <v>0.77507300622561248</v>
          </cell>
          <cell r="AC3690">
            <v>-7982.3418619917902</v>
          </cell>
          <cell r="AD3690">
            <v>-2410.4818619917914</v>
          </cell>
          <cell r="AE3690">
            <v>27506.248138008206</v>
          </cell>
          <cell r="AF3690">
            <v>8306.2481380082081</v>
          </cell>
          <cell r="AG3690">
            <v>286.52341810425213</v>
          </cell>
          <cell r="AH3690">
            <v>266.66666666666669</v>
          </cell>
        </row>
        <row r="3691">
          <cell r="A3691">
            <v>6856</v>
          </cell>
          <cell r="B3691" t="str">
            <v>Квартира ул.Крылова,26-2</v>
          </cell>
          <cell r="C3691">
            <v>2.1</v>
          </cell>
          <cell r="D3691" t="str">
            <v>48</v>
          </cell>
          <cell r="E3691" t="str">
            <v>11.05.05</v>
          </cell>
          <cell r="F3691" t="str">
            <v/>
          </cell>
          <cell r="G3691" t="str">
            <v xml:space="preserve">  .  .</v>
          </cell>
          <cell r="H3691">
            <v>0</v>
          </cell>
          <cell r="I3691">
            <v>0</v>
          </cell>
          <cell r="J3691">
            <v>793126.64</v>
          </cell>
          <cell r="K3691">
            <v>0</v>
          </cell>
          <cell r="L3691">
            <v>40223.370000000003</v>
          </cell>
          <cell r="M3691">
            <v>1387.97</v>
          </cell>
          <cell r="N3691">
            <v>-38835.4</v>
          </cell>
          <cell r="O3691">
            <v>0</v>
          </cell>
          <cell r="P3691">
            <v>0</v>
          </cell>
          <cell r="Q3691">
            <v>0</v>
          </cell>
          <cell r="R3691">
            <v>122</v>
          </cell>
          <cell r="S3691">
            <v>811.1</v>
          </cell>
          <cell r="T3691" t="str">
            <v>амортизация (канализация)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</row>
        <row r="3692">
          <cell r="A3692">
            <v>6857</v>
          </cell>
          <cell r="B3692" t="str">
            <v>Квартира м-н Гульдер-1, д-3,кв-41</v>
          </cell>
          <cell r="C3692">
            <v>2.1</v>
          </cell>
          <cell r="D3692" t="str">
            <v>48</v>
          </cell>
          <cell r="E3692" t="str">
            <v>11.05.05</v>
          </cell>
          <cell r="F3692" t="str">
            <v/>
          </cell>
          <cell r="G3692" t="str">
            <v xml:space="preserve">  .  .</v>
          </cell>
          <cell r="H3692">
            <v>0</v>
          </cell>
          <cell r="I3692">
            <v>0</v>
          </cell>
          <cell r="J3692">
            <v>448809.05</v>
          </cell>
          <cell r="K3692">
            <v>0</v>
          </cell>
          <cell r="L3692">
            <v>22761.46</v>
          </cell>
          <cell r="M3692">
            <v>785.42</v>
          </cell>
          <cell r="N3692">
            <v>-21976.04</v>
          </cell>
          <cell r="O3692">
            <v>0</v>
          </cell>
          <cell r="P3692">
            <v>0</v>
          </cell>
          <cell r="Q3692">
            <v>0</v>
          </cell>
          <cell r="R3692">
            <v>122</v>
          </cell>
          <cell r="S3692">
            <v>811.1</v>
          </cell>
          <cell r="T3692" t="str">
            <v>амортизация (канализация)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</row>
        <row r="3693">
          <cell r="A3693">
            <v>6858</v>
          </cell>
          <cell r="B3693" t="str">
            <v>Факс модем ZуXEL OMINI 56K pro EXI 56K (RTL) ЖК</v>
          </cell>
          <cell r="C3693">
            <v>14.3</v>
          </cell>
          <cell r="D3693" t="str">
            <v>7</v>
          </cell>
          <cell r="E3693" t="str">
            <v>11.05.05</v>
          </cell>
          <cell r="F3693" t="str">
            <v/>
          </cell>
          <cell r="G3693" t="str">
            <v xml:space="preserve">  .  .</v>
          </cell>
          <cell r="H3693">
            <v>15363.62</v>
          </cell>
          <cell r="I3693">
            <v>0</v>
          </cell>
          <cell r="J3693">
            <v>0</v>
          </cell>
          <cell r="K3693">
            <v>15363.62</v>
          </cell>
          <cell r="L3693">
            <v>0</v>
          </cell>
          <cell r="M3693">
            <v>183.08</v>
          </cell>
          <cell r="N3693">
            <v>183.08</v>
          </cell>
          <cell r="O3693">
            <v>5307.5</v>
          </cell>
          <cell r="P3693">
            <v>10056.120000000001</v>
          </cell>
          <cell r="Q3693">
            <v>76.819999999999993</v>
          </cell>
          <cell r="R3693">
            <v>123</v>
          </cell>
          <cell r="S3693">
            <v>821.1</v>
          </cell>
          <cell r="T3693" t="str">
            <v>Амортизация Водопровод</v>
          </cell>
          <cell r="U3693">
            <v>15000</v>
          </cell>
          <cell r="V3693">
            <v>7</v>
          </cell>
          <cell r="W3693">
            <v>2</v>
          </cell>
          <cell r="X3693">
            <v>5</v>
          </cell>
          <cell r="Y3693">
            <v>28.571428571428569</v>
          </cell>
          <cell r="Z3693">
            <v>4285.7142857142853</v>
          </cell>
          <cell r="AA3693">
            <v>10714.285714285714</v>
          </cell>
          <cell r="AB3693">
            <v>1.0654492701246319</v>
          </cell>
          <cell r="AC3693">
            <v>1005.5377154721973</v>
          </cell>
          <cell r="AD3693">
            <v>347.37200118648343</v>
          </cell>
          <cell r="AE3693">
            <v>16369.157715472198</v>
          </cell>
          <cell r="AF3693">
            <v>5654.8720011864834</v>
          </cell>
          <cell r="AG3693">
            <v>195.06579610937706</v>
          </cell>
          <cell r="AH3693">
            <v>178.57142857142856</v>
          </cell>
        </row>
        <row r="3694">
          <cell r="A3694">
            <v>6861</v>
          </cell>
          <cell r="B3694" t="str">
            <v>Switch 16 port Surecom.EP-816 VX/6B</v>
          </cell>
          <cell r="C3694">
            <v>14.3</v>
          </cell>
          <cell r="D3694" t="str">
            <v>7</v>
          </cell>
          <cell r="E3694" t="str">
            <v>11.05.05</v>
          </cell>
          <cell r="F3694" t="str">
            <v/>
          </cell>
          <cell r="G3694" t="str">
            <v xml:space="preserve">  .  .</v>
          </cell>
          <cell r="H3694">
            <v>12773.08</v>
          </cell>
          <cell r="I3694">
            <v>0</v>
          </cell>
          <cell r="J3694">
            <v>0</v>
          </cell>
          <cell r="K3694">
            <v>12773.08</v>
          </cell>
          <cell r="L3694">
            <v>0</v>
          </cell>
          <cell r="M3694">
            <v>152.21</v>
          </cell>
          <cell r="N3694">
            <v>152.21</v>
          </cell>
          <cell r="O3694">
            <v>4412.57</v>
          </cell>
          <cell r="P3694">
            <v>8360.51</v>
          </cell>
          <cell r="Q3694">
            <v>63.87</v>
          </cell>
          <cell r="R3694">
            <v>123</v>
          </cell>
          <cell r="S3694">
            <v>821.1</v>
          </cell>
          <cell r="T3694" t="str">
            <v>Амортизация Водопровод</v>
          </cell>
          <cell r="U3694">
            <v>7000</v>
          </cell>
          <cell r="V3694">
            <v>7</v>
          </cell>
          <cell r="W3694">
            <v>2</v>
          </cell>
          <cell r="X3694">
            <v>5</v>
          </cell>
          <cell r="Y3694">
            <v>28.571428571428569</v>
          </cell>
          <cell r="Z3694">
            <v>2000</v>
          </cell>
          <cell r="AA3694">
            <v>5000</v>
          </cell>
          <cell r="AB3694">
            <v>0.59804964051236109</v>
          </cell>
          <cell r="AC3694">
            <v>-5134.1440977643706</v>
          </cell>
          <cell r="AD3694">
            <v>-1773.6340977643708</v>
          </cell>
          <cell r="AE3694">
            <v>7638.9359022356293</v>
          </cell>
          <cell r="AF3694">
            <v>2638.9359022356289</v>
          </cell>
          <cell r="AG3694">
            <v>91.030652834974589</v>
          </cell>
          <cell r="AH3694">
            <v>83.333333333333329</v>
          </cell>
        </row>
        <row r="3695">
          <cell r="A3695">
            <v>6862</v>
          </cell>
          <cell r="B3695" t="str">
            <v>Switch 16 port Surecom</v>
          </cell>
          <cell r="C3695">
            <v>14.3</v>
          </cell>
          <cell r="D3695" t="str">
            <v>7</v>
          </cell>
          <cell r="E3695" t="str">
            <v>11.05.05</v>
          </cell>
          <cell r="F3695" t="str">
            <v/>
          </cell>
          <cell r="G3695" t="str">
            <v xml:space="preserve">  .  .</v>
          </cell>
          <cell r="H3695">
            <v>12773.08</v>
          </cell>
          <cell r="I3695">
            <v>0</v>
          </cell>
          <cell r="J3695">
            <v>0</v>
          </cell>
          <cell r="K3695">
            <v>12773.08</v>
          </cell>
          <cell r="L3695">
            <v>0</v>
          </cell>
          <cell r="M3695">
            <v>152.21</v>
          </cell>
          <cell r="N3695">
            <v>152.21</v>
          </cell>
          <cell r="O3695">
            <v>4412.57</v>
          </cell>
          <cell r="P3695">
            <v>8360.51</v>
          </cell>
          <cell r="Q3695">
            <v>63.87</v>
          </cell>
          <cell r="R3695">
            <v>123</v>
          </cell>
          <cell r="S3695">
            <v>821.1</v>
          </cell>
          <cell r="T3695" t="str">
            <v>амортизация (канализация)</v>
          </cell>
          <cell r="U3695">
            <v>7000</v>
          </cell>
          <cell r="V3695">
            <v>7</v>
          </cell>
          <cell r="W3695">
            <v>2</v>
          </cell>
          <cell r="X3695">
            <v>5</v>
          </cell>
          <cell r="Y3695">
            <v>28.571428571428569</v>
          </cell>
          <cell r="Z3695">
            <v>2000</v>
          </cell>
          <cell r="AA3695">
            <v>5000</v>
          </cell>
          <cell r="AB3695">
            <v>0.59804964051236109</v>
          </cell>
          <cell r="AC3695">
            <v>-5134.1440977643706</v>
          </cell>
          <cell r="AD3695">
            <v>-1773.6340977643708</v>
          </cell>
          <cell r="AE3695">
            <v>7638.9359022356293</v>
          </cell>
          <cell r="AF3695">
            <v>2638.9359022356289</v>
          </cell>
          <cell r="AG3695">
            <v>91.030652834974589</v>
          </cell>
          <cell r="AH3695">
            <v>83.333333333333329</v>
          </cell>
        </row>
        <row r="3696">
          <cell r="A3696">
            <v>6871</v>
          </cell>
          <cell r="B3696" t="str">
            <v>Switch 8 port 10/100 SURECOM EP 808 X</v>
          </cell>
          <cell r="C3696">
            <v>14.3</v>
          </cell>
          <cell r="D3696" t="str">
            <v>7</v>
          </cell>
          <cell r="E3696" t="str">
            <v>11.05.05</v>
          </cell>
          <cell r="F3696" t="str">
            <v/>
          </cell>
          <cell r="G3696" t="str">
            <v xml:space="preserve">  .  .</v>
          </cell>
          <cell r="H3696">
            <v>3483.62</v>
          </cell>
          <cell r="I3696">
            <v>0</v>
          </cell>
          <cell r="J3696">
            <v>0</v>
          </cell>
          <cell r="K3696">
            <v>3483.62</v>
          </cell>
          <cell r="L3696">
            <v>0</v>
          </cell>
          <cell r="M3696">
            <v>41.51</v>
          </cell>
          <cell r="N3696">
            <v>41.51</v>
          </cell>
          <cell r="O3696">
            <v>1203.3900000000001</v>
          </cell>
          <cell r="P3696">
            <v>2280.23</v>
          </cell>
          <cell r="Q3696">
            <v>17.420000000000002</v>
          </cell>
          <cell r="R3696">
            <v>123</v>
          </cell>
          <cell r="S3696">
            <v>821.1</v>
          </cell>
          <cell r="T3696" t="str">
            <v>Амортизация Водопровод</v>
          </cell>
          <cell r="U3696">
            <v>2500</v>
          </cell>
          <cell r="V3696">
            <v>7</v>
          </cell>
          <cell r="W3696">
            <v>2</v>
          </cell>
          <cell r="X3696">
            <v>5</v>
          </cell>
          <cell r="Y3696">
            <v>28.571428571428569</v>
          </cell>
          <cell r="Z3696">
            <v>714.28571428571422</v>
          </cell>
          <cell r="AA3696">
            <v>1785.7142857142858</v>
          </cell>
          <cell r="AB3696">
            <v>0.78312902019282515</v>
          </cell>
          <cell r="AC3696">
            <v>-755.49608267587064</v>
          </cell>
          <cell r="AD3696">
            <v>-260.98036839015617</v>
          </cell>
          <cell r="AE3696">
            <v>2728.1239173241293</v>
          </cell>
          <cell r="AF3696">
            <v>942.40963160984393</v>
          </cell>
          <cell r="AG3696">
            <v>32.510143348112543</v>
          </cell>
          <cell r="AH3696">
            <v>29.761904761904763</v>
          </cell>
        </row>
        <row r="3697">
          <cell r="A3697">
            <v>6873</v>
          </cell>
          <cell r="B3697" t="str">
            <v>Switch 8 port 10/100</v>
          </cell>
          <cell r="C3697">
            <v>14.3</v>
          </cell>
          <cell r="D3697" t="str">
            <v>7</v>
          </cell>
          <cell r="E3697" t="str">
            <v>11.05.05</v>
          </cell>
          <cell r="F3697" t="str">
            <v>Ю-В РАУ</v>
          </cell>
          <cell r="G3697" t="str">
            <v xml:space="preserve">  .  .</v>
          </cell>
          <cell r="H3697">
            <v>3483.62</v>
          </cell>
          <cell r="I3697">
            <v>0</v>
          </cell>
          <cell r="J3697">
            <v>0</v>
          </cell>
          <cell r="K3697">
            <v>3483.62</v>
          </cell>
          <cell r="L3697">
            <v>0</v>
          </cell>
          <cell r="M3697">
            <v>41.51</v>
          </cell>
          <cell r="N3697">
            <v>41.51</v>
          </cell>
          <cell r="O3697">
            <v>1203.3900000000001</v>
          </cell>
          <cell r="P3697">
            <v>2280.23</v>
          </cell>
          <cell r="Q3697">
            <v>17.420000000000002</v>
          </cell>
          <cell r="R3697">
            <v>123</v>
          </cell>
          <cell r="S3697">
            <v>821.1</v>
          </cell>
          <cell r="T3697" t="str">
            <v>Амортизация Водопровод</v>
          </cell>
          <cell r="U3697">
            <v>2500</v>
          </cell>
          <cell r="V3697">
            <v>7</v>
          </cell>
          <cell r="W3697">
            <v>2</v>
          </cell>
          <cell r="X3697">
            <v>5</v>
          </cell>
          <cell r="Y3697">
            <v>28.571428571428569</v>
          </cell>
          <cell r="Z3697">
            <v>714.28571428571422</v>
          </cell>
          <cell r="AA3697">
            <v>1785.7142857142858</v>
          </cell>
          <cell r="AB3697">
            <v>0.78312902019282515</v>
          </cell>
          <cell r="AC3697">
            <v>-755.49608267587064</v>
          </cell>
          <cell r="AD3697">
            <v>-260.98036839015617</v>
          </cell>
          <cell r="AE3697">
            <v>2728.1239173241293</v>
          </cell>
          <cell r="AF3697">
            <v>942.40963160984393</v>
          </cell>
          <cell r="AG3697">
            <v>32.510143348112543</v>
          </cell>
          <cell r="AH3697">
            <v>29.761904761904763</v>
          </cell>
        </row>
        <row r="3698">
          <cell r="A3698">
            <v>6874</v>
          </cell>
          <cell r="B3698" t="str">
            <v>Switch 8 port 10/100 Surecom</v>
          </cell>
          <cell r="C3698">
            <v>14.3</v>
          </cell>
          <cell r="D3698" t="str">
            <v>7</v>
          </cell>
          <cell r="E3698" t="str">
            <v>11.05.05</v>
          </cell>
          <cell r="F3698" t="str">
            <v/>
          </cell>
          <cell r="G3698" t="str">
            <v xml:space="preserve">  .  .</v>
          </cell>
          <cell r="H3698">
            <v>3483.62</v>
          </cell>
          <cell r="I3698">
            <v>0</v>
          </cell>
          <cell r="J3698">
            <v>0</v>
          </cell>
          <cell r="K3698">
            <v>3483.62</v>
          </cell>
          <cell r="L3698">
            <v>0</v>
          </cell>
          <cell r="M3698">
            <v>41.51</v>
          </cell>
          <cell r="N3698">
            <v>41.51</v>
          </cell>
          <cell r="O3698">
            <v>1203.3900000000001</v>
          </cell>
          <cell r="P3698">
            <v>2280.23</v>
          </cell>
          <cell r="Q3698">
            <v>17.420000000000002</v>
          </cell>
          <cell r="R3698">
            <v>123</v>
          </cell>
          <cell r="S3698">
            <v>821.1</v>
          </cell>
          <cell r="T3698" t="str">
            <v>Амортизация Водопровод</v>
          </cell>
          <cell r="U3698">
            <v>2500</v>
          </cell>
          <cell r="V3698">
            <v>7</v>
          </cell>
          <cell r="W3698">
            <v>2</v>
          </cell>
          <cell r="X3698">
            <v>5</v>
          </cell>
          <cell r="Y3698">
            <v>28.571428571428569</v>
          </cell>
          <cell r="Z3698">
            <v>714.28571428571422</v>
          </cell>
          <cell r="AA3698">
            <v>1785.7142857142858</v>
          </cell>
          <cell r="AB3698">
            <v>0.78312902019282515</v>
          </cell>
          <cell r="AC3698">
            <v>-755.49608267587064</v>
          </cell>
          <cell r="AD3698">
            <v>-260.98036839015617</v>
          </cell>
          <cell r="AE3698">
            <v>2728.1239173241293</v>
          </cell>
          <cell r="AF3698">
            <v>942.40963160984393</v>
          </cell>
          <cell r="AG3698">
            <v>32.510143348112543</v>
          </cell>
          <cell r="AH3698">
            <v>29.761904761904763</v>
          </cell>
        </row>
        <row r="3699">
          <cell r="A3699">
            <v>6875</v>
          </cell>
          <cell r="B3699" t="str">
            <v>Switch 8 port 10/100 Surecom</v>
          </cell>
          <cell r="C3699">
            <v>14.3</v>
          </cell>
          <cell r="D3699" t="str">
            <v>7</v>
          </cell>
          <cell r="E3699" t="str">
            <v>11.05.05</v>
          </cell>
          <cell r="F3699" t="str">
            <v/>
          </cell>
          <cell r="G3699" t="str">
            <v xml:space="preserve">  .  .</v>
          </cell>
          <cell r="H3699">
            <v>3483.62</v>
          </cell>
          <cell r="I3699">
            <v>0</v>
          </cell>
          <cell r="J3699">
            <v>0</v>
          </cell>
          <cell r="K3699">
            <v>3483.62</v>
          </cell>
          <cell r="L3699">
            <v>0</v>
          </cell>
          <cell r="M3699">
            <v>41.51</v>
          </cell>
          <cell r="N3699">
            <v>41.51</v>
          </cell>
          <cell r="O3699">
            <v>1203.3900000000001</v>
          </cell>
          <cell r="P3699">
            <v>2280.23</v>
          </cell>
          <cell r="Q3699">
            <v>17.420000000000002</v>
          </cell>
          <cell r="R3699">
            <v>123</v>
          </cell>
          <cell r="S3699">
            <v>821.1</v>
          </cell>
          <cell r="T3699" t="str">
            <v>Амортизация Водопровод</v>
          </cell>
          <cell r="U3699">
            <v>2500</v>
          </cell>
          <cell r="V3699">
            <v>7</v>
          </cell>
          <cell r="W3699">
            <v>2</v>
          </cell>
          <cell r="X3699">
            <v>5</v>
          </cell>
          <cell r="Y3699">
            <v>28.571428571428569</v>
          </cell>
          <cell r="Z3699">
            <v>714.28571428571422</v>
          </cell>
          <cell r="AA3699">
            <v>1785.7142857142858</v>
          </cell>
          <cell r="AB3699">
            <v>0.78312902019282515</v>
          </cell>
          <cell r="AC3699">
            <v>-755.49608267587064</v>
          </cell>
          <cell r="AD3699">
            <v>-260.98036839015617</v>
          </cell>
          <cell r="AE3699">
            <v>2728.1239173241293</v>
          </cell>
          <cell r="AF3699">
            <v>942.40963160984393</v>
          </cell>
          <cell r="AG3699">
            <v>32.510143348112543</v>
          </cell>
          <cell r="AH3699">
            <v>29.761904761904763</v>
          </cell>
        </row>
        <row r="3700">
          <cell r="A3700">
            <v>6876</v>
          </cell>
          <cell r="B3700" t="str">
            <v>Принтер HP DeskJet 656 С</v>
          </cell>
          <cell r="C3700">
            <v>14.3</v>
          </cell>
          <cell r="D3700" t="str">
            <v>7</v>
          </cell>
          <cell r="E3700" t="str">
            <v>11.05.05</v>
          </cell>
          <cell r="F3700" t="str">
            <v/>
          </cell>
          <cell r="G3700" t="str">
            <v xml:space="preserve">  .  .</v>
          </cell>
          <cell r="H3700">
            <v>5627.34</v>
          </cell>
          <cell r="I3700">
            <v>0</v>
          </cell>
          <cell r="J3700">
            <v>0</v>
          </cell>
          <cell r="K3700">
            <v>5627.34</v>
          </cell>
          <cell r="L3700">
            <v>0</v>
          </cell>
          <cell r="M3700">
            <v>67.06</v>
          </cell>
          <cell r="N3700">
            <v>67.06</v>
          </cell>
          <cell r="O3700">
            <v>1944.06</v>
          </cell>
          <cell r="P3700">
            <v>3683.28</v>
          </cell>
          <cell r="Q3700">
            <v>28.14</v>
          </cell>
          <cell r="R3700">
            <v>123</v>
          </cell>
          <cell r="S3700">
            <v>821.1</v>
          </cell>
          <cell r="T3700" t="str">
            <v>амортизация (канализация)</v>
          </cell>
          <cell r="U3700">
            <v>10000</v>
          </cell>
          <cell r="V3700">
            <v>9</v>
          </cell>
          <cell r="W3700">
            <v>8</v>
          </cell>
          <cell r="X3700">
            <v>1</v>
          </cell>
          <cell r="Y3700">
            <v>88.888888888888886</v>
          </cell>
          <cell r="Z3700">
            <v>8888.8888888888887</v>
          </cell>
          <cell r="AA3700">
            <v>1111.1111111111113</v>
          </cell>
          <cell r="AB3700">
            <v>0.30166349316671859</v>
          </cell>
          <cell r="AC3700">
            <v>-3929.776958363198</v>
          </cell>
          <cell r="AD3700">
            <v>-1357.6080694743091</v>
          </cell>
          <cell r="AE3700">
            <v>1697.5630416368022</v>
          </cell>
          <cell r="AF3700">
            <v>586.45193052569084</v>
          </cell>
          <cell r="AG3700">
            <v>20.229292912838563</v>
          </cell>
          <cell r="AH3700">
            <v>92.592592592592595</v>
          </cell>
        </row>
        <row r="3701">
          <cell r="A3701">
            <v>6877</v>
          </cell>
          <cell r="B3701" t="str">
            <v>Принтер HP DeskJet 656 С</v>
          </cell>
          <cell r="C3701">
            <v>14.3</v>
          </cell>
          <cell r="D3701" t="str">
            <v>7</v>
          </cell>
          <cell r="E3701" t="str">
            <v>11.05.05</v>
          </cell>
          <cell r="F3701" t="str">
            <v/>
          </cell>
          <cell r="G3701" t="str">
            <v xml:space="preserve">  .  .</v>
          </cell>
          <cell r="H3701">
            <v>5627.34</v>
          </cell>
          <cell r="I3701">
            <v>0</v>
          </cell>
          <cell r="J3701">
            <v>0</v>
          </cell>
          <cell r="K3701">
            <v>5627.34</v>
          </cell>
          <cell r="L3701">
            <v>0</v>
          </cell>
          <cell r="M3701">
            <v>67.06</v>
          </cell>
          <cell r="N3701">
            <v>67.06</v>
          </cell>
          <cell r="O3701">
            <v>1944.06</v>
          </cell>
          <cell r="P3701">
            <v>3683.28</v>
          </cell>
          <cell r="Q3701">
            <v>28.14</v>
          </cell>
          <cell r="R3701">
            <v>123</v>
          </cell>
          <cell r="S3701">
            <v>821.1</v>
          </cell>
          <cell r="T3701" t="str">
            <v>амортизация (канализация)</v>
          </cell>
          <cell r="U3701">
            <v>10000</v>
          </cell>
          <cell r="V3701">
            <v>9</v>
          </cell>
          <cell r="W3701">
            <v>8</v>
          </cell>
          <cell r="X3701">
            <v>1</v>
          </cell>
          <cell r="Y3701">
            <v>88.888888888888886</v>
          </cell>
          <cell r="Z3701">
            <v>8888.8888888888887</v>
          </cell>
          <cell r="AA3701">
            <v>1111.1111111111113</v>
          </cell>
          <cell r="AB3701">
            <v>0.30166349316671859</v>
          </cell>
          <cell r="AC3701">
            <v>-3929.776958363198</v>
          </cell>
          <cell r="AD3701">
            <v>-1357.6080694743091</v>
          </cell>
          <cell r="AE3701">
            <v>1697.5630416368022</v>
          </cell>
          <cell r="AF3701">
            <v>586.45193052569084</v>
          </cell>
          <cell r="AG3701">
            <v>20.229292912838563</v>
          </cell>
          <cell r="AH3701">
            <v>92.592592592592595</v>
          </cell>
        </row>
        <row r="3702">
          <cell r="A3702">
            <v>6878</v>
          </cell>
          <cell r="B3702" t="str">
            <v>Принтер HP DeskJet 656 С</v>
          </cell>
          <cell r="C3702">
            <v>14.3</v>
          </cell>
          <cell r="D3702" t="str">
            <v>7</v>
          </cell>
          <cell r="E3702" t="str">
            <v>11.05.05</v>
          </cell>
          <cell r="F3702" t="str">
            <v/>
          </cell>
          <cell r="G3702" t="str">
            <v xml:space="preserve">  .  .</v>
          </cell>
          <cell r="H3702">
            <v>5627.34</v>
          </cell>
          <cell r="I3702">
            <v>0</v>
          </cell>
          <cell r="J3702">
            <v>0</v>
          </cell>
          <cell r="K3702">
            <v>5627.34</v>
          </cell>
          <cell r="L3702">
            <v>0</v>
          </cell>
          <cell r="M3702">
            <v>67.06</v>
          </cell>
          <cell r="N3702">
            <v>67.06</v>
          </cell>
          <cell r="O3702">
            <v>1944.06</v>
          </cell>
          <cell r="P3702">
            <v>3683.28</v>
          </cell>
          <cell r="Q3702">
            <v>28.14</v>
          </cell>
          <cell r="R3702">
            <v>123</v>
          </cell>
          <cell r="S3702">
            <v>821.1</v>
          </cell>
          <cell r="T3702" t="str">
            <v>амортизация (канализация)</v>
          </cell>
          <cell r="U3702">
            <v>10000</v>
          </cell>
          <cell r="V3702">
            <v>9</v>
          </cell>
          <cell r="W3702">
            <v>8</v>
          </cell>
          <cell r="X3702">
            <v>1</v>
          </cell>
          <cell r="Y3702">
            <v>88.888888888888886</v>
          </cell>
          <cell r="Z3702">
            <v>8888.8888888888887</v>
          </cell>
          <cell r="AA3702">
            <v>1111.1111111111113</v>
          </cell>
          <cell r="AB3702">
            <v>0.30166349316671859</v>
          </cell>
          <cell r="AC3702">
            <v>-3929.776958363198</v>
          </cell>
          <cell r="AD3702">
            <v>-1357.6080694743091</v>
          </cell>
          <cell r="AE3702">
            <v>1697.5630416368022</v>
          </cell>
          <cell r="AF3702">
            <v>586.45193052569084</v>
          </cell>
          <cell r="AG3702">
            <v>20.229292912838563</v>
          </cell>
          <cell r="AH3702">
            <v>92.592592592592595</v>
          </cell>
        </row>
        <row r="3703">
          <cell r="A3703">
            <v>6915</v>
          </cell>
          <cell r="B3703" t="str">
            <v>Насос К 20/30 с эл.двигателем</v>
          </cell>
          <cell r="C3703">
            <v>12.5</v>
          </cell>
          <cell r="D3703" t="str">
            <v>8</v>
          </cell>
          <cell r="E3703" t="str">
            <v>11.05.05</v>
          </cell>
          <cell r="F3703" t="str">
            <v/>
          </cell>
          <cell r="G3703" t="str">
            <v xml:space="preserve">  .  .</v>
          </cell>
          <cell r="H3703">
            <v>22666.76</v>
          </cell>
          <cell r="I3703">
            <v>0</v>
          </cell>
          <cell r="J3703">
            <v>0</v>
          </cell>
          <cell r="K3703">
            <v>22666.76</v>
          </cell>
          <cell r="L3703">
            <v>0</v>
          </cell>
          <cell r="M3703">
            <v>236.11</v>
          </cell>
          <cell r="N3703">
            <v>236.11</v>
          </cell>
          <cell r="O3703">
            <v>6844.83</v>
          </cell>
          <cell r="P3703">
            <v>15821.93</v>
          </cell>
          <cell r="Q3703">
            <v>113.33</v>
          </cell>
          <cell r="R3703">
            <v>123</v>
          </cell>
          <cell r="S3703">
            <v>935</v>
          </cell>
          <cell r="T3703" t="str">
            <v>Амортизация (водопровод)</v>
          </cell>
          <cell r="U3703">
            <v>44160</v>
          </cell>
          <cell r="V3703">
            <v>15</v>
          </cell>
          <cell r="W3703">
            <v>9</v>
          </cell>
          <cell r="X3703">
            <v>6</v>
          </cell>
          <cell r="Y3703">
            <v>60</v>
          </cell>
          <cell r="Z3703">
            <v>26496</v>
          </cell>
          <cell r="AA3703">
            <v>17664</v>
          </cell>
          <cell r="AB3703">
            <v>1.1164251137503451</v>
          </cell>
          <cell r="AC3703">
            <v>2638.9801113517715</v>
          </cell>
          <cell r="AD3703">
            <v>796.9101113517745</v>
          </cell>
          <cell r="AE3703">
            <v>25305.74011135177</v>
          </cell>
          <cell r="AF3703">
            <v>7641.7401113517744</v>
          </cell>
          <cell r="AG3703">
            <v>263.60145949324755</v>
          </cell>
          <cell r="AH3703">
            <v>245.33333333333334</v>
          </cell>
        </row>
        <row r="3704">
          <cell r="A3704">
            <v>6916</v>
          </cell>
          <cell r="B3704" t="str">
            <v>Насос Андижанец</v>
          </cell>
          <cell r="C3704">
            <v>12.5</v>
          </cell>
          <cell r="D3704" t="str">
            <v>8</v>
          </cell>
          <cell r="E3704" t="str">
            <v>11.05.05</v>
          </cell>
          <cell r="F3704" t="str">
            <v/>
          </cell>
          <cell r="G3704" t="str">
            <v xml:space="preserve">  .  .</v>
          </cell>
          <cell r="H3704">
            <v>43125</v>
          </cell>
          <cell r="I3704">
            <v>0</v>
          </cell>
          <cell r="J3704">
            <v>0</v>
          </cell>
          <cell r="K3704">
            <v>43125</v>
          </cell>
          <cell r="L3704">
            <v>0</v>
          </cell>
          <cell r="M3704">
            <v>449.22</v>
          </cell>
          <cell r="N3704">
            <v>449.22</v>
          </cell>
          <cell r="O3704">
            <v>13022.88</v>
          </cell>
          <cell r="P3704">
            <v>30102.12</v>
          </cell>
          <cell r="Q3704">
            <v>215.63</v>
          </cell>
          <cell r="R3704">
            <v>123</v>
          </cell>
          <cell r="S3704">
            <v>935</v>
          </cell>
          <cell r="T3704" t="str">
            <v>Амортизация (водопровод)</v>
          </cell>
          <cell r="U3704">
            <v>120000</v>
          </cell>
          <cell r="V3704">
            <v>15</v>
          </cell>
          <cell r="W3704">
            <v>9</v>
          </cell>
          <cell r="X3704">
            <v>6</v>
          </cell>
          <cell r="Y3704">
            <v>60</v>
          </cell>
          <cell r="Z3704">
            <v>72000</v>
          </cell>
          <cell r="AA3704">
            <v>48000</v>
          </cell>
          <cell r="AB3704">
            <v>1.5945720766510798</v>
          </cell>
          <cell r="AC3704">
            <v>25640.920805577814</v>
          </cell>
          <cell r="AD3704">
            <v>7743.0408055778153</v>
          </cell>
          <cell r="AE3704">
            <v>68765.920805577814</v>
          </cell>
          <cell r="AF3704">
            <v>20765.920805577814</v>
          </cell>
          <cell r="AG3704">
            <v>716.3116750581022</v>
          </cell>
          <cell r="AH3704">
            <v>666.66666666666663</v>
          </cell>
        </row>
        <row r="3705">
          <cell r="A3705">
            <v>6917</v>
          </cell>
          <cell r="B3705" t="str">
            <v>Телевизор "Самсунг"</v>
          </cell>
          <cell r="C3705">
            <v>25</v>
          </cell>
          <cell r="D3705" t="str">
            <v>4</v>
          </cell>
          <cell r="E3705" t="str">
            <v>11.05.05</v>
          </cell>
          <cell r="F3705" t="str">
            <v/>
          </cell>
          <cell r="G3705" t="str">
            <v xml:space="preserve">  .  .</v>
          </cell>
          <cell r="H3705">
            <v>10833.24</v>
          </cell>
          <cell r="I3705">
            <v>0</v>
          </cell>
          <cell r="J3705">
            <v>0</v>
          </cell>
          <cell r="K3705">
            <v>10833.24</v>
          </cell>
          <cell r="L3705">
            <v>0</v>
          </cell>
          <cell r="M3705">
            <v>225.69</v>
          </cell>
          <cell r="N3705">
            <v>225.69</v>
          </cell>
          <cell r="O3705">
            <v>6542.75</v>
          </cell>
          <cell r="P3705">
            <v>4290.49</v>
          </cell>
          <cell r="Q3705">
            <v>54.17</v>
          </cell>
          <cell r="R3705">
            <v>123</v>
          </cell>
          <cell r="S3705">
            <v>935</v>
          </cell>
          <cell r="T3705" t="str">
            <v>амортизация (Очистка воды)</v>
          </cell>
          <cell r="U3705">
            <v>15000</v>
          </cell>
          <cell r="V3705">
            <v>4</v>
          </cell>
          <cell r="W3705">
            <v>2</v>
          </cell>
          <cell r="X3705">
            <v>2</v>
          </cell>
          <cell r="Y3705">
            <v>50</v>
          </cell>
          <cell r="Z3705">
            <v>7500</v>
          </cell>
          <cell r="AA3705">
            <v>7500</v>
          </cell>
          <cell r="AB3705">
            <v>1.748052087290729</v>
          </cell>
          <cell r="AC3705">
            <v>8103.8277941214164</v>
          </cell>
          <cell r="AD3705">
            <v>4894.317794121418</v>
          </cell>
          <cell r="AE3705">
            <v>18937.067794121416</v>
          </cell>
          <cell r="AF3705">
            <v>11437.067794121418</v>
          </cell>
          <cell r="AG3705">
            <v>394.52224571086282</v>
          </cell>
          <cell r="AH3705">
            <v>312.5</v>
          </cell>
        </row>
        <row r="3706">
          <cell r="A3706">
            <v>6918</v>
          </cell>
          <cell r="B3706" t="str">
            <v>Вод-д в пос. Актас</v>
          </cell>
          <cell r="C3706">
            <v>4.5</v>
          </cell>
          <cell r="D3706" t="str">
            <v>22</v>
          </cell>
          <cell r="E3706" t="str">
            <v>11.05.05</v>
          </cell>
          <cell r="F3706" t="str">
            <v>Протяженность-606м, трубы ст д 400-58м, д 500-547,63м</v>
          </cell>
          <cell r="G3706" t="str">
            <v>19.11.03</v>
          </cell>
          <cell r="H3706">
            <v>27777.18</v>
          </cell>
          <cell r="I3706">
            <v>0</v>
          </cell>
          <cell r="J3706">
            <v>0</v>
          </cell>
          <cell r="K3706">
            <v>27777.18</v>
          </cell>
          <cell r="L3706">
            <v>0</v>
          </cell>
          <cell r="M3706">
            <v>104.16</v>
          </cell>
          <cell r="N3706">
            <v>104.16</v>
          </cell>
          <cell r="O3706">
            <v>104.16</v>
          </cell>
          <cell r="P3706">
            <v>27673.02</v>
          </cell>
          <cell r="Q3706">
            <v>138.88999999999999</v>
          </cell>
          <cell r="R3706">
            <v>123</v>
          </cell>
          <cell r="S3706">
            <v>935</v>
          </cell>
          <cell r="T3706" t="str">
            <v>Амортизация (водопровод)</v>
          </cell>
          <cell r="U3706">
            <v>0</v>
          </cell>
          <cell r="V3706">
            <v>30</v>
          </cell>
          <cell r="W3706">
            <v>26</v>
          </cell>
          <cell r="X3706">
            <v>4</v>
          </cell>
          <cell r="Y3706">
            <v>86.666666666666671</v>
          </cell>
          <cell r="Z3706">
            <v>0</v>
          </cell>
          <cell r="AA3706">
            <v>27673.02</v>
          </cell>
          <cell r="AB3706">
            <v>1</v>
          </cell>
          <cell r="AC3706">
            <v>0</v>
          </cell>
          <cell r="AD3706">
            <v>0</v>
          </cell>
          <cell r="AE3706">
            <v>27777.18</v>
          </cell>
          <cell r="AF3706">
            <v>104.16</v>
          </cell>
          <cell r="AG3706">
            <v>104.16442499999999</v>
          </cell>
          <cell r="AH3706">
            <v>76.869500000000002</v>
          </cell>
        </row>
        <row r="3707">
          <cell r="A3707">
            <v>6919</v>
          </cell>
          <cell r="B3707" t="str">
            <v>Вод-д по ул Совхозной от п.Стрелочной до 15м д-16</v>
          </cell>
          <cell r="C3707">
            <v>4.5</v>
          </cell>
          <cell r="D3707" t="str">
            <v>22</v>
          </cell>
          <cell r="E3707" t="str">
            <v>11.05.05</v>
          </cell>
          <cell r="F3707" t="str">
            <v>Протяженность-651м, труба ст д 426-643м, д 108-8м</v>
          </cell>
          <cell r="G3707" t="str">
            <v>19.11.03</v>
          </cell>
          <cell r="H3707">
            <v>0.01</v>
          </cell>
          <cell r="I3707">
            <v>0</v>
          </cell>
          <cell r="J3707">
            <v>0</v>
          </cell>
          <cell r="K3707">
            <v>0.01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0.01</v>
          </cell>
          <cell r="Q3707">
            <v>0</v>
          </cell>
          <cell r="R3707">
            <v>123</v>
          </cell>
          <cell r="S3707">
            <v>935</v>
          </cell>
          <cell r="T3707" t="str">
            <v>Амортизация (водопровод)</v>
          </cell>
          <cell r="U3707">
            <v>2307795</v>
          </cell>
          <cell r="V3707">
            <v>29</v>
          </cell>
          <cell r="W3707">
            <v>4</v>
          </cell>
          <cell r="X3707">
            <v>25</v>
          </cell>
          <cell r="Y3707">
            <v>13.793103448275861</v>
          </cell>
          <cell r="Z3707">
            <v>318316.55172413791</v>
          </cell>
          <cell r="AA3707">
            <v>1989478.448275862</v>
          </cell>
          <cell r="AB3707">
            <v>198947844.8275862</v>
          </cell>
          <cell r="AC3707">
            <v>1989478.438275862</v>
          </cell>
          <cell r="AD3707">
            <v>0</v>
          </cell>
          <cell r="AE3707">
            <v>1989478.448275862</v>
          </cell>
          <cell r="AF3707">
            <v>0</v>
          </cell>
          <cell r="AG3707">
            <v>7460.5441810344828</v>
          </cell>
          <cell r="AH3707">
            <v>6631.5948275862065</v>
          </cell>
        </row>
        <row r="3708">
          <cell r="A3708">
            <v>6920</v>
          </cell>
          <cell r="B3708" t="str">
            <v>Вод-д от Северной н/ст до медсанчасти</v>
          </cell>
          <cell r="C3708">
            <v>4.5</v>
          </cell>
          <cell r="D3708" t="str">
            <v>22</v>
          </cell>
          <cell r="E3708" t="str">
            <v>11.05.05</v>
          </cell>
          <cell r="F3708" t="str">
            <v>Протяженность - 1417м, трубы ст д 150-55м, д 325-23м, д 426-755м, д 530-584м</v>
          </cell>
          <cell r="G3708" t="str">
            <v>08.01.03</v>
          </cell>
          <cell r="H3708">
            <v>7605430.0099999998</v>
          </cell>
          <cell r="I3708">
            <v>0</v>
          </cell>
          <cell r="J3708">
            <v>0</v>
          </cell>
          <cell r="K3708">
            <v>7605430.0099999998</v>
          </cell>
          <cell r="L3708">
            <v>0</v>
          </cell>
          <cell r="M3708">
            <v>28520.36</v>
          </cell>
          <cell r="N3708">
            <v>28520.36</v>
          </cell>
          <cell r="O3708">
            <v>826805.24</v>
          </cell>
          <cell r="P3708">
            <v>6778624.7699999996</v>
          </cell>
          <cell r="Q3708">
            <v>38027.15</v>
          </cell>
          <cell r="R3708">
            <v>123</v>
          </cell>
          <cell r="S3708">
            <v>935</v>
          </cell>
          <cell r="T3708" t="str">
            <v>Амортизация (водопровод)</v>
          </cell>
          <cell r="U3708">
            <v>8664955</v>
          </cell>
          <cell r="V3708">
            <v>29</v>
          </cell>
          <cell r="W3708">
            <v>4</v>
          </cell>
          <cell r="X3708">
            <v>25</v>
          </cell>
          <cell r="Y3708">
            <v>13.793103448275861</v>
          </cell>
          <cell r="Z3708">
            <v>1195166.2068965517</v>
          </cell>
          <cell r="AA3708">
            <v>7469788.7931034481</v>
          </cell>
          <cell r="AB3708">
            <v>1.1019622779774323</v>
          </cell>
          <cell r="AC3708">
            <v>775466.96881752554</v>
          </cell>
          <cell r="AD3708">
            <v>84302.945714077563</v>
          </cell>
          <cell r="AE3708">
            <v>8380896.9788175253</v>
          </cell>
          <cell r="AF3708">
            <v>911108.18571407755</v>
          </cell>
          <cell r="AG3708">
            <v>31428.363670565723</v>
          </cell>
          <cell r="AH3708">
            <v>24899.295977011494</v>
          </cell>
        </row>
        <row r="3709">
          <cell r="A3709">
            <v>6921</v>
          </cell>
          <cell r="B3709" t="str">
            <v>Вод-д по ул Сантехнической от д. 31 до д. 23 от т.А до т.Б по ул. Маг</v>
          </cell>
          <cell r="C3709">
            <v>4.5</v>
          </cell>
          <cell r="D3709" t="str">
            <v>22</v>
          </cell>
          <cell r="E3709" t="str">
            <v>11.05.05</v>
          </cell>
          <cell r="F3709" t="str">
            <v>Протяженность - 675м, трубы ст д 675м</v>
          </cell>
          <cell r="G3709" t="str">
            <v>08.01.03</v>
          </cell>
          <cell r="H3709">
            <v>7393898.4800000004</v>
          </cell>
          <cell r="I3709">
            <v>0</v>
          </cell>
          <cell r="J3709">
            <v>0</v>
          </cell>
          <cell r="K3709">
            <v>7393898.4800000004</v>
          </cell>
          <cell r="L3709">
            <v>0</v>
          </cell>
          <cell r="M3709">
            <v>27727.119999999999</v>
          </cell>
          <cell r="N3709">
            <v>27727.119999999999</v>
          </cell>
          <cell r="O3709">
            <v>803809.2</v>
          </cell>
          <cell r="P3709">
            <v>6590089.2800000003</v>
          </cell>
          <cell r="Q3709">
            <v>36969.49</v>
          </cell>
          <cell r="R3709">
            <v>123</v>
          </cell>
          <cell r="S3709">
            <v>935</v>
          </cell>
          <cell r="T3709" t="str">
            <v>Амортизация (водопровод)</v>
          </cell>
          <cell r="U3709">
            <v>8029125</v>
          </cell>
          <cell r="V3709">
            <v>48</v>
          </cell>
          <cell r="W3709">
            <v>23</v>
          </cell>
          <cell r="X3709">
            <v>25</v>
          </cell>
          <cell r="Y3709">
            <v>47.916666666666671</v>
          </cell>
          <cell r="Z3709">
            <v>3847289.0625000005</v>
          </cell>
          <cell r="AA3709">
            <v>4181835.9374999995</v>
          </cell>
          <cell r="AB3709">
            <v>0.63456438294262374</v>
          </cell>
          <cell r="AC3709">
            <v>-2701993.8534983965</v>
          </cell>
          <cell r="AD3709">
            <v>-293740.51099839597</v>
          </cell>
          <cell r="AE3709">
            <v>4691904.626501604</v>
          </cell>
          <cell r="AF3709">
            <v>510068.68900160398</v>
          </cell>
          <cell r="AG3709">
            <v>17594.642349381014</v>
          </cell>
          <cell r="AH3709">
            <v>13939.453125</v>
          </cell>
        </row>
        <row r="3710">
          <cell r="A3710">
            <v>6922</v>
          </cell>
          <cell r="B3710" t="str">
            <v>Вод-д по ул Воинов-Интернационалистов</v>
          </cell>
          <cell r="C3710">
            <v>4.5</v>
          </cell>
          <cell r="D3710" t="str">
            <v>22</v>
          </cell>
          <cell r="E3710" t="str">
            <v>11.05.05</v>
          </cell>
          <cell r="F3710" t="str">
            <v>Протяженность-999м, трубы ст 500-734м, д 400-39м, д 300-84м, д 200-32м, д 150-20м, д 100-90м</v>
          </cell>
          <cell r="G3710" t="str">
            <v>08.01.03</v>
          </cell>
          <cell r="H3710">
            <v>7440584.4900000002</v>
          </cell>
          <cell r="I3710">
            <v>0</v>
          </cell>
          <cell r="J3710">
            <v>0</v>
          </cell>
          <cell r="K3710">
            <v>7440584.4900000002</v>
          </cell>
          <cell r="L3710">
            <v>0</v>
          </cell>
          <cell r="M3710">
            <v>27902.19</v>
          </cell>
          <cell r="N3710">
            <v>27902.19</v>
          </cell>
          <cell r="O3710">
            <v>808884.49</v>
          </cell>
          <cell r="P3710">
            <v>6631700</v>
          </cell>
          <cell r="Q3710">
            <v>37202.92</v>
          </cell>
          <cell r="R3710">
            <v>123</v>
          </cell>
          <cell r="S3710">
            <v>935</v>
          </cell>
          <cell r="T3710" t="str">
            <v>Амортизация (водопровод)</v>
          </cell>
          <cell r="U3710">
            <v>11883105</v>
          </cell>
          <cell r="V3710">
            <v>29</v>
          </cell>
          <cell r="W3710">
            <v>4</v>
          </cell>
          <cell r="X3710">
            <v>25</v>
          </cell>
          <cell r="Y3710">
            <v>13.793103448275861</v>
          </cell>
          <cell r="Z3710">
            <v>1639048.9655172413</v>
          </cell>
          <cell r="AA3710">
            <v>10244056.034482758</v>
          </cell>
          <cell r="AB3710">
            <v>1.5447104112795751</v>
          </cell>
          <cell r="AC3710">
            <v>4052963.8377083279</v>
          </cell>
          <cell r="AD3710">
            <v>440607.80322556943</v>
          </cell>
          <cell r="AE3710">
            <v>11493548.327708328</v>
          </cell>
          <cell r="AF3710">
            <v>1249492.2932255694</v>
          </cell>
          <cell r="AG3710">
            <v>43100.806228906229</v>
          </cell>
          <cell r="AH3710">
            <v>34146.853448275862</v>
          </cell>
        </row>
        <row r="3711">
          <cell r="A3711">
            <v>6925</v>
          </cell>
          <cell r="B3711" t="str">
            <v>Квартира ул.Локомотивная,141 кв-66</v>
          </cell>
          <cell r="C3711">
            <v>2.1</v>
          </cell>
          <cell r="D3711" t="str">
            <v>48</v>
          </cell>
          <cell r="E3711" t="str">
            <v>11.05.05</v>
          </cell>
          <cell r="F3711" t="str">
            <v>Общ площадь - 60,4кв.м.</v>
          </cell>
          <cell r="G3711" t="str">
            <v>01.01.70</v>
          </cell>
          <cell r="H3711">
            <v>132664.35999999999</v>
          </cell>
          <cell r="I3711">
            <v>0</v>
          </cell>
          <cell r="J3711">
            <v>0</v>
          </cell>
          <cell r="K3711">
            <v>132664.35999999999</v>
          </cell>
          <cell r="L3711">
            <v>0</v>
          </cell>
          <cell r="M3711">
            <v>232.16</v>
          </cell>
          <cell r="N3711">
            <v>232.16</v>
          </cell>
          <cell r="O3711">
            <v>6728</v>
          </cell>
          <cell r="P3711">
            <v>125936.36</v>
          </cell>
          <cell r="Q3711">
            <v>1326.64</v>
          </cell>
          <cell r="R3711">
            <v>122</v>
          </cell>
          <cell r="S3711">
            <v>811.1</v>
          </cell>
          <cell r="T3711" t="str">
            <v>амортизация (водопровод)</v>
          </cell>
          <cell r="U3711">
            <v>2677500</v>
          </cell>
          <cell r="V3711">
            <v>112.2</v>
          </cell>
          <cell r="W3711">
            <v>37</v>
          </cell>
          <cell r="X3711">
            <v>75.2</v>
          </cell>
          <cell r="Y3711">
            <v>32.976827094474153</v>
          </cell>
          <cell r="Z3711">
            <v>882954.54545454541</v>
          </cell>
          <cell r="AA3711">
            <v>1794545.4545454546</v>
          </cell>
          <cell r="AB3711">
            <v>14.249621432169825</v>
          </cell>
          <cell r="AC3711">
            <v>1757752.5475410931</v>
          </cell>
          <cell r="AD3711">
            <v>89143.452995638581</v>
          </cell>
          <cell r="AE3711">
            <v>1890416.907541093</v>
          </cell>
          <cell r="AF3711">
            <v>95871.452995638581</v>
          </cell>
          <cell r="AG3711">
            <v>3308.229588196913</v>
          </cell>
          <cell r="AH3711">
            <v>1988.6363636363637</v>
          </cell>
        </row>
        <row r="3712">
          <cell r="A3712">
            <v>6926</v>
          </cell>
          <cell r="B3712" t="str">
            <v>Эл двигатель ассихрон. 250 Вт</v>
          </cell>
          <cell r="C3712">
            <v>10</v>
          </cell>
          <cell r="D3712" t="str">
            <v>10</v>
          </cell>
          <cell r="E3712" t="str">
            <v>11.05.05</v>
          </cell>
          <cell r="F3712" t="str">
            <v/>
          </cell>
          <cell r="G3712" t="str">
            <v xml:space="preserve">  .  .</v>
          </cell>
          <cell r="H3712">
            <v>325700.3</v>
          </cell>
          <cell r="I3712">
            <v>0</v>
          </cell>
          <cell r="J3712">
            <v>0</v>
          </cell>
          <cell r="K3712">
            <v>325700.3</v>
          </cell>
          <cell r="L3712">
            <v>0</v>
          </cell>
          <cell r="M3712">
            <v>2714.17</v>
          </cell>
          <cell r="N3712">
            <v>2714.17</v>
          </cell>
          <cell r="O3712">
            <v>78683.789999999994</v>
          </cell>
          <cell r="P3712">
            <v>247016.51</v>
          </cell>
          <cell r="Q3712">
            <v>1628.5</v>
          </cell>
          <cell r="R3712">
            <v>123</v>
          </cell>
          <cell r="S3712">
            <v>935</v>
          </cell>
          <cell r="T3712" t="str">
            <v>Амортизация Перекачка сточной жидкости</v>
          </cell>
          <cell r="U3712">
            <v>269000</v>
          </cell>
          <cell r="V3712">
            <v>10</v>
          </cell>
          <cell r="W3712">
            <v>2</v>
          </cell>
          <cell r="X3712">
            <v>8</v>
          </cell>
          <cell r="Y3712">
            <v>20</v>
          </cell>
          <cell r="Z3712">
            <v>53800</v>
          </cell>
          <cell r="AA3712">
            <v>215200</v>
          </cell>
          <cell r="AB3712">
            <v>0.87119682809865617</v>
          </cell>
          <cell r="AC3712">
            <v>-41951.23172921926</v>
          </cell>
          <cell r="AD3712">
            <v>-10134.721729219236</v>
          </cell>
          <cell r="AE3712">
            <v>283749.06827078073</v>
          </cell>
          <cell r="AF3712">
            <v>68549.068270780757</v>
          </cell>
          <cell r="AG3712">
            <v>2364.5755689231723</v>
          </cell>
          <cell r="AH3712">
            <v>2241.6666666666665</v>
          </cell>
        </row>
        <row r="3713">
          <cell r="A3713">
            <v>6927</v>
          </cell>
          <cell r="B3713" t="str">
            <v>Насос Андижанец С-245</v>
          </cell>
          <cell r="C3713">
            <v>12.5</v>
          </cell>
          <cell r="D3713" t="str">
            <v>8</v>
          </cell>
          <cell r="E3713" t="str">
            <v>11.05.05</v>
          </cell>
          <cell r="F3713" t="str">
            <v/>
          </cell>
          <cell r="G3713" t="str">
            <v xml:space="preserve">  .  .</v>
          </cell>
          <cell r="H3713">
            <v>52667.03</v>
          </cell>
          <cell r="I3713">
            <v>0</v>
          </cell>
          <cell r="J3713">
            <v>0</v>
          </cell>
          <cell r="K3713">
            <v>52667.03</v>
          </cell>
          <cell r="L3713">
            <v>0</v>
          </cell>
          <cell r="M3713">
            <v>548.61</v>
          </cell>
          <cell r="N3713">
            <v>548.61</v>
          </cell>
          <cell r="O3713">
            <v>15904.21</v>
          </cell>
          <cell r="P3713">
            <v>36762.82</v>
          </cell>
          <cell r="Q3713">
            <v>263.33999999999997</v>
          </cell>
          <cell r="R3713">
            <v>123</v>
          </cell>
          <cell r="S3713">
            <v>935</v>
          </cell>
          <cell r="T3713" t="str">
            <v>Амортизация (водопровод)</v>
          </cell>
          <cell r="U3713">
            <v>120000</v>
          </cell>
          <cell r="V3713">
            <v>15</v>
          </cell>
          <cell r="W3713">
            <v>9</v>
          </cell>
          <cell r="X3713">
            <v>6</v>
          </cell>
          <cell r="Y3713">
            <v>60</v>
          </cell>
          <cell r="Z3713">
            <v>72000</v>
          </cell>
          <cell r="AA3713">
            <v>48000</v>
          </cell>
          <cell r="AB3713">
            <v>1.3056669754931749</v>
          </cell>
          <cell r="AC3713">
            <v>16098.571768308306</v>
          </cell>
          <cell r="AD3713">
            <v>4861.3917683083055</v>
          </cell>
          <cell r="AE3713">
            <v>68765.601768308305</v>
          </cell>
          <cell r="AF3713">
            <v>20765.601768308305</v>
          </cell>
          <cell r="AG3713">
            <v>716.30835175321147</v>
          </cell>
          <cell r="AH3713">
            <v>666.66666666666663</v>
          </cell>
        </row>
        <row r="3714">
          <cell r="A3714">
            <v>6928</v>
          </cell>
          <cell r="B3714" t="str">
            <v>Насос консальный К 20/30</v>
          </cell>
          <cell r="C3714">
            <v>20</v>
          </cell>
          <cell r="D3714" t="str">
            <v>5</v>
          </cell>
          <cell r="E3714" t="str">
            <v>11.05.05</v>
          </cell>
          <cell r="F3714" t="str">
            <v/>
          </cell>
          <cell r="G3714" t="str">
            <v xml:space="preserve">  .  .</v>
          </cell>
          <cell r="H3714">
            <v>17500</v>
          </cell>
          <cell r="I3714">
            <v>0</v>
          </cell>
          <cell r="J3714">
            <v>0</v>
          </cell>
          <cell r="K3714">
            <v>17500</v>
          </cell>
          <cell r="L3714">
            <v>0</v>
          </cell>
          <cell r="M3714">
            <v>291.67</v>
          </cell>
          <cell r="N3714">
            <v>291.67</v>
          </cell>
          <cell r="O3714">
            <v>8455.51</v>
          </cell>
          <cell r="P3714">
            <v>9044.49</v>
          </cell>
          <cell r="Q3714">
            <v>87.5</v>
          </cell>
          <cell r="R3714">
            <v>123</v>
          </cell>
          <cell r="S3714">
            <v>935</v>
          </cell>
          <cell r="T3714" t="str">
            <v>Амортизация Очистка сточной жидкости</v>
          </cell>
          <cell r="U3714">
            <v>44160</v>
          </cell>
          <cell r="V3714">
            <v>9</v>
          </cell>
          <cell r="W3714">
            <v>6</v>
          </cell>
          <cell r="X3714">
            <v>3</v>
          </cell>
          <cell r="Y3714">
            <v>66.666666666666657</v>
          </cell>
          <cell r="Z3714">
            <v>29440</v>
          </cell>
          <cell r="AA3714">
            <v>14720</v>
          </cell>
          <cell r="AB3714">
            <v>1.6275102299853281</v>
          </cell>
          <cell r="AC3714">
            <v>10981.429024743244</v>
          </cell>
          <cell r="AD3714">
            <v>5305.9190247432416</v>
          </cell>
          <cell r="AE3714">
            <v>28481.429024743244</v>
          </cell>
          <cell r="AF3714">
            <v>13761.429024743242</v>
          </cell>
          <cell r="AG3714">
            <v>474.69048374572071</v>
          </cell>
          <cell r="AH3714">
            <v>408.88888888888891</v>
          </cell>
        </row>
        <row r="3715">
          <cell r="A3715">
            <v>6929</v>
          </cell>
          <cell r="B3715" t="str">
            <v>Насос консальный К 20/30 с эл.двигателем</v>
          </cell>
          <cell r="C3715">
            <v>20</v>
          </cell>
          <cell r="D3715" t="str">
            <v>5</v>
          </cell>
          <cell r="E3715" t="str">
            <v>11.05.05</v>
          </cell>
          <cell r="F3715" t="str">
            <v/>
          </cell>
          <cell r="G3715" t="str">
            <v xml:space="preserve">  .  .</v>
          </cell>
          <cell r="H3715">
            <v>14712.59</v>
          </cell>
          <cell r="I3715">
            <v>0</v>
          </cell>
          <cell r="J3715">
            <v>0</v>
          </cell>
          <cell r="K3715">
            <v>14712.59</v>
          </cell>
          <cell r="L3715">
            <v>0</v>
          </cell>
          <cell r="M3715">
            <v>245.21</v>
          </cell>
          <cell r="N3715">
            <v>245.21</v>
          </cell>
          <cell r="O3715">
            <v>7108.63</v>
          </cell>
          <cell r="P3715">
            <v>7603.96</v>
          </cell>
          <cell r="Q3715">
            <v>73.56</v>
          </cell>
          <cell r="R3715">
            <v>123</v>
          </cell>
          <cell r="S3715">
            <v>935</v>
          </cell>
          <cell r="T3715" t="str">
            <v>Амортизация (водопровод)</v>
          </cell>
          <cell r="U3715">
            <v>44160</v>
          </cell>
          <cell r="V3715">
            <v>9</v>
          </cell>
          <cell r="W3715">
            <v>6</v>
          </cell>
          <cell r="X3715">
            <v>3</v>
          </cell>
          <cell r="Y3715">
            <v>66.666666666666657</v>
          </cell>
          <cell r="Z3715">
            <v>29440</v>
          </cell>
          <cell r="AA3715">
            <v>14720</v>
          </cell>
          <cell r="AB3715">
            <v>1.9358334341579913</v>
          </cell>
          <cell r="AC3715">
            <v>13768.533625058521</v>
          </cell>
          <cell r="AD3715">
            <v>6652.4936250585206</v>
          </cell>
          <cell r="AE3715">
            <v>28481.123625058521</v>
          </cell>
          <cell r="AF3715">
            <v>13761.123625058521</v>
          </cell>
          <cell r="AG3715">
            <v>474.68539375097527</v>
          </cell>
          <cell r="AH3715">
            <v>408.88888888888891</v>
          </cell>
        </row>
        <row r="3716">
          <cell r="A3716">
            <v>6930</v>
          </cell>
          <cell r="B3716" t="str">
            <v>Насос консальный К 20/30 с эл.двигателем</v>
          </cell>
          <cell r="C3716">
            <v>20</v>
          </cell>
          <cell r="D3716" t="str">
            <v>5</v>
          </cell>
          <cell r="E3716" t="str">
            <v>11.05.05</v>
          </cell>
          <cell r="F3716" t="str">
            <v/>
          </cell>
          <cell r="G3716" t="str">
            <v xml:space="preserve">  .  .</v>
          </cell>
          <cell r="H3716">
            <v>14712.59</v>
          </cell>
          <cell r="I3716">
            <v>0</v>
          </cell>
          <cell r="J3716">
            <v>0</v>
          </cell>
          <cell r="K3716">
            <v>14712.59</v>
          </cell>
          <cell r="L3716">
            <v>0</v>
          </cell>
          <cell r="M3716">
            <v>245.21</v>
          </cell>
          <cell r="N3716">
            <v>245.21</v>
          </cell>
          <cell r="O3716">
            <v>7108.63</v>
          </cell>
          <cell r="P3716">
            <v>7603.96</v>
          </cell>
          <cell r="Q3716">
            <v>73.56</v>
          </cell>
          <cell r="R3716">
            <v>123</v>
          </cell>
          <cell r="S3716">
            <v>935</v>
          </cell>
          <cell r="T3716" t="str">
            <v>Амортизация (водопровод)</v>
          </cell>
          <cell r="U3716">
            <v>44160</v>
          </cell>
          <cell r="V3716">
            <v>9</v>
          </cell>
          <cell r="W3716">
            <v>6</v>
          </cell>
          <cell r="X3716">
            <v>3</v>
          </cell>
          <cell r="Y3716">
            <v>66.666666666666657</v>
          </cell>
          <cell r="Z3716">
            <v>29440</v>
          </cell>
          <cell r="AA3716">
            <v>14720</v>
          </cell>
          <cell r="AB3716">
            <v>1.9358334341579913</v>
          </cell>
          <cell r="AC3716">
            <v>13768.533625058521</v>
          </cell>
          <cell r="AD3716">
            <v>6652.4936250585206</v>
          </cell>
          <cell r="AE3716">
            <v>28481.123625058521</v>
          </cell>
          <cell r="AF3716">
            <v>13761.123625058521</v>
          </cell>
          <cell r="AG3716">
            <v>474.68539375097527</v>
          </cell>
          <cell r="AH3716">
            <v>408.88888888888891</v>
          </cell>
        </row>
        <row r="3717">
          <cell r="A3717">
            <v>6931</v>
          </cell>
          <cell r="B3717" t="str">
            <v>Насос консальный К 20/30</v>
          </cell>
          <cell r="C3717">
            <v>20</v>
          </cell>
          <cell r="D3717" t="str">
            <v>5</v>
          </cell>
          <cell r="E3717" t="str">
            <v>11.05.05</v>
          </cell>
          <cell r="F3717" t="str">
            <v/>
          </cell>
          <cell r="G3717" t="str">
            <v xml:space="preserve">  .  .</v>
          </cell>
          <cell r="H3717">
            <v>16916.75</v>
          </cell>
          <cell r="I3717">
            <v>0</v>
          </cell>
          <cell r="J3717">
            <v>0</v>
          </cell>
          <cell r="K3717">
            <v>16916.75</v>
          </cell>
          <cell r="L3717">
            <v>0</v>
          </cell>
          <cell r="M3717">
            <v>281.95</v>
          </cell>
          <cell r="N3717">
            <v>281.95</v>
          </cell>
          <cell r="O3717">
            <v>8173.73</v>
          </cell>
          <cell r="P3717">
            <v>8743.02</v>
          </cell>
          <cell r="Q3717">
            <v>84.58</v>
          </cell>
          <cell r="R3717">
            <v>123</v>
          </cell>
          <cell r="S3717">
            <v>935</v>
          </cell>
          <cell r="T3717" t="str">
            <v>Амортизация Очистка сточной жидкости</v>
          </cell>
          <cell r="U3717">
            <v>44160</v>
          </cell>
          <cell r="V3717">
            <v>9</v>
          </cell>
          <cell r="W3717">
            <v>6</v>
          </cell>
          <cell r="X3717">
            <v>3</v>
          </cell>
          <cell r="Y3717">
            <v>66.666666666666657</v>
          </cell>
          <cell r="Z3717">
            <v>29440</v>
          </cell>
          <cell r="AA3717">
            <v>14720</v>
          </cell>
          <cell r="AB3717">
            <v>1.6836287690065903</v>
          </cell>
          <cell r="AC3717">
            <v>11564.776978092235</v>
          </cell>
          <cell r="AD3717">
            <v>5587.7969780922376</v>
          </cell>
          <cell r="AE3717">
            <v>28481.526978092235</v>
          </cell>
          <cell r="AF3717">
            <v>13761.526978092237</v>
          </cell>
          <cell r="AG3717">
            <v>474.69211630153723</v>
          </cell>
          <cell r="AH3717">
            <v>408.88888888888891</v>
          </cell>
        </row>
        <row r="3718">
          <cell r="A3718">
            <v>6932</v>
          </cell>
          <cell r="B3718" t="str">
            <v>Лебедка ЛШВ-1</v>
          </cell>
          <cell r="C3718">
            <v>15</v>
          </cell>
          <cell r="D3718" t="str">
            <v>7</v>
          </cell>
          <cell r="E3718" t="str">
            <v>11.05.05</v>
          </cell>
          <cell r="F3718" t="str">
            <v/>
          </cell>
          <cell r="G3718" t="str">
            <v xml:space="preserve">  .  .</v>
          </cell>
          <cell r="H3718">
            <v>140000</v>
          </cell>
          <cell r="I3718">
            <v>0</v>
          </cell>
          <cell r="J3718">
            <v>0</v>
          </cell>
          <cell r="K3718">
            <v>140000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140000</v>
          </cell>
          <cell r="Q3718">
            <v>700</v>
          </cell>
          <cell r="R3718">
            <v>123</v>
          </cell>
          <cell r="S3718" t="str">
            <v/>
          </cell>
          <cell r="T3718" t="str">
            <v/>
          </cell>
          <cell r="U3718">
            <v>74800</v>
          </cell>
          <cell r="V3718">
            <v>7</v>
          </cell>
          <cell r="W3718">
            <v>2</v>
          </cell>
          <cell r="X3718">
            <v>5</v>
          </cell>
          <cell r="Y3718">
            <v>28.571428571428569</v>
          </cell>
          <cell r="Z3718">
            <v>21371.428571428569</v>
          </cell>
          <cell r="AA3718">
            <v>53428.571428571435</v>
          </cell>
          <cell r="AB3718">
            <v>0.38163265306122451</v>
          </cell>
          <cell r="AC3718">
            <v>-86571.428571428565</v>
          </cell>
          <cell r="AD3718">
            <v>0</v>
          </cell>
          <cell r="AE3718">
            <v>53428.571428571435</v>
          </cell>
          <cell r="AF3718">
            <v>0</v>
          </cell>
          <cell r="AG3718">
            <v>667.85714285714289</v>
          </cell>
          <cell r="AH3718">
            <v>890.47619047619048</v>
          </cell>
        </row>
        <row r="3719">
          <cell r="A3719">
            <v>6933</v>
          </cell>
          <cell r="B3719" t="str">
            <v>Трансформатор сварочный ТДМ-500</v>
          </cell>
          <cell r="C3719">
            <v>10</v>
          </cell>
          <cell r="D3719" t="str">
            <v>10</v>
          </cell>
          <cell r="E3719" t="str">
            <v>11.05.05</v>
          </cell>
          <cell r="F3719" t="str">
            <v/>
          </cell>
          <cell r="G3719" t="str">
            <v xml:space="preserve">  .  .</v>
          </cell>
          <cell r="H3719">
            <v>42543</v>
          </cell>
          <cell r="I3719">
            <v>0</v>
          </cell>
          <cell r="J3719">
            <v>0</v>
          </cell>
          <cell r="K3719">
            <v>42543</v>
          </cell>
          <cell r="L3719">
            <v>0</v>
          </cell>
          <cell r="M3719">
            <v>354.53</v>
          </cell>
          <cell r="N3719">
            <v>354.53</v>
          </cell>
          <cell r="O3719">
            <v>10277.81</v>
          </cell>
          <cell r="P3719">
            <v>32265.19</v>
          </cell>
          <cell r="Q3719">
            <v>212.72</v>
          </cell>
          <cell r="R3719">
            <v>123</v>
          </cell>
          <cell r="S3719">
            <v>935</v>
          </cell>
          <cell r="T3719" t="str">
            <v>Амортизация Подъем воды</v>
          </cell>
          <cell r="U3719">
            <v>72000</v>
          </cell>
          <cell r="V3719">
            <v>19</v>
          </cell>
          <cell r="W3719">
            <v>11</v>
          </cell>
          <cell r="X3719">
            <v>8</v>
          </cell>
          <cell r="Y3719">
            <v>57.894736842105267</v>
          </cell>
          <cell r="Z3719">
            <v>41684.210526315794</v>
          </cell>
          <cell r="AA3719">
            <v>30315.789473684206</v>
          </cell>
          <cell r="AB3719">
            <v>0.93958192943181829</v>
          </cell>
          <cell r="AC3719">
            <v>-2570.3659761821546</v>
          </cell>
          <cell r="AD3719">
            <v>-620.965449866364</v>
          </cell>
          <cell r="AE3719">
            <v>39972.634023817845</v>
          </cell>
          <cell r="AF3719">
            <v>9656.8445501336355</v>
          </cell>
          <cell r="AG3719">
            <v>333.10528353181536</v>
          </cell>
          <cell r="AH3719">
            <v>315.78947368421052</v>
          </cell>
        </row>
        <row r="3720">
          <cell r="A3720">
            <v>6934</v>
          </cell>
          <cell r="B3720" t="str">
            <v>Трансформатор сварочный ТДМ-500</v>
          </cell>
          <cell r="C3720">
            <v>10</v>
          </cell>
          <cell r="D3720" t="str">
            <v>10</v>
          </cell>
          <cell r="E3720" t="str">
            <v>29.07.05</v>
          </cell>
          <cell r="F3720" t="str">
            <v/>
          </cell>
          <cell r="G3720" t="str">
            <v xml:space="preserve">  .  .</v>
          </cell>
          <cell r="H3720">
            <v>44805.95</v>
          </cell>
          <cell r="I3720">
            <v>0</v>
          </cell>
          <cell r="J3720">
            <v>0</v>
          </cell>
          <cell r="K3720">
            <v>44805.95</v>
          </cell>
          <cell r="L3720">
            <v>0</v>
          </cell>
          <cell r="M3720">
            <v>373.38</v>
          </cell>
          <cell r="N3720">
            <v>373.38</v>
          </cell>
          <cell r="O3720">
            <v>10077.540000000001</v>
          </cell>
          <cell r="P3720">
            <v>34728.410000000003</v>
          </cell>
          <cell r="Q3720">
            <v>224.03</v>
          </cell>
          <cell r="R3720">
            <v>123</v>
          </cell>
          <cell r="S3720">
            <v>935</v>
          </cell>
          <cell r="T3720" t="str">
            <v>амортизация (Очистка воды)</v>
          </cell>
          <cell r="U3720">
            <v>72000</v>
          </cell>
          <cell r="V3720">
            <v>19</v>
          </cell>
          <cell r="W3720">
            <v>11</v>
          </cell>
          <cell r="X3720">
            <v>8</v>
          </cell>
          <cell r="Y3720">
            <v>57.894736842105267</v>
          </cell>
          <cell r="Z3720">
            <v>41684.210526315794</v>
          </cell>
          <cell r="AA3720">
            <v>30315.789473684206</v>
          </cell>
          <cell r="AB3720">
            <v>0.87293917209812377</v>
          </cell>
          <cell r="AC3720">
            <v>-5693.0811019300672</v>
          </cell>
          <cell r="AD3720">
            <v>-1280.4605756142737</v>
          </cell>
          <cell r="AE3720">
            <v>39112.86889806993</v>
          </cell>
          <cell r="AF3720">
            <v>8797.0794243857272</v>
          </cell>
          <cell r="AG3720">
            <v>325.94057415058273</v>
          </cell>
          <cell r="AH3720">
            <v>315.78947368421052</v>
          </cell>
        </row>
        <row r="3721">
          <cell r="A3721">
            <v>6935</v>
          </cell>
          <cell r="B3721" t="str">
            <v>Генератор сварочный №3</v>
          </cell>
          <cell r="C3721">
            <v>10</v>
          </cell>
          <cell r="D3721" t="str">
            <v>10</v>
          </cell>
          <cell r="E3721" t="str">
            <v>11.05.05</v>
          </cell>
          <cell r="F3721" t="str">
            <v/>
          </cell>
          <cell r="G3721" t="str">
            <v xml:space="preserve">  .  .</v>
          </cell>
          <cell r="H3721">
            <v>135057.57</v>
          </cell>
          <cell r="I3721">
            <v>0</v>
          </cell>
          <cell r="J3721">
            <v>0</v>
          </cell>
          <cell r="K3721">
            <v>135057.57</v>
          </cell>
          <cell r="L3721">
            <v>0</v>
          </cell>
          <cell r="M3721">
            <v>1125.48</v>
          </cell>
          <cell r="N3721">
            <v>1125.48</v>
          </cell>
          <cell r="O3721">
            <v>32627.66</v>
          </cell>
          <cell r="P3721">
            <v>102429.91</v>
          </cell>
          <cell r="Q3721">
            <v>675.29</v>
          </cell>
          <cell r="R3721">
            <v>123</v>
          </cell>
          <cell r="S3721">
            <v>935</v>
          </cell>
          <cell r="T3721" t="str">
            <v>Амортизация Подъем воды</v>
          </cell>
          <cell r="U3721">
            <v>64000</v>
          </cell>
          <cell r="V3721">
            <v>19</v>
          </cell>
          <cell r="W3721">
            <v>11</v>
          </cell>
          <cell r="X3721">
            <v>8</v>
          </cell>
          <cell r="Y3721">
            <v>57.894736842105267</v>
          </cell>
          <cell r="Z3721">
            <v>37052.631578947367</v>
          </cell>
          <cell r="AA3721">
            <v>26947.368421052633</v>
          </cell>
          <cell r="AB3721">
            <v>0.2630810514336353</v>
          </cell>
          <cell r="AC3721">
            <v>-99526.48248032821</v>
          </cell>
          <cell r="AD3721">
            <v>-24043.940901380833</v>
          </cell>
          <cell r="AE3721">
            <v>35531.087519671797</v>
          </cell>
          <cell r="AF3721">
            <v>8583.7190986191672</v>
          </cell>
          <cell r="AG3721">
            <v>296.09239599726499</v>
          </cell>
          <cell r="AH3721">
            <v>280.70175438596488</v>
          </cell>
        </row>
        <row r="3722">
          <cell r="A3722">
            <v>6936</v>
          </cell>
          <cell r="B3722" t="str">
            <v>Насосный агрегат СД-450/95</v>
          </cell>
          <cell r="C3722">
            <v>12.5</v>
          </cell>
          <cell r="D3722" t="str">
            <v>8</v>
          </cell>
          <cell r="E3722" t="str">
            <v>11.05.05</v>
          </cell>
          <cell r="F3722" t="str">
            <v/>
          </cell>
          <cell r="G3722" t="str">
            <v xml:space="preserve">  .  .</v>
          </cell>
          <cell r="H3722">
            <v>2011493.62</v>
          </cell>
          <cell r="I3722">
            <v>0</v>
          </cell>
          <cell r="J3722">
            <v>0</v>
          </cell>
          <cell r="K3722">
            <v>2011493.62</v>
          </cell>
          <cell r="L3722">
            <v>0</v>
          </cell>
          <cell r="M3722">
            <v>20953.060000000001</v>
          </cell>
          <cell r="N3722">
            <v>20953.060000000001</v>
          </cell>
          <cell r="O3722">
            <v>607429.19999999995</v>
          </cell>
          <cell r="P3722">
            <v>1404064.42</v>
          </cell>
          <cell r="Q3722">
            <v>10057.469999999999</v>
          </cell>
          <cell r="R3722">
            <v>123</v>
          </cell>
          <cell r="S3722">
            <v>935</v>
          </cell>
          <cell r="T3722" t="str">
            <v>Амортизация Перекачка сточной жидкости</v>
          </cell>
          <cell r="U3722">
            <v>1450000</v>
          </cell>
          <cell r="V3722">
            <v>19</v>
          </cell>
          <cell r="W3722">
            <v>9</v>
          </cell>
          <cell r="X3722">
            <v>10</v>
          </cell>
          <cell r="Y3722">
            <v>47.368421052631575</v>
          </cell>
          <cell r="Z3722">
            <v>686842.10526315786</v>
          </cell>
          <cell r="AA3722">
            <v>763157.89473684214</v>
          </cell>
          <cell r="AB3722">
            <v>0.54353481497440281</v>
          </cell>
          <cell r="AC3722">
            <v>-918176.80743110832</v>
          </cell>
          <cell r="AD3722">
            <v>-277270.28216795047</v>
          </cell>
          <cell r="AE3722">
            <v>1093316.8125688918</v>
          </cell>
          <cell r="AF3722">
            <v>330158.91783204948</v>
          </cell>
          <cell r="AG3722">
            <v>11388.716797592622</v>
          </cell>
          <cell r="AH3722">
            <v>6359.6491228070181</v>
          </cell>
        </row>
        <row r="3723">
          <cell r="A3723">
            <v>6937</v>
          </cell>
          <cell r="B3723" t="str">
            <v>Сварочный трансформатор ТДМ-503</v>
          </cell>
          <cell r="C3723">
            <v>10</v>
          </cell>
          <cell r="D3723" t="str">
            <v>10</v>
          </cell>
          <cell r="E3723" t="str">
            <v>11.05.05</v>
          </cell>
          <cell r="F3723" t="str">
            <v/>
          </cell>
          <cell r="G3723" t="str">
            <v xml:space="preserve">  .  .</v>
          </cell>
          <cell r="H3723">
            <v>42995.59</v>
          </cell>
          <cell r="I3723">
            <v>0</v>
          </cell>
          <cell r="J3723">
            <v>0</v>
          </cell>
          <cell r="K3723">
            <v>42995.59</v>
          </cell>
          <cell r="L3723">
            <v>0</v>
          </cell>
          <cell r="M3723">
            <v>358.3</v>
          </cell>
          <cell r="N3723">
            <v>358.3</v>
          </cell>
          <cell r="O3723">
            <v>10387.120000000001</v>
          </cell>
          <cell r="P3723">
            <v>32608.47</v>
          </cell>
          <cell r="Q3723">
            <v>214.98</v>
          </cell>
          <cell r="R3723">
            <v>123</v>
          </cell>
          <cell r="S3723">
            <v>935</v>
          </cell>
          <cell r="T3723" t="str">
            <v>Амортизация (водопровод)</v>
          </cell>
          <cell r="U3723">
            <v>60000</v>
          </cell>
          <cell r="V3723">
            <v>10</v>
          </cell>
          <cell r="W3723">
            <v>2</v>
          </cell>
          <cell r="X3723">
            <v>8</v>
          </cell>
          <cell r="Y3723">
            <v>20</v>
          </cell>
          <cell r="Z3723">
            <v>12000</v>
          </cell>
          <cell r="AA3723">
            <v>48000</v>
          </cell>
          <cell r="AB3723">
            <v>1.4720101863104893</v>
          </cell>
          <cell r="AC3723">
            <v>20294.35644642941</v>
          </cell>
          <cell r="AD3723">
            <v>4902.8264464294098</v>
          </cell>
          <cell r="AE3723">
            <v>63289.946446429407</v>
          </cell>
          <cell r="AF3723">
            <v>15289.946446429411</v>
          </cell>
          <cell r="AG3723">
            <v>527.41622038691173</v>
          </cell>
          <cell r="AH3723">
            <v>500</v>
          </cell>
        </row>
        <row r="3724">
          <cell r="A3724">
            <v>6938</v>
          </cell>
          <cell r="B3724" t="str">
            <v>Вентилятор № 2</v>
          </cell>
          <cell r="C3724">
            <v>10</v>
          </cell>
          <cell r="D3724" t="str">
            <v>10</v>
          </cell>
          <cell r="E3724" t="str">
            <v>11.05.05</v>
          </cell>
          <cell r="F3724" t="str">
            <v/>
          </cell>
          <cell r="G3724" t="str">
            <v xml:space="preserve">  .  .</v>
          </cell>
          <cell r="H3724">
            <v>23634.97</v>
          </cell>
          <cell r="I3724">
            <v>0</v>
          </cell>
          <cell r="J3724">
            <v>0</v>
          </cell>
          <cell r="K3724">
            <v>23634.97</v>
          </cell>
          <cell r="L3724">
            <v>0</v>
          </cell>
          <cell r="M3724">
            <v>196.96</v>
          </cell>
          <cell r="N3724">
            <v>196.96</v>
          </cell>
          <cell r="O3724">
            <v>5709.86</v>
          </cell>
          <cell r="P3724">
            <v>17925.11</v>
          </cell>
          <cell r="Q3724">
            <v>118.17</v>
          </cell>
          <cell r="R3724">
            <v>123</v>
          </cell>
          <cell r="S3724">
            <v>935</v>
          </cell>
          <cell r="T3724" t="str">
            <v>Амортизация Перекачка сточной жидкости</v>
          </cell>
          <cell r="U3724">
            <v>40832</v>
          </cell>
          <cell r="V3724">
            <v>19</v>
          </cell>
          <cell r="W3724">
            <v>11</v>
          </cell>
          <cell r="X3724">
            <v>8</v>
          </cell>
          <cell r="Y3724">
            <v>57.894736842105267</v>
          </cell>
          <cell r="Z3724">
            <v>23639.578947368424</v>
          </cell>
          <cell r="AA3724">
            <v>17192.421052631576</v>
          </cell>
          <cell r="AB3724">
            <v>0.95912499575353094</v>
          </cell>
          <cell r="AC3724">
            <v>-966.07949911517062</v>
          </cell>
          <cell r="AD3724">
            <v>-233.39055174674377</v>
          </cell>
          <cell r="AE3724">
            <v>22668.890500884831</v>
          </cell>
          <cell r="AF3724">
            <v>5476.4694482532559</v>
          </cell>
          <cell r="AG3724">
            <v>188.90742084070689</v>
          </cell>
          <cell r="AH3724">
            <v>179.08771929824562</v>
          </cell>
        </row>
        <row r="3725">
          <cell r="A3725">
            <v>6939</v>
          </cell>
          <cell r="B3725" t="str">
            <v>Вентилятор № 2</v>
          </cell>
          <cell r="C3725">
            <v>10</v>
          </cell>
          <cell r="D3725" t="str">
            <v>10</v>
          </cell>
          <cell r="E3725" t="str">
            <v>11.05.05</v>
          </cell>
          <cell r="F3725" t="str">
            <v/>
          </cell>
          <cell r="G3725" t="str">
            <v xml:space="preserve">  .  .</v>
          </cell>
          <cell r="H3725">
            <v>23634.97</v>
          </cell>
          <cell r="I3725">
            <v>0</v>
          </cell>
          <cell r="J3725">
            <v>0</v>
          </cell>
          <cell r="K3725">
            <v>23634.97</v>
          </cell>
          <cell r="L3725">
            <v>0</v>
          </cell>
          <cell r="M3725">
            <v>196.96</v>
          </cell>
          <cell r="N3725">
            <v>196.96</v>
          </cell>
          <cell r="O3725">
            <v>5709.86</v>
          </cell>
          <cell r="P3725">
            <v>17925.11</v>
          </cell>
          <cell r="Q3725">
            <v>118.17</v>
          </cell>
          <cell r="R3725">
            <v>123</v>
          </cell>
          <cell r="S3725">
            <v>935</v>
          </cell>
          <cell r="T3725" t="str">
            <v>Амортизация Перекачка сточной жидкости</v>
          </cell>
          <cell r="U3725">
            <v>40832</v>
          </cell>
          <cell r="V3725">
            <v>19</v>
          </cell>
          <cell r="W3725">
            <v>11</v>
          </cell>
          <cell r="X3725">
            <v>8</v>
          </cell>
          <cell r="Y3725">
            <v>57.894736842105267</v>
          </cell>
          <cell r="Z3725">
            <v>23639.578947368424</v>
          </cell>
          <cell r="AA3725">
            <v>17192.421052631576</v>
          </cell>
          <cell r="AB3725">
            <v>0.95912499575353094</v>
          </cell>
          <cell r="AC3725">
            <v>-966.07949911517062</v>
          </cell>
          <cell r="AD3725">
            <v>-233.39055174674377</v>
          </cell>
          <cell r="AE3725">
            <v>22668.890500884831</v>
          </cell>
          <cell r="AF3725">
            <v>5476.4694482532559</v>
          </cell>
          <cell r="AG3725">
            <v>188.90742084070689</v>
          </cell>
          <cell r="AH3725">
            <v>179.08771929824562</v>
          </cell>
        </row>
        <row r="3726">
          <cell r="A3726">
            <v>6940</v>
          </cell>
          <cell r="B3726" t="str">
            <v>Вентилятор № 2</v>
          </cell>
          <cell r="C3726">
            <v>10</v>
          </cell>
          <cell r="D3726" t="str">
            <v>10</v>
          </cell>
          <cell r="E3726" t="str">
            <v>11.05.05</v>
          </cell>
          <cell r="F3726" t="str">
            <v/>
          </cell>
          <cell r="G3726" t="str">
            <v xml:space="preserve">  .  .</v>
          </cell>
          <cell r="H3726">
            <v>23634.97</v>
          </cell>
          <cell r="I3726">
            <v>0</v>
          </cell>
          <cell r="J3726">
            <v>0</v>
          </cell>
          <cell r="K3726">
            <v>23634.97</v>
          </cell>
          <cell r="L3726">
            <v>0</v>
          </cell>
          <cell r="M3726">
            <v>196.96</v>
          </cell>
          <cell r="N3726">
            <v>196.96</v>
          </cell>
          <cell r="O3726">
            <v>5709.86</v>
          </cell>
          <cell r="P3726">
            <v>17925.11</v>
          </cell>
          <cell r="Q3726">
            <v>118.17</v>
          </cell>
          <cell r="R3726">
            <v>123</v>
          </cell>
          <cell r="S3726">
            <v>935</v>
          </cell>
          <cell r="T3726" t="str">
            <v>Амортизация Перекачка сточной жидкости</v>
          </cell>
          <cell r="U3726">
            <v>40832</v>
          </cell>
          <cell r="V3726">
            <v>19</v>
          </cell>
          <cell r="W3726">
            <v>11</v>
          </cell>
          <cell r="X3726">
            <v>8</v>
          </cell>
          <cell r="Y3726">
            <v>57.894736842105267</v>
          </cell>
          <cell r="Z3726">
            <v>23639.578947368424</v>
          </cell>
          <cell r="AA3726">
            <v>17192.421052631576</v>
          </cell>
          <cell r="AB3726">
            <v>0.95912499575353094</v>
          </cell>
          <cell r="AC3726">
            <v>-966.07949911517062</v>
          </cell>
          <cell r="AD3726">
            <v>-233.39055174674377</v>
          </cell>
          <cell r="AE3726">
            <v>22668.890500884831</v>
          </cell>
          <cell r="AF3726">
            <v>5476.4694482532559</v>
          </cell>
          <cell r="AG3726">
            <v>188.90742084070689</v>
          </cell>
          <cell r="AH3726">
            <v>179.08771929824562</v>
          </cell>
        </row>
        <row r="3727">
          <cell r="A3727">
            <v>6941</v>
          </cell>
          <cell r="B3727" t="str">
            <v>Вентилятор № 2</v>
          </cell>
          <cell r="C3727">
            <v>10</v>
          </cell>
          <cell r="D3727" t="str">
            <v>10</v>
          </cell>
          <cell r="E3727" t="str">
            <v>11.05.05</v>
          </cell>
          <cell r="F3727" t="str">
            <v/>
          </cell>
          <cell r="G3727" t="str">
            <v xml:space="preserve">  .  .</v>
          </cell>
          <cell r="H3727">
            <v>23634.97</v>
          </cell>
          <cell r="I3727">
            <v>0</v>
          </cell>
          <cell r="J3727">
            <v>0</v>
          </cell>
          <cell r="K3727">
            <v>23634.97</v>
          </cell>
          <cell r="L3727">
            <v>0</v>
          </cell>
          <cell r="M3727">
            <v>196.96</v>
          </cell>
          <cell r="N3727">
            <v>196.96</v>
          </cell>
          <cell r="O3727">
            <v>5709.86</v>
          </cell>
          <cell r="P3727">
            <v>17925.11</v>
          </cell>
          <cell r="Q3727">
            <v>118.17</v>
          </cell>
          <cell r="R3727">
            <v>123</v>
          </cell>
          <cell r="S3727">
            <v>935</v>
          </cell>
          <cell r="T3727" t="str">
            <v>Амортизация Перекачка сточной жидкости</v>
          </cell>
          <cell r="U3727">
            <v>40832</v>
          </cell>
          <cell r="V3727">
            <v>19</v>
          </cell>
          <cell r="W3727">
            <v>11</v>
          </cell>
          <cell r="X3727">
            <v>8</v>
          </cell>
          <cell r="Y3727">
            <v>57.894736842105267</v>
          </cell>
          <cell r="Z3727">
            <v>23639.578947368424</v>
          </cell>
          <cell r="AA3727">
            <v>17192.421052631576</v>
          </cell>
          <cell r="AB3727">
            <v>0.95912499575353094</v>
          </cell>
          <cell r="AC3727">
            <v>-966.07949911517062</v>
          </cell>
          <cell r="AD3727">
            <v>-233.39055174674377</v>
          </cell>
          <cell r="AE3727">
            <v>22668.890500884831</v>
          </cell>
          <cell r="AF3727">
            <v>5476.4694482532559</v>
          </cell>
          <cell r="AG3727">
            <v>188.90742084070689</v>
          </cell>
          <cell r="AH3727">
            <v>179.08771929824562</v>
          </cell>
        </row>
        <row r="3728">
          <cell r="A3728">
            <v>6942</v>
          </cell>
          <cell r="B3728" t="str">
            <v>Вентилятор № 2</v>
          </cell>
          <cell r="C3728">
            <v>10</v>
          </cell>
          <cell r="D3728" t="str">
            <v>10</v>
          </cell>
          <cell r="E3728" t="str">
            <v>11.05.05</v>
          </cell>
          <cell r="F3728" t="str">
            <v/>
          </cell>
          <cell r="G3728" t="str">
            <v xml:space="preserve">  .  .</v>
          </cell>
          <cell r="H3728">
            <v>23634.97</v>
          </cell>
          <cell r="I3728">
            <v>0</v>
          </cell>
          <cell r="J3728">
            <v>0</v>
          </cell>
          <cell r="K3728">
            <v>23634.97</v>
          </cell>
          <cell r="L3728">
            <v>0</v>
          </cell>
          <cell r="M3728">
            <v>196.96</v>
          </cell>
          <cell r="N3728">
            <v>196.96</v>
          </cell>
          <cell r="O3728">
            <v>5709.86</v>
          </cell>
          <cell r="P3728">
            <v>17925.11</v>
          </cell>
          <cell r="Q3728">
            <v>118.17</v>
          </cell>
          <cell r="R3728">
            <v>123</v>
          </cell>
          <cell r="S3728">
            <v>935</v>
          </cell>
          <cell r="T3728" t="str">
            <v>Амортизация Перекачка сточной жидкости</v>
          </cell>
          <cell r="U3728">
            <v>40832</v>
          </cell>
          <cell r="V3728">
            <v>19</v>
          </cell>
          <cell r="W3728">
            <v>11</v>
          </cell>
          <cell r="X3728">
            <v>8</v>
          </cell>
          <cell r="Y3728">
            <v>57.894736842105267</v>
          </cell>
          <cell r="Z3728">
            <v>23639.578947368424</v>
          </cell>
          <cell r="AA3728">
            <v>17192.421052631576</v>
          </cell>
          <cell r="AB3728">
            <v>0.95912499575353094</v>
          </cell>
          <cell r="AC3728">
            <v>-966.07949911517062</v>
          </cell>
          <cell r="AD3728">
            <v>-233.39055174674377</v>
          </cell>
          <cell r="AE3728">
            <v>22668.890500884831</v>
          </cell>
          <cell r="AF3728">
            <v>5476.4694482532559</v>
          </cell>
          <cell r="AG3728">
            <v>188.90742084070689</v>
          </cell>
          <cell r="AH3728">
            <v>179.08771929824562</v>
          </cell>
        </row>
        <row r="3729">
          <cell r="A3729">
            <v>6943</v>
          </cell>
          <cell r="B3729" t="str">
            <v>Вентилятор № 5</v>
          </cell>
          <cell r="C3729">
            <v>10</v>
          </cell>
          <cell r="D3729" t="str">
            <v>10</v>
          </cell>
          <cell r="E3729" t="str">
            <v>11.05.05</v>
          </cell>
          <cell r="F3729" t="str">
            <v/>
          </cell>
          <cell r="G3729" t="str">
            <v xml:space="preserve">  .  .</v>
          </cell>
          <cell r="H3729">
            <v>64152.33</v>
          </cell>
          <cell r="I3729">
            <v>0</v>
          </cell>
          <cell r="J3729">
            <v>0</v>
          </cell>
          <cell r="K3729">
            <v>64152.33</v>
          </cell>
          <cell r="L3729">
            <v>0</v>
          </cell>
          <cell r="M3729">
            <v>534.6</v>
          </cell>
          <cell r="N3729">
            <v>534.6</v>
          </cell>
          <cell r="O3729">
            <v>15498.06</v>
          </cell>
          <cell r="P3729">
            <v>48654.27</v>
          </cell>
          <cell r="Q3729">
            <v>320.76</v>
          </cell>
          <cell r="R3729">
            <v>123</v>
          </cell>
          <cell r="S3729">
            <v>935</v>
          </cell>
          <cell r="T3729" t="str">
            <v>Амортизация Перекачка сточной жидкости</v>
          </cell>
          <cell r="U3729">
            <v>40832</v>
          </cell>
          <cell r="V3729">
            <v>19</v>
          </cell>
          <cell r="W3729">
            <v>11</v>
          </cell>
          <cell r="X3729">
            <v>8</v>
          </cell>
          <cell r="Y3729">
            <v>57.894736842105267</v>
          </cell>
          <cell r="Z3729">
            <v>23639.578947368424</v>
          </cell>
          <cell r="AA3729">
            <v>17192.421052631576</v>
          </cell>
          <cell r="AB3729">
            <v>0.3533589354568793</v>
          </cell>
          <cell r="AC3729">
            <v>-41483.530964121579</v>
          </cell>
          <cell r="AD3729">
            <v>-10021.682016753157</v>
          </cell>
          <cell r="AE3729">
            <v>22668.799035878423</v>
          </cell>
          <cell r="AF3729">
            <v>5476.3779832468426</v>
          </cell>
          <cell r="AG3729">
            <v>188.90665863232016</v>
          </cell>
          <cell r="AH3729">
            <v>179.08771929824562</v>
          </cell>
        </row>
        <row r="3730">
          <cell r="A3730">
            <v>6944</v>
          </cell>
          <cell r="B3730" t="str">
            <v>Вентилятор № 5</v>
          </cell>
          <cell r="C3730">
            <v>10</v>
          </cell>
          <cell r="D3730" t="str">
            <v>10</v>
          </cell>
          <cell r="E3730" t="str">
            <v>11.05.05</v>
          </cell>
          <cell r="F3730" t="str">
            <v/>
          </cell>
          <cell r="G3730" t="str">
            <v xml:space="preserve">  .  .</v>
          </cell>
          <cell r="H3730">
            <v>64152.33</v>
          </cell>
          <cell r="I3730">
            <v>0</v>
          </cell>
          <cell r="J3730">
            <v>0</v>
          </cell>
          <cell r="K3730">
            <v>64152.33</v>
          </cell>
          <cell r="L3730">
            <v>0</v>
          </cell>
          <cell r="M3730">
            <v>534.6</v>
          </cell>
          <cell r="N3730">
            <v>534.6</v>
          </cell>
          <cell r="O3730">
            <v>15498.06</v>
          </cell>
          <cell r="P3730">
            <v>48654.27</v>
          </cell>
          <cell r="Q3730">
            <v>320.76</v>
          </cell>
          <cell r="R3730">
            <v>123</v>
          </cell>
          <cell r="S3730">
            <v>935</v>
          </cell>
          <cell r="T3730" t="str">
            <v>Амортизация Перекачка сточной жидкости</v>
          </cell>
          <cell r="U3730">
            <v>40832</v>
          </cell>
          <cell r="V3730">
            <v>19</v>
          </cell>
          <cell r="W3730">
            <v>11</v>
          </cell>
          <cell r="X3730">
            <v>8</v>
          </cell>
          <cell r="Y3730">
            <v>57.894736842105267</v>
          </cell>
          <cell r="Z3730">
            <v>23639.578947368424</v>
          </cell>
          <cell r="AA3730">
            <v>17192.421052631576</v>
          </cell>
          <cell r="AB3730">
            <v>0.3533589354568793</v>
          </cell>
          <cell r="AC3730">
            <v>-41483.530964121579</v>
          </cell>
          <cell r="AD3730">
            <v>-10021.682016753157</v>
          </cell>
          <cell r="AE3730">
            <v>22668.799035878423</v>
          </cell>
          <cell r="AF3730">
            <v>5476.3779832468426</v>
          </cell>
          <cell r="AG3730">
            <v>188.90665863232016</v>
          </cell>
          <cell r="AH3730">
            <v>179.08771929824562</v>
          </cell>
        </row>
        <row r="3731">
          <cell r="A3731">
            <v>6945</v>
          </cell>
          <cell r="B3731" t="str">
            <v>Вентилятор № 5</v>
          </cell>
          <cell r="C3731">
            <v>10</v>
          </cell>
          <cell r="D3731" t="str">
            <v>10</v>
          </cell>
          <cell r="E3731" t="str">
            <v>11.05.05</v>
          </cell>
          <cell r="F3731" t="str">
            <v/>
          </cell>
          <cell r="G3731" t="str">
            <v xml:space="preserve">  .  .</v>
          </cell>
          <cell r="H3731">
            <v>64152.33</v>
          </cell>
          <cell r="I3731">
            <v>0</v>
          </cell>
          <cell r="J3731">
            <v>0</v>
          </cell>
          <cell r="K3731">
            <v>64152.33</v>
          </cell>
          <cell r="L3731">
            <v>0</v>
          </cell>
          <cell r="M3731">
            <v>534.6</v>
          </cell>
          <cell r="N3731">
            <v>534.6</v>
          </cell>
          <cell r="O3731">
            <v>15498.06</v>
          </cell>
          <cell r="P3731">
            <v>48654.27</v>
          </cell>
          <cell r="Q3731">
            <v>320.76</v>
          </cell>
          <cell r="R3731">
            <v>123</v>
          </cell>
          <cell r="S3731">
            <v>935</v>
          </cell>
          <cell r="T3731" t="str">
            <v>Амортизация Перекачка сточной жидкости</v>
          </cell>
          <cell r="U3731">
            <v>40832</v>
          </cell>
          <cell r="V3731">
            <v>19</v>
          </cell>
          <cell r="W3731">
            <v>11</v>
          </cell>
          <cell r="X3731">
            <v>8</v>
          </cell>
          <cell r="Y3731">
            <v>57.894736842105267</v>
          </cell>
          <cell r="Z3731">
            <v>23639.578947368424</v>
          </cell>
          <cell r="AA3731">
            <v>17192.421052631576</v>
          </cell>
          <cell r="AB3731">
            <v>0.3533589354568793</v>
          </cell>
          <cell r="AC3731">
            <v>-41483.530964121579</v>
          </cell>
          <cell r="AD3731">
            <v>-10021.682016753157</v>
          </cell>
          <cell r="AE3731">
            <v>22668.799035878423</v>
          </cell>
          <cell r="AF3731">
            <v>5476.3779832468426</v>
          </cell>
          <cell r="AG3731">
            <v>188.90665863232016</v>
          </cell>
          <cell r="AH3731">
            <v>179.08771929824562</v>
          </cell>
        </row>
        <row r="3732">
          <cell r="A3732">
            <v>6946</v>
          </cell>
          <cell r="B3732" t="str">
            <v>Вентилятор № 5</v>
          </cell>
          <cell r="C3732">
            <v>10</v>
          </cell>
          <cell r="D3732" t="str">
            <v>10</v>
          </cell>
          <cell r="E3732" t="str">
            <v>11.05.05</v>
          </cell>
          <cell r="F3732" t="str">
            <v/>
          </cell>
          <cell r="G3732" t="str">
            <v xml:space="preserve">  .  .</v>
          </cell>
          <cell r="H3732">
            <v>64152.33</v>
          </cell>
          <cell r="I3732">
            <v>0</v>
          </cell>
          <cell r="J3732">
            <v>0</v>
          </cell>
          <cell r="K3732">
            <v>64152.33</v>
          </cell>
          <cell r="L3732">
            <v>0</v>
          </cell>
          <cell r="M3732">
            <v>534.6</v>
          </cell>
          <cell r="N3732">
            <v>534.6</v>
          </cell>
          <cell r="O3732">
            <v>15498.06</v>
          </cell>
          <cell r="P3732">
            <v>48654.27</v>
          </cell>
          <cell r="Q3732">
            <v>320.76</v>
          </cell>
          <cell r="R3732">
            <v>123</v>
          </cell>
          <cell r="S3732">
            <v>935</v>
          </cell>
          <cell r="T3732" t="str">
            <v>Амортизация Перекачка сточной жидкости</v>
          </cell>
          <cell r="U3732">
            <v>40832</v>
          </cell>
          <cell r="V3732">
            <v>19</v>
          </cell>
          <cell r="W3732">
            <v>11</v>
          </cell>
          <cell r="X3732">
            <v>8</v>
          </cell>
          <cell r="Y3732">
            <v>57.894736842105267</v>
          </cell>
          <cell r="Z3732">
            <v>23639.578947368424</v>
          </cell>
          <cell r="AA3732">
            <v>17192.421052631576</v>
          </cell>
          <cell r="AB3732">
            <v>0.3533589354568793</v>
          </cell>
          <cell r="AC3732">
            <v>-41483.530964121579</v>
          </cell>
          <cell r="AD3732">
            <v>-10021.682016753157</v>
          </cell>
          <cell r="AE3732">
            <v>22668.799035878423</v>
          </cell>
          <cell r="AF3732">
            <v>5476.3779832468426</v>
          </cell>
          <cell r="AG3732">
            <v>188.90665863232016</v>
          </cell>
          <cell r="AH3732">
            <v>179.08771929824562</v>
          </cell>
        </row>
        <row r="3733">
          <cell r="A3733">
            <v>6955</v>
          </cell>
          <cell r="B3733" t="str">
            <v>Копировальный аппарат Ricoh</v>
          </cell>
          <cell r="C3733">
            <v>15</v>
          </cell>
          <cell r="D3733" t="str">
            <v>7</v>
          </cell>
          <cell r="E3733" t="str">
            <v>11.05.05</v>
          </cell>
          <cell r="F3733" t="str">
            <v/>
          </cell>
          <cell r="G3733" t="str">
            <v xml:space="preserve">  .  .</v>
          </cell>
          <cell r="H3733">
            <v>69827.679999999993</v>
          </cell>
          <cell r="I3733">
            <v>0</v>
          </cell>
          <cell r="J3733">
            <v>0</v>
          </cell>
          <cell r="K3733">
            <v>69827.679999999993</v>
          </cell>
          <cell r="L3733">
            <v>0</v>
          </cell>
          <cell r="M3733">
            <v>872.85</v>
          </cell>
          <cell r="N3733">
            <v>872.85</v>
          </cell>
          <cell r="O3733">
            <v>25303.91</v>
          </cell>
          <cell r="P3733">
            <v>44523.77</v>
          </cell>
          <cell r="Q3733">
            <v>349.14</v>
          </cell>
          <cell r="R3733">
            <v>123</v>
          </cell>
          <cell r="S3733">
            <v>821.1</v>
          </cell>
          <cell r="T3733" t="str">
            <v>амортизация (канализация)</v>
          </cell>
          <cell r="U3733">
            <v>570000</v>
          </cell>
          <cell r="V3733">
            <v>7</v>
          </cell>
          <cell r="W3733">
            <v>2</v>
          </cell>
          <cell r="X3733">
            <v>5</v>
          </cell>
          <cell r="Y3733">
            <v>28.571428571428569</v>
          </cell>
          <cell r="Z3733">
            <v>162857.14285714284</v>
          </cell>
          <cell r="AA3733">
            <v>407142.85714285716</v>
          </cell>
          <cell r="AB3733">
            <v>9.1443931442206523</v>
          </cell>
          <cell r="AC3733">
            <v>568704.07826883346</v>
          </cell>
          <cell r="AD3733">
            <v>206084.9911259764</v>
          </cell>
          <cell r="AE3733">
            <v>638531.75826883339</v>
          </cell>
          <cell r="AF3733">
            <v>231388.90112597641</v>
          </cell>
          <cell r="AG3733">
            <v>7981.646978360418</v>
          </cell>
          <cell r="AH3733">
            <v>6785.7142857142862</v>
          </cell>
        </row>
        <row r="3734">
          <cell r="A3734">
            <v>6958</v>
          </cell>
          <cell r="B3734" t="str">
            <v>Контейнер</v>
          </cell>
          <cell r="C3734">
            <v>6.5</v>
          </cell>
          <cell r="D3734" t="str">
            <v>15</v>
          </cell>
          <cell r="E3734" t="str">
            <v>11.05.05</v>
          </cell>
          <cell r="F3734" t="str">
            <v/>
          </cell>
          <cell r="G3734" t="str">
            <v xml:space="preserve">  .  .</v>
          </cell>
          <cell r="H3734">
            <v>6448.23</v>
          </cell>
          <cell r="I3734">
            <v>0</v>
          </cell>
          <cell r="J3734">
            <v>0</v>
          </cell>
          <cell r="K3734">
            <v>6448.23</v>
          </cell>
          <cell r="L3734">
            <v>0</v>
          </cell>
          <cell r="M3734">
            <v>34.93</v>
          </cell>
          <cell r="N3734">
            <v>34.93</v>
          </cell>
          <cell r="O3734">
            <v>1035.5999999999999</v>
          </cell>
          <cell r="P3734">
            <v>5412.63</v>
          </cell>
          <cell r="Q3734">
            <v>32.24</v>
          </cell>
          <cell r="R3734">
            <v>125</v>
          </cell>
          <cell r="S3734">
            <v>821.1</v>
          </cell>
          <cell r="T3734" t="str">
            <v>амортизация (канализация)</v>
          </cell>
          <cell r="U3734">
            <v>8000</v>
          </cell>
          <cell r="V3734">
            <v>15</v>
          </cell>
          <cell r="W3734">
            <v>2</v>
          </cell>
          <cell r="X3734">
            <v>13</v>
          </cell>
          <cell r="Y3734">
            <v>13.333333333333334</v>
          </cell>
          <cell r="Z3734">
            <v>1066.6666666666667</v>
          </cell>
          <cell r="AA3734">
            <v>6933.333333333333</v>
          </cell>
          <cell r="AB3734">
            <v>1.2809546067869655</v>
          </cell>
          <cell r="AC3734">
            <v>1811.6599241219137</v>
          </cell>
          <cell r="AD3734">
            <v>290.95659078858148</v>
          </cell>
          <cell r="AE3734">
            <v>8259.8899241219133</v>
          </cell>
          <cell r="AF3734">
            <v>1326.5565907885814</v>
          </cell>
          <cell r="AG3734">
            <v>44.741070422327027</v>
          </cell>
          <cell r="AH3734">
            <v>44.44444444444445</v>
          </cell>
        </row>
        <row r="3735">
          <cell r="A3735">
            <v>6959</v>
          </cell>
          <cell r="B3735" t="str">
            <v>Контейнер</v>
          </cell>
          <cell r="C3735">
            <v>6.5</v>
          </cell>
          <cell r="D3735" t="str">
            <v>15</v>
          </cell>
          <cell r="E3735" t="str">
            <v>11.05.05</v>
          </cell>
          <cell r="F3735" t="str">
            <v/>
          </cell>
          <cell r="G3735" t="str">
            <v xml:space="preserve">  .  .</v>
          </cell>
          <cell r="H3735">
            <v>6896.55</v>
          </cell>
          <cell r="I3735">
            <v>0</v>
          </cell>
          <cell r="J3735">
            <v>0</v>
          </cell>
          <cell r="K3735">
            <v>6896.55</v>
          </cell>
          <cell r="L3735">
            <v>0</v>
          </cell>
          <cell r="M3735">
            <v>37.36</v>
          </cell>
          <cell r="N3735">
            <v>37.36</v>
          </cell>
          <cell r="O3735">
            <v>1059.9000000000001</v>
          </cell>
          <cell r="P3735">
            <v>5836.65</v>
          </cell>
          <cell r="Q3735">
            <v>34.479999999999997</v>
          </cell>
          <cell r="R3735">
            <v>125</v>
          </cell>
          <cell r="S3735">
            <v>821.1</v>
          </cell>
          <cell r="T3735" t="str">
            <v>амортизация (канализация)</v>
          </cell>
          <cell r="U3735">
            <v>8000</v>
          </cell>
          <cell r="V3735">
            <v>15</v>
          </cell>
          <cell r="W3735">
            <v>2</v>
          </cell>
          <cell r="X3735">
            <v>13</v>
          </cell>
          <cell r="Y3735">
            <v>13.333333333333334</v>
          </cell>
          <cell r="Z3735">
            <v>1066.6666666666667</v>
          </cell>
          <cell r="AA3735">
            <v>6933.333333333333</v>
          </cell>
          <cell r="AB3735">
            <v>1.1878960248315957</v>
          </cell>
          <cell r="AC3735">
            <v>1295.834330052342</v>
          </cell>
          <cell r="AD3735">
            <v>199.15099671900839</v>
          </cell>
          <cell r="AE3735">
            <v>8192.3843300523422</v>
          </cell>
          <cell r="AF3735">
            <v>1259.0509967190085</v>
          </cell>
          <cell r="AG3735">
            <v>44.375415121116852</v>
          </cell>
          <cell r="AH3735">
            <v>44.44444444444445</v>
          </cell>
        </row>
        <row r="3736">
          <cell r="A3736">
            <v>6960</v>
          </cell>
          <cell r="B3736" t="str">
            <v>Контейнер</v>
          </cell>
          <cell r="C3736">
            <v>6.5</v>
          </cell>
          <cell r="D3736" t="str">
            <v>15</v>
          </cell>
          <cell r="E3736" t="str">
            <v>11.05.05</v>
          </cell>
          <cell r="F3736" t="str">
            <v/>
          </cell>
          <cell r="G3736" t="str">
            <v xml:space="preserve">  .  .</v>
          </cell>
          <cell r="H3736">
            <v>5925.19</v>
          </cell>
          <cell r="I3736">
            <v>0</v>
          </cell>
          <cell r="J3736">
            <v>0</v>
          </cell>
          <cell r="K3736">
            <v>5925.19</v>
          </cell>
          <cell r="L3736">
            <v>0</v>
          </cell>
          <cell r="M3736">
            <v>32.090000000000003</v>
          </cell>
          <cell r="N3736">
            <v>32.090000000000003</v>
          </cell>
          <cell r="O3736">
            <v>930.29</v>
          </cell>
          <cell r="P3736">
            <v>4994.8999999999996</v>
          </cell>
          <cell r="Q3736">
            <v>29.63</v>
          </cell>
          <cell r="R3736">
            <v>125</v>
          </cell>
          <cell r="S3736">
            <v>821.1</v>
          </cell>
          <cell r="T3736" t="str">
            <v>амортизация (канализация)</v>
          </cell>
          <cell r="U3736">
            <v>8000</v>
          </cell>
          <cell r="V3736">
            <v>15</v>
          </cell>
          <cell r="W3736">
            <v>2</v>
          </cell>
          <cell r="X3736">
            <v>13</v>
          </cell>
          <cell r="Y3736">
            <v>13.333333333333334</v>
          </cell>
          <cell r="Z3736">
            <v>1066.6666666666667</v>
          </cell>
          <cell r="AA3736">
            <v>6933.333333333333</v>
          </cell>
          <cell r="AB3736">
            <v>1.3880825108277111</v>
          </cell>
          <cell r="AC3736">
            <v>2299.4626123312455</v>
          </cell>
          <cell r="AD3736">
            <v>361.02927899791121</v>
          </cell>
          <cell r="AE3736">
            <v>8224.6526123312451</v>
          </cell>
          <cell r="AF3736">
            <v>1291.3192789979112</v>
          </cell>
          <cell r="AG3736">
            <v>44.550201650127576</v>
          </cell>
          <cell r="AH3736">
            <v>44.44444444444445</v>
          </cell>
        </row>
        <row r="3737">
          <cell r="A3737">
            <v>6961</v>
          </cell>
          <cell r="B3737" t="str">
            <v>Контейнер</v>
          </cell>
          <cell r="C3737">
            <v>6.5</v>
          </cell>
          <cell r="D3737" t="str">
            <v>15</v>
          </cell>
          <cell r="E3737" t="str">
            <v>11.05.05</v>
          </cell>
          <cell r="F3737" t="str">
            <v/>
          </cell>
          <cell r="G3737" t="str">
            <v xml:space="preserve">  .  .</v>
          </cell>
          <cell r="H3737">
            <v>5925.19</v>
          </cell>
          <cell r="I3737">
            <v>0</v>
          </cell>
          <cell r="J3737">
            <v>0</v>
          </cell>
          <cell r="K3737">
            <v>5925.19</v>
          </cell>
          <cell r="L3737">
            <v>0</v>
          </cell>
          <cell r="M3737">
            <v>32.090000000000003</v>
          </cell>
          <cell r="N3737">
            <v>32.090000000000003</v>
          </cell>
          <cell r="O3737">
            <v>930.29</v>
          </cell>
          <cell r="P3737">
            <v>4994.8999999999996</v>
          </cell>
          <cell r="Q3737">
            <v>29.63</v>
          </cell>
          <cell r="R3737">
            <v>125</v>
          </cell>
          <cell r="S3737">
            <v>821.1</v>
          </cell>
          <cell r="T3737" t="str">
            <v>Амортизация Водопровод</v>
          </cell>
          <cell r="U3737">
            <v>8000</v>
          </cell>
          <cell r="V3737">
            <v>15</v>
          </cell>
          <cell r="W3737">
            <v>2</v>
          </cell>
          <cell r="X3737">
            <v>13</v>
          </cell>
          <cell r="Y3737">
            <v>13.333333333333334</v>
          </cell>
          <cell r="Z3737">
            <v>1066.6666666666667</v>
          </cell>
          <cell r="AA3737">
            <v>6933.333333333333</v>
          </cell>
          <cell r="AB3737">
            <v>1.3880825108277111</v>
          </cell>
          <cell r="AC3737">
            <v>2299.4626123312455</v>
          </cell>
          <cell r="AD3737">
            <v>361.02927899791121</v>
          </cell>
          <cell r="AE3737">
            <v>8224.6526123312451</v>
          </cell>
          <cell r="AF3737">
            <v>1291.3192789979112</v>
          </cell>
          <cell r="AG3737">
            <v>44.550201650127576</v>
          </cell>
          <cell r="AH3737">
            <v>44.44444444444445</v>
          </cell>
        </row>
        <row r="3738">
          <cell r="A3738">
            <v>6962</v>
          </cell>
          <cell r="B3738" t="str">
            <v>Контейнер</v>
          </cell>
          <cell r="C3738">
            <v>6.5</v>
          </cell>
          <cell r="D3738" t="str">
            <v>15</v>
          </cell>
          <cell r="E3738" t="str">
            <v>11.05.05</v>
          </cell>
          <cell r="F3738" t="str">
            <v/>
          </cell>
          <cell r="G3738" t="str">
            <v xml:space="preserve">  .  .</v>
          </cell>
          <cell r="H3738">
            <v>5925.19</v>
          </cell>
          <cell r="I3738">
            <v>0</v>
          </cell>
          <cell r="J3738">
            <v>0</v>
          </cell>
          <cell r="K3738">
            <v>5925.19</v>
          </cell>
          <cell r="L3738">
            <v>0</v>
          </cell>
          <cell r="M3738">
            <v>32.090000000000003</v>
          </cell>
          <cell r="N3738">
            <v>32.090000000000003</v>
          </cell>
          <cell r="O3738">
            <v>930.29</v>
          </cell>
          <cell r="P3738">
            <v>4994.8999999999996</v>
          </cell>
          <cell r="Q3738">
            <v>29.63</v>
          </cell>
          <cell r="R3738">
            <v>125</v>
          </cell>
          <cell r="S3738">
            <v>821.1</v>
          </cell>
          <cell r="T3738" t="str">
            <v>амортизация (канализация)</v>
          </cell>
          <cell r="U3738">
            <v>8000</v>
          </cell>
          <cell r="V3738">
            <v>15</v>
          </cell>
          <cell r="W3738">
            <v>2</v>
          </cell>
          <cell r="X3738">
            <v>13</v>
          </cell>
          <cell r="Y3738">
            <v>13.333333333333334</v>
          </cell>
          <cell r="Z3738">
            <v>1066.6666666666667</v>
          </cell>
          <cell r="AA3738">
            <v>6933.333333333333</v>
          </cell>
          <cell r="AB3738">
            <v>1.3880825108277111</v>
          </cell>
          <cell r="AC3738">
            <v>2299.4626123312455</v>
          </cell>
          <cell r="AD3738">
            <v>361.02927899791121</v>
          </cell>
          <cell r="AE3738">
            <v>8224.6526123312451</v>
          </cell>
          <cell r="AF3738">
            <v>1291.3192789979112</v>
          </cell>
          <cell r="AG3738">
            <v>44.550201650127576</v>
          </cell>
          <cell r="AH3738">
            <v>44.44444444444445</v>
          </cell>
        </row>
        <row r="3739">
          <cell r="A3739">
            <v>6964</v>
          </cell>
          <cell r="B3739" t="str">
            <v>Контейнер</v>
          </cell>
          <cell r="C3739">
            <v>6.5</v>
          </cell>
          <cell r="D3739" t="str">
            <v>15</v>
          </cell>
          <cell r="E3739" t="str">
            <v>11.05.05</v>
          </cell>
          <cell r="F3739" t="str">
            <v/>
          </cell>
          <cell r="G3739" t="str">
            <v xml:space="preserve">  .  .</v>
          </cell>
          <cell r="H3739">
            <v>5925.19</v>
          </cell>
          <cell r="I3739">
            <v>0</v>
          </cell>
          <cell r="J3739">
            <v>0</v>
          </cell>
          <cell r="K3739">
            <v>5925.19</v>
          </cell>
          <cell r="L3739">
            <v>0</v>
          </cell>
          <cell r="M3739">
            <v>32.090000000000003</v>
          </cell>
          <cell r="N3739">
            <v>32.090000000000003</v>
          </cell>
          <cell r="O3739">
            <v>930.29</v>
          </cell>
          <cell r="P3739">
            <v>4994.8999999999996</v>
          </cell>
          <cell r="Q3739">
            <v>29.63</v>
          </cell>
          <cell r="R3739">
            <v>125</v>
          </cell>
          <cell r="S3739">
            <v>821.1</v>
          </cell>
          <cell r="T3739" t="str">
            <v>амортизация (канализация)</v>
          </cell>
          <cell r="U3739">
            <v>8000</v>
          </cell>
          <cell r="V3739">
            <v>15</v>
          </cell>
          <cell r="W3739">
            <v>2</v>
          </cell>
          <cell r="X3739">
            <v>13</v>
          </cell>
          <cell r="Y3739">
            <v>13.333333333333334</v>
          </cell>
          <cell r="Z3739">
            <v>1066.6666666666667</v>
          </cell>
          <cell r="AA3739">
            <v>6933.333333333333</v>
          </cell>
          <cell r="AB3739">
            <v>1.3880825108277111</v>
          </cell>
          <cell r="AC3739">
            <v>2299.4626123312455</v>
          </cell>
          <cell r="AD3739">
            <v>361.02927899791121</v>
          </cell>
          <cell r="AE3739">
            <v>8224.6526123312451</v>
          </cell>
          <cell r="AF3739">
            <v>1291.3192789979112</v>
          </cell>
          <cell r="AG3739">
            <v>44.550201650127576</v>
          </cell>
          <cell r="AH3739">
            <v>44.44444444444445</v>
          </cell>
        </row>
        <row r="3740">
          <cell r="A3740">
            <v>6966</v>
          </cell>
          <cell r="B3740" t="str">
            <v>Контейнер</v>
          </cell>
          <cell r="C3740">
            <v>6.5</v>
          </cell>
          <cell r="D3740" t="str">
            <v>15</v>
          </cell>
          <cell r="E3740" t="str">
            <v>11.05.05</v>
          </cell>
          <cell r="F3740" t="str">
            <v/>
          </cell>
          <cell r="G3740" t="str">
            <v xml:space="preserve">  .  .</v>
          </cell>
          <cell r="H3740">
            <v>5925.19</v>
          </cell>
          <cell r="I3740">
            <v>0</v>
          </cell>
          <cell r="J3740">
            <v>0</v>
          </cell>
          <cell r="K3740">
            <v>5925.19</v>
          </cell>
          <cell r="L3740">
            <v>0</v>
          </cell>
          <cell r="M3740">
            <v>32.090000000000003</v>
          </cell>
          <cell r="N3740">
            <v>32.090000000000003</v>
          </cell>
          <cell r="O3740">
            <v>930.29</v>
          </cell>
          <cell r="P3740">
            <v>4994.8999999999996</v>
          </cell>
          <cell r="Q3740">
            <v>29.63</v>
          </cell>
          <cell r="R3740">
            <v>125</v>
          </cell>
          <cell r="S3740">
            <v>821.1</v>
          </cell>
          <cell r="T3740" t="str">
            <v>Амортизация Водопровод</v>
          </cell>
          <cell r="U3740">
            <v>8000</v>
          </cell>
          <cell r="V3740">
            <v>15</v>
          </cell>
          <cell r="W3740">
            <v>2</v>
          </cell>
          <cell r="X3740">
            <v>13</v>
          </cell>
          <cell r="Y3740">
            <v>13.333333333333334</v>
          </cell>
          <cell r="Z3740">
            <v>1066.6666666666667</v>
          </cell>
          <cell r="AA3740">
            <v>6933.333333333333</v>
          </cell>
          <cell r="AB3740">
            <v>1.3880825108277111</v>
          </cell>
          <cell r="AC3740">
            <v>2299.4626123312455</v>
          </cell>
          <cell r="AD3740">
            <v>361.02927899791121</v>
          </cell>
          <cell r="AE3740">
            <v>8224.6526123312451</v>
          </cell>
          <cell r="AF3740">
            <v>1291.3192789979112</v>
          </cell>
          <cell r="AG3740">
            <v>44.550201650127576</v>
          </cell>
          <cell r="AH3740">
            <v>44.44444444444445</v>
          </cell>
        </row>
        <row r="3741">
          <cell r="A3741">
            <v>6978</v>
          </cell>
          <cell r="B3741" t="str">
            <v>Конференц-стол 160*80*70</v>
          </cell>
          <cell r="C3741">
            <v>6.5</v>
          </cell>
          <cell r="D3741" t="str">
            <v>15</v>
          </cell>
          <cell r="E3741" t="str">
            <v>11.05.05</v>
          </cell>
          <cell r="F3741" t="str">
            <v/>
          </cell>
          <cell r="G3741" t="str">
            <v xml:space="preserve">  .  .</v>
          </cell>
          <cell r="H3741">
            <v>12341.07</v>
          </cell>
          <cell r="I3741">
            <v>0</v>
          </cell>
          <cell r="J3741">
            <v>0</v>
          </cell>
          <cell r="K3741">
            <v>12341.07</v>
          </cell>
          <cell r="L3741">
            <v>0</v>
          </cell>
          <cell r="M3741">
            <v>66.849999999999994</v>
          </cell>
          <cell r="N3741">
            <v>66.849999999999994</v>
          </cell>
          <cell r="O3741">
            <v>1937.97</v>
          </cell>
          <cell r="P3741">
            <v>10403.1</v>
          </cell>
          <cell r="Q3741">
            <v>61.71</v>
          </cell>
          <cell r="R3741">
            <v>125</v>
          </cell>
          <cell r="S3741">
            <v>821.1</v>
          </cell>
          <cell r="T3741" t="str">
            <v>Амортизация Водопровод</v>
          </cell>
          <cell r="U3741">
            <v>13000</v>
          </cell>
          <cell r="V3741">
            <v>15</v>
          </cell>
          <cell r="W3741">
            <v>2</v>
          </cell>
          <cell r="X3741">
            <v>13</v>
          </cell>
          <cell r="Y3741">
            <v>13.333333333333334</v>
          </cell>
          <cell r="Z3741">
            <v>1733.3333333333333</v>
          </cell>
          <cell r="AA3741">
            <v>11266.666666666666</v>
          </cell>
          <cell r="AB3741">
            <v>1.0830105128919905</v>
          </cell>
          <cell r="AC3741">
            <v>1024.4385503359572</v>
          </cell>
          <cell r="AD3741">
            <v>160.87188366929081</v>
          </cell>
          <cell r="AE3741">
            <v>13365.508550335957</v>
          </cell>
          <cell r="AF3741">
            <v>2098.8418836692908</v>
          </cell>
          <cell r="AG3741">
            <v>72.396504647653103</v>
          </cell>
          <cell r="AH3741">
            <v>72.222222222222214</v>
          </cell>
        </row>
        <row r="3742">
          <cell r="A3742">
            <v>6981</v>
          </cell>
          <cell r="B3742" t="str">
            <v>Конференц-стол</v>
          </cell>
          <cell r="C3742">
            <v>8</v>
          </cell>
          <cell r="D3742" t="str">
            <v>13</v>
          </cell>
          <cell r="E3742" t="str">
            <v>11.05.05</v>
          </cell>
          <cell r="F3742" t="str">
            <v/>
          </cell>
          <cell r="G3742" t="str">
            <v xml:space="preserve">  .  .</v>
          </cell>
          <cell r="H3742">
            <v>9589.42</v>
          </cell>
          <cell r="I3742">
            <v>0</v>
          </cell>
          <cell r="J3742">
            <v>0</v>
          </cell>
          <cell r="K3742">
            <v>9589.42</v>
          </cell>
          <cell r="L3742">
            <v>0</v>
          </cell>
          <cell r="M3742">
            <v>63.93</v>
          </cell>
          <cell r="N3742">
            <v>63.93</v>
          </cell>
          <cell r="O3742">
            <v>1853.33</v>
          </cell>
          <cell r="P3742">
            <v>7736.09</v>
          </cell>
          <cell r="Q3742">
            <v>47.95</v>
          </cell>
          <cell r="R3742">
            <v>125</v>
          </cell>
          <cell r="S3742">
            <v>821.1</v>
          </cell>
          <cell r="T3742" t="str">
            <v>амортизация (канализация)</v>
          </cell>
          <cell r="U3742">
            <v>8500</v>
          </cell>
          <cell r="V3742">
            <v>13</v>
          </cell>
          <cell r="W3742">
            <v>2</v>
          </cell>
          <cell r="X3742">
            <v>11</v>
          </cell>
          <cell r="Y3742">
            <v>15.384615384615385</v>
          </cell>
          <cell r="Z3742">
            <v>1307.6923076923078</v>
          </cell>
          <cell r="AA3742">
            <v>7192.3076923076924</v>
          </cell>
          <cell r="AB3742">
            <v>0.92970837882026869</v>
          </cell>
          <cell r="AC3742">
            <v>-674.05587797333828</v>
          </cell>
          <cell r="AD3742">
            <v>-130.27357028103143</v>
          </cell>
          <cell r="AE3742">
            <v>8915.3641220266618</v>
          </cell>
          <cell r="AF3742">
            <v>1723.0564297189685</v>
          </cell>
          <cell r="AG3742">
            <v>59.435760813511081</v>
          </cell>
          <cell r="AH3742">
            <v>54.487179487179482</v>
          </cell>
        </row>
        <row r="3743">
          <cell r="A3743">
            <v>6982</v>
          </cell>
          <cell r="B3743" t="str">
            <v>КТП-6 кВт 0,4 400/6 5 узел</v>
          </cell>
          <cell r="C3743">
            <v>10</v>
          </cell>
          <cell r="D3743" t="str">
            <v>10</v>
          </cell>
          <cell r="E3743" t="str">
            <v>11.05.05</v>
          </cell>
          <cell r="F3743" t="str">
            <v/>
          </cell>
          <cell r="G3743" t="str">
            <v xml:space="preserve">  .  .</v>
          </cell>
          <cell r="H3743">
            <v>451271.98</v>
          </cell>
          <cell r="I3743">
            <v>0</v>
          </cell>
          <cell r="J3743">
            <v>0</v>
          </cell>
          <cell r="K3743">
            <v>451271.98</v>
          </cell>
          <cell r="L3743">
            <v>0</v>
          </cell>
          <cell r="M3743">
            <v>3760.6</v>
          </cell>
          <cell r="N3743">
            <v>3760.6</v>
          </cell>
          <cell r="O3743">
            <v>109019.8</v>
          </cell>
          <cell r="P3743">
            <v>342252.18</v>
          </cell>
          <cell r="Q3743">
            <v>2256.36</v>
          </cell>
          <cell r="R3743">
            <v>123</v>
          </cell>
          <cell r="S3743">
            <v>935</v>
          </cell>
          <cell r="T3743" t="str">
            <v>Амортизация Подъем воды</v>
          </cell>
          <cell r="U3743">
            <v>1800000</v>
          </cell>
          <cell r="V3743">
            <v>10</v>
          </cell>
          <cell r="W3743">
            <v>2</v>
          </cell>
          <cell r="X3743">
            <v>8</v>
          </cell>
          <cell r="Y3743">
            <v>20</v>
          </cell>
          <cell r="Z3743">
            <v>360000</v>
          </cell>
          <cell r="AA3743">
            <v>1440000</v>
          </cell>
          <cell r="AB3743">
            <v>4.2074238942758528</v>
          </cell>
          <cell r="AC3743">
            <v>1447420.5314691747</v>
          </cell>
          <cell r="AD3743">
            <v>349672.71146917465</v>
          </cell>
          <cell r="AE3743">
            <v>1898692.5114691746</v>
          </cell>
          <cell r="AF3743">
            <v>458692.51146917464</v>
          </cell>
          <cell r="AG3743">
            <v>15822.437595576455</v>
          </cell>
          <cell r="AH3743">
            <v>15000</v>
          </cell>
        </row>
        <row r="3744">
          <cell r="A3744">
            <v>6983</v>
          </cell>
          <cell r="B3744" t="str">
            <v>КТП-6 кВт 0,4 620/6 5 узел</v>
          </cell>
          <cell r="C3744">
            <v>10</v>
          </cell>
          <cell r="D3744" t="str">
            <v>10</v>
          </cell>
          <cell r="E3744" t="str">
            <v>11.05.05</v>
          </cell>
          <cell r="F3744" t="str">
            <v/>
          </cell>
          <cell r="G3744" t="str">
            <v xml:space="preserve">  .  .</v>
          </cell>
          <cell r="H3744">
            <v>560460.9</v>
          </cell>
          <cell r="I3744">
            <v>0</v>
          </cell>
          <cell r="J3744">
            <v>0</v>
          </cell>
          <cell r="K3744">
            <v>560460.9</v>
          </cell>
          <cell r="L3744">
            <v>0</v>
          </cell>
          <cell r="M3744">
            <v>4670.51</v>
          </cell>
          <cell r="N3744">
            <v>4670.51</v>
          </cell>
          <cell r="O3744">
            <v>135398.07</v>
          </cell>
          <cell r="P3744">
            <v>425062.83</v>
          </cell>
          <cell r="Q3744">
            <v>2802.3</v>
          </cell>
          <cell r="R3744">
            <v>123</v>
          </cell>
          <cell r="S3744">
            <v>935</v>
          </cell>
          <cell r="T3744" t="str">
            <v>Амортизация Подъем воды</v>
          </cell>
          <cell r="U3744">
            <v>1800000</v>
          </cell>
          <cell r="V3744">
            <v>10</v>
          </cell>
          <cell r="W3744">
            <v>2</v>
          </cell>
          <cell r="X3744">
            <v>8</v>
          </cell>
          <cell r="Y3744">
            <v>20</v>
          </cell>
          <cell r="Z3744">
            <v>360000</v>
          </cell>
          <cell r="AA3744">
            <v>1440000</v>
          </cell>
          <cell r="AB3744">
            <v>3.387734467396267</v>
          </cell>
          <cell r="AC3744">
            <v>1338231.8085579327</v>
          </cell>
          <cell r="AD3744">
            <v>323294.63855793251</v>
          </cell>
          <cell r="AE3744">
            <v>1898692.7085579326</v>
          </cell>
          <cell r="AF3744">
            <v>458692.70855793252</v>
          </cell>
          <cell r="AG3744">
            <v>15822.439237982775</v>
          </cell>
          <cell r="AH3744">
            <v>15000</v>
          </cell>
        </row>
        <row r="3745">
          <cell r="A3745">
            <v>6988</v>
          </cell>
          <cell r="B3745" t="str">
            <v>кресло</v>
          </cell>
          <cell r="C3745">
            <v>8</v>
          </cell>
          <cell r="D3745" t="str">
            <v>13</v>
          </cell>
          <cell r="E3745" t="str">
            <v>11.05.05</v>
          </cell>
          <cell r="F3745" t="str">
            <v/>
          </cell>
          <cell r="G3745" t="str">
            <v xml:space="preserve">  .  .</v>
          </cell>
          <cell r="H3745">
            <v>9020.2800000000007</v>
          </cell>
          <cell r="I3745">
            <v>0</v>
          </cell>
          <cell r="J3745">
            <v>0</v>
          </cell>
          <cell r="K3745">
            <v>9020.2800000000007</v>
          </cell>
          <cell r="L3745">
            <v>0</v>
          </cell>
          <cell r="M3745">
            <v>60.14</v>
          </cell>
          <cell r="N3745">
            <v>60.14</v>
          </cell>
          <cell r="O3745">
            <v>1743.44</v>
          </cell>
          <cell r="P3745">
            <v>7276.84</v>
          </cell>
          <cell r="Q3745">
            <v>45.1</v>
          </cell>
          <cell r="R3745">
            <v>125</v>
          </cell>
          <cell r="S3745">
            <v>821.1</v>
          </cell>
          <cell r="T3745" t="str">
            <v>Амортизация Водопровод</v>
          </cell>
          <cell r="U3745">
            <v>8500</v>
          </cell>
          <cell r="V3745">
            <v>13</v>
          </cell>
          <cell r="W3745">
            <v>2</v>
          </cell>
          <cell r="X3745">
            <v>11</v>
          </cell>
          <cell r="Y3745">
            <v>15.384615384615385</v>
          </cell>
          <cell r="Z3745">
            <v>1307.6923076923078</v>
          </cell>
          <cell r="AA3745">
            <v>7192.3076923076924</v>
          </cell>
          <cell r="AB3745">
            <v>0.98838337689267486</v>
          </cell>
          <cell r="AC3745">
            <v>-104.78519308254363</v>
          </cell>
          <cell r="AD3745">
            <v>-20.252885390234951</v>
          </cell>
          <cell r="AE3745">
            <v>8915.494806917457</v>
          </cell>
          <cell r="AF3745">
            <v>1723.1871146097651</v>
          </cell>
          <cell r="AG3745">
            <v>59.43663204611638</v>
          </cell>
          <cell r="AH3745">
            <v>54.487179487179482</v>
          </cell>
        </row>
        <row r="3746">
          <cell r="A3746">
            <v>6996</v>
          </cell>
          <cell r="B3746" t="str">
            <v>Кресло гобелен HI11002130</v>
          </cell>
          <cell r="C3746">
            <v>8</v>
          </cell>
          <cell r="D3746" t="str">
            <v>13</v>
          </cell>
          <cell r="E3746" t="str">
            <v>11.05.05</v>
          </cell>
          <cell r="F3746" t="str">
            <v/>
          </cell>
          <cell r="G3746" t="str">
            <v xml:space="preserve">  .  .</v>
          </cell>
          <cell r="H3746">
            <v>8828.2800000000007</v>
          </cell>
          <cell r="I3746">
            <v>0</v>
          </cell>
          <cell r="J3746">
            <v>0</v>
          </cell>
          <cell r="K3746">
            <v>8828.2800000000007</v>
          </cell>
          <cell r="L3746">
            <v>0</v>
          </cell>
          <cell r="M3746">
            <v>58.86</v>
          </cell>
          <cell r="N3746">
            <v>58.86</v>
          </cell>
          <cell r="O3746">
            <v>1706.34</v>
          </cell>
          <cell r="P3746">
            <v>7121.94</v>
          </cell>
          <cell r="Q3746">
            <v>44.14</v>
          </cell>
          <cell r="R3746">
            <v>125</v>
          </cell>
          <cell r="S3746">
            <v>821.1</v>
          </cell>
          <cell r="T3746" t="str">
            <v>амортизация (канализация)</v>
          </cell>
          <cell r="U3746">
            <v>7000</v>
          </cell>
          <cell r="V3746">
            <v>13</v>
          </cell>
          <cell r="W3746">
            <v>2</v>
          </cell>
          <cell r="X3746">
            <v>11</v>
          </cell>
          <cell r="Y3746">
            <v>15.384615384615385</v>
          </cell>
          <cell r="Z3746">
            <v>1076.9230769230769</v>
          </cell>
          <cell r="AA3746">
            <v>5923.0769230769229</v>
          </cell>
          <cell r="AB3746">
            <v>0.83166622059114836</v>
          </cell>
          <cell r="AC3746">
            <v>-1486.0977380795766</v>
          </cell>
          <cell r="AD3746">
            <v>-287.2346611564999</v>
          </cell>
          <cell r="AE3746">
            <v>7342.182261920424</v>
          </cell>
          <cell r="AF3746">
            <v>1419.1053388435</v>
          </cell>
          <cell r="AG3746">
            <v>48.947881746136154</v>
          </cell>
          <cell r="AH3746">
            <v>44.871794871794869</v>
          </cell>
        </row>
        <row r="3747">
          <cell r="A3747">
            <v>6997</v>
          </cell>
          <cell r="B3747" t="str">
            <v>Кресло гобелен HI11002130</v>
          </cell>
          <cell r="C3747">
            <v>8</v>
          </cell>
          <cell r="D3747" t="str">
            <v>13</v>
          </cell>
          <cell r="E3747" t="str">
            <v>11.05.05</v>
          </cell>
          <cell r="F3747" t="str">
            <v/>
          </cell>
          <cell r="G3747" t="str">
            <v xml:space="preserve">  .  .</v>
          </cell>
          <cell r="H3747">
            <v>8828.2800000000007</v>
          </cell>
          <cell r="I3747">
            <v>0</v>
          </cell>
          <cell r="J3747">
            <v>0</v>
          </cell>
          <cell r="K3747">
            <v>8828.2800000000007</v>
          </cell>
          <cell r="L3747">
            <v>0</v>
          </cell>
          <cell r="M3747">
            <v>58.86</v>
          </cell>
          <cell r="N3747">
            <v>58.86</v>
          </cell>
          <cell r="O3747">
            <v>1706.34</v>
          </cell>
          <cell r="P3747">
            <v>7121.94</v>
          </cell>
          <cell r="Q3747">
            <v>44.14</v>
          </cell>
          <cell r="R3747">
            <v>125</v>
          </cell>
          <cell r="S3747">
            <v>821.1</v>
          </cell>
          <cell r="T3747" t="str">
            <v>Амортизация Водопровод</v>
          </cell>
          <cell r="U3747">
            <v>7000</v>
          </cell>
          <cell r="V3747">
            <v>13</v>
          </cell>
          <cell r="W3747">
            <v>2</v>
          </cell>
          <cell r="X3747">
            <v>11</v>
          </cell>
          <cell r="Y3747">
            <v>15.384615384615385</v>
          </cell>
          <cell r="Z3747">
            <v>1076.9230769230769</v>
          </cell>
          <cell r="AA3747">
            <v>5923.0769230769229</v>
          </cell>
          <cell r="AB3747">
            <v>0.83166622059114836</v>
          </cell>
          <cell r="AC3747">
            <v>-1486.0977380795766</v>
          </cell>
          <cell r="AD3747">
            <v>-287.2346611564999</v>
          </cell>
          <cell r="AE3747">
            <v>7342.182261920424</v>
          </cell>
          <cell r="AF3747">
            <v>1419.1053388435</v>
          </cell>
          <cell r="AG3747">
            <v>48.947881746136154</v>
          </cell>
          <cell r="AH3747">
            <v>44.871794871794869</v>
          </cell>
        </row>
        <row r="3748">
          <cell r="A3748">
            <v>6998</v>
          </cell>
          <cell r="B3748" t="str">
            <v>Кресло руководителя кож.</v>
          </cell>
          <cell r="C3748">
            <v>8</v>
          </cell>
          <cell r="D3748" t="str">
            <v>13</v>
          </cell>
          <cell r="E3748" t="str">
            <v>11.05.05</v>
          </cell>
          <cell r="F3748" t="str">
            <v/>
          </cell>
          <cell r="G3748" t="str">
            <v xml:space="preserve">  .  .</v>
          </cell>
          <cell r="H3748">
            <v>21379.41</v>
          </cell>
          <cell r="I3748">
            <v>0</v>
          </cell>
          <cell r="J3748">
            <v>0</v>
          </cell>
          <cell r="K3748">
            <v>21379.41</v>
          </cell>
          <cell r="L3748">
            <v>0</v>
          </cell>
          <cell r="M3748">
            <v>142.53</v>
          </cell>
          <cell r="N3748">
            <v>142.53</v>
          </cell>
          <cell r="O3748">
            <v>4131.95</v>
          </cell>
          <cell r="P3748">
            <v>17247.46</v>
          </cell>
          <cell r="Q3748">
            <v>106.9</v>
          </cell>
          <cell r="R3748">
            <v>125</v>
          </cell>
          <cell r="S3748">
            <v>821.1</v>
          </cell>
          <cell r="T3748" t="str">
            <v>Амортизация Водопровод</v>
          </cell>
          <cell r="U3748">
            <v>28170</v>
          </cell>
          <cell r="V3748">
            <v>13</v>
          </cell>
          <cell r="W3748">
            <v>2</v>
          </cell>
          <cell r="X3748">
            <v>11</v>
          </cell>
          <cell r="Y3748">
            <v>15.384615384615385</v>
          </cell>
          <cell r="Z3748">
            <v>4333.8461538461543</v>
          </cell>
          <cell r="AA3748">
            <v>23836.153846153844</v>
          </cell>
          <cell r="AB3748">
            <v>1.3820095159608339</v>
          </cell>
          <cell r="AC3748">
            <v>8167.1380656282126</v>
          </cell>
          <cell r="AD3748">
            <v>1578.4442194743679</v>
          </cell>
          <cell r="AE3748">
            <v>29546.548065628212</v>
          </cell>
          <cell r="AF3748">
            <v>5710.3942194743677</v>
          </cell>
          <cell r="AG3748">
            <v>196.97698710418808</v>
          </cell>
          <cell r="AH3748">
            <v>180.57692307692309</v>
          </cell>
        </row>
        <row r="3749">
          <cell r="A3749">
            <v>7077</v>
          </cell>
          <cell r="B3749" t="str">
            <v>стол рабочий140*80</v>
          </cell>
          <cell r="C3749">
            <v>8</v>
          </cell>
          <cell r="D3749" t="str">
            <v>13</v>
          </cell>
          <cell r="E3749" t="str">
            <v>11.05.05</v>
          </cell>
          <cell r="F3749" t="str">
            <v/>
          </cell>
          <cell r="G3749" t="str">
            <v xml:space="preserve">  .  .</v>
          </cell>
          <cell r="H3749">
            <v>10057.469999999999</v>
          </cell>
          <cell r="I3749">
            <v>0</v>
          </cell>
          <cell r="J3749">
            <v>0</v>
          </cell>
          <cell r="K3749">
            <v>10057.469999999999</v>
          </cell>
          <cell r="L3749">
            <v>0</v>
          </cell>
          <cell r="M3749">
            <v>67.05</v>
          </cell>
          <cell r="N3749">
            <v>67.05</v>
          </cell>
          <cell r="O3749">
            <v>1943.77</v>
          </cell>
          <cell r="P3749">
            <v>8113.7</v>
          </cell>
          <cell r="Q3749">
            <v>50.29</v>
          </cell>
          <cell r="R3749">
            <v>125</v>
          </cell>
          <cell r="S3749">
            <v>821.1</v>
          </cell>
          <cell r="T3749" t="str">
            <v>амортизация (канализация)</v>
          </cell>
          <cell r="U3749">
            <v>8700</v>
          </cell>
          <cell r="V3749">
            <v>13</v>
          </cell>
          <cell r="W3749">
            <v>2</v>
          </cell>
          <cell r="X3749">
            <v>11</v>
          </cell>
          <cell r="Y3749">
            <v>15.384615384615385</v>
          </cell>
          <cell r="Z3749">
            <v>1338.4615384615386</v>
          </cell>
          <cell r="AA3749">
            <v>7361.538461538461</v>
          </cell>
          <cell r="AB3749">
            <v>0.9072973441880352</v>
          </cell>
          <cell r="AC3749">
            <v>-932.35417974916163</v>
          </cell>
          <cell r="AD3749">
            <v>-180.19264128762279</v>
          </cell>
          <cell r="AE3749">
            <v>9125.1158202508377</v>
          </cell>
          <cell r="AF3749">
            <v>1763.5773587123772</v>
          </cell>
          <cell r="AG3749">
            <v>60.834105468338919</v>
          </cell>
          <cell r="AH3749">
            <v>55.769230769230774</v>
          </cell>
        </row>
        <row r="3750">
          <cell r="A3750">
            <v>7123</v>
          </cell>
          <cell r="B3750" t="str">
            <v>уголок 80*80*90</v>
          </cell>
          <cell r="C3750">
            <v>8</v>
          </cell>
          <cell r="D3750" t="str">
            <v>13</v>
          </cell>
          <cell r="E3750" t="str">
            <v>11.05.05</v>
          </cell>
          <cell r="F3750" t="str">
            <v/>
          </cell>
          <cell r="G3750" t="str">
            <v xml:space="preserve">  .  .</v>
          </cell>
          <cell r="H3750">
            <v>7243.6</v>
          </cell>
          <cell r="I3750">
            <v>0</v>
          </cell>
          <cell r="J3750">
            <v>0</v>
          </cell>
          <cell r="K3750">
            <v>7243.6</v>
          </cell>
          <cell r="L3750">
            <v>0</v>
          </cell>
          <cell r="M3750">
            <v>48.29</v>
          </cell>
          <cell r="N3750">
            <v>48.29</v>
          </cell>
          <cell r="O3750">
            <v>1399.93</v>
          </cell>
          <cell r="P3750">
            <v>5843.67</v>
          </cell>
          <cell r="Q3750">
            <v>36.22</v>
          </cell>
          <cell r="R3750">
            <v>125</v>
          </cell>
          <cell r="S3750">
            <v>821.1</v>
          </cell>
          <cell r="T3750" t="str">
            <v>амортизация (канализация)</v>
          </cell>
          <cell r="U3750">
            <v>5000</v>
          </cell>
          <cell r="V3750">
            <v>13</v>
          </cell>
          <cell r="W3750">
            <v>2</v>
          </cell>
          <cell r="X3750">
            <v>11</v>
          </cell>
          <cell r="Y3750">
            <v>15.384615384615385</v>
          </cell>
          <cell r="Z3750">
            <v>769.23076923076928</v>
          </cell>
          <cell r="AA3750">
            <v>4230.7692307692305</v>
          </cell>
          <cell r="AB3750">
            <v>0.72399181178424354</v>
          </cell>
          <cell r="AC3750">
            <v>-1999.2929121596535</v>
          </cell>
          <cell r="AD3750">
            <v>-386.39214292888391</v>
          </cell>
          <cell r="AE3750">
            <v>5244.3070878403469</v>
          </cell>
          <cell r="AF3750">
            <v>1013.5378570711162</v>
          </cell>
          <cell r="AG3750">
            <v>34.962047252268981</v>
          </cell>
          <cell r="AH3750">
            <v>32.051282051282051</v>
          </cell>
        </row>
        <row r="3751">
          <cell r="A3751">
            <v>7157</v>
          </cell>
          <cell r="B3751" t="str">
            <v>шкаф для одежды 60*37*180 см</v>
          </cell>
          <cell r="C3751">
            <v>8</v>
          </cell>
          <cell r="D3751" t="str">
            <v>13</v>
          </cell>
          <cell r="E3751" t="str">
            <v>11.05.05</v>
          </cell>
          <cell r="F3751" t="str">
            <v/>
          </cell>
          <cell r="G3751" t="str">
            <v xml:space="preserve">  .  .</v>
          </cell>
          <cell r="H3751">
            <v>20703.13</v>
          </cell>
          <cell r="I3751">
            <v>0</v>
          </cell>
          <cell r="J3751">
            <v>0</v>
          </cell>
          <cell r="K3751">
            <v>20703.13</v>
          </cell>
          <cell r="L3751">
            <v>0</v>
          </cell>
          <cell r="M3751">
            <v>138.02000000000001</v>
          </cell>
          <cell r="N3751">
            <v>138.02000000000001</v>
          </cell>
          <cell r="O3751">
            <v>4001.2</v>
          </cell>
          <cell r="P3751">
            <v>16701.93</v>
          </cell>
          <cell r="Q3751">
            <v>103.52</v>
          </cell>
          <cell r="R3751">
            <v>125</v>
          </cell>
          <cell r="S3751">
            <v>821.1</v>
          </cell>
          <cell r="T3751" t="str">
            <v>амортизация (канализация)</v>
          </cell>
          <cell r="U3751">
            <v>19000</v>
          </cell>
          <cell r="V3751">
            <v>13</v>
          </cell>
          <cell r="W3751">
            <v>2</v>
          </cell>
          <cell r="X3751">
            <v>11</v>
          </cell>
          <cell r="Y3751">
            <v>15.384615384615385</v>
          </cell>
          <cell r="Z3751">
            <v>2923.0769230769233</v>
          </cell>
          <cell r="AA3751">
            <v>16076.923076923076</v>
          </cell>
          <cell r="AB3751">
            <v>0.96257876047397373</v>
          </cell>
          <cell r="AC3751">
            <v>-774.73678666846172</v>
          </cell>
          <cell r="AD3751">
            <v>-149.72986359153629</v>
          </cell>
          <cell r="AE3751">
            <v>19928.393213331539</v>
          </cell>
          <cell r="AF3751">
            <v>3851.4701364084635</v>
          </cell>
          <cell r="AG3751">
            <v>132.85595475554359</v>
          </cell>
          <cell r="AH3751">
            <v>121.79487179487178</v>
          </cell>
        </row>
        <row r="3752">
          <cell r="A3752">
            <v>7195</v>
          </cell>
          <cell r="B3752" t="str">
            <v>шкаф полуоткрытый 80*37*180</v>
          </cell>
          <cell r="C3752">
            <v>8</v>
          </cell>
          <cell r="D3752" t="str">
            <v>13</v>
          </cell>
          <cell r="E3752" t="str">
            <v>11.05.05</v>
          </cell>
          <cell r="F3752" t="str">
            <v/>
          </cell>
          <cell r="G3752" t="str">
            <v xml:space="preserve">  .  .</v>
          </cell>
          <cell r="H3752">
            <v>14367.88</v>
          </cell>
          <cell r="I3752">
            <v>0</v>
          </cell>
          <cell r="J3752">
            <v>0</v>
          </cell>
          <cell r="K3752">
            <v>14367.88</v>
          </cell>
          <cell r="L3752">
            <v>0</v>
          </cell>
          <cell r="M3752">
            <v>95.79</v>
          </cell>
          <cell r="N3752">
            <v>95.79</v>
          </cell>
          <cell r="O3752">
            <v>2776.95</v>
          </cell>
          <cell r="P3752">
            <v>11590.93</v>
          </cell>
          <cell r="Q3752">
            <v>71.84</v>
          </cell>
          <cell r="R3752">
            <v>125</v>
          </cell>
          <cell r="S3752">
            <v>821.1</v>
          </cell>
          <cell r="T3752" t="str">
            <v>амортизация (канализация)</v>
          </cell>
          <cell r="U3752">
            <v>22000</v>
          </cell>
          <cell r="V3752">
            <v>13</v>
          </cell>
          <cell r="W3752">
            <v>2</v>
          </cell>
          <cell r="X3752">
            <v>11</v>
          </cell>
          <cell r="Y3752">
            <v>15.384615384615385</v>
          </cell>
          <cell r="Z3752">
            <v>3384.6153846153848</v>
          </cell>
          <cell r="AA3752">
            <v>18615.384615384617</v>
          </cell>
          <cell r="AB3752">
            <v>1.6060302853510993</v>
          </cell>
          <cell r="AC3752">
            <v>8707.3704162903505</v>
          </cell>
          <cell r="AD3752">
            <v>1682.9158009057346</v>
          </cell>
          <cell r="AE3752">
            <v>23075.25041629035</v>
          </cell>
          <cell r="AF3752">
            <v>4459.8658009057344</v>
          </cell>
          <cell r="AG3752">
            <v>153.835002775269</v>
          </cell>
          <cell r="AH3752">
            <v>141.02564102564102</v>
          </cell>
        </row>
        <row r="3753">
          <cell r="A3753">
            <v>7197</v>
          </cell>
          <cell r="B3753" t="str">
            <v>Прибор КСВ-метр</v>
          </cell>
          <cell r="C3753">
            <v>10</v>
          </cell>
          <cell r="D3753" t="str">
            <v>10</v>
          </cell>
          <cell r="E3753" t="str">
            <v>11.05.05</v>
          </cell>
          <cell r="F3753" t="str">
            <v/>
          </cell>
          <cell r="G3753" t="str">
            <v xml:space="preserve">  .  .</v>
          </cell>
          <cell r="H3753">
            <v>13649.38</v>
          </cell>
          <cell r="I3753">
            <v>0</v>
          </cell>
          <cell r="J3753">
            <v>0</v>
          </cell>
          <cell r="K3753">
            <v>13649.38</v>
          </cell>
          <cell r="L3753">
            <v>0</v>
          </cell>
          <cell r="M3753">
            <v>113.74</v>
          </cell>
          <cell r="N3753">
            <v>113.74</v>
          </cell>
          <cell r="O3753">
            <v>3297.34</v>
          </cell>
          <cell r="P3753">
            <v>10352.040000000001</v>
          </cell>
          <cell r="Q3753">
            <v>68.25</v>
          </cell>
          <cell r="R3753">
            <v>123</v>
          </cell>
          <cell r="S3753">
            <v>821.1</v>
          </cell>
          <cell r="T3753" t="str">
            <v>амортизация (канализация)</v>
          </cell>
          <cell r="U3753">
            <v>18415</v>
          </cell>
          <cell r="V3753">
            <v>19</v>
          </cell>
          <cell r="W3753">
            <v>11</v>
          </cell>
          <cell r="X3753">
            <v>8</v>
          </cell>
          <cell r="Y3753">
            <v>57.894736842105267</v>
          </cell>
          <cell r="Z3753">
            <v>10661.315789473685</v>
          </cell>
          <cell r="AA3753">
            <v>7753.6842105263149</v>
          </cell>
          <cell r="AB3753">
            <v>0.74900060379657674</v>
          </cell>
          <cell r="AC3753">
            <v>-3425.9861385510812</v>
          </cell>
          <cell r="AD3753">
            <v>-827.63034907739575</v>
          </cell>
          <cell r="AE3753">
            <v>10223.393861448918</v>
          </cell>
          <cell r="AF3753">
            <v>2469.7096509226044</v>
          </cell>
          <cell r="AG3753">
            <v>85.194948845407637</v>
          </cell>
          <cell r="AH3753">
            <v>80.767543859649123</v>
          </cell>
        </row>
        <row r="3754">
          <cell r="A3754">
            <v>7198</v>
          </cell>
          <cell r="B3754" t="str">
            <v>Насос Андижанец без двигат.</v>
          </cell>
          <cell r="C3754">
            <v>12.5</v>
          </cell>
          <cell r="D3754" t="str">
            <v>8</v>
          </cell>
          <cell r="E3754" t="str">
            <v>11.05.05</v>
          </cell>
          <cell r="F3754" t="str">
            <v/>
          </cell>
          <cell r="G3754" t="str">
            <v xml:space="preserve">  .  .</v>
          </cell>
          <cell r="H3754">
            <v>63128.57</v>
          </cell>
          <cell r="I3754">
            <v>0</v>
          </cell>
          <cell r="J3754">
            <v>0</v>
          </cell>
          <cell r="K3754">
            <v>63128.57</v>
          </cell>
          <cell r="L3754">
            <v>0</v>
          </cell>
          <cell r="M3754">
            <v>657.59</v>
          </cell>
          <cell r="N3754">
            <v>657.59</v>
          </cell>
          <cell r="O3754">
            <v>19063.53</v>
          </cell>
          <cell r="P3754">
            <v>44065.04</v>
          </cell>
          <cell r="Q3754">
            <v>315.64</v>
          </cell>
          <cell r="R3754">
            <v>123</v>
          </cell>
          <cell r="S3754">
            <v>935</v>
          </cell>
          <cell r="T3754" t="str">
            <v>Амортизация Перекачка сточной жидкости</v>
          </cell>
          <cell r="U3754">
            <v>120000</v>
          </cell>
          <cell r="V3754">
            <v>15</v>
          </cell>
          <cell r="W3754">
            <v>9</v>
          </cell>
          <cell r="X3754">
            <v>6</v>
          </cell>
          <cell r="Y3754">
            <v>60</v>
          </cell>
          <cell r="Z3754">
            <v>72000</v>
          </cell>
          <cell r="AA3754">
            <v>48000</v>
          </cell>
          <cell r="AB3754">
            <v>1.0892989090671426</v>
          </cell>
          <cell r="AC3754">
            <v>5637.3124319687413</v>
          </cell>
          <cell r="AD3754">
            <v>1702.3524319687422</v>
          </cell>
          <cell r="AE3754">
            <v>68765.882431968741</v>
          </cell>
          <cell r="AF3754">
            <v>20765.882431968741</v>
          </cell>
          <cell r="AG3754">
            <v>716.31127533300776</v>
          </cell>
          <cell r="AH3754">
            <v>666.66666666666663</v>
          </cell>
        </row>
        <row r="3755">
          <cell r="A3755">
            <v>7200</v>
          </cell>
          <cell r="B3755" t="str">
            <v>Насос 8К-6</v>
          </cell>
          <cell r="C3755">
            <v>12.5</v>
          </cell>
          <cell r="D3755" t="str">
            <v>8</v>
          </cell>
          <cell r="E3755" t="str">
            <v>11.05.05</v>
          </cell>
          <cell r="F3755" t="str">
            <v/>
          </cell>
          <cell r="G3755" t="str">
            <v xml:space="preserve">  .  .</v>
          </cell>
          <cell r="H3755">
            <v>19451</v>
          </cell>
          <cell r="I3755">
            <v>0</v>
          </cell>
          <cell r="J3755">
            <v>0</v>
          </cell>
          <cell r="K3755">
            <v>19451</v>
          </cell>
          <cell r="L3755">
            <v>0</v>
          </cell>
          <cell r="M3755">
            <v>202.61</v>
          </cell>
          <cell r="N3755">
            <v>202.61</v>
          </cell>
          <cell r="O3755">
            <v>5873.67</v>
          </cell>
          <cell r="P3755">
            <v>13577.33</v>
          </cell>
          <cell r="Q3755">
            <v>97.26</v>
          </cell>
          <cell r="R3755">
            <v>123</v>
          </cell>
          <cell r="S3755">
            <v>935</v>
          </cell>
          <cell r="T3755" t="str">
            <v>Амортизация (водопровод)</v>
          </cell>
          <cell r="U3755">
            <v>170000</v>
          </cell>
          <cell r="V3755">
            <v>9</v>
          </cell>
          <cell r="W3755">
            <v>6</v>
          </cell>
          <cell r="X3755">
            <v>3</v>
          </cell>
          <cell r="Y3755">
            <v>66.666666666666657</v>
          </cell>
          <cell r="Z3755">
            <v>113333.33333333331</v>
          </cell>
          <cell r="AA3755">
            <v>56666.666666666686</v>
          </cell>
          <cell r="AB3755">
            <v>4.173623729162264</v>
          </cell>
          <cell r="AC3755">
            <v>61730.155155935194</v>
          </cell>
          <cell r="AD3755">
            <v>18640.818489268517</v>
          </cell>
          <cell r="AE3755">
            <v>81181.155155935194</v>
          </cell>
          <cell r="AF3755">
            <v>24514.488489268515</v>
          </cell>
          <cell r="AG3755">
            <v>845.63703287432497</v>
          </cell>
          <cell r="AH3755">
            <v>1574.0740740740741</v>
          </cell>
        </row>
        <row r="3756">
          <cell r="A3756">
            <v>7201</v>
          </cell>
          <cell r="B3756" t="str">
            <v>Двигатель ассинхрон. 315 кВт №3</v>
          </cell>
          <cell r="C3756">
            <v>10</v>
          </cell>
          <cell r="D3756" t="str">
            <v>10</v>
          </cell>
          <cell r="E3756" t="str">
            <v>11.05.05</v>
          </cell>
          <cell r="F3756" t="str">
            <v/>
          </cell>
          <cell r="G3756" t="str">
            <v xml:space="preserve">  .  .</v>
          </cell>
          <cell r="H3756">
            <v>539152</v>
          </cell>
          <cell r="I3756">
            <v>0</v>
          </cell>
          <cell r="J3756">
            <v>0</v>
          </cell>
          <cell r="K3756">
            <v>539152</v>
          </cell>
          <cell r="L3756">
            <v>0</v>
          </cell>
          <cell r="M3756">
            <v>4492.93</v>
          </cell>
          <cell r="N3756">
            <v>4492.93</v>
          </cell>
          <cell r="O3756">
            <v>130250.05</v>
          </cell>
          <cell r="P3756">
            <v>408901.95</v>
          </cell>
          <cell r="Q3756">
            <v>2695.76</v>
          </cell>
          <cell r="R3756">
            <v>123</v>
          </cell>
          <cell r="S3756">
            <v>935</v>
          </cell>
          <cell r="T3756" t="str">
            <v>амортизация (Очистка воды)</v>
          </cell>
          <cell r="U3756">
            <v>792000</v>
          </cell>
          <cell r="V3756">
            <v>19</v>
          </cell>
          <cell r="W3756">
            <v>11</v>
          </cell>
          <cell r="X3756">
            <v>8</v>
          </cell>
          <cell r="Y3756">
            <v>57.894736842105267</v>
          </cell>
          <cell r="Z3756">
            <v>458526.31578947371</v>
          </cell>
          <cell r="AA3756">
            <v>333473.68421052629</v>
          </cell>
          <cell r="AB3756">
            <v>0.81553459016403884</v>
          </cell>
          <cell r="AC3756">
            <v>-99454.894643878157</v>
          </cell>
          <cell r="AD3756">
            <v>-24026.628854404436</v>
          </cell>
          <cell r="AE3756">
            <v>439697.10535612184</v>
          </cell>
          <cell r="AF3756">
            <v>106223.42114559557</v>
          </cell>
          <cell r="AG3756">
            <v>3664.1425446343487</v>
          </cell>
          <cell r="AH3756">
            <v>3473.6842105263154</v>
          </cell>
        </row>
        <row r="3757">
          <cell r="A3757">
            <v>7202</v>
          </cell>
          <cell r="B3757" t="str">
            <v>Трансформатор сварочный ТДМ-317-У2</v>
          </cell>
          <cell r="C3757">
            <v>10</v>
          </cell>
          <cell r="D3757" t="str">
            <v>10</v>
          </cell>
          <cell r="E3757" t="str">
            <v>11.05.05</v>
          </cell>
          <cell r="F3757" t="str">
            <v/>
          </cell>
          <cell r="G3757" t="str">
            <v xml:space="preserve">  .  .</v>
          </cell>
          <cell r="H3757">
            <v>125431.11</v>
          </cell>
          <cell r="I3757">
            <v>0</v>
          </cell>
          <cell r="J3757">
            <v>0</v>
          </cell>
          <cell r="K3757">
            <v>125431.11</v>
          </cell>
          <cell r="L3757">
            <v>0</v>
          </cell>
          <cell r="M3757">
            <v>1045.26</v>
          </cell>
          <cell r="N3757">
            <v>1045.26</v>
          </cell>
          <cell r="O3757">
            <v>30302.080000000002</v>
          </cell>
          <cell r="P3757">
            <v>95129.03</v>
          </cell>
          <cell r="Q3757">
            <v>627.16</v>
          </cell>
          <cell r="R3757">
            <v>123</v>
          </cell>
          <cell r="S3757">
            <v>935</v>
          </cell>
          <cell r="T3757" t="str">
            <v>Амортизация (водопровод)</v>
          </cell>
          <cell r="U3757">
            <v>120000</v>
          </cell>
          <cell r="V3757">
            <v>10</v>
          </cell>
          <cell r="W3757">
            <v>2</v>
          </cell>
          <cell r="X3757">
            <v>8</v>
          </cell>
          <cell r="Y3757">
            <v>20</v>
          </cell>
          <cell r="Z3757">
            <v>24000</v>
          </cell>
          <cell r="AA3757">
            <v>96000</v>
          </cell>
          <cell r="AB3757">
            <v>1.0091556699358755</v>
          </cell>
          <cell r="AC3757">
            <v>1148.4058428504941</v>
          </cell>
          <cell r="AD3757">
            <v>277.43584285049292</v>
          </cell>
          <cell r="AE3757">
            <v>126579.51584285049</v>
          </cell>
          <cell r="AF3757">
            <v>30579.515842850495</v>
          </cell>
          <cell r="AG3757">
            <v>1054.829298690421</v>
          </cell>
          <cell r="AH3757">
            <v>1000</v>
          </cell>
        </row>
        <row r="3758">
          <cell r="A3758">
            <v>7203</v>
          </cell>
          <cell r="B3758" t="str">
            <v>Холодильник "Самсунг"</v>
          </cell>
          <cell r="C3758">
            <v>15</v>
          </cell>
          <cell r="D3758" t="str">
            <v>7</v>
          </cell>
          <cell r="E3758" t="str">
            <v>11.05.05</v>
          </cell>
          <cell r="F3758" t="str">
            <v/>
          </cell>
          <cell r="G3758" t="str">
            <v xml:space="preserve">  .  .</v>
          </cell>
          <cell r="H3758">
            <v>19803.669999999998</v>
          </cell>
          <cell r="I3758">
            <v>0</v>
          </cell>
          <cell r="J3758">
            <v>0</v>
          </cell>
          <cell r="K3758">
            <v>19803.669999999998</v>
          </cell>
          <cell r="L3758">
            <v>0</v>
          </cell>
          <cell r="M3758">
            <v>247.55</v>
          </cell>
          <cell r="N3758">
            <v>247.55</v>
          </cell>
          <cell r="O3758">
            <v>7176.47</v>
          </cell>
          <cell r="P3758">
            <v>12627.2</v>
          </cell>
          <cell r="Q3758">
            <v>99.02</v>
          </cell>
          <cell r="R3758">
            <v>123</v>
          </cell>
          <cell r="S3758">
            <v>821.1</v>
          </cell>
          <cell r="T3758" t="str">
            <v>Амортизация Водопровод</v>
          </cell>
          <cell r="U3758">
            <v>20000</v>
          </cell>
          <cell r="V3758">
            <v>7</v>
          </cell>
          <cell r="W3758">
            <v>2</v>
          </cell>
          <cell r="X3758">
            <v>5</v>
          </cell>
          <cell r="Y3758">
            <v>28.571428571428569</v>
          </cell>
          <cell r="Z3758">
            <v>5714.2857142857138</v>
          </cell>
          <cell r="AA3758">
            <v>14285.714285714286</v>
          </cell>
          <cell r="AB3758">
            <v>1.131344580406922</v>
          </cell>
          <cell r="AC3758">
            <v>2601.1047266671485</v>
          </cell>
          <cell r="AD3758">
            <v>942.5904409528639</v>
          </cell>
          <cell r="AE3758">
            <v>22404.774726667147</v>
          </cell>
          <cell r="AF3758">
            <v>8119.0604409528642</v>
          </cell>
          <cell r="AG3758">
            <v>280.05968408333933</v>
          </cell>
          <cell r="AH3758">
            <v>238.0952380952381</v>
          </cell>
        </row>
        <row r="3759">
          <cell r="A3759">
            <v>7204</v>
          </cell>
          <cell r="B3759" t="str">
            <v>Телефонная станция  Panasonic КХ-ТD 1232 б/у</v>
          </cell>
          <cell r="C3759">
            <v>15</v>
          </cell>
          <cell r="D3759" t="str">
            <v>7</v>
          </cell>
          <cell r="E3759" t="str">
            <v>11.05.05</v>
          </cell>
          <cell r="F3759" t="str">
            <v/>
          </cell>
          <cell r="G3759" t="str">
            <v xml:space="preserve">  .  .</v>
          </cell>
          <cell r="H3759">
            <v>79242.990000000005</v>
          </cell>
          <cell r="I3759">
            <v>0</v>
          </cell>
          <cell r="J3759">
            <v>0</v>
          </cell>
          <cell r="K3759">
            <v>79242.990000000005</v>
          </cell>
          <cell r="L3759">
            <v>0</v>
          </cell>
          <cell r="M3759">
            <v>990.54</v>
          </cell>
          <cell r="N3759">
            <v>990.54</v>
          </cell>
          <cell r="O3759">
            <v>28715.74</v>
          </cell>
          <cell r="P3759">
            <v>50527.25</v>
          </cell>
          <cell r="Q3759">
            <v>396.21</v>
          </cell>
          <cell r="R3759">
            <v>123</v>
          </cell>
          <cell r="S3759">
            <v>821.1</v>
          </cell>
          <cell r="T3759" t="str">
            <v>амортизация (канализация)</v>
          </cell>
          <cell r="U3759">
            <v>29000</v>
          </cell>
          <cell r="V3759">
            <v>13</v>
          </cell>
          <cell r="W3759">
            <v>8</v>
          </cell>
          <cell r="X3759">
            <v>5</v>
          </cell>
          <cell r="Y3759">
            <v>61.53846153846154</v>
          </cell>
          <cell r="Z3759">
            <v>17846.153846153848</v>
          </cell>
          <cell r="AA3759">
            <v>11153.846153846152</v>
          </cell>
          <cell r="AB3759">
            <v>0.22074912356888912</v>
          </cell>
          <cell r="AC3759">
            <v>-61750.16940852176</v>
          </cell>
          <cell r="AD3759">
            <v>-22376.765562367909</v>
          </cell>
          <cell r="AE3759">
            <v>17492.820591478245</v>
          </cell>
          <cell r="AF3759">
            <v>6338.9744376320923</v>
          </cell>
          <cell r="AG3759">
            <v>218.66025739347802</v>
          </cell>
          <cell r="AH3759">
            <v>185.89743589743591</v>
          </cell>
        </row>
        <row r="3760">
          <cell r="A3760">
            <v>7205</v>
          </cell>
          <cell r="B3760" t="str">
            <v>Мини АТС КХ-Т 206 б/у</v>
          </cell>
          <cell r="C3760">
            <v>15</v>
          </cell>
          <cell r="D3760" t="str">
            <v>7</v>
          </cell>
          <cell r="E3760" t="str">
            <v>11.05.05</v>
          </cell>
          <cell r="F3760" t="str">
            <v>сбыт</v>
          </cell>
          <cell r="G3760" t="str">
            <v xml:space="preserve">  .  .</v>
          </cell>
          <cell r="H3760">
            <v>32902.17</v>
          </cell>
          <cell r="I3760">
            <v>0</v>
          </cell>
          <cell r="J3760">
            <v>0</v>
          </cell>
          <cell r="K3760">
            <v>32902.17</v>
          </cell>
          <cell r="L3760">
            <v>0</v>
          </cell>
          <cell r="M3760">
            <v>411.28</v>
          </cell>
          <cell r="N3760">
            <v>411.28</v>
          </cell>
          <cell r="O3760">
            <v>11923</v>
          </cell>
          <cell r="P3760">
            <v>20979.17</v>
          </cell>
          <cell r="Q3760">
            <v>164.51</v>
          </cell>
          <cell r="R3760">
            <v>123</v>
          </cell>
          <cell r="S3760">
            <v>821.1</v>
          </cell>
          <cell r="T3760" t="str">
            <v>амортизация (канализация)</v>
          </cell>
          <cell r="U3760">
            <v>244000</v>
          </cell>
          <cell r="V3760">
            <v>13</v>
          </cell>
          <cell r="W3760">
            <v>8</v>
          </cell>
          <cell r="X3760">
            <v>5</v>
          </cell>
          <cell r="Y3760">
            <v>61.53846153846154</v>
          </cell>
          <cell r="Z3760">
            <v>150153.84615384616</v>
          </cell>
          <cell r="AA3760">
            <v>93846.153846153844</v>
          </cell>
          <cell r="AB3760">
            <v>4.4733015579812667</v>
          </cell>
          <cell r="AC3760">
            <v>114279.15832196448</v>
          </cell>
          <cell r="AD3760">
            <v>41412.174475810643</v>
          </cell>
          <cell r="AE3760">
            <v>147181.32832196448</v>
          </cell>
          <cell r="AF3760">
            <v>53335.174475810643</v>
          </cell>
          <cell r="AG3760">
            <v>1839.766604024556</v>
          </cell>
          <cell r="AH3760">
            <v>1564.1025641025642</v>
          </cell>
        </row>
        <row r="3761">
          <cell r="A3761">
            <v>7207</v>
          </cell>
          <cell r="B3761" t="str">
            <v>Факс XEROX б/у</v>
          </cell>
          <cell r="C3761">
            <v>14.3</v>
          </cell>
          <cell r="D3761" t="str">
            <v>7</v>
          </cell>
          <cell r="E3761" t="str">
            <v>11.05.05</v>
          </cell>
          <cell r="F3761" t="str">
            <v/>
          </cell>
          <cell r="G3761" t="str">
            <v xml:space="preserve">  .  .</v>
          </cell>
          <cell r="H3761">
            <v>5972.6</v>
          </cell>
          <cell r="I3761">
            <v>0</v>
          </cell>
          <cell r="J3761">
            <v>0</v>
          </cell>
          <cell r="K3761">
            <v>5972.6</v>
          </cell>
          <cell r="L3761">
            <v>0</v>
          </cell>
          <cell r="M3761">
            <v>71.17</v>
          </cell>
          <cell r="N3761">
            <v>71.17</v>
          </cell>
          <cell r="O3761">
            <v>2063.23</v>
          </cell>
          <cell r="P3761">
            <v>3909.37</v>
          </cell>
          <cell r="Q3761">
            <v>29.86</v>
          </cell>
          <cell r="R3761">
            <v>123</v>
          </cell>
          <cell r="S3761">
            <v>821.1</v>
          </cell>
          <cell r="T3761" t="str">
            <v>амортизация (канализация)</v>
          </cell>
          <cell r="U3761">
            <v>7600</v>
          </cell>
          <cell r="V3761">
            <v>13</v>
          </cell>
          <cell r="W3761">
            <v>8</v>
          </cell>
          <cell r="X3761">
            <v>5</v>
          </cell>
          <cell r="Y3761">
            <v>61.53846153846154</v>
          </cell>
          <cell r="Z3761">
            <v>4676.9230769230771</v>
          </cell>
          <cell r="AA3761">
            <v>2923.0769230769229</v>
          </cell>
          <cell r="AB3761">
            <v>0.74771048099231407</v>
          </cell>
          <cell r="AC3761">
            <v>-1506.8243812253049</v>
          </cell>
          <cell r="AD3761">
            <v>-520.53130430222791</v>
          </cell>
          <cell r="AE3761">
            <v>4465.7756187746954</v>
          </cell>
          <cell r="AF3761">
            <v>1542.6986956977721</v>
          </cell>
          <cell r="AG3761">
            <v>53.217159457065122</v>
          </cell>
          <cell r="AH3761">
            <v>48.717948717948723</v>
          </cell>
        </row>
        <row r="3762">
          <cell r="A3762">
            <v>7208</v>
          </cell>
          <cell r="B3762" t="str">
            <v>Мини-АТС Panasonic 8/24</v>
          </cell>
          <cell r="C3762">
            <v>15</v>
          </cell>
          <cell r="D3762" t="str">
            <v>7</v>
          </cell>
          <cell r="E3762" t="str">
            <v>11.05.05</v>
          </cell>
          <cell r="F3762" t="str">
            <v/>
          </cell>
          <cell r="G3762" t="str">
            <v xml:space="preserve">  .  .</v>
          </cell>
          <cell r="H3762">
            <v>432218.28</v>
          </cell>
          <cell r="I3762">
            <v>0</v>
          </cell>
          <cell r="J3762">
            <v>0</v>
          </cell>
          <cell r="K3762">
            <v>432218.28</v>
          </cell>
          <cell r="L3762">
            <v>0</v>
          </cell>
          <cell r="M3762">
            <v>5402.73</v>
          </cell>
          <cell r="N3762">
            <v>5402.73</v>
          </cell>
          <cell r="O3762">
            <v>156625.13</v>
          </cell>
          <cell r="P3762">
            <v>275593.15000000002</v>
          </cell>
          <cell r="Q3762">
            <v>2161.09</v>
          </cell>
          <cell r="R3762">
            <v>123</v>
          </cell>
          <cell r="S3762">
            <v>821.1</v>
          </cell>
          <cell r="T3762" t="str">
            <v>амортизация (канализация)</v>
          </cell>
          <cell r="U3762">
            <v>533000</v>
          </cell>
          <cell r="V3762">
            <v>7</v>
          </cell>
          <cell r="W3762">
            <v>3</v>
          </cell>
          <cell r="X3762">
            <v>4</v>
          </cell>
          <cell r="Y3762">
            <v>42.857142857142854</v>
          </cell>
          <cell r="Z3762">
            <v>228428.57142857142</v>
          </cell>
          <cell r="AA3762">
            <v>304571.42857142858</v>
          </cell>
          <cell r="AB3762">
            <v>1.1051487621206426</v>
          </cell>
          <cell r="AC3762">
            <v>45447.217107913282</v>
          </cell>
          <cell r="AD3762">
            <v>16468.938536484726</v>
          </cell>
          <cell r="AE3762">
            <v>477665.49710791331</v>
          </cell>
          <cell r="AF3762">
            <v>173094.06853648473</v>
          </cell>
          <cell r="AG3762">
            <v>5970.8187138489156</v>
          </cell>
          <cell r="AH3762">
            <v>6345.2380952380954</v>
          </cell>
        </row>
        <row r="3763">
          <cell r="A3763">
            <v>7209</v>
          </cell>
          <cell r="B3763" t="str">
            <v>Мини-АТС Panasonic 2/6</v>
          </cell>
          <cell r="C3763">
            <v>15</v>
          </cell>
          <cell r="D3763" t="str">
            <v>7</v>
          </cell>
          <cell r="E3763" t="str">
            <v>11.05.05</v>
          </cell>
          <cell r="F3763" t="str">
            <v/>
          </cell>
          <cell r="G3763" t="str">
            <v xml:space="preserve">  .  .</v>
          </cell>
          <cell r="H3763">
            <v>33124.53</v>
          </cell>
          <cell r="I3763">
            <v>0</v>
          </cell>
          <cell r="J3763">
            <v>0</v>
          </cell>
          <cell r="K3763">
            <v>33124.53</v>
          </cell>
          <cell r="L3763">
            <v>0</v>
          </cell>
          <cell r="M3763">
            <v>414.06</v>
          </cell>
          <cell r="N3763">
            <v>414.06</v>
          </cell>
          <cell r="O3763">
            <v>12003.6</v>
          </cell>
          <cell r="P3763">
            <v>21120.93</v>
          </cell>
          <cell r="Q3763">
            <v>165.62</v>
          </cell>
          <cell r="R3763">
            <v>123</v>
          </cell>
          <cell r="S3763">
            <v>935</v>
          </cell>
          <cell r="T3763" t="str">
            <v>Амортизация Подъем воды</v>
          </cell>
          <cell r="U3763">
            <v>533000</v>
          </cell>
          <cell r="V3763">
            <v>13</v>
          </cell>
          <cell r="W3763">
            <v>8</v>
          </cell>
          <cell r="X3763">
            <v>5</v>
          </cell>
          <cell r="Y3763">
            <v>61.53846153846154</v>
          </cell>
          <cell r="Z3763">
            <v>328000</v>
          </cell>
          <cell r="AA3763">
            <v>205000</v>
          </cell>
          <cell r="AB3763">
            <v>9.7060119985246853</v>
          </cell>
          <cell r="AC3763">
            <v>288382.55562549084</v>
          </cell>
          <cell r="AD3763">
            <v>104503.48562549091</v>
          </cell>
          <cell r="AE3763">
            <v>321507.08562549087</v>
          </cell>
          <cell r="AF3763">
            <v>116507.08562549092</v>
          </cell>
          <cell r="AG3763">
            <v>4018.8385703186359</v>
          </cell>
          <cell r="AH3763">
            <v>3416.6666666666665</v>
          </cell>
        </row>
        <row r="3764">
          <cell r="A3764">
            <v>7210</v>
          </cell>
          <cell r="B3764" t="str">
            <v>Насос Андижанец</v>
          </cell>
          <cell r="C3764">
            <v>12.5</v>
          </cell>
          <cell r="D3764" t="str">
            <v>8</v>
          </cell>
          <cell r="E3764" t="str">
            <v>11.05.05</v>
          </cell>
          <cell r="F3764" t="str">
            <v/>
          </cell>
          <cell r="G3764" t="str">
            <v xml:space="preserve">  .  .</v>
          </cell>
          <cell r="H3764">
            <v>53229.09</v>
          </cell>
          <cell r="I3764">
            <v>0</v>
          </cell>
          <cell r="J3764">
            <v>0</v>
          </cell>
          <cell r="K3764">
            <v>53229.09</v>
          </cell>
          <cell r="L3764">
            <v>0</v>
          </cell>
          <cell r="M3764">
            <v>554.47</v>
          </cell>
          <cell r="N3764">
            <v>554.47</v>
          </cell>
          <cell r="O3764">
            <v>16074.09</v>
          </cell>
          <cell r="P3764">
            <v>37155</v>
          </cell>
          <cell r="Q3764">
            <v>266.14999999999998</v>
          </cell>
          <cell r="R3764">
            <v>123</v>
          </cell>
          <cell r="S3764">
            <v>935</v>
          </cell>
          <cell r="T3764" t="str">
            <v>Амортизация (водопровод)</v>
          </cell>
          <cell r="U3764">
            <v>120000</v>
          </cell>
          <cell r="V3764">
            <v>15</v>
          </cell>
          <cell r="W3764">
            <v>9</v>
          </cell>
          <cell r="X3764">
            <v>6</v>
          </cell>
          <cell r="Y3764">
            <v>60</v>
          </cell>
          <cell r="Z3764">
            <v>72000</v>
          </cell>
          <cell r="AA3764">
            <v>48000</v>
          </cell>
          <cell r="AB3764">
            <v>1.2918853451756156</v>
          </cell>
          <cell r="AC3764">
            <v>15536.791308033906</v>
          </cell>
          <cell r="AD3764">
            <v>4691.7913080339094</v>
          </cell>
          <cell r="AE3764">
            <v>68765.881308033902</v>
          </cell>
          <cell r="AF3764">
            <v>20765.88130803391</v>
          </cell>
          <cell r="AG3764">
            <v>716.31126362535315</v>
          </cell>
          <cell r="AH3764">
            <v>666.66666666666663</v>
          </cell>
        </row>
        <row r="3765">
          <cell r="A3765">
            <v>7212</v>
          </cell>
          <cell r="B3765" t="str">
            <v>Насос Андижанец</v>
          </cell>
          <cell r="C3765">
            <v>12.5</v>
          </cell>
          <cell r="D3765" t="str">
            <v>8</v>
          </cell>
          <cell r="E3765" t="str">
            <v>11.05.05</v>
          </cell>
          <cell r="F3765" t="str">
            <v/>
          </cell>
          <cell r="G3765" t="str">
            <v xml:space="preserve">  .  .</v>
          </cell>
          <cell r="H3765">
            <v>25093.75</v>
          </cell>
          <cell r="I3765">
            <v>0</v>
          </cell>
          <cell r="J3765">
            <v>0</v>
          </cell>
          <cell r="K3765">
            <v>25093.75</v>
          </cell>
          <cell r="L3765">
            <v>0</v>
          </cell>
          <cell r="M3765">
            <v>261.39</v>
          </cell>
          <cell r="N3765">
            <v>261.39</v>
          </cell>
          <cell r="O3765">
            <v>7577.71</v>
          </cell>
          <cell r="P3765">
            <v>17516.04</v>
          </cell>
          <cell r="Q3765">
            <v>125.47</v>
          </cell>
          <cell r="R3765">
            <v>123</v>
          </cell>
          <cell r="S3765">
            <v>935</v>
          </cell>
          <cell r="T3765" t="str">
            <v>Амортизация Перекачка сточной жидкости</v>
          </cell>
          <cell r="U3765">
            <v>120000</v>
          </cell>
          <cell r="V3765">
            <v>15</v>
          </cell>
          <cell r="W3765">
            <v>9</v>
          </cell>
          <cell r="X3765">
            <v>6</v>
          </cell>
          <cell r="Y3765">
            <v>60</v>
          </cell>
          <cell r="Z3765">
            <v>72000</v>
          </cell>
          <cell r="AA3765">
            <v>48000</v>
          </cell>
          <cell r="AB3765">
            <v>2.7403454205402591</v>
          </cell>
          <cell r="AC3765">
            <v>43671.79289668212</v>
          </cell>
          <cell r="AD3765">
            <v>13187.832896682128</v>
          </cell>
          <cell r="AE3765">
            <v>68765.54289668212</v>
          </cell>
          <cell r="AF3765">
            <v>20765.542896682127</v>
          </cell>
          <cell r="AG3765">
            <v>716.30773850710546</v>
          </cell>
          <cell r="AH3765">
            <v>666.66666666666663</v>
          </cell>
        </row>
        <row r="3766">
          <cell r="A3766">
            <v>7214</v>
          </cell>
          <cell r="B3766" t="str">
            <v>Насос Андижанец с двигателем</v>
          </cell>
          <cell r="C3766">
            <v>12.5</v>
          </cell>
          <cell r="D3766" t="str">
            <v>8</v>
          </cell>
          <cell r="E3766" t="str">
            <v>11.05.05</v>
          </cell>
          <cell r="F3766" t="str">
            <v/>
          </cell>
          <cell r="G3766" t="str">
            <v xml:space="preserve">  .  .</v>
          </cell>
          <cell r="H3766">
            <v>122575.44</v>
          </cell>
          <cell r="I3766">
            <v>0</v>
          </cell>
          <cell r="J3766">
            <v>0</v>
          </cell>
          <cell r="K3766">
            <v>122575.44</v>
          </cell>
          <cell r="L3766">
            <v>0</v>
          </cell>
          <cell r="M3766">
            <v>1276.83</v>
          </cell>
          <cell r="N3766">
            <v>1276.83</v>
          </cell>
          <cell r="O3766">
            <v>37015.29</v>
          </cell>
          <cell r="P3766">
            <v>85560.15</v>
          </cell>
          <cell r="Q3766">
            <v>612.88</v>
          </cell>
          <cell r="R3766">
            <v>123</v>
          </cell>
          <cell r="S3766">
            <v>935</v>
          </cell>
          <cell r="T3766" t="str">
            <v>Амортизация (водопровод)</v>
          </cell>
          <cell r="U3766">
            <v>120000</v>
          </cell>
          <cell r="V3766">
            <v>15</v>
          </cell>
          <cell r="W3766">
            <v>9</v>
          </cell>
          <cell r="X3766">
            <v>6</v>
          </cell>
          <cell r="Y3766">
            <v>60</v>
          </cell>
          <cell r="Z3766">
            <v>72000</v>
          </cell>
          <cell r="AA3766">
            <v>48000</v>
          </cell>
          <cell r="AB3766">
            <v>0.56100883413598512</v>
          </cell>
          <cell r="AC3766">
            <v>-53809.535311894608</v>
          </cell>
          <cell r="AD3766">
            <v>-16249.38531189461</v>
          </cell>
          <cell r="AE3766">
            <v>68765.904688105395</v>
          </cell>
          <cell r="AF3766">
            <v>20765.904688105391</v>
          </cell>
          <cell r="AG3766">
            <v>716.31150716776449</v>
          </cell>
          <cell r="AH3766">
            <v>666.66666666666663</v>
          </cell>
        </row>
        <row r="3767">
          <cell r="A3767">
            <v>7215</v>
          </cell>
          <cell r="B3767" t="str">
            <v>Насос Андижанец</v>
          </cell>
          <cell r="C3767">
            <v>12.5</v>
          </cell>
          <cell r="D3767" t="str">
            <v>8</v>
          </cell>
          <cell r="E3767" t="str">
            <v>11.05.05</v>
          </cell>
          <cell r="F3767" t="str">
            <v/>
          </cell>
          <cell r="G3767" t="str">
            <v xml:space="preserve">  .  .</v>
          </cell>
          <cell r="H3767">
            <v>32062.55</v>
          </cell>
          <cell r="I3767">
            <v>0</v>
          </cell>
          <cell r="J3767">
            <v>0</v>
          </cell>
          <cell r="K3767">
            <v>32062.55</v>
          </cell>
          <cell r="L3767">
            <v>0</v>
          </cell>
          <cell r="M3767">
            <v>333.98</v>
          </cell>
          <cell r="N3767">
            <v>333.98</v>
          </cell>
          <cell r="O3767">
            <v>9682.08</v>
          </cell>
          <cell r="P3767">
            <v>22380.47</v>
          </cell>
          <cell r="Q3767">
            <v>160.31</v>
          </cell>
          <cell r="R3767">
            <v>123</v>
          </cell>
          <cell r="S3767">
            <v>935</v>
          </cell>
          <cell r="T3767" t="str">
            <v>Амортизация (водопровод)</v>
          </cell>
          <cell r="U3767">
            <v>120000</v>
          </cell>
          <cell r="V3767">
            <v>15</v>
          </cell>
          <cell r="W3767">
            <v>9</v>
          </cell>
          <cell r="X3767">
            <v>6</v>
          </cell>
          <cell r="Y3767">
            <v>60</v>
          </cell>
          <cell r="Z3767">
            <v>72000</v>
          </cell>
          <cell r="AA3767">
            <v>48000</v>
          </cell>
          <cell r="AB3767">
            <v>2.1447270767772078</v>
          </cell>
          <cell r="AC3767">
            <v>36702.869135523055</v>
          </cell>
          <cell r="AD3767">
            <v>11083.339135523069</v>
          </cell>
          <cell r="AE3767">
            <v>68765.419135523058</v>
          </cell>
          <cell r="AF3767">
            <v>20765.419135523069</v>
          </cell>
          <cell r="AG3767">
            <v>716.30644932836515</v>
          </cell>
          <cell r="AH3767">
            <v>666.66666666666663</v>
          </cell>
        </row>
        <row r="3768">
          <cell r="A3768">
            <v>7216</v>
          </cell>
          <cell r="B3768" t="str">
            <v>Трансформатор сварочный2</v>
          </cell>
          <cell r="C3768">
            <v>10</v>
          </cell>
          <cell r="D3768" t="str">
            <v>10</v>
          </cell>
          <cell r="E3768" t="str">
            <v>11.05.05</v>
          </cell>
          <cell r="F3768" t="str">
            <v/>
          </cell>
          <cell r="G3768" t="str">
            <v xml:space="preserve">  .  .</v>
          </cell>
          <cell r="H3768">
            <v>40000</v>
          </cell>
          <cell r="I3768">
            <v>0</v>
          </cell>
          <cell r="J3768">
            <v>0</v>
          </cell>
          <cell r="K3768">
            <v>40000</v>
          </cell>
          <cell r="L3768">
            <v>0</v>
          </cell>
          <cell r="M3768">
            <v>333.33</v>
          </cell>
          <cell r="N3768">
            <v>333.33</v>
          </cell>
          <cell r="O3768">
            <v>3666.63</v>
          </cell>
          <cell r="P3768">
            <v>36333.370000000003</v>
          </cell>
          <cell r="Q3768">
            <v>200</v>
          </cell>
          <cell r="R3768">
            <v>123</v>
          </cell>
          <cell r="S3768">
            <v>935</v>
          </cell>
          <cell r="T3768" t="str">
            <v>Амортизация Подъем воды</v>
          </cell>
          <cell r="U3768">
            <v>60000</v>
          </cell>
          <cell r="V3768">
            <v>10</v>
          </cell>
          <cell r="W3768">
            <v>2</v>
          </cell>
          <cell r="X3768">
            <v>8</v>
          </cell>
          <cell r="Y3768">
            <v>20</v>
          </cell>
          <cell r="Z3768">
            <v>12000</v>
          </cell>
          <cell r="AA3768">
            <v>48000</v>
          </cell>
          <cell r="AB3768">
            <v>1.3210995842114286</v>
          </cell>
          <cell r="AC3768">
            <v>12843.983368457142</v>
          </cell>
          <cell r="AD3768">
            <v>1177.3533684571503</v>
          </cell>
          <cell r="AE3768">
            <v>52843.983368457142</v>
          </cell>
          <cell r="AF3768">
            <v>4843.9833684571504</v>
          </cell>
          <cell r="AG3768">
            <v>440.36652807047625</v>
          </cell>
          <cell r="AH3768">
            <v>500</v>
          </cell>
        </row>
        <row r="3769">
          <cell r="A3769">
            <v>7217</v>
          </cell>
          <cell r="B3769" t="str">
            <v>Насос СД 144/24С с эл. двигателем</v>
          </cell>
          <cell r="C3769">
            <v>12.5</v>
          </cell>
          <cell r="D3769" t="str">
            <v>8</v>
          </cell>
          <cell r="E3769" t="str">
            <v>11.05.05</v>
          </cell>
          <cell r="F3769" t="str">
            <v/>
          </cell>
          <cell r="G3769" t="str">
            <v xml:space="preserve">  .  .</v>
          </cell>
          <cell r="H3769">
            <v>235991.35</v>
          </cell>
          <cell r="I3769">
            <v>0</v>
          </cell>
          <cell r="J3769">
            <v>0</v>
          </cell>
          <cell r="K3769">
            <v>235991.35</v>
          </cell>
          <cell r="L3769">
            <v>0</v>
          </cell>
          <cell r="M3769">
            <v>2458.2399999999998</v>
          </cell>
          <cell r="N3769">
            <v>2458.2399999999998</v>
          </cell>
          <cell r="O3769">
            <v>71264.38</v>
          </cell>
          <cell r="P3769">
            <v>164726.97</v>
          </cell>
          <cell r="Q3769">
            <v>1179.96</v>
          </cell>
          <cell r="R3769">
            <v>123</v>
          </cell>
          <cell r="S3769">
            <v>935</v>
          </cell>
          <cell r="T3769" t="str">
            <v>Амортизация Перекачка сточной жидкости</v>
          </cell>
          <cell r="U3769">
            <v>124000</v>
          </cell>
          <cell r="V3769">
            <v>15</v>
          </cell>
          <cell r="W3769">
            <v>9</v>
          </cell>
          <cell r="X3769">
            <v>6</v>
          </cell>
          <cell r="Y3769">
            <v>60</v>
          </cell>
          <cell r="Z3769">
            <v>74400</v>
          </cell>
          <cell r="AA3769">
            <v>49600</v>
          </cell>
          <cell r="AB3769">
            <v>0.30110430611332195</v>
          </cell>
          <cell r="AC3769">
            <v>-164933.33830950392</v>
          </cell>
          <cell r="AD3769">
            <v>-49806.368309503901</v>
          </cell>
          <cell r="AE3769">
            <v>71058.011690496089</v>
          </cell>
          <cell r="AF3769">
            <v>21458.011690496103</v>
          </cell>
          <cell r="AG3769">
            <v>740.18762177600092</v>
          </cell>
          <cell r="AH3769">
            <v>688.8888888888888</v>
          </cell>
        </row>
        <row r="3770">
          <cell r="A3770">
            <v>7218</v>
          </cell>
          <cell r="B3770" t="str">
            <v>Вод-д от ул.Крылова до ул. Степная</v>
          </cell>
          <cell r="C3770">
            <v>4.5</v>
          </cell>
          <cell r="D3770" t="str">
            <v>22</v>
          </cell>
          <cell r="E3770" t="str">
            <v>11.05.05</v>
          </cell>
          <cell r="F3770" t="str">
            <v>Протяженность - 517,5м, труба ст д 159-517,5</v>
          </cell>
          <cell r="G3770" t="str">
            <v>13.05.03</v>
          </cell>
          <cell r="H3770">
            <v>1794434.75</v>
          </cell>
          <cell r="I3770">
            <v>0</v>
          </cell>
          <cell r="J3770">
            <v>0</v>
          </cell>
          <cell r="K3770">
            <v>1794434.75</v>
          </cell>
          <cell r="L3770">
            <v>0</v>
          </cell>
          <cell r="M3770">
            <v>6729.13</v>
          </cell>
          <cell r="N3770">
            <v>6729.13</v>
          </cell>
          <cell r="O3770">
            <v>195077.47</v>
          </cell>
          <cell r="P3770">
            <v>1599357.28</v>
          </cell>
          <cell r="Q3770">
            <v>8972.17</v>
          </cell>
          <cell r="R3770">
            <v>123</v>
          </cell>
          <cell r="S3770">
            <v>935</v>
          </cell>
          <cell r="T3770" t="str">
            <v>Амортизация (водопровод)</v>
          </cell>
          <cell r="U3770">
            <v>2329785</v>
          </cell>
          <cell r="V3770">
            <v>29</v>
          </cell>
          <cell r="W3770">
            <v>4</v>
          </cell>
          <cell r="X3770">
            <v>25</v>
          </cell>
          <cell r="Y3770">
            <v>13.793103448275861</v>
          </cell>
          <cell r="Z3770">
            <v>321349.6551724138</v>
          </cell>
          <cell r="AA3770">
            <v>2008435.3448275863</v>
          </cell>
          <cell r="AB3770">
            <v>1.2557765359517332</v>
          </cell>
          <cell r="AC3770">
            <v>458974.30434641428</v>
          </cell>
          <cell r="AD3770">
            <v>49896.239518828166</v>
          </cell>
          <cell r="AE3770">
            <v>2253409.0543464143</v>
          </cell>
          <cell r="AF3770">
            <v>244973.70951882817</v>
          </cell>
          <cell r="AG3770">
            <v>8450.2839537990531</v>
          </cell>
          <cell r="AH3770">
            <v>6694.7844827586205</v>
          </cell>
        </row>
        <row r="3771">
          <cell r="A3771">
            <v>7219</v>
          </cell>
          <cell r="B3771" t="str">
            <v>Кан-ция от забора штаба до ул. Сакена</v>
          </cell>
          <cell r="C3771">
            <v>3.6</v>
          </cell>
          <cell r="D3771" t="str">
            <v>28</v>
          </cell>
          <cell r="E3771" t="str">
            <v>11.05.05</v>
          </cell>
          <cell r="F3771" t="str">
            <v>Протяженность-130м, труба керамика д 300</v>
          </cell>
          <cell r="G3771" t="str">
            <v>13.05.03</v>
          </cell>
          <cell r="H3771">
            <v>202575</v>
          </cell>
          <cell r="I3771">
            <v>0</v>
          </cell>
          <cell r="J3771">
            <v>0</v>
          </cell>
          <cell r="K3771">
            <v>202575</v>
          </cell>
          <cell r="L3771">
            <v>0</v>
          </cell>
          <cell r="M3771">
            <v>607.73</v>
          </cell>
          <cell r="N3771">
            <v>607.73</v>
          </cell>
          <cell r="O3771">
            <v>17618.09</v>
          </cell>
          <cell r="P3771">
            <v>184956.91</v>
          </cell>
          <cell r="Q3771">
            <v>1012.88</v>
          </cell>
          <cell r="R3771">
            <v>123</v>
          </cell>
          <cell r="S3771">
            <v>935</v>
          </cell>
          <cell r="T3771" t="str">
            <v>Амортизация (канализация)</v>
          </cell>
          <cell r="U3771">
            <v>1397250</v>
          </cell>
          <cell r="V3771">
            <v>52</v>
          </cell>
          <cell r="W3771">
            <v>20</v>
          </cell>
          <cell r="X3771">
            <v>32</v>
          </cell>
          <cell r="Y3771">
            <v>38.461538461538467</v>
          </cell>
          <cell r="Z3771">
            <v>537403.84615384624</v>
          </cell>
          <cell r="AA3771">
            <v>859846.15384615376</v>
          </cell>
          <cell r="AB3771">
            <v>4.6488998645476602</v>
          </cell>
          <cell r="AC3771">
            <v>739175.89006074227</v>
          </cell>
          <cell r="AD3771">
            <v>64286.646214588487</v>
          </cell>
          <cell r="AE3771">
            <v>941750.89006074227</v>
          </cell>
          <cell r="AF3771">
            <v>81904.736214588484</v>
          </cell>
          <cell r="AG3771">
            <v>2825.2526701822267</v>
          </cell>
          <cell r="AH3771">
            <v>2239.1826923076924</v>
          </cell>
        </row>
        <row r="3772">
          <cell r="A3772">
            <v>7228</v>
          </cell>
          <cell r="B3772" t="str">
            <v>конференц-стол 120*80*72</v>
          </cell>
          <cell r="C3772">
            <v>8</v>
          </cell>
          <cell r="D3772" t="str">
            <v>13</v>
          </cell>
          <cell r="E3772" t="str">
            <v>11.05.05</v>
          </cell>
          <cell r="F3772" t="str">
            <v/>
          </cell>
          <cell r="G3772" t="str">
            <v xml:space="preserve">  .  .</v>
          </cell>
          <cell r="H3772">
            <v>13034.44</v>
          </cell>
          <cell r="I3772">
            <v>0</v>
          </cell>
          <cell r="J3772">
            <v>0</v>
          </cell>
          <cell r="K3772">
            <v>13034.44</v>
          </cell>
          <cell r="L3772">
            <v>0</v>
          </cell>
          <cell r="M3772">
            <v>86.9</v>
          </cell>
          <cell r="N3772">
            <v>86.9</v>
          </cell>
          <cell r="O3772">
            <v>2519.2199999999998</v>
          </cell>
          <cell r="P3772">
            <v>10515.22</v>
          </cell>
          <cell r="Q3772">
            <v>65.17</v>
          </cell>
          <cell r="R3772">
            <v>125</v>
          </cell>
          <cell r="S3772">
            <v>821.1</v>
          </cell>
          <cell r="T3772" t="str">
            <v>Амортизация Водопровод</v>
          </cell>
          <cell r="U3772">
            <v>14000</v>
          </cell>
          <cell r="V3772">
            <v>13</v>
          </cell>
          <cell r="W3772">
            <v>2</v>
          </cell>
          <cell r="X3772">
            <v>11</v>
          </cell>
          <cell r="Y3772">
            <v>15.384615384615385</v>
          </cell>
          <cell r="Z3772">
            <v>2153.8461538461538</v>
          </cell>
          <cell r="AA3772">
            <v>11846.153846153846</v>
          </cell>
          <cell r="AB3772">
            <v>1.1265721350721951</v>
          </cell>
          <cell r="AC3772">
            <v>1649.7969002704231</v>
          </cell>
          <cell r="AD3772">
            <v>318.86305411657531</v>
          </cell>
          <cell r="AE3772">
            <v>14684.236900270424</v>
          </cell>
          <cell r="AF3772">
            <v>2838.0830541165751</v>
          </cell>
          <cell r="AG3772">
            <v>97.894912668469487</v>
          </cell>
          <cell r="AH3772">
            <v>89.743589743589737</v>
          </cell>
        </row>
        <row r="3773">
          <cell r="A3773">
            <v>7229</v>
          </cell>
          <cell r="B3773" t="str">
            <v>конференц-стол 120*80*72</v>
          </cell>
          <cell r="C3773">
            <v>8</v>
          </cell>
          <cell r="D3773" t="str">
            <v>13</v>
          </cell>
          <cell r="E3773" t="str">
            <v>11.05.05</v>
          </cell>
          <cell r="F3773" t="str">
            <v/>
          </cell>
          <cell r="G3773" t="str">
            <v xml:space="preserve">  .  .</v>
          </cell>
          <cell r="H3773">
            <v>13034.44</v>
          </cell>
          <cell r="I3773">
            <v>0</v>
          </cell>
          <cell r="J3773">
            <v>0</v>
          </cell>
          <cell r="K3773">
            <v>13034.44</v>
          </cell>
          <cell r="L3773">
            <v>0</v>
          </cell>
          <cell r="M3773">
            <v>86.9</v>
          </cell>
          <cell r="N3773">
            <v>86.9</v>
          </cell>
          <cell r="O3773">
            <v>2519.2199999999998</v>
          </cell>
          <cell r="P3773">
            <v>10515.22</v>
          </cell>
          <cell r="Q3773">
            <v>65.17</v>
          </cell>
          <cell r="R3773">
            <v>125</v>
          </cell>
          <cell r="S3773">
            <v>821.1</v>
          </cell>
          <cell r="T3773" t="str">
            <v>амортизация (канализация)</v>
          </cell>
          <cell r="U3773">
            <v>14000</v>
          </cell>
          <cell r="V3773">
            <v>13</v>
          </cell>
          <cell r="W3773">
            <v>2</v>
          </cell>
          <cell r="X3773">
            <v>11</v>
          </cell>
          <cell r="Y3773">
            <v>15.384615384615385</v>
          </cell>
          <cell r="Z3773">
            <v>2153.8461538461538</v>
          </cell>
          <cell r="AA3773">
            <v>11846.153846153846</v>
          </cell>
          <cell r="AB3773">
            <v>1.1265721350721951</v>
          </cell>
          <cell r="AC3773">
            <v>1649.7969002704231</v>
          </cell>
          <cell r="AD3773">
            <v>318.86305411657531</v>
          </cell>
          <cell r="AE3773">
            <v>14684.236900270424</v>
          </cell>
          <cell r="AF3773">
            <v>2838.0830541165751</v>
          </cell>
          <cell r="AG3773">
            <v>97.894912668469487</v>
          </cell>
          <cell r="AH3773">
            <v>89.743589743589737</v>
          </cell>
        </row>
        <row r="3774">
          <cell r="A3774">
            <v>7231</v>
          </cell>
          <cell r="B3774" t="str">
            <v>конференц-стол 120*80*72</v>
          </cell>
          <cell r="C3774">
            <v>8</v>
          </cell>
          <cell r="D3774" t="str">
            <v>13</v>
          </cell>
          <cell r="E3774" t="str">
            <v>11.05.05</v>
          </cell>
          <cell r="F3774" t="str">
            <v/>
          </cell>
          <cell r="G3774" t="str">
            <v xml:space="preserve">  .  .</v>
          </cell>
          <cell r="H3774">
            <v>13034.44</v>
          </cell>
          <cell r="I3774">
            <v>0</v>
          </cell>
          <cell r="J3774">
            <v>0</v>
          </cell>
          <cell r="K3774">
            <v>13034.44</v>
          </cell>
          <cell r="L3774">
            <v>0</v>
          </cell>
          <cell r="M3774">
            <v>86.9</v>
          </cell>
          <cell r="N3774">
            <v>86.9</v>
          </cell>
          <cell r="O3774">
            <v>2519.2199999999998</v>
          </cell>
          <cell r="P3774">
            <v>10515.22</v>
          </cell>
          <cell r="Q3774">
            <v>65.17</v>
          </cell>
          <cell r="R3774">
            <v>125</v>
          </cell>
          <cell r="S3774">
            <v>821.1</v>
          </cell>
          <cell r="T3774" t="str">
            <v>амортизация (канализация)</v>
          </cell>
          <cell r="U3774">
            <v>14000</v>
          </cell>
          <cell r="V3774">
            <v>13</v>
          </cell>
          <cell r="W3774">
            <v>2</v>
          </cell>
          <cell r="X3774">
            <v>11</v>
          </cell>
          <cell r="Y3774">
            <v>15.384615384615385</v>
          </cell>
          <cell r="Z3774">
            <v>2153.8461538461538</v>
          </cell>
          <cell r="AA3774">
            <v>11846.153846153846</v>
          </cell>
          <cell r="AB3774">
            <v>1.1265721350721951</v>
          </cell>
          <cell r="AC3774">
            <v>1649.7969002704231</v>
          </cell>
          <cell r="AD3774">
            <v>318.86305411657531</v>
          </cell>
          <cell r="AE3774">
            <v>14684.236900270424</v>
          </cell>
          <cell r="AF3774">
            <v>2838.0830541165751</v>
          </cell>
          <cell r="AG3774">
            <v>97.894912668469487</v>
          </cell>
          <cell r="AH3774">
            <v>89.743589743589737</v>
          </cell>
        </row>
        <row r="3775">
          <cell r="A3775">
            <v>7235</v>
          </cell>
          <cell r="B3775" t="str">
            <v>кресло гобеленовое на ролик.</v>
          </cell>
          <cell r="C3775">
            <v>8</v>
          </cell>
          <cell r="D3775" t="str">
            <v>13</v>
          </cell>
          <cell r="E3775" t="str">
            <v>11.05.05</v>
          </cell>
          <cell r="F3775" t="str">
            <v/>
          </cell>
          <cell r="G3775" t="str">
            <v xml:space="preserve">  .  .</v>
          </cell>
          <cell r="H3775">
            <v>6839.63</v>
          </cell>
          <cell r="I3775">
            <v>0</v>
          </cell>
          <cell r="J3775">
            <v>0</v>
          </cell>
          <cell r="K3775">
            <v>6839.63</v>
          </cell>
          <cell r="L3775">
            <v>0</v>
          </cell>
          <cell r="M3775">
            <v>45.6</v>
          </cell>
          <cell r="N3775">
            <v>45.6</v>
          </cell>
          <cell r="O3775">
            <v>1321.94</v>
          </cell>
          <cell r="P3775">
            <v>5517.69</v>
          </cell>
          <cell r="Q3775">
            <v>34.200000000000003</v>
          </cell>
          <cell r="R3775">
            <v>125</v>
          </cell>
          <cell r="S3775">
            <v>935</v>
          </cell>
          <cell r="T3775" t="str">
            <v>Амортизация (водопровод)</v>
          </cell>
          <cell r="U3775">
            <v>7000</v>
          </cell>
          <cell r="V3775">
            <v>13</v>
          </cell>
          <cell r="W3775">
            <v>2</v>
          </cell>
          <cell r="X3775">
            <v>11</v>
          </cell>
          <cell r="Y3775">
            <v>15.384615384615385</v>
          </cell>
          <cell r="Z3775">
            <v>1076.9230769230769</v>
          </cell>
          <cell r="AA3775">
            <v>5923.0769230769229</v>
          </cell>
          <cell r="AB3775">
            <v>1.0734704057453253</v>
          </cell>
          <cell r="AC3775">
            <v>502.51039124789895</v>
          </cell>
          <cell r="AD3775">
            <v>97.123468170975229</v>
          </cell>
          <cell r="AE3775">
            <v>7342.1403912478991</v>
          </cell>
          <cell r="AF3775">
            <v>1419.0634681709753</v>
          </cell>
          <cell r="AG3775">
            <v>48.947602608319329</v>
          </cell>
          <cell r="AH3775">
            <v>44.871794871794869</v>
          </cell>
        </row>
        <row r="3776">
          <cell r="A3776">
            <v>7238</v>
          </cell>
          <cell r="B3776" t="str">
            <v>приставка полукруглая</v>
          </cell>
          <cell r="C3776">
            <v>8</v>
          </cell>
          <cell r="D3776" t="str">
            <v>13</v>
          </cell>
          <cell r="E3776" t="str">
            <v>11.05.05</v>
          </cell>
          <cell r="F3776" t="str">
            <v/>
          </cell>
          <cell r="G3776" t="str">
            <v xml:space="preserve">  .  .</v>
          </cell>
          <cell r="H3776">
            <v>14482.82</v>
          </cell>
          <cell r="I3776">
            <v>0</v>
          </cell>
          <cell r="J3776">
            <v>0</v>
          </cell>
          <cell r="K3776">
            <v>14482.82</v>
          </cell>
          <cell r="L3776">
            <v>0</v>
          </cell>
          <cell r="M3776">
            <v>96.55</v>
          </cell>
          <cell r="N3776">
            <v>96.55</v>
          </cell>
          <cell r="O3776">
            <v>2798.99</v>
          </cell>
          <cell r="P3776">
            <v>11683.83</v>
          </cell>
          <cell r="Q3776">
            <v>72.41</v>
          </cell>
          <cell r="R3776">
            <v>125</v>
          </cell>
          <cell r="S3776">
            <v>821.1</v>
          </cell>
          <cell r="T3776" t="str">
            <v>амортизация (канализация)</v>
          </cell>
          <cell r="U3776">
            <v>7000</v>
          </cell>
          <cell r="V3776">
            <v>13</v>
          </cell>
          <cell r="W3776">
            <v>2</v>
          </cell>
          <cell r="X3776">
            <v>11</v>
          </cell>
          <cell r="Y3776">
            <v>15.384615384615385</v>
          </cell>
          <cell r="Z3776">
            <v>1076.9230769230769</v>
          </cell>
          <cell r="AA3776">
            <v>5923.0769230769229</v>
          </cell>
          <cell r="AB3776">
            <v>0.50694651694495063</v>
          </cell>
          <cell r="AC3776">
            <v>-7140.80484545933</v>
          </cell>
          <cell r="AD3776">
            <v>-1380.0517685362524</v>
          </cell>
          <cell r="AE3776">
            <v>7342.0151545406698</v>
          </cell>
          <cell r="AF3776">
            <v>1418.9382314637473</v>
          </cell>
          <cell r="AG3776">
            <v>48.946767696937798</v>
          </cell>
          <cell r="AH3776">
            <v>44.871794871794869</v>
          </cell>
        </row>
        <row r="3777">
          <cell r="A3777">
            <v>7239</v>
          </cell>
          <cell r="B3777" t="str">
            <v>стол приставка 80*60*72</v>
          </cell>
          <cell r="C3777">
            <v>8</v>
          </cell>
          <cell r="D3777" t="str">
            <v>13</v>
          </cell>
          <cell r="E3777" t="str">
            <v>11.05.05</v>
          </cell>
          <cell r="F3777" t="str">
            <v/>
          </cell>
          <cell r="G3777" t="str">
            <v xml:space="preserve">  .  .</v>
          </cell>
          <cell r="H3777">
            <v>7241.41</v>
          </cell>
          <cell r="I3777">
            <v>0</v>
          </cell>
          <cell r="J3777">
            <v>0</v>
          </cell>
          <cell r="K3777">
            <v>7241.41</v>
          </cell>
          <cell r="L3777">
            <v>0</v>
          </cell>
          <cell r="M3777">
            <v>48.28</v>
          </cell>
          <cell r="N3777">
            <v>48.28</v>
          </cell>
          <cell r="O3777">
            <v>1399.62</v>
          </cell>
          <cell r="P3777">
            <v>5841.79</v>
          </cell>
          <cell r="Q3777">
            <v>36.21</v>
          </cell>
          <cell r="R3777">
            <v>125</v>
          </cell>
          <cell r="S3777">
            <v>821.1</v>
          </cell>
          <cell r="T3777" t="str">
            <v>амортизация (канализация)</v>
          </cell>
          <cell r="U3777">
            <v>6500</v>
          </cell>
          <cell r="V3777">
            <v>13</v>
          </cell>
          <cell r="W3777">
            <v>2</v>
          </cell>
          <cell r="X3777">
            <v>11</v>
          </cell>
          <cell r="Y3777">
            <v>15.384615384615385</v>
          </cell>
          <cell r="Z3777">
            <v>1000</v>
          </cell>
          <cell r="AA3777">
            <v>5500</v>
          </cell>
          <cell r="AB3777">
            <v>0.94149224809519005</v>
          </cell>
          <cell r="AC3777">
            <v>-423.67861972100945</v>
          </cell>
          <cell r="AD3777">
            <v>-81.888619721010173</v>
          </cell>
          <cell r="AE3777">
            <v>6817.7313802789904</v>
          </cell>
          <cell r="AF3777">
            <v>1317.7313802789897</v>
          </cell>
          <cell r="AG3777">
            <v>45.451542535193276</v>
          </cell>
          <cell r="AH3777">
            <v>41.666666666666664</v>
          </cell>
        </row>
        <row r="3778">
          <cell r="A3778">
            <v>7240</v>
          </cell>
          <cell r="B3778" t="str">
            <v>стол приставка 80*80</v>
          </cell>
          <cell r="C3778">
            <v>8</v>
          </cell>
          <cell r="D3778" t="str">
            <v>13</v>
          </cell>
          <cell r="E3778" t="str">
            <v>11.05.05</v>
          </cell>
          <cell r="F3778" t="str">
            <v/>
          </cell>
          <cell r="G3778" t="str">
            <v xml:space="preserve">  .  .</v>
          </cell>
          <cell r="H3778">
            <v>7241.41</v>
          </cell>
          <cell r="I3778">
            <v>0</v>
          </cell>
          <cell r="J3778">
            <v>0</v>
          </cell>
          <cell r="K3778">
            <v>7241.41</v>
          </cell>
          <cell r="L3778">
            <v>0</v>
          </cell>
          <cell r="M3778">
            <v>48.28</v>
          </cell>
          <cell r="N3778">
            <v>48.28</v>
          </cell>
          <cell r="O3778">
            <v>1399.62</v>
          </cell>
          <cell r="P3778">
            <v>5841.79</v>
          </cell>
          <cell r="Q3778">
            <v>36.21</v>
          </cell>
          <cell r="R3778">
            <v>125</v>
          </cell>
          <cell r="S3778">
            <v>821.1</v>
          </cell>
          <cell r="T3778" t="str">
            <v>Амортизация Водопровод</v>
          </cell>
          <cell r="U3778">
            <v>7000</v>
          </cell>
          <cell r="V3778">
            <v>13</v>
          </cell>
          <cell r="W3778">
            <v>2</v>
          </cell>
          <cell r="X3778">
            <v>11</v>
          </cell>
          <cell r="Y3778">
            <v>15.384615384615385</v>
          </cell>
          <cell r="Z3778">
            <v>1076.9230769230769</v>
          </cell>
          <cell r="AA3778">
            <v>5923.0769230769229</v>
          </cell>
          <cell r="AB3778">
            <v>1.0139147287178969</v>
          </cell>
          <cell r="AC3778">
            <v>100.76225568506561</v>
          </cell>
          <cell r="AD3778">
            <v>19.475332608142935</v>
          </cell>
          <cell r="AE3778">
            <v>7342.1722556850655</v>
          </cell>
          <cell r="AF3778">
            <v>1419.0953326081428</v>
          </cell>
          <cell r="AG3778">
            <v>48.947815037900433</v>
          </cell>
          <cell r="AH3778">
            <v>44.871794871794869</v>
          </cell>
        </row>
        <row r="3779">
          <cell r="A3779">
            <v>7241</v>
          </cell>
          <cell r="B3779" t="str">
            <v>стол приставка 80*80*72</v>
          </cell>
          <cell r="C3779">
            <v>8</v>
          </cell>
          <cell r="D3779" t="str">
            <v>13</v>
          </cell>
          <cell r="E3779" t="str">
            <v>11.05.05</v>
          </cell>
          <cell r="F3779" t="str">
            <v/>
          </cell>
          <cell r="G3779" t="str">
            <v xml:space="preserve">  .  .</v>
          </cell>
          <cell r="H3779">
            <v>7241.41</v>
          </cell>
          <cell r="I3779">
            <v>0</v>
          </cell>
          <cell r="J3779">
            <v>0</v>
          </cell>
          <cell r="K3779">
            <v>7241.41</v>
          </cell>
          <cell r="L3779">
            <v>0</v>
          </cell>
          <cell r="M3779">
            <v>48.28</v>
          </cell>
          <cell r="N3779">
            <v>48.28</v>
          </cell>
          <cell r="O3779">
            <v>1399.62</v>
          </cell>
          <cell r="P3779">
            <v>5841.79</v>
          </cell>
          <cell r="Q3779">
            <v>36.21</v>
          </cell>
          <cell r="R3779">
            <v>125</v>
          </cell>
          <cell r="S3779">
            <v>821.1</v>
          </cell>
          <cell r="T3779" t="str">
            <v>амортизация (канализация)</v>
          </cell>
          <cell r="U3779">
            <v>7000</v>
          </cell>
          <cell r="V3779">
            <v>13</v>
          </cell>
          <cell r="W3779">
            <v>2</v>
          </cell>
          <cell r="X3779">
            <v>11</v>
          </cell>
          <cell r="Y3779">
            <v>15.384615384615385</v>
          </cell>
          <cell r="Z3779">
            <v>1076.9230769230769</v>
          </cell>
          <cell r="AA3779">
            <v>5923.0769230769229</v>
          </cell>
          <cell r="AB3779">
            <v>1.0139147287178969</v>
          </cell>
          <cell r="AC3779">
            <v>100.76225568506561</v>
          </cell>
          <cell r="AD3779">
            <v>19.475332608142935</v>
          </cell>
          <cell r="AE3779">
            <v>7342.1722556850655</v>
          </cell>
          <cell r="AF3779">
            <v>1419.0953326081428</v>
          </cell>
          <cell r="AG3779">
            <v>48.947815037900433</v>
          </cell>
          <cell r="AH3779">
            <v>44.871794871794869</v>
          </cell>
        </row>
        <row r="3780">
          <cell r="A3780">
            <v>7242</v>
          </cell>
          <cell r="B3780" t="str">
            <v>стол приставка 80*80*72</v>
          </cell>
          <cell r="C3780">
            <v>8</v>
          </cell>
          <cell r="D3780" t="str">
            <v>13</v>
          </cell>
          <cell r="E3780" t="str">
            <v>11.05.05</v>
          </cell>
          <cell r="F3780" t="str">
            <v/>
          </cell>
          <cell r="G3780" t="str">
            <v xml:space="preserve">  .  .</v>
          </cell>
          <cell r="H3780">
            <v>7241.41</v>
          </cell>
          <cell r="I3780">
            <v>0</v>
          </cell>
          <cell r="J3780">
            <v>0</v>
          </cell>
          <cell r="K3780">
            <v>7241.41</v>
          </cell>
          <cell r="L3780">
            <v>0</v>
          </cell>
          <cell r="M3780">
            <v>48.28</v>
          </cell>
          <cell r="N3780">
            <v>48.28</v>
          </cell>
          <cell r="O3780">
            <v>1399.62</v>
          </cell>
          <cell r="P3780">
            <v>5841.79</v>
          </cell>
          <cell r="Q3780">
            <v>36.21</v>
          </cell>
          <cell r="R3780">
            <v>125</v>
          </cell>
          <cell r="S3780">
            <v>821.1</v>
          </cell>
          <cell r="T3780" t="str">
            <v>Амортизация Водопровод</v>
          </cell>
          <cell r="U3780">
            <v>7000</v>
          </cell>
          <cell r="V3780">
            <v>13</v>
          </cell>
          <cell r="W3780">
            <v>2</v>
          </cell>
          <cell r="X3780">
            <v>11</v>
          </cell>
          <cell r="Y3780">
            <v>15.384615384615385</v>
          </cell>
          <cell r="Z3780">
            <v>1076.9230769230769</v>
          </cell>
          <cell r="AA3780">
            <v>5923.0769230769229</v>
          </cell>
          <cell r="AB3780">
            <v>1.0139147287178969</v>
          </cell>
          <cell r="AC3780">
            <v>100.76225568506561</v>
          </cell>
          <cell r="AD3780">
            <v>19.475332608142935</v>
          </cell>
          <cell r="AE3780">
            <v>7342.1722556850655</v>
          </cell>
          <cell r="AF3780">
            <v>1419.0953326081428</v>
          </cell>
          <cell r="AG3780">
            <v>48.947815037900433</v>
          </cell>
          <cell r="AH3780">
            <v>44.871794871794869</v>
          </cell>
        </row>
        <row r="3781">
          <cell r="A3781">
            <v>7243</v>
          </cell>
          <cell r="B3781" t="str">
            <v>стол приставка 140*60*72</v>
          </cell>
          <cell r="C3781">
            <v>8</v>
          </cell>
          <cell r="D3781" t="str">
            <v>13</v>
          </cell>
          <cell r="E3781" t="str">
            <v>11.05.05</v>
          </cell>
          <cell r="F3781" t="str">
            <v/>
          </cell>
          <cell r="G3781" t="str">
            <v xml:space="preserve">  .  .</v>
          </cell>
          <cell r="H3781">
            <v>7241.41</v>
          </cell>
          <cell r="I3781">
            <v>0</v>
          </cell>
          <cell r="J3781">
            <v>0</v>
          </cell>
          <cell r="K3781">
            <v>7241.41</v>
          </cell>
          <cell r="L3781">
            <v>0</v>
          </cell>
          <cell r="M3781">
            <v>48.28</v>
          </cell>
          <cell r="N3781">
            <v>48.28</v>
          </cell>
          <cell r="O3781">
            <v>1399.62</v>
          </cell>
          <cell r="P3781">
            <v>5841.79</v>
          </cell>
          <cell r="Q3781">
            <v>36.21</v>
          </cell>
          <cell r="R3781">
            <v>125</v>
          </cell>
          <cell r="S3781">
            <v>821.1</v>
          </cell>
          <cell r="T3781" t="str">
            <v>Амортизация Водопровод</v>
          </cell>
          <cell r="U3781">
            <v>8700</v>
          </cell>
          <cell r="V3781">
            <v>13</v>
          </cell>
          <cell r="W3781">
            <v>2</v>
          </cell>
          <cell r="X3781">
            <v>11</v>
          </cell>
          <cell r="Y3781">
            <v>15.384615384615385</v>
          </cell>
          <cell r="Z3781">
            <v>1338.4615384615386</v>
          </cell>
          <cell r="AA3781">
            <v>7361.538461538461</v>
          </cell>
          <cell r="AB3781">
            <v>1.2601511628351003</v>
          </cell>
          <cell r="AC3781">
            <v>1883.861232065723</v>
          </cell>
          <cell r="AD3781">
            <v>364.11277052726314</v>
          </cell>
          <cell r="AE3781">
            <v>9125.2712320657229</v>
          </cell>
          <cell r="AF3781">
            <v>1763.732770527263</v>
          </cell>
          <cell r="AG3781">
            <v>60.835141547104818</v>
          </cell>
          <cell r="AH3781">
            <v>55.769230769230774</v>
          </cell>
        </row>
        <row r="3782">
          <cell r="A3782">
            <v>7244</v>
          </cell>
          <cell r="B3782" t="str">
            <v>стол рабочий 140*80*72</v>
          </cell>
          <cell r="C3782">
            <v>8</v>
          </cell>
          <cell r="D3782" t="str">
            <v>13</v>
          </cell>
          <cell r="E3782" t="str">
            <v>11.05.05</v>
          </cell>
          <cell r="F3782" t="str">
            <v/>
          </cell>
          <cell r="G3782" t="str">
            <v xml:space="preserve">  .  .</v>
          </cell>
          <cell r="H3782">
            <v>10137.93</v>
          </cell>
          <cell r="I3782">
            <v>0</v>
          </cell>
          <cell r="J3782">
            <v>0</v>
          </cell>
          <cell r="K3782">
            <v>10137.93</v>
          </cell>
          <cell r="L3782">
            <v>0</v>
          </cell>
          <cell r="M3782">
            <v>67.59</v>
          </cell>
          <cell r="N3782">
            <v>67.59</v>
          </cell>
          <cell r="O3782">
            <v>1959.43</v>
          </cell>
          <cell r="P3782">
            <v>8178.5</v>
          </cell>
          <cell r="Q3782">
            <v>50.69</v>
          </cell>
          <cell r="R3782">
            <v>125</v>
          </cell>
          <cell r="S3782">
            <v>821.1</v>
          </cell>
          <cell r="T3782" t="str">
            <v>Амортизация Водопровод</v>
          </cell>
          <cell r="U3782">
            <v>8700</v>
          </cell>
          <cell r="V3782">
            <v>13</v>
          </cell>
          <cell r="W3782">
            <v>2</v>
          </cell>
          <cell r="X3782">
            <v>11</v>
          </cell>
          <cell r="Y3782">
            <v>15.384615384615385</v>
          </cell>
          <cell r="Z3782">
            <v>1338.4615384615386</v>
          </cell>
          <cell r="AA3782">
            <v>7361.538461538461</v>
          </cell>
          <cell r="AB3782">
            <v>0.900108633800631</v>
          </cell>
          <cell r="AC3782">
            <v>-1012.6916781335694</v>
          </cell>
          <cell r="AD3782">
            <v>-195.73013967202951</v>
          </cell>
          <cell r="AE3782">
            <v>9125.2383218664309</v>
          </cell>
          <cell r="AF3782">
            <v>1763.6998603279706</v>
          </cell>
          <cell r="AG3782">
            <v>60.834922145776204</v>
          </cell>
          <cell r="AH3782">
            <v>55.769230769230774</v>
          </cell>
        </row>
        <row r="3783">
          <cell r="A3783">
            <v>7245</v>
          </cell>
          <cell r="B3783" t="str">
            <v>стол рабочий 160*80</v>
          </cell>
          <cell r="C3783">
            <v>8</v>
          </cell>
          <cell r="D3783" t="str">
            <v>13</v>
          </cell>
          <cell r="E3783" t="str">
            <v>11.05.05</v>
          </cell>
          <cell r="F3783" t="str">
            <v/>
          </cell>
          <cell r="G3783" t="str">
            <v xml:space="preserve">  .  .</v>
          </cell>
          <cell r="H3783">
            <v>10137.93</v>
          </cell>
          <cell r="I3783">
            <v>0</v>
          </cell>
          <cell r="J3783">
            <v>0</v>
          </cell>
          <cell r="K3783">
            <v>10137.93</v>
          </cell>
          <cell r="L3783">
            <v>0</v>
          </cell>
          <cell r="M3783">
            <v>67.59</v>
          </cell>
          <cell r="N3783">
            <v>67.59</v>
          </cell>
          <cell r="O3783">
            <v>1959.43</v>
          </cell>
          <cell r="P3783">
            <v>8178.5</v>
          </cell>
          <cell r="Q3783">
            <v>50.69</v>
          </cell>
          <cell r="R3783">
            <v>125</v>
          </cell>
          <cell r="S3783">
            <v>821.1</v>
          </cell>
          <cell r="T3783" t="str">
            <v>амортизация (канализация)</v>
          </cell>
          <cell r="U3783">
            <v>9400</v>
          </cell>
          <cell r="V3783">
            <v>13</v>
          </cell>
          <cell r="W3783">
            <v>2</v>
          </cell>
          <cell r="X3783">
            <v>11</v>
          </cell>
          <cell r="Y3783">
            <v>15.384615384615385</v>
          </cell>
          <cell r="Z3783">
            <v>1446.1538461538462</v>
          </cell>
          <cell r="AA3783">
            <v>7953.8461538461543</v>
          </cell>
          <cell r="AB3783">
            <v>0.97253116755470492</v>
          </cell>
          <cell r="AC3783">
            <v>-278.47710051213107</v>
          </cell>
          <cell r="AD3783">
            <v>-53.82325435828443</v>
          </cell>
          <cell r="AE3783">
            <v>9859.4528994878692</v>
          </cell>
          <cell r="AF3783">
            <v>1905.6067456417156</v>
          </cell>
          <cell r="AG3783">
            <v>65.729685996585786</v>
          </cell>
          <cell r="AH3783">
            <v>60.256410256410255</v>
          </cell>
        </row>
        <row r="3784">
          <cell r="A3784">
            <v>7246</v>
          </cell>
          <cell r="B3784" t="str">
            <v>стол рабочий 160*80*72</v>
          </cell>
          <cell r="C3784">
            <v>8</v>
          </cell>
          <cell r="D3784" t="str">
            <v>13</v>
          </cell>
          <cell r="E3784" t="str">
            <v>11.05.05</v>
          </cell>
          <cell r="F3784" t="str">
            <v/>
          </cell>
          <cell r="G3784" t="str">
            <v xml:space="preserve">  .  .</v>
          </cell>
          <cell r="H3784">
            <v>10137.93</v>
          </cell>
          <cell r="I3784">
            <v>0</v>
          </cell>
          <cell r="J3784">
            <v>0</v>
          </cell>
          <cell r="K3784">
            <v>10137.93</v>
          </cell>
          <cell r="L3784">
            <v>0</v>
          </cell>
          <cell r="M3784">
            <v>67.59</v>
          </cell>
          <cell r="N3784">
            <v>67.59</v>
          </cell>
          <cell r="O3784">
            <v>1959.43</v>
          </cell>
          <cell r="P3784">
            <v>8178.5</v>
          </cell>
          <cell r="Q3784">
            <v>50.69</v>
          </cell>
          <cell r="R3784">
            <v>125</v>
          </cell>
          <cell r="S3784">
            <v>821.1</v>
          </cell>
          <cell r="T3784" t="str">
            <v>Амортизация Водопровод</v>
          </cell>
          <cell r="U3784">
            <v>9400</v>
          </cell>
          <cell r="V3784">
            <v>13</v>
          </cell>
          <cell r="W3784">
            <v>2</v>
          </cell>
          <cell r="X3784">
            <v>11</v>
          </cell>
          <cell r="Y3784">
            <v>15.384615384615385</v>
          </cell>
          <cell r="Z3784">
            <v>1446.1538461538462</v>
          </cell>
          <cell r="AA3784">
            <v>7953.8461538461543</v>
          </cell>
          <cell r="AB3784">
            <v>0.97253116755470492</v>
          </cell>
          <cell r="AC3784">
            <v>-278.47710051213107</v>
          </cell>
          <cell r="AD3784">
            <v>-53.82325435828443</v>
          </cell>
          <cell r="AE3784">
            <v>9859.4528994878692</v>
          </cell>
          <cell r="AF3784">
            <v>1905.6067456417156</v>
          </cell>
          <cell r="AG3784">
            <v>65.729685996585786</v>
          </cell>
          <cell r="AH3784">
            <v>60.256410256410255</v>
          </cell>
        </row>
        <row r="3785">
          <cell r="A3785">
            <v>7247</v>
          </cell>
          <cell r="B3785" t="str">
            <v>стол рабочий 160*80*72</v>
          </cell>
          <cell r="C3785">
            <v>8</v>
          </cell>
          <cell r="D3785" t="str">
            <v>13</v>
          </cell>
          <cell r="E3785" t="str">
            <v>11.05.05</v>
          </cell>
          <cell r="F3785" t="str">
            <v/>
          </cell>
          <cell r="G3785" t="str">
            <v xml:space="preserve">  .  .</v>
          </cell>
          <cell r="H3785">
            <v>10137.93</v>
          </cell>
          <cell r="I3785">
            <v>0</v>
          </cell>
          <cell r="J3785">
            <v>0</v>
          </cell>
          <cell r="K3785">
            <v>10137.93</v>
          </cell>
          <cell r="L3785">
            <v>0</v>
          </cell>
          <cell r="M3785">
            <v>67.59</v>
          </cell>
          <cell r="N3785">
            <v>67.59</v>
          </cell>
          <cell r="O3785">
            <v>1959.43</v>
          </cell>
          <cell r="P3785">
            <v>8178.5</v>
          </cell>
          <cell r="Q3785">
            <v>50.69</v>
          </cell>
          <cell r="R3785">
            <v>125</v>
          </cell>
          <cell r="S3785">
            <v>821.1</v>
          </cell>
          <cell r="T3785" t="str">
            <v>амортизация (канализация)</v>
          </cell>
          <cell r="U3785">
            <v>9400</v>
          </cell>
          <cell r="V3785">
            <v>13</v>
          </cell>
          <cell r="W3785">
            <v>2</v>
          </cell>
          <cell r="X3785">
            <v>11</v>
          </cell>
          <cell r="Y3785">
            <v>15.384615384615385</v>
          </cell>
          <cell r="Z3785">
            <v>1446.1538461538462</v>
          </cell>
          <cell r="AA3785">
            <v>7953.8461538461543</v>
          </cell>
          <cell r="AB3785">
            <v>0.97253116755470492</v>
          </cell>
          <cell r="AC3785">
            <v>-278.47710051213107</v>
          </cell>
          <cell r="AD3785">
            <v>-53.82325435828443</v>
          </cell>
          <cell r="AE3785">
            <v>9859.4528994878692</v>
          </cell>
          <cell r="AF3785">
            <v>1905.6067456417156</v>
          </cell>
          <cell r="AG3785">
            <v>65.729685996585786</v>
          </cell>
          <cell r="AH3785">
            <v>60.256410256410255</v>
          </cell>
        </row>
        <row r="3786">
          <cell r="A3786">
            <v>7248</v>
          </cell>
          <cell r="B3786" t="str">
            <v>стол рабочий 160*80*72</v>
          </cell>
          <cell r="C3786">
            <v>8</v>
          </cell>
          <cell r="D3786" t="str">
            <v>13</v>
          </cell>
          <cell r="E3786" t="str">
            <v>11.05.05</v>
          </cell>
          <cell r="F3786" t="str">
            <v/>
          </cell>
          <cell r="G3786" t="str">
            <v xml:space="preserve">  .  .</v>
          </cell>
          <cell r="H3786">
            <v>10137.93</v>
          </cell>
          <cell r="I3786">
            <v>0</v>
          </cell>
          <cell r="J3786">
            <v>0</v>
          </cell>
          <cell r="K3786">
            <v>10137.93</v>
          </cell>
          <cell r="L3786">
            <v>0</v>
          </cell>
          <cell r="M3786">
            <v>67.59</v>
          </cell>
          <cell r="N3786">
            <v>67.59</v>
          </cell>
          <cell r="O3786">
            <v>1959.43</v>
          </cell>
          <cell r="P3786">
            <v>8178.5</v>
          </cell>
          <cell r="Q3786">
            <v>50.69</v>
          </cell>
          <cell r="R3786">
            <v>125</v>
          </cell>
          <cell r="S3786">
            <v>821.1</v>
          </cell>
          <cell r="T3786" t="str">
            <v>Амортизация Водопровод</v>
          </cell>
          <cell r="U3786">
            <v>9400</v>
          </cell>
          <cell r="V3786">
            <v>13</v>
          </cell>
          <cell r="W3786">
            <v>2</v>
          </cell>
          <cell r="X3786">
            <v>11</v>
          </cell>
          <cell r="Y3786">
            <v>15.384615384615385</v>
          </cell>
          <cell r="Z3786">
            <v>1446.1538461538462</v>
          </cell>
          <cell r="AA3786">
            <v>7953.8461538461543</v>
          </cell>
          <cell r="AB3786">
            <v>0.97253116755470492</v>
          </cell>
          <cell r="AC3786">
            <v>-278.47710051213107</v>
          </cell>
          <cell r="AD3786">
            <v>-53.82325435828443</v>
          </cell>
          <cell r="AE3786">
            <v>9859.4528994878692</v>
          </cell>
          <cell r="AF3786">
            <v>1905.6067456417156</v>
          </cell>
          <cell r="AG3786">
            <v>65.729685996585786</v>
          </cell>
          <cell r="AH3786">
            <v>60.256410256410255</v>
          </cell>
        </row>
        <row r="3787">
          <cell r="A3787">
            <v>7250</v>
          </cell>
          <cell r="B3787" t="str">
            <v>стул (гобелен) д/заседания</v>
          </cell>
          <cell r="C3787">
            <v>8</v>
          </cell>
          <cell r="D3787" t="str">
            <v>13</v>
          </cell>
          <cell r="E3787" t="str">
            <v>11.05.05</v>
          </cell>
          <cell r="F3787" t="str">
            <v/>
          </cell>
          <cell r="G3787" t="str">
            <v xml:space="preserve">  .  .</v>
          </cell>
          <cell r="H3787">
            <v>3620.58</v>
          </cell>
          <cell r="I3787">
            <v>0</v>
          </cell>
          <cell r="J3787">
            <v>0</v>
          </cell>
          <cell r="K3787">
            <v>3620.58</v>
          </cell>
          <cell r="L3787">
            <v>0</v>
          </cell>
          <cell r="M3787">
            <v>24.14</v>
          </cell>
          <cell r="N3787">
            <v>24.14</v>
          </cell>
          <cell r="O3787">
            <v>699.82</v>
          </cell>
          <cell r="P3787">
            <v>2920.76</v>
          </cell>
          <cell r="Q3787">
            <v>18.100000000000001</v>
          </cell>
          <cell r="R3787">
            <v>125</v>
          </cell>
          <cell r="S3787">
            <v>821.1</v>
          </cell>
          <cell r="T3787" t="str">
            <v>Амортизация Водопровод</v>
          </cell>
          <cell r="U3787">
            <v>6000</v>
          </cell>
          <cell r="V3787">
            <v>13</v>
          </cell>
          <cell r="W3787">
            <v>2</v>
          </cell>
          <cell r="X3787">
            <v>11</v>
          </cell>
          <cell r="Y3787">
            <v>15.384615384615385</v>
          </cell>
          <cell r="Z3787">
            <v>923.07692307692309</v>
          </cell>
          <cell r="AA3787">
            <v>5076.9230769230771</v>
          </cell>
          <cell r="AB3787">
            <v>1.7382198732258305</v>
          </cell>
          <cell r="AC3787">
            <v>2672.7841086039771</v>
          </cell>
          <cell r="AD3787">
            <v>516.62103168090073</v>
          </cell>
          <cell r="AE3787">
            <v>6293.364108603977</v>
          </cell>
          <cell r="AF3787">
            <v>1216.4410316809008</v>
          </cell>
          <cell r="AG3787">
            <v>41.955760724026511</v>
          </cell>
          <cell r="AH3787">
            <v>38.46153846153846</v>
          </cell>
        </row>
        <row r="3788">
          <cell r="A3788">
            <v>7251</v>
          </cell>
          <cell r="B3788" t="str">
            <v>стул (гобелен) д/заседания</v>
          </cell>
          <cell r="C3788">
            <v>8</v>
          </cell>
          <cell r="D3788" t="str">
            <v>13</v>
          </cell>
          <cell r="E3788" t="str">
            <v>11.05.05</v>
          </cell>
          <cell r="F3788" t="str">
            <v/>
          </cell>
          <cell r="G3788" t="str">
            <v xml:space="preserve">  .  .</v>
          </cell>
          <cell r="H3788">
            <v>3620.58</v>
          </cell>
          <cell r="I3788">
            <v>0</v>
          </cell>
          <cell r="J3788">
            <v>0</v>
          </cell>
          <cell r="K3788">
            <v>3620.58</v>
          </cell>
          <cell r="L3788">
            <v>0</v>
          </cell>
          <cell r="M3788">
            <v>24.14</v>
          </cell>
          <cell r="N3788">
            <v>24.14</v>
          </cell>
          <cell r="O3788">
            <v>699.82</v>
          </cell>
          <cell r="P3788">
            <v>2920.76</v>
          </cell>
          <cell r="Q3788">
            <v>18.100000000000001</v>
          </cell>
          <cell r="R3788">
            <v>125</v>
          </cell>
          <cell r="S3788">
            <v>821.1</v>
          </cell>
          <cell r="T3788" t="str">
            <v>амортизация (канализация)</v>
          </cell>
          <cell r="U3788">
            <v>6000</v>
          </cell>
          <cell r="V3788">
            <v>13</v>
          </cell>
          <cell r="W3788">
            <v>2</v>
          </cell>
          <cell r="X3788">
            <v>11</v>
          </cell>
          <cell r="Y3788">
            <v>15.384615384615385</v>
          </cell>
          <cell r="Z3788">
            <v>923.07692307692309</v>
          </cell>
          <cell r="AA3788">
            <v>5076.9230769230771</v>
          </cell>
          <cell r="AB3788">
            <v>1.7382198732258305</v>
          </cell>
          <cell r="AC3788">
            <v>2672.7841086039771</v>
          </cell>
          <cell r="AD3788">
            <v>516.62103168090073</v>
          </cell>
          <cell r="AE3788">
            <v>6293.364108603977</v>
          </cell>
          <cell r="AF3788">
            <v>1216.4410316809008</v>
          </cell>
          <cell r="AG3788">
            <v>41.955760724026511</v>
          </cell>
          <cell r="AH3788">
            <v>38.46153846153846</v>
          </cell>
        </row>
        <row r="3789">
          <cell r="A3789">
            <v>7252</v>
          </cell>
          <cell r="B3789" t="str">
            <v>стул гобелен. д/заседания</v>
          </cell>
          <cell r="C3789">
            <v>8</v>
          </cell>
          <cell r="D3789" t="str">
            <v>13</v>
          </cell>
          <cell r="E3789" t="str">
            <v>11.05.05</v>
          </cell>
          <cell r="F3789" t="str">
            <v/>
          </cell>
          <cell r="G3789" t="str">
            <v xml:space="preserve">  .  .</v>
          </cell>
          <cell r="H3789">
            <v>3620.58</v>
          </cell>
          <cell r="I3789">
            <v>0</v>
          </cell>
          <cell r="J3789">
            <v>0</v>
          </cell>
          <cell r="K3789">
            <v>3620.58</v>
          </cell>
          <cell r="L3789">
            <v>0</v>
          </cell>
          <cell r="M3789">
            <v>24.14</v>
          </cell>
          <cell r="N3789">
            <v>24.14</v>
          </cell>
          <cell r="O3789">
            <v>699.82</v>
          </cell>
          <cell r="P3789">
            <v>2920.76</v>
          </cell>
          <cell r="Q3789">
            <v>18.100000000000001</v>
          </cell>
          <cell r="R3789">
            <v>125</v>
          </cell>
          <cell r="S3789">
            <v>821.1</v>
          </cell>
          <cell r="T3789" t="str">
            <v>амортизация (канализация)</v>
          </cell>
          <cell r="U3789">
            <v>6000</v>
          </cell>
          <cell r="V3789">
            <v>13</v>
          </cell>
          <cell r="W3789">
            <v>2</v>
          </cell>
          <cell r="X3789">
            <v>11</v>
          </cell>
          <cell r="Y3789">
            <v>15.384615384615385</v>
          </cell>
          <cell r="Z3789">
            <v>923.07692307692309</v>
          </cell>
          <cell r="AA3789">
            <v>5076.9230769230771</v>
          </cell>
          <cell r="AB3789">
            <v>1.7382198732258305</v>
          </cell>
          <cell r="AC3789">
            <v>2672.7841086039771</v>
          </cell>
          <cell r="AD3789">
            <v>516.62103168090073</v>
          </cell>
          <cell r="AE3789">
            <v>6293.364108603977</v>
          </cell>
          <cell r="AF3789">
            <v>1216.4410316809008</v>
          </cell>
          <cell r="AG3789">
            <v>41.955760724026511</v>
          </cell>
          <cell r="AH3789">
            <v>38.46153846153846</v>
          </cell>
        </row>
        <row r="3790">
          <cell r="A3790">
            <v>7253</v>
          </cell>
          <cell r="B3790" t="str">
            <v>тумба закрытая 120*42*72</v>
          </cell>
          <cell r="C3790">
            <v>8</v>
          </cell>
          <cell r="D3790" t="str">
            <v>13</v>
          </cell>
          <cell r="E3790" t="str">
            <v>11.05.05</v>
          </cell>
          <cell r="F3790" t="str">
            <v/>
          </cell>
          <cell r="G3790" t="str">
            <v xml:space="preserve">  .  .</v>
          </cell>
          <cell r="H3790">
            <v>15206.89</v>
          </cell>
          <cell r="I3790">
            <v>0</v>
          </cell>
          <cell r="J3790">
            <v>0</v>
          </cell>
          <cell r="K3790">
            <v>15206.89</v>
          </cell>
          <cell r="L3790">
            <v>0</v>
          </cell>
          <cell r="M3790">
            <v>101.38</v>
          </cell>
          <cell r="N3790">
            <v>101.38</v>
          </cell>
          <cell r="O3790">
            <v>2939</v>
          </cell>
          <cell r="P3790">
            <v>12267.89</v>
          </cell>
          <cell r="Q3790">
            <v>76.03</v>
          </cell>
          <cell r="R3790">
            <v>125</v>
          </cell>
          <cell r="S3790">
            <v>821.1</v>
          </cell>
          <cell r="T3790" t="str">
            <v>амортизация (канализация)</v>
          </cell>
          <cell r="U3790">
            <v>16000</v>
          </cell>
          <cell r="V3790">
            <v>13</v>
          </cell>
          <cell r="W3790">
            <v>2</v>
          </cell>
          <cell r="X3790">
            <v>11</v>
          </cell>
          <cell r="Y3790">
            <v>15.384615384615385</v>
          </cell>
          <cell r="Z3790">
            <v>2461.5384615384619</v>
          </cell>
          <cell r="AA3790">
            <v>13538.461538461539</v>
          </cell>
          <cell r="AB3790">
            <v>1.1035688727614561</v>
          </cell>
          <cell r="AC3790">
            <v>1574.9604555074584</v>
          </cell>
          <cell r="AD3790">
            <v>304.3889170459197</v>
          </cell>
          <cell r="AE3790">
            <v>16781.850455507458</v>
          </cell>
          <cell r="AF3790">
            <v>3243.3889170459197</v>
          </cell>
          <cell r="AG3790">
            <v>111.87900303671638</v>
          </cell>
          <cell r="AH3790">
            <v>102.56410256410255</v>
          </cell>
        </row>
        <row r="3791">
          <cell r="A3791">
            <v>7254</v>
          </cell>
          <cell r="B3791" t="str">
            <v>тумба закрытая 120*80</v>
          </cell>
          <cell r="C3791">
            <v>8</v>
          </cell>
          <cell r="D3791" t="str">
            <v>13</v>
          </cell>
          <cell r="E3791" t="str">
            <v>11.05.05</v>
          </cell>
          <cell r="F3791" t="str">
            <v/>
          </cell>
          <cell r="G3791" t="str">
            <v xml:space="preserve">  .  .</v>
          </cell>
          <cell r="H3791">
            <v>15206.89</v>
          </cell>
          <cell r="I3791">
            <v>0</v>
          </cell>
          <cell r="J3791">
            <v>0</v>
          </cell>
          <cell r="K3791">
            <v>15206.89</v>
          </cell>
          <cell r="L3791">
            <v>0</v>
          </cell>
          <cell r="M3791">
            <v>101.38</v>
          </cell>
          <cell r="N3791">
            <v>101.38</v>
          </cell>
          <cell r="O3791">
            <v>2939</v>
          </cell>
          <cell r="P3791">
            <v>12267.89</v>
          </cell>
          <cell r="Q3791">
            <v>76.03</v>
          </cell>
          <cell r="R3791">
            <v>125</v>
          </cell>
          <cell r="S3791">
            <v>821.1</v>
          </cell>
          <cell r="T3791" t="str">
            <v>Амортизация Водопровод</v>
          </cell>
          <cell r="U3791">
            <v>16000</v>
          </cell>
          <cell r="V3791">
            <v>13</v>
          </cell>
          <cell r="W3791">
            <v>2</v>
          </cell>
          <cell r="X3791">
            <v>11</v>
          </cell>
          <cell r="Y3791">
            <v>15.384615384615385</v>
          </cell>
          <cell r="Z3791">
            <v>2461.5384615384619</v>
          </cell>
          <cell r="AA3791">
            <v>13538.461538461539</v>
          </cell>
          <cell r="AB3791">
            <v>1.1035688727614561</v>
          </cell>
          <cell r="AC3791">
            <v>1574.9604555074584</v>
          </cell>
          <cell r="AD3791">
            <v>304.3889170459197</v>
          </cell>
          <cell r="AE3791">
            <v>16781.850455507458</v>
          </cell>
          <cell r="AF3791">
            <v>3243.3889170459197</v>
          </cell>
          <cell r="AG3791">
            <v>111.87900303671638</v>
          </cell>
          <cell r="AH3791">
            <v>102.56410256410255</v>
          </cell>
        </row>
        <row r="3792">
          <cell r="A3792">
            <v>7255</v>
          </cell>
          <cell r="B3792" t="str">
            <v>тумба закрытая 80*42*72</v>
          </cell>
          <cell r="C3792">
            <v>8</v>
          </cell>
          <cell r="D3792" t="str">
            <v>13</v>
          </cell>
          <cell r="E3792" t="str">
            <v>11.05.05</v>
          </cell>
          <cell r="F3792" t="str">
            <v/>
          </cell>
          <cell r="G3792" t="str">
            <v xml:space="preserve">  .  .</v>
          </cell>
          <cell r="H3792">
            <v>15206.89</v>
          </cell>
          <cell r="I3792">
            <v>0</v>
          </cell>
          <cell r="J3792">
            <v>0</v>
          </cell>
          <cell r="K3792">
            <v>15206.89</v>
          </cell>
          <cell r="L3792">
            <v>0</v>
          </cell>
          <cell r="M3792">
            <v>101.38</v>
          </cell>
          <cell r="N3792">
            <v>101.38</v>
          </cell>
          <cell r="O3792">
            <v>2939</v>
          </cell>
          <cell r="P3792">
            <v>12267.89</v>
          </cell>
          <cell r="Q3792">
            <v>76.03</v>
          </cell>
          <cell r="R3792">
            <v>125</v>
          </cell>
          <cell r="S3792">
            <v>821.1</v>
          </cell>
          <cell r="T3792" t="str">
            <v>амортизация (канализация)</v>
          </cell>
          <cell r="U3792">
            <v>16000</v>
          </cell>
          <cell r="V3792">
            <v>13</v>
          </cell>
          <cell r="W3792">
            <v>2</v>
          </cell>
          <cell r="X3792">
            <v>11</v>
          </cell>
          <cell r="Y3792">
            <v>15.384615384615385</v>
          </cell>
          <cell r="Z3792">
            <v>2461.5384615384619</v>
          </cell>
          <cell r="AA3792">
            <v>13538.461538461539</v>
          </cell>
          <cell r="AB3792">
            <v>1.1035688727614561</v>
          </cell>
          <cell r="AC3792">
            <v>1574.9604555074584</v>
          </cell>
          <cell r="AD3792">
            <v>304.3889170459197</v>
          </cell>
          <cell r="AE3792">
            <v>16781.850455507458</v>
          </cell>
          <cell r="AF3792">
            <v>3243.3889170459197</v>
          </cell>
          <cell r="AG3792">
            <v>111.87900303671638</v>
          </cell>
          <cell r="AH3792">
            <v>102.56410256410255</v>
          </cell>
        </row>
        <row r="3793">
          <cell r="A3793">
            <v>7256</v>
          </cell>
          <cell r="B3793" t="str">
            <v>тумба закрытая 80*42*72</v>
          </cell>
          <cell r="C3793">
            <v>8</v>
          </cell>
          <cell r="D3793" t="str">
            <v>13</v>
          </cell>
          <cell r="E3793" t="str">
            <v>11.05.05</v>
          </cell>
          <cell r="F3793" t="str">
            <v/>
          </cell>
          <cell r="G3793" t="str">
            <v xml:space="preserve">  .  .</v>
          </cell>
          <cell r="H3793">
            <v>15206.89</v>
          </cell>
          <cell r="I3793">
            <v>0</v>
          </cell>
          <cell r="J3793">
            <v>0</v>
          </cell>
          <cell r="K3793">
            <v>15206.89</v>
          </cell>
          <cell r="L3793">
            <v>0</v>
          </cell>
          <cell r="M3793">
            <v>101.38</v>
          </cell>
          <cell r="N3793">
            <v>101.38</v>
          </cell>
          <cell r="O3793">
            <v>2939</v>
          </cell>
          <cell r="P3793">
            <v>12267.89</v>
          </cell>
          <cell r="Q3793">
            <v>76.03</v>
          </cell>
          <cell r="R3793">
            <v>125</v>
          </cell>
          <cell r="S3793">
            <v>821.1</v>
          </cell>
          <cell r="T3793" t="str">
            <v>Амортизация Водопровод</v>
          </cell>
          <cell r="U3793">
            <v>16000</v>
          </cell>
          <cell r="V3793">
            <v>13</v>
          </cell>
          <cell r="W3793">
            <v>2</v>
          </cell>
          <cell r="X3793">
            <v>11</v>
          </cell>
          <cell r="Y3793">
            <v>15.384615384615385</v>
          </cell>
          <cell r="Z3793">
            <v>2461.5384615384619</v>
          </cell>
          <cell r="AA3793">
            <v>13538.461538461539</v>
          </cell>
          <cell r="AB3793">
            <v>1.1035688727614561</v>
          </cell>
          <cell r="AC3793">
            <v>1574.9604555074584</v>
          </cell>
          <cell r="AD3793">
            <v>304.3889170459197</v>
          </cell>
          <cell r="AE3793">
            <v>16781.850455507458</v>
          </cell>
          <cell r="AF3793">
            <v>3243.3889170459197</v>
          </cell>
          <cell r="AG3793">
            <v>111.87900303671638</v>
          </cell>
          <cell r="AH3793">
            <v>102.56410256410255</v>
          </cell>
        </row>
        <row r="3794">
          <cell r="A3794">
            <v>7257</v>
          </cell>
          <cell r="B3794" t="str">
            <v>уголок 80*60*90</v>
          </cell>
          <cell r="C3794">
            <v>8</v>
          </cell>
          <cell r="D3794" t="str">
            <v>13</v>
          </cell>
          <cell r="E3794" t="str">
            <v>11.05.05</v>
          </cell>
          <cell r="F3794" t="str">
            <v/>
          </cell>
          <cell r="G3794" t="str">
            <v xml:space="preserve">  .  .</v>
          </cell>
          <cell r="H3794">
            <v>6578.29</v>
          </cell>
          <cell r="I3794">
            <v>0</v>
          </cell>
          <cell r="J3794">
            <v>0</v>
          </cell>
          <cell r="K3794">
            <v>6578.29</v>
          </cell>
          <cell r="L3794">
            <v>0</v>
          </cell>
          <cell r="M3794">
            <v>43.86</v>
          </cell>
          <cell r="N3794">
            <v>43.86</v>
          </cell>
          <cell r="O3794">
            <v>1271.5</v>
          </cell>
          <cell r="P3794">
            <v>5306.79</v>
          </cell>
          <cell r="Q3794">
            <v>32.89</v>
          </cell>
          <cell r="R3794">
            <v>125</v>
          </cell>
          <cell r="S3794">
            <v>821.1</v>
          </cell>
          <cell r="T3794" t="str">
            <v>амортизация (канализация)</v>
          </cell>
          <cell r="U3794">
            <v>5000</v>
          </cell>
          <cell r="V3794">
            <v>13</v>
          </cell>
          <cell r="W3794">
            <v>2</v>
          </cell>
          <cell r="X3794">
            <v>11</v>
          </cell>
          <cell r="Y3794">
            <v>15.384615384615385</v>
          </cell>
          <cell r="Z3794">
            <v>769.23076923076928</v>
          </cell>
          <cell r="AA3794">
            <v>4230.7692307692305</v>
          </cell>
          <cell r="AB3794">
            <v>0.79723697956188777</v>
          </cell>
          <cell r="AC3794">
            <v>-1333.8339497178295</v>
          </cell>
          <cell r="AD3794">
            <v>-257.81318048705975</v>
          </cell>
          <cell r="AE3794">
            <v>5244.4560502821705</v>
          </cell>
          <cell r="AF3794">
            <v>1013.6868195129402</v>
          </cell>
          <cell r="AG3794">
            <v>34.963040335214465</v>
          </cell>
          <cell r="AH3794">
            <v>32.051282051282051</v>
          </cell>
        </row>
        <row r="3795">
          <cell r="A3795">
            <v>7258</v>
          </cell>
          <cell r="B3795" t="str">
            <v>уголок 80*80*90</v>
          </cell>
          <cell r="C3795">
            <v>8</v>
          </cell>
          <cell r="D3795" t="str">
            <v>13</v>
          </cell>
          <cell r="E3795" t="str">
            <v>11.05.05</v>
          </cell>
          <cell r="F3795" t="str">
            <v/>
          </cell>
          <cell r="G3795" t="str">
            <v xml:space="preserve">  .  .</v>
          </cell>
          <cell r="H3795">
            <v>7241.41</v>
          </cell>
          <cell r="I3795">
            <v>0</v>
          </cell>
          <cell r="J3795">
            <v>0</v>
          </cell>
          <cell r="K3795">
            <v>7241.41</v>
          </cell>
          <cell r="L3795">
            <v>0</v>
          </cell>
          <cell r="M3795">
            <v>48.28</v>
          </cell>
          <cell r="N3795">
            <v>48.28</v>
          </cell>
          <cell r="O3795">
            <v>1399.62</v>
          </cell>
          <cell r="P3795">
            <v>5841.79</v>
          </cell>
          <cell r="Q3795">
            <v>36.21</v>
          </cell>
          <cell r="R3795">
            <v>125</v>
          </cell>
          <cell r="S3795">
            <v>821.1</v>
          </cell>
          <cell r="T3795" t="str">
            <v>Амортизация Водопровод</v>
          </cell>
          <cell r="U3795">
            <v>5000</v>
          </cell>
          <cell r="V3795">
            <v>13</v>
          </cell>
          <cell r="W3795">
            <v>2</v>
          </cell>
          <cell r="X3795">
            <v>11</v>
          </cell>
          <cell r="Y3795">
            <v>15.384615384615385</v>
          </cell>
          <cell r="Z3795">
            <v>769.23076923076928</v>
          </cell>
          <cell r="AA3795">
            <v>4230.7692307692305</v>
          </cell>
          <cell r="AB3795">
            <v>0.7242248062270692</v>
          </cell>
          <cell r="AC3795">
            <v>-1997.0012459392392</v>
          </cell>
          <cell r="AD3795">
            <v>-385.98047670846938</v>
          </cell>
          <cell r="AE3795">
            <v>5244.4087540607607</v>
          </cell>
          <cell r="AF3795">
            <v>1013.6395232915305</v>
          </cell>
          <cell r="AG3795">
            <v>34.962725027071734</v>
          </cell>
          <cell r="AH3795">
            <v>32.051282051282051</v>
          </cell>
        </row>
        <row r="3796">
          <cell r="A3796">
            <v>7259</v>
          </cell>
          <cell r="B3796" t="str">
            <v>уголок 80*80*90</v>
          </cell>
          <cell r="C3796">
            <v>8</v>
          </cell>
          <cell r="D3796" t="str">
            <v>13</v>
          </cell>
          <cell r="E3796" t="str">
            <v>11.05.05</v>
          </cell>
          <cell r="F3796" t="str">
            <v/>
          </cell>
          <cell r="G3796" t="str">
            <v xml:space="preserve">  .  .</v>
          </cell>
          <cell r="H3796">
            <v>7241.41</v>
          </cell>
          <cell r="I3796">
            <v>0</v>
          </cell>
          <cell r="J3796">
            <v>0</v>
          </cell>
          <cell r="K3796">
            <v>7241.41</v>
          </cell>
          <cell r="L3796">
            <v>0</v>
          </cell>
          <cell r="M3796">
            <v>48.28</v>
          </cell>
          <cell r="N3796">
            <v>48.28</v>
          </cell>
          <cell r="O3796">
            <v>1399.62</v>
          </cell>
          <cell r="P3796">
            <v>5841.79</v>
          </cell>
          <cell r="Q3796">
            <v>36.21</v>
          </cell>
          <cell r="R3796">
            <v>125</v>
          </cell>
          <cell r="S3796">
            <v>821.1</v>
          </cell>
          <cell r="T3796" t="str">
            <v>амортизация (канализация)</v>
          </cell>
          <cell r="U3796">
            <v>5000</v>
          </cell>
          <cell r="V3796">
            <v>13</v>
          </cell>
          <cell r="W3796">
            <v>2</v>
          </cell>
          <cell r="X3796">
            <v>11</v>
          </cell>
          <cell r="Y3796">
            <v>15.384615384615385</v>
          </cell>
          <cell r="Z3796">
            <v>769.23076923076928</v>
          </cell>
          <cell r="AA3796">
            <v>4230.7692307692305</v>
          </cell>
          <cell r="AB3796">
            <v>0.7242248062270692</v>
          </cell>
          <cell r="AC3796">
            <v>-1997.0012459392392</v>
          </cell>
          <cell r="AD3796">
            <v>-385.98047670846938</v>
          </cell>
          <cell r="AE3796">
            <v>5244.4087540607607</v>
          </cell>
          <cell r="AF3796">
            <v>1013.6395232915305</v>
          </cell>
          <cell r="AG3796">
            <v>34.962725027071734</v>
          </cell>
          <cell r="AH3796">
            <v>32.051282051282051</v>
          </cell>
        </row>
        <row r="3797">
          <cell r="A3797">
            <v>7261</v>
          </cell>
          <cell r="B3797" t="str">
            <v>шкаф для одежды 60*37*180 см</v>
          </cell>
          <cell r="C3797">
            <v>8</v>
          </cell>
          <cell r="D3797" t="str">
            <v>13</v>
          </cell>
          <cell r="E3797" t="str">
            <v>11.05.05</v>
          </cell>
          <cell r="F3797" t="str">
            <v/>
          </cell>
          <cell r="G3797" t="str">
            <v xml:space="preserve">  .  .</v>
          </cell>
          <cell r="H3797">
            <v>18103.400000000001</v>
          </cell>
          <cell r="I3797">
            <v>0</v>
          </cell>
          <cell r="J3797">
            <v>0</v>
          </cell>
          <cell r="K3797">
            <v>18103.400000000001</v>
          </cell>
          <cell r="L3797">
            <v>0</v>
          </cell>
          <cell r="M3797">
            <v>120.69</v>
          </cell>
          <cell r="N3797">
            <v>120.69</v>
          </cell>
          <cell r="O3797">
            <v>3498.81</v>
          </cell>
          <cell r="P3797">
            <v>14604.59</v>
          </cell>
          <cell r="Q3797">
            <v>90.52</v>
          </cell>
          <cell r="R3797">
            <v>125</v>
          </cell>
          <cell r="S3797">
            <v>821.1</v>
          </cell>
          <cell r="T3797" t="str">
            <v>амортизация (канализация)</v>
          </cell>
          <cell r="U3797">
            <v>19000</v>
          </cell>
          <cell r="V3797">
            <v>13</v>
          </cell>
          <cell r="W3797">
            <v>2</v>
          </cell>
          <cell r="X3797">
            <v>11</v>
          </cell>
          <cell r="Y3797">
            <v>15.384615384615385</v>
          </cell>
          <cell r="Z3797">
            <v>2923.0769230769233</v>
          </cell>
          <cell r="AA3797">
            <v>16076.923076923076</v>
          </cell>
          <cell r="AB3797">
            <v>1.1008130373343639</v>
          </cell>
          <cell r="AC3797">
            <v>1825.0587400789227</v>
          </cell>
          <cell r="AD3797">
            <v>352.72566315584572</v>
          </cell>
          <cell r="AE3797">
            <v>19928.458740078924</v>
          </cell>
          <cell r="AF3797">
            <v>3851.5356631558457</v>
          </cell>
          <cell r="AG3797">
            <v>132.85639160052617</v>
          </cell>
          <cell r="AH3797">
            <v>121.79487179487178</v>
          </cell>
        </row>
        <row r="3798">
          <cell r="A3798">
            <v>7262</v>
          </cell>
          <cell r="B3798" t="str">
            <v>шкаф для одежды 180 см</v>
          </cell>
          <cell r="C3798">
            <v>8</v>
          </cell>
          <cell r="D3798" t="str">
            <v>13</v>
          </cell>
          <cell r="E3798" t="str">
            <v>11.05.05</v>
          </cell>
          <cell r="F3798" t="str">
            <v/>
          </cell>
          <cell r="G3798" t="str">
            <v xml:space="preserve">  .  .</v>
          </cell>
          <cell r="H3798">
            <v>18103.400000000001</v>
          </cell>
          <cell r="I3798">
            <v>0</v>
          </cell>
          <cell r="J3798">
            <v>0</v>
          </cell>
          <cell r="K3798">
            <v>18103.400000000001</v>
          </cell>
          <cell r="L3798">
            <v>0</v>
          </cell>
          <cell r="M3798">
            <v>120.69</v>
          </cell>
          <cell r="N3798">
            <v>120.69</v>
          </cell>
          <cell r="O3798">
            <v>3498.81</v>
          </cell>
          <cell r="P3798">
            <v>14604.59</v>
          </cell>
          <cell r="Q3798">
            <v>90.52</v>
          </cell>
          <cell r="R3798">
            <v>125</v>
          </cell>
          <cell r="S3798">
            <v>821.1</v>
          </cell>
          <cell r="T3798" t="str">
            <v>Амортизация Водопровод</v>
          </cell>
          <cell r="U3798">
            <v>19000</v>
          </cell>
          <cell r="V3798">
            <v>13</v>
          </cell>
          <cell r="W3798">
            <v>2</v>
          </cell>
          <cell r="X3798">
            <v>11</v>
          </cell>
          <cell r="Y3798">
            <v>15.384615384615385</v>
          </cell>
          <cell r="Z3798">
            <v>2923.0769230769233</v>
          </cell>
          <cell r="AA3798">
            <v>16076.923076923076</v>
          </cell>
          <cell r="AB3798">
            <v>1.1008130373343639</v>
          </cell>
          <cell r="AC3798">
            <v>1825.0587400789227</v>
          </cell>
          <cell r="AD3798">
            <v>352.72566315584572</v>
          </cell>
          <cell r="AE3798">
            <v>19928.458740078924</v>
          </cell>
          <cell r="AF3798">
            <v>3851.5356631558457</v>
          </cell>
          <cell r="AG3798">
            <v>132.85639160052617</v>
          </cell>
          <cell r="AH3798">
            <v>121.79487179487178</v>
          </cell>
        </row>
        <row r="3799">
          <cell r="A3799">
            <v>7263</v>
          </cell>
          <cell r="B3799" t="str">
            <v>шкаф закрытый 180 см</v>
          </cell>
          <cell r="C3799">
            <v>8</v>
          </cell>
          <cell r="D3799" t="str">
            <v>13</v>
          </cell>
          <cell r="E3799" t="str">
            <v>11.05.05</v>
          </cell>
          <cell r="F3799" t="str">
            <v/>
          </cell>
          <cell r="G3799" t="str">
            <v xml:space="preserve">  .  .</v>
          </cell>
          <cell r="H3799">
            <v>18103.400000000001</v>
          </cell>
          <cell r="I3799">
            <v>0</v>
          </cell>
          <cell r="J3799">
            <v>0</v>
          </cell>
          <cell r="K3799">
            <v>18103.400000000001</v>
          </cell>
          <cell r="L3799">
            <v>0</v>
          </cell>
          <cell r="M3799">
            <v>120.69</v>
          </cell>
          <cell r="N3799">
            <v>120.69</v>
          </cell>
          <cell r="O3799">
            <v>3498.81</v>
          </cell>
          <cell r="P3799">
            <v>14604.59</v>
          </cell>
          <cell r="Q3799">
            <v>90.52</v>
          </cell>
          <cell r="R3799">
            <v>125</v>
          </cell>
          <cell r="S3799">
            <v>821.1</v>
          </cell>
          <cell r="T3799" t="str">
            <v>амортизация (канализация)</v>
          </cell>
          <cell r="U3799">
            <v>12000</v>
          </cell>
          <cell r="V3799">
            <v>13</v>
          </cell>
          <cell r="W3799">
            <v>2</v>
          </cell>
          <cell r="X3799">
            <v>11</v>
          </cell>
          <cell r="Y3799">
            <v>15.384615384615385</v>
          </cell>
          <cell r="Z3799">
            <v>1846.1538461538462</v>
          </cell>
          <cell r="AA3799">
            <v>10153.846153846154</v>
          </cell>
          <cell r="AB3799">
            <v>0.69525033936907188</v>
          </cell>
          <cell r="AC3799">
            <v>-5517.0050062659448</v>
          </cell>
          <cell r="AD3799">
            <v>-1066.2611601120975</v>
          </cell>
          <cell r="AE3799">
            <v>12586.394993734057</v>
          </cell>
          <cell r="AF3799">
            <v>2432.5488398879024</v>
          </cell>
          <cell r="AG3799">
            <v>83.909299958227038</v>
          </cell>
          <cell r="AH3799">
            <v>76.92307692307692</v>
          </cell>
        </row>
        <row r="3800">
          <cell r="A3800">
            <v>7264</v>
          </cell>
          <cell r="B3800" t="str">
            <v>шкаф п/открытая 180 см</v>
          </cell>
          <cell r="C3800">
            <v>8</v>
          </cell>
          <cell r="D3800" t="str">
            <v>13</v>
          </cell>
          <cell r="E3800" t="str">
            <v>11.05.05</v>
          </cell>
          <cell r="F3800" t="str">
            <v/>
          </cell>
          <cell r="G3800" t="str">
            <v xml:space="preserve">  .  .</v>
          </cell>
          <cell r="H3800">
            <v>21724.23</v>
          </cell>
          <cell r="I3800">
            <v>0</v>
          </cell>
          <cell r="J3800">
            <v>0</v>
          </cell>
          <cell r="K3800">
            <v>21724.23</v>
          </cell>
          <cell r="L3800">
            <v>0</v>
          </cell>
          <cell r="M3800">
            <v>144.83000000000001</v>
          </cell>
          <cell r="N3800">
            <v>144.83000000000001</v>
          </cell>
          <cell r="O3800">
            <v>4198.6099999999997</v>
          </cell>
          <cell r="P3800">
            <v>17525.62</v>
          </cell>
          <cell r="Q3800">
            <v>108.62</v>
          </cell>
          <cell r="R3800">
            <v>125</v>
          </cell>
          <cell r="S3800">
            <v>821.1</v>
          </cell>
          <cell r="T3800" t="str">
            <v>Амортизация Водопровод</v>
          </cell>
          <cell r="U3800">
            <v>12500</v>
          </cell>
          <cell r="V3800">
            <v>13</v>
          </cell>
          <cell r="W3800">
            <v>2</v>
          </cell>
          <cell r="X3800">
            <v>11</v>
          </cell>
          <cell r="Y3800">
            <v>15.384615384615385</v>
          </cell>
          <cell r="Z3800">
            <v>1923.0769230769231</v>
          </cell>
          <cell r="AA3800">
            <v>10576.923076923076</v>
          </cell>
          <cell r="AB3800">
            <v>0.60351206273575919</v>
          </cell>
          <cell r="AC3800">
            <v>-8613.395141353938</v>
          </cell>
          <cell r="AD3800">
            <v>-1664.6982182770139</v>
          </cell>
          <cell r="AE3800">
            <v>13110.834858646062</v>
          </cell>
          <cell r="AF3800">
            <v>2533.9117817229858</v>
          </cell>
          <cell r="AG3800">
            <v>87.405565724307067</v>
          </cell>
          <cell r="AH3800">
            <v>80.128205128205124</v>
          </cell>
        </row>
        <row r="3801">
          <cell r="A3801">
            <v>7265</v>
          </cell>
          <cell r="B3801" t="str">
            <v>шкаф плательный 60*37*145</v>
          </cell>
          <cell r="C3801">
            <v>8</v>
          </cell>
          <cell r="D3801" t="str">
            <v>13</v>
          </cell>
          <cell r="E3801" t="str">
            <v>11.05.05</v>
          </cell>
          <cell r="F3801" t="str">
            <v/>
          </cell>
          <cell r="G3801" t="str">
            <v xml:space="preserve">  .  .</v>
          </cell>
          <cell r="H3801">
            <v>18103.400000000001</v>
          </cell>
          <cell r="I3801">
            <v>0</v>
          </cell>
          <cell r="J3801">
            <v>0</v>
          </cell>
          <cell r="K3801">
            <v>18103.400000000001</v>
          </cell>
          <cell r="L3801">
            <v>0</v>
          </cell>
          <cell r="M3801">
            <v>120.69</v>
          </cell>
          <cell r="N3801">
            <v>120.69</v>
          </cell>
          <cell r="O3801">
            <v>3498.81</v>
          </cell>
          <cell r="P3801">
            <v>14604.59</v>
          </cell>
          <cell r="Q3801">
            <v>90.52</v>
          </cell>
          <cell r="R3801">
            <v>125</v>
          </cell>
          <cell r="S3801">
            <v>821.1</v>
          </cell>
          <cell r="T3801" t="str">
            <v>Амортизация Водопровод</v>
          </cell>
          <cell r="U3801">
            <v>20000</v>
          </cell>
          <cell r="V3801">
            <v>13</v>
          </cell>
          <cell r="W3801">
            <v>2</v>
          </cell>
          <cell r="X3801">
            <v>11</v>
          </cell>
          <cell r="Y3801">
            <v>15.384615384615385</v>
          </cell>
          <cell r="Z3801">
            <v>3076.9230769230771</v>
          </cell>
          <cell r="AA3801">
            <v>16923.076923076922</v>
          </cell>
          <cell r="AB3801">
            <v>1.1587505656151198</v>
          </cell>
          <cell r="AC3801">
            <v>2873.9249895567591</v>
          </cell>
          <cell r="AD3801">
            <v>555.43806647983729</v>
          </cell>
          <cell r="AE3801">
            <v>20977.324989556761</v>
          </cell>
          <cell r="AF3801">
            <v>4054.2480664798372</v>
          </cell>
          <cell r="AG3801">
            <v>139.84883326371173</v>
          </cell>
          <cell r="AH3801">
            <v>128.2051282051282</v>
          </cell>
        </row>
        <row r="3802">
          <cell r="A3802">
            <v>7266</v>
          </cell>
          <cell r="B3802" t="str">
            <v>шкаф плательный 60*37*180</v>
          </cell>
          <cell r="C3802">
            <v>8</v>
          </cell>
          <cell r="D3802" t="str">
            <v>13</v>
          </cell>
          <cell r="E3802" t="str">
            <v>11.05.05</v>
          </cell>
          <cell r="F3802" t="str">
            <v/>
          </cell>
          <cell r="G3802" t="str">
            <v xml:space="preserve">  .  .</v>
          </cell>
          <cell r="H3802">
            <v>18103.400000000001</v>
          </cell>
          <cell r="I3802">
            <v>0</v>
          </cell>
          <cell r="J3802">
            <v>0</v>
          </cell>
          <cell r="K3802">
            <v>18103.400000000001</v>
          </cell>
          <cell r="L3802">
            <v>0</v>
          </cell>
          <cell r="M3802">
            <v>120.69</v>
          </cell>
          <cell r="N3802">
            <v>120.69</v>
          </cell>
          <cell r="O3802">
            <v>3498.81</v>
          </cell>
          <cell r="P3802">
            <v>14604.59</v>
          </cell>
          <cell r="Q3802">
            <v>90.52</v>
          </cell>
          <cell r="R3802">
            <v>125</v>
          </cell>
          <cell r="S3802">
            <v>821.1</v>
          </cell>
          <cell r="T3802" t="str">
            <v>Амортизация Водопровод</v>
          </cell>
          <cell r="U3802">
            <v>20000</v>
          </cell>
          <cell r="V3802">
            <v>13</v>
          </cell>
          <cell r="W3802">
            <v>2</v>
          </cell>
          <cell r="X3802">
            <v>11</v>
          </cell>
          <cell r="Y3802">
            <v>15.384615384615385</v>
          </cell>
          <cell r="Z3802">
            <v>3076.9230769230771</v>
          </cell>
          <cell r="AA3802">
            <v>16923.076923076922</v>
          </cell>
          <cell r="AB3802">
            <v>1.1587505656151198</v>
          </cell>
          <cell r="AC3802">
            <v>2873.9249895567591</v>
          </cell>
          <cell r="AD3802">
            <v>555.43806647983729</v>
          </cell>
          <cell r="AE3802">
            <v>20977.324989556761</v>
          </cell>
          <cell r="AF3802">
            <v>4054.2480664798372</v>
          </cell>
          <cell r="AG3802">
            <v>139.84883326371173</v>
          </cell>
          <cell r="AH3802">
            <v>128.2051282051282</v>
          </cell>
        </row>
        <row r="3803">
          <cell r="A3803">
            <v>7267</v>
          </cell>
          <cell r="B3803" t="str">
            <v>шкаф плательный 60*37*180</v>
          </cell>
          <cell r="C3803">
            <v>8</v>
          </cell>
          <cell r="D3803" t="str">
            <v>13</v>
          </cell>
          <cell r="E3803" t="str">
            <v>11.05.05</v>
          </cell>
          <cell r="F3803" t="str">
            <v/>
          </cell>
          <cell r="G3803" t="str">
            <v xml:space="preserve">  .  .</v>
          </cell>
          <cell r="H3803">
            <v>18103.400000000001</v>
          </cell>
          <cell r="I3803">
            <v>0</v>
          </cell>
          <cell r="J3803">
            <v>0</v>
          </cell>
          <cell r="K3803">
            <v>18103.400000000001</v>
          </cell>
          <cell r="L3803">
            <v>0</v>
          </cell>
          <cell r="M3803">
            <v>120.69</v>
          </cell>
          <cell r="N3803">
            <v>120.69</v>
          </cell>
          <cell r="O3803">
            <v>3498.81</v>
          </cell>
          <cell r="P3803">
            <v>14604.59</v>
          </cell>
          <cell r="Q3803">
            <v>90.52</v>
          </cell>
          <cell r="R3803">
            <v>125</v>
          </cell>
          <cell r="S3803">
            <v>821.1</v>
          </cell>
          <cell r="T3803" t="str">
            <v>амортизация (канализация)</v>
          </cell>
          <cell r="U3803">
            <v>20000</v>
          </cell>
          <cell r="V3803">
            <v>13</v>
          </cell>
          <cell r="W3803">
            <v>2</v>
          </cell>
          <cell r="X3803">
            <v>11</v>
          </cell>
          <cell r="Y3803">
            <v>15.384615384615385</v>
          </cell>
          <cell r="Z3803">
            <v>3076.9230769230771</v>
          </cell>
          <cell r="AA3803">
            <v>16923.076923076922</v>
          </cell>
          <cell r="AB3803">
            <v>1.1587505656151198</v>
          </cell>
          <cell r="AC3803">
            <v>2873.9249895567591</v>
          </cell>
          <cell r="AD3803">
            <v>555.43806647983729</v>
          </cell>
          <cell r="AE3803">
            <v>20977.324989556761</v>
          </cell>
          <cell r="AF3803">
            <v>4054.2480664798372</v>
          </cell>
          <cell r="AG3803">
            <v>139.84883326371173</v>
          </cell>
          <cell r="AH3803">
            <v>128.2051282051282</v>
          </cell>
        </row>
        <row r="3804">
          <cell r="A3804">
            <v>7269</v>
          </cell>
          <cell r="B3804" t="str">
            <v>шкаф полуоткрытый 80*37*180 см</v>
          </cell>
          <cell r="C3804">
            <v>8</v>
          </cell>
          <cell r="D3804" t="str">
            <v>13</v>
          </cell>
          <cell r="E3804" t="str">
            <v>11.05.05</v>
          </cell>
          <cell r="F3804" t="str">
            <v/>
          </cell>
          <cell r="G3804" t="str">
            <v xml:space="preserve">  .  .</v>
          </cell>
          <cell r="H3804">
            <v>21724.23</v>
          </cell>
          <cell r="I3804">
            <v>0</v>
          </cell>
          <cell r="J3804">
            <v>0</v>
          </cell>
          <cell r="K3804">
            <v>21724.23</v>
          </cell>
          <cell r="L3804">
            <v>0</v>
          </cell>
          <cell r="M3804">
            <v>144.83000000000001</v>
          </cell>
          <cell r="N3804">
            <v>144.83000000000001</v>
          </cell>
          <cell r="O3804">
            <v>4198.6099999999997</v>
          </cell>
          <cell r="P3804">
            <v>17525.62</v>
          </cell>
          <cell r="Q3804">
            <v>108.62</v>
          </cell>
          <cell r="R3804">
            <v>125</v>
          </cell>
          <cell r="S3804">
            <v>821.1</v>
          </cell>
          <cell r="T3804" t="str">
            <v>амортизация (канализация)</v>
          </cell>
          <cell r="U3804">
            <v>22000</v>
          </cell>
          <cell r="V3804">
            <v>13</v>
          </cell>
          <cell r="W3804">
            <v>2</v>
          </cell>
          <cell r="X3804">
            <v>11</v>
          </cell>
          <cell r="Y3804">
            <v>15.384615384615385</v>
          </cell>
          <cell r="Z3804">
            <v>3384.6153846153848</v>
          </cell>
          <cell r="AA3804">
            <v>18615.384615384617</v>
          </cell>
          <cell r="AB3804">
            <v>1.0621812304149365</v>
          </cell>
          <cell r="AC3804">
            <v>1350.8393512170769</v>
          </cell>
          <cell r="AD3804">
            <v>261.0747358324561</v>
          </cell>
          <cell r="AE3804">
            <v>23075.069351217076</v>
          </cell>
          <cell r="AF3804">
            <v>4459.6847358324558</v>
          </cell>
          <cell r="AG3804">
            <v>153.8337956747805</v>
          </cell>
          <cell r="AH3804">
            <v>141.02564102564102</v>
          </cell>
        </row>
        <row r="3805">
          <cell r="A3805">
            <v>7271</v>
          </cell>
          <cell r="B3805" t="str">
            <v>шкаф полуоткрытый 80*37*180</v>
          </cell>
          <cell r="C3805">
            <v>8</v>
          </cell>
          <cell r="D3805" t="str">
            <v>13</v>
          </cell>
          <cell r="E3805" t="str">
            <v>11.05.05</v>
          </cell>
          <cell r="F3805" t="str">
            <v/>
          </cell>
          <cell r="G3805" t="str">
            <v xml:space="preserve">  .  .</v>
          </cell>
          <cell r="H3805">
            <v>21724.23</v>
          </cell>
          <cell r="I3805">
            <v>0</v>
          </cell>
          <cell r="J3805">
            <v>0</v>
          </cell>
          <cell r="K3805">
            <v>21724.23</v>
          </cell>
          <cell r="L3805">
            <v>0</v>
          </cell>
          <cell r="M3805">
            <v>144.83000000000001</v>
          </cell>
          <cell r="N3805">
            <v>144.83000000000001</v>
          </cell>
          <cell r="O3805">
            <v>4198.6099999999997</v>
          </cell>
          <cell r="P3805">
            <v>17525.62</v>
          </cell>
          <cell r="Q3805">
            <v>108.62</v>
          </cell>
          <cell r="R3805">
            <v>125</v>
          </cell>
          <cell r="S3805">
            <v>821.1</v>
          </cell>
          <cell r="T3805" t="str">
            <v>амортизация (канализация)</v>
          </cell>
          <cell r="U3805">
            <v>22000</v>
          </cell>
          <cell r="V3805">
            <v>13</v>
          </cell>
          <cell r="W3805">
            <v>2</v>
          </cell>
          <cell r="X3805">
            <v>11</v>
          </cell>
          <cell r="Y3805">
            <v>15.384615384615385</v>
          </cell>
          <cell r="Z3805">
            <v>3384.6153846153848</v>
          </cell>
          <cell r="AA3805">
            <v>18615.384615384617</v>
          </cell>
          <cell r="AB3805">
            <v>1.0621812304149365</v>
          </cell>
          <cell r="AC3805">
            <v>1350.8393512170769</v>
          </cell>
          <cell r="AD3805">
            <v>261.0747358324561</v>
          </cell>
          <cell r="AE3805">
            <v>23075.069351217076</v>
          </cell>
          <cell r="AF3805">
            <v>4459.6847358324558</v>
          </cell>
          <cell r="AG3805">
            <v>153.8337956747805</v>
          </cell>
          <cell r="AH3805">
            <v>141.02564102564102</v>
          </cell>
        </row>
        <row r="3806">
          <cell r="A3806">
            <v>7272</v>
          </cell>
          <cell r="B3806" t="str">
            <v>шкаф полуоткрытый 80*37*180</v>
          </cell>
          <cell r="C3806">
            <v>8</v>
          </cell>
          <cell r="D3806" t="str">
            <v>13</v>
          </cell>
          <cell r="E3806" t="str">
            <v>11.05.05</v>
          </cell>
          <cell r="F3806" t="str">
            <v/>
          </cell>
          <cell r="G3806" t="str">
            <v xml:space="preserve">  .  .</v>
          </cell>
          <cell r="H3806">
            <v>21724.23</v>
          </cell>
          <cell r="I3806">
            <v>0</v>
          </cell>
          <cell r="J3806">
            <v>0</v>
          </cell>
          <cell r="K3806">
            <v>21724.23</v>
          </cell>
          <cell r="L3806">
            <v>0</v>
          </cell>
          <cell r="M3806">
            <v>144.83000000000001</v>
          </cell>
          <cell r="N3806">
            <v>144.83000000000001</v>
          </cell>
          <cell r="O3806">
            <v>4198.6099999999997</v>
          </cell>
          <cell r="P3806">
            <v>17525.62</v>
          </cell>
          <cell r="Q3806">
            <v>108.62</v>
          </cell>
          <cell r="R3806">
            <v>125</v>
          </cell>
          <cell r="S3806">
            <v>821.1</v>
          </cell>
          <cell r="T3806" t="str">
            <v>Амортизация Водопровод</v>
          </cell>
          <cell r="U3806">
            <v>22000</v>
          </cell>
          <cell r="V3806">
            <v>13</v>
          </cell>
          <cell r="W3806">
            <v>2</v>
          </cell>
          <cell r="X3806">
            <v>11</v>
          </cell>
          <cell r="Y3806">
            <v>15.384615384615385</v>
          </cell>
          <cell r="Z3806">
            <v>3384.6153846153848</v>
          </cell>
          <cell r="AA3806">
            <v>18615.384615384617</v>
          </cell>
          <cell r="AB3806">
            <v>1.0621812304149365</v>
          </cell>
          <cell r="AC3806">
            <v>1350.8393512170769</v>
          </cell>
          <cell r="AD3806">
            <v>261.0747358324561</v>
          </cell>
          <cell r="AE3806">
            <v>23075.069351217076</v>
          </cell>
          <cell r="AF3806">
            <v>4459.6847358324558</v>
          </cell>
          <cell r="AG3806">
            <v>153.8337956747805</v>
          </cell>
          <cell r="AH3806">
            <v>141.02564102564102</v>
          </cell>
        </row>
        <row r="3807">
          <cell r="A3807">
            <v>7273</v>
          </cell>
          <cell r="B3807" t="str">
            <v>шкаф полуоткрытый 80*37*180</v>
          </cell>
          <cell r="C3807">
            <v>8</v>
          </cell>
          <cell r="D3807" t="str">
            <v>13</v>
          </cell>
          <cell r="E3807" t="str">
            <v>11.05.05</v>
          </cell>
          <cell r="F3807" t="str">
            <v/>
          </cell>
          <cell r="G3807" t="str">
            <v xml:space="preserve">  .  .</v>
          </cell>
          <cell r="H3807">
            <v>21724.23</v>
          </cell>
          <cell r="I3807">
            <v>0</v>
          </cell>
          <cell r="J3807">
            <v>0</v>
          </cell>
          <cell r="K3807">
            <v>21724.23</v>
          </cell>
          <cell r="L3807">
            <v>0</v>
          </cell>
          <cell r="M3807">
            <v>144.83000000000001</v>
          </cell>
          <cell r="N3807">
            <v>144.83000000000001</v>
          </cell>
          <cell r="O3807">
            <v>4198.6099999999997</v>
          </cell>
          <cell r="P3807">
            <v>17525.62</v>
          </cell>
          <cell r="Q3807">
            <v>108.62</v>
          </cell>
          <cell r="R3807">
            <v>125</v>
          </cell>
          <cell r="S3807">
            <v>821.1</v>
          </cell>
          <cell r="T3807" t="str">
            <v>амортизация (канализация)</v>
          </cell>
          <cell r="U3807">
            <v>22000</v>
          </cell>
          <cell r="V3807">
            <v>13</v>
          </cell>
          <cell r="W3807">
            <v>2</v>
          </cell>
          <cell r="X3807">
            <v>11</v>
          </cell>
          <cell r="Y3807">
            <v>15.384615384615385</v>
          </cell>
          <cell r="Z3807">
            <v>3384.6153846153848</v>
          </cell>
          <cell r="AA3807">
            <v>18615.384615384617</v>
          </cell>
          <cell r="AB3807">
            <v>1.0621812304149365</v>
          </cell>
          <cell r="AC3807">
            <v>1350.8393512170769</v>
          </cell>
          <cell r="AD3807">
            <v>261.0747358324561</v>
          </cell>
          <cell r="AE3807">
            <v>23075.069351217076</v>
          </cell>
          <cell r="AF3807">
            <v>4459.6847358324558</v>
          </cell>
          <cell r="AG3807">
            <v>153.8337956747805</v>
          </cell>
          <cell r="AH3807">
            <v>141.02564102564102</v>
          </cell>
        </row>
        <row r="3808">
          <cell r="A3808">
            <v>7278</v>
          </cell>
          <cell r="B3808" t="str">
            <v>А/машина ВАЗ 21213 М 572 ВА</v>
          </cell>
          <cell r="C3808">
            <v>7</v>
          </cell>
          <cell r="D3808" t="str">
            <v>14</v>
          </cell>
          <cell r="E3808" t="str">
            <v>11.05.05</v>
          </cell>
          <cell r="F3808" t="str">
            <v>V двиг 1700, легк, № двиг 6708555, № рамы 21617421</v>
          </cell>
          <cell r="G3808" t="str">
            <v>01.01.01</v>
          </cell>
          <cell r="H3808">
            <v>329016.59000000003</v>
          </cell>
          <cell r="I3808">
            <v>0</v>
          </cell>
          <cell r="J3808">
            <v>0</v>
          </cell>
          <cell r="K3808">
            <v>329016.59000000003</v>
          </cell>
          <cell r="L3808">
            <v>0</v>
          </cell>
          <cell r="M3808">
            <v>1919.26</v>
          </cell>
          <cell r="N3808">
            <v>1919.26</v>
          </cell>
          <cell r="O3808">
            <v>55639.360000000001</v>
          </cell>
          <cell r="P3808">
            <v>273377.23</v>
          </cell>
          <cell r="Q3808">
            <v>1645.08</v>
          </cell>
          <cell r="R3808">
            <v>124</v>
          </cell>
          <cell r="S3808">
            <v>935</v>
          </cell>
          <cell r="T3808" t="str">
            <v>Амортизация Подъем воды</v>
          </cell>
          <cell r="U3808">
            <v>200000</v>
          </cell>
          <cell r="V3808">
            <v>18</v>
          </cell>
          <cell r="W3808">
            <v>6</v>
          </cell>
          <cell r="X3808">
            <v>12</v>
          </cell>
          <cell r="Y3808">
            <v>33.333333333333329</v>
          </cell>
          <cell r="Z3808">
            <v>66666.666666666657</v>
          </cell>
          <cell r="AA3808">
            <v>133333.33333333334</v>
          </cell>
          <cell r="AB3808">
            <v>0.48772655035437057</v>
          </cell>
          <cell r="AC3808">
            <v>-168546.46354994172</v>
          </cell>
          <cell r="AD3808">
            <v>-28502.566883275049</v>
          </cell>
          <cell r="AE3808">
            <v>160470.12645005831</v>
          </cell>
          <cell r="AF3808">
            <v>27136.793116724952</v>
          </cell>
          <cell r="AG3808">
            <v>936.07573762534014</v>
          </cell>
          <cell r="AH3808">
            <v>925.92592592592598</v>
          </cell>
        </row>
        <row r="3809">
          <cell r="A3809">
            <v>7287</v>
          </cell>
          <cell r="B3809" t="str">
            <v>Компьютер Р-II 350</v>
          </cell>
          <cell r="C3809">
            <v>30</v>
          </cell>
          <cell r="D3809" t="str">
            <v>3</v>
          </cell>
          <cell r="E3809" t="str">
            <v>11.05.05</v>
          </cell>
          <cell r="F3809" t="str">
            <v/>
          </cell>
          <cell r="G3809" t="str">
            <v xml:space="preserve">  .  .</v>
          </cell>
          <cell r="H3809">
            <v>4488</v>
          </cell>
          <cell r="I3809">
            <v>0</v>
          </cell>
          <cell r="J3809">
            <v>0</v>
          </cell>
          <cell r="K3809">
            <v>4488</v>
          </cell>
          <cell r="L3809">
            <v>0</v>
          </cell>
          <cell r="M3809">
            <v>112.2</v>
          </cell>
          <cell r="N3809">
            <v>112.2</v>
          </cell>
          <cell r="O3809">
            <v>3252.68</v>
          </cell>
          <cell r="P3809">
            <v>1235.32</v>
          </cell>
          <cell r="Q3809">
            <v>22.44</v>
          </cell>
          <cell r="R3809">
            <v>123</v>
          </cell>
          <cell r="S3809">
            <v>821.1</v>
          </cell>
          <cell r="T3809" t="str">
            <v>Амортизация Водопровод</v>
          </cell>
          <cell r="U3809">
            <v>30000</v>
          </cell>
          <cell r="V3809">
            <v>5</v>
          </cell>
          <cell r="W3809">
            <v>4</v>
          </cell>
          <cell r="X3809">
            <v>1</v>
          </cell>
          <cell r="Y3809">
            <v>80</v>
          </cell>
          <cell r="Z3809">
            <v>24000</v>
          </cell>
          <cell r="AA3809">
            <v>6000</v>
          </cell>
          <cell r="AB3809">
            <v>4.8570410905676269</v>
          </cell>
          <cell r="AC3809">
            <v>17310.400414467509</v>
          </cell>
          <cell r="AD3809">
            <v>12545.720414467507</v>
          </cell>
          <cell r="AE3809">
            <v>21798.400414467509</v>
          </cell>
          <cell r="AF3809">
            <v>15798.400414467507</v>
          </cell>
          <cell r="AG3809">
            <v>544.96001036168775</v>
          </cell>
          <cell r="AH3809">
            <v>500</v>
          </cell>
        </row>
        <row r="3810">
          <cell r="A3810">
            <v>7290</v>
          </cell>
          <cell r="B3810" t="str">
            <v>Компьютер Р-233</v>
          </cell>
          <cell r="C3810">
            <v>30</v>
          </cell>
          <cell r="D3810" t="str">
            <v>3</v>
          </cell>
          <cell r="E3810" t="str">
            <v>11.05.05</v>
          </cell>
          <cell r="F3810" t="str">
            <v/>
          </cell>
          <cell r="G3810" t="str">
            <v xml:space="preserve">  .  .</v>
          </cell>
          <cell r="H3810">
            <v>1623.5</v>
          </cell>
          <cell r="I3810">
            <v>0</v>
          </cell>
          <cell r="J3810">
            <v>0</v>
          </cell>
          <cell r="K3810">
            <v>1623.5</v>
          </cell>
          <cell r="L3810">
            <v>0</v>
          </cell>
          <cell r="M3810">
            <v>40.590000000000003</v>
          </cell>
          <cell r="N3810">
            <v>40.590000000000003</v>
          </cell>
          <cell r="O3810">
            <v>1176.69</v>
          </cell>
          <cell r="P3810">
            <v>446.81</v>
          </cell>
          <cell r="Q3810">
            <v>8.1199999999999992</v>
          </cell>
          <cell r="R3810">
            <v>123</v>
          </cell>
          <cell r="S3810">
            <v>821.1</v>
          </cell>
          <cell r="T3810" t="str">
            <v>амортизация (канализация)</v>
          </cell>
          <cell r="U3810">
            <v>23000</v>
          </cell>
          <cell r="V3810">
            <v>5</v>
          </cell>
          <cell r="W3810">
            <v>4</v>
          </cell>
          <cell r="X3810">
            <v>1</v>
          </cell>
          <cell r="Y3810">
            <v>80</v>
          </cell>
          <cell r="Z3810">
            <v>18400</v>
          </cell>
          <cell r="AA3810">
            <v>4600</v>
          </cell>
          <cell r="AB3810">
            <v>10.295203777892169</v>
          </cell>
          <cell r="AC3810">
            <v>15090.763333407936</v>
          </cell>
          <cell r="AD3810">
            <v>10937.573333407936</v>
          </cell>
          <cell r="AE3810">
            <v>16714.263333407936</v>
          </cell>
          <cell r="AF3810">
            <v>12114.263333407936</v>
          </cell>
          <cell r="AG3810">
            <v>417.85658333519842</v>
          </cell>
          <cell r="AH3810">
            <v>383.33333333333331</v>
          </cell>
        </row>
        <row r="3811">
          <cell r="A3811">
            <v>7291</v>
          </cell>
          <cell r="B3811" t="str">
            <v>Компьютер Р-75</v>
          </cell>
          <cell r="C3811">
            <v>30</v>
          </cell>
          <cell r="D3811" t="str">
            <v>3</v>
          </cell>
          <cell r="E3811" t="str">
            <v>11.05.05</v>
          </cell>
          <cell r="F3811" t="str">
            <v/>
          </cell>
          <cell r="G3811" t="str">
            <v xml:space="preserve">  .  .</v>
          </cell>
          <cell r="H3811">
            <v>1623.5</v>
          </cell>
          <cell r="I3811">
            <v>0</v>
          </cell>
          <cell r="J3811">
            <v>0</v>
          </cell>
          <cell r="K3811">
            <v>1623.5</v>
          </cell>
          <cell r="L3811">
            <v>0</v>
          </cell>
          <cell r="M3811">
            <v>40.590000000000003</v>
          </cell>
          <cell r="N3811">
            <v>40.590000000000003</v>
          </cell>
          <cell r="O3811">
            <v>1176.69</v>
          </cell>
          <cell r="P3811">
            <v>446.81</v>
          </cell>
          <cell r="Q3811">
            <v>8.1199999999999992</v>
          </cell>
          <cell r="R3811">
            <v>123</v>
          </cell>
          <cell r="S3811">
            <v>821.1</v>
          </cell>
          <cell r="T3811" t="str">
            <v>Амортизация Водопровод</v>
          </cell>
          <cell r="U3811">
            <v>10000</v>
          </cell>
          <cell r="V3811">
            <v>5</v>
          </cell>
          <cell r="W3811">
            <v>4</v>
          </cell>
          <cell r="X3811">
            <v>1</v>
          </cell>
          <cell r="Y3811">
            <v>80</v>
          </cell>
          <cell r="Z3811">
            <v>8000</v>
          </cell>
          <cell r="AA3811">
            <v>2000</v>
          </cell>
          <cell r="AB3811">
            <v>4.4761755556052911</v>
          </cell>
          <cell r="AC3811">
            <v>5643.5710145251905</v>
          </cell>
          <cell r="AD3811">
            <v>4090.3810145251905</v>
          </cell>
          <cell r="AE3811">
            <v>7267.0710145251905</v>
          </cell>
          <cell r="AF3811">
            <v>5267.0710145251905</v>
          </cell>
          <cell r="AG3811">
            <v>181.67677536312976</v>
          </cell>
          <cell r="AH3811">
            <v>166.66666666666666</v>
          </cell>
        </row>
        <row r="3812">
          <cell r="A3812">
            <v>7295</v>
          </cell>
          <cell r="B3812" t="str">
            <v>Компьютер Р-150</v>
          </cell>
          <cell r="C3812">
            <v>30</v>
          </cell>
          <cell r="D3812" t="str">
            <v>3</v>
          </cell>
          <cell r="E3812" t="str">
            <v>11.05.05</v>
          </cell>
          <cell r="F3812" t="str">
            <v/>
          </cell>
          <cell r="G3812" t="str">
            <v xml:space="preserve">  .  .</v>
          </cell>
          <cell r="H3812">
            <v>4687.75</v>
          </cell>
          <cell r="I3812">
            <v>0</v>
          </cell>
          <cell r="J3812">
            <v>0</v>
          </cell>
          <cell r="K3812">
            <v>4687.75</v>
          </cell>
          <cell r="L3812">
            <v>0</v>
          </cell>
          <cell r="M3812">
            <v>117.19</v>
          </cell>
          <cell r="N3812">
            <v>117.19</v>
          </cell>
          <cell r="O3812">
            <v>3397.35</v>
          </cell>
          <cell r="P3812">
            <v>1290.4000000000001</v>
          </cell>
          <cell r="Q3812">
            <v>23.44</v>
          </cell>
          <cell r="R3812">
            <v>123</v>
          </cell>
          <cell r="S3812">
            <v>821.1</v>
          </cell>
          <cell r="T3812" t="str">
            <v>Амортизация Водопровод</v>
          </cell>
          <cell r="U3812">
            <v>15000</v>
          </cell>
          <cell r="V3812">
            <v>5</v>
          </cell>
          <cell r="W3812">
            <v>4</v>
          </cell>
          <cell r="X3812">
            <v>1</v>
          </cell>
          <cell r="Y3812">
            <v>80</v>
          </cell>
          <cell r="Z3812">
            <v>12000</v>
          </cell>
          <cell r="AA3812">
            <v>3000</v>
          </cell>
          <cell r="AB3812">
            <v>2.3248605083694978</v>
          </cell>
          <cell r="AC3812">
            <v>6210.6148481091132</v>
          </cell>
          <cell r="AD3812">
            <v>4501.0148481091128</v>
          </cell>
          <cell r="AE3812">
            <v>10898.364848109113</v>
          </cell>
          <cell r="AF3812">
            <v>7898.3648481091132</v>
          </cell>
          <cell r="AG3812">
            <v>272.45912120272783</v>
          </cell>
          <cell r="AH3812">
            <v>250</v>
          </cell>
        </row>
        <row r="3813">
          <cell r="A3813">
            <v>7296</v>
          </cell>
          <cell r="B3813" t="str">
            <v>Компьютер Р-150</v>
          </cell>
          <cell r="C3813">
            <v>30</v>
          </cell>
          <cell r="D3813" t="str">
            <v>3</v>
          </cell>
          <cell r="E3813" t="str">
            <v>11.05.05</v>
          </cell>
          <cell r="F3813" t="str">
            <v/>
          </cell>
          <cell r="G3813" t="str">
            <v xml:space="preserve">  .  .</v>
          </cell>
          <cell r="H3813">
            <v>4687.75</v>
          </cell>
          <cell r="I3813">
            <v>0</v>
          </cell>
          <cell r="J3813">
            <v>0</v>
          </cell>
          <cell r="K3813">
            <v>4687.75</v>
          </cell>
          <cell r="L3813">
            <v>0</v>
          </cell>
          <cell r="M3813">
            <v>117.19</v>
          </cell>
          <cell r="N3813">
            <v>117.19</v>
          </cell>
          <cell r="O3813">
            <v>3397.35</v>
          </cell>
          <cell r="P3813">
            <v>1290.4000000000001</v>
          </cell>
          <cell r="Q3813">
            <v>23.44</v>
          </cell>
          <cell r="R3813">
            <v>123</v>
          </cell>
          <cell r="S3813">
            <v>821.1</v>
          </cell>
          <cell r="T3813" t="str">
            <v>амортизация (канализация)</v>
          </cell>
          <cell r="U3813">
            <v>15000</v>
          </cell>
          <cell r="V3813">
            <v>5</v>
          </cell>
          <cell r="W3813">
            <v>4</v>
          </cell>
          <cell r="X3813">
            <v>1</v>
          </cell>
          <cell r="Y3813">
            <v>80</v>
          </cell>
          <cell r="Z3813">
            <v>12000</v>
          </cell>
          <cell r="AA3813">
            <v>3000</v>
          </cell>
          <cell r="AB3813">
            <v>2.3248605083694978</v>
          </cell>
          <cell r="AC3813">
            <v>6210.6148481091132</v>
          </cell>
          <cell r="AD3813">
            <v>4501.0148481091128</v>
          </cell>
          <cell r="AE3813">
            <v>10898.364848109113</v>
          </cell>
          <cell r="AF3813">
            <v>7898.3648481091132</v>
          </cell>
          <cell r="AG3813">
            <v>272.45912120272783</v>
          </cell>
          <cell r="AH3813">
            <v>250</v>
          </cell>
        </row>
        <row r="3814">
          <cell r="A3814">
            <v>7298</v>
          </cell>
          <cell r="B3814" t="str">
            <v>Компьютер Р-166</v>
          </cell>
          <cell r="C3814">
            <v>30</v>
          </cell>
          <cell r="D3814" t="str">
            <v>3</v>
          </cell>
          <cell r="E3814" t="str">
            <v>11.05.05</v>
          </cell>
          <cell r="F3814" t="str">
            <v/>
          </cell>
          <cell r="G3814" t="str">
            <v xml:space="preserve">  .  .</v>
          </cell>
          <cell r="H3814">
            <v>4687.75</v>
          </cell>
          <cell r="I3814">
            <v>0</v>
          </cell>
          <cell r="J3814">
            <v>0</v>
          </cell>
          <cell r="K3814">
            <v>4687.75</v>
          </cell>
          <cell r="L3814">
            <v>0</v>
          </cell>
          <cell r="M3814">
            <v>117.19</v>
          </cell>
          <cell r="N3814">
            <v>117.19</v>
          </cell>
          <cell r="O3814">
            <v>3397.35</v>
          </cell>
          <cell r="P3814">
            <v>1290.4000000000001</v>
          </cell>
          <cell r="Q3814">
            <v>23.44</v>
          </cell>
          <cell r="R3814">
            <v>123</v>
          </cell>
          <cell r="S3814">
            <v>821.1</v>
          </cell>
          <cell r="T3814" t="str">
            <v>амортизация (канализация)</v>
          </cell>
          <cell r="U3814">
            <v>13000</v>
          </cell>
          <cell r="V3814">
            <v>5</v>
          </cell>
          <cell r="W3814">
            <v>4</v>
          </cell>
          <cell r="X3814">
            <v>1</v>
          </cell>
          <cell r="Y3814">
            <v>80</v>
          </cell>
          <cell r="Z3814">
            <v>10400</v>
          </cell>
          <cell r="AA3814">
            <v>2600</v>
          </cell>
          <cell r="AB3814">
            <v>2.0148791072535648</v>
          </cell>
          <cell r="AC3814">
            <v>4757.4995350278987</v>
          </cell>
          <cell r="AD3814">
            <v>3447.8995350278979</v>
          </cell>
          <cell r="AE3814">
            <v>9445.2495350278987</v>
          </cell>
          <cell r="AF3814">
            <v>6845.2495350278978</v>
          </cell>
          <cell r="AG3814">
            <v>236.13123837569751</v>
          </cell>
          <cell r="AH3814">
            <v>216.66666666666666</v>
          </cell>
        </row>
        <row r="3815">
          <cell r="A3815">
            <v>7301</v>
          </cell>
          <cell r="B3815" t="str">
            <v>Монитор</v>
          </cell>
          <cell r="C3815">
            <v>30</v>
          </cell>
          <cell r="D3815" t="str">
            <v>3</v>
          </cell>
          <cell r="E3815" t="str">
            <v>11.05.05</v>
          </cell>
          <cell r="F3815" t="str">
            <v/>
          </cell>
          <cell r="G3815" t="str">
            <v xml:space="preserve">  .  .</v>
          </cell>
          <cell r="H3815">
            <v>1020</v>
          </cell>
          <cell r="I3815">
            <v>0</v>
          </cell>
          <cell r="J3815">
            <v>0</v>
          </cell>
          <cell r="K3815">
            <v>1020</v>
          </cell>
          <cell r="L3815">
            <v>0</v>
          </cell>
          <cell r="M3815">
            <v>25.5</v>
          </cell>
          <cell r="N3815">
            <v>25.5</v>
          </cell>
          <cell r="O3815">
            <v>739.24</v>
          </cell>
          <cell r="P3815">
            <v>280.76</v>
          </cell>
          <cell r="Q3815">
            <v>5.0999999999999996</v>
          </cell>
          <cell r="R3815">
            <v>123</v>
          </cell>
          <cell r="S3815">
            <v>821.1</v>
          </cell>
          <cell r="T3815" t="str">
            <v>Амортизация Водопровод</v>
          </cell>
          <cell r="U3815">
            <v>14000</v>
          </cell>
          <cell r="V3815">
            <v>5</v>
          </cell>
          <cell r="W3815">
            <v>4</v>
          </cell>
          <cell r="X3815">
            <v>1</v>
          </cell>
          <cell r="Y3815">
            <v>80</v>
          </cell>
          <cell r="Z3815">
            <v>11200</v>
          </cell>
          <cell r="AA3815">
            <v>2800</v>
          </cell>
          <cell r="AB3815">
            <v>9.9729306168969938</v>
          </cell>
          <cell r="AC3815">
            <v>9152.3892292349337</v>
          </cell>
          <cell r="AD3815">
            <v>6633.149229234934</v>
          </cell>
          <cell r="AE3815">
            <v>10172.389229234934</v>
          </cell>
          <cell r="AF3815">
            <v>7372.3892292349337</v>
          </cell>
          <cell r="AG3815">
            <v>254.30973073087333</v>
          </cell>
          <cell r="AH3815">
            <v>233.33333333333334</v>
          </cell>
        </row>
        <row r="3816">
          <cell r="A3816">
            <v>7302</v>
          </cell>
          <cell r="B3816" t="str">
            <v>Монитор</v>
          </cell>
          <cell r="C3816">
            <v>30</v>
          </cell>
          <cell r="D3816" t="str">
            <v>3</v>
          </cell>
          <cell r="E3816" t="str">
            <v>11.05.05</v>
          </cell>
          <cell r="F3816" t="str">
            <v/>
          </cell>
          <cell r="G3816" t="str">
            <v xml:space="preserve">  .  .</v>
          </cell>
          <cell r="H3816">
            <v>1020</v>
          </cell>
          <cell r="I3816">
            <v>0</v>
          </cell>
          <cell r="J3816">
            <v>0</v>
          </cell>
          <cell r="K3816">
            <v>1020</v>
          </cell>
          <cell r="L3816">
            <v>0</v>
          </cell>
          <cell r="M3816">
            <v>25.5</v>
          </cell>
          <cell r="N3816">
            <v>25.5</v>
          </cell>
          <cell r="O3816">
            <v>739.24</v>
          </cell>
          <cell r="P3816">
            <v>280.76</v>
          </cell>
          <cell r="Q3816">
            <v>5.0999999999999996</v>
          </cell>
          <cell r="R3816">
            <v>123</v>
          </cell>
          <cell r="S3816">
            <v>821.1</v>
          </cell>
          <cell r="T3816" t="str">
            <v>амортизация (канализация)</v>
          </cell>
          <cell r="U3816">
            <v>14000</v>
          </cell>
          <cell r="V3816">
            <v>5</v>
          </cell>
          <cell r="W3816">
            <v>4</v>
          </cell>
          <cell r="X3816">
            <v>1</v>
          </cell>
          <cell r="Y3816">
            <v>80</v>
          </cell>
          <cell r="Z3816">
            <v>11200</v>
          </cell>
          <cell r="AA3816">
            <v>2800</v>
          </cell>
          <cell r="AB3816">
            <v>9.9729306168969938</v>
          </cell>
          <cell r="AC3816">
            <v>9152.3892292349337</v>
          </cell>
          <cell r="AD3816">
            <v>6633.149229234934</v>
          </cell>
          <cell r="AE3816">
            <v>10172.389229234934</v>
          </cell>
          <cell r="AF3816">
            <v>7372.3892292349337</v>
          </cell>
          <cell r="AG3816">
            <v>254.30973073087333</v>
          </cell>
          <cell r="AH3816">
            <v>233.33333333333334</v>
          </cell>
        </row>
        <row r="3817">
          <cell r="A3817">
            <v>7303</v>
          </cell>
          <cell r="B3817" t="str">
            <v>Монитор</v>
          </cell>
          <cell r="C3817">
            <v>30</v>
          </cell>
          <cell r="D3817" t="str">
            <v>3</v>
          </cell>
          <cell r="E3817" t="str">
            <v>11.05.05</v>
          </cell>
          <cell r="F3817" t="str">
            <v/>
          </cell>
          <cell r="G3817" t="str">
            <v xml:space="preserve">  .  .</v>
          </cell>
          <cell r="H3817">
            <v>1020</v>
          </cell>
          <cell r="I3817">
            <v>0</v>
          </cell>
          <cell r="J3817">
            <v>0</v>
          </cell>
          <cell r="K3817">
            <v>1020</v>
          </cell>
          <cell r="L3817">
            <v>0</v>
          </cell>
          <cell r="M3817">
            <v>25.5</v>
          </cell>
          <cell r="N3817">
            <v>25.5</v>
          </cell>
          <cell r="O3817">
            <v>739.24</v>
          </cell>
          <cell r="P3817">
            <v>280.76</v>
          </cell>
          <cell r="Q3817">
            <v>5.0999999999999996</v>
          </cell>
          <cell r="R3817">
            <v>123</v>
          </cell>
          <cell r="S3817">
            <v>821.1</v>
          </cell>
          <cell r="T3817" t="str">
            <v>Амортизация Водопровод</v>
          </cell>
          <cell r="U3817">
            <v>14000</v>
          </cell>
          <cell r="V3817">
            <v>5</v>
          </cell>
          <cell r="W3817">
            <v>4</v>
          </cell>
          <cell r="X3817">
            <v>1</v>
          </cell>
          <cell r="Y3817">
            <v>80</v>
          </cell>
          <cell r="Z3817">
            <v>11200</v>
          </cell>
          <cell r="AA3817">
            <v>2800</v>
          </cell>
          <cell r="AB3817">
            <v>9.9729306168969938</v>
          </cell>
          <cell r="AC3817">
            <v>9152.3892292349337</v>
          </cell>
          <cell r="AD3817">
            <v>6633.149229234934</v>
          </cell>
          <cell r="AE3817">
            <v>10172.389229234934</v>
          </cell>
          <cell r="AF3817">
            <v>7372.3892292349337</v>
          </cell>
          <cell r="AG3817">
            <v>254.30973073087333</v>
          </cell>
          <cell r="AH3817">
            <v>233.33333333333334</v>
          </cell>
        </row>
        <row r="3818">
          <cell r="A3818">
            <v>7304</v>
          </cell>
          <cell r="B3818" t="str">
            <v>Монитор</v>
          </cell>
          <cell r="C3818">
            <v>30</v>
          </cell>
          <cell r="D3818" t="str">
            <v>3</v>
          </cell>
          <cell r="E3818" t="str">
            <v>11.05.05</v>
          </cell>
          <cell r="F3818" t="str">
            <v/>
          </cell>
          <cell r="G3818" t="str">
            <v xml:space="preserve">  .  .</v>
          </cell>
          <cell r="H3818">
            <v>680</v>
          </cell>
          <cell r="I3818">
            <v>0</v>
          </cell>
          <cell r="J3818">
            <v>0</v>
          </cell>
          <cell r="K3818">
            <v>680</v>
          </cell>
          <cell r="L3818">
            <v>0</v>
          </cell>
          <cell r="M3818">
            <v>17</v>
          </cell>
          <cell r="N3818">
            <v>17</v>
          </cell>
          <cell r="O3818">
            <v>492.84</v>
          </cell>
          <cell r="P3818">
            <v>187.16</v>
          </cell>
          <cell r="Q3818">
            <v>3.4</v>
          </cell>
          <cell r="R3818">
            <v>123</v>
          </cell>
          <cell r="S3818">
            <v>821.1</v>
          </cell>
          <cell r="T3818" t="str">
            <v>амортизация (канализация)</v>
          </cell>
          <cell r="U3818">
            <v>14000</v>
          </cell>
          <cell r="V3818">
            <v>5</v>
          </cell>
          <cell r="W3818">
            <v>4</v>
          </cell>
          <cell r="X3818">
            <v>1</v>
          </cell>
          <cell r="Y3818">
            <v>80</v>
          </cell>
          <cell r="Z3818">
            <v>11200</v>
          </cell>
          <cell r="AA3818">
            <v>2800</v>
          </cell>
          <cell r="AB3818">
            <v>14.960461637101945</v>
          </cell>
          <cell r="AC3818">
            <v>9493.1139132293229</v>
          </cell>
          <cell r="AD3818">
            <v>6880.2739132293218</v>
          </cell>
          <cell r="AE3818">
            <v>10173.113913229323</v>
          </cell>
          <cell r="AF3818">
            <v>7373.113913229322</v>
          </cell>
          <cell r="AG3818">
            <v>254.32784783073308</v>
          </cell>
          <cell r="AH3818">
            <v>233.33333333333334</v>
          </cell>
        </row>
        <row r="3819">
          <cell r="A3819">
            <v>7305</v>
          </cell>
          <cell r="B3819" t="str">
            <v>Монитор</v>
          </cell>
          <cell r="C3819">
            <v>30</v>
          </cell>
          <cell r="D3819" t="str">
            <v>3</v>
          </cell>
          <cell r="E3819" t="str">
            <v>11.05.05</v>
          </cell>
          <cell r="F3819" t="str">
            <v/>
          </cell>
          <cell r="G3819" t="str">
            <v xml:space="preserve">  .  .</v>
          </cell>
          <cell r="H3819">
            <v>1020</v>
          </cell>
          <cell r="I3819">
            <v>0</v>
          </cell>
          <cell r="J3819">
            <v>0</v>
          </cell>
          <cell r="K3819">
            <v>1020</v>
          </cell>
          <cell r="L3819">
            <v>0</v>
          </cell>
          <cell r="M3819">
            <v>25.5</v>
          </cell>
          <cell r="N3819">
            <v>25.5</v>
          </cell>
          <cell r="O3819">
            <v>739.24</v>
          </cell>
          <cell r="P3819">
            <v>280.76</v>
          </cell>
          <cell r="Q3819">
            <v>5.0999999999999996</v>
          </cell>
          <cell r="R3819">
            <v>123</v>
          </cell>
          <cell r="S3819">
            <v>821.1</v>
          </cell>
          <cell r="T3819" t="str">
            <v>Амортизация Водопровод</v>
          </cell>
          <cell r="U3819">
            <v>14000</v>
          </cell>
          <cell r="V3819">
            <v>5</v>
          </cell>
          <cell r="W3819">
            <v>4</v>
          </cell>
          <cell r="X3819">
            <v>1</v>
          </cell>
          <cell r="Y3819">
            <v>80</v>
          </cell>
          <cell r="Z3819">
            <v>11200</v>
          </cell>
          <cell r="AA3819">
            <v>2800</v>
          </cell>
          <cell r="AB3819">
            <v>9.9729306168969938</v>
          </cell>
          <cell r="AC3819">
            <v>9152.3892292349337</v>
          </cell>
          <cell r="AD3819">
            <v>6633.149229234934</v>
          </cell>
          <cell r="AE3819">
            <v>10172.389229234934</v>
          </cell>
          <cell r="AF3819">
            <v>7372.3892292349337</v>
          </cell>
          <cell r="AG3819">
            <v>254.30973073087333</v>
          </cell>
          <cell r="AH3819">
            <v>233.33333333333334</v>
          </cell>
        </row>
        <row r="3820">
          <cell r="A3820">
            <v>7306</v>
          </cell>
          <cell r="B3820" t="str">
            <v>Монитор</v>
          </cell>
          <cell r="C3820">
            <v>30</v>
          </cell>
          <cell r="D3820" t="str">
            <v>3</v>
          </cell>
          <cell r="E3820" t="str">
            <v>11.05.05</v>
          </cell>
          <cell r="F3820" t="str">
            <v/>
          </cell>
          <cell r="G3820" t="str">
            <v xml:space="preserve">  .  .</v>
          </cell>
          <cell r="H3820">
            <v>510</v>
          </cell>
          <cell r="I3820">
            <v>0</v>
          </cell>
          <cell r="J3820">
            <v>0</v>
          </cell>
          <cell r="K3820">
            <v>510</v>
          </cell>
          <cell r="L3820">
            <v>0</v>
          </cell>
          <cell r="M3820">
            <v>12.75</v>
          </cell>
          <cell r="N3820">
            <v>12.75</v>
          </cell>
          <cell r="O3820">
            <v>369.63</v>
          </cell>
          <cell r="P3820">
            <v>140.37</v>
          </cell>
          <cell r="Q3820">
            <v>2.5499999999999998</v>
          </cell>
          <cell r="R3820">
            <v>123</v>
          </cell>
          <cell r="S3820">
            <v>821.1</v>
          </cell>
          <cell r="T3820" t="str">
            <v>амортизация (канализация)</v>
          </cell>
          <cell r="U3820">
            <v>14000</v>
          </cell>
          <cell r="V3820">
            <v>5</v>
          </cell>
          <cell r="W3820">
            <v>4</v>
          </cell>
          <cell r="X3820">
            <v>1</v>
          </cell>
          <cell r="Y3820">
            <v>80</v>
          </cell>
          <cell r="Z3820">
            <v>11200</v>
          </cell>
          <cell r="AA3820">
            <v>2800</v>
          </cell>
          <cell r="AB3820">
            <v>19.947282182802592</v>
          </cell>
          <cell r="AC3820">
            <v>9663.1139132293229</v>
          </cell>
          <cell r="AD3820">
            <v>7003.4839132293218</v>
          </cell>
          <cell r="AE3820">
            <v>10173.113913229323</v>
          </cell>
          <cell r="AF3820">
            <v>7373.113913229322</v>
          </cell>
          <cell r="AG3820">
            <v>254.32784783073308</v>
          </cell>
          <cell r="AH3820">
            <v>233.33333333333334</v>
          </cell>
        </row>
        <row r="3821">
          <cell r="A3821">
            <v>7307</v>
          </cell>
          <cell r="B3821" t="str">
            <v>Монитор</v>
          </cell>
          <cell r="C3821">
            <v>30</v>
          </cell>
          <cell r="D3821" t="str">
            <v>3</v>
          </cell>
          <cell r="E3821" t="str">
            <v>11.05.05</v>
          </cell>
          <cell r="F3821" t="str">
            <v/>
          </cell>
          <cell r="G3821" t="str">
            <v xml:space="preserve">  .  .</v>
          </cell>
          <cell r="H3821">
            <v>510</v>
          </cell>
          <cell r="I3821">
            <v>0</v>
          </cell>
          <cell r="J3821">
            <v>0</v>
          </cell>
          <cell r="K3821">
            <v>510</v>
          </cell>
          <cell r="L3821">
            <v>0</v>
          </cell>
          <cell r="M3821">
            <v>12.75</v>
          </cell>
          <cell r="N3821">
            <v>12.75</v>
          </cell>
          <cell r="O3821">
            <v>369.63</v>
          </cell>
          <cell r="P3821">
            <v>140.37</v>
          </cell>
          <cell r="Q3821">
            <v>2.5499999999999998</v>
          </cell>
          <cell r="R3821">
            <v>123</v>
          </cell>
          <cell r="S3821">
            <v>821.1</v>
          </cell>
          <cell r="T3821" t="str">
            <v>Амортизация Водопровод</v>
          </cell>
          <cell r="U3821">
            <v>14000</v>
          </cell>
          <cell r="V3821">
            <v>5</v>
          </cell>
          <cell r="W3821">
            <v>4</v>
          </cell>
          <cell r="X3821">
            <v>1</v>
          </cell>
          <cell r="Y3821">
            <v>80</v>
          </cell>
          <cell r="Z3821">
            <v>11200</v>
          </cell>
          <cell r="AA3821">
            <v>2800</v>
          </cell>
          <cell r="AB3821">
            <v>19.947282182802592</v>
          </cell>
          <cell r="AC3821">
            <v>9663.1139132293229</v>
          </cell>
          <cell r="AD3821">
            <v>7003.4839132293218</v>
          </cell>
          <cell r="AE3821">
            <v>10173.113913229323</v>
          </cell>
          <cell r="AF3821">
            <v>7373.113913229322</v>
          </cell>
          <cell r="AG3821">
            <v>254.32784783073308</v>
          </cell>
          <cell r="AH3821">
            <v>233.33333333333334</v>
          </cell>
        </row>
        <row r="3822">
          <cell r="A3822">
            <v>7308</v>
          </cell>
          <cell r="B3822" t="str">
            <v>Монитор</v>
          </cell>
          <cell r="C3822">
            <v>30</v>
          </cell>
          <cell r="D3822" t="str">
            <v>3</v>
          </cell>
          <cell r="E3822" t="str">
            <v>11.05.05</v>
          </cell>
          <cell r="F3822" t="str">
            <v/>
          </cell>
          <cell r="G3822" t="str">
            <v xml:space="preserve">  .  .</v>
          </cell>
          <cell r="H3822">
            <v>510</v>
          </cell>
          <cell r="I3822">
            <v>0</v>
          </cell>
          <cell r="J3822">
            <v>0</v>
          </cell>
          <cell r="K3822">
            <v>510</v>
          </cell>
          <cell r="L3822">
            <v>0</v>
          </cell>
          <cell r="M3822">
            <v>12.75</v>
          </cell>
          <cell r="N3822">
            <v>12.75</v>
          </cell>
          <cell r="O3822">
            <v>369.63</v>
          </cell>
          <cell r="P3822">
            <v>140.37</v>
          </cell>
          <cell r="Q3822">
            <v>2.5499999999999998</v>
          </cell>
          <cell r="R3822">
            <v>123</v>
          </cell>
          <cell r="S3822">
            <v>821.1</v>
          </cell>
          <cell r="T3822" t="str">
            <v>амортизация (канализация)</v>
          </cell>
          <cell r="U3822">
            <v>14000</v>
          </cell>
          <cell r="V3822">
            <v>5</v>
          </cell>
          <cell r="W3822">
            <v>4</v>
          </cell>
          <cell r="X3822">
            <v>1</v>
          </cell>
          <cell r="Y3822">
            <v>80</v>
          </cell>
          <cell r="Z3822">
            <v>11200</v>
          </cell>
          <cell r="AA3822">
            <v>2800</v>
          </cell>
          <cell r="AB3822">
            <v>19.947282182802592</v>
          </cell>
          <cell r="AC3822">
            <v>9663.1139132293229</v>
          </cell>
          <cell r="AD3822">
            <v>7003.4839132293218</v>
          </cell>
          <cell r="AE3822">
            <v>10173.113913229323</v>
          </cell>
          <cell r="AF3822">
            <v>7373.113913229322</v>
          </cell>
          <cell r="AG3822">
            <v>254.32784783073308</v>
          </cell>
          <cell r="AH3822">
            <v>233.33333333333334</v>
          </cell>
        </row>
        <row r="3823">
          <cell r="A3823">
            <v>7310</v>
          </cell>
          <cell r="B3823" t="str">
            <v>монитор</v>
          </cell>
          <cell r="C3823">
            <v>30</v>
          </cell>
          <cell r="D3823" t="str">
            <v>3</v>
          </cell>
          <cell r="E3823" t="str">
            <v>11.05.05</v>
          </cell>
          <cell r="F3823" t="str">
            <v/>
          </cell>
          <cell r="G3823" t="str">
            <v xml:space="preserve">  .  .</v>
          </cell>
          <cell r="H3823">
            <v>4782.43</v>
          </cell>
          <cell r="I3823">
            <v>0</v>
          </cell>
          <cell r="J3823">
            <v>0</v>
          </cell>
          <cell r="K3823">
            <v>4782.43</v>
          </cell>
          <cell r="L3823">
            <v>0</v>
          </cell>
          <cell r="M3823">
            <v>119.56</v>
          </cell>
          <cell r="N3823">
            <v>119.56</v>
          </cell>
          <cell r="O3823">
            <v>3466.04</v>
          </cell>
          <cell r="P3823">
            <v>1316.39</v>
          </cell>
          <cell r="Q3823">
            <v>23.91</v>
          </cell>
          <cell r="R3823">
            <v>123</v>
          </cell>
          <cell r="S3823">
            <v>821.1</v>
          </cell>
          <cell r="T3823" t="str">
            <v>амортизация (канализация)</v>
          </cell>
          <cell r="U3823">
            <v>14000</v>
          </cell>
          <cell r="V3823">
            <v>5</v>
          </cell>
          <cell r="W3823">
            <v>4</v>
          </cell>
          <cell r="X3823">
            <v>1</v>
          </cell>
          <cell r="Y3823">
            <v>80</v>
          </cell>
          <cell r="Z3823">
            <v>11200</v>
          </cell>
          <cell r="AA3823">
            <v>2800</v>
          </cell>
          <cell r="AB3823">
            <v>2.127029223862229</v>
          </cell>
          <cell r="AC3823">
            <v>5389.938371075441</v>
          </cell>
          <cell r="AD3823">
            <v>3906.3283710754404</v>
          </cell>
          <cell r="AE3823">
            <v>10172.368371075441</v>
          </cell>
          <cell r="AF3823">
            <v>7372.3683710754403</v>
          </cell>
          <cell r="AG3823">
            <v>254.30920927688604</v>
          </cell>
          <cell r="AH3823">
            <v>233.33333333333334</v>
          </cell>
        </row>
        <row r="3824">
          <cell r="A3824">
            <v>7311</v>
          </cell>
          <cell r="B3824" t="str">
            <v>монитор</v>
          </cell>
          <cell r="C3824">
            <v>30</v>
          </cell>
          <cell r="D3824" t="str">
            <v>3</v>
          </cell>
          <cell r="E3824" t="str">
            <v>11.05.05</v>
          </cell>
          <cell r="F3824" t="str">
            <v/>
          </cell>
          <cell r="G3824" t="str">
            <v xml:space="preserve">  .  .</v>
          </cell>
          <cell r="H3824">
            <v>4782.43</v>
          </cell>
          <cell r="I3824">
            <v>0</v>
          </cell>
          <cell r="J3824">
            <v>0</v>
          </cell>
          <cell r="K3824">
            <v>4782.43</v>
          </cell>
          <cell r="L3824">
            <v>0</v>
          </cell>
          <cell r="M3824">
            <v>119.56</v>
          </cell>
          <cell r="N3824">
            <v>119.56</v>
          </cell>
          <cell r="O3824">
            <v>3466.04</v>
          </cell>
          <cell r="P3824">
            <v>1316.39</v>
          </cell>
          <cell r="Q3824">
            <v>23.91</v>
          </cell>
          <cell r="R3824">
            <v>123</v>
          </cell>
          <cell r="S3824">
            <v>821.1</v>
          </cell>
          <cell r="T3824" t="str">
            <v>Амортизация Водопровод</v>
          </cell>
          <cell r="U3824">
            <v>14000</v>
          </cell>
          <cell r="V3824">
            <v>5</v>
          </cell>
          <cell r="W3824">
            <v>4</v>
          </cell>
          <cell r="X3824">
            <v>1</v>
          </cell>
          <cell r="Y3824">
            <v>80</v>
          </cell>
          <cell r="Z3824">
            <v>11200</v>
          </cell>
          <cell r="AA3824">
            <v>2800</v>
          </cell>
          <cell r="AB3824">
            <v>2.127029223862229</v>
          </cell>
          <cell r="AC3824">
            <v>5389.938371075441</v>
          </cell>
          <cell r="AD3824">
            <v>3906.3283710754404</v>
          </cell>
          <cell r="AE3824">
            <v>10172.368371075441</v>
          </cell>
          <cell r="AF3824">
            <v>7372.3683710754403</v>
          </cell>
          <cell r="AG3824">
            <v>254.30920927688604</v>
          </cell>
          <cell r="AH3824">
            <v>233.33333333333334</v>
          </cell>
        </row>
        <row r="3825">
          <cell r="A3825">
            <v>7312</v>
          </cell>
          <cell r="B3825" t="str">
            <v>монитор</v>
          </cell>
          <cell r="C3825">
            <v>30</v>
          </cell>
          <cell r="D3825" t="str">
            <v>3</v>
          </cell>
          <cell r="E3825" t="str">
            <v>11.05.05</v>
          </cell>
          <cell r="F3825" t="str">
            <v/>
          </cell>
          <cell r="G3825" t="str">
            <v xml:space="preserve">  .  .</v>
          </cell>
          <cell r="H3825">
            <v>5010.0600000000004</v>
          </cell>
          <cell r="I3825">
            <v>0</v>
          </cell>
          <cell r="J3825">
            <v>0</v>
          </cell>
          <cell r="K3825">
            <v>5010.0600000000004</v>
          </cell>
          <cell r="L3825">
            <v>0</v>
          </cell>
          <cell r="M3825">
            <v>125.25</v>
          </cell>
          <cell r="N3825">
            <v>125.25</v>
          </cell>
          <cell r="O3825">
            <v>3631.01</v>
          </cell>
          <cell r="P3825">
            <v>1379.05</v>
          </cell>
          <cell r="Q3825">
            <v>25.05</v>
          </cell>
          <cell r="R3825">
            <v>123</v>
          </cell>
          <cell r="S3825">
            <v>821.1</v>
          </cell>
          <cell r="T3825" t="str">
            <v>амортизация (канализация)</v>
          </cell>
          <cell r="U3825">
            <v>14000</v>
          </cell>
          <cell r="V3825">
            <v>5</v>
          </cell>
          <cell r="W3825">
            <v>4</v>
          </cell>
          <cell r="X3825">
            <v>1</v>
          </cell>
          <cell r="Y3825">
            <v>80</v>
          </cell>
          <cell r="Z3825">
            <v>11200</v>
          </cell>
          <cell r="AA3825">
            <v>2800</v>
          </cell>
          <cell r="AB3825">
            <v>2.0303832348355755</v>
          </cell>
          <cell r="AC3825">
            <v>5162.2818295203242</v>
          </cell>
          <cell r="AD3825">
            <v>3741.3318295203235</v>
          </cell>
          <cell r="AE3825">
            <v>10172.341829520325</v>
          </cell>
          <cell r="AF3825">
            <v>7372.3418295203237</v>
          </cell>
          <cell r="AG3825">
            <v>254.30854573800809</v>
          </cell>
          <cell r="AH3825">
            <v>233.33333333333334</v>
          </cell>
        </row>
        <row r="3826">
          <cell r="A3826">
            <v>7313</v>
          </cell>
          <cell r="B3826" t="str">
            <v>Монитор LG 520 Si 902 DI01394</v>
          </cell>
          <cell r="C3826">
            <v>30</v>
          </cell>
          <cell r="D3826" t="str">
            <v>3</v>
          </cell>
          <cell r="E3826" t="str">
            <v>11.05.05</v>
          </cell>
          <cell r="F3826" t="str">
            <v/>
          </cell>
          <cell r="G3826" t="str">
            <v xml:space="preserve">  .  .</v>
          </cell>
          <cell r="H3826">
            <v>935</v>
          </cell>
          <cell r="I3826">
            <v>0</v>
          </cell>
          <cell r="J3826">
            <v>0</v>
          </cell>
          <cell r="K3826">
            <v>935</v>
          </cell>
          <cell r="L3826">
            <v>0</v>
          </cell>
          <cell r="M3826">
            <v>23.38</v>
          </cell>
          <cell r="N3826">
            <v>23.38</v>
          </cell>
          <cell r="O3826">
            <v>677.78</v>
          </cell>
          <cell r="P3826">
            <v>257.22000000000003</v>
          </cell>
          <cell r="Q3826">
            <v>4.68</v>
          </cell>
          <cell r="R3826">
            <v>123</v>
          </cell>
          <cell r="S3826">
            <v>821.1</v>
          </cell>
          <cell r="T3826" t="str">
            <v>Амортизация Водопровод</v>
          </cell>
          <cell r="U3826">
            <v>20000</v>
          </cell>
          <cell r="V3826">
            <v>5</v>
          </cell>
          <cell r="W3826">
            <v>4</v>
          </cell>
          <cell r="X3826">
            <v>1</v>
          </cell>
          <cell r="Y3826">
            <v>80</v>
          </cell>
          <cell r="Z3826">
            <v>16000</v>
          </cell>
          <cell r="AA3826">
            <v>4000</v>
          </cell>
          <cell r="AB3826">
            <v>15.550890288469013</v>
          </cell>
          <cell r="AC3826">
            <v>13605.082419718527</v>
          </cell>
          <cell r="AD3826">
            <v>9862.3024197185259</v>
          </cell>
          <cell r="AE3826">
            <v>14540.082419718527</v>
          </cell>
          <cell r="AF3826">
            <v>10540.082419718527</v>
          </cell>
          <cell r="AG3826">
            <v>363.50206049296315</v>
          </cell>
          <cell r="AH3826">
            <v>333.33333333333331</v>
          </cell>
        </row>
        <row r="3827">
          <cell r="A3827">
            <v>7314</v>
          </cell>
          <cell r="B3827" t="str">
            <v>Монитор LG 551i 709DI24166</v>
          </cell>
          <cell r="C3827">
            <v>30</v>
          </cell>
          <cell r="D3827" t="str">
            <v>3</v>
          </cell>
          <cell r="E3827" t="str">
            <v>11.05.05</v>
          </cell>
          <cell r="F3827" t="str">
            <v/>
          </cell>
          <cell r="G3827" t="str">
            <v xml:space="preserve">  .  .</v>
          </cell>
          <cell r="H3827">
            <v>935</v>
          </cell>
          <cell r="I3827">
            <v>0</v>
          </cell>
          <cell r="J3827">
            <v>0</v>
          </cell>
          <cell r="K3827">
            <v>935</v>
          </cell>
          <cell r="L3827">
            <v>0</v>
          </cell>
          <cell r="M3827">
            <v>23.38</v>
          </cell>
          <cell r="N3827">
            <v>23.38</v>
          </cell>
          <cell r="O3827">
            <v>677.78</v>
          </cell>
          <cell r="P3827">
            <v>257.22000000000003</v>
          </cell>
          <cell r="Q3827">
            <v>4.68</v>
          </cell>
          <cell r="R3827">
            <v>123</v>
          </cell>
          <cell r="S3827">
            <v>935</v>
          </cell>
          <cell r="T3827" t="str">
            <v>Амортизация (водопровод)</v>
          </cell>
          <cell r="U3827">
            <v>7000</v>
          </cell>
          <cell r="V3827">
            <v>5</v>
          </cell>
          <cell r="W3827">
            <v>4</v>
          </cell>
          <cell r="X3827">
            <v>1</v>
          </cell>
          <cell r="Y3827">
            <v>80</v>
          </cell>
          <cell r="Z3827">
            <v>5600</v>
          </cell>
          <cell r="AA3827">
            <v>1400</v>
          </cell>
          <cell r="AB3827">
            <v>5.4428116009641547</v>
          </cell>
          <cell r="AC3827">
            <v>4154.0288469014849</v>
          </cell>
          <cell r="AD3827">
            <v>3011.2488469014843</v>
          </cell>
          <cell r="AE3827">
            <v>5089.0288469014849</v>
          </cell>
          <cell r="AF3827">
            <v>3689.028846901484</v>
          </cell>
          <cell r="AG3827">
            <v>127.22572117253712</v>
          </cell>
          <cell r="AH3827">
            <v>116.66666666666667</v>
          </cell>
        </row>
        <row r="3828">
          <cell r="A3828">
            <v>7315</v>
          </cell>
          <cell r="B3828" t="str">
            <v>Принтер HP LJ 1100</v>
          </cell>
          <cell r="C3828">
            <v>14.3</v>
          </cell>
          <cell r="D3828" t="str">
            <v>7</v>
          </cell>
          <cell r="E3828" t="str">
            <v>11.05.05</v>
          </cell>
          <cell r="F3828" t="str">
            <v/>
          </cell>
          <cell r="G3828" t="str">
            <v xml:space="preserve">  .  .</v>
          </cell>
          <cell r="H3828">
            <v>3324.66</v>
          </cell>
          <cell r="I3828">
            <v>0</v>
          </cell>
          <cell r="J3828">
            <v>0</v>
          </cell>
          <cell r="K3828">
            <v>3324.66</v>
          </cell>
          <cell r="L3828">
            <v>0</v>
          </cell>
          <cell r="M3828">
            <v>39.619999999999997</v>
          </cell>
          <cell r="N3828">
            <v>39.619999999999997</v>
          </cell>
          <cell r="O3828">
            <v>1148.58</v>
          </cell>
          <cell r="P3828">
            <v>2176.08</v>
          </cell>
          <cell r="Q3828">
            <v>16.62</v>
          </cell>
          <cell r="R3828">
            <v>123</v>
          </cell>
          <cell r="S3828">
            <v>821.1</v>
          </cell>
          <cell r="T3828" t="str">
            <v>Амортизация Водопровод</v>
          </cell>
          <cell r="U3828">
            <v>18000</v>
          </cell>
          <cell r="V3828">
            <v>9</v>
          </cell>
          <cell r="W3828">
            <v>2</v>
          </cell>
          <cell r="X3828">
            <v>7</v>
          </cell>
          <cell r="Y3828">
            <v>22.222222222222221</v>
          </cell>
          <cell r="Z3828">
            <v>4000</v>
          </cell>
          <cell r="AA3828">
            <v>14000</v>
          </cell>
          <cell r="AB3828">
            <v>6.4335870004779236</v>
          </cell>
          <cell r="AC3828">
            <v>18064.829357008934</v>
          </cell>
          <cell r="AD3828">
            <v>6240.9093570089335</v>
          </cell>
          <cell r="AE3828">
            <v>21389.489357008933</v>
          </cell>
          <cell r="AF3828">
            <v>7389.4893570089334</v>
          </cell>
          <cell r="AG3828">
            <v>254.89141483768981</v>
          </cell>
          <cell r="AH3828">
            <v>166.66666666666666</v>
          </cell>
        </row>
        <row r="3829">
          <cell r="A3829">
            <v>7316</v>
          </cell>
          <cell r="B3829" t="str">
            <v>Принтер HP 1100 А</v>
          </cell>
          <cell r="C3829">
            <v>14.3</v>
          </cell>
          <cell r="D3829" t="str">
            <v>7</v>
          </cell>
          <cell r="E3829" t="str">
            <v>11.05.05</v>
          </cell>
          <cell r="F3829" t="str">
            <v/>
          </cell>
          <cell r="G3829" t="str">
            <v xml:space="preserve">  .  .</v>
          </cell>
          <cell r="H3829">
            <v>6049.32</v>
          </cell>
          <cell r="I3829">
            <v>0</v>
          </cell>
          <cell r="J3829">
            <v>0</v>
          </cell>
          <cell r="K3829">
            <v>6049.32</v>
          </cell>
          <cell r="L3829">
            <v>0</v>
          </cell>
          <cell r="M3829">
            <v>72.09</v>
          </cell>
          <cell r="N3829">
            <v>72.09</v>
          </cell>
          <cell r="O3829">
            <v>2089.89</v>
          </cell>
          <cell r="P3829">
            <v>3959.43</v>
          </cell>
          <cell r="Q3829">
            <v>30.25</v>
          </cell>
          <cell r="R3829">
            <v>123</v>
          </cell>
          <cell r="S3829">
            <v>821.1</v>
          </cell>
          <cell r="T3829" t="str">
            <v>амортизация (канализация)</v>
          </cell>
          <cell r="U3829">
            <v>25400</v>
          </cell>
          <cell r="V3829">
            <v>9</v>
          </cell>
          <cell r="W3829">
            <v>8</v>
          </cell>
          <cell r="X3829">
            <v>1</v>
          </cell>
          <cell r="Y3829">
            <v>88.888888888888886</v>
          </cell>
          <cell r="Z3829">
            <v>22577.777777777777</v>
          </cell>
          <cell r="AA3829">
            <v>2822.2222222222226</v>
          </cell>
          <cell r="AB3829">
            <v>0.71278497718667155</v>
          </cell>
          <cell r="AC3829">
            <v>-1737.455581805124</v>
          </cell>
          <cell r="AD3829">
            <v>-600.247804027347</v>
          </cell>
          <cell r="AE3829">
            <v>4311.8644181948757</v>
          </cell>
          <cell r="AF3829">
            <v>1489.6421959726529</v>
          </cell>
          <cell r="AG3829">
            <v>51.383050983488943</v>
          </cell>
          <cell r="AH3829">
            <v>235.18518518518519</v>
          </cell>
        </row>
        <row r="3830">
          <cell r="A3830">
            <v>7317</v>
          </cell>
          <cell r="B3830" t="str">
            <v>телефон</v>
          </cell>
          <cell r="C3830">
            <v>15</v>
          </cell>
          <cell r="D3830" t="str">
            <v>7</v>
          </cell>
          <cell r="E3830" t="str">
            <v>11.05.05</v>
          </cell>
          <cell r="F3830" t="str">
            <v/>
          </cell>
          <cell r="G3830" t="str">
            <v xml:space="preserve">  .  .</v>
          </cell>
          <cell r="H3830">
            <v>2571.48</v>
          </cell>
          <cell r="I3830">
            <v>0</v>
          </cell>
          <cell r="J3830">
            <v>0</v>
          </cell>
          <cell r="K3830">
            <v>2571.48</v>
          </cell>
          <cell r="L3830">
            <v>0</v>
          </cell>
          <cell r="M3830">
            <v>32.14</v>
          </cell>
          <cell r="N3830">
            <v>32.14</v>
          </cell>
          <cell r="O3830">
            <v>931.74</v>
          </cell>
          <cell r="P3830">
            <v>1639.74</v>
          </cell>
          <cell r="Q3830">
            <v>12.86</v>
          </cell>
          <cell r="R3830">
            <v>123</v>
          </cell>
          <cell r="S3830">
            <v>821.1</v>
          </cell>
          <cell r="T3830" t="str">
            <v>Амортизация Водопровод</v>
          </cell>
          <cell r="U3830">
            <v>2000</v>
          </cell>
          <cell r="V3830">
            <v>13</v>
          </cell>
          <cell r="W3830">
            <v>8</v>
          </cell>
          <cell r="X3830">
            <v>5</v>
          </cell>
          <cell r="Y3830">
            <v>61.53846153846154</v>
          </cell>
          <cell r="Z3830">
            <v>1230.7692307692309</v>
          </cell>
          <cell r="AA3830">
            <v>769.23076923076906</v>
          </cell>
          <cell r="AB3830">
            <v>0.46911752426041264</v>
          </cell>
          <cell r="AC3830">
            <v>-1365.1536687148341</v>
          </cell>
          <cell r="AD3830">
            <v>-494.6444379456031</v>
          </cell>
          <cell r="AE3830">
            <v>1206.3263312851659</v>
          </cell>
          <cell r="AF3830">
            <v>437.09556205439691</v>
          </cell>
          <cell r="AG3830">
            <v>15.079079141064573</v>
          </cell>
          <cell r="AH3830">
            <v>12.820512820512819</v>
          </cell>
        </row>
        <row r="3831">
          <cell r="A3831">
            <v>7318</v>
          </cell>
          <cell r="B3831" t="str">
            <v>телефон</v>
          </cell>
          <cell r="C3831">
            <v>15</v>
          </cell>
          <cell r="D3831" t="str">
            <v>7</v>
          </cell>
          <cell r="E3831" t="str">
            <v>11.05.05</v>
          </cell>
          <cell r="F3831" t="str">
            <v/>
          </cell>
          <cell r="G3831" t="str">
            <v xml:space="preserve">  .  .</v>
          </cell>
          <cell r="H3831">
            <v>4453.16</v>
          </cell>
          <cell r="I3831">
            <v>0</v>
          </cell>
          <cell r="J3831">
            <v>0</v>
          </cell>
          <cell r="K3831">
            <v>4453.16</v>
          </cell>
          <cell r="L3831">
            <v>0</v>
          </cell>
          <cell r="M3831">
            <v>55.66</v>
          </cell>
          <cell r="N3831">
            <v>55.66</v>
          </cell>
          <cell r="O3831">
            <v>1613.6</v>
          </cell>
          <cell r="P3831">
            <v>2839.56</v>
          </cell>
          <cell r="Q3831">
            <v>22.27</v>
          </cell>
          <cell r="R3831">
            <v>123</v>
          </cell>
          <cell r="S3831">
            <v>821.1</v>
          </cell>
          <cell r="T3831" t="str">
            <v>амортизация (канализация)</v>
          </cell>
          <cell r="U3831">
            <v>2000</v>
          </cell>
          <cell r="V3831">
            <v>13</v>
          </cell>
          <cell r="W3831">
            <v>8</v>
          </cell>
          <cell r="X3831">
            <v>5</v>
          </cell>
          <cell r="Y3831">
            <v>61.53846153846154</v>
          </cell>
          <cell r="Z3831">
            <v>1230.7692307692309</v>
          </cell>
          <cell r="AA3831">
            <v>769.23076923076906</v>
          </cell>
          <cell r="AB3831">
            <v>0.27089787475199295</v>
          </cell>
          <cell r="AC3831">
            <v>-3246.8084200694148</v>
          </cell>
          <cell r="AD3831">
            <v>-1176.4791893001841</v>
          </cell>
          <cell r="AE3831">
            <v>1206.3515799305851</v>
          </cell>
          <cell r="AF3831">
            <v>437.12081069981582</v>
          </cell>
          <cell r="AG3831">
            <v>15.079394749132312</v>
          </cell>
          <cell r="AH3831">
            <v>12.820512820512819</v>
          </cell>
        </row>
        <row r="3832">
          <cell r="A3832">
            <v>7319</v>
          </cell>
          <cell r="B3832" t="str">
            <v>Аппарат сварочный в комплекте</v>
          </cell>
          <cell r="C3832">
            <v>10</v>
          </cell>
          <cell r="D3832" t="str">
            <v>10</v>
          </cell>
          <cell r="E3832" t="str">
            <v>11.05.05</v>
          </cell>
          <cell r="F3832" t="str">
            <v/>
          </cell>
          <cell r="G3832" t="str">
            <v xml:space="preserve">  .  .</v>
          </cell>
          <cell r="H3832">
            <v>34300</v>
          </cell>
          <cell r="I3832">
            <v>0</v>
          </cell>
          <cell r="J3832">
            <v>0</v>
          </cell>
          <cell r="K3832">
            <v>34300</v>
          </cell>
          <cell r="L3832">
            <v>0</v>
          </cell>
          <cell r="M3832">
            <v>285.83</v>
          </cell>
          <cell r="N3832">
            <v>285.83</v>
          </cell>
          <cell r="O3832">
            <v>8286.2099999999991</v>
          </cell>
          <cell r="P3832">
            <v>26013.79</v>
          </cell>
          <cell r="Q3832">
            <v>171.5</v>
          </cell>
          <cell r="R3832">
            <v>123</v>
          </cell>
          <cell r="S3832">
            <v>935</v>
          </cell>
          <cell r="T3832" t="str">
            <v>Амортизация Подъем воды</v>
          </cell>
          <cell r="U3832">
            <v>60000</v>
          </cell>
          <cell r="V3832">
            <v>19</v>
          </cell>
          <cell r="W3832">
            <v>11</v>
          </cell>
          <cell r="X3832">
            <v>8</v>
          </cell>
          <cell r="Y3832">
            <v>57.894736842105267</v>
          </cell>
          <cell r="Z3832">
            <v>34736.84210526316</v>
          </cell>
          <cell r="AA3832">
            <v>25263.15789473684</v>
          </cell>
          <cell r="AB3832">
            <v>0.97114483874655866</v>
          </cell>
          <cell r="AC3832">
            <v>-989.73203099303646</v>
          </cell>
          <cell r="AD3832">
            <v>-239.09992572987812</v>
          </cell>
          <cell r="AE3832">
            <v>33310.267969006964</v>
          </cell>
          <cell r="AF3832">
            <v>8047.110074270121</v>
          </cell>
          <cell r="AG3832">
            <v>277.58556640839134</v>
          </cell>
          <cell r="AH3832">
            <v>263.15789473684214</v>
          </cell>
        </row>
        <row r="3833">
          <cell r="A3833">
            <v>7320</v>
          </cell>
          <cell r="B3833" t="str">
            <v>Насос К 20/30</v>
          </cell>
          <cell r="C3833">
            <v>12.5</v>
          </cell>
          <cell r="D3833" t="str">
            <v>8</v>
          </cell>
          <cell r="E3833" t="str">
            <v>11.05.05</v>
          </cell>
          <cell r="F3833" t="str">
            <v/>
          </cell>
          <cell r="G3833" t="str">
            <v xml:space="preserve">  .  .</v>
          </cell>
          <cell r="H3833">
            <v>22943.51</v>
          </cell>
          <cell r="I3833">
            <v>0</v>
          </cell>
          <cell r="J3833">
            <v>0</v>
          </cell>
          <cell r="K3833">
            <v>22943.51</v>
          </cell>
          <cell r="L3833">
            <v>0</v>
          </cell>
          <cell r="M3833">
            <v>238.99</v>
          </cell>
          <cell r="N3833">
            <v>238.99</v>
          </cell>
          <cell r="O3833">
            <v>6928.33</v>
          </cell>
          <cell r="P3833">
            <v>16015.18</v>
          </cell>
          <cell r="Q3833">
            <v>114.72</v>
          </cell>
          <cell r="R3833">
            <v>123</v>
          </cell>
          <cell r="S3833">
            <v>935</v>
          </cell>
          <cell r="T3833" t="str">
            <v>Амортизация (водопровод)</v>
          </cell>
          <cell r="U3833">
            <v>44160</v>
          </cell>
          <cell r="V3833">
            <v>15</v>
          </cell>
          <cell r="W3833">
            <v>6</v>
          </cell>
          <cell r="X3833">
            <v>9</v>
          </cell>
          <cell r="Y3833">
            <v>40</v>
          </cell>
          <cell r="Z3833">
            <v>17664</v>
          </cell>
          <cell r="AA3833">
            <v>26496</v>
          </cell>
          <cell r="AB3833">
            <v>1.654430359196712</v>
          </cell>
          <cell r="AC3833">
            <v>15014.929490533355</v>
          </cell>
          <cell r="AD3833">
            <v>4534.1094905333557</v>
          </cell>
          <cell r="AE3833">
            <v>37958.439490533354</v>
          </cell>
          <cell r="AF3833">
            <v>11462.439490533356</v>
          </cell>
          <cell r="AG3833">
            <v>395.40041135972245</v>
          </cell>
          <cell r="AH3833">
            <v>245.33333333333334</v>
          </cell>
        </row>
        <row r="3834">
          <cell r="A3834">
            <v>7321</v>
          </cell>
          <cell r="B3834" t="str">
            <v>Насос К 20/30</v>
          </cell>
          <cell r="C3834">
            <v>12.5</v>
          </cell>
          <cell r="D3834" t="str">
            <v>8</v>
          </cell>
          <cell r="E3834" t="str">
            <v>11.05.05</v>
          </cell>
          <cell r="F3834" t="str">
            <v/>
          </cell>
          <cell r="G3834" t="str">
            <v xml:space="preserve">  .  .</v>
          </cell>
          <cell r="H3834">
            <v>22943.51</v>
          </cell>
          <cell r="I3834">
            <v>0</v>
          </cell>
          <cell r="J3834">
            <v>0</v>
          </cell>
          <cell r="K3834">
            <v>22943.51</v>
          </cell>
          <cell r="L3834">
            <v>0</v>
          </cell>
          <cell r="M3834">
            <v>238.99</v>
          </cell>
          <cell r="N3834">
            <v>238.99</v>
          </cell>
          <cell r="O3834">
            <v>6928.33</v>
          </cell>
          <cell r="P3834">
            <v>16015.18</v>
          </cell>
          <cell r="Q3834">
            <v>114.72</v>
          </cell>
          <cell r="R3834">
            <v>123</v>
          </cell>
          <cell r="S3834">
            <v>935</v>
          </cell>
          <cell r="T3834" t="str">
            <v>Амортизация (водопровод)</v>
          </cell>
          <cell r="U3834">
            <v>44160</v>
          </cell>
          <cell r="V3834">
            <v>15</v>
          </cell>
          <cell r="W3834">
            <v>6</v>
          </cell>
          <cell r="X3834">
            <v>9</v>
          </cell>
          <cell r="Y3834">
            <v>40</v>
          </cell>
          <cell r="Z3834">
            <v>17664</v>
          </cell>
          <cell r="AA3834">
            <v>26496</v>
          </cell>
          <cell r="AB3834">
            <v>1.654430359196712</v>
          </cell>
          <cell r="AC3834">
            <v>15014.929490533355</v>
          </cell>
          <cell r="AD3834">
            <v>4534.1094905333557</v>
          </cell>
          <cell r="AE3834">
            <v>37958.439490533354</v>
          </cell>
          <cell r="AF3834">
            <v>11462.439490533356</v>
          </cell>
          <cell r="AG3834">
            <v>395.40041135972245</v>
          </cell>
          <cell r="AH3834">
            <v>245.33333333333334</v>
          </cell>
        </row>
        <row r="3835">
          <cell r="A3835">
            <v>7322</v>
          </cell>
          <cell r="B3835" t="str">
            <v>Насос К 20/30</v>
          </cell>
          <cell r="C3835">
            <v>12.5</v>
          </cell>
          <cell r="D3835" t="str">
            <v>8</v>
          </cell>
          <cell r="E3835" t="str">
            <v>11.05.05</v>
          </cell>
          <cell r="F3835" t="str">
            <v/>
          </cell>
          <cell r="G3835" t="str">
            <v xml:space="preserve">  .  .</v>
          </cell>
          <cell r="H3835">
            <v>23572.11</v>
          </cell>
          <cell r="I3835">
            <v>0</v>
          </cell>
          <cell r="J3835">
            <v>0</v>
          </cell>
          <cell r="K3835">
            <v>23572.11</v>
          </cell>
          <cell r="L3835">
            <v>0</v>
          </cell>
          <cell r="M3835">
            <v>245.54</v>
          </cell>
          <cell r="N3835">
            <v>245.54</v>
          </cell>
          <cell r="O3835">
            <v>7118.22</v>
          </cell>
          <cell r="P3835">
            <v>16453.89</v>
          </cell>
          <cell r="Q3835">
            <v>117.86</v>
          </cell>
          <cell r="R3835">
            <v>123</v>
          </cell>
          <cell r="S3835">
            <v>935</v>
          </cell>
          <cell r="T3835" t="str">
            <v>Амортизация (водопровод)</v>
          </cell>
          <cell r="U3835">
            <v>44160</v>
          </cell>
          <cell r="V3835">
            <v>15</v>
          </cell>
          <cell r="W3835">
            <v>6</v>
          </cell>
          <cell r="X3835">
            <v>9</v>
          </cell>
          <cell r="Y3835">
            <v>40</v>
          </cell>
          <cell r="Z3835">
            <v>17664</v>
          </cell>
          <cell r="AA3835">
            <v>26496</v>
          </cell>
          <cell r="AB3835">
            <v>1.6103182894744039</v>
          </cell>
          <cell r="AC3835">
            <v>14386.489854502492</v>
          </cell>
          <cell r="AD3835">
            <v>4344.379854502492</v>
          </cell>
          <cell r="AE3835">
            <v>37958.599854502492</v>
          </cell>
          <cell r="AF3835">
            <v>11462.599854502492</v>
          </cell>
          <cell r="AG3835">
            <v>395.40208181773431</v>
          </cell>
          <cell r="AH3835">
            <v>245.33333333333334</v>
          </cell>
        </row>
        <row r="3836">
          <cell r="A3836">
            <v>7323</v>
          </cell>
          <cell r="B3836" t="str">
            <v>Насос К 20/30</v>
          </cell>
          <cell r="C3836">
            <v>12.5</v>
          </cell>
          <cell r="D3836" t="str">
            <v>8</v>
          </cell>
          <cell r="E3836" t="str">
            <v>11.05.05</v>
          </cell>
          <cell r="F3836" t="str">
            <v/>
          </cell>
          <cell r="G3836" t="str">
            <v xml:space="preserve">  .  .</v>
          </cell>
          <cell r="H3836">
            <v>23572.11</v>
          </cell>
          <cell r="I3836">
            <v>0</v>
          </cell>
          <cell r="J3836">
            <v>0</v>
          </cell>
          <cell r="K3836">
            <v>23572.11</v>
          </cell>
          <cell r="L3836">
            <v>0</v>
          </cell>
          <cell r="M3836">
            <v>245.54</v>
          </cell>
          <cell r="N3836">
            <v>245.54</v>
          </cell>
          <cell r="O3836">
            <v>7118.22</v>
          </cell>
          <cell r="P3836">
            <v>16453.89</v>
          </cell>
          <cell r="Q3836">
            <v>117.86</v>
          </cell>
          <cell r="R3836">
            <v>123</v>
          </cell>
          <cell r="S3836">
            <v>935</v>
          </cell>
          <cell r="T3836" t="str">
            <v>Амортизация (водопровод)</v>
          </cell>
          <cell r="U3836">
            <v>44160</v>
          </cell>
          <cell r="V3836">
            <v>15</v>
          </cell>
          <cell r="W3836">
            <v>6</v>
          </cell>
          <cell r="X3836">
            <v>9</v>
          </cell>
          <cell r="Y3836">
            <v>40</v>
          </cell>
          <cell r="Z3836">
            <v>17664</v>
          </cell>
          <cell r="AA3836">
            <v>26496</v>
          </cell>
          <cell r="AB3836">
            <v>1.6103182894744039</v>
          </cell>
          <cell r="AC3836">
            <v>14386.489854502492</v>
          </cell>
          <cell r="AD3836">
            <v>4344.379854502492</v>
          </cell>
          <cell r="AE3836">
            <v>37958.599854502492</v>
          </cell>
          <cell r="AF3836">
            <v>11462.599854502492</v>
          </cell>
          <cell r="AG3836">
            <v>395.40208181773431</v>
          </cell>
          <cell r="AH3836">
            <v>245.33333333333334</v>
          </cell>
        </row>
        <row r="3837">
          <cell r="A3837">
            <v>7324</v>
          </cell>
          <cell r="B3837" t="str">
            <v>Насос К 20/30</v>
          </cell>
          <cell r="C3837">
            <v>12.5</v>
          </cell>
          <cell r="D3837" t="str">
            <v>8</v>
          </cell>
          <cell r="E3837" t="str">
            <v>11.05.05</v>
          </cell>
          <cell r="F3837" t="str">
            <v/>
          </cell>
          <cell r="G3837" t="str">
            <v xml:space="preserve">  .  .</v>
          </cell>
          <cell r="H3837">
            <v>23572.11</v>
          </cell>
          <cell r="I3837">
            <v>0</v>
          </cell>
          <cell r="J3837">
            <v>0</v>
          </cell>
          <cell r="K3837">
            <v>23572.11</v>
          </cell>
          <cell r="L3837">
            <v>0</v>
          </cell>
          <cell r="M3837">
            <v>245.54</v>
          </cell>
          <cell r="N3837">
            <v>245.54</v>
          </cell>
          <cell r="O3837">
            <v>7118.22</v>
          </cell>
          <cell r="P3837">
            <v>16453.89</v>
          </cell>
          <cell r="Q3837">
            <v>117.86</v>
          </cell>
          <cell r="R3837">
            <v>123</v>
          </cell>
          <cell r="S3837">
            <v>935</v>
          </cell>
          <cell r="T3837" t="str">
            <v>Амортизация (водопровод)</v>
          </cell>
          <cell r="U3837">
            <v>44160</v>
          </cell>
          <cell r="V3837">
            <v>15</v>
          </cell>
          <cell r="W3837">
            <v>6</v>
          </cell>
          <cell r="X3837">
            <v>9</v>
          </cell>
          <cell r="Y3837">
            <v>40</v>
          </cell>
          <cell r="Z3837">
            <v>17664</v>
          </cell>
          <cell r="AA3837">
            <v>26496</v>
          </cell>
          <cell r="AB3837">
            <v>1.6103182894744039</v>
          </cell>
          <cell r="AC3837">
            <v>14386.489854502492</v>
          </cell>
          <cell r="AD3837">
            <v>4344.379854502492</v>
          </cell>
          <cell r="AE3837">
            <v>37958.599854502492</v>
          </cell>
          <cell r="AF3837">
            <v>11462.599854502492</v>
          </cell>
          <cell r="AG3837">
            <v>395.40208181773431</v>
          </cell>
          <cell r="AH3837">
            <v>245.33333333333334</v>
          </cell>
        </row>
        <row r="3838">
          <cell r="A3838">
            <v>7325</v>
          </cell>
          <cell r="B3838" t="str">
            <v>Насос К 20/30</v>
          </cell>
          <cell r="C3838">
            <v>12.5</v>
          </cell>
          <cell r="D3838" t="str">
            <v>8</v>
          </cell>
          <cell r="E3838" t="str">
            <v>11.05.05</v>
          </cell>
          <cell r="F3838" t="str">
            <v/>
          </cell>
          <cell r="G3838" t="str">
            <v xml:space="preserve">  .  .</v>
          </cell>
          <cell r="H3838">
            <v>23572.11</v>
          </cell>
          <cell r="I3838">
            <v>0</v>
          </cell>
          <cell r="J3838">
            <v>0</v>
          </cell>
          <cell r="K3838">
            <v>23572.11</v>
          </cell>
          <cell r="L3838">
            <v>0</v>
          </cell>
          <cell r="M3838">
            <v>245.54</v>
          </cell>
          <cell r="N3838">
            <v>245.54</v>
          </cell>
          <cell r="O3838">
            <v>7118.22</v>
          </cell>
          <cell r="P3838">
            <v>16453.89</v>
          </cell>
          <cell r="Q3838">
            <v>117.86</v>
          </cell>
          <cell r="R3838">
            <v>123</v>
          </cell>
          <cell r="S3838">
            <v>935</v>
          </cell>
          <cell r="T3838" t="str">
            <v>Амортизация (водопровод)</v>
          </cell>
          <cell r="U3838">
            <v>44160</v>
          </cell>
          <cell r="V3838">
            <v>15</v>
          </cell>
          <cell r="W3838">
            <v>6</v>
          </cell>
          <cell r="X3838">
            <v>9</v>
          </cell>
          <cell r="Y3838">
            <v>40</v>
          </cell>
          <cell r="Z3838">
            <v>17664</v>
          </cell>
          <cell r="AA3838">
            <v>26496</v>
          </cell>
          <cell r="AB3838">
            <v>1.6103182894744039</v>
          </cell>
          <cell r="AC3838">
            <v>14386.489854502492</v>
          </cell>
          <cell r="AD3838">
            <v>4344.379854502492</v>
          </cell>
          <cell r="AE3838">
            <v>37958.599854502492</v>
          </cell>
          <cell r="AF3838">
            <v>11462.599854502492</v>
          </cell>
          <cell r="AG3838">
            <v>395.40208181773431</v>
          </cell>
          <cell r="AH3838">
            <v>245.33333333333334</v>
          </cell>
        </row>
        <row r="3839">
          <cell r="A3839">
            <v>7326</v>
          </cell>
          <cell r="B3839" t="str">
            <v>Насос К 20/30</v>
          </cell>
          <cell r="C3839">
            <v>12.5</v>
          </cell>
          <cell r="D3839" t="str">
            <v>8</v>
          </cell>
          <cell r="E3839" t="str">
            <v>11.05.05</v>
          </cell>
          <cell r="F3839" t="str">
            <v/>
          </cell>
          <cell r="G3839" t="str">
            <v xml:space="preserve">  .  .</v>
          </cell>
          <cell r="H3839">
            <v>23572.11</v>
          </cell>
          <cell r="I3839">
            <v>0</v>
          </cell>
          <cell r="J3839">
            <v>0</v>
          </cell>
          <cell r="K3839">
            <v>23572.11</v>
          </cell>
          <cell r="L3839">
            <v>0</v>
          </cell>
          <cell r="M3839">
            <v>245.54</v>
          </cell>
          <cell r="N3839">
            <v>245.54</v>
          </cell>
          <cell r="O3839">
            <v>7118.22</v>
          </cell>
          <cell r="P3839">
            <v>16453.89</v>
          </cell>
          <cell r="Q3839">
            <v>117.86</v>
          </cell>
          <cell r="R3839">
            <v>123</v>
          </cell>
          <cell r="S3839">
            <v>935</v>
          </cell>
          <cell r="T3839" t="str">
            <v>Амортизация (водопровод)</v>
          </cell>
          <cell r="U3839">
            <v>44160</v>
          </cell>
          <cell r="V3839">
            <v>15</v>
          </cell>
          <cell r="W3839">
            <v>6</v>
          </cell>
          <cell r="X3839">
            <v>9</v>
          </cell>
          <cell r="Y3839">
            <v>40</v>
          </cell>
          <cell r="Z3839">
            <v>17664</v>
          </cell>
          <cell r="AA3839">
            <v>26496</v>
          </cell>
          <cell r="AB3839">
            <v>1.6103182894744039</v>
          </cell>
          <cell r="AC3839">
            <v>14386.489854502492</v>
          </cell>
          <cell r="AD3839">
            <v>4344.379854502492</v>
          </cell>
          <cell r="AE3839">
            <v>37958.599854502492</v>
          </cell>
          <cell r="AF3839">
            <v>11462.599854502492</v>
          </cell>
          <cell r="AG3839">
            <v>395.40208181773431</v>
          </cell>
          <cell r="AH3839">
            <v>245.33333333333334</v>
          </cell>
        </row>
        <row r="3840">
          <cell r="A3840">
            <v>7327</v>
          </cell>
          <cell r="B3840" t="str">
            <v>Насос К 20/30</v>
          </cell>
          <cell r="C3840">
            <v>12.5</v>
          </cell>
          <cell r="D3840" t="str">
            <v>8</v>
          </cell>
          <cell r="E3840" t="str">
            <v>11.05.05</v>
          </cell>
          <cell r="F3840" t="str">
            <v/>
          </cell>
          <cell r="G3840" t="str">
            <v xml:space="preserve">  .  .</v>
          </cell>
          <cell r="H3840">
            <v>23572.11</v>
          </cell>
          <cell r="I3840">
            <v>0</v>
          </cell>
          <cell r="J3840">
            <v>0</v>
          </cell>
          <cell r="K3840">
            <v>23572.11</v>
          </cell>
          <cell r="L3840">
            <v>0</v>
          </cell>
          <cell r="M3840">
            <v>245.54</v>
          </cell>
          <cell r="N3840">
            <v>245.54</v>
          </cell>
          <cell r="O3840">
            <v>7118.22</v>
          </cell>
          <cell r="P3840">
            <v>16453.89</v>
          </cell>
          <cell r="Q3840">
            <v>117.86</v>
          </cell>
          <cell r="R3840">
            <v>123</v>
          </cell>
          <cell r="S3840">
            <v>935</v>
          </cell>
          <cell r="T3840" t="str">
            <v>Амортизация (водопровод)</v>
          </cell>
          <cell r="U3840">
            <v>44160</v>
          </cell>
          <cell r="V3840">
            <v>15</v>
          </cell>
          <cell r="W3840">
            <v>6</v>
          </cell>
          <cell r="X3840">
            <v>9</v>
          </cell>
          <cell r="Y3840">
            <v>40</v>
          </cell>
          <cell r="Z3840">
            <v>17664</v>
          </cell>
          <cell r="AA3840">
            <v>26496</v>
          </cell>
          <cell r="AB3840">
            <v>1.6103182894744039</v>
          </cell>
          <cell r="AC3840">
            <v>14386.489854502492</v>
          </cell>
          <cell r="AD3840">
            <v>4344.379854502492</v>
          </cell>
          <cell r="AE3840">
            <v>37958.599854502492</v>
          </cell>
          <cell r="AF3840">
            <v>11462.599854502492</v>
          </cell>
          <cell r="AG3840">
            <v>395.40208181773431</v>
          </cell>
          <cell r="AH3840">
            <v>245.33333333333334</v>
          </cell>
        </row>
        <row r="3841">
          <cell r="A3841">
            <v>7328</v>
          </cell>
          <cell r="B3841" t="str">
            <v>Насос К 20/30</v>
          </cell>
          <cell r="C3841">
            <v>12.5</v>
          </cell>
          <cell r="D3841" t="str">
            <v>8</v>
          </cell>
          <cell r="E3841" t="str">
            <v>11.05.05</v>
          </cell>
          <cell r="F3841" t="str">
            <v/>
          </cell>
          <cell r="G3841" t="str">
            <v xml:space="preserve">  .  .</v>
          </cell>
          <cell r="H3841">
            <v>23886.41</v>
          </cell>
          <cell r="I3841">
            <v>0</v>
          </cell>
          <cell r="J3841">
            <v>0</v>
          </cell>
          <cell r="K3841">
            <v>23886.41</v>
          </cell>
          <cell r="L3841">
            <v>0</v>
          </cell>
          <cell r="M3841">
            <v>248.82</v>
          </cell>
          <cell r="N3841">
            <v>248.82</v>
          </cell>
          <cell r="O3841">
            <v>7213.28</v>
          </cell>
          <cell r="P3841">
            <v>16673.13</v>
          </cell>
          <cell r="Q3841">
            <v>119.43</v>
          </cell>
          <cell r="R3841">
            <v>123</v>
          </cell>
          <cell r="S3841">
            <v>935</v>
          </cell>
          <cell r="T3841" t="str">
            <v>Амортизация (водопровод)</v>
          </cell>
          <cell r="U3841">
            <v>44160</v>
          </cell>
          <cell r="V3841">
            <v>15</v>
          </cell>
          <cell r="W3841">
            <v>6</v>
          </cell>
          <cell r="X3841">
            <v>9</v>
          </cell>
          <cell r="Y3841">
            <v>40</v>
          </cell>
          <cell r="Z3841">
            <v>17664</v>
          </cell>
          <cell r="AA3841">
            <v>26496</v>
          </cell>
          <cell r="AB3841">
            <v>1.5891437300614821</v>
          </cell>
          <cell r="AC3841">
            <v>14072.528685177884</v>
          </cell>
          <cell r="AD3841">
            <v>4249.6586851778875</v>
          </cell>
          <cell r="AE3841">
            <v>37958.938685177884</v>
          </cell>
          <cell r="AF3841">
            <v>11462.938685177887</v>
          </cell>
          <cell r="AG3841">
            <v>395.40561130393627</v>
          </cell>
          <cell r="AH3841">
            <v>245.33333333333334</v>
          </cell>
        </row>
        <row r="3842">
          <cell r="A3842">
            <v>7329</v>
          </cell>
          <cell r="B3842" t="str">
            <v>Насос К 20/30</v>
          </cell>
          <cell r="C3842">
            <v>12.5</v>
          </cell>
          <cell r="D3842" t="str">
            <v>8</v>
          </cell>
          <cell r="E3842" t="str">
            <v>11.05.05</v>
          </cell>
          <cell r="F3842" t="str">
            <v/>
          </cell>
          <cell r="G3842" t="str">
            <v xml:space="preserve">  .  .</v>
          </cell>
          <cell r="H3842">
            <v>23886.41</v>
          </cell>
          <cell r="I3842">
            <v>0</v>
          </cell>
          <cell r="J3842">
            <v>0</v>
          </cell>
          <cell r="K3842">
            <v>23886.41</v>
          </cell>
          <cell r="L3842">
            <v>0</v>
          </cell>
          <cell r="M3842">
            <v>248.82</v>
          </cell>
          <cell r="N3842">
            <v>248.82</v>
          </cell>
          <cell r="O3842">
            <v>7213.28</v>
          </cell>
          <cell r="P3842">
            <v>16673.13</v>
          </cell>
          <cell r="Q3842">
            <v>119.43</v>
          </cell>
          <cell r="R3842">
            <v>123</v>
          </cell>
          <cell r="S3842">
            <v>935</v>
          </cell>
          <cell r="T3842" t="str">
            <v>Амортизация (водопровод)</v>
          </cell>
          <cell r="U3842">
            <v>44160</v>
          </cell>
          <cell r="V3842">
            <v>15</v>
          </cell>
          <cell r="W3842">
            <v>6</v>
          </cell>
          <cell r="X3842">
            <v>9</v>
          </cell>
          <cell r="Y3842">
            <v>40</v>
          </cell>
          <cell r="Z3842">
            <v>17664</v>
          </cell>
          <cell r="AA3842">
            <v>26496</v>
          </cell>
          <cell r="AB3842">
            <v>1.5891437300614821</v>
          </cell>
          <cell r="AC3842">
            <v>14072.528685177884</v>
          </cell>
          <cell r="AD3842">
            <v>4249.6586851778875</v>
          </cell>
          <cell r="AE3842">
            <v>37958.938685177884</v>
          </cell>
          <cell r="AF3842">
            <v>11462.938685177887</v>
          </cell>
          <cell r="AG3842">
            <v>395.40561130393627</v>
          </cell>
          <cell r="AH3842">
            <v>245.33333333333334</v>
          </cell>
        </row>
        <row r="3843">
          <cell r="A3843">
            <v>7330</v>
          </cell>
          <cell r="B3843" t="str">
            <v>Насос К 20/30</v>
          </cell>
          <cell r="C3843">
            <v>12.5</v>
          </cell>
          <cell r="D3843" t="str">
            <v>8</v>
          </cell>
          <cell r="E3843" t="str">
            <v>11.05.05</v>
          </cell>
          <cell r="F3843" t="str">
            <v/>
          </cell>
          <cell r="G3843" t="str">
            <v xml:space="preserve">  .  .</v>
          </cell>
          <cell r="H3843">
            <v>23886.41</v>
          </cell>
          <cell r="I3843">
            <v>0</v>
          </cell>
          <cell r="J3843">
            <v>0</v>
          </cell>
          <cell r="K3843">
            <v>23886.41</v>
          </cell>
          <cell r="L3843">
            <v>0</v>
          </cell>
          <cell r="M3843">
            <v>248.82</v>
          </cell>
          <cell r="N3843">
            <v>248.82</v>
          </cell>
          <cell r="O3843">
            <v>7213.28</v>
          </cell>
          <cell r="P3843">
            <v>16673.13</v>
          </cell>
          <cell r="Q3843">
            <v>119.43</v>
          </cell>
          <cell r="R3843">
            <v>123</v>
          </cell>
          <cell r="S3843">
            <v>935</v>
          </cell>
          <cell r="T3843" t="str">
            <v>Амортизация (водопровод)</v>
          </cell>
          <cell r="U3843">
            <v>44160</v>
          </cell>
          <cell r="V3843">
            <v>15</v>
          </cell>
          <cell r="W3843">
            <v>6</v>
          </cell>
          <cell r="X3843">
            <v>9</v>
          </cell>
          <cell r="Y3843">
            <v>40</v>
          </cell>
          <cell r="Z3843">
            <v>17664</v>
          </cell>
          <cell r="AA3843">
            <v>26496</v>
          </cell>
          <cell r="AB3843">
            <v>1.5891437300614821</v>
          </cell>
          <cell r="AC3843">
            <v>14072.528685177884</v>
          </cell>
          <cell r="AD3843">
            <v>4249.6586851778875</v>
          </cell>
          <cell r="AE3843">
            <v>37958.938685177884</v>
          </cell>
          <cell r="AF3843">
            <v>11462.938685177887</v>
          </cell>
          <cell r="AG3843">
            <v>395.40561130393627</v>
          </cell>
          <cell r="AH3843">
            <v>245.33333333333334</v>
          </cell>
        </row>
        <row r="3844">
          <cell r="A3844">
            <v>7331</v>
          </cell>
          <cell r="B3844" t="str">
            <v>Насос К 20/30</v>
          </cell>
          <cell r="C3844">
            <v>12.5</v>
          </cell>
          <cell r="D3844" t="str">
            <v>8</v>
          </cell>
          <cell r="E3844" t="str">
            <v>11.05.05</v>
          </cell>
          <cell r="F3844" t="str">
            <v/>
          </cell>
          <cell r="G3844" t="str">
            <v xml:space="preserve">  .  .</v>
          </cell>
          <cell r="H3844">
            <v>24515.01</v>
          </cell>
          <cell r="I3844">
            <v>0</v>
          </cell>
          <cell r="J3844">
            <v>0</v>
          </cell>
          <cell r="K3844">
            <v>24515.01</v>
          </cell>
          <cell r="L3844">
            <v>0</v>
          </cell>
          <cell r="M3844">
            <v>255.36</v>
          </cell>
          <cell r="N3844">
            <v>255.36</v>
          </cell>
          <cell r="O3844">
            <v>7402.9</v>
          </cell>
          <cell r="P3844">
            <v>17112.11</v>
          </cell>
          <cell r="Q3844">
            <v>122.58</v>
          </cell>
          <cell r="R3844">
            <v>123</v>
          </cell>
          <cell r="S3844">
            <v>935</v>
          </cell>
          <cell r="T3844" t="str">
            <v>Амортизация (водопровод)</v>
          </cell>
          <cell r="U3844">
            <v>44160</v>
          </cell>
          <cell r="V3844">
            <v>15</v>
          </cell>
          <cell r="W3844">
            <v>6</v>
          </cell>
          <cell r="X3844">
            <v>9</v>
          </cell>
          <cell r="Y3844">
            <v>40</v>
          </cell>
          <cell r="Z3844">
            <v>17664</v>
          </cell>
          <cell r="AA3844">
            <v>26496</v>
          </cell>
          <cell r="AB3844">
            <v>1.548377143438185</v>
          </cell>
          <cell r="AC3844">
            <v>13443.471155158539</v>
          </cell>
          <cell r="AD3844">
            <v>4059.5811551585393</v>
          </cell>
          <cell r="AE3844">
            <v>37958.481155158537</v>
          </cell>
          <cell r="AF3844">
            <v>11462.481155158539</v>
          </cell>
          <cell r="AG3844">
            <v>395.40084536623476</v>
          </cell>
          <cell r="AH3844">
            <v>245.33333333333334</v>
          </cell>
        </row>
        <row r="3845">
          <cell r="A3845">
            <v>7332</v>
          </cell>
          <cell r="B3845" t="str">
            <v>Насос К 20/30</v>
          </cell>
          <cell r="C3845">
            <v>12.5</v>
          </cell>
          <cell r="D3845" t="str">
            <v>8</v>
          </cell>
          <cell r="E3845" t="str">
            <v>11.05.05</v>
          </cell>
          <cell r="F3845" t="str">
            <v/>
          </cell>
          <cell r="G3845" t="str">
            <v xml:space="preserve">  .  .</v>
          </cell>
          <cell r="H3845">
            <v>24515.01</v>
          </cell>
          <cell r="I3845">
            <v>0</v>
          </cell>
          <cell r="J3845">
            <v>0</v>
          </cell>
          <cell r="K3845">
            <v>24515.01</v>
          </cell>
          <cell r="L3845">
            <v>0</v>
          </cell>
          <cell r="M3845">
            <v>255.36</v>
          </cell>
          <cell r="N3845">
            <v>255.36</v>
          </cell>
          <cell r="O3845">
            <v>7402.9</v>
          </cell>
          <cell r="P3845">
            <v>17112.11</v>
          </cell>
          <cell r="Q3845">
            <v>122.58</v>
          </cell>
          <cell r="R3845">
            <v>123</v>
          </cell>
          <cell r="S3845">
            <v>935</v>
          </cell>
          <cell r="T3845" t="str">
            <v>Амортизация (водопровод)</v>
          </cell>
          <cell r="U3845">
            <v>44160</v>
          </cell>
          <cell r="V3845">
            <v>15</v>
          </cell>
          <cell r="W3845">
            <v>6</v>
          </cell>
          <cell r="X3845">
            <v>9</v>
          </cell>
          <cell r="Y3845">
            <v>40</v>
          </cell>
          <cell r="Z3845">
            <v>17664</v>
          </cell>
          <cell r="AA3845">
            <v>26496</v>
          </cell>
          <cell r="AB3845">
            <v>1.548377143438185</v>
          </cell>
          <cell r="AC3845">
            <v>13443.471155158539</v>
          </cell>
          <cell r="AD3845">
            <v>4059.5811551585393</v>
          </cell>
          <cell r="AE3845">
            <v>37958.481155158537</v>
          </cell>
          <cell r="AF3845">
            <v>11462.481155158539</v>
          </cell>
          <cell r="AG3845">
            <v>395.40084536623476</v>
          </cell>
          <cell r="AH3845">
            <v>245.33333333333334</v>
          </cell>
        </row>
        <row r="3846">
          <cell r="A3846">
            <v>7333</v>
          </cell>
          <cell r="B3846" t="str">
            <v>Насос К 20/30</v>
          </cell>
          <cell r="C3846">
            <v>12.5</v>
          </cell>
          <cell r="D3846" t="str">
            <v>8</v>
          </cell>
          <cell r="E3846" t="str">
            <v>11.05.05</v>
          </cell>
          <cell r="F3846" t="str">
            <v/>
          </cell>
          <cell r="G3846" t="str">
            <v xml:space="preserve">  .  .</v>
          </cell>
          <cell r="H3846">
            <v>24829.31</v>
          </cell>
          <cell r="I3846">
            <v>0</v>
          </cell>
          <cell r="J3846">
            <v>0</v>
          </cell>
          <cell r="K3846">
            <v>24829.31</v>
          </cell>
          <cell r="L3846">
            <v>0</v>
          </cell>
          <cell r="M3846">
            <v>258.64</v>
          </cell>
          <cell r="N3846">
            <v>258.64</v>
          </cell>
          <cell r="O3846">
            <v>7497.98</v>
          </cell>
          <cell r="P3846">
            <v>17331.330000000002</v>
          </cell>
          <cell r="Q3846">
            <v>124.15</v>
          </cell>
          <cell r="R3846">
            <v>123</v>
          </cell>
          <cell r="S3846">
            <v>935</v>
          </cell>
          <cell r="T3846" t="str">
            <v>Амортизация (водопровод)</v>
          </cell>
          <cell r="U3846">
            <v>44160</v>
          </cell>
          <cell r="V3846">
            <v>15</v>
          </cell>
          <cell r="W3846">
            <v>6</v>
          </cell>
          <cell r="X3846">
            <v>9</v>
          </cell>
          <cell r="Y3846">
            <v>40</v>
          </cell>
          <cell r="Z3846">
            <v>17664</v>
          </cell>
          <cell r="AA3846">
            <v>26496</v>
          </cell>
          <cell r="AB3846">
            <v>1.5287920776997495</v>
          </cell>
          <cell r="AC3846">
            <v>13129.542422751165</v>
          </cell>
          <cell r="AD3846">
            <v>3964.8724227511666</v>
          </cell>
          <cell r="AE3846">
            <v>37958.852422751166</v>
          </cell>
          <cell r="AF3846">
            <v>11462.852422751166</v>
          </cell>
          <cell r="AG3846">
            <v>395.40471273699131</v>
          </cell>
          <cell r="AH3846">
            <v>245.33333333333334</v>
          </cell>
        </row>
        <row r="3847">
          <cell r="A3847">
            <v>7334</v>
          </cell>
          <cell r="B3847" t="str">
            <v>Насос К 20/30</v>
          </cell>
          <cell r="C3847">
            <v>12.5</v>
          </cell>
          <cell r="D3847" t="str">
            <v>8</v>
          </cell>
          <cell r="E3847" t="str">
            <v>11.05.05</v>
          </cell>
          <cell r="F3847" t="str">
            <v/>
          </cell>
          <cell r="G3847" t="str">
            <v xml:space="preserve">  .  .</v>
          </cell>
          <cell r="H3847">
            <v>24829.31</v>
          </cell>
          <cell r="I3847">
            <v>0</v>
          </cell>
          <cell r="J3847">
            <v>0</v>
          </cell>
          <cell r="K3847">
            <v>24829.31</v>
          </cell>
          <cell r="L3847">
            <v>0</v>
          </cell>
          <cell r="M3847">
            <v>258.64</v>
          </cell>
          <cell r="N3847">
            <v>258.64</v>
          </cell>
          <cell r="O3847">
            <v>7497.98</v>
          </cell>
          <cell r="P3847">
            <v>17331.330000000002</v>
          </cell>
          <cell r="Q3847">
            <v>124.15</v>
          </cell>
          <cell r="R3847">
            <v>123</v>
          </cell>
          <cell r="S3847">
            <v>935</v>
          </cell>
          <cell r="T3847" t="str">
            <v>Амортизация (водопровод)</v>
          </cell>
          <cell r="U3847">
            <v>44160</v>
          </cell>
          <cell r="V3847">
            <v>15</v>
          </cell>
          <cell r="W3847">
            <v>6</v>
          </cell>
          <cell r="X3847">
            <v>9</v>
          </cell>
          <cell r="Y3847">
            <v>40</v>
          </cell>
          <cell r="Z3847">
            <v>17664</v>
          </cell>
          <cell r="AA3847">
            <v>26496</v>
          </cell>
          <cell r="AB3847">
            <v>1.5287920776997495</v>
          </cell>
          <cell r="AC3847">
            <v>13129.542422751165</v>
          </cell>
          <cell r="AD3847">
            <v>3964.8724227511666</v>
          </cell>
          <cell r="AE3847">
            <v>37958.852422751166</v>
          </cell>
          <cell r="AF3847">
            <v>11462.852422751166</v>
          </cell>
          <cell r="AG3847">
            <v>395.40471273699131</v>
          </cell>
          <cell r="AH3847">
            <v>245.33333333333334</v>
          </cell>
        </row>
        <row r="3848">
          <cell r="A3848">
            <v>7335</v>
          </cell>
          <cell r="B3848" t="str">
            <v>Насос К 20/30</v>
          </cell>
          <cell r="C3848">
            <v>12.5</v>
          </cell>
          <cell r="D3848" t="str">
            <v>8</v>
          </cell>
          <cell r="E3848" t="str">
            <v>11.05.05</v>
          </cell>
          <cell r="F3848" t="str">
            <v/>
          </cell>
          <cell r="G3848" t="str">
            <v xml:space="preserve">  .  .</v>
          </cell>
          <cell r="H3848">
            <v>27972.31</v>
          </cell>
          <cell r="I3848">
            <v>0</v>
          </cell>
          <cell r="J3848">
            <v>0</v>
          </cell>
          <cell r="K3848">
            <v>27972.31</v>
          </cell>
          <cell r="L3848">
            <v>0</v>
          </cell>
          <cell r="M3848">
            <v>291.38</v>
          </cell>
          <cell r="N3848">
            <v>291.38</v>
          </cell>
          <cell r="O3848">
            <v>8447.1</v>
          </cell>
          <cell r="P3848">
            <v>19525.21</v>
          </cell>
          <cell r="Q3848">
            <v>139.86000000000001</v>
          </cell>
          <cell r="R3848">
            <v>123</v>
          </cell>
          <cell r="S3848">
            <v>935</v>
          </cell>
          <cell r="T3848" t="str">
            <v>амортизация (Очистка воды)</v>
          </cell>
          <cell r="U3848">
            <v>44160</v>
          </cell>
          <cell r="V3848">
            <v>15</v>
          </cell>
          <cell r="W3848">
            <v>6</v>
          </cell>
          <cell r="X3848">
            <v>9</v>
          </cell>
          <cell r="Y3848">
            <v>40</v>
          </cell>
          <cell r="Z3848">
            <v>17664</v>
          </cell>
          <cell r="AA3848">
            <v>26496</v>
          </cell>
          <cell r="AB3848">
            <v>1.3570148541296099</v>
          </cell>
          <cell r="AC3848">
            <v>9986.5301743182245</v>
          </cell>
          <cell r="AD3848">
            <v>3015.7401743182272</v>
          </cell>
          <cell r="AE3848">
            <v>37958.840174318226</v>
          </cell>
          <cell r="AF3848">
            <v>11462.840174318228</v>
          </cell>
          <cell r="AG3848">
            <v>395.4045851491482</v>
          </cell>
          <cell r="AH3848">
            <v>245.33333333333334</v>
          </cell>
        </row>
        <row r="3849">
          <cell r="A3849">
            <v>7336</v>
          </cell>
          <cell r="B3849" t="str">
            <v>Насос К 20/30</v>
          </cell>
          <cell r="C3849">
            <v>12.5</v>
          </cell>
          <cell r="D3849" t="str">
            <v>8</v>
          </cell>
          <cell r="E3849" t="str">
            <v>11.05.05</v>
          </cell>
          <cell r="F3849" t="str">
            <v/>
          </cell>
          <cell r="G3849" t="str">
            <v xml:space="preserve">  .  .</v>
          </cell>
          <cell r="H3849">
            <v>26400.81</v>
          </cell>
          <cell r="I3849">
            <v>0</v>
          </cell>
          <cell r="J3849">
            <v>0</v>
          </cell>
          <cell r="K3849">
            <v>26400.81</v>
          </cell>
          <cell r="L3849">
            <v>0</v>
          </cell>
          <cell r="M3849">
            <v>275.01</v>
          </cell>
          <cell r="N3849">
            <v>275.01</v>
          </cell>
          <cell r="O3849">
            <v>7972.53</v>
          </cell>
          <cell r="P3849">
            <v>18428.28</v>
          </cell>
          <cell r="Q3849">
            <v>132</v>
          </cell>
          <cell r="R3849">
            <v>123</v>
          </cell>
          <cell r="S3849">
            <v>935</v>
          </cell>
          <cell r="T3849" t="str">
            <v>Амортизация Перекачка сточной жидкости</v>
          </cell>
          <cell r="U3849">
            <v>44160</v>
          </cell>
          <cell r="V3849">
            <v>15</v>
          </cell>
          <cell r="W3849">
            <v>6</v>
          </cell>
          <cell r="X3849">
            <v>9</v>
          </cell>
          <cell r="Y3849">
            <v>40</v>
          </cell>
          <cell r="Z3849">
            <v>17664</v>
          </cell>
          <cell r="AA3849">
            <v>26496</v>
          </cell>
          <cell r="AB3849">
            <v>1.4377901790074821</v>
          </cell>
          <cell r="AC3849">
            <v>11558.015335842527</v>
          </cell>
          <cell r="AD3849">
            <v>3490.2953358425211</v>
          </cell>
          <cell r="AE3849">
            <v>37958.825335842528</v>
          </cell>
          <cell r="AF3849">
            <v>11462.825335842521</v>
          </cell>
          <cell r="AG3849">
            <v>395.40443058169302</v>
          </cell>
          <cell r="AH3849">
            <v>245.33333333333334</v>
          </cell>
        </row>
        <row r="3850">
          <cell r="A3850">
            <v>7337</v>
          </cell>
          <cell r="B3850" t="str">
            <v>Насос К 20/30</v>
          </cell>
          <cell r="C3850">
            <v>12.5</v>
          </cell>
          <cell r="D3850" t="str">
            <v>8</v>
          </cell>
          <cell r="E3850" t="str">
            <v>11.05.05</v>
          </cell>
          <cell r="F3850" t="str">
            <v/>
          </cell>
          <cell r="G3850" t="str">
            <v xml:space="preserve">  .  .</v>
          </cell>
          <cell r="H3850">
            <v>26400.81</v>
          </cell>
          <cell r="I3850">
            <v>0</v>
          </cell>
          <cell r="J3850">
            <v>0</v>
          </cell>
          <cell r="K3850">
            <v>26400.81</v>
          </cell>
          <cell r="L3850">
            <v>0</v>
          </cell>
          <cell r="M3850">
            <v>275.01</v>
          </cell>
          <cell r="N3850">
            <v>275.01</v>
          </cell>
          <cell r="O3850">
            <v>7972.53</v>
          </cell>
          <cell r="P3850">
            <v>18428.28</v>
          </cell>
          <cell r="Q3850">
            <v>132</v>
          </cell>
          <cell r="R3850">
            <v>123</v>
          </cell>
          <cell r="S3850">
            <v>935</v>
          </cell>
          <cell r="T3850" t="str">
            <v>Амортизация Перекачка сточной жидкости</v>
          </cell>
          <cell r="U3850">
            <v>44160</v>
          </cell>
          <cell r="V3850">
            <v>15</v>
          </cell>
          <cell r="W3850">
            <v>6</v>
          </cell>
          <cell r="X3850">
            <v>9</v>
          </cell>
          <cell r="Y3850">
            <v>40</v>
          </cell>
          <cell r="Z3850">
            <v>17664</v>
          </cell>
          <cell r="AA3850">
            <v>26496</v>
          </cell>
          <cell r="AB3850">
            <v>1.4377901790074821</v>
          </cell>
          <cell r="AC3850">
            <v>11558.015335842527</v>
          </cell>
          <cell r="AD3850">
            <v>3490.2953358425211</v>
          </cell>
          <cell r="AE3850">
            <v>37958.825335842528</v>
          </cell>
          <cell r="AF3850">
            <v>11462.825335842521</v>
          </cell>
          <cell r="AG3850">
            <v>395.40443058169302</v>
          </cell>
          <cell r="AH3850">
            <v>245.33333333333334</v>
          </cell>
        </row>
        <row r="3851">
          <cell r="A3851">
            <v>7338</v>
          </cell>
          <cell r="B3851" t="str">
            <v>Насос К 20/30</v>
          </cell>
          <cell r="C3851">
            <v>12.5</v>
          </cell>
          <cell r="D3851" t="str">
            <v>8</v>
          </cell>
          <cell r="E3851" t="str">
            <v>11.05.05</v>
          </cell>
          <cell r="F3851" t="str">
            <v/>
          </cell>
          <cell r="G3851" t="str">
            <v xml:space="preserve">  .  .</v>
          </cell>
          <cell r="H3851">
            <v>26715.11</v>
          </cell>
          <cell r="I3851">
            <v>0</v>
          </cell>
          <cell r="J3851">
            <v>0</v>
          </cell>
          <cell r="K3851">
            <v>26715.11</v>
          </cell>
          <cell r="L3851">
            <v>0</v>
          </cell>
          <cell r="M3851">
            <v>278.27999999999997</v>
          </cell>
          <cell r="N3851">
            <v>278.27999999999997</v>
          </cell>
          <cell r="O3851">
            <v>8067.34</v>
          </cell>
          <cell r="P3851">
            <v>18647.77</v>
          </cell>
          <cell r="Q3851">
            <v>133.58000000000001</v>
          </cell>
          <cell r="R3851">
            <v>123</v>
          </cell>
          <cell r="S3851">
            <v>935</v>
          </cell>
          <cell r="T3851" t="str">
            <v>Амортизация Очистка сточной жидкости</v>
          </cell>
          <cell r="U3851">
            <v>44160</v>
          </cell>
          <cell r="V3851">
            <v>15</v>
          </cell>
          <cell r="W3851">
            <v>6</v>
          </cell>
          <cell r="X3851">
            <v>9</v>
          </cell>
          <cell r="Y3851">
            <v>40</v>
          </cell>
          <cell r="Z3851">
            <v>17664</v>
          </cell>
          <cell r="AA3851">
            <v>26496</v>
          </cell>
          <cell r="AB3851">
            <v>1.4208669454846343</v>
          </cell>
          <cell r="AC3851">
            <v>11243.506743986007</v>
          </cell>
          <cell r="AD3851">
            <v>3395.2767439860108</v>
          </cell>
          <cell r="AE3851">
            <v>37958.616743986007</v>
          </cell>
          <cell r="AF3851">
            <v>11462.616743986011</v>
          </cell>
          <cell r="AG3851">
            <v>395.40225774985424</v>
          </cell>
          <cell r="AH3851">
            <v>245.33333333333334</v>
          </cell>
        </row>
        <row r="3852">
          <cell r="A3852">
            <v>7339</v>
          </cell>
          <cell r="B3852" t="str">
            <v>Насос К 20/30</v>
          </cell>
          <cell r="C3852">
            <v>12.5</v>
          </cell>
          <cell r="D3852" t="str">
            <v>8</v>
          </cell>
          <cell r="E3852" t="str">
            <v>11.05.05</v>
          </cell>
          <cell r="F3852" t="str">
            <v/>
          </cell>
          <cell r="G3852" t="str">
            <v xml:space="preserve">  .  .</v>
          </cell>
          <cell r="H3852">
            <v>27658.01</v>
          </cell>
          <cell r="I3852">
            <v>0</v>
          </cell>
          <cell r="J3852">
            <v>0</v>
          </cell>
          <cell r="K3852">
            <v>27658.01</v>
          </cell>
          <cell r="L3852">
            <v>0</v>
          </cell>
          <cell r="M3852">
            <v>288.10000000000002</v>
          </cell>
          <cell r="N3852">
            <v>288.10000000000002</v>
          </cell>
          <cell r="O3852">
            <v>8352.02</v>
          </cell>
          <cell r="P3852">
            <v>19305.990000000002</v>
          </cell>
          <cell r="Q3852">
            <v>138.29</v>
          </cell>
          <cell r="R3852">
            <v>123</v>
          </cell>
          <cell r="S3852">
            <v>935</v>
          </cell>
          <cell r="T3852" t="str">
            <v>Амортизация (водопровод)</v>
          </cell>
          <cell r="U3852">
            <v>44160</v>
          </cell>
          <cell r="V3852">
            <v>15</v>
          </cell>
          <cell r="W3852">
            <v>6</v>
          </cell>
          <cell r="X3852">
            <v>9</v>
          </cell>
          <cell r="Y3852">
            <v>40</v>
          </cell>
          <cell r="Z3852">
            <v>17664</v>
          </cell>
          <cell r="AA3852">
            <v>26496</v>
          </cell>
          <cell r="AB3852">
            <v>1.3724237917869013</v>
          </cell>
          <cell r="AC3852">
            <v>10300.500957480032</v>
          </cell>
          <cell r="AD3852">
            <v>3110.4909574800349</v>
          </cell>
          <cell r="AE3852">
            <v>37958.51095748003</v>
          </cell>
          <cell r="AF3852">
            <v>11462.510957480035</v>
          </cell>
          <cell r="AG3852">
            <v>395.40115580708363</v>
          </cell>
          <cell r="AH3852">
            <v>245.33333333333334</v>
          </cell>
        </row>
        <row r="3853">
          <cell r="A3853">
            <v>7340</v>
          </cell>
          <cell r="B3853" t="str">
            <v>Насос К 20/30</v>
          </cell>
          <cell r="C3853">
            <v>12.5</v>
          </cell>
          <cell r="D3853" t="str">
            <v>8</v>
          </cell>
          <cell r="E3853" t="str">
            <v>11.05.05</v>
          </cell>
          <cell r="F3853" t="str">
            <v/>
          </cell>
          <cell r="G3853" t="str">
            <v xml:space="preserve">  .  .</v>
          </cell>
          <cell r="H3853">
            <v>27658.01</v>
          </cell>
          <cell r="I3853">
            <v>0</v>
          </cell>
          <cell r="J3853">
            <v>0</v>
          </cell>
          <cell r="K3853">
            <v>27658.01</v>
          </cell>
          <cell r="L3853">
            <v>0</v>
          </cell>
          <cell r="M3853">
            <v>288.10000000000002</v>
          </cell>
          <cell r="N3853">
            <v>288.10000000000002</v>
          </cell>
          <cell r="O3853">
            <v>8352.02</v>
          </cell>
          <cell r="P3853">
            <v>19305.990000000002</v>
          </cell>
          <cell r="Q3853">
            <v>138.29</v>
          </cell>
          <cell r="R3853">
            <v>123</v>
          </cell>
          <cell r="S3853">
            <v>935</v>
          </cell>
          <cell r="T3853" t="str">
            <v>Амортизация (водопровод)</v>
          </cell>
          <cell r="U3853">
            <v>44160</v>
          </cell>
          <cell r="V3853">
            <v>15</v>
          </cell>
          <cell r="W3853">
            <v>6</v>
          </cell>
          <cell r="X3853">
            <v>9</v>
          </cell>
          <cell r="Y3853">
            <v>40</v>
          </cell>
          <cell r="Z3853">
            <v>17664</v>
          </cell>
          <cell r="AA3853">
            <v>26496</v>
          </cell>
          <cell r="AB3853">
            <v>1.3724237917869013</v>
          </cell>
          <cell r="AC3853">
            <v>10300.500957480032</v>
          </cell>
          <cell r="AD3853">
            <v>3110.4909574800349</v>
          </cell>
          <cell r="AE3853">
            <v>37958.51095748003</v>
          </cell>
          <cell r="AF3853">
            <v>11462.510957480035</v>
          </cell>
          <cell r="AG3853">
            <v>395.40115580708363</v>
          </cell>
          <cell r="AH3853">
            <v>245.33333333333334</v>
          </cell>
        </row>
        <row r="3854">
          <cell r="A3854">
            <v>7341</v>
          </cell>
          <cell r="B3854" t="str">
            <v>Насос К 20/30</v>
          </cell>
          <cell r="C3854">
            <v>12.5</v>
          </cell>
          <cell r="D3854" t="str">
            <v>8</v>
          </cell>
          <cell r="E3854" t="str">
            <v>11.05.05</v>
          </cell>
          <cell r="F3854" t="str">
            <v/>
          </cell>
          <cell r="G3854" t="str">
            <v xml:space="preserve">  .  .</v>
          </cell>
          <cell r="H3854">
            <v>27658.01</v>
          </cell>
          <cell r="I3854">
            <v>0</v>
          </cell>
          <cell r="J3854">
            <v>0</v>
          </cell>
          <cell r="K3854">
            <v>27658.01</v>
          </cell>
          <cell r="L3854">
            <v>0</v>
          </cell>
          <cell r="M3854">
            <v>288.10000000000002</v>
          </cell>
          <cell r="N3854">
            <v>288.10000000000002</v>
          </cell>
          <cell r="O3854">
            <v>8352.02</v>
          </cell>
          <cell r="P3854">
            <v>19305.990000000002</v>
          </cell>
          <cell r="Q3854">
            <v>138.29</v>
          </cell>
          <cell r="R3854">
            <v>123</v>
          </cell>
          <cell r="S3854">
            <v>935</v>
          </cell>
          <cell r="T3854" t="str">
            <v>Амортизация Очистка сточной жидкости</v>
          </cell>
          <cell r="U3854">
            <v>44160</v>
          </cell>
          <cell r="V3854">
            <v>15</v>
          </cell>
          <cell r="W3854">
            <v>6</v>
          </cell>
          <cell r="X3854">
            <v>9</v>
          </cell>
          <cell r="Y3854">
            <v>40</v>
          </cell>
          <cell r="Z3854">
            <v>17664</v>
          </cell>
          <cell r="AA3854">
            <v>26496</v>
          </cell>
          <cell r="AB3854">
            <v>1.3724237917869013</v>
          </cell>
          <cell r="AC3854">
            <v>10300.500957480032</v>
          </cell>
          <cell r="AD3854">
            <v>3110.4909574800349</v>
          </cell>
          <cell r="AE3854">
            <v>37958.51095748003</v>
          </cell>
          <cell r="AF3854">
            <v>11462.510957480035</v>
          </cell>
          <cell r="AG3854">
            <v>395.40115580708363</v>
          </cell>
          <cell r="AH3854">
            <v>245.33333333333334</v>
          </cell>
        </row>
        <row r="3855">
          <cell r="A3855">
            <v>7342</v>
          </cell>
          <cell r="B3855" t="str">
            <v>Насос К 20/30</v>
          </cell>
          <cell r="C3855">
            <v>12.5</v>
          </cell>
          <cell r="D3855" t="str">
            <v>8</v>
          </cell>
          <cell r="E3855" t="str">
            <v>11.05.05</v>
          </cell>
          <cell r="F3855" t="str">
            <v/>
          </cell>
          <cell r="G3855" t="str">
            <v xml:space="preserve">  .  .</v>
          </cell>
          <cell r="H3855">
            <v>27972.31</v>
          </cell>
          <cell r="I3855">
            <v>0</v>
          </cell>
          <cell r="J3855">
            <v>0</v>
          </cell>
          <cell r="K3855">
            <v>27972.31</v>
          </cell>
          <cell r="L3855">
            <v>0</v>
          </cell>
          <cell r="M3855">
            <v>291.38</v>
          </cell>
          <cell r="N3855">
            <v>291.38</v>
          </cell>
          <cell r="O3855">
            <v>8447.1</v>
          </cell>
          <cell r="P3855">
            <v>19525.21</v>
          </cell>
          <cell r="Q3855">
            <v>139.86000000000001</v>
          </cell>
          <cell r="R3855">
            <v>123</v>
          </cell>
          <cell r="S3855">
            <v>935</v>
          </cell>
          <cell r="T3855" t="str">
            <v>Амортизация (водопровод)</v>
          </cell>
          <cell r="U3855">
            <v>44160</v>
          </cell>
          <cell r="V3855">
            <v>15</v>
          </cell>
          <cell r="W3855">
            <v>6</v>
          </cell>
          <cell r="X3855">
            <v>9</v>
          </cell>
          <cell r="Y3855">
            <v>40</v>
          </cell>
          <cell r="Z3855">
            <v>17664</v>
          </cell>
          <cell r="AA3855">
            <v>26496</v>
          </cell>
          <cell r="AB3855">
            <v>1.3570148541296099</v>
          </cell>
          <cell r="AC3855">
            <v>9986.5301743182245</v>
          </cell>
          <cell r="AD3855">
            <v>3015.7401743182272</v>
          </cell>
          <cell r="AE3855">
            <v>37958.840174318226</v>
          </cell>
          <cell r="AF3855">
            <v>11462.840174318228</v>
          </cell>
          <cell r="AG3855">
            <v>395.4045851491482</v>
          </cell>
          <cell r="AH3855">
            <v>245.33333333333334</v>
          </cell>
        </row>
        <row r="3856">
          <cell r="A3856">
            <v>7343</v>
          </cell>
          <cell r="B3856" t="str">
            <v>Насос К 20/30</v>
          </cell>
          <cell r="C3856">
            <v>12.5</v>
          </cell>
          <cell r="D3856" t="str">
            <v>8</v>
          </cell>
          <cell r="E3856" t="str">
            <v>11.05.05</v>
          </cell>
          <cell r="F3856" t="str">
            <v/>
          </cell>
          <cell r="G3856" t="str">
            <v xml:space="preserve">  .  .</v>
          </cell>
          <cell r="H3856">
            <v>27972.31</v>
          </cell>
          <cell r="I3856">
            <v>0</v>
          </cell>
          <cell r="J3856">
            <v>0</v>
          </cell>
          <cell r="K3856">
            <v>27972.31</v>
          </cell>
          <cell r="L3856">
            <v>0</v>
          </cell>
          <cell r="M3856">
            <v>291.38</v>
          </cell>
          <cell r="N3856">
            <v>291.38</v>
          </cell>
          <cell r="O3856">
            <v>8447.1</v>
          </cell>
          <cell r="P3856">
            <v>19525.21</v>
          </cell>
          <cell r="Q3856">
            <v>139.86000000000001</v>
          </cell>
          <cell r="R3856">
            <v>123</v>
          </cell>
          <cell r="S3856">
            <v>935</v>
          </cell>
          <cell r="T3856" t="str">
            <v>Амортизация (водопровод)</v>
          </cell>
          <cell r="U3856">
            <v>44160</v>
          </cell>
          <cell r="V3856">
            <v>15</v>
          </cell>
          <cell r="W3856">
            <v>6</v>
          </cell>
          <cell r="X3856">
            <v>9</v>
          </cell>
          <cell r="Y3856">
            <v>40</v>
          </cell>
          <cell r="Z3856">
            <v>17664</v>
          </cell>
          <cell r="AA3856">
            <v>26496</v>
          </cell>
          <cell r="AB3856">
            <v>1.3570148541296099</v>
          </cell>
          <cell r="AC3856">
            <v>9986.5301743182245</v>
          </cell>
          <cell r="AD3856">
            <v>3015.7401743182272</v>
          </cell>
          <cell r="AE3856">
            <v>37958.840174318226</v>
          </cell>
          <cell r="AF3856">
            <v>11462.840174318228</v>
          </cell>
          <cell r="AG3856">
            <v>395.4045851491482</v>
          </cell>
          <cell r="AH3856">
            <v>245.33333333333334</v>
          </cell>
        </row>
        <row r="3857">
          <cell r="A3857">
            <v>7344</v>
          </cell>
          <cell r="B3857" t="str">
            <v>Насос К 20/30</v>
          </cell>
          <cell r="C3857">
            <v>12.5</v>
          </cell>
          <cell r="D3857" t="str">
            <v>8</v>
          </cell>
          <cell r="E3857" t="str">
            <v>11.05.05</v>
          </cell>
          <cell r="F3857" t="str">
            <v/>
          </cell>
          <cell r="G3857" t="str">
            <v xml:space="preserve">  .  .</v>
          </cell>
          <cell r="H3857">
            <v>28600.91</v>
          </cell>
          <cell r="I3857">
            <v>0</v>
          </cell>
          <cell r="J3857">
            <v>0</v>
          </cell>
          <cell r="K3857">
            <v>28600.91</v>
          </cell>
          <cell r="L3857">
            <v>0</v>
          </cell>
          <cell r="M3857">
            <v>297.93</v>
          </cell>
          <cell r="N3857">
            <v>297.93</v>
          </cell>
          <cell r="O3857">
            <v>8636.99</v>
          </cell>
          <cell r="P3857">
            <v>19963.919999999998</v>
          </cell>
          <cell r="Q3857">
            <v>143</v>
          </cell>
          <cell r="R3857">
            <v>123</v>
          </cell>
          <cell r="S3857">
            <v>935</v>
          </cell>
          <cell r="T3857" t="str">
            <v>Амортизация (водопровод)</v>
          </cell>
          <cell r="U3857">
            <v>44160</v>
          </cell>
          <cell r="V3857">
            <v>15</v>
          </cell>
          <cell r="W3857">
            <v>6</v>
          </cell>
          <cell r="X3857">
            <v>9</v>
          </cell>
          <cell r="Y3857">
            <v>40</v>
          </cell>
          <cell r="Z3857">
            <v>17664</v>
          </cell>
          <cell r="AA3857">
            <v>26496</v>
          </cell>
          <cell r="AB3857">
            <v>1.3271942584422298</v>
          </cell>
          <cell r="AC3857">
            <v>9358.0535382229536</v>
          </cell>
          <cell r="AD3857">
            <v>2825.9735382229537</v>
          </cell>
          <cell r="AE3857">
            <v>37958.963538222954</v>
          </cell>
          <cell r="AF3857">
            <v>11462.963538222954</v>
          </cell>
          <cell r="AG3857">
            <v>395.40587018982245</v>
          </cell>
          <cell r="AH3857">
            <v>245.33333333333334</v>
          </cell>
        </row>
        <row r="3858">
          <cell r="A3858">
            <v>7345</v>
          </cell>
          <cell r="B3858" t="str">
            <v>Насос К 20/30</v>
          </cell>
          <cell r="C3858">
            <v>12.5</v>
          </cell>
          <cell r="D3858" t="str">
            <v>8</v>
          </cell>
          <cell r="E3858" t="str">
            <v>11.05.05</v>
          </cell>
          <cell r="F3858" t="str">
            <v/>
          </cell>
          <cell r="G3858" t="str">
            <v xml:space="preserve">  .  .</v>
          </cell>
          <cell r="H3858">
            <v>28600.91</v>
          </cell>
          <cell r="I3858">
            <v>0</v>
          </cell>
          <cell r="J3858">
            <v>0</v>
          </cell>
          <cell r="K3858">
            <v>28600.91</v>
          </cell>
          <cell r="L3858">
            <v>0</v>
          </cell>
          <cell r="M3858">
            <v>297.93</v>
          </cell>
          <cell r="N3858">
            <v>297.93</v>
          </cell>
          <cell r="O3858">
            <v>8636.99</v>
          </cell>
          <cell r="P3858">
            <v>19963.919999999998</v>
          </cell>
          <cell r="Q3858">
            <v>143</v>
          </cell>
          <cell r="R3858">
            <v>123</v>
          </cell>
          <cell r="S3858">
            <v>935</v>
          </cell>
          <cell r="T3858" t="str">
            <v>Амортизация (водопровод)</v>
          </cell>
          <cell r="U3858">
            <v>44160</v>
          </cell>
          <cell r="V3858">
            <v>15</v>
          </cell>
          <cell r="W3858">
            <v>6</v>
          </cell>
          <cell r="X3858">
            <v>9</v>
          </cell>
          <cell r="Y3858">
            <v>40</v>
          </cell>
          <cell r="Z3858">
            <v>17664</v>
          </cell>
          <cell r="AA3858">
            <v>26496</v>
          </cell>
          <cell r="AB3858">
            <v>1.3271942584422298</v>
          </cell>
          <cell r="AC3858">
            <v>9358.0535382229536</v>
          </cell>
          <cell r="AD3858">
            <v>2825.9735382229537</v>
          </cell>
          <cell r="AE3858">
            <v>37958.963538222954</v>
          </cell>
          <cell r="AF3858">
            <v>11462.963538222954</v>
          </cell>
          <cell r="AG3858">
            <v>395.40587018982245</v>
          </cell>
          <cell r="AH3858">
            <v>245.33333333333334</v>
          </cell>
        </row>
        <row r="3859">
          <cell r="A3859">
            <v>7346</v>
          </cell>
          <cell r="B3859" t="str">
            <v>Насос К 20/30</v>
          </cell>
          <cell r="C3859">
            <v>12.5</v>
          </cell>
          <cell r="D3859" t="str">
            <v>8</v>
          </cell>
          <cell r="E3859" t="str">
            <v>11.05.05</v>
          </cell>
          <cell r="F3859" t="str">
            <v/>
          </cell>
          <cell r="G3859" t="str">
            <v xml:space="preserve">  .  .</v>
          </cell>
          <cell r="H3859">
            <v>29229.51</v>
          </cell>
          <cell r="I3859">
            <v>0</v>
          </cell>
          <cell r="J3859">
            <v>0</v>
          </cell>
          <cell r="K3859">
            <v>29229.51</v>
          </cell>
          <cell r="L3859">
            <v>0</v>
          </cell>
          <cell r="M3859">
            <v>304.47000000000003</v>
          </cell>
          <cell r="N3859">
            <v>304.47000000000003</v>
          </cell>
          <cell r="O3859">
            <v>8826.59</v>
          </cell>
          <cell r="P3859">
            <v>20402.919999999998</v>
          </cell>
          <cell r="Q3859">
            <v>146.15</v>
          </cell>
          <cell r="R3859">
            <v>123</v>
          </cell>
          <cell r="S3859">
            <v>935</v>
          </cell>
          <cell r="T3859" t="str">
            <v>Амортизация (водопровод)</v>
          </cell>
          <cell r="U3859">
            <v>44160</v>
          </cell>
          <cell r="V3859">
            <v>15</v>
          </cell>
          <cell r="W3859">
            <v>6</v>
          </cell>
          <cell r="X3859">
            <v>9</v>
          </cell>
          <cell r="Y3859">
            <v>40</v>
          </cell>
          <cell r="Z3859">
            <v>17664</v>
          </cell>
          <cell r="AA3859">
            <v>26496</v>
          </cell>
          <cell r="AB3859">
            <v>1.2986376459840063</v>
          </cell>
          <cell r="AC3859">
            <v>8729.0320596659694</v>
          </cell>
          <cell r="AD3859">
            <v>2635.9520596659713</v>
          </cell>
          <cell r="AE3859">
            <v>37958.542059665968</v>
          </cell>
          <cell r="AF3859">
            <v>11462.542059665971</v>
          </cell>
          <cell r="AG3859">
            <v>395.40147978818715</v>
          </cell>
          <cell r="AH3859">
            <v>245.33333333333334</v>
          </cell>
        </row>
        <row r="3860">
          <cell r="A3860">
            <v>7347</v>
          </cell>
          <cell r="B3860" t="str">
            <v>Насос К 20/30</v>
          </cell>
          <cell r="C3860">
            <v>12.5</v>
          </cell>
          <cell r="D3860" t="str">
            <v>8</v>
          </cell>
          <cell r="E3860" t="str">
            <v>11.05.05</v>
          </cell>
          <cell r="F3860" t="str">
            <v/>
          </cell>
          <cell r="G3860" t="str">
            <v xml:space="preserve">  .  .</v>
          </cell>
          <cell r="H3860">
            <v>29229.51</v>
          </cell>
          <cell r="I3860">
            <v>0</v>
          </cell>
          <cell r="J3860">
            <v>0</v>
          </cell>
          <cell r="K3860">
            <v>29229.51</v>
          </cell>
          <cell r="L3860">
            <v>0</v>
          </cell>
          <cell r="M3860">
            <v>304.47000000000003</v>
          </cell>
          <cell r="N3860">
            <v>304.47000000000003</v>
          </cell>
          <cell r="O3860">
            <v>8826.59</v>
          </cell>
          <cell r="P3860">
            <v>20402.919999999998</v>
          </cell>
          <cell r="Q3860">
            <v>146.15</v>
          </cell>
          <cell r="R3860">
            <v>123</v>
          </cell>
          <cell r="S3860">
            <v>935</v>
          </cell>
          <cell r="T3860" t="str">
            <v>Амортизация Очистка сточной жидкости</v>
          </cell>
          <cell r="U3860">
            <v>44160</v>
          </cell>
          <cell r="V3860">
            <v>15</v>
          </cell>
          <cell r="W3860">
            <v>6</v>
          </cell>
          <cell r="X3860">
            <v>9</v>
          </cell>
          <cell r="Y3860">
            <v>40</v>
          </cell>
          <cell r="Z3860">
            <v>17664</v>
          </cell>
          <cell r="AA3860">
            <v>26496</v>
          </cell>
          <cell r="AB3860">
            <v>1.2986376459840063</v>
          </cell>
          <cell r="AC3860">
            <v>8729.0320596659694</v>
          </cell>
          <cell r="AD3860">
            <v>2635.9520596659713</v>
          </cell>
          <cell r="AE3860">
            <v>37958.542059665968</v>
          </cell>
          <cell r="AF3860">
            <v>11462.542059665971</v>
          </cell>
          <cell r="AG3860">
            <v>395.40147978818715</v>
          </cell>
          <cell r="AH3860">
            <v>245.33333333333334</v>
          </cell>
        </row>
        <row r="3861">
          <cell r="A3861">
            <v>7348</v>
          </cell>
          <cell r="B3861" t="str">
            <v>Насос К 20/30</v>
          </cell>
          <cell r="C3861">
            <v>12.5</v>
          </cell>
          <cell r="D3861" t="str">
            <v>8</v>
          </cell>
          <cell r="E3861" t="str">
            <v>11.05.05</v>
          </cell>
          <cell r="F3861" t="str">
            <v/>
          </cell>
          <cell r="G3861" t="str">
            <v xml:space="preserve">  .  .</v>
          </cell>
          <cell r="H3861">
            <v>29229.51</v>
          </cell>
          <cell r="I3861">
            <v>0</v>
          </cell>
          <cell r="J3861">
            <v>0</v>
          </cell>
          <cell r="K3861">
            <v>29229.51</v>
          </cell>
          <cell r="L3861">
            <v>0</v>
          </cell>
          <cell r="M3861">
            <v>304.47000000000003</v>
          </cell>
          <cell r="N3861">
            <v>304.47000000000003</v>
          </cell>
          <cell r="O3861">
            <v>8826.59</v>
          </cell>
          <cell r="P3861">
            <v>20402.919999999998</v>
          </cell>
          <cell r="Q3861">
            <v>146.15</v>
          </cell>
          <cell r="R3861">
            <v>123</v>
          </cell>
          <cell r="S3861">
            <v>935</v>
          </cell>
          <cell r="T3861" t="str">
            <v>Амортизация (водопровод)</v>
          </cell>
          <cell r="U3861">
            <v>44160</v>
          </cell>
          <cell r="V3861">
            <v>15</v>
          </cell>
          <cell r="W3861">
            <v>6</v>
          </cell>
          <cell r="X3861">
            <v>9</v>
          </cell>
          <cell r="Y3861">
            <v>40</v>
          </cell>
          <cell r="Z3861">
            <v>17664</v>
          </cell>
          <cell r="AA3861">
            <v>26496</v>
          </cell>
          <cell r="AB3861">
            <v>1.2986376459840063</v>
          </cell>
          <cell r="AC3861">
            <v>8729.0320596659694</v>
          </cell>
          <cell r="AD3861">
            <v>2635.9520596659713</v>
          </cell>
          <cell r="AE3861">
            <v>37958.542059665968</v>
          </cell>
          <cell r="AF3861">
            <v>11462.542059665971</v>
          </cell>
          <cell r="AG3861">
            <v>395.40147978818715</v>
          </cell>
          <cell r="AH3861">
            <v>245.33333333333334</v>
          </cell>
        </row>
        <row r="3862">
          <cell r="A3862">
            <v>7349</v>
          </cell>
          <cell r="B3862" t="str">
            <v>Насос К 20/30</v>
          </cell>
          <cell r="C3862">
            <v>12.5</v>
          </cell>
          <cell r="D3862" t="str">
            <v>8</v>
          </cell>
          <cell r="E3862" t="str">
            <v>11.05.05</v>
          </cell>
          <cell r="F3862" t="str">
            <v/>
          </cell>
          <cell r="G3862" t="str">
            <v xml:space="preserve">  .  .</v>
          </cell>
          <cell r="H3862">
            <v>29858.11</v>
          </cell>
          <cell r="I3862">
            <v>0</v>
          </cell>
          <cell r="J3862">
            <v>0</v>
          </cell>
          <cell r="K3862">
            <v>29858.11</v>
          </cell>
          <cell r="L3862">
            <v>0</v>
          </cell>
          <cell r="M3862">
            <v>311.02</v>
          </cell>
          <cell r="N3862">
            <v>311.02</v>
          </cell>
          <cell r="O3862">
            <v>9016.48</v>
          </cell>
          <cell r="P3862">
            <v>20841.63</v>
          </cell>
          <cell r="Q3862">
            <v>149.29</v>
          </cell>
          <cell r="R3862">
            <v>123</v>
          </cell>
          <cell r="S3862">
            <v>935</v>
          </cell>
          <cell r="T3862" t="str">
            <v>Амортизация (водопровод)</v>
          </cell>
          <cell r="U3862">
            <v>44160</v>
          </cell>
          <cell r="V3862">
            <v>15</v>
          </cell>
          <cell r="W3862">
            <v>6</v>
          </cell>
          <cell r="X3862">
            <v>9</v>
          </cell>
          <cell r="Y3862">
            <v>40</v>
          </cell>
          <cell r="Z3862">
            <v>17664</v>
          </cell>
          <cell r="AA3862">
            <v>26496</v>
          </cell>
          <cell r="AB3862">
            <v>1.2713017168042997</v>
          </cell>
          <cell r="AC3862">
            <v>8100.5565035316322</v>
          </cell>
          <cell r="AD3862">
            <v>2446.1865035316314</v>
          </cell>
          <cell r="AE3862">
            <v>37958.666503531633</v>
          </cell>
          <cell r="AF3862">
            <v>11462.666503531631</v>
          </cell>
          <cell r="AG3862">
            <v>395.40277607845451</v>
          </cell>
          <cell r="AH3862">
            <v>245.33333333333334</v>
          </cell>
        </row>
        <row r="3863">
          <cell r="A3863">
            <v>7350</v>
          </cell>
          <cell r="B3863" t="str">
            <v>Насос К 20/30</v>
          </cell>
          <cell r="C3863">
            <v>12.5</v>
          </cell>
          <cell r="D3863" t="str">
            <v>8</v>
          </cell>
          <cell r="E3863" t="str">
            <v>11.05.05</v>
          </cell>
          <cell r="F3863" t="str">
            <v/>
          </cell>
          <cell r="G3863" t="str">
            <v xml:space="preserve">  .  .</v>
          </cell>
          <cell r="H3863">
            <v>29858.11</v>
          </cell>
          <cell r="I3863">
            <v>0</v>
          </cell>
          <cell r="J3863">
            <v>0</v>
          </cell>
          <cell r="K3863">
            <v>29858.11</v>
          </cell>
          <cell r="L3863">
            <v>0</v>
          </cell>
          <cell r="M3863">
            <v>311.02</v>
          </cell>
          <cell r="N3863">
            <v>311.02</v>
          </cell>
          <cell r="O3863">
            <v>9016.48</v>
          </cell>
          <cell r="P3863">
            <v>20841.63</v>
          </cell>
          <cell r="Q3863">
            <v>149.29</v>
          </cell>
          <cell r="R3863">
            <v>123</v>
          </cell>
          <cell r="S3863">
            <v>935</v>
          </cell>
          <cell r="T3863" t="str">
            <v>Амортизация (водопровод)</v>
          </cell>
          <cell r="U3863">
            <v>44160</v>
          </cell>
          <cell r="V3863">
            <v>15</v>
          </cell>
          <cell r="W3863">
            <v>6</v>
          </cell>
          <cell r="X3863">
            <v>9</v>
          </cell>
          <cell r="Y3863">
            <v>40</v>
          </cell>
          <cell r="Z3863">
            <v>17664</v>
          </cell>
          <cell r="AA3863">
            <v>26496</v>
          </cell>
          <cell r="AB3863">
            <v>1.2713017168042997</v>
          </cell>
          <cell r="AC3863">
            <v>8100.5565035316322</v>
          </cell>
          <cell r="AD3863">
            <v>2446.1865035316314</v>
          </cell>
          <cell r="AE3863">
            <v>37958.666503531633</v>
          </cell>
          <cell r="AF3863">
            <v>11462.666503531631</v>
          </cell>
          <cell r="AG3863">
            <v>395.40277607845451</v>
          </cell>
          <cell r="AH3863">
            <v>245.33333333333334</v>
          </cell>
        </row>
        <row r="3864">
          <cell r="A3864">
            <v>7351</v>
          </cell>
          <cell r="B3864" t="str">
            <v>Насос К 20/30</v>
          </cell>
          <cell r="C3864">
            <v>12.5</v>
          </cell>
          <cell r="D3864" t="str">
            <v>8</v>
          </cell>
          <cell r="E3864" t="str">
            <v>30.11.05</v>
          </cell>
          <cell r="F3864" t="str">
            <v/>
          </cell>
          <cell r="G3864" t="str">
            <v xml:space="preserve">  .  .</v>
          </cell>
          <cell r="H3864">
            <v>30172.41</v>
          </cell>
          <cell r="I3864">
            <v>0</v>
          </cell>
          <cell r="J3864">
            <v>0</v>
          </cell>
          <cell r="K3864">
            <v>30172.41</v>
          </cell>
          <cell r="L3864">
            <v>0</v>
          </cell>
          <cell r="M3864">
            <v>314.3</v>
          </cell>
          <cell r="N3864">
            <v>314.3</v>
          </cell>
          <cell r="O3864">
            <v>7225.74</v>
          </cell>
          <cell r="P3864">
            <v>22946.67</v>
          </cell>
          <cell r="Q3864">
            <v>150.86000000000001</v>
          </cell>
          <cell r="R3864">
            <v>123</v>
          </cell>
          <cell r="S3864">
            <v>935</v>
          </cell>
          <cell r="T3864" t="str">
            <v>Амортизация (водопровод)</v>
          </cell>
          <cell r="U3864">
            <v>44160</v>
          </cell>
          <cell r="V3864">
            <v>15</v>
          </cell>
          <cell r="W3864">
            <v>2</v>
          </cell>
          <cell r="X3864">
            <v>13</v>
          </cell>
          <cell r="Y3864">
            <v>13.333333333333334</v>
          </cell>
          <cell r="Z3864">
            <v>5888</v>
          </cell>
          <cell r="AA3864">
            <v>38272</v>
          </cell>
          <cell r="AB3864">
            <v>1.6678672766026619</v>
          </cell>
          <cell r="AC3864">
            <v>20151.165295238923</v>
          </cell>
          <cell r="AD3864">
            <v>4825.8352952389178</v>
          </cell>
          <cell r="AE3864">
            <v>50323.575295238923</v>
          </cell>
          <cell r="AF3864">
            <v>12051.575295238918</v>
          </cell>
          <cell r="AG3864">
            <v>524.20390932540545</v>
          </cell>
          <cell r="AH3864">
            <v>245.33333333333334</v>
          </cell>
        </row>
        <row r="3865">
          <cell r="A3865">
            <v>7352</v>
          </cell>
          <cell r="B3865" t="str">
            <v>Насос К 20/30</v>
          </cell>
          <cell r="C3865">
            <v>12.5</v>
          </cell>
          <cell r="D3865" t="str">
            <v>8</v>
          </cell>
          <cell r="E3865" t="str">
            <v>24.01.06</v>
          </cell>
          <cell r="F3865" t="str">
            <v/>
          </cell>
          <cell r="G3865" t="str">
            <v xml:space="preserve">  .  .</v>
          </cell>
          <cell r="H3865">
            <v>30172.41</v>
          </cell>
          <cell r="I3865">
            <v>0</v>
          </cell>
          <cell r="J3865">
            <v>0</v>
          </cell>
          <cell r="K3865">
            <v>30172.41</v>
          </cell>
          <cell r="L3865">
            <v>0</v>
          </cell>
          <cell r="M3865">
            <v>314.3</v>
          </cell>
          <cell r="N3865">
            <v>314.3</v>
          </cell>
          <cell r="O3865">
            <v>6597.14</v>
          </cell>
          <cell r="P3865">
            <v>23575.27</v>
          </cell>
          <cell r="Q3865">
            <v>150.86000000000001</v>
          </cell>
          <cell r="R3865">
            <v>123</v>
          </cell>
          <cell r="S3865">
            <v>935</v>
          </cell>
          <cell r="T3865" t="str">
            <v>Амортизация (водопровод)</v>
          </cell>
          <cell r="U3865">
            <v>44160</v>
          </cell>
          <cell r="V3865">
            <v>15</v>
          </cell>
          <cell r="W3865">
            <v>9</v>
          </cell>
          <cell r="X3865">
            <v>6</v>
          </cell>
          <cell r="Y3865">
            <v>60</v>
          </cell>
          <cell r="Z3865">
            <v>26496</v>
          </cell>
          <cell r="AA3865">
            <v>17664</v>
          </cell>
          <cell r="AB3865">
            <v>0.74925971155367466</v>
          </cell>
          <cell r="AC3865">
            <v>-7565.43878652079</v>
          </cell>
          <cell r="AD3865">
            <v>-1654.1687865207905</v>
          </cell>
          <cell r="AE3865">
            <v>22606.97121347921</v>
          </cell>
          <cell r="AF3865">
            <v>4942.9712134792098</v>
          </cell>
          <cell r="AG3865">
            <v>235.48928347374178</v>
          </cell>
          <cell r="AH3865">
            <v>245.33333333333334</v>
          </cell>
        </row>
        <row r="3866">
          <cell r="A3866">
            <v>7353</v>
          </cell>
          <cell r="B3866" t="str">
            <v>Насос К 20/30</v>
          </cell>
          <cell r="C3866">
            <v>12.5</v>
          </cell>
          <cell r="D3866" t="str">
            <v>8</v>
          </cell>
          <cell r="E3866" t="str">
            <v>27.10.05</v>
          </cell>
          <cell r="F3866" t="str">
            <v/>
          </cell>
          <cell r="G3866" t="str">
            <v xml:space="preserve">  .  .</v>
          </cell>
          <cell r="H3866">
            <v>30172.41</v>
          </cell>
          <cell r="I3866">
            <v>0</v>
          </cell>
          <cell r="J3866">
            <v>0</v>
          </cell>
          <cell r="K3866">
            <v>30172.41</v>
          </cell>
          <cell r="L3866">
            <v>0</v>
          </cell>
          <cell r="M3866">
            <v>314.3</v>
          </cell>
          <cell r="N3866">
            <v>314.3</v>
          </cell>
          <cell r="O3866">
            <v>7540.04</v>
          </cell>
          <cell r="P3866">
            <v>22632.37</v>
          </cell>
          <cell r="Q3866">
            <v>150.86000000000001</v>
          </cell>
          <cell r="R3866">
            <v>123</v>
          </cell>
          <cell r="S3866">
            <v>935</v>
          </cell>
          <cell r="T3866" t="str">
            <v>Амортизация (водопровод)</v>
          </cell>
          <cell r="U3866">
            <v>44160</v>
          </cell>
          <cell r="V3866">
            <v>15</v>
          </cell>
          <cell r="W3866">
            <v>2</v>
          </cell>
          <cell r="X3866">
            <v>13</v>
          </cell>
          <cell r="Y3866">
            <v>13.333333333333334</v>
          </cell>
          <cell r="Z3866">
            <v>5888</v>
          </cell>
          <cell r="AA3866">
            <v>38272</v>
          </cell>
          <cell r="AB3866">
            <v>1.6910292647212821</v>
          </cell>
          <cell r="AC3866">
            <v>20850.018297169063</v>
          </cell>
          <cell r="AD3866">
            <v>5210.3882971690555</v>
          </cell>
          <cell r="AE3866">
            <v>51022.428297169063</v>
          </cell>
          <cell r="AF3866">
            <v>12750.428297169055</v>
          </cell>
          <cell r="AG3866">
            <v>531.48362809551111</v>
          </cell>
          <cell r="AH3866">
            <v>245.33333333333334</v>
          </cell>
        </row>
        <row r="3867">
          <cell r="A3867">
            <v>7354</v>
          </cell>
          <cell r="B3867" t="str">
            <v>Насос К 20/30</v>
          </cell>
          <cell r="C3867">
            <v>12.5</v>
          </cell>
          <cell r="D3867" t="str">
            <v>8</v>
          </cell>
          <cell r="E3867" t="str">
            <v>27.10.05</v>
          </cell>
          <cell r="F3867" t="str">
            <v/>
          </cell>
          <cell r="G3867" t="str">
            <v xml:space="preserve">  .  .</v>
          </cell>
          <cell r="H3867">
            <v>30172.41</v>
          </cell>
          <cell r="I3867">
            <v>0</v>
          </cell>
          <cell r="J3867">
            <v>0</v>
          </cell>
          <cell r="K3867">
            <v>30172.41</v>
          </cell>
          <cell r="L3867">
            <v>0</v>
          </cell>
          <cell r="M3867">
            <v>314.3</v>
          </cell>
          <cell r="N3867">
            <v>314.3</v>
          </cell>
          <cell r="O3867">
            <v>7540.04</v>
          </cell>
          <cell r="P3867">
            <v>22632.37</v>
          </cell>
          <cell r="Q3867">
            <v>150.86000000000001</v>
          </cell>
          <cell r="R3867">
            <v>123</v>
          </cell>
          <cell r="S3867">
            <v>935</v>
          </cell>
          <cell r="T3867" t="str">
            <v>Амортизация (водопровод)</v>
          </cell>
          <cell r="U3867">
            <v>44160</v>
          </cell>
          <cell r="V3867">
            <v>15</v>
          </cell>
          <cell r="W3867">
            <v>2</v>
          </cell>
          <cell r="X3867">
            <v>13</v>
          </cell>
          <cell r="Y3867">
            <v>13.333333333333334</v>
          </cell>
          <cell r="Z3867">
            <v>5888</v>
          </cell>
          <cell r="AA3867">
            <v>38272</v>
          </cell>
          <cell r="AB3867">
            <v>1.6910292647212821</v>
          </cell>
          <cell r="AC3867">
            <v>20850.018297169063</v>
          </cell>
          <cell r="AD3867">
            <v>5210.3882971690555</v>
          </cell>
          <cell r="AE3867">
            <v>51022.428297169063</v>
          </cell>
          <cell r="AF3867">
            <v>12750.428297169055</v>
          </cell>
          <cell r="AG3867">
            <v>531.48362809551111</v>
          </cell>
          <cell r="AH3867">
            <v>245.33333333333334</v>
          </cell>
        </row>
        <row r="3868">
          <cell r="A3868">
            <v>7355</v>
          </cell>
          <cell r="B3868" t="str">
            <v>Насос К 20/30</v>
          </cell>
          <cell r="C3868">
            <v>12.5</v>
          </cell>
          <cell r="D3868" t="str">
            <v>8</v>
          </cell>
          <cell r="E3868" t="str">
            <v>10.02.06</v>
          </cell>
          <cell r="F3868" t="str">
            <v/>
          </cell>
          <cell r="G3868" t="str">
            <v xml:space="preserve">  .  .</v>
          </cell>
          <cell r="H3868">
            <v>30172.41</v>
          </cell>
          <cell r="I3868">
            <v>0</v>
          </cell>
          <cell r="J3868">
            <v>0</v>
          </cell>
          <cell r="K3868">
            <v>30172.41</v>
          </cell>
          <cell r="L3868">
            <v>0</v>
          </cell>
          <cell r="M3868">
            <v>314.3</v>
          </cell>
          <cell r="N3868">
            <v>314.3</v>
          </cell>
          <cell r="O3868">
            <v>6282.84</v>
          </cell>
          <cell r="P3868">
            <v>23889.57</v>
          </cell>
          <cell r="Q3868">
            <v>150.86000000000001</v>
          </cell>
          <cell r="R3868">
            <v>123</v>
          </cell>
          <cell r="S3868">
            <v>935</v>
          </cell>
          <cell r="T3868" t="str">
            <v>Амортизация (водопровод)</v>
          </cell>
          <cell r="U3868">
            <v>44160</v>
          </cell>
          <cell r="V3868">
            <v>15</v>
          </cell>
          <cell r="W3868">
            <v>9</v>
          </cell>
          <cell r="X3868">
            <v>6</v>
          </cell>
          <cell r="Y3868">
            <v>60</v>
          </cell>
          <cell r="Z3868">
            <v>26496</v>
          </cell>
          <cell r="AA3868">
            <v>17664</v>
          </cell>
          <cell r="AB3868">
            <v>0.73940217425428756</v>
          </cell>
          <cell r="AC3868">
            <v>-7862.8644435081915</v>
          </cell>
          <cell r="AD3868">
            <v>-1637.2944435081918</v>
          </cell>
          <cell r="AE3868">
            <v>22309.545556491808</v>
          </cell>
          <cell r="AF3868">
            <v>4645.5455564918084</v>
          </cell>
          <cell r="AG3868">
            <v>232.39109954678966</v>
          </cell>
          <cell r="AH3868">
            <v>245.33333333333334</v>
          </cell>
        </row>
        <row r="3869">
          <cell r="A3869">
            <v>7356</v>
          </cell>
          <cell r="B3869" t="str">
            <v>Насос К 20/30</v>
          </cell>
          <cell r="C3869">
            <v>12.5</v>
          </cell>
          <cell r="D3869" t="str">
            <v>8</v>
          </cell>
          <cell r="E3869" t="str">
            <v>22.02.06</v>
          </cell>
          <cell r="F3869" t="str">
            <v/>
          </cell>
          <cell r="G3869" t="str">
            <v xml:space="preserve">  .  .</v>
          </cell>
          <cell r="H3869">
            <v>30172.41</v>
          </cell>
          <cell r="I3869">
            <v>0</v>
          </cell>
          <cell r="J3869">
            <v>0</v>
          </cell>
          <cell r="K3869">
            <v>30172.41</v>
          </cell>
          <cell r="L3869">
            <v>0</v>
          </cell>
          <cell r="M3869">
            <v>314.3</v>
          </cell>
          <cell r="N3869">
            <v>314.3</v>
          </cell>
          <cell r="O3869">
            <v>6282.84</v>
          </cell>
          <cell r="P3869">
            <v>23889.57</v>
          </cell>
          <cell r="Q3869">
            <v>150.86000000000001</v>
          </cell>
          <cell r="R3869">
            <v>123</v>
          </cell>
          <cell r="S3869">
            <v>935</v>
          </cell>
          <cell r="T3869" t="str">
            <v>Амортизация (водопровод)</v>
          </cell>
          <cell r="U3869">
            <v>44160</v>
          </cell>
          <cell r="V3869">
            <v>15</v>
          </cell>
          <cell r="W3869">
            <v>9</v>
          </cell>
          <cell r="X3869">
            <v>6</v>
          </cell>
          <cell r="Y3869">
            <v>60</v>
          </cell>
          <cell r="Z3869">
            <v>26496</v>
          </cell>
          <cell r="AA3869">
            <v>17664</v>
          </cell>
          <cell r="AB3869">
            <v>0.73940217425428756</v>
          </cell>
          <cell r="AC3869">
            <v>-7862.8644435081915</v>
          </cell>
          <cell r="AD3869">
            <v>-1637.2944435081918</v>
          </cell>
          <cell r="AE3869">
            <v>22309.545556491808</v>
          </cell>
          <cell r="AF3869">
            <v>4645.5455564918084</v>
          </cell>
          <cell r="AG3869">
            <v>232.39109954678966</v>
          </cell>
          <cell r="AH3869">
            <v>245.33333333333334</v>
          </cell>
        </row>
        <row r="3870">
          <cell r="A3870">
            <v>7357</v>
          </cell>
          <cell r="B3870" t="str">
            <v>Насос К 20/30</v>
          </cell>
          <cell r="C3870">
            <v>12.5</v>
          </cell>
          <cell r="D3870" t="str">
            <v>8</v>
          </cell>
          <cell r="E3870" t="str">
            <v>17.05.06</v>
          </cell>
          <cell r="F3870" t="str">
            <v/>
          </cell>
          <cell r="G3870" t="str">
            <v xml:space="preserve">  .  .</v>
          </cell>
          <cell r="H3870">
            <v>30172.41</v>
          </cell>
          <cell r="I3870">
            <v>0</v>
          </cell>
          <cell r="J3870">
            <v>0</v>
          </cell>
          <cell r="K3870">
            <v>30172.41</v>
          </cell>
          <cell r="L3870">
            <v>0</v>
          </cell>
          <cell r="M3870">
            <v>314.3</v>
          </cell>
          <cell r="N3870">
            <v>314.3</v>
          </cell>
          <cell r="O3870">
            <v>5343.1</v>
          </cell>
          <cell r="P3870">
            <v>24829.31</v>
          </cell>
          <cell r="Q3870">
            <v>150.86000000000001</v>
          </cell>
          <cell r="R3870">
            <v>123</v>
          </cell>
          <cell r="S3870">
            <v>935</v>
          </cell>
          <cell r="T3870" t="str">
            <v>Амортизация Подъем воды</v>
          </cell>
          <cell r="U3870">
            <v>44160</v>
          </cell>
          <cell r="V3870">
            <v>15</v>
          </cell>
          <cell r="W3870">
            <v>9</v>
          </cell>
          <cell r="X3870">
            <v>6</v>
          </cell>
          <cell r="Y3870">
            <v>60</v>
          </cell>
          <cell r="Z3870">
            <v>26496</v>
          </cell>
          <cell r="AA3870">
            <v>17664</v>
          </cell>
          <cell r="AB3870">
            <v>0.71141727257020027</v>
          </cell>
          <cell r="AC3870">
            <v>-8707.2363709301644</v>
          </cell>
          <cell r="AD3870">
            <v>-1541.9263709301631</v>
          </cell>
          <cell r="AE3870">
            <v>21465.173629069835</v>
          </cell>
          <cell r="AF3870">
            <v>3801.1736290698373</v>
          </cell>
          <cell r="AG3870">
            <v>223.59555863614412</v>
          </cell>
          <cell r="AH3870">
            <v>245.33333333333334</v>
          </cell>
        </row>
        <row r="3871">
          <cell r="A3871">
            <v>7358</v>
          </cell>
          <cell r="B3871" t="str">
            <v>Насос К 20/30</v>
          </cell>
          <cell r="C3871">
            <v>12.5</v>
          </cell>
          <cell r="D3871" t="str">
            <v>8</v>
          </cell>
          <cell r="E3871" t="str">
            <v>11.05.05</v>
          </cell>
          <cell r="F3871" t="str">
            <v/>
          </cell>
          <cell r="G3871" t="str">
            <v xml:space="preserve">  .  .</v>
          </cell>
          <cell r="H3871">
            <v>30172.41</v>
          </cell>
          <cell r="I3871">
            <v>0</v>
          </cell>
          <cell r="J3871">
            <v>0</v>
          </cell>
          <cell r="K3871">
            <v>30172.41</v>
          </cell>
          <cell r="L3871">
            <v>0</v>
          </cell>
          <cell r="M3871">
            <v>314.3</v>
          </cell>
          <cell r="N3871">
            <v>314.3</v>
          </cell>
          <cell r="O3871">
            <v>5028.8</v>
          </cell>
          <cell r="P3871">
            <v>25143.61</v>
          </cell>
          <cell r="Q3871">
            <v>150.86000000000001</v>
          </cell>
          <cell r="R3871">
            <v>123</v>
          </cell>
          <cell r="S3871">
            <v>935</v>
          </cell>
          <cell r="T3871" t="str">
            <v>Амортизация Подъем воды</v>
          </cell>
          <cell r="U3871">
            <v>44160</v>
          </cell>
          <cell r="V3871">
            <v>15</v>
          </cell>
          <cell r="W3871">
            <v>9</v>
          </cell>
          <cell r="X3871">
            <v>6</v>
          </cell>
          <cell r="Y3871">
            <v>60</v>
          </cell>
          <cell r="Z3871">
            <v>26496</v>
          </cell>
          <cell r="AA3871">
            <v>17664</v>
          </cell>
          <cell r="AB3871">
            <v>0.7025244187290528</v>
          </cell>
          <cell r="AC3871">
            <v>-8975.5552030953404</v>
          </cell>
          <cell r="AD3871">
            <v>-1495.9452030953394</v>
          </cell>
          <cell r="AE3871">
            <v>21196.854796904659</v>
          </cell>
          <cell r="AF3871">
            <v>3532.8547969046608</v>
          </cell>
          <cell r="AG3871">
            <v>220.8005708010902</v>
          </cell>
          <cell r="AH3871">
            <v>245.33333333333334</v>
          </cell>
        </row>
        <row r="3872">
          <cell r="A3872">
            <v>7359</v>
          </cell>
          <cell r="B3872" t="str">
            <v>Насос К 20/30</v>
          </cell>
          <cell r="C3872">
            <v>12.5</v>
          </cell>
          <cell r="D3872" t="str">
            <v>8</v>
          </cell>
          <cell r="E3872" t="str">
            <v>11.05.05</v>
          </cell>
          <cell r="F3872" t="str">
            <v/>
          </cell>
          <cell r="G3872" t="str">
            <v xml:space="preserve">  .  .</v>
          </cell>
          <cell r="H3872">
            <v>30172.41</v>
          </cell>
          <cell r="I3872">
            <v>0</v>
          </cell>
          <cell r="J3872">
            <v>0</v>
          </cell>
          <cell r="K3872">
            <v>30172.41</v>
          </cell>
          <cell r="L3872">
            <v>0</v>
          </cell>
          <cell r="M3872">
            <v>314.3</v>
          </cell>
          <cell r="N3872">
            <v>314.3</v>
          </cell>
          <cell r="O3872">
            <v>4400.2</v>
          </cell>
          <cell r="P3872">
            <v>25772.21</v>
          </cell>
          <cell r="Q3872">
            <v>150.86000000000001</v>
          </cell>
          <cell r="R3872">
            <v>123</v>
          </cell>
          <cell r="S3872">
            <v>935</v>
          </cell>
          <cell r="T3872" t="str">
            <v>Амортизация Подъем воды</v>
          </cell>
          <cell r="U3872">
            <v>44160</v>
          </cell>
          <cell r="V3872">
            <v>15</v>
          </cell>
          <cell r="W3872">
            <v>9</v>
          </cell>
          <cell r="X3872">
            <v>6</v>
          </cell>
          <cell r="Y3872">
            <v>60</v>
          </cell>
          <cell r="Z3872">
            <v>26496</v>
          </cell>
          <cell r="AA3872">
            <v>17664</v>
          </cell>
          <cell r="AB3872">
            <v>0.6853894175159988</v>
          </cell>
          <cell r="AC3872">
            <v>-9492.5594850461021</v>
          </cell>
          <cell r="AD3872">
            <v>-1384.349485046102</v>
          </cell>
          <cell r="AE3872">
            <v>20679.850514953898</v>
          </cell>
          <cell r="AF3872">
            <v>3015.8505149538978</v>
          </cell>
          <cell r="AG3872">
            <v>215.41510953076977</v>
          </cell>
          <cell r="AH3872">
            <v>245.33333333333334</v>
          </cell>
        </row>
        <row r="3873">
          <cell r="A3873">
            <v>7360</v>
          </cell>
          <cell r="B3873" t="str">
            <v>Насос К 20/30</v>
          </cell>
          <cell r="C3873">
            <v>12.5</v>
          </cell>
          <cell r="D3873" t="str">
            <v>8</v>
          </cell>
          <cell r="E3873" t="str">
            <v>11.05.05</v>
          </cell>
          <cell r="F3873" t="str">
            <v/>
          </cell>
          <cell r="G3873" t="str">
            <v xml:space="preserve">  .  .</v>
          </cell>
          <cell r="H3873">
            <v>30172.41</v>
          </cell>
          <cell r="I3873">
            <v>0</v>
          </cell>
          <cell r="J3873">
            <v>0</v>
          </cell>
          <cell r="K3873">
            <v>30172.41</v>
          </cell>
          <cell r="L3873">
            <v>0</v>
          </cell>
          <cell r="M3873">
            <v>314.3</v>
          </cell>
          <cell r="N3873">
            <v>314.3</v>
          </cell>
          <cell r="O3873">
            <v>3457.3</v>
          </cell>
          <cell r="P3873">
            <v>26715.11</v>
          </cell>
          <cell r="Q3873">
            <v>150.86000000000001</v>
          </cell>
          <cell r="R3873">
            <v>123</v>
          </cell>
          <cell r="S3873">
            <v>935</v>
          </cell>
          <cell r="T3873" t="str">
            <v>Амортизация Очистка сточной жидкости</v>
          </cell>
          <cell r="U3873">
            <v>44160</v>
          </cell>
          <cell r="V3873">
            <v>15</v>
          </cell>
          <cell r="W3873">
            <v>9</v>
          </cell>
          <cell r="X3873">
            <v>6</v>
          </cell>
          <cell r="Y3873">
            <v>60</v>
          </cell>
          <cell r="Z3873">
            <v>26496</v>
          </cell>
          <cell r="AA3873">
            <v>17664</v>
          </cell>
          <cell r="AB3873">
            <v>0.66119884963977316</v>
          </cell>
          <cell r="AC3873">
            <v>-10222.447217140412</v>
          </cell>
          <cell r="AD3873">
            <v>-1171.3372171404121</v>
          </cell>
          <cell r="AE3873">
            <v>19949.962782859588</v>
          </cell>
          <cell r="AF3873">
            <v>2285.9627828595881</v>
          </cell>
          <cell r="AG3873">
            <v>207.81211232145404</v>
          </cell>
          <cell r="AH3873">
            <v>245.33333333333334</v>
          </cell>
        </row>
        <row r="3874">
          <cell r="A3874">
            <v>7361</v>
          </cell>
          <cell r="B3874" t="str">
            <v>Насос К 20/30</v>
          </cell>
          <cell r="C3874">
            <v>12.5</v>
          </cell>
          <cell r="D3874" t="str">
            <v>8</v>
          </cell>
          <cell r="E3874" t="str">
            <v>11.05.05</v>
          </cell>
          <cell r="F3874" t="str">
            <v/>
          </cell>
          <cell r="G3874" t="str">
            <v xml:space="preserve">  .  .</v>
          </cell>
          <cell r="H3874">
            <v>30172.41</v>
          </cell>
          <cell r="I3874">
            <v>0</v>
          </cell>
          <cell r="J3874">
            <v>0</v>
          </cell>
          <cell r="K3874">
            <v>30172.41</v>
          </cell>
          <cell r="L3874">
            <v>0</v>
          </cell>
          <cell r="M3874">
            <v>314.3</v>
          </cell>
          <cell r="N3874">
            <v>314.3</v>
          </cell>
          <cell r="O3874">
            <v>2514.4</v>
          </cell>
          <cell r="P3874">
            <v>27658.01</v>
          </cell>
          <cell r="Q3874">
            <v>150.86000000000001</v>
          </cell>
          <cell r="R3874">
            <v>123</v>
          </cell>
          <cell r="S3874">
            <v>935</v>
          </cell>
          <cell r="T3874" t="str">
            <v>Амортизация Перекачка сточной жидкости</v>
          </cell>
          <cell r="U3874">
            <v>44160</v>
          </cell>
          <cell r="V3874">
            <v>15</v>
          </cell>
          <cell r="W3874">
            <v>9</v>
          </cell>
          <cell r="X3874">
            <v>6</v>
          </cell>
          <cell r="Y3874">
            <v>60</v>
          </cell>
          <cell r="Z3874">
            <v>26496</v>
          </cell>
          <cell r="AA3874">
            <v>17664</v>
          </cell>
          <cell r="AB3874">
            <v>0.63865766192144702</v>
          </cell>
          <cell r="AC3874">
            <v>-10902.569174864711</v>
          </cell>
          <cell r="AD3874">
            <v>-908.55917486471367</v>
          </cell>
          <cell r="AE3874">
            <v>19269.840825135288</v>
          </cell>
          <cell r="AF3874">
            <v>1605.8408251352864</v>
          </cell>
          <cell r="AG3874">
            <v>200.72750859515926</v>
          </cell>
          <cell r="AH3874">
            <v>245.33333333333334</v>
          </cell>
        </row>
        <row r="3875">
          <cell r="A3875">
            <v>7362</v>
          </cell>
          <cell r="B3875" t="str">
            <v>Насос К 20/30</v>
          </cell>
          <cell r="C3875">
            <v>12.5</v>
          </cell>
          <cell r="D3875" t="str">
            <v>8</v>
          </cell>
          <cell r="E3875" t="str">
            <v>11.05.05</v>
          </cell>
          <cell r="F3875" t="str">
            <v/>
          </cell>
          <cell r="G3875" t="str">
            <v xml:space="preserve">  .  .</v>
          </cell>
          <cell r="H3875">
            <v>30172.41</v>
          </cell>
          <cell r="I3875">
            <v>0</v>
          </cell>
          <cell r="J3875">
            <v>0</v>
          </cell>
          <cell r="K3875">
            <v>30172.41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30172.41</v>
          </cell>
          <cell r="Q3875">
            <v>150.86000000000001</v>
          </cell>
          <cell r="R3875">
            <v>123</v>
          </cell>
          <cell r="S3875" t="str">
            <v/>
          </cell>
          <cell r="T3875" t="str">
            <v/>
          </cell>
          <cell r="U3875">
            <v>44160</v>
          </cell>
          <cell r="V3875">
            <v>15</v>
          </cell>
          <cell r="W3875">
            <v>9</v>
          </cell>
          <cell r="X3875">
            <v>6</v>
          </cell>
          <cell r="Y3875">
            <v>60</v>
          </cell>
          <cell r="Z3875">
            <v>26496</v>
          </cell>
          <cell r="AA3875">
            <v>17664</v>
          </cell>
          <cell r="AB3875">
            <v>0.58543550216903462</v>
          </cell>
          <cell r="AC3875">
            <v>-12508.41</v>
          </cell>
          <cell r="AD3875">
            <v>0</v>
          </cell>
          <cell r="AE3875">
            <v>17664</v>
          </cell>
          <cell r="AF3875">
            <v>0</v>
          </cell>
          <cell r="AG3875">
            <v>184</v>
          </cell>
          <cell r="AH3875">
            <v>245.33333333333334</v>
          </cell>
        </row>
        <row r="3876">
          <cell r="A3876">
            <v>7363</v>
          </cell>
          <cell r="B3876" t="str">
            <v>Насос К 20/30</v>
          </cell>
          <cell r="C3876">
            <v>12.5</v>
          </cell>
          <cell r="D3876" t="str">
            <v>8</v>
          </cell>
          <cell r="E3876" t="str">
            <v>11.05.05</v>
          </cell>
          <cell r="F3876" t="str">
            <v/>
          </cell>
          <cell r="G3876" t="str">
            <v xml:space="preserve">  .  .</v>
          </cell>
          <cell r="H3876">
            <v>30172.41</v>
          </cell>
          <cell r="I3876">
            <v>0</v>
          </cell>
          <cell r="J3876">
            <v>0</v>
          </cell>
          <cell r="K3876">
            <v>30172.41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30172.41</v>
          </cell>
          <cell r="Q3876">
            <v>150.86000000000001</v>
          </cell>
          <cell r="R3876">
            <v>123</v>
          </cell>
          <cell r="S3876" t="str">
            <v/>
          </cell>
          <cell r="T3876" t="str">
            <v/>
          </cell>
          <cell r="U3876">
            <v>44160</v>
          </cell>
          <cell r="V3876">
            <v>15</v>
          </cell>
          <cell r="W3876">
            <v>9</v>
          </cell>
          <cell r="X3876">
            <v>6</v>
          </cell>
          <cell r="Y3876">
            <v>60</v>
          </cell>
          <cell r="Z3876">
            <v>26496</v>
          </cell>
          <cell r="AA3876">
            <v>17664</v>
          </cell>
          <cell r="AB3876">
            <v>0.58543550216903462</v>
          </cell>
          <cell r="AC3876">
            <v>-12508.41</v>
          </cell>
          <cell r="AD3876">
            <v>0</v>
          </cell>
          <cell r="AE3876">
            <v>17664</v>
          </cell>
          <cell r="AF3876">
            <v>0</v>
          </cell>
          <cell r="AG3876">
            <v>184</v>
          </cell>
          <cell r="AH3876">
            <v>245.33333333333334</v>
          </cell>
        </row>
        <row r="3877">
          <cell r="A3877">
            <v>7364</v>
          </cell>
          <cell r="B3877" t="str">
            <v>Насос К 20/30</v>
          </cell>
          <cell r="C3877">
            <v>12.5</v>
          </cell>
          <cell r="D3877" t="str">
            <v>8</v>
          </cell>
          <cell r="E3877" t="str">
            <v>11.05.05</v>
          </cell>
          <cell r="F3877" t="str">
            <v/>
          </cell>
          <cell r="G3877" t="str">
            <v xml:space="preserve">  .  .</v>
          </cell>
          <cell r="H3877">
            <v>30172.41</v>
          </cell>
          <cell r="I3877">
            <v>0</v>
          </cell>
          <cell r="J3877">
            <v>0</v>
          </cell>
          <cell r="K3877">
            <v>30172.41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30172.41</v>
          </cell>
          <cell r="Q3877">
            <v>150.86000000000001</v>
          </cell>
          <cell r="R3877">
            <v>123</v>
          </cell>
          <cell r="S3877" t="str">
            <v/>
          </cell>
          <cell r="T3877" t="str">
            <v/>
          </cell>
          <cell r="U3877">
            <v>44160</v>
          </cell>
          <cell r="V3877">
            <v>15</v>
          </cell>
          <cell r="W3877">
            <v>9</v>
          </cell>
          <cell r="X3877">
            <v>6</v>
          </cell>
          <cell r="Y3877">
            <v>60</v>
          </cell>
          <cell r="Z3877">
            <v>26496</v>
          </cell>
          <cell r="AA3877">
            <v>17664</v>
          </cell>
          <cell r="AB3877">
            <v>0.58543550216903462</v>
          </cell>
          <cell r="AC3877">
            <v>-12508.41</v>
          </cell>
          <cell r="AD3877">
            <v>0</v>
          </cell>
          <cell r="AE3877">
            <v>17664</v>
          </cell>
          <cell r="AF3877">
            <v>0</v>
          </cell>
          <cell r="AG3877">
            <v>184</v>
          </cell>
          <cell r="AH3877">
            <v>245.33333333333334</v>
          </cell>
        </row>
        <row r="3878">
          <cell r="A3878">
            <v>7365</v>
          </cell>
          <cell r="B3878" t="str">
            <v>Насос К 20/30</v>
          </cell>
          <cell r="C3878">
            <v>12.5</v>
          </cell>
          <cell r="D3878" t="str">
            <v>8</v>
          </cell>
          <cell r="E3878" t="str">
            <v>11.05.05</v>
          </cell>
          <cell r="F3878" t="str">
            <v/>
          </cell>
          <cell r="G3878" t="str">
            <v xml:space="preserve">  .  .</v>
          </cell>
          <cell r="H3878">
            <v>30172.41</v>
          </cell>
          <cell r="I3878">
            <v>0</v>
          </cell>
          <cell r="J3878">
            <v>0</v>
          </cell>
          <cell r="K3878">
            <v>30172.41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30172.41</v>
          </cell>
          <cell r="Q3878">
            <v>150.86000000000001</v>
          </cell>
          <cell r="R3878">
            <v>123</v>
          </cell>
          <cell r="S3878" t="str">
            <v/>
          </cell>
          <cell r="T3878" t="str">
            <v/>
          </cell>
          <cell r="U3878">
            <v>44160</v>
          </cell>
          <cell r="V3878">
            <v>15</v>
          </cell>
          <cell r="W3878">
            <v>9</v>
          </cell>
          <cell r="X3878">
            <v>6</v>
          </cell>
          <cell r="Y3878">
            <v>60</v>
          </cell>
          <cell r="Z3878">
            <v>26496</v>
          </cell>
          <cell r="AA3878">
            <v>17664</v>
          </cell>
          <cell r="AB3878">
            <v>0.58543550216903462</v>
          </cell>
          <cell r="AC3878">
            <v>-12508.41</v>
          </cell>
          <cell r="AD3878">
            <v>0</v>
          </cell>
          <cell r="AE3878">
            <v>17664</v>
          </cell>
          <cell r="AF3878">
            <v>0</v>
          </cell>
          <cell r="AG3878">
            <v>184</v>
          </cell>
          <cell r="AH3878">
            <v>245.33333333333334</v>
          </cell>
        </row>
        <row r="3879">
          <cell r="A3879">
            <v>7366</v>
          </cell>
          <cell r="B3879" t="str">
            <v>Блок управления уровня БКС</v>
          </cell>
          <cell r="C3879">
            <v>10</v>
          </cell>
          <cell r="D3879" t="str">
            <v>10</v>
          </cell>
          <cell r="E3879" t="str">
            <v>11.05.05</v>
          </cell>
          <cell r="F3879" t="str">
            <v/>
          </cell>
          <cell r="G3879" t="str">
            <v xml:space="preserve">  .  .</v>
          </cell>
          <cell r="H3879">
            <v>18774.25</v>
          </cell>
          <cell r="I3879">
            <v>0</v>
          </cell>
          <cell r="J3879">
            <v>0</v>
          </cell>
          <cell r="K3879">
            <v>18774.25</v>
          </cell>
          <cell r="L3879">
            <v>0</v>
          </cell>
          <cell r="M3879">
            <v>156.44999999999999</v>
          </cell>
          <cell r="N3879">
            <v>156.44999999999999</v>
          </cell>
          <cell r="O3879">
            <v>4535.49</v>
          </cell>
          <cell r="P3879">
            <v>14238.76</v>
          </cell>
          <cell r="Q3879">
            <v>93.87</v>
          </cell>
          <cell r="R3879">
            <v>123</v>
          </cell>
          <cell r="S3879">
            <v>935</v>
          </cell>
          <cell r="T3879" t="str">
            <v>Амортизация Перекачка сточной жидкости</v>
          </cell>
          <cell r="U3879">
            <v>23000</v>
          </cell>
          <cell r="V3879">
            <v>19</v>
          </cell>
          <cell r="W3879">
            <v>11</v>
          </cell>
          <cell r="X3879">
            <v>8</v>
          </cell>
          <cell r="Y3879">
            <v>57.894736842105267</v>
          </cell>
          <cell r="Z3879">
            <v>13315.789473684212</v>
          </cell>
          <cell r="AA3879">
            <v>9684.2105263157882</v>
          </cell>
          <cell r="AB3879">
            <v>0.68013018874647713</v>
          </cell>
          <cell r="AC3879">
            <v>-6005.3158039264526</v>
          </cell>
          <cell r="AD3879">
            <v>-1450.7663302422402</v>
          </cell>
          <cell r="AE3879">
            <v>12768.934196073547</v>
          </cell>
          <cell r="AF3879">
            <v>3084.7236697577596</v>
          </cell>
          <cell r="AG3879">
            <v>106.40778496727955</v>
          </cell>
          <cell r="AH3879">
            <v>100.87719298245615</v>
          </cell>
        </row>
        <row r="3880">
          <cell r="A3880">
            <v>7367</v>
          </cell>
          <cell r="B3880" t="str">
            <v>Блок управления уровня БСК</v>
          </cell>
          <cell r="C3880">
            <v>10</v>
          </cell>
          <cell r="D3880" t="str">
            <v>10</v>
          </cell>
          <cell r="E3880" t="str">
            <v>11.05.05</v>
          </cell>
          <cell r="F3880" t="str">
            <v/>
          </cell>
          <cell r="G3880" t="str">
            <v xml:space="preserve">  .  .</v>
          </cell>
          <cell r="H3880">
            <v>18774.25</v>
          </cell>
          <cell r="I3880">
            <v>0</v>
          </cell>
          <cell r="J3880">
            <v>0</v>
          </cell>
          <cell r="K3880">
            <v>18774.25</v>
          </cell>
          <cell r="L3880">
            <v>0</v>
          </cell>
          <cell r="M3880">
            <v>156.44999999999999</v>
          </cell>
          <cell r="N3880">
            <v>156.44999999999999</v>
          </cell>
          <cell r="O3880">
            <v>4535.49</v>
          </cell>
          <cell r="P3880">
            <v>14238.76</v>
          </cell>
          <cell r="Q3880">
            <v>93.87</v>
          </cell>
          <cell r="R3880">
            <v>123</v>
          </cell>
          <cell r="S3880">
            <v>935</v>
          </cell>
          <cell r="T3880" t="str">
            <v>Амортизация Перекачка сточной жидкости</v>
          </cell>
          <cell r="U3880">
            <v>23000</v>
          </cell>
          <cell r="V3880">
            <v>19</v>
          </cell>
          <cell r="W3880">
            <v>11</v>
          </cell>
          <cell r="X3880">
            <v>8</v>
          </cell>
          <cell r="Y3880">
            <v>57.894736842105267</v>
          </cell>
          <cell r="Z3880">
            <v>13315.789473684212</v>
          </cell>
          <cell r="AA3880">
            <v>9684.2105263157882</v>
          </cell>
          <cell r="AB3880">
            <v>0.68013018874647713</v>
          </cell>
          <cell r="AC3880">
            <v>-6005.3158039264526</v>
          </cell>
          <cell r="AD3880">
            <v>-1450.7663302422402</v>
          </cell>
          <cell r="AE3880">
            <v>12768.934196073547</v>
          </cell>
          <cell r="AF3880">
            <v>3084.7236697577596</v>
          </cell>
          <cell r="AG3880">
            <v>106.40778496727955</v>
          </cell>
          <cell r="AH3880">
            <v>100.87719298245615</v>
          </cell>
        </row>
        <row r="3881">
          <cell r="A3881">
            <v>7368</v>
          </cell>
          <cell r="B3881" t="str">
            <v>Блок упрвления уровня БКС</v>
          </cell>
          <cell r="C3881">
            <v>10</v>
          </cell>
          <cell r="D3881" t="str">
            <v>10</v>
          </cell>
          <cell r="E3881" t="str">
            <v>11.05.05</v>
          </cell>
          <cell r="F3881" t="str">
            <v/>
          </cell>
          <cell r="G3881" t="str">
            <v xml:space="preserve">  .  .</v>
          </cell>
          <cell r="H3881">
            <v>18774.25</v>
          </cell>
          <cell r="I3881">
            <v>0</v>
          </cell>
          <cell r="J3881">
            <v>0</v>
          </cell>
          <cell r="K3881">
            <v>18774.25</v>
          </cell>
          <cell r="L3881">
            <v>0</v>
          </cell>
          <cell r="M3881">
            <v>156.44999999999999</v>
          </cell>
          <cell r="N3881">
            <v>156.44999999999999</v>
          </cell>
          <cell r="O3881">
            <v>4535.49</v>
          </cell>
          <cell r="P3881">
            <v>14238.76</v>
          </cell>
          <cell r="Q3881">
            <v>93.87</v>
          </cell>
          <cell r="R3881">
            <v>123</v>
          </cell>
          <cell r="S3881">
            <v>935</v>
          </cell>
          <cell r="T3881" t="str">
            <v>Амортизация Перекачка сточной жидкости</v>
          </cell>
          <cell r="U3881">
            <v>4000</v>
          </cell>
          <cell r="V3881">
            <v>19</v>
          </cell>
          <cell r="W3881">
            <v>11</v>
          </cell>
          <cell r="X3881">
            <v>8</v>
          </cell>
          <cell r="Y3881">
            <v>57.894736842105267</v>
          </cell>
          <cell r="Z3881">
            <v>2315.7894736842104</v>
          </cell>
          <cell r="AA3881">
            <v>1684.2105263157896</v>
          </cell>
          <cell r="AB3881">
            <v>0.11828351108634387</v>
          </cell>
          <cell r="AC3881">
            <v>-16553.56579198721</v>
          </cell>
          <cell r="AD3881">
            <v>-3999.0163183029981</v>
          </cell>
          <cell r="AE3881">
            <v>2220.6842080127899</v>
          </cell>
          <cell r="AF3881">
            <v>536.47368169700167</v>
          </cell>
          <cell r="AG3881">
            <v>18.505701733439917</v>
          </cell>
          <cell r="AH3881">
            <v>17.543859649122805</v>
          </cell>
        </row>
        <row r="3882">
          <cell r="A3882">
            <v>7369</v>
          </cell>
          <cell r="B3882" t="str">
            <v>Таль 5 тн</v>
          </cell>
          <cell r="C3882">
            <v>15</v>
          </cell>
          <cell r="D3882" t="str">
            <v>7</v>
          </cell>
          <cell r="E3882" t="str">
            <v>11.05.05</v>
          </cell>
          <cell r="F3882" t="str">
            <v/>
          </cell>
          <cell r="G3882" t="str">
            <v xml:space="preserve">  .  .</v>
          </cell>
          <cell r="H3882">
            <v>75000.08</v>
          </cell>
          <cell r="I3882">
            <v>0</v>
          </cell>
          <cell r="J3882">
            <v>0</v>
          </cell>
          <cell r="K3882">
            <v>75000.08</v>
          </cell>
          <cell r="L3882">
            <v>0</v>
          </cell>
          <cell r="M3882">
            <v>937.5</v>
          </cell>
          <cell r="N3882">
            <v>937.5</v>
          </cell>
          <cell r="O3882">
            <v>27178.12</v>
          </cell>
          <cell r="P3882">
            <v>47821.96</v>
          </cell>
          <cell r="Q3882">
            <v>375</v>
          </cell>
          <cell r="R3882">
            <v>123</v>
          </cell>
          <cell r="S3882">
            <v>935</v>
          </cell>
          <cell r="T3882" t="str">
            <v>Амортизация Перекачка сточной жидкости</v>
          </cell>
          <cell r="U3882">
            <v>105000</v>
          </cell>
          <cell r="V3882">
            <v>7</v>
          </cell>
          <cell r="W3882">
            <v>2</v>
          </cell>
          <cell r="X3882">
            <v>5</v>
          </cell>
          <cell r="Y3882">
            <v>28.571428571428569</v>
          </cell>
          <cell r="Z3882">
            <v>30000</v>
          </cell>
          <cell r="AA3882">
            <v>75000</v>
          </cell>
          <cell r="AB3882">
            <v>1.5683171496944082</v>
          </cell>
          <cell r="AC3882">
            <v>42623.831692452586</v>
          </cell>
          <cell r="AD3882">
            <v>15445.791692452589</v>
          </cell>
          <cell r="AE3882">
            <v>117623.91169245259</v>
          </cell>
          <cell r="AF3882">
            <v>42623.911692452588</v>
          </cell>
          <cell r="AG3882">
            <v>1470.2988961556573</v>
          </cell>
          <cell r="AH3882">
            <v>1250</v>
          </cell>
        </row>
        <row r="3883">
          <cell r="A3883">
            <v>7370</v>
          </cell>
          <cell r="B3883" t="str">
            <v>Таль 5тн</v>
          </cell>
          <cell r="C3883">
            <v>15</v>
          </cell>
          <cell r="D3883" t="str">
            <v>7</v>
          </cell>
          <cell r="E3883" t="str">
            <v>11.05.05</v>
          </cell>
          <cell r="F3883" t="str">
            <v/>
          </cell>
          <cell r="G3883" t="str">
            <v xml:space="preserve">  .  .</v>
          </cell>
          <cell r="H3883">
            <v>75000.08</v>
          </cell>
          <cell r="I3883">
            <v>0</v>
          </cell>
          <cell r="J3883">
            <v>0</v>
          </cell>
          <cell r="K3883">
            <v>75000.08</v>
          </cell>
          <cell r="L3883">
            <v>0</v>
          </cell>
          <cell r="M3883">
            <v>937.5</v>
          </cell>
          <cell r="N3883">
            <v>937.5</v>
          </cell>
          <cell r="O3883">
            <v>27178.12</v>
          </cell>
          <cell r="P3883">
            <v>47821.96</v>
          </cell>
          <cell r="Q3883">
            <v>375</v>
          </cell>
          <cell r="R3883">
            <v>123</v>
          </cell>
          <cell r="S3883">
            <v>935</v>
          </cell>
          <cell r="T3883" t="str">
            <v>Амортизация Перекачка сточной жидкости</v>
          </cell>
          <cell r="U3883">
            <v>105000</v>
          </cell>
          <cell r="V3883">
            <v>7</v>
          </cell>
          <cell r="W3883">
            <v>2</v>
          </cell>
          <cell r="X3883">
            <v>5</v>
          </cell>
          <cell r="Y3883">
            <v>28.571428571428569</v>
          </cell>
          <cell r="Z3883">
            <v>30000</v>
          </cell>
          <cell r="AA3883">
            <v>75000</v>
          </cell>
          <cell r="AB3883">
            <v>1.5683171496944082</v>
          </cell>
          <cell r="AC3883">
            <v>42623.831692452586</v>
          </cell>
          <cell r="AD3883">
            <v>15445.791692452589</v>
          </cell>
          <cell r="AE3883">
            <v>117623.91169245259</v>
          </cell>
          <cell r="AF3883">
            <v>42623.911692452588</v>
          </cell>
          <cell r="AG3883">
            <v>1470.2988961556573</v>
          </cell>
          <cell r="AH3883">
            <v>1250</v>
          </cell>
        </row>
        <row r="3884">
          <cell r="A3884">
            <v>7371</v>
          </cell>
          <cell r="B3884" t="str">
            <v>Насос СДВ 2700 с эл.двиг. ВАН-118/23-8 400Квт</v>
          </cell>
          <cell r="C3884">
            <v>20</v>
          </cell>
          <cell r="D3884" t="str">
            <v>5</v>
          </cell>
          <cell r="E3884" t="str">
            <v>11.05.05</v>
          </cell>
          <cell r="F3884" t="str">
            <v/>
          </cell>
          <cell r="G3884" t="str">
            <v xml:space="preserve">  .  .</v>
          </cell>
          <cell r="H3884">
            <v>5114942.59</v>
          </cell>
          <cell r="I3884">
            <v>0</v>
          </cell>
          <cell r="J3884">
            <v>0</v>
          </cell>
          <cell r="K3884">
            <v>5114942.59</v>
          </cell>
          <cell r="L3884">
            <v>0</v>
          </cell>
          <cell r="M3884">
            <v>85249.04</v>
          </cell>
          <cell r="N3884">
            <v>85249.04</v>
          </cell>
          <cell r="O3884">
            <v>2471369.6800000002</v>
          </cell>
          <cell r="P3884">
            <v>2643572.91</v>
          </cell>
          <cell r="Q3884">
            <v>25574.71</v>
          </cell>
          <cell r="R3884">
            <v>123</v>
          </cell>
          <cell r="S3884">
            <v>935</v>
          </cell>
          <cell r="T3884" t="str">
            <v>Амортизация Перекачка сточной жидкости</v>
          </cell>
          <cell r="U3884">
            <v>5750000</v>
          </cell>
          <cell r="V3884">
            <v>16</v>
          </cell>
          <cell r="W3884">
            <v>6</v>
          </cell>
          <cell r="X3884">
            <v>10</v>
          </cell>
          <cell r="Y3884">
            <v>37.5</v>
          </cell>
          <cell r="Z3884">
            <v>2156250</v>
          </cell>
          <cell r="AA3884">
            <v>3593750</v>
          </cell>
          <cell r="AB3884">
            <v>1.3594291220059445</v>
          </cell>
          <cell r="AC3884">
            <v>1838459.3242345117</v>
          </cell>
          <cell r="AD3884">
            <v>888282.23423451185</v>
          </cell>
          <cell r="AE3884">
            <v>6953401.9142345116</v>
          </cell>
          <cell r="AF3884">
            <v>3359651.914234512</v>
          </cell>
          <cell r="AG3884">
            <v>115890.03190390853</v>
          </cell>
          <cell r="AH3884">
            <v>29947.916666666668</v>
          </cell>
        </row>
        <row r="3885">
          <cell r="A3885">
            <v>7372</v>
          </cell>
          <cell r="B3885" t="str">
            <v>Насос СД 2400/75с с эл.двигат.СДН-2-16-36-8УЗ 800к</v>
          </cell>
          <cell r="C3885">
            <v>20</v>
          </cell>
          <cell r="D3885" t="str">
            <v>5</v>
          </cell>
          <cell r="E3885" t="str">
            <v>11.05.05</v>
          </cell>
          <cell r="F3885" t="str">
            <v/>
          </cell>
          <cell r="G3885" t="str">
            <v xml:space="preserve">  .  .</v>
          </cell>
          <cell r="H3885">
            <v>4942528.7</v>
          </cell>
          <cell r="I3885">
            <v>0</v>
          </cell>
          <cell r="J3885">
            <v>0</v>
          </cell>
          <cell r="K3885">
            <v>4942528.7</v>
          </cell>
          <cell r="L3885">
            <v>0</v>
          </cell>
          <cell r="M3885">
            <v>82375.48</v>
          </cell>
          <cell r="N3885">
            <v>82375.48</v>
          </cell>
          <cell r="O3885">
            <v>2388065.16</v>
          </cell>
          <cell r="P3885">
            <v>2554463.54</v>
          </cell>
          <cell r="Q3885">
            <v>24712.639999999999</v>
          </cell>
          <cell r="R3885">
            <v>123</v>
          </cell>
          <cell r="S3885">
            <v>935</v>
          </cell>
          <cell r="T3885" t="str">
            <v>Амортизация Перекачка сточной жидкости</v>
          </cell>
          <cell r="U3885">
            <v>8200000</v>
          </cell>
          <cell r="V3885">
            <v>16</v>
          </cell>
          <cell r="W3885">
            <v>6</v>
          </cell>
          <cell r="X3885">
            <v>10</v>
          </cell>
          <cell r="Y3885">
            <v>37.5</v>
          </cell>
          <cell r="Z3885">
            <v>3075000</v>
          </cell>
          <cell r="AA3885">
            <v>5125000</v>
          </cell>
          <cell r="AB3885">
            <v>2.0062920921548955</v>
          </cell>
          <cell r="AC3885">
            <v>4973627.5460586166</v>
          </cell>
          <cell r="AD3885">
            <v>2403091.0860586157</v>
          </cell>
          <cell r="AE3885">
            <v>9916156.2460586168</v>
          </cell>
          <cell r="AF3885">
            <v>4791156.2460586159</v>
          </cell>
          <cell r="AG3885">
            <v>165269.27076764361</v>
          </cell>
          <cell r="AH3885">
            <v>42708.333333333336</v>
          </cell>
        </row>
        <row r="3886">
          <cell r="A3886">
            <v>7373</v>
          </cell>
          <cell r="B3886" t="str">
            <v>Эл двигатель СДН 2-16-36-8УЗ 800 Квт</v>
          </cell>
          <cell r="C3886">
            <v>10</v>
          </cell>
          <cell r="D3886" t="str">
            <v>10</v>
          </cell>
          <cell r="E3886" t="str">
            <v>27.01.06</v>
          </cell>
          <cell r="F3886" t="str">
            <v/>
          </cell>
          <cell r="G3886" t="str">
            <v xml:space="preserve">  .  .</v>
          </cell>
          <cell r="H3886">
            <v>3872126.53</v>
          </cell>
          <cell r="I3886">
            <v>0</v>
          </cell>
          <cell r="J3886">
            <v>0</v>
          </cell>
          <cell r="K3886">
            <v>3872126.53</v>
          </cell>
          <cell r="L3886">
            <v>0</v>
          </cell>
          <cell r="M3886">
            <v>32267.72</v>
          </cell>
          <cell r="N3886">
            <v>32267.72</v>
          </cell>
          <cell r="O3886">
            <v>935441.2</v>
          </cell>
          <cell r="P3886">
            <v>2936685.33</v>
          </cell>
          <cell r="Q3886">
            <v>19360.63</v>
          </cell>
          <cell r="R3886">
            <v>123</v>
          </cell>
          <cell r="S3886">
            <v>935</v>
          </cell>
          <cell r="T3886" t="str">
            <v>Амортизация Перекачка сточной жидкости</v>
          </cell>
          <cell r="U3886">
            <v>4500000</v>
          </cell>
          <cell r="V3886">
            <v>17</v>
          </cell>
          <cell r="W3886">
            <v>2</v>
          </cell>
          <cell r="X3886">
            <v>15</v>
          </cell>
          <cell r="Y3886">
            <v>11.76470588235294</v>
          </cell>
          <cell r="Z3886">
            <v>529411.76470588229</v>
          </cell>
          <cell r="AA3886">
            <v>3970588.2352941176</v>
          </cell>
          <cell r="AB3886">
            <v>1.3520645861278291</v>
          </cell>
          <cell r="AC3886">
            <v>1363238.6242190371</v>
          </cell>
          <cell r="AD3886">
            <v>329335.71892491984</v>
          </cell>
          <cell r="AE3886">
            <v>5235365.1542190369</v>
          </cell>
          <cell r="AF3886">
            <v>1264776.9189249198</v>
          </cell>
          <cell r="AG3886">
            <v>43628.042951825315</v>
          </cell>
          <cell r="AH3886">
            <v>22058.823529411766</v>
          </cell>
        </row>
        <row r="3887">
          <cell r="A3887">
            <v>7374</v>
          </cell>
          <cell r="B3887" t="str">
            <v>Трансформатор сварочный</v>
          </cell>
          <cell r="C3887">
            <v>10</v>
          </cell>
          <cell r="D3887" t="str">
            <v>10</v>
          </cell>
          <cell r="E3887" t="str">
            <v>11.05.05</v>
          </cell>
          <cell r="F3887" t="str">
            <v/>
          </cell>
          <cell r="G3887" t="str">
            <v xml:space="preserve">  .  .</v>
          </cell>
          <cell r="H3887">
            <v>44166.62</v>
          </cell>
          <cell r="I3887">
            <v>0</v>
          </cell>
          <cell r="J3887">
            <v>0</v>
          </cell>
          <cell r="K3887">
            <v>44166.62</v>
          </cell>
          <cell r="L3887">
            <v>0</v>
          </cell>
          <cell r="M3887">
            <v>368.06</v>
          </cell>
          <cell r="N3887">
            <v>368.06</v>
          </cell>
          <cell r="O3887">
            <v>10670.04</v>
          </cell>
          <cell r="P3887">
            <v>33496.58</v>
          </cell>
          <cell r="Q3887">
            <v>220.83</v>
          </cell>
          <cell r="R3887">
            <v>123</v>
          </cell>
          <cell r="S3887">
            <v>935</v>
          </cell>
          <cell r="T3887" t="str">
            <v>амортизация (Очистка воды)</v>
          </cell>
          <cell r="U3887">
            <v>60000</v>
          </cell>
          <cell r="V3887">
            <v>10</v>
          </cell>
          <cell r="W3887">
            <v>2</v>
          </cell>
          <cell r="X3887">
            <v>8</v>
          </cell>
          <cell r="Y3887">
            <v>20</v>
          </cell>
          <cell r="Z3887">
            <v>12000</v>
          </cell>
          <cell r="AA3887">
            <v>48000</v>
          </cell>
          <cell r="AB3887">
            <v>1.4329821133978453</v>
          </cell>
          <cell r="AC3887">
            <v>19123.356469239545</v>
          </cell>
          <cell r="AD3887">
            <v>4619.9364692395466</v>
          </cell>
          <cell r="AE3887">
            <v>63289.976469239547</v>
          </cell>
          <cell r="AF3887">
            <v>15289.976469239547</v>
          </cell>
          <cell r="AG3887">
            <v>527.41647057699618</v>
          </cell>
          <cell r="AH3887">
            <v>500</v>
          </cell>
        </row>
        <row r="3888">
          <cell r="A3888">
            <v>7375</v>
          </cell>
          <cell r="B3888" t="str">
            <v>Испытательный трансформатор</v>
          </cell>
          <cell r="C3888">
            <v>10</v>
          </cell>
          <cell r="D3888" t="str">
            <v>10</v>
          </cell>
          <cell r="E3888" t="str">
            <v>11.05.05</v>
          </cell>
          <cell r="F3888" t="str">
            <v/>
          </cell>
          <cell r="G3888" t="str">
            <v xml:space="preserve">  .  .</v>
          </cell>
          <cell r="H3888">
            <v>24500</v>
          </cell>
          <cell r="I3888">
            <v>0</v>
          </cell>
          <cell r="J3888">
            <v>0</v>
          </cell>
          <cell r="K3888">
            <v>24500</v>
          </cell>
          <cell r="L3888">
            <v>0</v>
          </cell>
          <cell r="M3888">
            <v>204.17</v>
          </cell>
          <cell r="N3888">
            <v>204.17</v>
          </cell>
          <cell r="O3888">
            <v>5918.89</v>
          </cell>
          <cell r="P3888">
            <v>18581.11</v>
          </cell>
          <cell r="Q3888">
            <v>122.5</v>
          </cell>
          <cell r="R3888">
            <v>123</v>
          </cell>
          <cell r="S3888">
            <v>935</v>
          </cell>
          <cell r="T3888" t="str">
            <v>Амортизация Подъем воды</v>
          </cell>
          <cell r="U3888">
            <v>600000</v>
          </cell>
          <cell r="V3888">
            <v>19</v>
          </cell>
          <cell r="W3888">
            <v>11</v>
          </cell>
          <cell r="X3888">
            <v>8</v>
          </cell>
          <cell r="Y3888">
            <v>57.894736842105267</v>
          </cell>
          <cell r="Z3888">
            <v>347368.42105263157</v>
          </cell>
          <cell r="AA3888">
            <v>252631.57894736843</v>
          </cell>
          <cell r="AB3888">
            <v>13.59615108824868</v>
          </cell>
          <cell r="AC3888">
            <v>308605.70166209264</v>
          </cell>
          <cell r="AD3888">
            <v>74555.232714724232</v>
          </cell>
          <cell r="AE3888">
            <v>333105.70166209264</v>
          </cell>
          <cell r="AF3888">
            <v>80474.122714724232</v>
          </cell>
          <cell r="AG3888">
            <v>2775.8808471841057</v>
          </cell>
          <cell r="AH3888">
            <v>2631.5789473684213</v>
          </cell>
        </row>
        <row r="3889">
          <cell r="A3889">
            <v>7376</v>
          </cell>
          <cell r="B3889" t="str">
            <v>МВ EliteGroup CPU P4 1.7 Mb, Samsung 753S 17</v>
          </cell>
          <cell r="C3889">
            <v>30</v>
          </cell>
          <cell r="D3889" t="str">
            <v>3</v>
          </cell>
          <cell r="E3889" t="str">
            <v>11.05.05</v>
          </cell>
          <cell r="F3889" t="str">
            <v/>
          </cell>
          <cell r="G3889" t="str">
            <v xml:space="preserve">  .  .</v>
          </cell>
          <cell r="H3889">
            <v>69252.69</v>
          </cell>
          <cell r="I3889">
            <v>0</v>
          </cell>
          <cell r="J3889">
            <v>0</v>
          </cell>
          <cell r="K3889">
            <v>69252.69</v>
          </cell>
          <cell r="L3889">
            <v>0</v>
          </cell>
          <cell r="M3889">
            <v>1731.32</v>
          </cell>
          <cell r="N3889">
            <v>1731.32</v>
          </cell>
          <cell r="O3889">
            <v>50190.96</v>
          </cell>
          <cell r="P3889">
            <v>19061.73</v>
          </cell>
          <cell r="Q3889">
            <v>346.26</v>
          </cell>
          <cell r="R3889">
            <v>123</v>
          </cell>
          <cell r="S3889">
            <v>821.1</v>
          </cell>
          <cell r="T3889" t="str">
            <v>Амортизация Водопровод</v>
          </cell>
          <cell r="U3889">
            <v>75000</v>
          </cell>
          <cell r="V3889">
            <v>3</v>
          </cell>
          <cell r="W3889">
            <v>2</v>
          </cell>
          <cell r="X3889">
            <v>1</v>
          </cell>
          <cell r="Y3889">
            <v>66.666666666666657</v>
          </cell>
          <cell r="Z3889">
            <v>50000</v>
          </cell>
          <cell r="AA3889">
            <v>25000</v>
          </cell>
          <cell r="AB3889">
            <v>1.3115283869827135</v>
          </cell>
          <cell r="AC3889">
            <v>21574.178809913894</v>
          </cell>
          <cell r="AD3889">
            <v>15635.908809913897</v>
          </cell>
          <cell r="AE3889">
            <v>90826.868809913896</v>
          </cell>
          <cell r="AF3889">
            <v>65826.868809913896</v>
          </cell>
          <cell r="AG3889">
            <v>2270.6717202478471</v>
          </cell>
          <cell r="AH3889">
            <v>2083.3333333333335</v>
          </cell>
        </row>
        <row r="3890">
          <cell r="A3890">
            <v>7377</v>
          </cell>
          <cell r="B3890" t="str">
            <v>МВ EliteGroup CPU P4 1.7 Mb, Samsung 753S 17</v>
          </cell>
          <cell r="C3890">
            <v>30</v>
          </cell>
          <cell r="D3890" t="str">
            <v>3</v>
          </cell>
          <cell r="E3890" t="str">
            <v>11.05.05</v>
          </cell>
          <cell r="F3890" t="str">
            <v/>
          </cell>
          <cell r="G3890" t="str">
            <v xml:space="preserve">  .  .</v>
          </cell>
          <cell r="H3890">
            <v>69252.69</v>
          </cell>
          <cell r="I3890">
            <v>0</v>
          </cell>
          <cell r="J3890">
            <v>0</v>
          </cell>
          <cell r="K3890">
            <v>69252.69</v>
          </cell>
          <cell r="L3890">
            <v>0</v>
          </cell>
          <cell r="M3890">
            <v>1731.32</v>
          </cell>
          <cell r="N3890">
            <v>1731.32</v>
          </cell>
          <cell r="O3890">
            <v>50190.96</v>
          </cell>
          <cell r="P3890">
            <v>19061.73</v>
          </cell>
          <cell r="Q3890">
            <v>346.26</v>
          </cell>
          <cell r="R3890">
            <v>123</v>
          </cell>
          <cell r="S3890">
            <v>821.1</v>
          </cell>
          <cell r="T3890" t="str">
            <v>амортизация (канализация)</v>
          </cell>
          <cell r="U3890">
            <v>75000</v>
          </cell>
          <cell r="V3890">
            <v>3</v>
          </cell>
          <cell r="W3890">
            <v>2</v>
          </cell>
          <cell r="X3890">
            <v>1</v>
          </cell>
          <cell r="Y3890">
            <v>66.666666666666657</v>
          </cell>
          <cell r="Z3890">
            <v>50000</v>
          </cell>
          <cell r="AA3890">
            <v>25000</v>
          </cell>
          <cell r="AB3890">
            <v>1.3115283869827135</v>
          </cell>
          <cell r="AC3890">
            <v>21574.178809913894</v>
          </cell>
          <cell r="AD3890">
            <v>15635.908809913897</v>
          </cell>
          <cell r="AE3890">
            <v>90826.868809913896</v>
          </cell>
          <cell r="AF3890">
            <v>65826.868809913896</v>
          </cell>
          <cell r="AG3890">
            <v>2270.6717202478471</v>
          </cell>
          <cell r="AH3890">
            <v>2083.3333333333335</v>
          </cell>
        </row>
        <row r="3891">
          <cell r="A3891">
            <v>7378</v>
          </cell>
          <cell r="B3891" t="str">
            <v>MB EliteGroup,CPUP4 1.7Mhz, RamDDR128 Mb, Daewoo15</v>
          </cell>
          <cell r="C3891">
            <v>30</v>
          </cell>
          <cell r="D3891" t="str">
            <v>3</v>
          </cell>
          <cell r="E3891" t="str">
            <v>11.05.05</v>
          </cell>
          <cell r="F3891" t="str">
            <v/>
          </cell>
          <cell r="G3891" t="str">
            <v xml:space="preserve">  .  .</v>
          </cell>
          <cell r="H3891">
            <v>59100.14</v>
          </cell>
          <cell r="I3891">
            <v>0</v>
          </cell>
          <cell r="J3891">
            <v>0</v>
          </cell>
          <cell r="K3891">
            <v>59100.14</v>
          </cell>
          <cell r="L3891">
            <v>0</v>
          </cell>
          <cell r="M3891">
            <v>1477.5</v>
          </cell>
          <cell r="N3891">
            <v>1477.5</v>
          </cell>
          <cell r="O3891">
            <v>42832.74</v>
          </cell>
          <cell r="P3891">
            <v>16267.4</v>
          </cell>
          <cell r="Q3891">
            <v>295.5</v>
          </cell>
          <cell r="R3891">
            <v>123</v>
          </cell>
          <cell r="S3891">
            <v>821.1</v>
          </cell>
          <cell r="T3891" t="str">
            <v>Амортизация Водопровод</v>
          </cell>
          <cell r="U3891">
            <v>54000</v>
          </cell>
          <cell r="V3891">
            <v>3</v>
          </cell>
          <cell r="W3891">
            <v>2</v>
          </cell>
          <cell r="X3891">
            <v>1</v>
          </cell>
          <cell r="Y3891">
            <v>66.666666666666657</v>
          </cell>
          <cell r="Z3891">
            <v>36000</v>
          </cell>
          <cell r="AA3891">
            <v>18000</v>
          </cell>
          <cell r="AB3891">
            <v>1.1065074935146366</v>
          </cell>
          <cell r="AC3891">
            <v>6294.6077777641185</v>
          </cell>
          <cell r="AD3891">
            <v>4562.0077777641127</v>
          </cell>
          <cell r="AE3891">
            <v>65394.747777764118</v>
          </cell>
          <cell r="AF3891">
            <v>47394.747777764111</v>
          </cell>
          <cell r="AG3891">
            <v>1634.8686944441031</v>
          </cell>
          <cell r="AH3891">
            <v>1500</v>
          </cell>
        </row>
        <row r="3892">
          <cell r="A3892">
            <v>7379</v>
          </cell>
          <cell r="B3892" t="str">
            <v>MB EliteGroup,CPUP4 1.7Mhz, RamDDR128 Mb, Daewoo15</v>
          </cell>
          <cell r="C3892">
            <v>30</v>
          </cell>
          <cell r="D3892" t="str">
            <v>3</v>
          </cell>
          <cell r="E3892" t="str">
            <v>11.05.05</v>
          </cell>
          <cell r="F3892" t="str">
            <v/>
          </cell>
          <cell r="G3892" t="str">
            <v xml:space="preserve">  .  .</v>
          </cell>
          <cell r="H3892">
            <v>59100.14</v>
          </cell>
          <cell r="I3892">
            <v>0</v>
          </cell>
          <cell r="J3892">
            <v>0</v>
          </cell>
          <cell r="K3892">
            <v>59100.14</v>
          </cell>
          <cell r="L3892">
            <v>0</v>
          </cell>
          <cell r="M3892">
            <v>1477.5</v>
          </cell>
          <cell r="N3892">
            <v>1477.5</v>
          </cell>
          <cell r="O3892">
            <v>42832.74</v>
          </cell>
          <cell r="P3892">
            <v>16267.4</v>
          </cell>
          <cell r="Q3892">
            <v>295.5</v>
          </cell>
          <cell r="R3892">
            <v>123</v>
          </cell>
          <cell r="S3892">
            <v>821.1</v>
          </cell>
          <cell r="T3892" t="str">
            <v>амортизация (канализация)</v>
          </cell>
          <cell r="U3892">
            <v>54000</v>
          </cell>
          <cell r="V3892">
            <v>3</v>
          </cell>
          <cell r="W3892">
            <v>2</v>
          </cell>
          <cell r="X3892">
            <v>1</v>
          </cell>
          <cell r="Y3892">
            <v>66.666666666666657</v>
          </cell>
          <cell r="Z3892">
            <v>36000</v>
          </cell>
          <cell r="AA3892">
            <v>18000</v>
          </cell>
          <cell r="AB3892">
            <v>1.1065074935146366</v>
          </cell>
          <cell r="AC3892">
            <v>6294.6077777641185</v>
          </cell>
          <cell r="AD3892">
            <v>4562.0077777641127</v>
          </cell>
          <cell r="AE3892">
            <v>65394.747777764118</v>
          </cell>
          <cell r="AF3892">
            <v>47394.747777764111</v>
          </cell>
          <cell r="AG3892">
            <v>1634.8686944441031</v>
          </cell>
          <cell r="AH3892">
            <v>1500</v>
          </cell>
        </row>
        <row r="3893">
          <cell r="A3893">
            <v>7380</v>
          </cell>
          <cell r="B3893" t="str">
            <v>MB EliteGroup,CPUP4 1.7Mhz, RamDDR128 Mb, Daewoo15</v>
          </cell>
          <cell r="C3893">
            <v>30</v>
          </cell>
          <cell r="D3893" t="str">
            <v>3</v>
          </cell>
          <cell r="E3893" t="str">
            <v>11.05.05</v>
          </cell>
          <cell r="F3893" t="str">
            <v/>
          </cell>
          <cell r="G3893" t="str">
            <v xml:space="preserve">  .  .</v>
          </cell>
          <cell r="H3893">
            <v>59100.14</v>
          </cell>
          <cell r="I3893">
            <v>0</v>
          </cell>
          <cell r="J3893">
            <v>0</v>
          </cell>
          <cell r="K3893">
            <v>59100.14</v>
          </cell>
          <cell r="L3893">
            <v>0</v>
          </cell>
          <cell r="M3893">
            <v>1477.5</v>
          </cell>
          <cell r="N3893">
            <v>1477.5</v>
          </cell>
          <cell r="O3893">
            <v>42832.74</v>
          </cell>
          <cell r="P3893">
            <v>16267.4</v>
          </cell>
          <cell r="Q3893">
            <v>295.5</v>
          </cell>
          <cell r="R3893">
            <v>123</v>
          </cell>
          <cell r="S3893">
            <v>821.1</v>
          </cell>
          <cell r="T3893" t="str">
            <v>Амортизация Водопровод</v>
          </cell>
          <cell r="U3893">
            <v>54000</v>
          </cell>
          <cell r="V3893">
            <v>3</v>
          </cell>
          <cell r="W3893">
            <v>2</v>
          </cell>
          <cell r="X3893">
            <v>1</v>
          </cell>
          <cell r="Y3893">
            <v>66.666666666666657</v>
          </cell>
          <cell r="Z3893">
            <v>36000</v>
          </cell>
          <cell r="AA3893">
            <v>18000</v>
          </cell>
          <cell r="AB3893">
            <v>1.1065074935146366</v>
          </cell>
          <cell r="AC3893">
            <v>6294.6077777641185</v>
          </cell>
          <cell r="AD3893">
            <v>4562.0077777641127</v>
          </cell>
          <cell r="AE3893">
            <v>65394.747777764118</v>
          </cell>
          <cell r="AF3893">
            <v>47394.747777764111</v>
          </cell>
          <cell r="AG3893">
            <v>1634.8686944441031</v>
          </cell>
          <cell r="AH3893">
            <v>1500</v>
          </cell>
        </row>
        <row r="3894">
          <cell r="A3894">
            <v>7381</v>
          </cell>
          <cell r="B3894" t="str">
            <v>Принтер Samsung ML-1210</v>
          </cell>
          <cell r="C3894">
            <v>14.3</v>
          </cell>
          <cell r="D3894" t="str">
            <v>7</v>
          </cell>
          <cell r="E3894" t="str">
            <v>11.05.05</v>
          </cell>
          <cell r="F3894" t="str">
            <v/>
          </cell>
          <cell r="G3894" t="str">
            <v xml:space="preserve">  .  .</v>
          </cell>
          <cell r="H3894">
            <v>44836.160000000003</v>
          </cell>
          <cell r="I3894">
            <v>0</v>
          </cell>
          <cell r="J3894">
            <v>0</v>
          </cell>
          <cell r="K3894">
            <v>44836.160000000003</v>
          </cell>
          <cell r="L3894">
            <v>0</v>
          </cell>
          <cell r="M3894">
            <v>534.29999999999995</v>
          </cell>
          <cell r="N3894">
            <v>534.29999999999995</v>
          </cell>
          <cell r="O3894">
            <v>15489.36</v>
          </cell>
          <cell r="P3894">
            <v>29346.799999999999</v>
          </cell>
          <cell r="Q3894">
            <v>224.18</v>
          </cell>
          <cell r="R3894">
            <v>123</v>
          </cell>
          <cell r="S3894">
            <v>821.1</v>
          </cell>
          <cell r="T3894" t="str">
            <v>амортизация (канализация)</v>
          </cell>
          <cell r="U3894">
            <v>42000</v>
          </cell>
          <cell r="V3894">
            <v>9</v>
          </cell>
          <cell r="W3894">
            <v>2</v>
          </cell>
          <cell r="X3894">
            <v>7</v>
          </cell>
          <cell r="Y3894">
            <v>22.222222222222221</v>
          </cell>
          <cell r="Z3894">
            <v>9333.3333333333321</v>
          </cell>
          <cell r="AA3894">
            <v>32666.666666666668</v>
          </cell>
          <cell r="AB3894">
            <v>1.113125337913049</v>
          </cell>
          <cell r="AC3894">
            <v>5072.1057507235309</v>
          </cell>
          <cell r="AD3894">
            <v>1752.239084056866</v>
          </cell>
          <cell r="AE3894">
            <v>49908.265750723534</v>
          </cell>
          <cell r="AF3894">
            <v>17241.599084056867</v>
          </cell>
          <cell r="AG3894">
            <v>594.74016686278878</v>
          </cell>
          <cell r="AH3894">
            <v>388.88888888888891</v>
          </cell>
        </row>
        <row r="3895">
          <cell r="A3895">
            <v>7382</v>
          </cell>
          <cell r="B3895" t="str">
            <v>Принтер Samsung ML-1210</v>
          </cell>
          <cell r="C3895">
            <v>14.3</v>
          </cell>
          <cell r="D3895" t="str">
            <v>7</v>
          </cell>
          <cell r="E3895" t="str">
            <v>11.05.05</v>
          </cell>
          <cell r="F3895" t="str">
            <v/>
          </cell>
          <cell r="G3895" t="str">
            <v xml:space="preserve">  .  .</v>
          </cell>
          <cell r="H3895">
            <v>44836.160000000003</v>
          </cell>
          <cell r="I3895">
            <v>0</v>
          </cell>
          <cell r="J3895">
            <v>0</v>
          </cell>
          <cell r="K3895">
            <v>44836.160000000003</v>
          </cell>
          <cell r="L3895">
            <v>0</v>
          </cell>
          <cell r="M3895">
            <v>534.29999999999995</v>
          </cell>
          <cell r="N3895">
            <v>534.29999999999995</v>
          </cell>
          <cell r="O3895">
            <v>15489.36</v>
          </cell>
          <cell r="P3895">
            <v>29346.799999999999</v>
          </cell>
          <cell r="Q3895">
            <v>224.18</v>
          </cell>
          <cell r="R3895">
            <v>123</v>
          </cell>
          <cell r="S3895">
            <v>821.1</v>
          </cell>
          <cell r="T3895" t="str">
            <v>Амортизация Водопровод</v>
          </cell>
          <cell r="U3895">
            <v>42000</v>
          </cell>
          <cell r="V3895">
            <v>9</v>
          </cell>
          <cell r="W3895">
            <v>2</v>
          </cell>
          <cell r="X3895">
            <v>7</v>
          </cell>
          <cell r="Y3895">
            <v>22.222222222222221</v>
          </cell>
          <cell r="Z3895">
            <v>9333.3333333333321</v>
          </cell>
          <cell r="AA3895">
            <v>32666.666666666668</v>
          </cell>
          <cell r="AB3895">
            <v>1.113125337913049</v>
          </cell>
          <cell r="AC3895">
            <v>5072.1057507235309</v>
          </cell>
          <cell r="AD3895">
            <v>1752.239084056866</v>
          </cell>
          <cell r="AE3895">
            <v>49908.265750723534</v>
          </cell>
          <cell r="AF3895">
            <v>17241.599084056867</v>
          </cell>
          <cell r="AG3895">
            <v>594.74016686278878</v>
          </cell>
          <cell r="AH3895">
            <v>388.88888888888891</v>
          </cell>
        </row>
        <row r="3896">
          <cell r="A3896">
            <v>7383</v>
          </cell>
          <cell r="B3896" t="str">
            <v>Принтер Samsung ML-1210</v>
          </cell>
          <cell r="C3896">
            <v>14.3</v>
          </cell>
          <cell r="D3896" t="str">
            <v>7</v>
          </cell>
          <cell r="E3896" t="str">
            <v>11.05.05</v>
          </cell>
          <cell r="F3896" t="str">
            <v/>
          </cell>
          <cell r="G3896" t="str">
            <v xml:space="preserve">  .  .</v>
          </cell>
          <cell r="H3896">
            <v>44836.160000000003</v>
          </cell>
          <cell r="I3896">
            <v>0</v>
          </cell>
          <cell r="J3896">
            <v>0</v>
          </cell>
          <cell r="K3896">
            <v>44836.160000000003</v>
          </cell>
          <cell r="L3896">
            <v>0</v>
          </cell>
          <cell r="M3896">
            <v>534.29999999999995</v>
          </cell>
          <cell r="N3896">
            <v>534.29999999999995</v>
          </cell>
          <cell r="O3896">
            <v>15489.36</v>
          </cell>
          <cell r="P3896">
            <v>29346.799999999999</v>
          </cell>
          <cell r="Q3896">
            <v>224.18</v>
          </cell>
          <cell r="R3896">
            <v>123</v>
          </cell>
          <cell r="S3896">
            <v>821.1</v>
          </cell>
          <cell r="T3896" t="str">
            <v>амортизация (канализация)</v>
          </cell>
          <cell r="U3896">
            <v>42000</v>
          </cell>
          <cell r="V3896">
            <v>9</v>
          </cell>
          <cell r="W3896">
            <v>2</v>
          </cell>
          <cell r="X3896">
            <v>7</v>
          </cell>
          <cell r="Y3896">
            <v>22.222222222222221</v>
          </cell>
          <cell r="Z3896">
            <v>9333.3333333333321</v>
          </cell>
          <cell r="AA3896">
            <v>32666.666666666668</v>
          </cell>
          <cell r="AB3896">
            <v>1.113125337913049</v>
          </cell>
          <cell r="AC3896">
            <v>5072.1057507235309</v>
          </cell>
          <cell r="AD3896">
            <v>1752.239084056866</v>
          </cell>
          <cell r="AE3896">
            <v>49908.265750723534</v>
          </cell>
          <cell r="AF3896">
            <v>17241.599084056867</v>
          </cell>
          <cell r="AG3896">
            <v>594.74016686278878</v>
          </cell>
          <cell r="AH3896">
            <v>388.88888888888891</v>
          </cell>
        </row>
        <row r="3897">
          <cell r="A3897">
            <v>7384</v>
          </cell>
          <cell r="B3897" t="str">
            <v>Принтер Samsung ML-1210</v>
          </cell>
          <cell r="C3897">
            <v>14.3</v>
          </cell>
          <cell r="D3897" t="str">
            <v>7</v>
          </cell>
          <cell r="E3897" t="str">
            <v>11.05.05</v>
          </cell>
          <cell r="F3897" t="str">
            <v/>
          </cell>
          <cell r="G3897" t="str">
            <v xml:space="preserve">  .  .</v>
          </cell>
          <cell r="H3897">
            <v>44836.160000000003</v>
          </cell>
          <cell r="I3897">
            <v>0</v>
          </cell>
          <cell r="J3897">
            <v>0</v>
          </cell>
          <cell r="K3897">
            <v>44836.160000000003</v>
          </cell>
          <cell r="L3897">
            <v>0</v>
          </cell>
          <cell r="M3897">
            <v>534.29999999999995</v>
          </cell>
          <cell r="N3897">
            <v>534.29999999999995</v>
          </cell>
          <cell r="O3897">
            <v>15489.36</v>
          </cell>
          <cell r="P3897">
            <v>29346.799999999999</v>
          </cell>
          <cell r="Q3897">
            <v>224.18</v>
          </cell>
          <cell r="R3897">
            <v>123</v>
          </cell>
          <cell r="S3897">
            <v>821.1</v>
          </cell>
          <cell r="T3897" t="str">
            <v>Амортизация Водопровод</v>
          </cell>
          <cell r="U3897">
            <v>42000</v>
          </cell>
          <cell r="V3897">
            <v>9</v>
          </cell>
          <cell r="W3897">
            <v>2</v>
          </cell>
          <cell r="X3897">
            <v>7</v>
          </cell>
          <cell r="Y3897">
            <v>22.222222222222221</v>
          </cell>
          <cell r="Z3897">
            <v>9333.3333333333321</v>
          </cell>
          <cell r="AA3897">
            <v>32666.666666666668</v>
          </cell>
          <cell r="AB3897">
            <v>1.113125337913049</v>
          </cell>
          <cell r="AC3897">
            <v>5072.1057507235309</v>
          </cell>
          <cell r="AD3897">
            <v>1752.239084056866</v>
          </cell>
          <cell r="AE3897">
            <v>49908.265750723534</v>
          </cell>
          <cell r="AF3897">
            <v>17241.599084056867</v>
          </cell>
          <cell r="AG3897">
            <v>594.74016686278878</v>
          </cell>
          <cell r="AH3897">
            <v>388.88888888888891</v>
          </cell>
        </row>
        <row r="3898">
          <cell r="A3898">
            <v>7385</v>
          </cell>
          <cell r="B3898" t="str">
            <v>MB EliteGroup,CPU P4 1.7Mhz,RamDDR 128Mb, Daewoo15</v>
          </cell>
          <cell r="C3898">
            <v>30</v>
          </cell>
          <cell r="D3898" t="str">
            <v>3</v>
          </cell>
          <cell r="E3898" t="str">
            <v>11.05.05</v>
          </cell>
          <cell r="F3898" t="str">
            <v/>
          </cell>
          <cell r="G3898" t="str">
            <v xml:space="preserve">  .  .</v>
          </cell>
          <cell r="H3898">
            <v>59100.14</v>
          </cell>
          <cell r="I3898">
            <v>0</v>
          </cell>
          <cell r="J3898">
            <v>0</v>
          </cell>
          <cell r="K3898">
            <v>59100.14</v>
          </cell>
          <cell r="L3898">
            <v>0</v>
          </cell>
          <cell r="M3898">
            <v>1477.5</v>
          </cell>
          <cell r="N3898">
            <v>1477.5</v>
          </cell>
          <cell r="O3898">
            <v>42832.74</v>
          </cell>
          <cell r="P3898">
            <v>16267.4</v>
          </cell>
          <cell r="Q3898">
            <v>295.5</v>
          </cell>
          <cell r="R3898">
            <v>123</v>
          </cell>
          <cell r="S3898">
            <v>821.1</v>
          </cell>
          <cell r="T3898" t="str">
            <v>амортизация (канализация)</v>
          </cell>
          <cell r="U3898">
            <v>54000</v>
          </cell>
          <cell r="V3898">
            <v>3</v>
          </cell>
          <cell r="W3898">
            <v>2</v>
          </cell>
          <cell r="X3898">
            <v>1</v>
          </cell>
          <cell r="Y3898">
            <v>66.666666666666657</v>
          </cell>
          <cell r="Z3898">
            <v>36000</v>
          </cell>
          <cell r="AA3898">
            <v>18000</v>
          </cell>
          <cell r="AB3898">
            <v>1.1065074935146366</v>
          </cell>
          <cell r="AC3898">
            <v>6294.6077777641185</v>
          </cell>
          <cell r="AD3898">
            <v>4562.0077777641127</v>
          </cell>
          <cell r="AE3898">
            <v>65394.747777764118</v>
          </cell>
          <cell r="AF3898">
            <v>47394.747777764111</v>
          </cell>
          <cell r="AG3898">
            <v>1634.8686944441031</v>
          </cell>
          <cell r="AH3898">
            <v>1500</v>
          </cell>
        </row>
        <row r="3899">
          <cell r="A3899">
            <v>7386</v>
          </cell>
          <cell r="B3899" t="str">
            <v>MB EliteGroup,CPU P4 1.7Mhz,RamDDR 128Mb, Daewoo15</v>
          </cell>
          <cell r="C3899">
            <v>30</v>
          </cell>
          <cell r="D3899" t="str">
            <v>3</v>
          </cell>
          <cell r="E3899" t="str">
            <v>11.05.05</v>
          </cell>
          <cell r="F3899" t="str">
            <v/>
          </cell>
          <cell r="G3899" t="str">
            <v xml:space="preserve">  .  .</v>
          </cell>
          <cell r="H3899">
            <v>59100.14</v>
          </cell>
          <cell r="I3899">
            <v>0</v>
          </cell>
          <cell r="J3899">
            <v>0</v>
          </cell>
          <cell r="K3899">
            <v>59100.14</v>
          </cell>
          <cell r="L3899">
            <v>0</v>
          </cell>
          <cell r="M3899">
            <v>1477.5</v>
          </cell>
          <cell r="N3899">
            <v>1477.5</v>
          </cell>
          <cell r="O3899">
            <v>42832.74</v>
          </cell>
          <cell r="P3899">
            <v>16267.4</v>
          </cell>
          <cell r="Q3899">
            <v>295.5</v>
          </cell>
          <cell r="R3899">
            <v>123</v>
          </cell>
          <cell r="S3899">
            <v>821.1</v>
          </cell>
          <cell r="T3899" t="str">
            <v>Амортизация Водопровод</v>
          </cell>
          <cell r="U3899">
            <v>54000</v>
          </cell>
          <cell r="V3899">
            <v>3</v>
          </cell>
          <cell r="W3899">
            <v>2</v>
          </cell>
          <cell r="X3899">
            <v>1</v>
          </cell>
          <cell r="Y3899">
            <v>66.666666666666657</v>
          </cell>
          <cell r="Z3899">
            <v>36000</v>
          </cell>
          <cell r="AA3899">
            <v>18000</v>
          </cell>
          <cell r="AB3899">
            <v>1.1065074935146366</v>
          </cell>
          <cell r="AC3899">
            <v>6294.6077777641185</v>
          </cell>
          <cell r="AD3899">
            <v>4562.0077777641127</v>
          </cell>
          <cell r="AE3899">
            <v>65394.747777764118</v>
          </cell>
          <cell r="AF3899">
            <v>47394.747777764111</v>
          </cell>
          <cell r="AG3899">
            <v>1634.8686944441031</v>
          </cell>
          <cell r="AH3899">
            <v>1500</v>
          </cell>
        </row>
        <row r="3900">
          <cell r="A3900">
            <v>7387</v>
          </cell>
          <cell r="B3900" t="str">
            <v>MB EliteGroup,CPU P4 1.7Mhz,RamDDR 128Mb, Daewoo15</v>
          </cell>
          <cell r="C3900">
            <v>30</v>
          </cell>
          <cell r="D3900" t="str">
            <v>3</v>
          </cell>
          <cell r="E3900" t="str">
            <v>11.05.05</v>
          </cell>
          <cell r="F3900" t="str">
            <v/>
          </cell>
          <cell r="G3900" t="str">
            <v xml:space="preserve">  .  .</v>
          </cell>
          <cell r="H3900">
            <v>68566.33</v>
          </cell>
          <cell r="I3900">
            <v>0</v>
          </cell>
          <cell r="J3900">
            <v>0</v>
          </cell>
          <cell r="K3900">
            <v>68566.33</v>
          </cell>
          <cell r="L3900">
            <v>0</v>
          </cell>
          <cell r="M3900">
            <v>1714.16</v>
          </cell>
          <cell r="N3900">
            <v>1714.16</v>
          </cell>
          <cell r="O3900">
            <v>49693.5</v>
          </cell>
          <cell r="P3900">
            <v>18872.830000000002</v>
          </cell>
          <cell r="Q3900">
            <v>342.83</v>
          </cell>
          <cell r="R3900">
            <v>123</v>
          </cell>
          <cell r="S3900">
            <v>821.1</v>
          </cell>
          <cell r="T3900" t="str">
            <v>Амортизация Водопровод</v>
          </cell>
          <cell r="U3900">
            <v>54000</v>
          </cell>
          <cell r="V3900">
            <v>3</v>
          </cell>
          <cell r="W3900">
            <v>2</v>
          </cell>
          <cell r="X3900">
            <v>1</v>
          </cell>
          <cell r="Y3900">
            <v>66.666666666666657</v>
          </cell>
          <cell r="Z3900">
            <v>36000</v>
          </cell>
          <cell r="AA3900">
            <v>18000</v>
          </cell>
          <cell r="AB3900">
            <v>0.95375203400867803</v>
          </cell>
          <cell r="AC3900">
            <v>-3171.0532979897616</v>
          </cell>
          <cell r="AD3900">
            <v>-2298.2232979897599</v>
          </cell>
          <cell r="AE3900">
            <v>65395.27670201024</v>
          </cell>
          <cell r="AF3900">
            <v>47395.27670201024</v>
          </cell>
          <cell r="AG3900">
            <v>1634.881917550256</v>
          </cell>
          <cell r="AH3900">
            <v>1500</v>
          </cell>
        </row>
        <row r="3901">
          <cell r="A3901">
            <v>7388</v>
          </cell>
          <cell r="B3901" t="str">
            <v>MB Manli,CPU P4 1.7Mhz,RamDDR 512Mb,LG 17</v>
          </cell>
          <cell r="C3901">
            <v>30</v>
          </cell>
          <cell r="D3901" t="str">
            <v>3</v>
          </cell>
          <cell r="E3901" t="str">
            <v>11.05.05</v>
          </cell>
          <cell r="F3901" t="str">
            <v/>
          </cell>
          <cell r="G3901" t="str">
            <v xml:space="preserve">  .  .</v>
          </cell>
          <cell r="H3901">
            <v>149395.79999999999</v>
          </cell>
          <cell r="I3901">
            <v>0</v>
          </cell>
          <cell r="J3901">
            <v>0</v>
          </cell>
          <cell r="K3901">
            <v>149395.79999999999</v>
          </cell>
          <cell r="L3901">
            <v>0</v>
          </cell>
          <cell r="M3901">
            <v>3734.9</v>
          </cell>
          <cell r="N3901">
            <v>3734.9</v>
          </cell>
          <cell r="O3901">
            <v>108274.74</v>
          </cell>
          <cell r="P3901">
            <v>41121.06</v>
          </cell>
          <cell r="Q3901">
            <v>746.98</v>
          </cell>
          <cell r="R3901">
            <v>123</v>
          </cell>
          <cell r="S3901">
            <v>821.1</v>
          </cell>
          <cell r="T3901" t="str">
            <v>амортизация (канализация)</v>
          </cell>
          <cell r="U3901">
            <v>80000</v>
          </cell>
          <cell r="V3901">
            <v>3</v>
          </cell>
          <cell r="W3901">
            <v>2</v>
          </cell>
          <cell r="X3901">
            <v>1</v>
          </cell>
          <cell r="Y3901">
            <v>66.666666666666657</v>
          </cell>
          <cell r="Z3901">
            <v>53333.333333333321</v>
          </cell>
          <cell r="AA3901">
            <v>26666.666666666679</v>
          </cell>
          <cell r="AB3901">
            <v>0.64849171365394476</v>
          </cell>
          <cell r="AC3901">
            <v>-52513.861645297991</v>
          </cell>
          <cell r="AD3901">
            <v>-38059.46831196468</v>
          </cell>
          <cell r="AE3901">
            <v>96881.938354701997</v>
          </cell>
          <cell r="AF3901">
            <v>70215.271688035325</v>
          </cell>
          <cell r="AG3901">
            <v>2422.0484588675499</v>
          </cell>
          <cell r="AH3901">
            <v>2222.2222222222222</v>
          </cell>
        </row>
        <row r="3902">
          <cell r="A3902">
            <v>7389</v>
          </cell>
          <cell r="B3902" t="str">
            <v>MBEliteGroup,CPUP4 1.7Mhz,RamDDR256MSamsung753S17</v>
          </cell>
          <cell r="C3902">
            <v>30</v>
          </cell>
          <cell r="D3902" t="str">
            <v>3</v>
          </cell>
          <cell r="E3902" t="str">
            <v>11.05.05</v>
          </cell>
          <cell r="F3902" t="str">
            <v/>
          </cell>
          <cell r="G3902" t="str">
            <v xml:space="preserve">  .  .</v>
          </cell>
          <cell r="H3902">
            <v>69252.69</v>
          </cell>
          <cell r="I3902">
            <v>0</v>
          </cell>
          <cell r="J3902">
            <v>0</v>
          </cell>
          <cell r="K3902">
            <v>69252.69</v>
          </cell>
          <cell r="L3902">
            <v>0</v>
          </cell>
          <cell r="M3902">
            <v>1731.32</v>
          </cell>
          <cell r="N3902">
            <v>1731.32</v>
          </cell>
          <cell r="O3902">
            <v>50190.96</v>
          </cell>
          <cell r="P3902">
            <v>19061.73</v>
          </cell>
          <cell r="Q3902">
            <v>346.26</v>
          </cell>
          <cell r="R3902">
            <v>123</v>
          </cell>
          <cell r="S3902">
            <v>821.1</v>
          </cell>
          <cell r="T3902" t="str">
            <v>Амортизация Водопровод</v>
          </cell>
          <cell r="U3902">
            <v>68000</v>
          </cell>
          <cell r="V3902">
            <v>3</v>
          </cell>
          <cell r="W3902">
            <v>2</v>
          </cell>
          <cell r="X3902">
            <v>1</v>
          </cell>
          <cell r="Y3902">
            <v>66.666666666666657</v>
          </cell>
          <cell r="Z3902">
            <v>45333.333333333321</v>
          </cell>
          <cell r="AA3902">
            <v>22666.666666666679</v>
          </cell>
          <cell r="AB3902">
            <v>1.1891190708643276</v>
          </cell>
          <cell r="AC3902">
            <v>13097.00438765531</v>
          </cell>
          <cell r="AD3902">
            <v>9492.0677209886271</v>
          </cell>
          <cell r="AE3902">
            <v>82349.694387655312</v>
          </cell>
          <cell r="AF3902">
            <v>59683.027720988626</v>
          </cell>
          <cell r="AG3902">
            <v>2058.7423596913827</v>
          </cell>
          <cell r="AH3902">
            <v>1888.8888888888889</v>
          </cell>
        </row>
        <row r="3903">
          <cell r="A3903">
            <v>7390</v>
          </cell>
          <cell r="B3903" t="str">
            <v>Лазерный принтер Canon 810 LBP</v>
          </cell>
          <cell r="C3903">
            <v>14.3</v>
          </cell>
          <cell r="D3903" t="str">
            <v>7</v>
          </cell>
          <cell r="E3903" t="str">
            <v>11.05.05</v>
          </cell>
          <cell r="F3903" t="str">
            <v/>
          </cell>
          <cell r="G3903" t="str">
            <v xml:space="preserve">  .  .</v>
          </cell>
          <cell r="H3903">
            <v>69262.759999999995</v>
          </cell>
          <cell r="I3903">
            <v>0</v>
          </cell>
          <cell r="J3903">
            <v>0</v>
          </cell>
          <cell r="K3903">
            <v>69262.759999999995</v>
          </cell>
          <cell r="L3903">
            <v>0</v>
          </cell>
          <cell r="M3903">
            <v>825.38</v>
          </cell>
          <cell r="N3903">
            <v>825.38</v>
          </cell>
          <cell r="O3903">
            <v>23927.759999999998</v>
          </cell>
          <cell r="P3903">
            <v>45335</v>
          </cell>
          <cell r="Q3903">
            <v>346.31</v>
          </cell>
          <cell r="R3903">
            <v>123</v>
          </cell>
          <cell r="S3903">
            <v>821.1</v>
          </cell>
          <cell r="T3903" t="str">
            <v>Амортизация Водопровод</v>
          </cell>
          <cell r="U3903">
            <v>70000</v>
          </cell>
          <cell r="V3903">
            <v>7</v>
          </cell>
          <cell r="W3903">
            <v>2</v>
          </cell>
          <cell r="X3903">
            <v>5</v>
          </cell>
          <cell r="Y3903">
            <v>28.571428571428569</v>
          </cell>
          <cell r="Z3903">
            <v>20000</v>
          </cell>
          <cell r="AA3903">
            <v>50000</v>
          </cell>
          <cell r="AB3903">
            <v>1.1029006286533583</v>
          </cell>
          <cell r="AC3903">
            <v>7127.1815462666709</v>
          </cell>
          <cell r="AD3903">
            <v>2462.1815462666782</v>
          </cell>
          <cell r="AE3903">
            <v>76389.941546266666</v>
          </cell>
          <cell r="AF3903">
            <v>26389.941546266677</v>
          </cell>
          <cell r="AG3903">
            <v>910.31347009301101</v>
          </cell>
          <cell r="AH3903">
            <v>833.33333333333337</v>
          </cell>
        </row>
        <row r="3904">
          <cell r="A3904">
            <v>7391</v>
          </cell>
          <cell r="B3904" t="str">
            <v>Насос К 80-50-200 с двигателем</v>
          </cell>
          <cell r="C3904">
            <v>12.5</v>
          </cell>
          <cell r="D3904" t="str">
            <v>8</v>
          </cell>
          <cell r="E3904" t="str">
            <v>11.05.05</v>
          </cell>
          <cell r="F3904" t="str">
            <v/>
          </cell>
          <cell r="G3904" t="str">
            <v xml:space="preserve">  .  .</v>
          </cell>
          <cell r="H3904">
            <v>71302.12</v>
          </cell>
          <cell r="I3904">
            <v>0</v>
          </cell>
          <cell r="J3904">
            <v>0</v>
          </cell>
          <cell r="K3904">
            <v>71302.12</v>
          </cell>
          <cell r="L3904">
            <v>0</v>
          </cell>
          <cell r="M3904">
            <v>742.73</v>
          </cell>
          <cell r="N3904">
            <v>742.73</v>
          </cell>
          <cell r="O3904">
            <v>21531.75</v>
          </cell>
          <cell r="P3904">
            <v>49770.37</v>
          </cell>
          <cell r="Q3904">
            <v>356.51</v>
          </cell>
          <cell r="R3904">
            <v>123</v>
          </cell>
          <cell r="S3904">
            <v>935</v>
          </cell>
          <cell r="T3904" t="str">
            <v>Амортизация (водопровод)</v>
          </cell>
          <cell r="U3904">
            <v>81900</v>
          </cell>
          <cell r="V3904">
            <v>15</v>
          </cell>
          <cell r="W3904">
            <v>9</v>
          </cell>
          <cell r="X3904">
            <v>6</v>
          </cell>
          <cell r="Y3904">
            <v>60</v>
          </cell>
          <cell r="Z3904">
            <v>49140</v>
          </cell>
          <cell r="AA3904">
            <v>32760</v>
          </cell>
          <cell r="AB3904">
            <v>0.65822295474194781</v>
          </cell>
          <cell r="AC3904">
            <v>-24369.427894235065</v>
          </cell>
          <cell r="AD3904">
            <v>-7359.0578942350658</v>
          </cell>
          <cell r="AE3904">
            <v>46932.692105764931</v>
          </cell>
          <cell r="AF3904">
            <v>14172.692105764934</v>
          </cell>
          <cell r="AG3904">
            <v>488.88220943505138</v>
          </cell>
          <cell r="AH3904">
            <v>455</v>
          </cell>
        </row>
        <row r="3905">
          <cell r="A3905">
            <v>7393</v>
          </cell>
          <cell r="B3905" t="str">
            <v>Насос К 45/30 с эл. двигат.</v>
          </cell>
          <cell r="C3905">
            <v>12.5</v>
          </cell>
          <cell r="D3905" t="str">
            <v>8</v>
          </cell>
          <cell r="E3905" t="str">
            <v>11.05.05</v>
          </cell>
          <cell r="F3905" t="str">
            <v/>
          </cell>
          <cell r="G3905" t="str">
            <v xml:space="preserve">  .  .</v>
          </cell>
          <cell r="H3905">
            <v>30761.64</v>
          </cell>
          <cell r="I3905">
            <v>0</v>
          </cell>
          <cell r="J3905">
            <v>0</v>
          </cell>
          <cell r="K3905">
            <v>30761.64</v>
          </cell>
          <cell r="L3905">
            <v>0</v>
          </cell>
          <cell r="M3905">
            <v>320.43</v>
          </cell>
          <cell r="N3905">
            <v>320.43</v>
          </cell>
          <cell r="O3905">
            <v>9289.27</v>
          </cell>
          <cell r="P3905">
            <v>21472.37</v>
          </cell>
          <cell r="Q3905">
            <v>153.81</v>
          </cell>
          <cell r="R3905">
            <v>123</v>
          </cell>
          <cell r="S3905">
            <v>935</v>
          </cell>
          <cell r="T3905" t="str">
            <v>Амортизация (водопровод)</v>
          </cell>
          <cell r="U3905">
            <v>84065</v>
          </cell>
          <cell r="V3905">
            <v>15</v>
          </cell>
          <cell r="W3905">
            <v>9</v>
          </cell>
          <cell r="X3905">
            <v>6</v>
          </cell>
          <cell r="Y3905">
            <v>60</v>
          </cell>
          <cell r="Z3905">
            <v>50439</v>
          </cell>
          <cell r="AA3905">
            <v>33626</v>
          </cell>
          <cell r="AB3905">
            <v>1.5660125081674729</v>
          </cell>
          <cell r="AC3905">
            <v>17411.473011744863</v>
          </cell>
          <cell r="AD3905">
            <v>5257.8430117448625</v>
          </cell>
          <cell r="AE3905">
            <v>48173.113011744863</v>
          </cell>
          <cell r="AF3905">
            <v>14547.113011744863</v>
          </cell>
          <cell r="AG3905">
            <v>501.80326053900899</v>
          </cell>
          <cell r="AH3905">
            <v>467.02777777777777</v>
          </cell>
        </row>
        <row r="3906">
          <cell r="A3906">
            <v>7394</v>
          </cell>
          <cell r="B3906" t="str">
            <v>Насос К 45/30 с эл. двигат.</v>
          </cell>
          <cell r="C3906">
            <v>12.5</v>
          </cell>
          <cell r="D3906" t="str">
            <v>8</v>
          </cell>
          <cell r="E3906" t="str">
            <v>11.05.05</v>
          </cell>
          <cell r="F3906" t="str">
            <v/>
          </cell>
          <cell r="G3906" t="str">
            <v xml:space="preserve">  .  .</v>
          </cell>
          <cell r="H3906">
            <v>30761.64</v>
          </cell>
          <cell r="I3906">
            <v>0</v>
          </cell>
          <cell r="J3906">
            <v>0</v>
          </cell>
          <cell r="K3906">
            <v>30761.64</v>
          </cell>
          <cell r="L3906">
            <v>0</v>
          </cell>
          <cell r="M3906">
            <v>320.43</v>
          </cell>
          <cell r="N3906">
            <v>320.43</v>
          </cell>
          <cell r="O3906">
            <v>9289.27</v>
          </cell>
          <cell r="P3906">
            <v>21472.37</v>
          </cell>
          <cell r="Q3906">
            <v>153.81</v>
          </cell>
          <cell r="R3906">
            <v>123</v>
          </cell>
          <cell r="S3906">
            <v>935</v>
          </cell>
          <cell r="T3906" t="str">
            <v>Амортизация (водопровод)</v>
          </cell>
          <cell r="U3906">
            <v>84065</v>
          </cell>
          <cell r="V3906">
            <v>15</v>
          </cell>
          <cell r="W3906">
            <v>9</v>
          </cell>
          <cell r="X3906">
            <v>6</v>
          </cell>
          <cell r="Y3906">
            <v>60</v>
          </cell>
          <cell r="Z3906">
            <v>50439</v>
          </cell>
          <cell r="AA3906">
            <v>33626</v>
          </cell>
          <cell r="AB3906">
            <v>1.5660125081674729</v>
          </cell>
          <cell r="AC3906">
            <v>17411.473011744863</v>
          </cell>
          <cell r="AD3906">
            <v>5257.8430117448625</v>
          </cell>
          <cell r="AE3906">
            <v>48173.113011744863</v>
          </cell>
          <cell r="AF3906">
            <v>14547.113011744863</v>
          </cell>
          <cell r="AG3906">
            <v>501.80326053900899</v>
          </cell>
          <cell r="AH3906">
            <v>467.02777777777777</v>
          </cell>
        </row>
        <row r="3907">
          <cell r="A3907">
            <v>7395</v>
          </cell>
          <cell r="B3907" t="str">
            <v>Радиостанция  "Kenwood UBS-GR 14"</v>
          </cell>
          <cell r="C3907">
            <v>25</v>
          </cell>
          <cell r="D3907" t="str">
            <v>4</v>
          </cell>
          <cell r="E3907" t="str">
            <v>11.05.05</v>
          </cell>
          <cell r="F3907" t="str">
            <v/>
          </cell>
          <cell r="G3907" t="str">
            <v xml:space="preserve">  .  .</v>
          </cell>
          <cell r="H3907">
            <v>4451.33</v>
          </cell>
          <cell r="I3907">
            <v>0</v>
          </cell>
          <cell r="J3907">
            <v>0</v>
          </cell>
          <cell r="K3907">
            <v>4451.33</v>
          </cell>
          <cell r="L3907">
            <v>0</v>
          </cell>
          <cell r="M3907">
            <v>92.74</v>
          </cell>
          <cell r="N3907">
            <v>92.74</v>
          </cell>
          <cell r="O3907">
            <v>2688.52</v>
          </cell>
          <cell r="P3907">
            <v>1762.81</v>
          </cell>
          <cell r="Q3907">
            <v>22.26</v>
          </cell>
          <cell r="R3907">
            <v>123</v>
          </cell>
          <cell r="S3907">
            <v>935</v>
          </cell>
          <cell r="T3907" t="str">
            <v>Амортизация Очистка сточной жидкости</v>
          </cell>
          <cell r="U3907">
            <v>6200</v>
          </cell>
          <cell r="V3907">
            <v>7</v>
          </cell>
          <cell r="W3907">
            <v>5</v>
          </cell>
          <cell r="X3907">
            <v>2</v>
          </cell>
          <cell r="Y3907">
            <v>71.428571428571431</v>
          </cell>
          <cell r="Z3907">
            <v>4428.5714285714284</v>
          </cell>
          <cell r="AA3907">
            <v>1771.4285714285716</v>
          </cell>
          <cell r="AB3907">
            <v>1.0048891096763528</v>
          </cell>
          <cell r="AC3907">
            <v>21.763040575639934</v>
          </cell>
          <cell r="AD3907">
            <v>13.144469147067866</v>
          </cell>
          <cell r="AE3907">
            <v>4473.0930405756399</v>
          </cell>
          <cell r="AF3907">
            <v>2701.6644691470678</v>
          </cell>
          <cell r="AG3907">
            <v>93.189438345325826</v>
          </cell>
          <cell r="AH3907">
            <v>73.80952380952381</v>
          </cell>
        </row>
        <row r="3908">
          <cell r="A3908">
            <v>7396</v>
          </cell>
          <cell r="B3908" t="str">
            <v>Радиостанция  "Kenwood UBS-GR 14"</v>
          </cell>
          <cell r="C3908">
            <v>25</v>
          </cell>
          <cell r="D3908" t="str">
            <v>4</v>
          </cell>
          <cell r="E3908" t="str">
            <v>11.05.05</v>
          </cell>
          <cell r="F3908" t="str">
            <v/>
          </cell>
          <cell r="G3908" t="str">
            <v xml:space="preserve">  .  .</v>
          </cell>
          <cell r="H3908">
            <v>4451.33</v>
          </cell>
          <cell r="I3908">
            <v>0</v>
          </cell>
          <cell r="J3908">
            <v>0</v>
          </cell>
          <cell r="K3908">
            <v>4451.33</v>
          </cell>
          <cell r="L3908">
            <v>0</v>
          </cell>
          <cell r="M3908">
            <v>92.74</v>
          </cell>
          <cell r="N3908">
            <v>92.74</v>
          </cell>
          <cell r="O3908">
            <v>2688.52</v>
          </cell>
          <cell r="P3908">
            <v>1762.81</v>
          </cell>
          <cell r="Q3908">
            <v>22.26</v>
          </cell>
          <cell r="R3908">
            <v>123</v>
          </cell>
          <cell r="S3908">
            <v>935</v>
          </cell>
          <cell r="T3908" t="str">
            <v>Амортизация Очистка сточной жидкости</v>
          </cell>
          <cell r="U3908">
            <v>6200</v>
          </cell>
          <cell r="V3908">
            <v>7</v>
          </cell>
          <cell r="W3908">
            <v>5</v>
          </cell>
          <cell r="X3908">
            <v>2</v>
          </cell>
          <cell r="Y3908">
            <v>71.428571428571431</v>
          </cell>
          <cell r="Z3908">
            <v>4428.5714285714284</v>
          </cell>
          <cell r="AA3908">
            <v>1771.4285714285716</v>
          </cell>
          <cell r="AB3908">
            <v>1.0048891096763528</v>
          </cell>
          <cell r="AC3908">
            <v>21.763040575639934</v>
          </cell>
          <cell r="AD3908">
            <v>13.144469147067866</v>
          </cell>
          <cell r="AE3908">
            <v>4473.0930405756399</v>
          </cell>
          <cell r="AF3908">
            <v>2701.6644691470678</v>
          </cell>
          <cell r="AG3908">
            <v>93.189438345325826</v>
          </cell>
          <cell r="AH3908">
            <v>73.80952380952381</v>
          </cell>
        </row>
        <row r="3909">
          <cell r="A3909">
            <v>7397</v>
          </cell>
          <cell r="B3909" t="str">
            <v>Радиостанция  "Kenwood UBS-GR 14"</v>
          </cell>
          <cell r="C3909">
            <v>25</v>
          </cell>
          <cell r="D3909" t="str">
            <v>4</v>
          </cell>
          <cell r="E3909" t="str">
            <v>11.05.05</v>
          </cell>
          <cell r="F3909" t="str">
            <v/>
          </cell>
          <cell r="G3909" t="str">
            <v xml:space="preserve">  .  .</v>
          </cell>
          <cell r="H3909">
            <v>4451.33</v>
          </cell>
          <cell r="I3909">
            <v>0</v>
          </cell>
          <cell r="J3909">
            <v>0</v>
          </cell>
          <cell r="K3909">
            <v>4451.33</v>
          </cell>
          <cell r="L3909">
            <v>0</v>
          </cell>
          <cell r="M3909">
            <v>92.74</v>
          </cell>
          <cell r="N3909">
            <v>92.74</v>
          </cell>
          <cell r="O3909">
            <v>2688.52</v>
          </cell>
          <cell r="P3909">
            <v>1762.81</v>
          </cell>
          <cell r="Q3909">
            <v>22.26</v>
          </cell>
          <cell r="R3909">
            <v>123</v>
          </cell>
          <cell r="S3909">
            <v>935</v>
          </cell>
          <cell r="T3909" t="str">
            <v>Амортизация Очистка сточной жидкости</v>
          </cell>
          <cell r="U3909">
            <v>6200</v>
          </cell>
          <cell r="V3909">
            <v>7</v>
          </cell>
          <cell r="W3909">
            <v>5</v>
          </cell>
          <cell r="X3909">
            <v>2</v>
          </cell>
          <cell r="Y3909">
            <v>71.428571428571431</v>
          </cell>
          <cell r="Z3909">
            <v>4428.5714285714284</v>
          </cell>
          <cell r="AA3909">
            <v>1771.4285714285716</v>
          </cell>
          <cell r="AB3909">
            <v>1.0048891096763528</v>
          </cell>
          <cell r="AC3909">
            <v>21.763040575639934</v>
          </cell>
          <cell r="AD3909">
            <v>13.144469147067866</v>
          </cell>
          <cell r="AE3909">
            <v>4473.0930405756399</v>
          </cell>
          <cell r="AF3909">
            <v>2701.6644691470678</v>
          </cell>
          <cell r="AG3909">
            <v>93.189438345325826</v>
          </cell>
          <cell r="AH3909">
            <v>73.80952380952381</v>
          </cell>
        </row>
        <row r="3910">
          <cell r="A3910">
            <v>7398</v>
          </cell>
          <cell r="B3910" t="str">
            <v>Радиостанция  "Kenwood UBS-GR 14"</v>
          </cell>
          <cell r="C3910">
            <v>25</v>
          </cell>
          <cell r="D3910" t="str">
            <v>4</v>
          </cell>
          <cell r="E3910" t="str">
            <v>11.05.05</v>
          </cell>
          <cell r="F3910" t="str">
            <v/>
          </cell>
          <cell r="G3910" t="str">
            <v xml:space="preserve">  .  .</v>
          </cell>
          <cell r="H3910">
            <v>4451.33</v>
          </cell>
          <cell r="I3910">
            <v>0</v>
          </cell>
          <cell r="J3910">
            <v>0</v>
          </cell>
          <cell r="K3910">
            <v>4451.33</v>
          </cell>
          <cell r="L3910">
            <v>0</v>
          </cell>
          <cell r="M3910">
            <v>92.74</v>
          </cell>
          <cell r="N3910">
            <v>92.74</v>
          </cell>
          <cell r="O3910">
            <v>2688.52</v>
          </cell>
          <cell r="P3910">
            <v>1762.81</v>
          </cell>
          <cell r="Q3910">
            <v>22.26</v>
          </cell>
          <cell r="R3910">
            <v>123</v>
          </cell>
          <cell r="S3910">
            <v>935</v>
          </cell>
          <cell r="T3910" t="str">
            <v>Амортизация Очистка сточной жидкости</v>
          </cell>
          <cell r="U3910">
            <v>6200</v>
          </cell>
          <cell r="V3910">
            <v>7</v>
          </cell>
          <cell r="W3910">
            <v>5</v>
          </cell>
          <cell r="X3910">
            <v>2</v>
          </cell>
          <cell r="Y3910">
            <v>71.428571428571431</v>
          </cell>
          <cell r="Z3910">
            <v>4428.5714285714284</v>
          </cell>
          <cell r="AA3910">
            <v>1771.4285714285716</v>
          </cell>
          <cell r="AB3910">
            <v>1.0048891096763528</v>
          </cell>
          <cell r="AC3910">
            <v>21.763040575639934</v>
          </cell>
          <cell r="AD3910">
            <v>13.144469147067866</v>
          </cell>
          <cell r="AE3910">
            <v>4473.0930405756399</v>
          </cell>
          <cell r="AF3910">
            <v>2701.6644691470678</v>
          </cell>
          <cell r="AG3910">
            <v>93.189438345325826</v>
          </cell>
          <cell r="AH3910">
            <v>73.80952380952381</v>
          </cell>
        </row>
        <row r="3911">
          <cell r="A3911">
            <v>7399</v>
          </cell>
          <cell r="B3911" t="str">
            <v>Радиостанция  "Kenwood UBS-GR 14"</v>
          </cell>
          <cell r="C3911">
            <v>25</v>
          </cell>
          <cell r="D3911" t="str">
            <v>4</v>
          </cell>
          <cell r="E3911" t="str">
            <v>11.05.05</v>
          </cell>
          <cell r="F3911" t="str">
            <v/>
          </cell>
          <cell r="G3911" t="str">
            <v xml:space="preserve">  .  .</v>
          </cell>
          <cell r="H3911">
            <v>4451.33</v>
          </cell>
          <cell r="I3911">
            <v>0</v>
          </cell>
          <cell r="J3911">
            <v>0</v>
          </cell>
          <cell r="K3911">
            <v>4451.33</v>
          </cell>
          <cell r="L3911">
            <v>0</v>
          </cell>
          <cell r="M3911">
            <v>92.74</v>
          </cell>
          <cell r="N3911">
            <v>92.74</v>
          </cell>
          <cell r="O3911">
            <v>2688.52</v>
          </cell>
          <cell r="P3911">
            <v>1762.81</v>
          </cell>
          <cell r="Q3911">
            <v>22.26</v>
          </cell>
          <cell r="R3911">
            <v>123</v>
          </cell>
          <cell r="S3911">
            <v>935</v>
          </cell>
          <cell r="T3911" t="str">
            <v>Амортизация Очистка сточной жидкости</v>
          </cell>
          <cell r="U3911">
            <v>6200</v>
          </cell>
          <cell r="V3911">
            <v>7</v>
          </cell>
          <cell r="W3911">
            <v>5</v>
          </cell>
          <cell r="X3911">
            <v>2</v>
          </cell>
          <cell r="Y3911">
            <v>71.428571428571431</v>
          </cell>
          <cell r="Z3911">
            <v>4428.5714285714284</v>
          </cell>
          <cell r="AA3911">
            <v>1771.4285714285716</v>
          </cell>
          <cell r="AB3911">
            <v>1.0048891096763528</v>
          </cell>
          <cell r="AC3911">
            <v>21.763040575639934</v>
          </cell>
          <cell r="AD3911">
            <v>13.144469147067866</v>
          </cell>
          <cell r="AE3911">
            <v>4473.0930405756399</v>
          </cell>
          <cell r="AF3911">
            <v>2701.6644691470678</v>
          </cell>
          <cell r="AG3911">
            <v>93.189438345325826</v>
          </cell>
          <cell r="AH3911">
            <v>73.80952380952381</v>
          </cell>
        </row>
        <row r="3912">
          <cell r="A3912">
            <v>7400</v>
          </cell>
          <cell r="B3912" t="str">
            <v>Радиостанция  "Kenwood UBS-GR 14"</v>
          </cell>
          <cell r="C3912">
            <v>25</v>
          </cell>
          <cell r="D3912" t="str">
            <v>4</v>
          </cell>
          <cell r="E3912" t="str">
            <v>11.05.05</v>
          </cell>
          <cell r="F3912" t="str">
            <v/>
          </cell>
          <cell r="G3912" t="str">
            <v xml:space="preserve">  .  .</v>
          </cell>
          <cell r="H3912">
            <v>4451.33</v>
          </cell>
          <cell r="I3912">
            <v>0</v>
          </cell>
          <cell r="J3912">
            <v>0</v>
          </cell>
          <cell r="K3912">
            <v>4451.33</v>
          </cell>
          <cell r="L3912">
            <v>0</v>
          </cell>
          <cell r="M3912">
            <v>92.74</v>
          </cell>
          <cell r="N3912">
            <v>92.74</v>
          </cell>
          <cell r="O3912">
            <v>2688.52</v>
          </cell>
          <cell r="P3912">
            <v>1762.81</v>
          </cell>
          <cell r="Q3912">
            <v>22.26</v>
          </cell>
          <cell r="R3912">
            <v>123</v>
          </cell>
          <cell r="S3912">
            <v>821.1</v>
          </cell>
          <cell r="T3912" t="str">
            <v>Амортизация Водопровод</v>
          </cell>
          <cell r="U3912">
            <v>6200</v>
          </cell>
          <cell r="V3912">
            <v>7</v>
          </cell>
          <cell r="W3912">
            <v>5</v>
          </cell>
          <cell r="X3912">
            <v>2</v>
          </cell>
          <cell r="Y3912">
            <v>71.428571428571431</v>
          </cell>
          <cell r="Z3912">
            <v>4428.5714285714284</v>
          </cell>
          <cell r="AA3912">
            <v>1771.4285714285716</v>
          </cell>
          <cell r="AB3912">
            <v>1.0048891096763528</v>
          </cell>
          <cell r="AC3912">
            <v>21.763040575639934</v>
          </cell>
          <cell r="AD3912">
            <v>13.144469147067866</v>
          </cell>
          <cell r="AE3912">
            <v>4473.0930405756399</v>
          </cell>
          <cell r="AF3912">
            <v>2701.6644691470678</v>
          </cell>
          <cell r="AG3912">
            <v>93.189438345325826</v>
          </cell>
          <cell r="AH3912">
            <v>73.80952380952381</v>
          </cell>
        </row>
        <row r="3913">
          <cell r="A3913">
            <v>7401</v>
          </cell>
          <cell r="B3913" t="str">
            <v>Радиостанция  "Kenwood UBS-GR 14"</v>
          </cell>
          <cell r="C3913">
            <v>25</v>
          </cell>
          <cell r="D3913" t="str">
            <v>4</v>
          </cell>
          <cell r="E3913" t="str">
            <v>11.05.05</v>
          </cell>
          <cell r="F3913" t="str">
            <v/>
          </cell>
          <cell r="G3913" t="str">
            <v xml:space="preserve">  .  .</v>
          </cell>
          <cell r="H3913">
            <v>4451.33</v>
          </cell>
          <cell r="I3913">
            <v>0</v>
          </cell>
          <cell r="J3913">
            <v>0</v>
          </cell>
          <cell r="K3913">
            <v>4451.33</v>
          </cell>
          <cell r="L3913">
            <v>0</v>
          </cell>
          <cell r="M3913">
            <v>92.74</v>
          </cell>
          <cell r="N3913">
            <v>92.74</v>
          </cell>
          <cell r="O3913">
            <v>2688.52</v>
          </cell>
          <cell r="P3913">
            <v>1762.81</v>
          </cell>
          <cell r="Q3913">
            <v>22.26</v>
          </cell>
          <cell r="R3913">
            <v>123</v>
          </cell>
          <cell r="S3913">
            <v>821.1</v>
          </cell>
          <cell r="T3913" t="str">
            <v>амортизация (канализация)</v>
          </cell>
          <cell r="U3913">
            <v>6200</v>
          </cell>
          <cell r="V3913">
            <v>7</v>
          </cell>
          <cell r="W3913">
            <v>5</v>
          </cell>
          <cell r="X3913">
            <v>2</v>
          </cell>
          <cell r="Y3913">
            <v>71.428571428571431</v>
          </cell>
          <cell r="Z3913">
            <v>4428.5714285714284</v>
          </cell>
          <cell r="AA3913">
            <v>1771.4285714285716</v>
          </cell>
          <cell r="AB3913">
            <v>1.0048891096763528</v>
          </cell>
          <cell r="AC3913">
            <v>21.763040575639934</v>
          </cell>
          <cell r="AD3913">
            <v>13.144469147067866</v>
          </cell>
          <cell r="AE3913">
            <v>4473.0930405756399</v>
          </cell>
          <cell r="AF3913">
            <v>2701.6644691470678</v>
          </cell>
          <cell r="AG3913">
            <v>93.189438345325826</v>
          </cell>
          <cell r="AH3913">
            <v>73.80952380952381</v>
          </cell>
        </row>
        <row r="3914">
          <cell r="A3914">
            <v>7403</v>
          </cell>
          <cell r="B3914" t="str">
            <v>Сканер Mustep</v>
          </cell>
          <cell r="C3914">
            <v>15</v>
          </cell>
          <cell r="D3914" t="str">
            <v>7</v>
          </cell>
          <cell r="E3914" t="str">
            <v>11.05.05</v>
          </cell>
          <cell r="F3914" t="str">
            <v/>
          </cell>
          <cell r="G3914" t="str">
            <v xml:space="preserve">  .  .</v>
          </cell>
          <cell r="H3914">
            <v>16151.25</v>
          </cell>
          <cell r="I3914">
            <v>0</v>
          </cell>
          <cell r="J3914">
            <v>0</v>
          </cell>
          <cell r="K3914">
            <v>16151.25</v>
          </cell>
          <cell r="L3914">
            <v>0</v>
          </cell>
          <cell r="M3914">
            <v>201.89</v>
          </cell>
          <cell r="N3914">
            <v>201.89</v>
          </cell>
          <cell r="O3914">
            <v>5852.79</v>
          </cell>
          <cell r="P3914">
            <v>10298.459999999999</v>
          </cell>
          <cell r="Q3914">
            <v>80.760000000000005</v>
          </cell>
          <cell r="R3914">
            <v>123</v>
          </cell>
          <cell r="S3914">
            <v>821.1</v>
          </cell>
          <cell r="T3914" t="str">
            <v>Амортизация Водопровод</v>
          </cell>
          <cell r="U3914">
            <v>16000</v>
          </cell>
          <cell r="V3914">
            <v>7</v>
          </cell>
          <cell r="W3914">
            <v>2</v>
          </cell>
          <cell r="X3914">
            <v>5</v>
          </cell>
          <cell r="Y3914">
            <v>28.571428571428569</v>
          </cell>
          <cell r="Z3914">
            <v>4571.4285714285716</v>
          </cell>
          <cell r="AA3914">
            <v>11428.571428571428</v>
          </cell>
          <cell r="AB3914">
            <v>1.1097359632965929</v>
          </cell>
          <cell r="AC3914">
            <v>1772.3729771940962</v>
          </cell>
          <cell r="AD3914">
            <v>642.26154862266594</v>
          </cell>
          <cell r="AE3914">
            <v>17923.622977194096</v>
          </cell>
          <cell r="AF3914">
            <v>6495.0515486226659</v>
          </cell>
          <cell r="AG3914">
            <v>224.04528721492622</v>
          </cell>
          <cell r="AH3914">
            <v>190.47619047619048</v>
          </cell>
        </row>
        <row r="3915">
          <cell r="A3915">
            <v>7404</v>
          </cell>
          <cell r="B3915" t="str">
            <v>Частотометр 13-38</v>
          </cell>
          <cell r="C3915">
            <v>10</v>
          </cell>
          <cell r="D3915" t="str">
            <v>10</v>
          </cell>
          <cell r="E3915" t="str">
            <v>11.05.05</v>
          </cell>
          <cell r="F3915" t="str">
            <v/>
          </cell>
          <cell r="G3915" t="str">
            <v xml:space="preserve">  .  .</v>
          </cell>
          <cell r="H3915">
            <v>8250.07</v>
          </cell>
          <cell r="I3915">
            <v>0</v>
          </cell>
          <cell r="J3915">
            <v>0</v>
          </cell>
          <cell r="K3915">
            <v>8250.07</v>
          </cell>
          <cell r="L3915">
            <v>0</v>
          </cell>
          <cell r="M3915">
            <v>68.75</v>
          </cell>
          <cell r="N3915">
            <v>68.75</v>
          </cell>
          <cell r="O3915">
            <v>1993.07</v>
          </cell>
          <cell r="P3915">
            <v>6257</v>
          </cell>
          <cell r="Q3915">
            <v>41.25</v>
          </cell>
          <cell r="R3915">
            <v>123</v>
          </cell>
          <cell r="S3915">
            <v>821.1</v>
          </cell>
          <cell r="T3915" t="str">
            <v>Амортизация Водопровод</v>
          </cell>
          <cell r="U3915">
            <v>72800</v>
          </cell>
          <cell r="V3915">
            <v>19</v>
          </cell>
          <cell r="W3915">
            <v>11</v>
          </cell>
          <cell r="X3915">
            <v>8</v>
          </cell>
          <cell r="Y3915">
            <v>57.894736842105267</v>
          </cell>
          <cell r="Z3915">
            <v>42147.368421052633</v>
          </cell>
          <cell r="AA3915">
            <v>30652.631578947367</v>
          </cell>
          <cell r="AB3915">
            <v>4.8989342462757497</v>
          </cell>
          <cell r="AC3915">
            <v>32166.480457172176</v>
          </cell>
          <cell r="AD3915">
            <v>7770.8488782248078</v>
          </cell>
          <cell r="AE3915">
            <v>40416.550457172176</v>
          </cell>
          <cell r="AF3915">
            <v>9763.9188782248075</v>
          </cell>
          <cell r="AG3915">
            <v>336.80458714310151</v>
          </cell>
          <cell r="AH3915">
            <v>319.29824561403512</v>
          </cell>
        </row>
        <row r="3916">
          <cell r="A3916">
            <v>7405</v>
          </cell>
          <cell r="B3916" t="str">
            <v>Мобильный телефон (Sie 3068)</v>
          </cell>
          <cell r="C3916">
            <v>15</v>
          </cell>
          <cell r="D3916" t="str">
            <v>7</v>
          </cell>
          <cell r="E3916" t="str">
            <v>11.05.05</v>
          </cell>
          <cell r="F3916" t="str">
            <v/>
          </cell>
          <cell r="G3916" t="str">
            <v xml:space="preserve">  .  .</v>
          </cell>
          <cell r="H3916">
            <v>7311.47</v>
          </cell>
          <cell r="I3916">
            <v>0</v>
          </cell>
          <cell r="J3916">
            <v>0</v>
          </cell>
          <cell r="K3916">
            <v>7311.47</v>
          </cell>
          <cell r="L3916">
            <v>0</v>
          </cell>
          <cell r="M3916">
            <v>91.39</v>
          </cell>
          <cell r="N3916">
            <v>91.39</v>
          </cell>
          <cell r="O3916">
            <v>2649.41</v>
          </cell>
          <cell r="P3916">
            <v>4662.0600000000004</v>
          </cell>
          <cell r="Q3916">
            <v>36.56</v>
          </cell>
          <cell r="R3916">
            <v>123</v>
          </cell>
          <cell r="S3916">
            <v>821.1</v>
          </cell>
          <cell r="T3916" t="str">
            <v>Амортизация Водопровод</v>
          </cell>
          <cell r="U3916">
            <v>12000</v>
          </cell>
          <cell r="V3916">
            <v>13</v>
          </cell>
          <cell r="W3916">
            <v>8</v>
          </cell>
          <cell r="X3916">
            <v>5</v>
          </cell>
          <cell r="Y3916">
            <v>61.53846153846154</v>
          </cell>
          <cell r="Z3916">
            <v>7384.6153846153848</v>
          </cell>
          <cell r="AA3916">
            <v>4615.3846153846152</v>
          </cell>
          <cell r="AB3916">
            <v>0.98998824883948611</v>
          </cell>
          <cell r="AC3916">
            <v>-73.200618257562382</v>
          </cell>
          <cell r="AD3916">
            <v>-26.525233642177227</v>
          </cell>
          <cell r="AE3916">
            <v>7238.2693817424379</v>
          </cell>
          <cell r="AF3916">
            <v>2622.8847663578226</v>
          </cell>
          <cell r="AG3916">
            <v>90.478367271780471</v>
          </cell>
          <cell r="AH3916">
            <v>76.92307692307692</v>
          </cell>
        </row>
        <row r="3917">
          <cell r="A3917">
            <v>7406</v>
          </cell>
          <cell r="B3917" t="str">
            <v>ВВод ГМТА-110/630х1 №1</v>
          </cell>
          <cell r="C3917">
            <v>10</v>
          </cell>
          <cell r="D3917" t="str">
            <v>10</v>
          </cell>
          <cell r="E3917" t="str">
            <v>11.05.05</v>
          </cell>
          <cell r="F3917" t="str">
            <v/>
          </cell>
          <cell r="G3917" t="str">
            <v xml:space="preserve">  .  .</v>
          </cell>
          <cell r="H3917">
            <v>416666.6</v>
          </cell>
          <cell r="I3917">
            <v>0</v>
          </cell>
          <cell r="J3917">
            <v>0</v>
          </cell>
          <cell r="K3917">
            <v>416666.6</v>
          </cell>
          <cell r="L3917">
            <v>0</v>
          </cell>
          <cell r="M3917">
            <v>3472.22</v>
          </cell>
          <cell r="N3917">
            <v>3472.22</v>
          </cell>
          <cell r="O3917">
            <v>100659.66</v>
          </cell>
          <cell r="P3917">
            <v>316006.94</v>
          </cell>
          <cell r="Q3917">
            <v>2083.33</v>
          </cell>
          <cell r="R3917">
            <v>123</v>
          </cell>
          <cell r="S3917">
            <v>935</v>
          </cell>
          <cell r="T3917" t="str">
            <v>Амортизация Подъем воды</v>
          </cell>
          <cell r="U3917">
            <v>450000</v>
          </cell>
          <cell r="V3917">
            <v>19</v>
          </cell>
          <cell r="W3917">
            <v>11</v>
          </cell>
          <cell r="X3917">
            <v>8</v>
          </cell>
          <cell r="Y3917">
            <v>57.894736842105267</v>
          </cell>
          <cell r="Z3917">
            <v>260526.31578947371</v>
          </cell>
          <cell r="AA3917">
            <v>189473.68421052629</v>
          </cell>
          <cell r="AB3917">
            <v>0.59958709834197399</v>
          </cell>
          <cell r="AC3917">
            <v>-166838.68232998406</v>
          </cell>
          <cell r="AD3917">
            <v>-40305.426540510336</v>
          </cell>
          <cell r="AE3917">
            <v>249827.91767001592</v>
          </cell>
          <cell r="AF3917">
            <v>60354.233459489667</v>
          </cell>
          <cell r="AG3917">
            <v>2081.8993139167992</v>
          </cell>
          <cell r="AH3917">
            <v>1973.6842105263158</v>
          </cell>
        </row>
        <row r="3918">
          <cell r="A3918">
            <v>7407</v>
          </cell>
          <cell r="B3918" t="str">
            <v>ВВод ГМТА-110/630х1 №1</v>
          </cell>
          <cell r="C3918">
            <v>10</v>
          </cell>
          <cell r="D3918" t="str">
            <v>10</v>
          </cell>
          <cell r="E3918" t="str">
            <v>11.05.05</v>
          </cell>
          <cell r="F3918" t="str">
            <v/>
          </cell>
          <cell r="G3918" t="str">
            <v xml:space="preserve">  .  .</v>
          </cell>
          <cell r="H3918">
            <v>416666.6</v>
          </cell>
          <cell r="I3918">
            <v>0</v>
          </cell>
          <cell r="J3918">
            <v>0</v>
          </cell>
          <cell r="K3918">
            <v>416666.6</v>
          </cell>
          <cell r="L3918">
            <v>0</v>
          </cell>
          <cell r="M3918">
            <v>3472.22</v>
          </cell>
          <cell r="N3918">
            <v>3472.22</v>
          </cell>
          <cell r="O3918">
            <v>100659.66</v>
          </cell>
          <cell r="P3918">
            <v>316006.94</v>
          </cell>
          <cell r="Q3918">
            <v>2083.33</v>
          </cell>
          <cell r="R3918">
            <v>123</v>
          </cell>
          <cell r="S3918">
            <v>935</v>
          </cell>
          <cell r="T3918" t="str">
            <v>Амортизация Подъем воды</v>
          </cell>
          <cell r="U3918">
            <v>450000</v>
          </cell>
          <cell r="V3918">
            <v>19</v>
          </cell>
          <cell r="W3918">
            <v>11</v>
          </cell>
          <cell r="X3918">
            <v>8</v>
          </cell>
          <cell r="Y3918">
            <v>57.894736842105267</v>
          </cell>
          <cell r="Z3918">
            <v>260526.31578947371</v>
          </cell>
          <cell r="AA3918">
            <v>189473.68421052629</v>
          </cell>
          <cell r="AB3918">
            <v>0.59958709834197399</v>
          </cell>
          <cell r="AC3918">
            <v>-166838.68232998406</v>
          </cell>
          <cell r="AD3918">
            <v>-40305.426540510336</v>
          </cell>
          <cell r="AE3918">
            <v>249827.91767001592</v>
          </cell>
          <cell r="AF3918">
            <v>60354.233459489667</v>
          </cell>
          <cell r="AG3918">
            <v>2081.8993139167992</v>
          </cell>
          <cell r="AH3918">
            <v>1973.6842105263158</v>
          </cell>
        </row>
        <row r="3919">
          <cell r="A3919">
            <v>7408</v>
          </cell>
          <cell r="B3919" t="str">
            <v>ВВод ГМТА-110/630х1 №1</v>
          </cell>
          <cell r="C3919">
            <v>10</v>
          </cell>
          <cell r="D3919" t="str">
            <v>10</v>
          </cell>
          <cell r="E3919" t="str">
            <v>11.05.05</v>
          </cell>
          <cell r="F3919" t="str">
            <v/>
          </cell>
          <cell r="G3919" t="str">
            <v xml:space="preserve">  .  .</v>
          </cell>
          <cell r="H3919">
            <v>416666.6</v>
          </cell>
          <cell r="I3919">
            <v>0</v>
          </cell>
          <cell r="J3919">
            <v>0</v>
          </cell>
          <cell r="K3919">
            <v>416666.6</v>
          </cell>
          <cell r="L3919">
            <v>0</v>
          </cell>
          <cell r="M3919">
            <v>3472.22</v>
          </cell>
          <cell r="N3919">
            <v>3472.22</v>
          </cell>
          <cell r="O3919">
            <v>100659.66</v>
          </cell>
          <cell r="P3919">
            <v>316006.94</v>
          </cell>
          <cell r="Q3919">
            <v>2083.33</v>
          </cell>
          <cell r="R3919">
            <v>123</v>
          </cell>
          <cell r="S3919">
            <v>935</v>
          </cell>
          <cell r="T3919" t="str">
            <v>Амортизация Подъем воды</v>
          </cell>
          <cell r="U3919">
            <v>450000</v>
          </cell>
          <cell r="V3919">
            <v>19</v>
          </cell>
          <cell r="W3919">
            <v>11</v>
          </cell>
          <cell r="X3919">
            <v>8</v>
          </cell>
          <cell r="Y3919">
            <v>57.894736842105267</v>
          </cell>
          <cell r="Z3919">
            <v>260526.31578947371</v>
          </cell>
          <cell r="AA3919">
            <v>189473.68421052629</v>
          </cell>
          <cell r="AB3919">
            <v>0.59958709834197399</v>
          </cell>
          <cell r="AC3919">
            <v>-166838.68232998406</v>
          </cell>
          <cell r="AD3919">
            <v>-40305.426540510336</v>
          </cell>
          <cell r="AE3919">
            <v>249827.91767001592</v>
          </cell>
          <cell r="AF3919">
            <v>60354.233459489667</v>
          </cell>
          <cell r="AG3919">
            <v>2081.8993139167992</v>
          </cell>
          <cell r="AH3919">
            <v>1973.6842105263158</v>
          </cell>
        </row>
        <row r="3920">
          <cell r="A3920">
            <v>7409</v>
          </cell>
          <cell r="B3920" t="str">
            <v>Генератор ацитиленовый</v>
          </cell>
          <cell r="C3920">
            <v>8</v>
          </cell>
          <cell r="D3920" t="str">
            <v>13</v>
          </cell>
          <cell r="E3920" t="str">
            <v>11.05.05</v>
          </cell>
          <cell r="F3920" t="str">
            <v/>
          </cell>
          <cell r="G3920" t="str">
            <v xml:space="preserve">  .  .</v>
          </cell>
          <cell r="H3920">
            <v>10250</v>
          </cell>
          <cell r="I3920">
            <v>0</v>
          </cell>
          <cell r="J3920">
            <v>0</v>
          </cell>
          <cell r="K3920">
            <v>10250</v>
          </cell>
          <cell r="L3920">
            <v>0</v>
          </cell>
          <cell r="M3920">
            <v>68.33</v>
          </cell>
          <cell r="N3920">
            <v>68.33</v>
          </cell>
          <cell r="O3920">
            <v>1997.98</v>
          </cell>
          <cell r="P3920">
            <v>8252.02</v>
          </cell>
          <cell r="Q3920">
            <v>51.25</v>
          </cell>
          <cell r="R3920">
            <v>123</v>
          </cell>
          <cell r="S3920">
            <v>935</v>
          </cell>
          <cell r="T3920" t="str">
            <v>амортизация (Очистка воды)</v>
          </cell>
          <cell r="U3920">
            <v>7480</v>
          </cell>
          <cell r="V3920">
            <v>25</v>
          </cell>
          <cell r="W3920">
            <v>14</v>
          </cell>
          <cell r="X3920">
            <v>11</v>
          </cell>
          <cell r="Y3920">
            <v>56</v>
          </cell>
          <cell r="Z3920">
            <v>4188.8</v>
          </cell>
          <cell r="AA3920">
            <v>3291.2</v>
          </cell>
          <cell r="AB3920">
            <v>0.39883567902162131</v>
          </cell>
          <cell r="AC3920">
            <v>-6161.9342900283809</v>
          </cell>
          <cell r="AD3920">
            <v>-1201.1142900283812</v>
          </cell>
          <cell r="AE3920">
            <v>4088.0657099716191</v>
          </cell>
          <cell r="AF3920">
            <v>796.8657099716188</v>
          </cell>
          <cell r="AG3920">
            <v>27.253771399810791</v>
          </cell>
          <cell r="AH3920">
            <v>24.933333333333334</v>
          </cell>
        </row>
        <row r="3921">
          <cell r="A3921">
            <v>7410</v>
          </cell>
          <cell r="B3921" t="str">
            <v>Ингалятор "Муссон"</v>
          </cell>
          <cell r="C3921">
            <v>12.5</v>
          </cell>
          <cell r="D3921" t="str">
            <v>8</v>
          </cell>
          <cell r="E3921" t="str">
            <v>11.05.05</v>
          </cell>
          <cell r="F3921" t="str">
            <v/>
          </cell>
          <cell r="G3921" t="str">
            <v xml:space="preserve">  .  .</v>
          </cell>
          <cell r="H3921">
            <v>6365</v>
          </cell>
          <cell r="I3921">
            <v>0</v>
          </cell>
          <cell r="J3921">
            <v>0</v>
          </cell>
          <cell r="K3921">
            <v>6365</v>
          </cell>
          <cell r="L3921">
            <v>0</v>
          </cell>
          <cell r="M3921">
            <v>66.3</v>
          </cell>
          <cell r="N3921">
            <v>66.3</v>
          </cell>
          <cell r="O3921">
            <v>1922.04</v>
          </cell>
          <cell r="P3921">
            <v>4442.96</v>
          </cell>
          <cell r="Q3921">
            <v>31.83</v>
          </cell>
          <cell r="R3921">
            <v>125</v>
          </cell>
          <cell r="S3921">
            <v>821.3</v>
          </cell>
          <cell r="T3921" t="str">
            <v>За счет прибыли</v>
          </cell>
          <cell r="U3921">
            <v>11000</v>
          </cell>
          <cell r="V3921">
            <v>15</v>
          </cell>
          <cell r="W3921">
            <v>9</v>
          </cell>
          <cell r="X3921">
            <v>6</v>
          </cell>
          <cell r="Y3921">
            <v>60</v>
          </cell>
          <cell r="Z3921">
            <v>6600</v>
          </cell>
          <cell r="AA3921">
            <v>4400</v>
          </cell>
          <cell r="AB3921">
            <v>0.99033077047733942</v>
          </cell>
          <cell r="AC3921">
            <v>-61.544645911734733</v>
          </cell>
          <cell r="AD3921">
            <v>-18.584645911734469</v>
          </cell>
          <cell r="AE3921">
            <v>6303.4553540882653</v>
          </cell>
          <cell r="AF3921">
            <v>1903.4553540882655</v>
          </cell>
          <cell r="AG3921">
            <v>65.660993271752758</v>
          </cell>
          <cell r="AH3921">
            <v>61.111111111111114</v>
          </cell>
        </row>
        <row r="3922">
          <cell r="A3922">
            <v>7412</v>
          </cell>
          <cell r="B3922" t="str">
            <v>Алкометр "Алкотестер"</v>
          </cell>
          <cell r="C3922">
            <v>11.6</v>
          </cell>
          <cell r="D3922" t="str">
            <v>9</v>
          </cell>
          <cell r="E3922" t="str">
            <v>11.05.05</v>
          </cell>
          <cell r="F3922" t="str">
            <v/>
          </cell>
          <cell r="G3922" t="str">
            <v xml:space="preserve">  .  .</v>
          </cell>
          <cell r="H3922">
            <v>33218.6</v>
          </cell>
          <cell r="I3922">
            <v>0</v>
          </cell>
          <cell r="J3922">
            <v>0</v>
          </cell>
          <cell r="K3922">
            <v>33218.6</v>
          </cell>
          <cell r="L3922">
            <v>0</v>
          </cell>
          <cell r="M3922">
            <v>321.11</v>
          </cell>
          <cell r="N3922">
            <v>321.11</v>
          </cell>
          <cell r="O3922">
            <v>9308.99</v>
          </cell>
          <cell r="P3922">
            <v>23909.61</v>
          </cell>
          <cell r="Q3922">
            <v>166.09</v>
          </cell>
          <cell r="R3922">
            <v>125</v>
          </cell>
          <cell r="S3922">
            <v>821.3</v>
          </cell>
          <cell r="T3922" t="str">
            <v>За счет прибыли</v>
          </cell>
          <cell r="U3922">
            <v>29000</v>
          </cell>
          <cell r="V3922">
            <v>17</v>
          </cell>
          <cell r="W3922">
            <v>10</v>
          </cell>
          <cell r="X3922">
            <v>7</v>
          </cell>
          <cell r="Y3922">
            <v>58.82352941176471</v>
          </cell>
          <cell r="Z3922">
            <v>17058.823529411766</v>
          </cell>
          <cell r="AA3922">
            <v>11941.176470588234</v>
          </cell>
          <cell r="AB3922">
            <v>0.49942999783719744</v>
          </cell>
          <cell r="AC3922">
            <v>-16628.234673845272</v>
          </cell>
          <cell r="AD3922">
            <v>-4659.801144433507</v>
          </cell>
          <cell r="AE3922">
            <v>16590.365326154726</v>
          </cell>
          <cell r="AF3922">
            <v>4649.1888555664927</v>
          </cell>
          <cell r="AG3922">
            <v>160.37353148616234</v>
          </cell>
          <cell r="AH3922">
            <v>142.15686274509804</v>
          </cell>
        </row>
        <row r="3923">
          <cell r="A3923">
            <v>7413</v>
          </cell>
          <cell r="B3923" t="str">
            <v>Кушетка мединцинская</v>
          </cell>
          <cell r="C3923">
            <v>20</v>
          </cell>
          <cell r="D3923" t="str">
            <v>5</v>
          </cell>
          <cell r="E3923" t="str">
            <v>11.05.05</v>
          </cell>
          <cell r="F3923" t="str">
            <v/>
          </cell>
          <cell r="G3923" t="str">
            <v xml:space="preserve">  .  .</v>
          </cell>
          <cell r="H3923">
            <v>10000</v>
          </cell>
          <cell r="I3923">
            <v>0</v>
          </cell>
          <cell r="J3923">
            <v>0</v>
          </cell>
          <cell r="K3923">
            <v>10000</v>
          </cell>
          <cell r="L3923">
            <v>0</v>
          </cell>
          <cell r="M3923">
            <v>166.67</v>
          </cell>
          <cell r="N3923">
            <v>166.67</v>
          </cell>
          <cell r="O3923">
            <v>4831.75</v>
          </cell>
          <cell r="P3923">
            <v>5168.25</v>
          </cell>
          <cell r="Q3923">
            <v>50</v>
          </cell>
          <cell r="R3923">
            <v>125</v>
          </cell>
          <cell r="S3923">
            <v>821.3</v>
          </cell>
          <cell r="T3923" t="str">
            <v>За счет прибыли</v>
          </cell>
          <cell r="U3923">
            <v>8210</v>
          </cell>
          <cell r="V3923">
            <v>5</v>
          </cell>
          <cell r="W3923">
            <v>2</v>
          </cell>
          <cell r="X3923">
            <v>3</v>
          </cell>
          <cell r="Y3923">
            <v>40</v>
          </cell>
          <cell r="Z3923">
            <v>3284</v>
          </cell>
          <cell r="AA3923">
            <v>4926</v>
          </cell>
          <cell r="AB3923">
            <v>0.95312726745029752</v>
          </cell>
          <cell r="AC3923">
            <v>-468.72732549702414</v>
          </cell>
          <cell r="AD3923">
            <v>-226.47732549702505</v>
          </cell>
          <cell r="AE3923">
            <v>9531.2726745029759</v>
          </cell>
          <cell r="AF3923">
            <v>4605.272674502975</v>
          </cell>
          <cell r="AG3923">
            <v>158.8545445750496</v>
          </cell>
          <cell r="AH3923">
            <v>136.83333333333334</v>
          </cell>
        </row>
        <row r="3924">
          <cell r="A3924">
            <v>7414</v>
          </cell>
          <cell r="B3924" t="str">
            <v>Весы электронные напольные</v>
          </cell>
          <cell r="C3924">
            <v>10</v>
          </cell>
          <cell r="D3924" t="str">
            <v>10</v>
          </cell>
          <cell r="E3924" t="str">
            <v>11.05.05</v>
          </cell>
          <cell r="F3924" t="str">
            <v/>
          </cell>
          <cell r="G3924" t="str">
            <v xml:space="preserve">  .  .</v>
          </cell>
          <cell r="H3924">
            <v>15804.52</v>
          </cell>
          <cell r="I3924">
            <v>0</v>
          </cell>
          <cell r="J3924">
            <v>0</v>
          </cell>
          <cell r="K3924">
            <v>15804.52</v>
          </cell>
          <cell r="L3924">
            <v>0</v>
          </cell>
          <cell r="M3924">
            <v>131.69999999999999</v>
          </cell>
          <cell r="N3924">
            <v>131.69999999999999</v>
          </cell>
          <cell r="O3924">
            <v>3818</v>
          </cell>
          <cell r="P3924">
            <v>11986.52</v>
          </cell>
          <cell r="Q3924">
            <v>79.02</v>
          </cell>
          <cell r="R3924">
            <v>123</v>
          </cell>
          <cell r="S3924">
            <v>821.3</v>
          </cell>
          <cell r="T3924" t="str">
            <v>За счет прибыли</v>
          </cell>
          <cell r="U3924">
            <v>6700</v>
          </cell>
          <cell r="V3924">
            <v>19</v>
          </cell>
          <cell r="W3924">
            <v>11</v>
          </cell>
          <cell r="X3924">
            <v>8</v>
          </cell>
          <cell r="Y3924">
            <v>57.894736842105267</v>
          </cell>
          <cell r="Z3924">
            <v>3878.9473684210529</v>
          </cell>
          <cell r="AA3924">
            <v>2821.0526315789471</v>
          </cell>
          <cell r="AB3924">
            <v>0.23535209815517322</v>
          </cell>
          <cell r="AC3924">
            <v>-12084.893057664602</v>
          </cell>
          <cell r="AD3924">
            <v>-2919.4256892435487</v>
          </cell>
          <cell r="AE3924">
            <v>3719.6269423353988</v>
          </cell>
          <cell r="AF3924">
            <v>898.57431075645127</v>
          </cell>
          <cell r="AG3924">
            <v>30.996891186128323</v>
          </cell>
          <cell r="AH3924">
            <v>29.385964912280702</v>
          </cell>
        </row>
        <row r="3925">
          <cell r="A3925">
            <v>7415</v>
          </cell>
          <cell r="B3925" t="str">
            <v>Облучатель ОББ-92</v>
          </cell>
          <cell r="C3925">
            <v>12.5</v>
          </cell>
          <cell r="D3925" t="str">
            <v>8</v>
          </cell>
          <cell r="E3925" t="str">
            <v>11.05.05</v>
          </cell>
          <cell r="F3925" t="str">
            <v/>
          </cell>
          <cell r="G3925" t="str">
            <v xml:space="preserve">  .  .</v>
          </cell>
          <cell r="H3925">
            <v>8075</v>
          </cell>
          <cell r="I3925">
            <v>0</v>
          </cell>
          <cell r="J3925">
            <v>0</v>
          </cell>
          <cell r="K3925">
            <v>8075</v>
          </cell>
          <cell r="L3925">
            <v>0</v>
          </cell>
          <cell r="M3925">
            <v>84.11</v>
          </cell>
          <cell r="N3925">
            <v>84.11</v>
          </cell>
          <cell r="O3925">
            <v>2438.35</v>
          </cell>
          <cell r="P3925">
            <v>5636.65</v>
          </cell>
          <cell r="Q3925">
            <v>40.380000000000003</v>
          </cell>
          <cell r="R3925">
            <v>125</v>
          </cell>
          <cell r="S3925">
            <v>821.3</v>
          </cell>
          <cell r="T3925" t="str">
            <v>За счет прибыли</v>
          </cell>
          <cell r="U3925">
            <v>3480</v>
          </cell>
          <cell r="V3925">
            <v>8</v>
          </cell>
          <cell r="W3925">
            <v>2</v>
          </cell>
          <cell r="X3925">
            <v>6</v>
          </cell>
          <cell r="Y3925">
            <v>25</v>
          </cell>
          <cell r="Z3925">
            <v>870</v>
          </cell>
          <cell r="AA3925">
            <v>2610</v>
          </cell>
          <cell r="AB3925">
            <v>0.46304099065934556</v>
          </cell>
          <cell r="AC3925">
            <v>-4335.9440004257849</v>
          </cell>
          <cell r="AD3925">
            <v>-1309.2940004257846</v>
          </cell>
          <cell r="AE3925">
            <v>3739.0559995742151</v>
          </cell>
          <cell r="AF3925">
            <v>1129.0559995742153</v>
          </cell>
          <cell r="AG3925">
            <v>38.948499995564745</v>
          </cell>
          <cell r="AH3925">
            <v>36.25</v>
          </cell>
        </row>
        <row r="3926">
          <cell r="A3926">
            <v>7416</v>
          </cell>
          <cell r="B3926" t="str">
            <v>Аппарат "Дюна-Т"</v>
          </cell>
          <cell r="C3926">
            <v>12.5</v>
          </cell>
          <cell r="D3926" t="str">
            <v>8</v>
          </cell>
          <cell r="E3926" t="str">
            <v>11.05.05</v>
          </cell>
          <cell r="F3926" t="str">
            <v/>
          </cell>
          <cell r="G3926" t="str">
            <v xml:space="preserve">  .  .</v>
          </cell>
          <cell r="H3926">
            <v>8431.2000000000007</v>
          </cell>
          <cell r="I3926">
            <v>0</v>
          </cell>
          <cell r="J3926">
            <v>0</v>
          </cell>
          <cell r="K3926">
            <v>8431.2000000000007</v>
          </cell>
          <cell r="L3926">
            <v>0</v>
          </cell>
          <cell r="M3926">
            <v>87.83</v>
          </cell>
          <cell r="N3926">
            <v>87.83</v>
          </cell>
          <cell r="O3926">
            <v>2546.19</v>
          </cell>
          <cell r="P3926">
            <v>5885.01</v>
          </cell>
          <cell r="Q3926">
            <v>42.16</v>
          </cell>
          <cell r="R3926">
            <v>125</v>
          </cell>
          <cell r="S3926">
            <v>821.3</v>
          </cell>
          <cell r="T3926" t="str">
            <v>За счет прибыли</v>
          </cell>
          <cell r="U3926">
            <v>7600</v>
          </cell>
          <cell r="V3926">
            <v>15</v>
          </cell>
          <cell r="W3926">
            <v>9</v>
          </cell>
          <cell r="X3926">
            <v>6</v>
          </cell>
          <cell r="Y3926">
            <v>60</v>
          </cell>
          <cell r="Z3926">
            <v>4560</v>
          </cell>
          <cell r="AA3926">
            <v>3040</v>
          </cell>
          <cell r="AB3926">
            <v>0.51656666683658992</v>
          </cell>
          <cell r="AC3926">
            <v>-4075.9231185673434</v>
          </cell>
          <cell r="AD3926">
            <v>-1230.9131185673432</v>
          </cell>
          <cell r="AE3926">
            <v>4355.2768814326573</v>
          </cell>
          <cell r="AF3926">
            <v>1315.2768814326569</v>
          </cell>
          <cell r="AG3926">
            <v>45.367467514923511</v>
          </cell>
          <cell r="AH3926">
            <v>42.222222222222221</v>
          </cell>
        </row>
        <row r="3927">
          <cell r="A3927">
            <v>7417</v>
          </cell>
          <cell r="B3927" t="str">
            <v>Шкаф медицинский</v>
          </cell>
          <cell r="C3927">
            <v>20</v>
          </cell>
          <cell r="D3927" t="str">
            <v>5</v>
          </cell>
          <cell r="E3927" t="str">
            <v>11.05.05</v>
          </cell>
          <cell r="F3927" t="str">
            <v/>
          </cell>
          <cell r="G3927" t="str">
            <v xml:space="preserve">  .  .</v>
          </cell>
          <cell r="H3927">
            <v>20000</v>
          </cell>
          <cell r="I3927">
            <v>0</v>
          </cell>
          <cell r="J3927">
            <v>0</v>
          </cell>
          <cell r="K3927">
            <v>20000</v>
          </cell>
          <cell r="L3927">
            <v>0</v>
          </cell>
          <cell r="M3927">
            <v>333.33</v>
          </cell>
          <cell r="N3927">
            <v>333.33</v>
          </cell>
          <cell r="O3927">
            <v>9663.25</v>
          </cell>
          <cell r="P3927">
            <v>10336.75</v>
          </cell>
          <cell r="Q3927">
            <v>100</v>
          </cell>
          <cell r="R3927">
            <v>125</v>
          </cell>
          <cell r="S3927">
            <v>821.3</v>
          </cell>
          <cell r="T3927" t="str">
            <v>За счет прибыли</v>
          </cell>
          <cell r="U3927">
            <v>18000</v>
          </cell>
          <cell r="V3927">
            <v>5</v>
          </cell>
          <cell r="W3927">
            <v>2</v>
          </cell>
          <cell r="X3927">
            <v>3</v>
          </cell>
          <cell r="Y3927">
            <v>40</v>
          </cell>
          <cell r="Z3927">
            <v>7200</v>
          </cell>
          <cell r="AA3927">
            <v>10800</v>
          </cell>
          <cell r="AB3927">
            <v>1.0448158270249353</v>
          </cell>
          <cell r="AC3927">
            <v>896.31654049870485</v>
          </cell>
          <cell r="AD3927">
            <v>433.06654049870485</v>
          </cell>
          <cell r="AE3927">
            <v>20896.316540498705</v>
          </cell>
          <cell r="AF3927">
            <v>10096.316540498705</v>
          </cell>
          <cell r="AG3927">
            <v>348.27194234164511</v>
          </cell>
          <cell r="AH3927">
            <v>300</v>
          </cell>
        </row>
        <row r="3928">
          <cell r="A3928">
            <v>7418</v>
          </cell>
          <cell r="B3928" t="str">
            <v>Стол медицинский</v>
          </cell>
          <cell r="C3928">
            <v>20</v>
          </cell>
          <cell r="D3928" t="str">
            <v>5</v>
          </cell>
          <cell r="E3928" t="str">
            <v>11.05.05</v>
          </cell>
          <cell r="F3928" t="str">
            <v/>
          </cell>
          <cell r="G3928" t="str">
            <v xml:space="preserve">  .  .</v>
          </cell>
          <cell r="H3928">
            <v>8045.97</v>
          </cell>
          <cell r="I3928">
            <v>0</v>
          </cell>
          <cell r="J3928">
            <v>0</v>
          </cell>
          <cell r="K3928">
            <v>8045.97</v>
          </cell>
          <cell r="L3928">
            <v>0</v>
          </cell>
          <cell r="M3928">
            <v>134.1</v>
          </cell>
          <cell r="N3928">
            <v>134.1</v>
          </cell>
          <cell r="O3928">
            <v>3887.56</v>
          </cell>
          <cell r="P3928">
            <v>4158.41</v>
          </cell>
          <cell r="Q3928">
            <v>40.229999999999997</v>
          </cell>
          <cell r="R3928">
            <v>125</v>
          </cell>
          <cell r="S3928">
            <v>821.3</v>
          </cell>
          <cell r="T3928" t="str">
            <v>За счет прибыли</v>
          </cell>
          <cell r="U3928">
            <v>20000</v>
          </cell>
          <cell r="V3928">
            <v>5</v>
          </cell>
          <cell r="W3928">
            <v>2</v>
          </cell>
          <cell r="X3928">
            <v>3</v>
          </cell>
          <cell r="Y3928">
            <v>40</v>
          </cell>
          <cell r="Z3928">
            <v>8000</v>
          </cell>
          <cell r="AA3928">
            <v>12000</v>
          </cell>
          <cell r="AB3928">
            <v>2.8857183394614769</v>
          </cell>
          <cell r="AC3928">
            <v>15172.433187756858</v>
          </cell>
          <cell r="AD3928">
            <v>7330.8431877568601</v>
          </cell>
          <cell r="AE3928">
            <v>23218.40318775686</v>
          </cell>
          <cell r="AF3928">
            <v>11218.40318775686</v>
          </cell>
          <cell r="AG3928">
            <v>386.97338646261437</v>
          </cell>
          <cell r="AH3928">
            <v>333.33333333333331</v>
          </cell>
        </row>
        <row r="3929">
          <cell r="A3929">
            <v>7419</v>
          </cell>
          <cell r="B3929" t="str">
            <v>Водолазный комплект В1 №3</v>
          </cell>
          <cell r="C3929">
            <v>10</v>
          </cell>
          <cell r="D3929" t="str">
            <v>10</v>
          </cell>
          <cell r="E3929" t="str">
            <v>11.05.05</v>
          </cell>
          <cell r="F3929" t="str">
            <v/>
          </cell>
          <cell r="G3929" t="str">
            <v xml:space="preserve">  .  .</v>
          </cell>
          <cell r="H3929">
            <v>217241.45</v>
          </cell>
          <cell r="I3929">
            <v>0</v>
          </cell>
          <cell r="J3929">
            <v>0</v>
          </cell>
          <cell r="K3929">
            <v>217241.45</v>
          </cell>
          <cell r="L3929">
            <v>0</v>
          </cell>
          <cell r="M3929">
            <v>1810.35</v>
          </cell>
          <cell r="N3929">
            <v>1810.35</v>
          </cell>
          <cell r="O3929">
            <v>52482.03</v>
          </cell>
          <cell r="P3929">
            <v>164759.42000000001</v>
          </cell>
          <cell r="Q3929">
            <v>1086.21</v>
          </cell>
          <cell r="R3929">
            <v>125</v>
          </cell>
          <cell r="S3929">
            <v>935</v>
          </cell>
          <cell r="T3929" t="str">
            <v>амортизация (Очистка воды)</v>
          </cell>
          <cell r="U3929">
            <v>220000</v>
          </cell>
          <cell r="V3929">
            <v>10</v>
          </cell>
          <cell r="W3929">
            <v>2</v>
          </cell>
          <cell r="X3929">
            <v>8</v>
          </cell>
          <cell r="Y3929">
            <v>20</v>
          </cell>
          <cell r="Z3929">
            <v>44000</v>
          </cell>
          <cell r="AA3929">
            <v>176000</v>
          </cell>
          <cell r="AB3929">
            <v>1.0682242022944726</v>
          </cell>
          <cell r="AC3929">
            <v>14821.124631544546</v>
          </cell>
          <cell r="AD3929">
            <v>3580.5446315445806</v>
          </cell>
          <cell r="AE3929">
            <v>232062.57463154456</v>
          </cell>
          <cell r="AF3929">
            <v>56062.574631544579</v>
          </cell>
          <cell r="AG3929">
            <v>1933.8547885962046</v>
          </cell>
          <cell r="AH3929">
            <v>1833.3333333333333</v>
          </cell>
        </row>
        <row r="3930">
          <cell r="A3930">
            <v>7420</v>
          </cell>
          <cell r="B3930" t="str">
            <v>Радиотелефон SN-258(264/390) в ком-те</v>
          </cell>
          <cell r="C3930">
            <v>15</v>
          </cell>
          <cell r="D3930" t="str">
            <v>7</v>
          </cell>
          <cell r="E3930" t="str">
            <v>11.05.05</v>
          </cell>
          <cell r="F3930" t="str">
            <v/>
          </cell>
          <cell r="G3930" t="str">
            <v xml:space="preserve">  .  .</v>
          </cell>
          <cell r="H3930">
            <v>74191.81</v>
          </cell>
          <cell r="I3930">
            <v>0</v>
          </cell>
          <cell r="J3930">
            <v>0</v>
          </cell>
          <cell r="K3930">
            <v>74191.81</v>
          </cell>
          <cell r="L3930">
            <v>0</v>
          </cell>
          <cell r="M3930">
            <v>927.4</v>
          </cell>
          <cell r="N3930">
            <v>927.4</v>
          </cell>
          <cell r="O3930">
            <v>26885.32</v>
          </cell>
          <cell r="P3930">
            <v>47306.49</v>
          </cell>
          <cell r="Q3930">
            <v>370.96</v>
          </cell>
          <cell r="R3930">
            <v>123</v>
          </cell>
          <cell r="S3930">
            <v>821.1</v>
          </cell>
          <cell r="T3930" t="str">
            <v>амортизация (канализация)</v>
          </cell>
          <cell r="U3930">
            <v>75000</v>
          </cell>
          <cell r="V3930">
            <v>7</v>
          </cell>
          <cell r="W3930">
            <v>2</v>
          </cell>
          <cell r="X3930">
            <v>5</v>
          </cell>
          <cell r="Y3930">
            <v>28.571428571428569</v>
          </cell>
          <cell r="Z3930">
            <v>21428.571428571428</v>
          </cell>
          <cell r="AA3930">
            <v>53571.428571428572</v>
          </cell>
          <cell r="AB3930">
            <v>1.1324329615540822</v>
          </cell>
          <cell r="AC3930">
            <v>9825.4411213577696</v>
          </cell>
          <cell r="AD3930">
            <v>3560.5025499291987</v>
          </cell>
          <cell r="AE3930">
            <v>84017.251121357767</v>
          </cell>
          <cell r="AF3930">
            <v>30445.822549929198</v>
          </cell>
          <cell r="AG3930">
            <v>1050.2156390169721</v>
          </cell>
          <cell r="AH3930">
            <v>892.85714285714278</v>
          </cell>
        </row>
        <row r="3931">
          <cell r="A3931">
            <v>7421</v>
          </cell>
          <cell r="B3931" t="str">
            <v>Холодильный ларь "Derby"</v>
          </cell>
          <cell r="C3931">
            <v>15</v>
          </cell>
          <cell r="D3931" t="str">
            <v>7</v>
          </cell>
          <cell r="E3931" t="str">
            <v>11.05.05</v>
          </cell>
          <cell r="F3931" t="str">
            <v/>
          </cell>
          <cell r="G3931" t="str">
            <v xml:space="preserve">  .  .</v>
          </cell>
          <cell r="H3931">
            <v>60565.279999999999</v>
          </cell>
          <cell r="I3931">
            <v>0</v>
          </cell>
          <cell r="J3931">
            <v>0</v>
          </cell>
          <cell r="K3931">
            <v>60565.279999999999</v>
          </cell>
          <cell r="L3931">
            <v>0</v>
          </cell>
          <cell r="M3931">
            <v>757.07</v>
          </cell>
          <cell r="N3931">
            <v>757.07</v>
          </cell>
          <cell r="O3931">
            <v>21947.45</v>
          </cell>
          <cell r="P3931">
            <v>38617.83</v>
          </cell>
          <cell r="Q3931">
            <v>302.83</v>
          </cell>
          <cell r="R3931">
            <v>123</v>
          </cell>
          <cell r="S3931">
            <v>821.3</v>
          </cell>
          <cell r="T3931" t="str">
            <v>За счет прибыли</v>
          </cell>
          <cell r="U3931">
            <v>79240</v>
          </cell>
          <cell r="V3931">
            <v>7</v>
          </cell>
          <cell r="W3931">
            <v>2</v>
          </cell>
          <cell r="X3931">
            <v>5</v>
          </cell>
          <cell r="Y3931">
            <v>28.571428571428569</v>
          </cell>
          <cell r="Z3931">
            <v>22640</v>
          </cell>
          <cell r="AA3931">
            <v>56600</v>
          </cell>
          <cell r="AB3931">
            <v>1.4656442373898273</v>
          </cell>
          <cell r="AC3931">
            <v>28201.873617901365</v>
          </cell>
          <cell r="AD3931">
            <v>10219.703617901367</v>
          </cell>
          <cell r="AE3931">
            <v>88767.153617901364</v>
          </cell>
          <cell r="AF3931">
            <v>32167.153617901367</v>
          </cell>
          <cell r="AG3931">
            <v>1109.5894202237671</v>
          </cell>
          <cell r="AH3931">
            <v>943.33333333333337</v>
          </cell>
        </row>
        <row r="3932">
          <cell r="A3932">
            <v>7422</v>
          </cell>
          <cell r="B3932" t="str">
            <v>Компьютер PIV 2/4 533/MB ASUS P4SDX/DDR 256/80G 7200/64 GeForse4MX440/FDD/CD-RW/кл-ра/мышь/коврик</v>
          </cell>
          <cell r="C3932">
            <v>30</v>
          </cell>
          <cell r="D3932" t="str">
            <v>3</v>
          </cell>
          <cell r="E3932" t="str">
            <v>11.05.05</v>
          </cell>
          <cell r="F3932" t="str">
            <v/>
          </cell>
          <cell r="G3932" t="str">
            <v xml:space="preserve">  .  .</v>
          </cell>
          <cell r="H3932">
            <v>46202.83</v>
          </cell>
          <cell r="I3932">
            <v>0</v>
          </cell>
          <cell r="J3932">
            <v>0</v>
          </cell>
          <cell r="K3932">
            <v>46202.83</v>
          </cell>
          <cell r="L3932">
            <v>0</v>
          </cell>
          <cell r="M3932">
            <v>1155.07</v>
          </cell>
          <cell r="N3932">
            <v>1155.07</v>
          </cell>
          <cell r="O3932">
            <v>33485.49</v>
          </cell>
          <cell r="P3932">
            <v>12717.34</v>
          </cell>
          <cell r="Q3932">
            <v>231.01</v>
          </cell>
          <cell r="R3932">
            <v>123</v>
          </cell>
          <cell r="S3932">
            <v>821.1</v>
          </cell>
          <cell r="T3932" t="str">
            <v>амортизация (канализация)</v>
          </cell>
          <cell r="U3932">
            <v>54000</v>
          </cell>
          <cell r="V3932">
            <v>3</v>
          </cell>
          <cell r="W3932">
            <v>2</v>
          </cell>
          <cell r="X3932">
            <v>1</v>
          </cell>
          <cell r="Y3932">
            <v>66.666666666666657</v>
          </cell>
          <cell r="Z3932">
            <v>36000</v>
          </cell>
          <cell r="AA3932">
            <v>18000</v>
          </cell>
          <cell r="AB3932">
            <v>1.4153903253353295</v>
          </cell>
          <cell r="AC3932">
            <v>19192.208585112923</v>
          </cell>
          <cell r="AD3932">
            <v>13909.54858511292</v>
          </cell>
          <cell r="AE3932">
            <v>65395.038585112925</v>
          </cell>
          <cell r="AF3932">
            <v>47395.038585112918</v>
          </cell>
          <cell r="AG3932">
            <v>1634.8759646278231</v>
          </cell>
          <cell r="AH3932">
            <v>1500</v>
          </cell>
        </row>
        <row r="3933">
          <cell r="A3933">
            <v>7423</v>
          </cell>
          <cell r="B3933" t="str">
            <v>Монитор 15 "Samsung" 151N LCD</v>
          </cell>
          <cell r="C3933">
            <v>30</v>
          </cell>
          <cell r="D3933" t="str">
            <v>3</v>
          </cell>
          <cell r="E3933" t="str">
            <v>11.05.05</v>
          </cell>
          <cell r="F3933" t="str">
            <v/>
          </cell>
          <cell r="G3933" t="str">
            <v xml:space="preserve">  .  .</v>
          </cell>
          <cell r="H3933">
            <v>25079.5</v>
          </cell>
          <cell r="I3933">
            <v>0</v>
          </cell>
          <cell r="J3933">
            <v>0</v>
          </cell>
          <cell r="K3933">
            <v>25079.5</v>
          </cell>
          <cell r="L3933">
            <v>0</v>
          </cell>
          <cell r="M3933">
            <v>626.99</v>
          </cell>
          <cell r="N3933">
            <v>626.99</v>
          </cell>
          <cell r="O3933">
            <v>18176.43</v>
          </cell>
          <cell r="P3933">
            <v>6903.07</v>
          </cell>
          <cell r="Q3933">
            <v>125.4</v>
          </cell>
          <cell r="R3933">
            <v>123</v>
          </cell>
          <cell r="S3933">
            <v>821.1</v>
          </cell>
          <cell r="T3933" t="str">
            <v>амортизация (канализация)</v>
          </cell>
          <cell r="U3933">
            <v>25000</v>
          </cell>
          <cell r="V3933">
            <v>3</v>
          </cell>
          <cell r="W3933">
            <v>2</v>
          </cell>
          <cell r="X3933">
            <v>1</v>
          </cell>
          <cell r="Y3933">
            <v>66.666666666666657</v>
          </cell>
          <cell r="Z3933">
            <v>16666.666666666664</v>
          </cell>
          <cell r="AA3933">
            <v>8333.3333333333358</v>
          </cell>
          <cell r="AB3933">
            <v>1.2071923554785531</v>
          </cell>
          <cell r="AC3933">
            <v>5196.2806792243719</v>
          </cell>
          <cell r="AD3933">
            <v>3766.0173458910358</v>
          </cell>
          <cell r="AE3933">
            <v>30275.780679224372</v>
          </cell>
          <cell r="AF3933">
            <v>21942.447345891036</v>
          </cell>
          <cell r="AG3933">
            <v>756.8945169806093</v>
          </cell>
          <cell r="AH3933">
            <v>694.44444444444446</v>
          </cell>
        </row>
        <row r="3934">
          <cell r="A3934">
            <v>7424</v>
          </cell>
          <cell r="B3934" t="str">
            <v>Принтер HP LJ 1000W A4. 10ppm. 600х600, 1Mb, USB</v>
          </cell>
          <cell r="C3934">
            <v>14.3</v>
          </cell>
          <cell r="D3934" t="str">
            <v>7</v>
          </cell>
          <cell r="E3934" t="str">
            <v>11.05.05</v>
          </cell>
          <cell r="F3934" t="str">
            <v/>
          </cell>
          <cell r="G3934" t="str">
            <v xml:space="preserve">  .  .</v>
          </cell>
          <cell r="H3934">
            <v>20078.41</v>
          </cell>
          <cell r="I3934">
            <v>0</v>
          </cell>
          <cell r="J3934">
            <v>0</v>
          </cell>
          <cell r="K3934">
            <v>20078.41</v>
          </cell>
          <cell r="L3934">
            <v>0</v>
          </cell>
          <cell r="M3934">
            <v>239.27</v>
          </cell>
          <cell r="N3934">
            <v>239.27</v>
          </cell>
          <cell r="O3934">
            <v>6936.43</v>
          </cell>
          <cell r="P3934">
            <v>13141.98</v>
          </cell>
          <cell r="Q3934">
            <v>100.39</v>
          </cell>
          <cell r="R3934">
            <v>123</v>
          </cell>
          <cell r="S3934">
            <v>821.1</v>
          </cell>
          <cell r="T3934" t="str">
            <v>Амортизация Водопровод</v>
          </cell>
          <cell r="U3934">
            <v>10000</v>
          </cell>
          <cell r="V3934">
            <v>9</v>
          </cell>
          <cell r="W3934">
            <v>2</v>
          </cell>
          <cell r="X3934">
            <v>7</v>
          </cell>
          <cell r="Y3934">
            <v>22.222222222222221</v>
          </cell>
          <cell r="Z3934">
            <v>2222.2222222222222</v>
          </cell>
          <cell r="AA3934">
            <v>7777.7777777777774</v>
          </cell>
          <cell r="AB3934">
            <v>0.59182693762871175</v>
          </cell>
          <cell r="AC3934">
            <v>-8195.4660972462971</v>
          </cell>
          <cell r="AD3934">
            <v>-2831.2638750240749</v>
          </cell>
          <cell r="AE3934">
            <v>11882.943902753703</v>
          </cell>
          <cell r="AF3934">
            <v>4105.1661249759254</v>
          </cell>
          <cell r="AG3934">
            <v>141.60508150781496</v>
          </cell>
          <cell r="AH3934">
            <v>92.592592592592595</v>
          </cell>
        </row>
        <row r="3935">
          <cell r="A3935">
            <v>7427</v>
          </cell>
          <cell r="B3935" t="str">
            <v>Телефон Panasonic 2365</v>
          </cell>
          <cell r="C3935">
            <v>15</v>
          </cell>
          <cell r="D3935" t="str">
            <v>7</v>
          </cell>
          <cell r="E3935" t="str">
            <v>11.05.05</v>
          </cell>
          <cell r="F3935" t="str">
            <v/>
          </cell>
          <cell r="G3935" t="str">
            <v xml:space="preserve">  .  .</v>
          </cell>
          <cell r="H3935">
            <v>7750</v>
          </cell>
          <cell r="I3935">
            <v>0</v>
          </cell>
          <cell r="J3935">
            <v>0</v>
          </cell>
          <cell r="K3935">
            <v>7750</v>
          </cell>
          <cell r="L3935">
            <v>0</v>
          </cell>
          <cell r="M3935">
            <v>96.88</v>
          </cell>
          <cell r="N3935">
            <v>96.88</v>
          </cell>
          <cell r="O3935">
            <v>2808.54</v>
          </cell>
          <cell r="P3935">
            <v>4941.46</v>
          </cell>
          <cell r="Q3935">
            <v>38.75</v>
          </cell>
          <cell r="R3935">
            <v>123</v>
          </cell>
          <cell r="S3935">
            <v>821.1</v>
          </cell>
          <cell r="T3935" t="str">
            <v>амортизация (канализация)</v>
          </cell>
          <cell r="U3935">
            <v>8000</v>
          </cell>
          <cell r="V3935">
            <v>7</v>
          </cell>
          <cell r="W3935">
            <v>2</v>
          </cell>
          <cell r="X3935">
            <v>5</v>
          </cell>
          <cell r="Y3935">
            <v>28.571428571428569</v>
          </cell>
          <cell r="Z3935">
            <v>2285.7142857142858</v>
          </cell>
          <cell r="AA3935">
            <v>5714.2857142857138</v>
          </cell>
          <cell r="AB3935">
            <v>1.1563962299170112</v>
          </cell>
          <cell r="AC3935">
            <v>1212.0707818568371</v>
          </cell>
          <cell r="AD3935">
            <v>439.24506757112249</v>
          </cell>
          <cell r="AE3935">
            <v>8962.0707818568371</v>
          </cell>
          <cell r="AF3935">
            <v>3247.7850675711225</v>
          </cell>
          <cell r="AG3935">
            <v>112.02588477321046</v>
          </cell>
          <cell r="AH3935">
            <v>95.238095238095241</v>
          </cell>
        </row>
        <row r="3936">
          <cell r="A3936">
            <v>7428</v>
          </cell>
          <cell r="B3936" t="str">
            <v>Эрлифт полимерный</v>
          </cell>
          <cell r="C3936">
            <v>8.3000000000000007</v>
          </cell>
          <cell r="D3936" t="str">
            <v>12</v>
          </cell>
          <cell r="E3936" t="str">
            <v>11.05.05</v>
          </cell>
          <cell r="F3936" t="str">
            <v/>
          </cell>
          <cell r="G3936" t="str">
            <v xml:space="preserve">  .  .</v>
          </cell>
          <cell r="H3936">
            <v>114520.26</v>
          </cell>
          <cell r="I3936">
            <v>0</v>
          </cell>
          <cell r="J3936">
            <v>0</v>
          </cell>
          <cell r="K3936">
            <v>114520.26</v>
          </cell>
          <cell r="L3936">
            <v>0</v>
          </cell>
          <cell r="M3936">
            <v>792.1</v>
          </cell>
          <cell r="N3936">
            <v>792.1</v>
          </cell>
          <cell r="O3936">
            <v>22962.98</v>
          </cell>
          <cell r="P3936">
            <v>91557.28</v>
          </cell>
          <cell r="Q3936">
            <v>572.6</v>
          </cell>
          <cell r="R3936">
            <v>123</v>
          </cell>
          <cell r="S3936">
            <v>935</v>
          </cell>
          <cell r="T3936" t="str">
            <v>амортизация (Очистка воды)</v>
          </cell>
          <cell r="U3936">
            <v>116000</v>
          </cell>
          <cell r="V3936">
            <v>12</v>
          </cell>
          <cell r="W3936">
            <v>2</v>
          </cell>
          <cell r="X3936">
            <v>10</v>
          </cell>
          <cell r="Y3936">
            <v>16.666666666666664</v>
          </cell>
          <cell r="Z3936">
            <v>19333.333333333328</v>
          </cell>
          <cell r="AA3936">
            <v>96666.666666666672</v>
          </cell>
          <cell r="AB3936">
            <v>1.0558053566758063</v>
          </cell>
          <cell r="AC3936">
            <v>6390.8439559060789</v>
          </cell>
          <cell r="AD3936">
            <v>1281.4572892394062</v>
          </cell>
          <cell r="AE3936">
            <v>120911.10395590607</v>
          </cell>
          <cell r="AF3936">
            <v>24244.437289239406</v>
          </cell>
          <cell r="AG3936">
            <v>836.30180236168371</v>
          </cell>
          <cell r="AH3936">
            <v>805.55555555555554</v>
          </cell>
        </row>
        <row r="3937">
          <cell r="A3937">
            <v>7429</v>
          </cell>
          <cell r="B3937" t="str">
            <v>Эрлифт полимерный</v>
          </cell>
          <cell r="C3937">
            <v>8.3000000000000007</v>
          </cell>
          <cell r="D3937" t="str">
            <v>12</v>
          </cell>
          <cell r="E3937" t="str">
            <v>11.05.05</v>
          </cell>
          <cell r="F3937" t="str">
            <v/>
          </cell>
          <cell r="G3937" t="str">
            <v xml:space="preserve">  .  .</v>
          </cell>
          <cell r="H3937">
            <v>128770.98</v>
          </cell>
          <cell r="I3937">
            <v>0</v>
          </cell>
          <cell r="J3937">
            <v>0</v>
          </cell>
          <cell r="K3937">
            <v>128770.98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128770.98</v>
          </cell>
          <cell r="Q3937">
            <v>643.85</v>
          </cell>
          <cell r="R3937">
            <v>123</v>
          </cell>
          <cell r="S3937" t="str">
            <v/>
          </cell>
          <cell r="T3937" t="str">
            <v/>
          </cell>
          <cell r="U3937">
            <v>116000</v>
          </cell>
          <cell r="V3937">
            <v>12</v>
          </cell>
          <cell r="W3937">
            <v>2</v>
          </cell>
          <cell r="X3937">
            <v>10</v>
          </cell>
          <cell r="Y3937">
            <v>16.666666666666664</v>
          </cell>
          <cell r="Z3937">
            <v>19333.333333333328</v>
          </cell>
          <cell r="AA3937">
            <v>96666.666666666672</v>
          </cell>
          <cell r="AB3937">
            <v>0.75068673599181024</v>
          </cell>
          <cell r="AC3937">
            <v>-32104.313333333324</v>
          </cell>
          <cell r="AD3937">
            <v>0</v>
          </cell>
          <cell r="AE3937">
            <v>96666.666666666672</v>
          </cell>
          <cell r="AF3937">
            <v>0</v>
          </cell>
          <cell r="AG3937">
            <v>668.6111111111112</v>
          </cell>
          <cell r="AH3937">
            <v>805.55555555555554</v>
          </cell>
        </row>
        <row r="3938">
          <cell r="A3938">
            <v>7430</v>
          </cell>
          <cell r="B3938" t="str">
            <v>Газоанализатор анкат-7631-07</v>
          </cell>
          <cell r="C3938">
            <v>10</v>
          </cell>
          <cell r="D3938" t="str">
            <v>10</v>
          </cell>
          <cell r="E3938" t="str">
            <v>29.07.05</v>
          </cell>
          <cell r="F3938" t="str">
            <v/>
          </cell>
          <cell r="G3938" t="str">
            <v xml:space="preserve">  .  .</v>
          </cell>
          <cell r="H3938">
            <v>97515.6</v>
          </cell>
          <cell r="I3938">
            <v>0</v>
          </cell>
          <cell r="J3938">
            <v>0</v>
          </cell>
          <cell r="K3938">
            <v>97515.6</v>
          </cell>
          <cell r="L3938">
            <v>0</v>
          </cell>
          <cell r="M3938">
            <v>812.63</v>
          </cell>
          <cell r="N3938">
            <v>812.63</v>
          </cell>
          <cell r="O3938">
            <v>21932.89</v>
          </cell>
          <cell r="P3938">
            <v>75582.710000000006</v>
          </cell>
          <cell r="Q3938">
            <v>487.58</v>
          </cell>
          <cell r="R3938">
            <v>123</v>
          </cell>
          <cell r="S3938">
            <v>935</v>
          </cell>
          <cell r="T3938" t="str">
            <v>амортизация (Очистка воды)</v>
          </cell>
          <cell r="U3938">
            <v>45000</v>
          </cell>
          <cell r="V3938">
            <v>19</v>
          </cell>
          <cell r="W3938">
            <v>11</v>
          </cell>
          <cell r="X3938">
            <v>8</v>
          </cell>
          <cell r="Y3938">
            <v>57.894736842105267</v>
          </cell>
          <cell r="Z3938">
            <v>26052.63157894737</v>
          </cell>
          <cell r="AA3938">
            <v>18947.36842105263</v>
          </cell>
          <cell r="AB3938">
            <v>0.25068389875214353</v>
          </cell>
          <cell r="AC3938">
            <v>-73070.009202845482</v>
          </cell>
          <cell r="AD3938">
            <v>-16434.667623898098</v>
          </cell>
          <cell r="AE3938">
            <v>24445.590797154524</v>
          </cell>
          <cell r="AF3938">
            <v>5498.2223761019013</v>
          </cell>
          <cell r="AG3938">
            <v>203.71325664295435</v>
          </cell>
          <cell r="AH3938">
            <v>197.36842105263156</v>
          </cell>
        </row>
        <row r="3939">
          <cell r="A3939">
            <v>7431</v>
          </cell>
          <cell r="B3939" t="str">
            <v>Газоанализатор анкат-7631-07</v>
          </cell>
          <cell r="C3939">
            <v>10</v>
          </cell>
          <cell r="D3939" t="str">
            <v>10</v>
          </cell>
          <cell r="E3939" t="str">
            <v>11.05.05</v>
          </cell>
          <cell r="F3939" t="str">
            <v/>
          </cell>
          <cell r="G3939" t="str">
            <v xml:space="preserve">  .  .</v>
          </cell>
          <cell r="H3939">
            <v>86138.78</v>
          </cell>
          <cell r="I3939">
            <v>0</v>
          </cell>
          <cell r="J3939">
            <v>0</v>
          </cell>
          <cell r="K3939">
            <v>86138.78</v>
          </cell>
          <cell r="L3939">
            <v>0</v>
          </cell>
          <cell r="M3939">
            <v>717.82</v>
          </cell>
          <cell r="N3939">
            <v>717.82</v>
          </cell>
          <cell r="O3939">
            <v>20809.599999999999</v>
          </cell>
          <cell r="P3939">
            <v>65329.18</v>
          </cell>
          <cell r="Q3939">
            <v>430.69</v>
          </cell>
          <cell r="R3939">
            <v>123</v>
          </cell>
          <cell r="S3939">
            <v>935</v>
          </cell>
          <cell r="T3939" t="str">
            <v>амортизация (Очистка воды)</v>
          </cell>
          <cell r="U3939">
            <v>45000</v>
          </cell>
          <cell r="V3939">
            <v>19</v>
          </cell>
          <cell r="W3939">
            <v>11</v>
          </cell>
          <cell r="X3939">
            <v>8</v>
          </cell>
          <cell r="Y3939">
            <v>57.894736842105267</v>
          </cell>
          <cell r="Z3939">
            <v>26052.63157894737</v>
          </cell>
          <cell r="AA3939">
            <v>18947.36842105263</v>
          </cell>
          <cell r="AB3939">
            <v>0.2900291787077785</v>
          </cell>
          <cell r="AC3939">
            <v>-61156.020381709983</v>
          </cell>
          <cell r="AD3939">
            <v>-14774.208802762612</v>
          </cell>
          <cell r="AE3939">
            <v>24982.759618290016</v>
          </cell>
          <cell r="AF3939">
            <v>6035.3911972373862</v>
          </cell>
          <cell r="AG3939">
            <v>208.18966348575012</v>
          </cell>
          <cell r="AH3939">
            <v>197.36842105263156</v>
          </cell>
        </row>
        <row r="3940">
          <cell r="A3940">
            <v>7432</v>
          </cell>
          <cell r="B3940" t="str">
            <v>Газоанализатор анкат-7621-04Н1В</v>
          </cell>
          <cell r="C3940">
            <v>10</v>
          </cell>
          <cell r="D3940" t="str">
            <v>10</v>
          </cell>
          <cell r="E3940" t="str">
            <v>11.05.05</v>
          </cell>
          <cell r="F3940" t="str">
            <v/>
          </cell>
          <cell r="G3940" t="str">
            <v xml:space="preserve">  .  .</v>
          </cell>
          <cell r="H3940">
            <v>103740</v>
          </cell>
          <cell r="I3940">
            <v>0</v>
          </cell>
          <cell r="J3940">
            <v>0</v>
          </cell>
          <cell r="K3940">
            <v>103740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103740</v>
          </cell>
          <cell r="Q3940">
            <v>518.70000000000005</v>
          </cell>
          <cell r="R3940">
            <v>123</v>
          </cell>
          <cell r="S3940" t="str">
            <v/>
          </cell>
          <cell r="T3940" t="str">
            <v/>
          </cell>
          <cell r="U3940">
            <v>55000</v>
          </cell>
          <cell r="V3940">
            <v>19</v>
          </cell>
          <cell r="W3940">
            <v>11</v>
          </cell>
          <cell r="X3940">
            <v>8</v>
          </cell>
          <cell r="Y3940">
            <v>57.894736842105267</v>
          </cell>
          <cell r="Z3940">
            <v>31842.105263157897</v>
          </cell>
          <cell r="AA3940">
            <v>23157.894736842103</v>
          </cell>
          <cell r="AB3940">
            <v>0.22323014012764703</v>
          </cell>
          <cell r="AC3940">
            <v>-80582.105263157893</v>
          </cell>
          <cell r="AD3940">
            <v>0</v>
          </cell>
          <cell r="AE3940">
            <v>23157.894736842107</v>
          </cell>
          <cell r="AF3940">
            <v>0</v>
          </cell>
          <cell r="AG3940">
            <v>192.98245614035091</v>
          </cell>
          <cell r="AH3940">
            <v>241.2280701754386</v>
          </cell>
        </row>
        <row r="3941">
          <cell r="A3941">
            <v>7433</v>
          </cell>
          <cell r="B3941" t="str">
            <v>Газоанализатор анкат-7621-04Н1В</v>
          </cell>
          <cell r="C3941">
            <v>10</v>
          </cell>
          <cell r="D3941" t="str">
            <v>10</v>
          </cell>
          <cell r="E3941" t="str">
            <v>11.05.05</v>
          </cell>
          <cell r="F3941" t="str">
            <v/>
          </cell>
          <cell r="G3941" t="str">
            <v xml:space="preserve">  .  .</v>
          </cell>
          <cell r="H3941">
            <v>103740</v>
          </cell>
          <cell r="I3941">
            <v>0</v>
          </cell>
          <cell r="J3941">
            <v>0</v>
          </cell>
          <cell r="K3941">
            <v>103740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103740</v>
          </cell>
          <cell r="Q3941">
            <v>518.70000000000005</v>
          </cell>
          <cell r="R3941">
            <v>123</v>
          </cell>
          <cell r="S3941" t="str">
            <v/>
          </cell>
          <cell r="T3941" t="str">
            <v/>
          </cell>
          <cell r="U3941">
            <v>55000</v>
          </cell>
          <cell r="V3941">
            <v>19</v>
          </cell>
          <cell r="W3941">
            <v>11</v>
          </cell>
          <cell r="X3941">
            <v>8</v>
          </cell>
          <cell r="Y3941">
            <v>57.894736842105267</v>
          </cell>
          <cell r="Z3941">
            <v>31842.105263157897</v>
          </cell>
          <cell r="AA3941">
            <v>23157.894736842103</v>
          </cell>
          <cell r="AB3941">
            <v>0.22323014012764703</v>
          </cell>
          <cell r="AC3941">
            <v>-80582.105263157893</v>
          </cell>
          <cell r="AD3941">
            <v>0</v>
          </cell>
          <cell r="AE3941">
            <v>23157.894736842107</v>
          </cell>
          <cell r="AF3941">
            <v>0</v>
          </cell>
          <cell r="AG3941">
            <v>192.98245614035091</v>
          </cell>
          <cell r="AH3941">
            <v>241.2280701754386</v>
          </cell>
        </row>
        <row r="3942">
          <cell r="A3942">
            <v>7434</v>
          </cell>
          <cell r="B3942" t="str">
            <v>Компьютер М/В Biostar U8668, CPU Intel Celeron 1700 BOX-478, SVGA15" LG 500E, Принтер Samsung 1210</v>
          </cell>
          <cell r="C3942">
            <v>30</v>
          </cell>
          <cell r="D3942" t="str">
            <v>3</v>
          </cell>
          <cell r="E3942" t="str">
            <v>11.05.05</v>
          </cell>
          <cell r="F3942" t="str">
            <v/>
          </cell>
          <cell r="G3942" t="str">
            <v xml:space="preserve">  .  .</v>
          </cell>
          <cell r="H3942">
            <v>59482.71</v>
          </cell>
          <cell r="I3942">
            <v>0</v>
          </cell>
          <cell r="J3942">
            <v>0</v>
          </cell>
          <cell r="K3942">
            <v>59482.71</v>
          </cell>
          <cell r="L3942">
            <v>0</v>
          </cell>
          <cell r="M3942">
            <v>1487.07</v>
          </cell>
          <cell r="N3942">
            <v>1487.07</v>
          </cell>
          <cell r="O3942">
            <v>43110.15</v>
          </cell>
          <cell r="P3942">
            <v>16372.56</v>
          </cell>
          <cell r="Q3942">
            <v>297.41000000000003</v>
          </cell>
          <cell r="R3942">
            <v>123</v>
          </cell>
          <cell r="S3942">
            <v>821.1</v>
          </cell>
          <cell r="T3942" t="str">
            <v>Амортизация Водопровод</v>
          </cell>
          <cell r="U3942">
            <v>55000</v>
          </cell>
          <cell r="V3942">
            <v>3</v>
          </cell>
          <cell r="W3942">
            <v>2</v>
          </cell>
          <cell r="X3942">
            <v>1</v>
          </cell>
          <cell r="Y3942">
            <v>66.666666666666657</v>
          </cell>
          <cell r="Z3942">
            <v>36666.666666666657</v>
          </cell>
          <cell r="AA3942">
            <v>18333.333333333343</v>
          </cell>
          <cell r="AB3942">
            <v>1.1197597280653326</v>
          </cell>
          <cell r="AC3942">
            <v>7123.633174189039</v>
          </cell>
          <cell r="AD3942">
            <v>5162.8598408557009</v>
          </cell>
          <cell r="AE3942">
            <v>66606.343174189038</v>
          </cell>
          <cell r="AF3942">
            <v>48273.009840855702</v>
          </cell>
          <cell r="AG3942">
            <v>1665.1585793547258</v>
          </cell>
          <cell r="AH3942">
            <v>1527.7777777777776</v>
          </cell>
        </row>
        <row r="3943">
          <cell r="A3943">
            <v>7435</v>
          </cell>
          <cell r="B3943" t="str">
            <v>Насос КМ 100-80-160 сдв. 15*3000 об/мин</v>
          </cell>
          <cell r="C3943">
            <v>12.5</v>
          </cell>
          <cell r="D3943" t="str">
            <v>8</v>
          </cell>
          <cell r="E3943" t="str">
            <v>11.05.05</v>
          </cell>
          <cell r="F3943" t="str">
            <v/>
          </cell>
          <cell r="G3943" t="str">
            <v xml:space="preserve">  .  .</v>
          </cell>
          <cell r="H3943">
            <v>110476.52</v>
          </cell>
          <cell r="I3943">
            <v>0</v>
          </cell>
          <cell r="J3943">
            <v>0</v>
          </cell>
          <cell r="K3943">
            <v>110476.52</v>
          </cell>
          <cell r="L3943">
            <v>0</v>
          </cell>
          <cell r="M3943">
            <v>1150.8</v>
          </cell>
          <cell r="N3943">
            <v>1150.8</v>
          </cell>
          <cell r="O3943">
            <v>33361.68</v>
          </cell>
          <cell r="P3943">
            <v>77114.84</v>
          </cell>
          <cell r="Q3943">
            <v>552.38</v>
          </cell>
          <cell r="R3943">
            <v>123</v>
          </cell>
          <cell r="S3943">
            <v>935</v>
          </cell>
          <cell r="T3943" t="str">
            <v>Амортизация (водопровод)</v>
          </cell>
          <cell r="U3943">
            <v>98000</v>
          </cell>
          <cell r="V3943">
            <v>15</v>
          </cell>
          <cell r="W3943">
            <v>9</v>
          </cell>
          <cell r="X3943">
            <v>6</v>
          </cell>
          <cell r="Y3943">
            <v>60</v>
          </cell>
          <cell r="Z3943">
            <v>58800</v>
          </cell>
          <cell r="AA3943">
            <v>39200</v>
          </cell>
          <cell r="AB3943">
            <v>0.50833276707829522</v>
          </cell>
          <cell r="AC3943">
            <v>-54317.684891219382</v>
          </cell>
          <cell r="AD3943">
            <v>-16402.844891219382</v>
          </cell>
          <cell r="AE3943">
            <v>56158.835108780622</v>
          </cell>
          <cell r="AF3943">
            <v>16958.835108780619</v>
          </cell>
          <cell r="AG3943">
            <v>584.98786571646485</v>
          </cell>
          <cell r="AH3943">
            <v>544.44444444444446</v>
          </cell>
        </row>
        <row r="3944">
          <cell r="A3944">
            <v>7436</v>
          </cell>
          <cell r="B3944" t="str">
            <v>MSI875P-P4 2.6/2x512/120/3.5/40064/CD52/K/M/K без программного обеспечения</v>
          </cell>
          <cell r="C3944">
            <v>30</v>
          </cell>
          <cell r="D3944" t="str">
            <v>3</v>
          </cell>
          <cell r="E3944" t="str">
            <v>11.05.05</v>
          </cell>
          <cell r="F3944" t="str">
            <v/>
          </cell>
          <cell r="G3944" t="str">
            <v xml:space="preserve">  .  .</v>
          </cell>
          <cell r="H3944">
            <v>62608.63</v>
          </cell>
          <cell r="I3944">
            <v>0</v>
          </cell>
          <cell r="J3944">
            <v>0</v>
          </cell>
          <cell r="K3944">
            <v>62608.63</v>
          </cell>
          <cell r="L3944">
            <v>0</v>
          </cell>
          <cell r="M3944">
            <v>1565.22</v>
          </cell>
          <cell r="N3944">
            <v>1565.22</v>
          </cell>
          <cell r="O3944">
            <v>45375.72</v>
          </cell>
          <cell r="P3944">
            <v>17232.91</v>
          </cell>
          <cell r="Q3944">
            <v>313.04000000000002</v>
          </cell>
          <cell r="R3944">
            <v>123</v>
          </cell>
          <cell r="S3944">
            <v>821.1</v>
          </cell>
          <cell r="T3944" t="str">
            <v>Амортизация Водопровод</v>
          </cell>
          <cell r="U3944">
            <v>57550</v>
          </cell>
          <cell r="V3944">
            <v>3</v>
          </cell>
          <cell r="W3944">
            <v>2</v>
          </cell>
          <cell r="X3944">
            <v>1</v>
          </cell>
          <cell r="Y3944">
            <v>66.666666666666657</v>
          </cell>
          <cell r="Z3944">
            <v>38366.666666666657</v>
          </cell>
          <cell r="AA3944">
            <v>19183.333333333343</v>
          </cell>
          <cell r="AB3944">
            <v>1.1131801496864628</v>
          </cell>
          <cell r="AC3944">
            <v>7086.0541150643621</v>
          </cell>
          <cell r="AD3944">
            <v>5135.6307817310226</v>
          </cell>
          <cell r="AE3944">
            <v>69694.68411506436</v>
          </cell>
          <cell r="AF3944">
            <v>50511.350781731024</v>
          </cell>
          <cell r="AG3944">
            <v>1742.3671028766091</v>
          </cell>
          <cell r="AH3944">
            <v>1598.6111111111111</v>
          </cell>
        </row>
        <row r="3945">
          <cell r="A3945">
            <v>7438</v>
          </cell>
          <cell r="B3945" t="str">
            <v>Копировальный аппарат Canon7161</v>
          </cell>
          <cell r="C3945">
            <v>15</v>
          </cell>
          <cell r="D3945" t="str">
            <v>7</v>
          </cell>
          <cell r="E3945" t="str">
            <v>11.05.05</v>
          </cell>
          <cell r="F3945" t="str">
            <v/>
          </cell>
          <cell r="G3945" t="str">
            <v xml:space="preserve">  .  .</v>
          </cell>
          <cell r="H3945">
            <v>166956.45000000001</v>
          </cell>
          <cell r="I3945">
            <v>0</v>
          </cell>
          <cell r="J3945">
            <v>0</v>
          </cell>
          <cell r="K3945">
            <v>166956.45000000001</v>
          </cell>
          <cell r="L3945">
            <v>0</v>
          </cell>
          <cell r="M3945">
            <v>2086.96</v>
          </cell>
          <cell r="N3945">
            <v>2086.96</v>
          </cell>
          <cell r="O3945">
            <v>60500.959999999999</v>
          </cell>
          <cell r="P3945">
            <v>106455.49</v>
          </cell>
          <cell r="Q3945">
            <v>834.78</v>
          </cell>
          <cell r="R3945">
            <v>123</v>
          </cell>
          <cell r="S3945">
            <v>821.1</v>
          </cell>
          <cell r="T3945" t="str">
            <v>амортизация (канализация)</v>
          </cell>
          <cell r="U3945">
            <v>180000</v>
          </cell>
          <cell r="V3945">
            <v>7</v>
          </cell>
          <cell r="W3945">
            <v>2</v>
          </cell>
          <cell r="X3945">
            <v>5</v>
          </cell>
          <cell r="Y3945">
            <v>28.571428571428569</v>
          </cell>
          <cell r="Z3945">
            <v>51428.571428571428</v>
          </cell>
          <cell r="AA3945">
            <v>128571.42857142858</v>
          </cell>
          <cell r="AB3945">
            <v>1.2077482201380931</v>
          </cell>
          <cell r="AC3945">
            <v>34684.905328074528</v>
          </cell>
          <cell r="AD3945">
            <v>12568.966756645961</v>
          </cell>
          <cell r="AE3945">
            <v>201641.35532807454</v>
          </cell>
          <cell r="AF3945">
            <v>73069.92675664596</v>
          </cell>
          <cell r="AG3945">
            <v>2520.5169416009317</v>
          </cell>
          <cell r="AH3945">
            <v>2142.8571428571427</v>
          </cell>
        </row>
        <row r="3946">
          <cell r="A3946">
            <v>7440</v>
          </cell>
          <cell r="B3946" t="str">
            <v>Тестомес МТМ-60М № ТУ 230235351.9-90, 380В</v>
          </cell>
          <cell r="C3946">
            <v>10</v>
          </cell>
          <cell r="D3946" t="str">
            <v>10</v>
          </cell>
          <cell r="E3946" t="str">
            <v>11.05.05</v>
          </cell>
          <cell r="F3946" t="str">
            <v/>
          </cell>
          <cell r="G3946" t="str">
            <v xml:space="preserve">  .  .</v>
          </cell>
          <cell r="H3946">
            <v>65625</v>
          </cell>
          <cell r="I3946">
            <v>0</v>
          </cell>
          <cell r="J3946">
            <v>0</v>
          </cell>
          <cell r="K3946">
            <v>65625</v>
          </cell>
          <cell r="L3946">
            <v>0</v>
          </cell>
          <cell r="M3946">
            <v>546.88</v>
          </cell>
          <cell r="N3946">
            <v>546.88</v>
          </cell>
          <cell r="O3946">
            <v>15854.04</v>
          </cell>
          <cell r="P3946">
            <v>49770.96</v>
          </cell>
          <cell r="Q3946">
            <v>328.13</v>
          </cell>
          <cell r="R3946">
            <v>123</v>
          </cell>
          <cell r="S3946">
            <v>821.3</v>
          </cell>
          <cell r="T3946" t="str">
            <v>За счет прибыли</v>
          </cell>
          <cell r="U3946">
            <v>80000</v>
          </cell>
          <cell r="V3946">
            <v>19</v>
          </cell>
          <cell r="W3946">
            <v>11</v>
          </cell>
          <cell r="X3946">
            <v>8</v>
          </cell>
          <cell r="Y3946">
            <v>57.894736842105267</v>
          </cell>
          <cell r="Z3946">
            <v>46315.789473684214</v>
          </cell>
          <cell r="AA3946">
            <v>33684.210526315786</v>
          </cell>
          <cell r="AB3946">
            <v>0.67678442461860866</v>
          </cell>
          <cell r="AC3946">
            <v>-21211.022134403807</v>
          </cell>
          <cell r="AD3946">
            <v>-5124.2726607195946</v>
          </cell>
          <cell r="AE3946">
            <v>44413.977865596193</v>
          </cell>
          <cell r="AF3946">
            <v>10729.767339280406</v>
          </cell>
          <cell r="AG3946">
            <v>370.11648221330159</v>
          </cell>
          <cell r="AH3946">
            <v>350.87719298245611</v>
          </cell>
        </row>
        <row r="3947">
          <cell r="A3947">
            <v>7441</v>
          </cell>
          <cell r="B3947" t="str">
            <v>Насос К 80-65-160 с эл.дв.7,5 х 3000 об/мин</v>
          </cell>
          <cell r="C3947">
            <v>12.5</v>
          </cell>
          <cell r="D3947" t="str">
            <v>8</v>
          </cell>
          <cell r="E3947" t="str">
            <v>11.05.05</v>
          </cell>
          <cell r="F3947" t="str">
            <v/>
          </cell>
          <cell r="G3947" t="str">
            <v xml:space="preserve">  .  .</v>
          </cell>
          <cell r="H3947">
            <v>39234.300000000003</v>
          </cell>
          <cell r="I3947">
            <v>0</v>
          </cell>
          <cell r="J3947">
            <v>0</v>
          </cell>
          <cell r="K3947">
            <v>39234.300000000003</v>
          </cell>
          <cell r="L3947">
            <v>0</v>
          </cell>
          <cell r="M3947">
            <v>408.69</v>
          </cell>
          <cell r="N3947">
            <v>408.69</v>
          </cell>
          <cell r="O3947">
            <v>11847.93</v>
          </cell>
          <cell r="P3947">
            <v>27386.37</v>
          </cell>
          <cell r="Q3947">
            <v>196.17</v>
          </cell>
          <cell r="R3947">
            <v>123</v>
          </cell>
          <cell r="S3947">
            <v>935</v>
          </cell>
          <cell r="T3947" t="str">
            <v>Амортизация (водопровод)</v>
          </cell>
          <cell r="U3947">
            <v>987000</v>
          </cell>
          <cell r="V3947">
            <v>15</v>
          </cell>
          <cell r="W3947">
            <v>9</v>
          </cell>
          <cell r="X3947">
            <v>6</v>
          </cell>
          <cell r="Y3947">
            <v>60</v>
          </cell>
          <cell r="Z3947">
            <v>592200</v>
          </cell>
          <cell r="AA3947">
            <v>394800</v>
          </cell>
          <cell r="AB3947">
            <v>14.415930260198778</v>
          </cell>
          <cell r="AC3947">
            <v>526364.63260771695</v>
          </cell>
          <cell r="AD3947">
            <v>158951.00260771692</v>
          </cell>
          <cell r="AE3947">
            <v>565598.932607717</v>
          </cell>
          <cell r="AF3947">
            <v>170798.93260771691</v>
          </cell>
          <cell r="AG3947">
            <v>5891.6555479970521</v>
          </cell>
          <cell r="AH3947">
            <v>5483.333333333333</v>
          </cell>
        </row>
        <row r="3948">
          <cell r="A3948">
            <v>7442</v>
          </cell>
          <cell r="B3948" t="str">
            <v>Вентилятор ВР 80-75-2,5 1С-01 0,37 х 3000 прав.</v>
          </cell>
          <cell r="C3948">
            <v>10</v>
          </cell>
          <cell r="D3948" t="str">
            <v>10</v>
          </cell>
          <cell r="E3948" t="str">
            <v>11.05.05</v>
          </cell>
          <cell r="F3948" t="str">
            <v/>
          </cell>
          <cell r="G3948" t="str">
            <v xml:space="preserve">  .  .</v>
          </cell>
          <cell r="H3948">
            <v>17719.18</v>
          </cell>
          <cell r="I3948">
            <v>0</v>
          </cell>
          <cell r="J3948">
            <v>0</v>
          </cell>
          <cell r="K3948">
            <v>17719.18</v>
          </cell>
          <cell r="L3948">
            <v>0</v>
          </cell>
          <cell r="M3948">
            <v>147.66</v>
          </cell>
          <cell r="N3948">
            <v>147.66</v>
          </cell>
          <cell r="O3948">
            <v>4280.66</v>
          </cell>
          <cell r="P3948">
            <v>13438.52</v>
          </cell>
          <cell r="Q3948">
            <v>88.6</v>
          </cell>
          <cell r="R3948">
            <v>123</v>
          </cell>
          <cell r="S3948">
            <v>821.3</v>
          </cell>
          <cell r="T3948" t="str">
            <v>За счет прибыли</v>
          </cell>
          <cell r="U3948">
            <v>120000</v>
          </cell>
          <cell r="V3948">
            <v>19</v>
          </cell>
          <cell r="W3948">
            <v>11</v>
          </cell>
          <cell r="X3948">
            <v>8</v>
          </cell>
          <cell r="Y3948">
            <v>57.894736842105267</v>
          </cell>
          <cell r="Z3948">
            <v>69473.68421052632</v>
          </cell>
          <cell r="AA3948">
            <v>50526.31578947368</v>
          </cell>
          <cell r="AB3948">
            <v>3.7598125232148836</v>
          </cell>
          <cell r="AC3948">
            <v>48901.614865098694</v>
          </cell>
          <cell r="AD3948">
            <v>11813.819075625022</v>
          </cell>
          <cell r="AE3948">
            <v>66620.794865098695</v>
          </cell>
          <cell r="AF3948">
            <v>16094.479075625022</v>
          </cell>
          <cell r="AG3948">
            <v>555.1732905424891</v>
          </cell>
          <cell r="AH3948">
            <v>526.31578947368428</v>
          </cell>
        </row>
        <row r="3949">
          <cell r="A3949">
            <v>7443</v>
          </cell>
          <cell r="B3949" t="str">
            <v>Вод-д по ул Гоголя (от ул.Алиханова до Н.Абдирова, от пер.Мельничный до ул. Высоковольтной)</v>
          </cell>
          <cell r="C3949">
            <v>4</v>
          </cell>
          <cell r="D3949" t="str">
            <v>25</v>
          </cell>
          <cell r="E3949" t="str">
            <v>11.05.05</v>
          </cell>
          <cell r="F3949" t="str">
            <v>протяженность - 956м, трубы стальные д 800-462м, д 500-129м, д 350-280м, д 200-51м, д 150-22м, д 100-12м</v>
          </cell>
          <cell r="G3949" t="str">
            <v xml:space="preserve">  .  .</v>
          </cell>
          <cell r="H3949">
            <v>14082891.710000001</v>
          </cell>
          <cell r="I3949">
            <v>0</v>
          </cell>
          <cell r="J3949">
            <v>0</v>
          </cell>
          <cell r="K3949">
            <v>14082891.710000001</v>
          </cell>
          <cell r="L3949">
            <v>0</v>
          </cell>
          <cell r="M3949">
            <v>46942.97</v>
          </cell>
          <cell r="N3949">
            <v>46942.97</v>
          </cell>
          <cell r="O3949">
            <v>1360876.71</v>
          </cell>
          <cell r="P3949">
            <v>12722015</v>
          </cell>
          <cell r="Q3949">
            <v>70414.460000000006</v>
          </cell>
          <cell r="R3949">
            <v>123</v>
          </cell>
          <cell r="S3949">
            <v>935</v>
          </cell>
          <cell r="T3949" t="str">
            <v>Амортизация (водопровод)</v>
          </cell>
          <cell r="U3949">
            <v>30592000</v>
          </cell>
          <cell r="V3949">
            <v>56</v>
          </cell>
          <cell r="W3949">
            <v>26</v>
          </cell>
          <cell r="X3949">
            <v>30</v>
          </cell>
          <cell r="Y3949">
            <v>46.428571428571431</v>
          </cell>
          <cell r="Z3949">
            <v>14203428.571428573</v>
          </cell>
          <cell r="AA3949">
            <v>16388571.428571427</v>
          </cell>
          <cell r="AB3949">
            <v>1.2882056363375949</v>
          </cell>
          <cell r="AC3949">
            <v>4058768.7667539902</v>
          </cell>
          <cell r="AD3949">
            <v>392212.3381825625</v>
          </cell>
          <cell r="AE3949">
            <v>18141660.476753991</v>
          </cell>
          <cell r="AF3949">
            <v>1753089.0481825625</v>
          </cell>
          <cell r="AG3949">
            <v>60472.201589179975</v>
          </cell>
          <cell r="AH3949">
            <v>45523.809523809527</v>
          </cell>
        </row>
        <row r="3950">
          <cell r="A3950">
            <v>7444</v>
          </cell>
          <cell r="B3950" t="str">
            <v>Эл,тельфер 0,5</v>
          </cell>
          <cell r="C3950">
            <v>15</v>
          </cell>
          <cell r="D3950" t="str">
            <v>7</v>
          </cell>
          <cell r="E3950" t="str">
            <v>11.05.05</v>
          </cell>
          <cell r="F3950" t="str">
            <v/>
          </cell>
          <cell r="G3950" t="str">
            <v xml:space="preserve">  .  .</v>
          </cell>
          <cell r="H3950">
            <v>41250</v>
          </cell>
          <cell r="I3950">
            <v>0</v>
          </cell>
          <cell r="J3950">
            <v>0</v>
          </cell>
          <cell r="K3950">
            <v>41250</v>
          </cell>
          <cell r="L3950">
            <v>0</v>
          </cell>
          <cell r="M3950">
            <v>515.63</v>
          </cell>
          <cell r="N3950">
            <v>515.63</v>
          </cell>
          <cell r="O3950">
            <v>14948.11</v>
          </cell>
          <cell r="P3950">
            <v>26301.89</v>
          </cell>
          <cell r="Q3950">
            <v>206.25</v>
          </cell>
          <cell r="R3950">
            <v>123</v>
          </cell>
          <cell r="S3950">
            <v>935</v>
          </cell>
          <cell r="T3950" t="str">
            <v>Амортизация Перекачка сточной жидкости</v>
          </cell>
          <cell r="U3950">
            <v>75000</v>
          </cell>
          <cell r="V3950">
            <v>13</v>
          </cell>
          <cell r="W3950">
            <v>8</v>
          </cell>
          <cell r="X3950">
            <v>5</v>
          </cell>
          <cell r="Y3950">
            <v>61.53846153846154</v>
          </cell>
          <cell r="Z3950">
            <v>46153.846153846156</v>
          </cell>
          <cell r="AA3950">
            <v>28846.153846153844</v>
          </cell>
          <cell r="AB3950">
            <v>1.096733118652456</v>
          </cell>
          <cell r="AC3950">
            <v>3990.2411444138124</v>
          </cell>
          <cell r="AD3950">
            <v>1445.9772982599643</v>
          </cell>
          <cell r="AE3950">
            <v>45240.241144413812</v>
          </cell>
          <cell r="AF3950">
            <v>16394.087298259965</v>
          </cell>
          <cell r="AG3950">
            <v>565.50301430517266</v>
          </cell>
          <cell r="AH3950">
            <v>480.76923076923077</v>
          </cell>
        </row>
        <row r="3951">
          <cell r="A3951">
            <v>7445</v>
          </cell>
          <cell r="B3951" t="str">
            <v>Монитор 15 LG StudioWork 500E 1024х768@60Гц 0,28 MPRII</v>
          </cell>
          <cell r="C3951">
            <v>30</v>
          </cell>
          <cell r="D3951" t="str">
            <v>3</v>
          </cell>
          <cell r="E3951" t="str">
            <v>11.05.05</v>
          </cell>
          <cell r="F3951" t="str">
            <v/>
          </cell>
          <cell r="G3951" t="str">
            <v xml:space="preserve">  .  .</v>
          </cell>
          <cell r="H3951">
            <v>9100</v>
          </cell>
          <cell r="I3951">
            <v>0</v>
          </cell>
          <cell r="J3951">
            <v>0</v>
          </cell>
          <cell r="K3951">
            <v>9100</v>
          </cell>
          <cell r="L3951">
            <v>0</v>
          </cell>
          <cell r="M3951">
            <v>227.5</v>
          </cell>
          <cell r="N3951">
            <v>227.5</v>
          </cell>
          <cell r="O3951">
            <v>6595.22</v>
          </cell>
          <cell r="P3951">
            <v>2504.7800000000002</v>
          </cell>
          <cell r="Q3951">
            <v>45.5</v>
          </cell>
          <cell r="R3951">
            <v>123</v>
          </cell>
          <cell r="S3951">
            <v>821.1</v>
          </cell>
          <cell r="T3951" t="str">
            <v>Амортизация Водопровод</v>
          </cell>
          <cell r="U3951">
            <v>6900</v>
          </cell>
          <cell r="V3951">
            <v>5</v>
          </cell>
          <cell r="W3951">
            <v>4</v>
          </cell>
          <cell r="X3951">
            <v>1</v>
          </cell>
          <cell r="Y3951">
            <v>80</v>
          </cell>
          <cell r="Z3951">
            <v>5520</v>
          </cell>
          <cell r="AA3951">
            <v>1380</v>
          </cell>
          <cell r="AB3951">
            <v>0.55094659011969116</v>
          </cell>
          <cell r="AC3951">
            <v>-4086.3860299108101</v>
          </cell>
          <cell r="AD3951">
            <v>-2961.6060299108108</v>
          </cell>
          <cell r="AE3951">
            <v>5013.6139700891899</v>
          </cell>
          <cell r="AF3951">
            <v>3633.6139700891895</v>
          </cell>
          <cell r="AG3951">
            <v>125.34034925222973</v>
          </cell>
          <cell r="AH3951">
            <v>115</v>
          </cell>
        </row>
        <row r="3952">
          <cell r="A3952">
            <v>7446</v>
          </cell>
          <cell r="B3952" t="str">
            <v>Насос СД 450/95</v>
          </cell>
          <cell r="C3952">
            <v>12.5</v>
          </cell>
          <cell r="D3952" t="str">
            <v>8</v>
          </cell>
          <cell r="E3952" t="str">
            <v>11.05.05</v>
          </cell>
          <cell r="F3952" t="str">
            <v/>
          </cell>
          <cell r="G3952" t="str">
            <v xml:space="preserve">  .  .</v>
          </cell>
          <cell r="H3952">
            <v>843025.3</v>
          </cell>
          <cell r="I3952">
            <v>0</v>
          </cell>
          <cell r="J3952">
            <v>0</v>
          </cell>
          <cell r="K3952">
            <v>843025.3</v>
          </cell>
          <cell r="L3952">
            <v>0</v>
          </cell>
          <cell r="M3952">
            <v>8781.51</v>
          </cell>
          <cell r="N3952">
            <v>8781.51</v>
          </cell>
          <cell r="O3952">
            <v>254575.99</v>
          </cell>
          <cell r="P3952">
            <v>588449.31000000006</v>
          </cell>
          <cell r="Q3952">
            <v>4215.13</v>
          </cell>
          <cell r="R3952">
            <v>123</v>
          </cell>
          <cell r="S3952">
            <v>935</v>
          </cell>
          <cell r="T3952" t="str">
            <v>Амортизация Перекачка сточной жидкости</v>
          </cell>
          <cell r="U3952">
            <v>1650000</v>
          </cell>
          <cell r="V3952">
            <v>19</v>
          </cell>
          <cell r="W3952">
            <v>9</v>
          </cell>
          <cell r="X3952">
            <v>10</v>
          </cell>
          <cell r="Y3952">
            <v>47.368421052631575</v>
          </cell>
          <cell r="Z3952">
            <v>781578.94736842101</v>
          </cell>
          <cell r="AA3952">
            <v>868421.05263157899</v>
          </cell>
          <cell r="AB3952">
            <v>1.4757788612779219</v>
          </cell>
          <cell r="AC3952">
            <v>401093.61726247845</v>
          </cell>
          <cell r="AD3952">
            <v>121121.87463089963</v>
          </cell>
          <cell r="AE3952">
            <v>1244118.9172624785</v>
          </cell>
          <cell r="AF3952">
            <v>375697.86463089962</v>
          </cell>
          <cell r="AG3952">
            <v>12959.572054817485</v>
          </cell>
          <cell r="AH3952">
            <v>7236.8421052631575</v>
          </cell>
        </row>
        <row r="3953">
          <cell r="A3953">
            <v>7447</v>
          </cell>
          <cell r="B3953" t="str">
            <v>Насос К 160/20 №3</v>
          </cell>
          <cell r="C3953">
            <v>20</v>
          </cell>
          <cell r="D3953" t="str">
            <v>5</v>
          </cell>
          <cell r="E3953" t="str">
            <v>11.05.05</v>
          </cell>
          <cell r="F3953" t="str">
            <v/>
          </cell>
          <cell r="G3953" t="str">
            <v xml:space="preserve">  .  .</v>
          </cell>
          <cell r="H3953">
            <v>23840.53</v>
          </cell>
          <cell r="I3953">
            <v>0</v>
          </cell>
          <cell r="J3953">
            <v>0</v>
          </cell>
          <cell r="K3953">
            <v>23840.53</v>
          </cell>
          <cell r="L3953">
            <v>0</v>
          </cell>
          <cell r="M3953">
            <v>397.34</v>
          </cell>
          <cell r="N3953">
            <v>397.34</v>
          </cell>
          <cell r="O3953">
            <v>11518.9</v>
          </cell>
          <cell r="P3953">
            <v>12321.63</v>
          </cell>
          <cell r="Q3953">
            <v>119.2</v>
          </cell>
          <cell r="R3953">
            <v>123</v>
          </cell>
          <cell r="S3953">
            <v>935</v>
          </cell>
          <cell r="T3953" t="str">
            <v>Амортизация Подъем воды</v>
          </cell>
          <cell r="U3953">
            <v>150000</v>
          </cell>
          <cell r="V3953">
            <v>9</v>
          </cell>
          <cell r="W3953">
            <v>6</v>
          </cell>
          <cell r="X3953">
            <v>3</v>
          </cell>
          <cell r="Y3953">
            <v>66.666666666666657</v>
          </cell>
          <cell r="Z3953">
            <v>100000</v>
          </cell>
          <cell r="AA3953">
            <v>50000</v>
          </cell>
          <cell r="AB3953">
            <v>4.0579046765728242</v>
          </cell>
          <cell r="AC3953">
            <v>72902.068178974703</v>
          </cell>
          <cell r="AD3953">
            <v>35223.698178974701</v>
          </cell>
          <cell r="AE3953">
            <v>96742.598178974702</v>
          </cell>
          <cell r="AF3953">
            <v>46742.598178974702</v>
          </cell>
          <cell r="AG3953">
            <v>1612.3766363162449</v>
          </cell>
          <cell r="AH3953">
            <v>1388.8888888888889</v>
          </cell>
        </row>
        <row r="3954">
          <cell r="A3954">
            <v>7448</v>
          </cell>
          <cell r="B3954" t="str">
            <v>Насос К 160/20 №3</v>
          </cell>
          <cell r="C3954">
            <v>20</v>
          </cell>
          <cell r="D3954" t="str">
            <v>5</v>
          </cell>
          <cell r="E3954" t="str">
            <v>11.05.05</v>
          </cell>
          <cell r="F3954" t="str">
            <v/>
          </cell>
          <cell r="G3954" t="str">
            <v xml:space="preserve">  .  .</v>
          </cell>
          <cell r="H3954">
            <v>23840.53</v>
          </cell>
          <cell r="I3954">
            <v>0</v>
          </cell>
          <cell r="J3954">
            <v>0</v>
          </cell>
          <cell r="K3954">
            <v>23840.53</v>
          </cell>
          <cell r="L3954">
            <v>0</v>
          </cell>
          <cell r="M3954">
            <v>397.34</v>
          </cell>
          <cell r="N3954">
            <v>397.34</v>
          </cell>
          <cell r="O3954">
            <v>11518.9</v>
          </cell>
          <cell r="P3954">
            <v>12321.63</v>
          </cell>
          <cell r="Q3954">
            <v>119.2</v>
          </cell>
          <cell r="R3954">
            <v>123</v>
          </cell>
          <cell r="S3954">
            <v>935</v>
          </cell>
          <cell r="T3954" t="str">
            <v>Амортизация Подъем воды</v>
          </cell>
          <cell r="U3954">
            <v>150000</v>
          </cell>
          <cell r="V3954">
            <v>9</v>
          </cell>
          <cell r="W3954">
            <v>6</v>
          </cell>
          <cell r="X3954">
            <v>3</v>
          </cell>
          <cell r="Y3954">
            <v>66.666666666666657</v>
          </cell>
          <cell r="Z3954">
            <v>100000</v>
          </cell>
          <cell r="AA3954">
            <v>50000</v>
          </cell>
          <cell r="AB3954">
            <v>4.0579046765728242</v>
          </cell>
          <cell r="AC3954">
            <v>72902.068178974703</v>
          </cell>
          <cell r="AD3954">
            <v>35223.698178974701</v>
          </cell>
          <cell r="AE3954">
            <v>96742.598178974702</v>
          </cell>
          <cell r="AF3954">
            <v>46742.598178974702</v>
          </cell>
          <cell r="AG3954">
            <v>1612.3766363162449</v>
          </cell>
          <cell r="AH3954">
            <v>1388.8888888888889</v>
          </cell>
        </row>
        <row r="3955">
          <cell r="A3955">
            <v>7449</v>
          </cell>
          <cell r="B3955" t="str">
            <v>Насос К 160/20 №3</v>
          </cell>
          <cell r="C3955">
            <v>20</v>
          </cell>
          <cell r="D3955" t="str">
            <v>5</v>
          </cell>
          <cell r="E3955" t="str">
            <v>11.05.05</v>
          </cell>
          <cell r="F3955" t="str">
            <v/>
          </cell>
          <cell r="G3955" t="str">
            <v xml:space="preserve">  .  .</v>
          </cell>
          <cell r="H3955">
            <v>23840.53</v>
          </cell>
          <cell r="I3955">
            <v>0</v>
          </cell>
          <cell r="J3955">
            <v>0</v>
          </cell>
          <cell r="K3955">
            <v>23840.53</v>
          </cell>
          <cell r="L3955">
            <v>0</v>
          </cell>
          <cell r="M3955">
            <v>397.34</v>
          </cell>
          <cell r="N3955">
            <v>397.34</v>
          </cell>
          <cell r="O3955">
            <v>11518.9</v>
          </cell>
          <cell r="P3955">
            <v>12321.63</v>
          </cell>
          <cell r="Q3955">
            <v>119.2</v>
          </cell>
          <cell r="R3955">
            <v>123</v>
          </cell>
          <cell r="S3955">
            <v>935</v>
          </cell>
          <cell r="T3955" t="str">
            <v>Амортизация Подъем воды</v>
          </cell>
          <cell r="U3955">
            <v>150000</v>
          </cell>
          <cell r="V3955">
            <v>9</v>
          </cell>
          <cell r="W3955">
            <v>6</v>
          </cell>
          <cell r="X3955">
            <v>3</v>
          </cell>
          <cell r="Y3955">
            <v>66.666666666666657</v>
          </cell>
          <cell r="Z3955">
            <v>100000</v>
          </cell>
          <cell r="AA3955">
            <v>50000</v>
          </cell>
          <cell r="AB3955">
            <v>4.0579046765728242</v>
          </cell>
          <cell r="AC3955">
            <v>72902.068178974703</v>
          </cell>
          <cell r="AD3955">
            <v>35223.698178974701</v>
          </cell>
          <cell r="AE3955">
            <v>96742.598178974702</v>
          </cell>
          <cell r="AF3955">
            <v>46742.598178974702</v>
          </cell>
          <cell r="AG3955">
            <v>1612.3766363162449</v>
          </cell>
          <cell r="AH3955">
            <v>1388.8888888888889</v>
          </cell>
        </row>
        <row r="3956">
          <cell r="A3956">
            <v>7450</v>
          </cell>
          <cell r="B3956" t="str">
            <v>Течетрассопоисковый комплекс "Успех АТГ-209"</v>
          </cell>
          <cell r="C3956">
            <v>10</v>
          </cell>
          <cell r="D3956" t="str">
            <v>10</v>
          </cell>
          <cell r="E3956" t="str">
            <v>11.05.05</v>
          </cell>
          <cell r="F3956" t="str">
            <v/>
          </cell>
          <cell r="G3956" t="str">
            <v xml:space="preserve">  .  .</v>
          </cell>
          <cell r="H3956">
            <v>199175.06</v>
          </cell>
          <cell r="I3956">
            <v>0</v>
          </cell>
          <cell r="J3956">
            <v>0</v>
          </cell>
          <cell r="K3956">
            <v>199175.06</v>
          </cell>
          <cell r="L3956">
            <v>0</v>
          </cell>
          <cell r="M3956">
            <v>1659.79</v>
          </cell>
          <cell r="N3956">
            <v>1659.79</v>
          </cell>
          <cell r="O3956">
            <v>48117.31</v>
          </cell>
          <cell r="P3956">
            <v>151057.75</v>
          </cell>
          <cell r="Q3956">
            <v>995.88</v>
          </cell>
          <cell r="R3956">
            <v>125</v>
          </cell>
          <cell r="S3956">
            <v>935</v>
          </cell>
          <cell r="T3956" t="str">
            <v>Амортизация (водопровод)</v>
          </cell>
          <cell r="U3956">
            <v>187960</v>
          </cell>
          <cell r="V3956">
            <v>10</v>
          </cell>
          <cell r="W3956">
            <v>2</v>
          </cell>
          <cell r="X3956">
            <v>8</v>
          </cell>
          <cell r="Y3956">
            <v>20</v>
          </cell>
          <cell r="Z3956">
            <v>37592</v>
          </cell>
          <cell r="AA3956">
            <v>150368</v>
          </cell>
          <cell r="AB3956">
            <v>0.99543386552493995</v>
          </cell>
          <cell r="AC3956">
            <v>-909.46010803815443</v>
          </cell>
          <cell r="AD3956">
            <v>-219.71010803815443</v>
          </cell>
          <cell r="AE3956">
            <v>198265.59989196184</v>
          </cell>
          <cell r="AF3956">
            <v>47897.599891961843</v>
          </cell>
          <cell r="AG3956">
            <v>1652.2133324330152</v>
          </cell>
          <cell r="AH3956">
            <v>1566.3333333333333</v>
          </cell>
        </row>
        <row r="3957">
          <cell r="A3957">
            <v>7453</v>
          </cell>
          <cell r="B3957" t="str">
            <v>Насос ЭЦВ 5-6,5-120</v>
          </cell>
          <cell r="C3957">
            <v>12.5</v>
          </cell>
          <cell r="D3957" t="str">
            <v>8</v>
          </cell>
          <cell r="E3957" t="str">
            <v>11.05.05</v>
          </cell>
          <cell r="F3957" t="str">
            <v/>
          </cell>
          <cell r="G3957" t="str">
            <v xml:space="preserve">  .  .</v>
          </cell>
          <cell r="H3957">
            <v>37450.04</v>
          </cell>
          <cell r="I3957">
            <v>0</v>
          </cell>
          <cell r="J3957">
            <v>0</v>
          </cell>
          <cell r="K3957">
            <v>37450.04</v>
          </cell>
          <cell r="L3957">
            <v>0</v>
          </cell>
          <cell r="M3957">
            <v>390.1</v>
          </cell>
          <cell r="N3957">
            <v>390.1</v>
          </cell>
          <cell r="O3957">
            <v>11309</v>
          </cell>
          <cell r="P3957">
            <v>26141.040000000001</v>
          </cell>
          <cell r="Q3957">
            <v>187.25</v>
          </cell>
          <cell r="R3957">
            <v>123</v>
          </cell>
          <cell r="S3957">
            <v>935</v>
          </cell>
          <cell r="T3957" t="str">
            <v>Амортизация Перекачка сточной жидкости</v>
          </cell>
          <cell r="U3957">
            <v>78000</v>
          </cell>
          <cell r="V3957">
            <v>15</v>
          </cell>
          <cell r="W3957">
            <v>9</v>
          </cell>
          <cell r="X3957">
            <v>6</v>
          </cell>
          <cell r="Y3957">
            <v>60</v>
          </cell>
          <cell r="Z3957">
            <v>46800</v>
          </cell>
          <cell r="AA3957">
            <v>31200</v>
          </cell>
          <cell r="AB3957">
            <v>1.1935255827618181</v>
          </cell>
          <cell r="AC3957">
            <v>7247.5408154533943</v>
          </cell>
          <cell r="AD3957">
            <v>2188.5808154534006</v>
          </cell>
          <cell r="AE3957">
            <v>44697.580815453395</v>
          </cell>
          <cell r="AF3957">
            <v>13497.580815453401</v>
          </cell>
          <cell r="AG3957">
            <v>465.59980016097296</v>
          </cell>
          <cell r="AH3957">
            <v>433.33333333333331</v>
          </cell>
        </row>
        <row r="3958">
          <cell r="A3958">
            <v>7454</v>
          </cell>
          <cell r="B3958" t="str">
            <v>Станция управления СУЗ 40 к насосу ЭЦВ</v>
          </cell>
          <cell r="C3958">
            <v>10</v>
          </cell>
          <cell r="D3958" t="str">
            <v>10</v>
          </cell>
          <cell r="E3958" t="str">
            <v>11.05.05</v>
          </cell>
          <cell r="F3958" t="str">
            <v/>
          </cell>
          <cell r="G3958" t="str">
            <v xml:space="preserve">  .  .</v>
          </cell>
          <cell r="H3958">
            <v>22859.96</v>
          </cell>
          <cell r="I3958">
            <v>0</v>
          </cell>
          <cell r="J3958">
            <v>0</v>
          </cell>
          <cell r="K3958">
            <v>22859.96</v>
          </cell>
          <cell r="L3958">
            <v>0</v>
          </cell>
          <cell r="M3958">
            <v>190.5</v>
          </cell>
          <cell r="N3958">
            <v>190.5</v>
          </cell>
          <cell r="O3958">
            <v>5522.6</v>
          </cell>
          <cell r="P3958">
            <v>17337.36</v>
          </cell>
          <cell r="Q3958">
            <v>114.3</v>
          </cell>
          <cell r="R3958">
            <v>123</v>
          </cell>
          <cell r="S3958">
            <v>935</v>
          </cell>
          <cell r="T3958" t="str">
            <v>Амортизация Перекачка сточной жидкости</v>
          </cell>
          <cell r="U3958">
            <v>28000</v>
          </cell>
          <cell r="V3958">
            <v>19</v>
          </cell>
          <cell r="W3958">
            <v>11</v>
          </cell>
          <cell r="X3958">
            <v>8</v>
          </cell>
          <cell r="Y3958">
            <v>57.894736842105267</v>
          </cell>
          <cell r="Z3958">
            <v>16210.526315789475</v>
          </cell>
          <cell r="AA3958">
            <v>11789.473684210525</v>
          </cell>
          <cell r="AB3958">
            <v>0.68000397316607164</v>
          </cell>
          <cell r="AC3958">
            <v>-7315.096373582528</v>
          </cell>
          <cell r="AD3958">
            <v>-1767.2100577930528</v>
          </cell>
          <cell r="AE3958">
            <v>15544.863626417471</v>
          </cell>
          <cell r="AF3958">
            <v>3755.3899422069476</v>
          </cell>
          <cell r="AG3958">
            <v>129.5405302201456</v>
          </cell>
          <cell r="AH3958">
            <v>122.80701754385966</v>
          </cell>
        </row>
        <row r="3959">
          <cell r="A3959">
            <v>7455</v>
          </cell>
          <cell r="B3959" t="str">
            <v>Машина посудомоечная</v>
          </cell>
          <cell r="C3959">
            <v>14.3</v>
          </cell>
          <cell r="D3959" t="str">
            <v>7</v>
          </cell>
          <cell r="E3959" t="str">
            <v>11.05.05</v>
          </cell>
          <cell r="F3959" t="str">
            <v/>
          </cell>
          <cell r="G3959" t="str">
            <v xml:space="preserve">  .  .</v>
          </cell>
          <cell r="H3959">
            <v>33708.019999999997</v>
          </cell>
          <cell r="I3959">
            <v>0</v>
          </cell>
          <cell r="J3959">
            <v>0</v>
          </cell>
          <cell r="K3959">
            <v>33708.019999999997</v>
          </cell>
          <cell r="L3959">
            <v>0</v>
          </cell>
          <cell r="M3959">
            <v>401.69</v>
          </cell>
          <cell r="N3959">
            <v>401.69</v>
          </cell>
          <cell r="O3959">
            <v>11644.99</v>
          </cell>
          <cell r="P3959">
            <v>22063.03</v>
          </cell>
          <cell r="Q3959">
            <v>168.54</v>
          </cell>
          <cell r="R3959">
            <v>123</v>
          </cell>
          <cell r="S3959">
            <v>821.3</v>
          </cell>
          <cell r="T3959" t="str">
            <v>За счет прибыли</v>
          </cell>
          <cell r="U3959">
            <v>34796</v>
          </cell>
          <cell r="V3959">
            <v>13</v>
          </cell>
          <cell r="W3959">
            <v>8</v>
          </cell>
          <cell r="X3959">
            <v>5</v>
          </cell>
          <cell r="Y3959">
            <v>61.53846153846154</v>
          </cell>
          <cell r="Z3959">
            <v>21412.923076923078</v>
          </cell>
          <cell r="AA3959">
            <v>13383.076923076922</v>
          </cell>
          <cell r="AB3959">
            <v>0.60658381568972719</v>
          </cell>
          <cell r="AC3959">
            <v>-13261.28060905436</v>
          </cell>
          <cell r="AD3959">
            <v>-4581.327532131284</v>
          </cell>
          <cell r="AE3959">
            <v>20446.739390945637</v>
          </cell>
          <cell r="AF3959">
            <v>7063.6624678687158</v>
          </cell>
          <cell r="AG3959">
            <v>243.65697774210219</v>
          </cell>
          <cell r="AH3959">
            <v>223.05128205128207</v>
          </cell>
        </row>
        <row r="3960">
          <cell r="A3960">
            <v>7458</v>
          </cell>
          <cell r="B3960" t="str">
            <v>Вентилятор ВР 80-75-6.3.1. С-01 5,5х1500 лев.</v>
          </cell>
          <cell r="C3960">
            <v>10</v>
          </cell>
          <cell r="D3960" t="str">
            <v>10</v>
          </cell>
          <cell r="E3960" t="str">
            <v>11.05.05</v>
          </cell>
          <cell r="F3960" t="str">
            <v/>
          </cell>
          <cell r="G3960" t="str">
            <v xml:space="preserve">  .  .</v>
          </cell>
          <cell r="H3960">
            <v>84883.3</v>
          </cell>
          <cell r="I3960">
            <v>0</v>
          </cell>
          <cell r="J3960">
            <v>0</v>
          </cell>
          <cell r="K3960">
            <v>84883.3</v>
          </cell>
          <cell r="L3960">
            <v>0</v>
          </cell>
          <cell r="M3960">
            <v>707.36</v>
          </cell>
          <cell r="N3960">
            <v>707.36</v>
          </cell>
          <cell r="O3960">
            <v>20506.36</v>
          </cell>
          <cell r="P3960">
            <v>64376.94</v>
          </cell>
          <cell r="Q3960">
            <v>424.42</v>
          </cell>
          <cell r="R3960">
            <v>123</v>
          </cell>
          <cell r="S3960">
            <v>935</v>
          </cell>
          <cell r="T3960" t="str">
            <v>Амортизация Перекачка сточной жидкости</v>
          </cell>
          <cell r="U3960">
            <v>120000</v>
          </cell>
          <cell r="V3960">
            <v>19</v>
          </cell>
          <cell r="W3960">
            <v>11</v>
          </cell>
          <cell r="X3960">
            <v>8</v>
          </cell>
          <cell r="Y3960">
            <v>57.894736842105267</v>
          </cell>
          <cell r="Z3960">
            <v>69473.68421052632</v>
          </cell>
          <cell r="AA3960">
            <v>50526.31578947368</v>
          </cell>
          <cell r="AB3960">
            <v>0.78485115616669066</v>
          </cell>
          <cell r="AC3960">
            <v>-18262.543855755954</v>
          </cell>
          <cell r="AD3960">
            <v>-4411.9196452296219</v>
          </cell>
          <cell r="AE3960">
            <v>66620.756144244049</v>
          </cell>
          <cell r="AF3960">
            <v>16094.440354770379</v>
          </cell>
          <cell r="AG3960">
            <v>555.17296786870043</v>
          </cell>
          <cell r="AH3960">
            <v>526.31578947368428</v>
          </cell>
        </row>
        <row r="3961">
          <cell r="A3961">
            <v>7460</v>
          </cell>
          <cell r="B3961" t="str">
            <v>Кондиционер Samsung SH09ZS8</v>
          </cell>
          <cell r="C3961">
            <v>10</v>
          </cell>
          <cell r="D3961" t="str">
            <v>10</v>
          </cell>
          <cell r="E3961" t="str">
            <v>11.05.05</v>
          </cell>
          <cell r="F3961" t="str">
            <v/>
          </cell>
          <cell r="G3961" t="str">
            <v xml:space="preserve">  .  .</v>
          </cell>
          <cell r="H3961">
            <v>72552.2</v>
          </cell>
          <cell r="I3961">
            <v>0</v>
          </cell>
          <cell r="J3961">
            <v>0</v>
          </cell>
          <cell r="K3961">
            <v>72552.2</v>
          </cell>
          <cell r="L3961">
            <v>0</v>
          </cell>
          <cell r="M3961">
            <v>604.6</v>
          </cell>
          <cell r="N3961">
            <v>604.6</v>
          </cell>
          <cell r="O3961">
            <v>17527.36</v>
          </cell>
          <cell r="P3961">
            <v>55024.84</v>
          </cell>
          <cell r="Q3961">
            <v>362.76</v>
          </cell>
          <cell r="R3961">
            <v>123</v>
          </cell>
          <cell r="S3961">
            <v>821.1</v>
          </cell>
          <cell r="T3961" t="str">
            <v>Амортизация Водопровод</v>
          </cell>
          <cell r="U3961">
            <v>50000</v>
          </cell>
          <cell r="V3961">
            <v>10</v>
          </cell>
          <cell r="W3961">
            <v>2</v>
          </cell>
          <cell r="X3961">
            <v>8</v>
          </cell>
          <cell r="Y3961">
            <v>20</v>
          </cell>
          <cell r="Z3961">
            <v>10000</v>
          </cell>
          <cell r="AA3961">
            <v>40000</v>
          </cell>
          <cell r="AB3961">
            <v>0.72694441274159094</v>
          </cell>
          <cell r="AC3961">
            <v>-19810.783577889546</v>
          </cell>
          <cell r="AD3961">
            <v>-4785.9435778895495</v>
          </cell>
          <cell r="AE3961">
            <v>52741.416422110451</v>
          </cell>
          <cell r="AF3961">
            <v>12741.416422110451</v>
          </cell>
          <cell r="AG3961">
            <v>439.51180351758711</v>
          </cell>
          <cell r="AH3961">
            <v>416.66666666666669</v>
          </cell>
        </row>
        <row r="3962">
          <cell r="A3962">
            <v>7462</v>
          </cell>
          <cell r="B3962" t="str">
            <v>Сейф  BS-T800</v>
          </cell>
          <cell r="C3962">
            <v>8</v>
          </cell>
          <cell r="D3962" t="str">
            <v>13</v>
          </cell>
          <cell r="E3962" t="str">
            <v>11.05.05</v>
          </cell>
          <cell r="F3962" t="str">
            <v/>
          </cell>
          <cell r="G3962" t="str">
            <v xml:space="preserve">  .  .</v>
          </cell>
          <cell r="H3962">
            <v>85165.65</v>
          </cell>
          <cell r="I3962">
            <v>0</v>
          </cell>
          <cell r="J3962">
            <v>0</v>
          </cell>
          <cell r="K3962">
            <v>85165.65</v>
          </cell>
          <cell r="L3962">
            <v>0</v>
          </cell>
          <cell r="M3962">
            <v>567.77</v>
          </cell>
          <cell r="N3962">
            <v>567.77</v>
          </cell>
          <cell r="O3962">
            <v>16459.650000000001</v>
          </cell>
          <cell r="P3962">
            <v>68706</v>
          </cell>
          <cell r="Q3962">
            <v>425.83</v>
          </cell>
          <cell r="R3962">
            <v>125</v>
          </cell>
          <cell r="S3962">
            <v>821.1</v>
          </cell>
          <cell r="T3962" t="str">
            <v>Амортизация Водопровод</v>
          </cell>
          <cell r="U3962">
            <v>90000</v>
          </cell>
          <cell r="V3962">
            <v>13</v>
          </cell>
          <cell r="W3962">
            <v>2</v>
          </cell>
          <cell r="X3962">
            <v>11</v>
          </cell>
          <cell r="Y3962">
            <v>15.384615384615385</v>
          </cell>
          <cell r="Z3962">
            <v>13846.153846153848</v>
          </cell>
          <cell r="AA3962">
            <v>76153.846153846156</v>
          </cell>
          <cell r="AB3962">
            <v>1.1084016847705609</v>
          </cell>
          <cell r="AC3962">
            <v>9232.0999445799243</v>
          </cell>
          <cell r="AD3962">
            <v>1784.253790733761</v>
          </cell>
          <cell r="AE3962">
            <v>94397.749944579919</v>
          </cell>
          <cell r="AF3962">
            <v>18243.903790733762</v>
          </cell>
          <cell r="AG3962">
            <v>629.31833296386606</v>
          </cell>
          <cell r="AH3962">
            <v>576.92307692307691</v>
          </cell>
        </row>
        <row r="3963">
          <cell r="A3963">
            <v>7463</v>
          </cell>
          <cell r="B3963" t="str">
            <v>Трансформатор ТН 25 ква 6/023 кв №3</v>
          </cell>
          <cell r="C3963">
            <v>10</v>
          </cell>
          <cell r="D3963" t="str">
            <v>10</v>
          </cell>
          <cell r="E3963" t="str">
            <v>11.05.05</v>
          </cell>
          <cell r="F3963" t="str">
            <v/>
          </cell>
          <cell r="G3963" t="str">
            <v xml:space="preserve">  .  .</v>
          </cell>
          <cell r="H3963">
            <v>57318.82</v>
          </cell>
          <cell r="I3963">
            <v>0</v>
          </cell>
          <cell r="J3963">
            <v>0</v>
          </cell>
          <cell r="K3963">
            <v>57318.82</v>
          </cell>
          <cell r="L3963">
            <v>0</v>
          </cell>
          <cell r="M3963">
            <v>477.66</v>
          </cell>
          <cell r="N3963">
            <v>477.66</v>
          </cell>
          <cell r="O3963">
            <v>13847.36</v>
          </cell>
          <cell r="P3963">
            <v>43471.46</v>
          </cell>
          <cell r="Q3963">
            <v>286.58999999999997</v>
          </cell>
          <cell r="R3963">
            <v>123</v>
          </cell>
          <cell r="S3963">
            <v>935</v>
          </cell>
          <cell r="T3963" t="str">
            <v>Амортизация Подъем воды</v>
          </cell>
          <cell r="U3963">
            <v>60000</v>
          </cell>
          <cell r="V3963">
            <v>10</v>
          </cell>
          <cell r="W3963">
            <v>2</v>
          </cell>
          <cell r="X3963">
            <v>8</v>
          </cell>
          <cell r="Y3963">
            <v>20</v>
          </cell>
          <cell r="Z3963">
            <v>12000</v>
          </cell>
          <cell r="AA3963">
            <v>48000</v>
          </cell>
          <cell r="AB3963">
            <v>1.1041727146960327</v>
          </cell>
          <cell r="AC3963">
            <v>5971.0570825732575</v>
          </cell>
          <cell r="AD3963">
            <v>1442.5170825732566</v>
          </cell>
          <cell r="AE3963">
            <v>63289.877082573257</v>
          </cell>
          <cell r="AF3963">
            <v>15289.877082573257</v>
          </cell>
          <cell r="AG3963">
            <v>527.41564235477711</v>
          </cell>
          <cell r="AH3963">
            <v>500</v>
          </cell>
        </row>
        <row r="3964">
          <cell r="A3964">
            <v>7464</v>
          </cell>
          <cell r="B3964" t="str">
            <v>Компьютер в сборе: М/В Biostar U 8668. CPU Intel</v>
          </cell>
          <cell r="C3964">
            <v>30</v>
          </cell>
          <cell r="D3964" t="str">
            <v>3</v>
          </cell>
          <cell r="E3964" t="str">
            <v>11.05.05</v>
          </cell>
          <cell r="F3964" t="str">
            <v/>
          </cell>
          <cell r="G3964" t="str">
            <v xml:space="preserve">  .  .</v>
          </cell>
          <cell r="H3964">
            <v>39456.54</v>
          </cell>
          <cell r="I3964">
            <v>0</v>
          </cell>
          <cell r="J3964">
            <v>0</v>
          </cell>
          <cell r="K3964">
            <v>39456.54</v>
          </cell>
          <cell r="L3964">
            <v>0</v>
          </cell>
          <cell r="M3964">
            <v>986.41</v>
          </cell>
          <cell r="N3964">
            <v>986.41</v>
          </cell>
          <cell r="O3964">
            <v>28596.03</v>
          </cell>
          <cell r="P3964">
            <v>10860.51</v>
          </cell>
          <cell r="Q3964">
            <v>197.28</v>
          </cell>
          <cell r="R3964">
            <v>123</v>
          </cell>
          <cell r="S3964">
            <v>821.1</v>
          </cell>
          <cell r="T3964" t="str">
            <v>Амортизация Водопровод</v>
          </cell>
          <cell r="U3964">
            <v>55000</v>
          </cell>
          <cell r="V3964">
            <v>3</v>
          </cell>
          <cell r="W3964">
            <v>2</v>
          </cell>
          <cell r="X3964">
            <v>1</v>
          </cell>
          <cell r="Y3964">
            <v>66.666666666666657</v>
          </cell>
          <cell r="Z3964">
            <v>36666.666666666657</v>
          </cell>
          <cell r="AA3964">
            <v>18333.333333333343</v>
          </cell>
          <cell r="AB3964">
            <v>1.6880729664935941</v>
          </cell>
          <cell r="AC3964">
            <v>27148.978525373161</v>
          </cell>
          <cell r="AD3964">
            <v>19676.155192039812</v>
          </cell>
          <cell r="AE3964">
            <v>66605.518525373162</v>
          </cell>
          <cell r="AF3964">
            <v>48272.185192039811</v>
          </cell>
          <cell r="AG3964">
            <v>1665.1379631343289</v>
          </cell>
          <cell r="AH3964">
            <v>1527.7777777777776</v>
          </cell>
        </row>
        <row r="3965">
          <cell r="A3965">
            <v>7465</v>
          </cell>
          <cell r="B3965" t="str">
            <v>Насосный агрегат К 160/30а северная нас ст</v>
          </cell>
          <cell r="C3965">
            <v>12.5</v>
          </cell>
          <cell r="D3965" t="str">
            <v>8</v>
          </cell>
          <cell r="E3965" t="str">
            <v>11.05.05</v>
          </cell>
          <cell r="F3965" t="str">
            <v/>
          </cell>
          <cell r="G3965" t="str">
            <v xml:space="preserve">  .  .</v>
          </cell>
          <cell r="H3965">
            <v>195090.57</v>
          </cell>
          <cell r="I3965">
            <v>0</v>
          </cell>
          <cell r="J3965">
            <v>0</v>
          </cell>
          <cell r="K3965">
            <v>195090.57</v>
          </cell>
          <cell r="L3965">
            <v>0</v>
          </cell>
          <cell r="M3965">
            <v>2032.19</v>
          </cell>
          <cell r="N3965">
            <v>2032.19</v>
          </cell>
          <cell r="O3965">
            <v>58913.19</v>
          </cell>
          <cell r="P3965">
            <v>136177.38</v>
          </cell>
          <cell r="Q3965">
            <v>975.45</v>
          </cell>
          <cell r="R3965">
            <v>123</v>
          </cell>
          <cell r="S3965">
            <v>935</v>
          </cell>
          <cell r="T3965" t="str">
            <v>Амортизация Подъем воды</v>
          </cell>
          <cell r="U3965">
            <v>142000</v>
          </cell>
          <cell r="V3965">
            <v>15</v>
          </cell>
          <cell r="W3965">
            <v>9</v>
          </cell>
          <cell r="X3965">
            <v>6</v>
          </cell>
          <cell r="Y3965">
            <v>60</v>
          </cell>
          <cell r="Z3965">
            <v>85200</v>
          </cell>
          <cell r="AA3965">
            <v>56800</v>
          </cell>
          <cell r="AB3965">
            <v>0.41710304604186099</v>
          </cell>
          <cell r="AC3965">
            <v>-113717.6989989571</v>
          </cell>
          <cell r="AD3965">
            <v>-34340.318998957096</v>
          </cell>
          <cell r="AE3965">
            <v>81372.871001042906</v>
          </cell>
          <cell r="AF3965">
            <v>24572.871001042906</v>
          </cell>
          <cell r="AG3965">
            <v>847.63407292753027</v>
          </cell>
          <cell r="AH3965">
            <v>788.8888888888888</v>
          </cell>
        </row>
        <row r="3966">
          <cell r="A3966">
            <v>7466</v>
          </cell>
          <cell r="B3966" t="str">
            <v>Скважина на территории КНС 7 мкр Заводской</v>
          </cell>
          <cell r="C3966">
            <v>4.5</v>
          </cell>
          <cell r="D3966" t="str">
            <v>22</v>
          </cell>
          <cell r="E3966" t="str">
            <v>11.05.05</v>
          </cell>
          <cell r="F3966" t="str">
            <v>насос ЭЦВ5-6,5-120 и ст управления</v>
          </cell>
          <cell r="G3966" t="str">
            <v>14.10.04</v>
          </cell>
          <cell r="H3966">
            <v>681625</v>
          </cell>
          <cell r="I3966">
            <v>0</v>
          </cell>
          <cell r="J3966">
            <v>0</v>
          </cell>
          <cell r="K3966">
            <v>681625</v>
          </cell>
          <cell r="L3966">
            <v>0</v>
          </cell>
          <cell r="M3966">
            <v>2556.09</v>
          </cell>
          <cell r="N3966">
            <v>2556.09</v>
          </cell>
          <cell r="O3966">
            <v>74075.490000000005</v>
          </cell>
          <cell r="P3966">
            <v>607549.51</v>
          </cell>
          <cell r="Q3966">
            <v>6816.25</v>
          </cell>
          <cell r="R3966">
            <v>122</v>
          </cell>
          <cell r="S3966">
            <v>935</v>
          </cell>
          <cell r="T3966" t="str">
            <v>Амортизация Перекачка сточной жидкости</v>
          </cell>
          <cell r="U3966">
            <v>1950000</v>
          </cell>
          <cell r="V3966">
            <v>36.6</v>
          </cell>
          <cell r="W3966">
            <v>3</v>
          </cell>
          <cell r="X3966">
            <v>33.6</v>
          </cell>
          <cell r="Y3966">
            <v>8.1967213114754092</v>
          </cell>
          <cell r="Z3966">
            <v>159836.06557377047</v>
          </cell>
          <cell r="AA3966">
            <v>1790163.9344262294</v>
          </cell>
          <cell r="AB3966">
            <v>2.9465317722439268</v>
          </cell>
          <cell r="AC3966">
            <v>1326804.7192557666</v>
          </cell>
          <cell r="AD3966">
            <v>144190.29482953728</v>
          </cell>
          <cell r="AE3966">
            <v>2008429.7192557666</v>
          </cell>
          <cell r="AF3966">
            <v>218265.78482953727</v>
          </cell>
          <cell r="AG3966">
            <v>7531.6114472091249</v>
          </cell>
          <cell r="AH3966">
            <v>4439.890710382514</v>
          </cell>
        </row>
        <row r="3967">
          <cell r="A3967">
            <v>7467</v>
          </cell>
          <cell r="B3967" t="str">
            <v>Компьютер в сборе: М/В Biostar U8668,CPU Celeron 1800,DIMM128Mb DDR,HDDSeagate 40Gb</v>
          </cell>
          <cell r="C3967">
            <v>30</v>
          </cell>
          <cell r="D3967" t="str">
            <v>3</v>
          </cell>
          <cell r="E3967" t="str">
            <v>11.05.05</v>
          </cell>
          <cell r="F3967" t="str">
            <v/>
          </cell>
          <cell r="G3967" t="str">
            <v xml:space="preserve">  .  .</v>
          </cell>
          <cell r="H3967">
            <v>41686.94</v>
          </cell>
          <cell r="I3967">
            <v>0</v>
          </cell>
          <cell r="J3967">
            <v>0</v>
          </cell>
          <cell r="K3967">
            <v>41686.94</v>
          </cell>
          <cell r="L3967">
            <v>0</v>
          </cell>
          <cell r="M3967">
            <v>1042.17</v>
          </cell>
          <cell r="N3967">
            <v>1042.17</v>
          </cell>
          <cell r="O3967">
            <v>30212.51</v>
          </cell>
          <cell r="P3967">
            <v>11474.43</v>
          </cell>
          <cell r="Q3967">
            <v>208.43</v>
          </cell>
          <cell r="R3967">
            <v>123</v>
          </cell>
          <cell r="S3967">
            <v>821.1</v>
          </cell>
          <cell r="T3967" t="str">
            <v>Амортизация Водопровод</v>
          </cell>
          <cell r="U3967">
            <v>55000</v>
          </cell>
          <cell r="V3967">
            <v>3</v>
          </cell>
          <cell r="W3967">
            <v>2</v>
          </cell>
          <cell r="X3967">
            <v>1</v>
          </cell>
          <cell r="Y3967">
            <v>66.666666666666657</v>
          </cell>
          <cell r="Z3967">
            <v>36666.666666666657</v>
          </cell>
          <cell r="AA3967">
            <v>18333.333333333343</v>
          </cell>
          <cell r="AB3967">
            <v>1.5977554731113739</v>
          </cell>
          <cell r="AC3967">
            <v>24918.596542265455</v>
          </cell>
          <cell r="AD3967">
            <v>18059.693208932116</v>
          </cell>
          <cell r="AE3967">
            <v>66605.536542265458</v>
          </cell>
          <cell r="AF3967">
            <v>48272.203208932115</v>
          </cell>
          <cell r="AG3967">
            <v>1665.1384135566366</v>
          </cell>
          <cell r="AH3967">
            <v>1527.7777777777776</v>
          </cell>
        </row>
        <row r="3968">
          <cell r="A3968">
            <v>7468</v>
          </cell>
          <cell r="B3968" t="str">
            <v>Компьютер в сборе: М/В ASUS P4BP,CPU Celeron 1800,DIMM128Mb DDR,HDDSamsung 40Gb</v>
          </cell>
          <cell r="C3968">
            <v>30</v>
          </cell>
          <cell r="D3968" t="str">
            <v>3</v>
          </cell>
          <cell r="E3968" t="str">
            <v>11.05.05</v>
          </cell>
          <cell r="F3968" t="str">
            <v/>
          </cell>
          <cell r="G3968" t="str">
            <v xml:space="preserve">  .  .</v>
          </cell>
          <cell r="H3968">
            <v>40652.19</v>
          </cell>
          <cell r="I3968">
            <v>0</v>
          </cell>
          <cell r="J3968">
            <v>0</v>
          </cell>
          <cell r="K3968">
            <v>40652.19</v>
          </cell>
          <cell r="L3968">
            <v>0</v>
          </cell>
          <cell r="M3968">
            <v>1016.3</v>
          </cell>
          <cell r="N3968">
            <v>1016.3</v>
          </cell>
          <cell r="O3968">
            <v>29462.54</v>
          </cell>
          <cell r="P3968">
            <v>11189.65</v>
          </cell>
          <cell r="Q3968">
            <v>203.26</v>
          </cell>
          <cell r="R3968">
            <v>123</v>
          </cell>
          <cell r="S3968">
            <v>821.1</v>
          </cell>
          <cell r="T3968" t="str">
            <v>амортизация (канализация)</v>
          </cell>
          <cell r="U3968">
            <v>55000</v>
          </cell>
          <cell r="V3968">
            <v>3</v>
          </cell>
          <cell r="W3968">
            <v>2</v>
          </cell>
          <cell r="X3968">
            <v>1</v>
          </cell>
          <cell r="Y3968">
            <v>66.666666666666657</v>
          </cell>
          <cell r="Z3968">
            <v>36666.666666666657</v>
          </cell>
          <cell r="AA3968">
            <v>18333.333333333343</v>
          </cell>
          <cell r="AB3968">
            <v>1.6384188364545222</v>
          </cell>
          <cell r="AC3968">
            <v>25953.123839128166</v>
          </cell>
          <cell r="AD3968">
            <v>18809.440505794817</v>
          </cell>
          <cell r="AE3968">
            <v>66605.313839128168</v>
          </cell>
          <cell r="AF3968">
            <v>48271.980505794818</v>
          </cell>
          <cell r="AG3968">
            <v>1665.1328459782044</v>
          </cell>
          <cell r="AH3968">
            <v>1527.7777777777776</v>
          </cell>
        </row>
        <row r="3969">
          <cell r="A3969">
            <v>7469</v>
          </cell>
          <cell r="B3969" t="str">
            <v>Компьютер в сборе: М/В ASUS P4BP,CPU Celeron 1800,DIMM128Mb DDR,HDDSamsung 40Gb</v>
          </cell>
          <cell r="C3969">
            <v>30</v>
          </cell>
          <cell r="D3969" t="str">
            <v>3</v>
          </cell>
          <cell r="E3969" t="str">
            <v>11.05.05</v>
          </cell>
          <cell r="F3969" t="str">
            <v/>
          </cell>
          <cell r="G3969" t="str">
            <v xml:space="preserve">  .  .</v>
          </cell>
          <cell r="H3969">
            <v>40652.19</v>
          </cell>
          <cell r="I3969">
            <v>0</v>
          </cell>
          <cell r="J3969">
            <v>0</v>
          </cell>
          <cell r="K3969">
            <v>40652.19</v>
          </cell>
          <cell r="L3969">
            <v>0</v>
          </cell>
          <cell r="M3969">
            <v>1016.3</v>
          </cell>
          <cell r="N3969">
            <v>1016.3</v>
          </cell>
          <cell r="O3969">
            <v>29462.54</v>
          </cell>
          <cell r="P3969">
            <v>11189.65</v>
          </cell>
          <cell r="Q3969">
            <v>203.26</v>
          </cell>
          <cell r="R3969">
            <v>123</v>
          </cell>
          <cell r="S3969">
            <v>821.1</v>
          </cell>
          <cell r="T3969" t="str">
            <v>Амортизация Водопровод</v>
          </cell>
          <cell r="U3969">
            <v>55000</v>
          </cell>
          <cell r="V3969">
            <v>3</v>
          </cell>
          <cell r="W3969">
            <v>2</v>
          </cell>
          <cell r="X3969">
            <v>1</v>
          </cell>
          <cell r="Y3969">
            <v>66.666666666666657</v>
          </cell>
          <cell r="Z3969">
            <v>36666.666666666657</v>
          </cell>
          <cell r="AA3969">
            <v>18333.333333333343</v>
          </cell>
          <cell r="AB3969">
            <v>1.6384188364545222</v>
          </cell>
          <cell r="AC3969">
            <v>25953.123839128166</v>
          </cell>
          <cell r="AD3969">
            <v>18809.440505794817</v>
          </cell>
          <cell r="AE3969">
            <v>66605.313839128168</v>
          </cell>
          <cell r="AF3969">
            <v>48271.980505794818</v>
          </cell>
          <cell r="AG3969">
            <v>1665.1328459782044</v>
          </cell>
          <cell r="AH3969">
            <v>1527.7777777777776</v>
          </cell>
        </row>
        <row r="3970">
          <cell r="A3970">
            <v>7470</v>
          </cell>
          <cell r="B3970" t="str">
            <v>Принтер HP LJ 1010</v>
          </cell>
          <cell r="C3970">
            <v>14.3</v>
          </cell>
          <cell r="D3970" t="str">
            <v>7</v>
          </cell>
          <cell r="E3970" t="str">
            <v>11.05.05</v>
          </cell>
          <cell r="F3970" t="str">
            <v/>
          </cell>
          <cell r="G3970" t="str">
            <v xml:space="preserve">  .  .</v>
          </cell>
          <cell r="H3970">
            <v>20749.97</v>
          </cell>
          <cell r="I3970">
            <v>0</v>
          </cell>
          <cell r="J3970">
            <v>0</v>
          </cell>
          <cell r="K3970">
            <v>20749.97</v>
          </cell>
          <cell r="L3970">
            <v>0</v>
          </cell>
          <cell r="M3970">
            <v>247.27</v>
          </cell>
          <cell r="N3970">
            <v>247.27</v>
          </cell>
          <cell r="O3970">
            <v>7168.35</v>
          </cell>
          <cell r="P3970">
            <v>13581.62</v>
          </cell>
          <cell r="Q3970">
            <v>103.75</v>
          </cell>
          <cell r="R3970">
            <v>123</v>
          </cell>
          <cell r="S3970">
            <v>821.1</v>
          </cell>
          <cell r="T3970" t="str">
            <v>амортизация (канализация)</v>
          </cell>
          <cell r="U3970">
            <v>18000</v>
          </cell>
          <cell r="V3970">
            <v>9</v>
          </cell>
          <cell r="W3970">
            <v>2</v>
          </cell>
          <cell r="X3970">
            <v>7</v>
          </cell>
          <cell r="Y3970">
            <v>22.222222222222221</v>
          </cell>
          <cell r="Z3970">
            <v>4000</v>
          </cell>
          <cell r="AA3970">
            <v>14000</v>
          </cell>
          <cell r="AB3970">
            <v>1.030804867166067</v>
          </cell>
          <cell r="AC3970">
            <v>639.20006954987548</v>
          </cell>
          <cell r="AD3970">
            <v>220.82006954987628</v>
          </cell>
          <cell r="AE3970">
            <v>21389.170069549877</v>
          </cell>
          <cell r="AF3970">
            <v>7389.1700695498766</v>
          </cell>
          <cell r="AG3970">
            <v>254.88760999546938</v>
          </cell>
          <cell r="AH3970">
            <v>166.66666666666666</v>
          </cell>
        </row>
        <row r="3971">
          <cell r="A3971">
            <v>7471</v>
          </cell>
          <cell r="B3971" t="str">
            <v>Принтер HP LJ 1010 600dpi</v>
          </cell>
          <cell r="C3971">
            <v>14.3</v>
          </cell>
          <cell r="D3971" t="str">
            <v>7</v>
          </cell>
          <cell r="E3971" t="str">
            <v>11.05.05</v>
          </cell>
          <cell r="F3971" t="str">
            <v/>
          </cell>
          <cell r="G3971" t="str">
            <v xml:space="preserve">  .  .</v>
          </cell>
          <cell r="H3971">
            <v>20939.669999999998</v>
          </cell>
          <cell r="I3971">
            <v>0</v>
          </cell>
          <cell r="J3971">
            <v>0</v>
          </cell>
          <cell r="K3971">
            <v>20939.669999999998</v>
          </cell>
          <cell r="L3971">
            <v>0</v>
          </cell>
          <cell r="M3971">
            <v>249.53</v>
          </cell>
          <cell r="N3971">
            <v>249.53</v>
          </cell>
          <cell r="O3971">
            <v>7233.87</v>
          </cell>
          <cell r="P3971">
            <v>13705.8</v>
          </cell>
          <cell r="Q3971">
            <v>104.7</v>
          </cell>
          <cell r="R3971">
            <v>123</v>
          </cell>
          <cell r="S3971">
            <v>821.1</v>
          </cell>
          <cell r="T3971" t="str">
            <v>Амортизация Водопровод</v>
          </cell>
          <cell r="U3971">
            <v>18000</v>
          </cell>
          <cell r="V3971">
            <v>9</v>
          </cell>
          <cell r="W3971">
            <v>2</v>
          </cell>
          <cell r="X3971">
            <v>7</v>
          </cell>
          <cell r="Y3971">
            <v>22.222222222222221</v>
          </cell>
          <cell r="Z3971">
            <v>4000</v>
          </cell>
          <cell r="AA3971">
            <v>14000</v>
          </cell>
          <cell r="AB3971">
            <v>1.0214653650279444</v>
          </cell>
          <cell r="AC3971">
            <v>449.47766011469503</v>
          </cell>
          <cell r="AD3971">
            <v>155.27766011469612</v>
          </cell>
          <cell r="AE3971">
            <v>21389.147660114693</v>
          </cell>
          <cell r="AF3971">
            <v>7389.147660114696</v>
          </cell>
          <cell r="AG3971">
            <v>254.88734294970013</v>
          </cell>
          <cell r="AH3971">
            <v>166.66666666666666</v>
          </cell>
        </row>
        <row r="3972">
          <cell r="A3972">
            <v>7472</v>
          </cell>
          <cell r="B3972" t="str">
            <v>Монитор SVGA 17" LG SW 773 N</v>
          </cell>
          <cell r="C3972">
            <v>30</v>
          </cell>
          <cell r="D3972" t="str">
            <v>3</v>
          </cell>
          <cell r="E3972" t="str">
            <v>11.05.05</v>
          </cell>
          <cell r="F3972" t="str">
            <v/>
          </cell>
          <cell r="G3972" t="str">
            <v xml:space="preserve">  .  .</v>
          </cell>
          <cell r="H3972">
            <v>13010.87</v>
          </cell>
          <cell r="I3972">
            <v>0</v>
          </cell>
          <cell r="J3972">
            <v>0</v>
          </cell>
          <cell r="K3972">
            <v>13010.87</v>
          </cell>
          <cell r="L3972">
            <v>0</v>
          </cell>
          <cell r="M3972">
            <v>325.27</v>
          </cell>
          <cell r="N3972">
            <v>325.27</v>
          </cell>
          <cell r="O3972">
            <v>9429.59</v>
          </cell>
          <cell r="P3972">
            <v>3581.28</v>
          </cell>
          <cell r="Q3972">
            <v>65.05</v>
          </cell>
          <cell r="R3972">
            <v>123</v>
          </cell>
          <cell r="S3972">
            <v>821.1</v>
          </cell>
          <cell r="T3972" t="str">
            <v>амортизация (канализация)</v>
          </cell>
          <cell r="U3972">
            <v>35560</v>
          </cell>
          <cell r="V3972">
            <v>5</v>
          </cell>
          <cell r="W3972">
            <v>4</v>
          </cell>
          <cell r="X3972">
            <v>1</v>
          </cell>
          <cell r="Y3972">
            <v>80</v>
          </cell>
          <cell r="Z3972">
            <v>28448</v>
          </cell>
          <cell r="AA3972">
            <v>7112</v>
          </cell>
          <cell r="AB3972">
            <v>1.9858821426975828</v>
          </cell>
          <cell r="AC3972">
            <v>12827.1843939597</v>
          </cell>
          <cell r="AD3972">
            <v>9296.4643939597008</v>
          </cell>
          <cell r="AE3972">
            <v>25838.054393959701</v>
          </cell>
          <cell r="AF3972">
            <v>18726.054393959701</v>
          </cell>
          <cell r="AG3972">
            <v>645.95135984899252</v>
          </cell>
          <cell r="AH3972">
            <v>592.66666666666663</v>
          </cell>
        </row>
        <row r="3973">
          <cell r="A3973">
            <v>7473</v>
          </cell>
          <cell r="B3973" t="str">
            <v>Фотоколориметр КФК-3</v>
          </cell>
          <cell r="C3973">
            <v>10</v>
          </cell>
          <cell r="D3973" t="str">
            <v>10</v>
          </cell>
          <cell r="E3973" t="str">
            <v>11.05.05</v>
          </cell>
          <cell r="F3973" t="str">
            <v/>
          </cell>
          <cell r="G3973" t="str">
            <v xml:space="preserve">  .  .</v>
          </cell>
          <cell r="H3973">
            <v>151304.34</v>
          </cell>
          <cell r="I3973">
            <v>0</v>
          </cell>
          <cell r="J3973">
            <v>0</v>
          </cell>
          <cell r="K3973">
            <v>151304.34</v>
          </cell>
          <cell r="L3973">
            <v>0</v>
          </cell>
          <cell r="M3973">
            <v>1260.8699999999999</v>
          </cell>
          <cell r="N3973">
            <v>1260.8699999999999</v>
          </cell>
          <cell r="O3973">
            <v>36552.629999999997</v>
          </cell>
          <cell r="P3973">
            <v>114751.71</v>
          </cell>
          <cell r="Q3973">
            <v>756.52</v>
          </cell>
          <cell r="R3973">
            <v>123</v>
          </cell>
          <cell r="S3973">
            <v>935</v>
          </cell>
          <cell r="T3973" t="str">
            <v>Амортизация Очистка сточной жидкости</v>
          </cell>
          <cell r="U3973">
            <v>148000</v>
          </cell>
          <cell r="V3973">
            <v>10</v>
          </cell>
          <cell r="W3973">
            <v>2</v>
          </cell>
          <cell r="X3973">
            <v>8</v>
          </cell>
          <cell r="Y3973">
            <v>20</v>
          </cell>
          <cell r="Z3973">
            <v>29600</v>
          </cell>
          <cell r="AA3973">
            <v>118400</v>
          </cell>
          <cell r="AB3973">
            <v>1.0317929031297224</v>
          </cell>
          <cell r="AC3973">
            <v>4810.4042247265752</v>
          </cell>
          <cell r="AD3973">
            <v>1162.1142247265816</v>
          </cell>
          <cell r="AE3973">
            <v>156114.74422472657</v>
          </cell>
          <cell r="AF3973">
            <v>37714.744224726579</v>
          </cell>
          <cell r="AG3973">
            <v>1300.9562018727213</v>
          </cell>
          <cell r="AH3973">
            <v>1233.3333333333333</v>
          </cell>
        </row>
        <row r="3974">
          <cell r="A3974">
            <v>7474</v>
          </cell>
          <cell r="B3974" t="str">
            <v>Прибор РП-160-07</v>
          </cell>
          <cell r="C3974">
            <v>10</v>
          </cell>
          <cell r="D3974" t="str">
            <v>10</v>
          </cell>
          <cell r="E3974" t="str">
            <v>11.05.05</v>
          </cell>
          <cell r="F3974" t="str">
            <v/>
          </cell>
          <cell r="G3974" t="str">
            <v xml:space="preserve">  .  .</v>
          </cell>
          <cell r="H3974">
            <v>23958.35</v>
          </cell>
          <cell r="I3974">
            <v>0</v>
          </cell>
          <cell r="J3974">
            <v>0</v>
          </cell>
          <cell r="K3974">
            <v>23958.35</v>
          </cell>
          <cell r="L3974">
            <v>0</v>
          </cell>
          <cell r="M3974">
            <v>199.65</v>
          </cell>
          <cell r="N3974">
            <v>199.65</v>
          </cell>
          <cell r="O3974">
            <v>5787.85</v>
          </cell>
          <cell r="P3974">
            <v>18170.5</v>
          </cell>
          <cell r="Q3974">
            <v>119.79</v>
          </cell>
          <cell r="R3974">
            <v>123</v>
          </cell>
          <cell r="S3974">
            <v>935</v>
          </cell>
          <cell r="T3974" t="str">
            <v>амортизация (Очистка воды)</v>
          </cell>
          <cell r="U3974">
            <v>57150</v>
          </cell>
          <cell r="V3974">
            <v>19</v>
          </cell>
          <cell r="W3974">
            <v>11</v>
          </cell>
          <cell r="X3974">
            <v>8</v>
          </cell>
          <cell r="Y3974">
            <v>57.894736842105267</v>
          </cell>
          <cell r="Z3974">
            <v>33086.84210526316</v>
          </cell>
          <cell r="AA3974">
            <v>24063.15789473684</v>
          </cell>
          <cell r="AB3974">
            <v>1.3242980597527223</v>
          </cell>
          <cell r="AC3974">
            <v>7769.6464198766334</v>
          </cell>
          <cell r="AD3974">
            <v>1876.9885251397936</v>
          </cell>
          <cell r="AE3974">
            <v>31727.996419876632</v>
          </cell>
          <cell r="AF3974">
            <v>7664.838525139794</v>
          </cell>
          <cell r="AG3974">
            <v>264.39997016563865</v>
          </cell>
          <cell r="AH3974">
            <v>250.65789473684211</v>
          </cell>
        </row>
        <row r="3975">
          <cell r="A3975">
            <v>7475</v>
          </cell>
          <cell r="B3975" t="str">
            <v>Электротитан 50л Termex S</v>
          </cell>
          <cell r="C3975">
            <v>15</v>
          </cell>
          <cell r="D3975" t="str">
            <v>7</v>
          </cell>
          <cell r="E3975" t="str">
            <v>11.05.05</v>
          </cell>
          <cell r="F3975" t="str">
            <v/>
          </cell>
          <cell r="G3975" t="str">
            <v xml:space="preserve">  .  .</v>
          </cell>
          <cell r="H3975">
            <v>11413.06</v>
          </cell>
          <cell r="I3975">
            <v>0</v>
          </cell>
          <cell r="J3975">
            <v>0</v>
          </cell>
          <cell r="K3975">
            <v>11413.06</v>
          </cell>
          <cell r="L3975">
            <v>0</v>
          </cell>
          <cell r="M3975">
            <v>142.66</v>
          </cell>
          <cell r="N3975">
            <v>142.66</v>
          </cell>
          <cell r="O3975">
            <v>4135.72</v>
          </cell>
          <cell r="P3975">
            <v>7277.34</v>
          </cell>
          <cell r="Q3975">
            <v>57.07</v>
          </cell>
          <cell r="R3975">
            <v>123</v>
          </cell>
          <cell r="S3975">
            <v>935</v>
          </cell>
          <cell r="T3975" t="str">
            <v>амортизация (Очистка воды)</v>
          </cell>
          <cell r="U3975">
            <v>16000</v>
          </cell>
          <cell r="V3975">
            <v>13</v>
          </cell>
          <cell r="W3975">
            <v>8</v>
          </cell>
          <cell r="X3975">
            <v>5</v>
          </cell>
          <cell r="Y3975">
            <v>61.53846153846154</v>
          </cell>
          <cell r="Z3975">
            <v>9846.1538461538476</v>
          </cell>
          <cell r="AA3975">
            <v>6153.8461538461524</v>
          </cell>
          <cell r="AB3975">
            <v>0.8456175132460696</v>
          </cell>
          <cell r="AC3975">
            <v>-1761.9765842718134</v>
          </cell>
          <cell r="AD3975">
            <v>-638.48273811796525</v>
          </cell>
          <cell r="AE3975">
            <v>9651.0834157281861</v>
          </cell>
          <cell r="AF3975">
            <v>3497.237261882035</v>
          </cell>
          <cell r="AG3975">
            <v>120.63854269660233</v>
          </cell>
          <cell r="AH3975">
            <v>102.56410256410255</v>
          </cell>
        </row>
        <row r="3976">
          <cell r="A3976">
            <v>7476</v>
          </cell>
          <cell r="B3976" t="str">
            <v>Стул Prestige GTR new C-38</v>
          </cell>
          <cell r="C3976">
            <v>8</v>
          </cell>
          <cell r="D3976" t="str">
            <v>13</v>
          </cell>
          <cell r="E3976" t="str">
            <v>11.05.05</v>
          </cell>
          <cell r="F3976" t="str">
            <v/>
          </cell>
          <cell r="G3976" t="str">
            <v xml:space="preserve">  .  .</v>
          </cell>
          <cell r="H3976">
            <v>7542.06</v>
          </cell>
          <cell r="I3976">
            <v>0</v>
          </cell>
          <cell r="J3976">
            <v>0</v>
          </cell>
          <cell r="K3976">
            <v>7542.06</v>
          </cell>
          <cell r="L3976">
            <v>0</v>
          </cell>
          <cell r="M3976">
            <v>50.28</v>
          </cell>
          <cell r="N3976">
            <v>50.28</v>
          </cell>
          <cell r="O3976">
            <v>1457.62</v>
          </cell>
          <cell r="P3976">
            <v>6084.44</v>
          </cell>
          <cell r="Q3976">
            <v>37.71</v>
          </cell>
          <cell r="R3976">
            <v>125</v>
          </cell>
          <cell r="S3976">
            <v>935</v>
          </cell>
          <cell r="T3976" t="str">
            <v>амортизация (Очистка воды)</v>
          </cell>
          <cell r="U3976">
            <v>7000</v>
          </cell>
          <cell r="V3976">
            <v>13</v>
          </cell>
          <cell r="W3976">
            <v>2</v>
          </cell>
          <cell r="X3976">
            <v>11</v>
          </cell>
          <cell r="Y3976">
            <v>15.384615384615385</v>
          </cell>
          <cell r="Z3976">
            <v>1076.9230769230769</v>
          </cell>
          <cell r="AA3976">
            <v>5923.0769230769229</v>
          </cell>
          <cell r="AB3976">
            <v>0.97347938726931704</v>
          </cell>
          <cell r="AC3976">
            <v>-200.02005245157488</v>
          </cell>
          <cell r="AD3976">
            <v>-38.656975528498151</v>
          </cell>
          <cell r="AE3976">
            <v>7342.0399475484255</v>
          </cell>
          <cell r="AF3976">
            <v>1418.9630244715017</v>
          </cell>
          <cell r="AG3976">
            <v>48.946932983656176</v>
          </cell>
          <cell r="AH3976">
            <v>44.871794871794869</v>
          </cell>
        </row>
        <row r="3977">
          <cell r="A3977">
            <v>7477</v>
          </cell>
          <cell r="B3977" t="str">
            <v>Стул Prestige GTR new C-38</v>
          </cell>
          <cell r="C3977">
            <v>8</v>
          </cell>
          <cell r="D3977" t="str">
            <v>13</v>
          </cell>
          <cell r="E3977" t="str">
            <v>11.05.05</v>
          </cell>
          <cell r="F3977" t="str">
            <v/>
          </cell>
          <cell r="G3977" t="str">
            <v xml:space="preserve">  .  .</v>
          </cell>
          <cell r="H3977">
            <v>7542.06</v>
          </cell>
          <cell r="I3977">
            <v>0</v>
          </cell>
          <cell r="J3977">
            <v>0</v>
          </cell>
          <cell r="K3977">
            <v>7542.06</v>
          </cell>
          <cell r="L3977">
            <v>0</v>
          </cell>
          <cell r="M3977">
            <v>50.28</v>
          </cell>
          <cell r="N3977">
            <v>50.28</v>
          </cell>
          <cell r="O3977">
            <v>1457.62</v>
          </cell>
          <cell r="P3977">
            <v>6084.44</v>
          </cell>
          <cell r="Q3977">
            <v>37.71</v>
          </cell>
          <cell r="R3977">
            <v>125</v>
          </cell>
          <cell r="S3977">
            <v>935</v>
          </cell>
          <cell r="T3977" t="str">
            <v>амортизация (Очистка воды)</v>
          </cell>
          <cell r="U3977">
            <v>7000</v>
          </cell>
          <cell r="V3977">
            <v>13</v>
          </cell>
          <cell r="W3977">
            <v>2</v>
          </cell>
          <cell r="X3977">
            <v>11</v>
          </cell>
          <cell r="Y3977">
            <v>15.384615384615385</v>
          </cell>
          <cell r="Z3977">
            <v>1076.9230769230769</v>
          </cell>
          <cell r="AA3977">
            <v>5923.0769230769229</v>
          </cell>
          <cell r="AB3977">
            <v>0.97347938726931704</v>
          </cell>
          <cell r="AC3977">
            <v>-200.02005245157488</v>
          </cell>
          <cell r="AD3977">
            <v>-38.656975528498151</v>
          </cell>
          <cell r="AE3977">
            <v>7342.0399475484255</v>
          </cell>
          <cell r="AF3977">
            <v>1418.9630244715017</v>
          </cell>
          <cell r="AG3977">
            <v>48.946932983656176</v>
          </cell>
          <cell r="AH3977">
            <v>44.871794871794869</v>
          </cell>
        </row>
        <row r="3978">
          <cell r="A3978">
            <v>7478</v>
          </cell>
          <cell r="B3978" t="str">
            <v>Калорифер СФО-25М</v>
          </cell>
          <cell r="C3978">
            <v>10</v>
          </cell>
          <cell r="D3978" t="str">
            <v>10</v>
          </cell>
          <cell r="E3978" t="str">
            <v>11.05.05</v>
          </cell>
          <cell r="F3978" t="str">
            <v/>
          </cell>
          <cell r="G3978" t="str">
            <v xml:space="preserve">  .  .</v>
          </cell>
          <cell r="H3978">
            <v>50869.57</v>
          </cell>
          <cell r="I3978">
            <v>0</v>
          </cell>
          <cell r="J3978">
            <v>0</v>
          </cell>
          <cell r="K3978">
            <v>50869.57</v>
          </cell>
          <cell r="L3978">
            <v>0</v>
          </cell>
          <cell r="M3978">
            <v>423.91</v>
          </cell>
          <cell r="N3978">
            <v>423.91</v>
          </cell>
          <cell r="O3978">
            <v>12289.15</v>
          </cell>
          <cell r="P3978">
            <v>38580.42</v>
          </cell>
          <cell r="Q3978">
            <v>254.35</v>
          </cell>
          <cell r="R3978">
            <v>123</v>
          </cell>
          <cell r="S3978">
            <v>935</v>
          </cell>
          <cell r="T3978" t="str">
            <v>Амортизация Перекачка сточной жидкости</v>
          </cell>
          <cell r="U3978">
            <v>32000</v>
          </cell>
          <cell r="V3978">
            <v>19</v>
          </cell>
          <cell r="W3978">
            <v>11</v>
          </cell>
          <cell r="X3978">
            <v>8</v>
          </cell>
          <cell r="Y3978">
            <v>57.894736842105267</v>
          </cell>
          <cell r="Z3978">
            <v>18526.315789473683</v>
          </cell>
          <cell r="AA3978">
            <v>13473.684210526317</v>
          </cell>
          <cell r="AB3978">
            <v>0.34923632792298054</v>
          </cell>
          <cell r="AC3978">
            <v>-33104.068170178987</v>
          </cell>
          <cell r="AD3978">
            <v>-7997.3323807053039</v>
          </cell>
          <cell r="AE3978">
            <v>17765.501829821013</v>
          </cell>
          <cell r="AF3978">
            <v>4291.8176192946958</v>
          </cell>
          <cell r="AG3978">
            <v>148.04584858184177</v>
          </cell>
          <cell r="AH3978">
            <v>140.35087719298244</v>
          </cell>
        </row>
        <row r="3979">
          <cell r="A3979">
            <v>7479</v>
          </cell>
          <cell r="B3979" t="str">
            <v>Калорифер СФО-25М</v>
          </cell>
          <cell r="C3979">
            <v>10</v>
          </cell>
          <cell r="D3979" t="str">
            <v>10</v>
          </cell>
          <cell r="E3979" t="str">
            <v>11.05.05</v>
          </cell>
          <cell r="F3979" t="str">
            <v/>
          </cell>
          <cell r="G3979" t="str">
            <v xml:space="preserve">  .  .</v>
          </cell>
          <cell r="H3979">
            <v>50869.57</v>
          </cell>
          <cell r="I3979">
            <v>0</v>
          </cell>
          <cell r="J3979">
            <v>0</v>
          </cell>
          <cell r="K3979">
            <v>50869.57</v>
          </cell>
          <cell r="L3979">
            <v>0</v>
          </cell>
          <cell r="M3979">
            <v>423.91</v>
          </cell>
          <cell r="N3979">
            <v>423.91</v>
          </cell>
          <cell r="O3979">
            <v>12289.15</v>
          </cell>
          <cell r="P3979">
            <v>38580.42</v>
          </cell>
          <cell r="Q3979">
            <v>254.35</v>
          </cell>
          <cell r="R3979">
            <v>123</v>
          </cell>
          <cell r="S3979">
            <v>935</v>
          </cell>
          <cell r="T3979" t="str">
            <v>амортизация (Очистка воды)</v>
          </cell>
          <cell r="U3979">
            <v>32000</v>
          </cell>
          <cell r="V3979">
            <v>19</v>
          </cell>
          <cell r="W3979">
            <v>11</v>
          </cell>
          <cell r="X3979">
            <v>8</v>
          </cell>
          <cell r="Y3979">
            <v>57.894736842105267</v>
          </cell>
          <cell r="Z3979">
            <v>18526.315789473683</v>
          </cell>
          <cell r="AA3979">
            <v>13473.684210526317</v>
          </cell>
          <cell r="AB3979">
            <v>0.34923632792298054</v>
          </cell>
          <cell r="AC3979">
            <v>-33104.068170178987</v>
          </cell>
          <cell r="AD3979">
            <v>-7997.3323807053039</v>
          </cell>
          <cell r="AE3979">
            <v>17765.501829821013</v>
          </cell>
          <cell r="AF3979">
            <v>4291.8176192946958</v>
          </cell>
          <cell r="AG3979">
            <v>148.04584858184177</v>
          </cell>
          <cell r="AH3979">
            <v>140.35087719298244</v>
          </cell>
        </row>
        <row r="3980">
          <cell r="A3980">
            <v>7480</v>
          </cell>
          <cell r="B3980" t="str">
            <v>Стерилизатор паровой ВК 75</v>
          </cell>
          <cell r="C3980">
            <v>10</v>
          </cell>
          <cell r="D3980" t="str">
            <v>10</v>
          </cell>
          <cell r="E3980" t="str">
            <v>11.05.05</v>
          </cell>
          <cell r="F3980" t="str">
            <v/>
          </cell>
          <cell r="G3980" t="str">
            <v xml:space="preserve">  .  .</v>
          </cell>
          <cell r="H3980">
            <v>433875.01</v>
          </cell>
          <cell r="I3980">
            <v>0</v>
          </cell>
          <cell r="J3980">
            <v>0</v>
          </cell>
          <cell r="K3980">
            <v>433875.01</v>
          </cell>
          <cell r="L3980">
            <v>0</v>
          </cell>
          <cell r="M3980">
            <v>3615.63</v>
          </cell>
          <cell r="N3980">
            <v>3615.63</v>
          </cell>
          <cell r="O3980">
            <v>104817.11</v>
          </cell>
          <cell r="P3980">
            <v>329057.90000000002</v>
          </cell>
          <cell r="Q3980">
            <v>2169.38</v>
          </cell>
          <cell r="R3980">
            <v>123</v>
          </cell>
          <cell r="S3980">
            <v>935</v>
          </cell>
          <cell r="T3980" t="str">
            <v>амортизация (Очистка воды)</v>
          </cell>
          <cell r="U3980">
            <v>450000</v>
          </cell>
          <cell r="V3980">
            <v>10</v>
          </cell>
          <cell r="W3980">
            <v>2</v>
          </cell>
          <cell r="X3980">
            <v>8</v>
          </cell>
          <cell r="Y3980">
            <v>20</v>
          </cell>
          <cell r="Z3980">
            <v>90000</v>
          </cell>
          <cell r="AA3980">
            <v>360000</v>
          </cell>
          <cell r="AB3980">
            <v>1.0940323876132436</v>
          </cell>
          <cell r="AC3980">
            <v>40798.303116019932</v>
          </cell>
          <cell r="AD3980">
            <v>9856.2031160199986</v>
          </cell>
          <cell r="AE3980">
            <v>474673.31311601994</v>
          </cell>
          <cell r="AF3980">
            <v>114673.31311602</v>
          </cell>
          <cell r="AG3980">
            <v>3955.6109426335001</v>
          </cell>
          <cell r="AH3980">
            <v>3750</v>
          </cell>
        </row>
        <row r="3981">
          <cell r="A3981">
            <v>7481</v>
          </cell>
          <cell r="B3981" t="str">
            <v>Насос СДВ 2700/26,5</v>
          </cell>
          <cell r="C3981">
            <v>20</v>
          </cell>
          <cell r="D3981" t="str">
            <v>5</v>
          </cell>
          <cell r="E3981" t="str">
            <v>11.05.05</v>
          </cell>
          <cell r="F3981" t="str">
            <v/>
          </cell>
          <cell r="G3981" t="str">
            <v xml:space="preserve">  .  .</v>
          </cell>
          <cell r="H3981">
            <v>2725621.05</v>
          </cell>
          <cell r="I3981">
            <v>0</v>
          </cell>
          <cell r="J3981">
            <v>0</v>
          </cell>
          <cell r="K3981">
            <v>2725621.05</v>
          </cell>
          <cell r="L3981">
            <v>0</v>
          </cell>
          <cell r="M3981">
            <v>45427.02</v>
          </cell>
          <cell r="N3981">
            <v>45427.02</v>
          </cell>
          <cell r="O3981">
            <v>1286823.8999999999</v>
          </cell>
          <cell r="P3981">
            <v>1438797.15</v>
          </cell>
          <cell r="Q3981">
            <v>13628.11</v>
          </cell>
          <cell r="R3981">
            <v>123</v>
          </cell>
          <cell r="S3981">
            <v>935</v>
          </cell>
          <cell r="T3981" t="str">
            <v>Амортизация Перекачка сточной жидкости</v>
          </cell>
          <cell r="U3981">
            <v>5200000</v>
          </cell>
          <cell r="V3981">
            <v>9</v>
          </cell>
          <cell r="W3981">
            <v>6</v>
          </cell>
          <cell r="X3981">
            <v>3</v>
          </cell>
          <cell r="Y3981">
            <v>66.666666666666657</v>
          </cell>
          <cell r="Z3981">
            <v>3466666.666666666</v>
          </cell>
          <cell r="AA3981">
            <v>1733333.333333334</v>
          </cell>
          <cell r="AB3981">
            <v>1.2047100130364687</v>
          </cell>
          <cell r="AC3981">
            <v>557961.92067797342</v>
          </cell>
          <cell r="AD3981">
            <v>263425.73734463961</v>
          </cell>
          <cell r="AE3981">
            <v>3283582.9706779732</v>
          </cell>
          <cell r="AF3981">
            <v>1550249.6373446395</v>
          </cell>
          <cell r="AG3981">
            <v>54726.382844632892</v>
          </cell>
          <cell r="AH3981">
            <v>48148.148148148146</v>
          </cell>
        </row>
        <row r="3982">
          <cell r="A3982">
            <v>7484</v>
          </cell>
          <cell r="B3982" t="str">
            <v>Принтер HP LJ 1010</v>
          </cell>
          <cell r="C3982">
            <v>14.3</v>
          </cell>
          <cell r="D3982" t="str">
            <v>7</v>
          </cell>
          <cell r="E3982" t="str">
            <v>11.05.05</v>
          </cell>
          <cell r="F3982" t="str">
            <v/>
          </cell>
          <cell r="G3982" t="str">
            <v xml:space="preserve">  .  .</v>
          </cell>
          <cell r="H3982">
            <v>20372.169999999998</v>
          </cell>
          <cell r="I3982">
            <v>0</v>
          </cell>
          <cell r="J3982">
            <v>0</v>
          </cell>
          <cell r="K3982">
            <v>20372.169999999998</v>
          </cell>
          <cell r="L3982">
            <v>0</v>
          </cell>
          <cell r="M3982">
            <v>242.77</v>
          </cell>
          <cell r="N3982">
            <v>242.77</v>
          </cell>
          <cell r="O3982">
            <v>7037.89</v>
          </cell>
          <cell r="P3982">
            <v>13334.28</v>
          </cell>
          <cell r="Q3982">
            <v>101.86</v>
          </cell>
          <cell r="R3982">
            <v>123</v>
          </cell>
          <cell r="S3982">
            <v>821.1</v>
          </cell>
          <cell r="T3982" t="str">
            <v>амортизация (канализация)</v>
          </cell>
          <cell r="U3982">
            <v>18000</v>
          </cell>
          <cell r="V3982">
            <v>9</v>
          </cell>
          <cell r="W3982">
            <v>2</v>
          </cell>
          <cell r="X3982">
            <v>7</v>
          </cell>
          <cell r="Y3982">
            <v>22.222222222222221</v>
          </cell>
          <cell r="Z3982">
            <v>4000</v>
          </cell>
          <cell r="AA3982">
            <v>14000</v>
          </cell>
          <cell r="AB3982">
            <v>1.0499254552926742</v>
          </cell>
          <cell r="AC3982">
            <v>1017.0898625497575</v>
          </cell>
          <cell r="AD3982">
            <v>351.36986254975909</v>
          </cell>
          <cell r="AE3982">
            <v>21389.259862549756</v>
          </cell>
          <cell r="AF3982">
            <v>7389.2598625497594</v>
          </cell>
          <cell r="AG3982">
            <v>254.88868002871791</v>
          </cell>
          <cell r="AH3982">
            <v>166.66666666666666</v>
          </cell>
        </row>
        <row r="3983">
          <cell r="A3983">
            <v>7486</v>
          </cell>
          <cell r="B3983" t="str">
            <v>Электродвигатель ВАН 118/23-8У</v>
          </cell>
          <cell r="C3983">
            <v>10</v>
          </cell>
          <cell r="D3983" t="str">
            <v>10</v>
          </cell>
          <cell r="E3983" t="str">
            <v>11.05.05</v>
          </cell>
          <cell r="F3983" t="str">
            <v/>
          </cell>
          <cell r="G3983" t="str">
            <v xml:space="preserve">  .  .</v>
          </cell>
          <cell r="H3983">
            <v>3009855.07</v>
          </cell>
          <cell r="I3983">
            <v>0</v>
          </cell>
          <cell r="J3983">
            <v>0</v>
          </cell>
          <cell r="K3983">
            <v>3009855.07</v>
          </cell>
          <cell r="L3983">
            <v>0</v>
          </cell>
          <cell r="M3983">
            <v>25082.13</v>
          </cell>
          <cell r="N3983">
            <v>25082.13</v>
          </cell>
          <cell r="O3983">
            <v>727130.93</v>
          </cell>
          <cell r="P3983">
            <v>2282724.14</v>
          </cell>
          <cell r="Q3983">
            <v>15049.28</v>
          </cell>
          <cell r="R3983">
            <v>123</v>
          </cell>
          <cell r="S3983">
            <v>935</v>
          </cell>
          <cell r="T3983" t="str">
            <v>Амортизация Перекачка сточной жидкости</v>
          </cell>
          <cell r="U3983">
            <v>2800000</v>
          </cell>
          <cell r="V3983">
            <v>10</v>
          </cell>
          <cell r="W3983">
            <v>2</v>
          </cell>
          <cell r="X3983">
            <v>8</v>
          </cell>
          <cell r="Y3983">
            <v>20</v>
          </cell>
          <cell r="Z3983">
            <v>560000</v>
          </cell>
          <cell r="AA3983">
            <v>2240000</v>
          </cell>
          <cell r="AB3983">
            <v>0.98128370430252687</v>
          </cell>
          <cell r="AC3983">
            <v>-56333.337496658787</v>
          </cell>
          <cell r="AD3983">
            <v>-13609.197496658657</v>
          </cell>
          <cell r="AE3983">
            <v>2953521.732503341</v>
          </cell>
          <cell r="AF3983">
            <v>713521.73250334139</v>
          </cell>
          <cell r="AG3983">
            <v>24612.681104194507</v>
          </cell>
          <cell r="AH3983">
            <v>23333.333333333332</v>
          </cell>
        </row>
        <row r="3984">
          <cell r="A3984">
            <v>7487</v>
          </cell>
          <cell r="B3984" t="str">
            <v>Насос СД-450/95 с электродвигателеи</v>
          </cell>
          <cell r="C3984">
            <v>12.5</v>
          </cell>
          <cell r="D3984" t="str">
            <v>8</v>
          </cell>
          <cell r="E3984" t="str">
            <v>11.05.05</v>
          </cell>
          <cell r="F3984" t="str">
            <v/>
          </cell>
          <cell r="G3984" t="str">
            <v xml:space="preserve">  .  .</v>
          </cell>
          <cell r="H3984">
            <v>2128623.1800000002</v>
          </cell>
          <cell r="I3984">
            <v>0</v>
          </cell>
          <cell r="J3984">
            <v>0</v>
          </cell>
          <cell r="K3984">
            <v>2128623.1800000002</v>
          </cell>
          <cell r="L3984">
            <v>0</v>
          </cell>
          <cell r="M3984">
            <v>22173.16</v>
          </cell>
          <cell r="N3984">
            <v>22173.16</v>
          </cell>
          <cell r="O3984">
            <v>642799.9</v>
          </cell>
          <cell r="P3984">
            <v>1485823.28</v>
          </cell>
          <cell r="Q3984">
            <v>10643.12</v>
          </cell>
          <cell r="R3984">
            <v>123</v>
          </cell>
          <cell r="S3984">
            <v>935</v>
          </cell>
          <cell r="T3984" t="str">
            <v>Амортизация Перекачка сточной жидкости</v>
          </cell>
          <cell r="U3984">
            <v>3750000</v>
          </cell>
          <cell r="V3984">
            <v>24</v>
          </cell>
          <cell r="W3984">
            <v>9</v>
          </cell>
          <cell r="X3984">
            <v>15</v>
          </cell>
          <cell r="Y3984">
            <v>37.5</v>
          </cell>
          <cell r="Z3984">
            <v>1406250</v>
          </cell>
          <cell r="AA3984">
            <v>2343750</v>
          </cell>
          <cell r="AB3984">
            <v>1.5774083173605948</v>
          </cell>
          <cell r="AC3984">
            <v>1229084.7286585588</v>
          </cell>
          <cell r="AD3984">
            <v>371158.0086585586</v>
          </cell>
          <cell r="AE3984">
            <v>3357707.908658559</v>
          </cell>
          <cell r="AF3984">
            <v>1013957.9086585586</v>
          </cell>
          <cell r="AG3984">
            <v>34976.124048526653</v>
          </cell>
          <cell r="AH3984">
            <v>13020.833333333334</v>
          </cell>
        </row>
        <row r="3985">
          <cell r="A3985">
            <v>7488</v>
          </cell>
          <cell r="B3985" t="str">
            <v>насос Гном</v>
          </cell>
          <cell r="C3985">
            <v>12.5</v>
          </cell>
          <cell r="D3985" t="str">
            <v>8</v>
          </cell>
          <cell r="E3985" t="str">
            <v>11.05.05</v>
          </cell>
          <cell r="F3985" t="str">
            <v/>
          </cell>
          <cell r="G3985" t="str">
            <v xml:space="preserve">  .  .</v>
          </cell>
          <cell r="H3985">
            <v>37173.919999999998</v>
          </cell>
          <cell r="I3985">
            <v>0</v>
          </cell>
          <cell r="J3985">
            <v>0</v>
          </cell>
          <cell r="K3985">
            <v>37173.919999999998</v>
          </cell>
          <cell r="L3985">
            <v>0</v>
          </cell>
          <cell r="M3985">
            <v>387.23</v>
          </cell>
          <cell r="N3985">
            <v>387.23</v>
          </cell>
          <cell r="O3985">
            <v>11225.79</v>
          </cell>
          <cell r="P3985">
            <v>25948.13</v>
          </cell>
          <cell r="Q3985">
            <v>185.87</v>
          </cell>
          <cell r="R3985">
            <v>123</v>
          </cell>
          <cell r="S3985">
            <v>935</v>
          </cell>
          <cell r="T3985" t="str">
            <v>Амортизация Перекачка сточной жидкости</v>
          </cell>
          <cell r="U3985">
            <v>25600</v>
          </cell>
          <cell r="V3985">
            <v>15</v>
          </cell>
          <cell r="W3985">
            <v>9</v>
          </cell>
          <cell r="X3985">
            <v>6</v>
          </cell>
          <cell r="Y3985">
            <v>60</v>
          </cell>
          <cell r="Z3985">
            <v>15360</v>
          </cell>
          <cell r="AA3985">
            <v>10240</v>
          </cell>
          <cell r="AB3985">
            <v>0.3946334475740641</v>
          </cell>
          <cell r="AC3985">
            <v>-22503.847790557546</v>
          </cell>
          <cell r="AD3985">
            <v>-6795.7177905575472</v>
          </cell>
          <cell r="AE3985">
            <v>14670.072209442453</v>
          </cell>
          <cell r="AF3985">
            <v>4430.0722094424536</v>
          </cell>
          <cell r="AG3985">
            <v>152.81325218169221</v>
          </cell>
          <cell r="AH3985">
            <v>142.22222222222223</v>
          </cell>
        </row>
        <row r="3986">
          <cell r="A3986">
            <v>7489</v>
          </cell>
          <cell r="B3986" t="str">
            <v>Насос Гном</v>
          </cell>
          <cell r="C3986">
            <v>12.5</v>
          </cell>
          <cell r="D3986" t="str">
            <v>8</v>
          </cell>
          <cell r="E3986" t="str">
            <v>11.05.05</v>
          </cell>
          <cell r="F3986" t="str">
            <v/>
          </cell>
          <cell r="G3986" t="str">
            <v xml:space="preserve">  .  .</v>
          </cell>
          <cell r="H3986">
            <v>37173.919999999998</v>
          </cell>
          <cell r="I3986">
            <v>0</v>
          </cell>
          <cell r="J3986">
            <v>0</v>
          </cell>
          <cell r="K3986">
            <v>37173.919999999998</v>
          </cell>
          <cell r="L3986">
            <v>0</v>
          </cell>
          <cell r="M3986">
            <v>387.23</v>
          </cell>
          <cell r="N3986">
            <v>387.23</v>
          </cell>
          <cell r="O3986">
            <v>11225.79</v>
          </cell>
          <cell r="P3986">
            <v>25948.13</v>
          </cell>
          <cell r="Q3986">
            <v>185.87</v>
          </cell>
          <cell r="R3986">
            <v>123</v>
          </cell>
          <cell r="S3986">
            <v>935</v>
          </cell>
          <cell r="T3986" t="str">
            <v>Амортизация Перекачка сточной жидкости</v>
          </cell>
          <cell r="U3986">
            <v>25600</v>
          </cell>
          <cell r="V3986">
            <v>15</v>
          </cell>
          <cell r="W3986">
            <v>9</v>
          </cell>
          <cell r="X3986">
            <v>6</v>
          </cell>
          <cell r="Y3986">
            <v>60</v>
          </cell>
          <cell r="Z3986">
            <v>15360</v>
          </cell>
          <cell r="AA3986">
            <v>10240</v>
          </cell>
          <cell r="AB3986">
            <v>0.3946334475740641</v>
          </cell>
          <cell r="AC3986">
            <v>-22503.847790557546</v>
          </cell>
          <cell r="AD3986">
            <v>-6795.7177905575472</v>
          </cell>
          <cell r="AE3986">
            <v>14670.072209442453</v>
          </cell>
          <cell r="AF3986">
            <v>4430.0722094424536</v>
          </cell>
          <cell r="AG3986">
            <v>152.81325218169221</v>
          </cell>
          <cell r="AH3986">
            <v>142.22222222222223</v>
          </cell>
        </row>
        <row r="3987">
          <cell r="A3987">
            <v>7490</v>
          </cell>
          <cell r="B3987" t="str">
            <v>Насос Гном</v>
          </cell>
          <cell r="C3987">
            <v>12.5</v>
          </cell>
          <cell r="D3987" t="str">
            <v>8</v>
          </cell>
          <cell r="E3987" t="str">
            <v>11.05.05</v>
          </cell>
          <cell r="F3987" t="str">
            <v/>
          </cell>
          <cell r="G3987" t="str">
            <v xml:space="preserve">  .  .</v>
          </cell>
          <cell r="H3987">
            <v>37173.919999999998</v>
          </cell>
          <cell r="I3987">
            <v>0</v>
          </cell>
          <cell r="J3987">
            <v>0</v>
          </cell>
          <cell r="K3987">
            <v>37173.919999999998</v>
          </cell>
          <cell r="L3987">
            <v>0</v>
          </cell>
          <cell r="M3987">
            <v>387.23</v>
          </cell>
          <cell r="N3987">
            <v>387.23</v>
          </cell>
          <cell r="O3987">
            <v>11225.79</v>
          </cell>
          <cell r="P3987">
            <v>25948.13</v>
          </cell>
          <cell r="Q3987">
            <v>185.87</v>
          </cell>
          <cell r="R3987">
            <v>123</v>
          </cell>
          <cell r="S3987">
            <v>935</v>
          </cell>
          <cell r="T3987" t="str">
            <v>Амортизация Перекачка сточной жидкости</v>
          </cell>
          <cell r="U3987">
            <v>25600</v>
          </cell>
          <cell r="V3987">
            <v>15</v>
          </cell>
          <cell r="W3987">
            <v>9</v>
          </cell>
          <cell r="X3987">
            <v>6</v>
          </cell>
          <cell r="Y3987">
            <v>60</v>
          </cell>
          <cell r="Z3987">
            <v>15360</v>
          </cell>
          <cell r="AA3987">
            <v>10240</v>
          </cell>
          <cell r="AB3987">
            <v>0.3946334475740641</v>
          </cell>
          <cell r="AC3987">
            <v>-22503.847790557546</v>
          </cell>
          <cell r="AD3987">
            <v>-6795.7177905575472</v>
          </cell>
          <cell r="AE3987">
            <v>14670.072209442453</v>
          </cell>
          <cell r="AF3987">
            <v>4430.0722094424536</v>
          </cell>
          <cell r="AG3987">
            <v>152.81325218169221</v>
          </cell>
          <cell r="AH3987">
            <v>142.22222222222223</v>
          </cell>
        </row>
        <row r="3988">
          <cell r="A3988">
            <v>7491</v>
          </cell>
          <cell r="B3988" t="str">
            <v>Насос VXCm 10/45</v>
          </cell>
          <cell r="C3988">
            <v>12.5</v>
          </cell>
          <cell r="D3988" t="str">
            <v>8</v>
          </cell>
          <cell r="E3988" t="str">
            <v>11.05.05</v>
          </cell>
          <cell r="F3988" t="str">
            <v/>
          </cell>
          <cell r="G3988" t="str">
            <v xml:space="preserve">  .  .</v>
          </cell>
          <cell r="H3988">
            <v>60235.51</v>
          </cell>
          <cell r="I3988">
            <v>0</v>
          </cell>
          <cell r="J3988">
            <v>0</v>
          </cell>
          <cell r="K3988">
            <v>60235.51</v>
          </cell>
          <cell r="L3988">
            <v>0</v>
          </cell>
          <cell r="M3988">
            <v>627.45000000000005</v>
          </cell>
          <cell r="N3988">
            <v>627.45000000000005</v>
          </cell>
          <cell r="O3988">
            <v>18189.79</v>
          </cell>
          <cell r="P3988">
            <v>42045.72</v>
          </cell>
          <cell r="Q3988">
            <v>301.18</v>
          </cell>
          <cell r="R3988">
            <v>123</v>
          </cell>
          <cell r="S3988">
            <v>935</v>
          </cell>
          <cell r="T3988" t="str">
            <v>Амортизация Перекачка сточной жидкости</v>
          </cell>
          <cell r="U3988">
            <v>66000</v>
          </cell>
          <cell r="V3988">
            <v>15</v>
          </cell>
          <cell r="W3988">
            <v>9</v>
          </cell>
          <cell r="X3988">
            <v>6</v>
          </cell>
          <cell r="Y3988">
            <v>60</v>
          </cell>
          <cell r="Z3988">
            <v>39600</v>
          </cell>
          <cell r="AA3988">
            <v>26400</v>
          </cell>
          <cell r="AB3988">
            <v>0.6278879277129753</v>
          </cell>
          <cell r="AC3988">
            <v>-22414.360451365799</v>
          </cell>
          <cell r="AD3988">
            <v>-6768.6404513657999</v>
          </cell>
          <cell r="AE3988">
            <v>37821.149548634203</v>
          </cell>
          <cell r="AF3988">
            <v>11421.149548634201</v>
          </cell>
          <cell r="AG3988">
            <v>393.97030779827293</v>
          </cell>
          <cell r="AH3988">
            <v>366.66666666666669</v>
          </cell>
        </row>
        <row r="3989">
          <cell r="A3989">
            <v>7492</v>
          </cell>
          <cell r="B3989" t="str">
            <v>Насос VXCm 10/45</v>
          </cell>
          <cell r="C3989">
            <v>12.5</v>
          </cell>
          <cell r="D3989" t="str">
            <v>8</v>
          </cell>
          <cell r="E3989" t="str">
            <v>11.05.05</v>
          </cell>
          <cell r="F3989" t="str">
            <v/>
          </cell>
          <cell r="G3989" t="str">
            <v xml:space="preserve">  .  .</v>
          </cell>
          <cell r="H3989">
            <v>60235.51</v>
          </cell>
          <cell r="I3989">
            <v>0</v>
          </cell>
          <cell r="J3989">
            <v>0</v>
          </cell>
          <cell r="K3989">
            <v>60235.51</v>
          </cell>
          <cell r="L3989">
            <v>0</v>
          </cell>
          <cell r="M3989">
            <v>627.45000000000005</v>
          </cell>
          <cell r="N3989">
            <v>627.45000000000005</v>
          </cell>
          <cell r="O3989">
            <v>18189.79</v>
          </cell>
          <cell r="P3989">
            <v>42045.72</v>
          </cell>
          <cell r="Q3989">
            <v>301.18</v>
          </cell>
          <cell r="R3989">
            <v>123</v>
          </cell>
          <cell r="S3989">
            <v>935</v>
          </cell>
          <cell r="T3989" t="str">
            <v>Амортизация Перекачка сточной жидкости</v>
          </cell>
          <cell r="U3989">
            <v>66000</v>
          </cell>
          <cell r="V3989">
            <v>15</v>
          </cell>
          <cell r="W3989">
            <v>9</v>
          </cell>
          <cell r="X3989">
            <v>6</v>
          </cell>
          <cell r="Y3989">
            <v>60</v>
          </cell>
          <cell r="Z3989">
            <v>39600</v>
          </cell>
          <cell r="AA3989">
            <v>26400</v>
          </cell>
          <cell r="AB3989">
            <v>0.6278879277129753</v>
          </cell>
          <cell r="AC3989">
            <v>-22414.360451365799</v>
          </cell>
          <cell r="AD3989">
            <v>-6768.6404513657999</v>
          </cell>
          <cell r="AE3989">
            <v>37821.149548634203</v>
          </cell>
          <cell r="AF3989">
            <v>11421.149548634201</v>
          </cell>
          <cell r="AG3989">
            <v>393.97030779827293</v>
          </cell>
          <cell r="AH3989">
            <v>366.66666666666669</v>
          </cell>
        </row>
        <row r="3990">
          <cell r="A3990">
            <v>7493</v>
          </cell>
          <cell r="B3990" t="str">
            <v>Монитор SVGA 17" LG SW 773 Е</v>
          </cell>
          <cell r="C3990">
            <v>30</v>
          </cell>
          <cell r="D3990" t="str">
            <v>3</v>
          </cell>
          <cell r="E3990" t="str">
            <v>11.05.05</v>
          </cell>
          <cell r="F3990" t="str">
            <v/>
          </cell>
          <cell r="G3990" t="str">
            <v xml:space="preserve">  .  .</v>
          </cell>
          <cell r="H3990">
            <v>16672.5</v>
          </cell>
          <cell r="I3990">
            <v>0</v>
          </cell>
          <cell r="J3990">
            <v>0</v>
          </cell>
          <cell r="K3990">
            <v>16672.5</v>
          </cell>
          <cell r="L3990">
            <v>0</v>
          </cell>
          <cell r="M3990">
            <v>416.81</v>
          </cell>
          <cell r="N3990">
            <v>416.81</v>
          </cell>
          <cell r="O3990">
            <v>12083.33</v>
          </cell>
          <cell r="P3990">
            <v>4589.17</v>
          </cell>
          <cell r="Q3990">
            <v>83.36</v>
          </cell>
          <cell r="R3990">
            <v>123</v>
          </cell>
          <cell r="S3990">
            <v>821.1</v>
          </cell>
          <cell r="T3990" t="str">
            <v>амортизация (канализация)</v>
          </cell>
          <cell r="U3990">
            <v>35560</v>
          </cell>
          <cell r="V3990">
            <v>5</v>
          </cell>
          <cell r="W3990">
            <v>4</v>
          </cell>
          <cell r="X3990">
            <v>1</v>
          </cell>
          <cell r="Y3990">
            <v>80</v>
          </cell>
          <cell r="Z3990">
            <v>28448</v>
          </cell>
          <cell r="AA3990">
            <v>7112</v>
          </cell>
          <cell r="AB3990">
            <v>1.549735573099275</v>
          </cell>
          <cell r="AC3990">
            <v>9165.4663424976643</v>
          </cell>
          <cell r="AD3990">
            <v>6642.6363424976644</v>
          </cell>
          <cell r="AE3990">
            <v>25837.966342497664</v>
          </cell>
          <cell r="AF3990">
            <v>18725.966342497664</v>
          </cell>
          <cell r="AG3990">
            <v>645.94915856244154</v>
          </cell>
          <cell r="AH3990">
            <v>592.66666666666663</v>
          </cell>
        </row>
        <row r="3991">
          <cell r="A3991">
            <v>7494</v>
          </cell>
          <cell r="B3991" t="str">
            <v>Компьютер (мышь, коврик для мыши)</v>
          </cell>
          <cell r="C3991">
            <v>30</v>
          </cell>
          <cell r="D3991" t="str">
            <v>3</v>
          </cell>
          <cell r="E3991" t="str">
            <v>11.05.05</v>
          </cell>
          <cell r="F3991" t="str">
            <v/>
          </cell>
          <cell r="G3991" t="str">
            <v xml:space="preserve">  .  .</v>
          </cell>
          <cell r="H3991">
            <v>54892.5</v>
          </cell>
          <cell r="I3991">
            <v>0</v>
          </cell>
          <cell r="J3991">
            <v>0</v>
          </cell>
          <cell r="K3991">
            <v>54892.5</v>
          </cell>
          <cell r="L3991">
            <v>0</v>
          </cell>
          <cell r="M3991">
            <v>1372.31</v>
          </cell>
          <cell r="N3991">
            <v>1372.31</v>
          </cell>
          <cell r="O3991">
            <v>39783.269999999997</v>
          </cell>
          <cell r="P3991">
            <v>15109.23</v>
          </cell>
          <cell r="Q3991">
            <v>274.45999999999998</v>
          </cell>
          <cell r="R3991">
            <v>123</v>
          </cell>
          <cell r="S3991">
            <v>821.1</v>
          </cell>
          <cell r="T3991" t="str">
            <v>Амортизация Водопровод</v>
          </cell>
          <cell r="U3991">
            <v>30000</v>
          </cell>
          <cell r="V3991">
            <v>3</v>
          </cell>
          <cell r="W3991">
            <v>2</v>
          </cell>
          <cell r="X3991">
            <v>1</v>
          </cell>
          <cell r="Y3991">
            <v>66.666666666666657</v>
          </cell>
          <cell r="Z3991">
            <v>20000</v>
          </cell>
          <cell r="AA3991">
            <v>10000</v>
          </cell>
          <cell r="AB3991">
            <v>0.66184709611277348</v>
          </cell>
          <cell r="AC3991">
            <v>-18562.058276629585</v>
          </cell>
          <cell r="AD3991">
            <v>-13452.828276629582</v>
          </cell>
          <cell r="AE3991">
            <v>36330.441723370415</v>
          </cell>
          <cell r="AF3991">
            <v>26330.441723370415</v>
          </cell>
          <cell r="AG3991">
            <v>908.26104308426022</v>
          </cell>
          <cell r="AH3991">
            <v>833.33333333333337</v>
          </cell>
        </row>
        <row r="3992">
          <cell r="A3992">
            <v>7495</v>
          </cell>
          <cell r="B3992" t="str">
            <v>Компьютер (мышь, коврик для мыши)</v>
          </cell>
          <cell r="C3992">
            <v>30</v>
          </cell>
          <cell r="D3992" t="str">
            <v>3</v>
          </cell>
          <cell r="E3992" t="str">
            <v>11.05.05</v>
          </cell>
          <cell r="F3992" t="str">
            <v/>
          </cell>
          <cell r="G3992" t="str">
            <v xml:space="preserve">  .  .</v>
          </cell>
          <cell r="H3992">
            <v>54892.5</v>
          </cell>
          <cell r="I3992">
            <v>0</v>
          </cell>
          <cell r="J3992">
            <v>0</v>
          </cell>
          <cell r="K3992">
            <v>54892.5</v>
          </cell>
          <cell r="L3992">
            <v>0</v>
          </cell>
          <cell r="M3992">
            <v>1372.31</v>
          </cell>
          <cell r="N3992">
            <v>1372.31</v>
          </cell>
          <cell r="O3992">
            <v>39783.269999999997</v>
          </cell>
          <cell r="P3992">
            <v>15109.23</v>
          </cell>
          <cell r="Q3992">
            <v>274.45999999999998</v>
          </cell>
          <cell r="R3992">
            <v>123</v>
          </cell>
          <cell r="S3992">
            <v>821.1</v>
          </cell>
          <cell r="T3992" t="str">
            <v>амортизация (канализация)</v>
          </cell>
          <cell r="U3992">
            <v>30000</v>
          </cell>
          <cell r="V3992">
            <v>3</v>
          </cell>
          <cell r="W3992">
            <v>2</v>
          </cell>
          <cell r="X3992">
            <v>1</v>
          </cell>
          <cell r="Y3992">
            <v>66.666666666666657</v>
          </cell>
          <cell r="Z3992">
            <v>20000</v>
          </cell>
          <cell r="AA3992">
            <v>10000</v>
          </cell>
          <cell r="AB3992">
            <v>0.66184709611277348</v>
          </cell>
          <cell r="AC3992">
            <v>-18562.058276629585</v>
          </cell>
          <cell r="AD3992">
            <v>-13452.828276629582</v>
          </cell>
          <cell r="AE3992">
            <v>36330.441723370415</v>
          </cell>
          <cell r="AF3992">
            <v>26330.441723370415</v>
          </cell>
          <cell r="AG3992">
            <v>908.26104308426022</v>
          </cell>
          <cell r="AH3992">
            <v>833.33333333333337</v>
          </cell>
        </row>
        <row r="3993">
          <cell r="A3993">
            <v>7496</v>
          </cell>
          <cell r="B3993" t="str">
            <v>Компьютер (мышь, коврик для мыши)</v>
          </cell>
          <cell r="C3993">
            <v>30</v>
          </cell>
          <cell r="D3993" t="str">
            <v>3</v>
          </cell>
          <cell r="E3993" t="str">
            <v>11.05.05</v>
          </cell>
          <cell r="F3993" t="str">
            <v/>
          </cell>
          <cell r="G3993" t="str">
            <v xml:space="preserve">  .  .</v>
          </cell>
          <cell r="H3993">
            <v>54892.5</v>
          </cell>
          <cell r="I3993">
            <v>0</v>
          </cell>
          <cell r="J3993">
            <v>0</v>
          </cell>
          <cell r="K3993">
            <v>54892.5</v>
          </cell>
          <cell r="L3993">
            <v>0</v>
          </cell>
          <cell r="M3993">
            <v>1372.31</v>
          </cell>
          <cell r="N3993">
            <v>1372.31</v>
          </cell>
          <cell r="O3993">
            <v>39783.269999999997</v>
          </cell>
          <cell r="P3993">
            <v>15109.23</v>
          </cell>
          <cell r="Q3993">
            <v>274.45999999999998</v>
          </cell>
          <cell r="R3993">
            <v>123</v>
          </cell>
          <cell r="S3993">
            <v>821.1</v>
          </cell>
          <cell r="T3993" t="str">
            <v>амортизация (канализация)</v>
          </cell>
          <cell r="U3993">
            <v>30000</v>
          </cell>
          <cell r="V3993">
            <v>3</v>
          </cell>
          <cell r="W3993">
            <v>2</v>
          </cell>
          <cell r="X3993">
            <v>1</v>
          </cell>
          <cell r="Y3993">
            <v>66.666666666666657</v>
          </cell>
          <cell r="Z3993">
            <v>20000</v>
          </cell>
          <cell r="AA3993">
            <v>10000</v>
          </cell>
          <cell r="AB3993">
            <v>0.66184709611277348</v>
          </cell>
          <cell r="AC3993">
            <v>-18562.058276629585</v>
          </cell>
          <cell r="AD3993">
            <v>-13452.828276629582</v>
          </cell>
          <cell r="AE3993">
            <v>36330.441723370415</v>
          </cell>
          <cell r="AF3993">
            <v>26330.441723370415</v>
          </cell>
          <cell r="AG3993">
            <v>908.26104308426022</v>
          </cell>
          <cell r="AH3993">
            <v>833.33333333333337</v>
          </cell>
        </row>
        <row r="3994">
          <cell r="A3994">
            <v>7497</v>
          </cell>
          <cell r="B3994" t="str">
            <v>Мобильный телефон Motorola С 350 (+стартовый пакет)</v>
          </cell>
          <cell r="C3994">
            <v>15</v>
          </cell>
          <cell r="D3994" t="str">
            <v>7</v>
          </cell>
          <cell r="E3994" t="str">
            <v>11.05.05</v>
          </cell>
          <cell r="F3994" t="str">
            <v/>
          </cell>
          <cell r="G3994" t="str">
            <v xml:space="preserve">  .  .</v>
          </cell>
          <cell r="H3994">
            <v>12408.15</v>
          </cell>
          <cell r="I3994">
            <v>0</v>
          </cell>
          <cell r="J3994">
            <v>0</v>
          </cell>
          <cell r="K3994">
            <v>12408.15</v>
          </cell>
          <cell r="L3994">
            <v>0</v>
          </cell>
          <cell r="M3994">
            <v>155.1</v>
          </cell>
          <cell r="N3994">
            <v>155.1</v>
          </cell>
          <cell r="O3994">
            <v>4496.3599999999997</v>
          </cell>
          <cell r="P3994">
            <v>7911.79</v>
          </cell>
          <cell r="Q3994">
            <v>62.04</v>
          </cell>
          <cell r="R3994">
            <v>123</v>
          </cell>
          <cell r="S3994">
            <v>821.1</v>
          </cell>
          <cell r="T3994" t="str">
            <v>амортизация (канализация)</v>
          </cell>
          <cell r="U3994">
            <v>13000</v>
          </cell>
          <cell r="V3994">
            <v>13</v>
          </cell>
          <cell r="W3994">
            <v>8</v>
          </cell>
          <cell r="X3994">
            <v>5</v>
          </cell>
          <cell r="Y3994">
            <v>61.53846153846154</v>
          </cell>
          <cell r="Z3994">
            <v>8000</v>
          </cell>
          <cell r="AA3994">
            <v>5000</v>
          </cell>
          <cell r="AB3994">
            <v>0.63196823980414041</v>
          </cell>
          <cell r="AC3994">
            <v>-4566.5932852742553</v>
          </cell>
          <cell r="AD3994">
            <v>-1654.8032852742549</v>
          </cell>
          <cell r="AE3994">
            <v>7841.5567147257443</v>
          </cell>
          <cell r="AF3994">
            <v>2841.5567147257448</v>
          </cell>
          <cell r="AG3994">
            <v>98.019458934071807</v>
          </cell>
          <cell r="AH3994">
            <v>83.333333333333329</v>
          </cell>
        </row>
        <row r="3995">
          <cell r="A3995">
            <v>7498</v>
          </cell>
          <cell r="B3995" t="str">
            <v>Принтер HP LJ 1010</v>
          </cell>
          <cell r="C3995">
            <v>14.3</v>
          </cell>
          <cell r="D3995" t="str">
            <v>7</v>
          </cell>
          <cell r="E3995" t="str">
            <v>11.05.05</v>
          </cell>
          <cell r="F3995" t="str">
            <v/>
          </cell>
          <cell r="G3995" t="str">
            <v xml:space="preserve">  .  .</v>
          </cell>
          <cell r="H3995">
            <v>21265.27</v>
          </cell>
          <cell r="I3995">
            <v>0</v>
          </cell>
          <cell r="J3995">
            <v>0</v>
          </cell>
          <cell r="K3995">
            <v>21265.27</v>
          </cell>
          <cell r="L3995">
            <v>0</v>
          </cell>
          <cell r="M3995">
            <v>253.41</v>
          </cell>
          <cell r="N3995">
            <v>253.41</v>
          </cell>
          <cell r="O3995">
            <v>7346.35</v>
          </cell>
          <cell r="P3995">
            <v>13918.92</v>
          </cell>
          <cell r="Q3995">
            <v>106.33</v>
          </cell>
          <cell r="R3995">
            <v>123</v>
          </cell>
          <cell r="S3995">
            <v>821.1</v>
          </cell>
          <cell r="T3995" t="str">
            <v>амортизация (канализация)</v>
          </cell>
          <cell r="U3995">
            <v>18000</v>
          </cell>
          <cell r="V3995">
            <v>9</v>
          </cell>
          <cell r="W3995">
            <v>2</v>
          </cell>
          <cell r="X3995">
            <v>7</v>
          </cell>
          <cell r="Y3995">
            <v>22.222222222222221</v>
          </cell>
          <cell r="Z3995">
            <v>4000</v>
          </cell>
          <cell r="AA3995">
            <v>14000</v>
          </cell>
          <cell r="AB3995">
            <v>1.0058251645961036</v>
          </cell>
          <cell r="AC3995">
            <v>123.87369793058315</v>
          </cell>
          <cell r="AD3995">
            <v>42.79369793058595</v>
          </cell>
          <cell r="AE3995">
            <v>21389.143697930584</v>
          </cell>
          <cell r="AF3995">
            <v>7389.1436979305863</v>
          </cell>
          <cell r="AG3995">
            <v>254.8872957336728</v>
          </cell>
          <cell r="AH3995">
            <v>166.66666666666666</v>
          </cell>
        </row>
        <row r="3996">
          <cell r="A3996">
            <v>7499</v>
          </cell>
          <cell r="B3996" t="str">
            <v>Принтер HP LJ 1010</v>
          </cell>
          <cell r="C3996">
            <v>14.3</v>
          </cell>
          <cell r="D3996" t="str">
            <v>7</v>
          </cell>
          <cell r="E3996" t="str">
            <v>11.05.05</v>
          </cell>
          <cell r="F3996" t="str">
            <v/>
          </cell>
          <cell r="G3996" t="str">
            <v xml:space="preserve">  .  .</v>
          </cell>
          <cell r="H3996">
            <v>21265.27</v>
          </cell>
          <cell r="I3996">
            <v>0</v>
          </cell>
          <cell r="J3996">
            <v>0</v>
          </cell>
          <cell r="K3996">
            <v>21265.27</v>
          </cell>
          <cell r="L3996">
            <v>0</v>
          </cell>
          <cell r="M3996">
            <v>253.41</v>
          </cell>
          <cell r="N3996">
            <v>253.41</v>
          </cell>
          <cell r="O3996">
            <v>7346.35</v>
          </cell>
          <cell r="P3996">
            <v>13918.92</v>
          </cell>
          <cell r="Q3996">
            <v>106.33</v>
          </cell>
          <cell r="R3996">
            <v>123</v>
          </cell>
          <cell r="S3996">
            <v>821.1</v>
          </cell>
          <cell r="T3996" t="str">
            <v>Амортизация Водопровод</v>
          </cell>
          <cell r="U3996">
            <v>18000</v>
          </cell>
          <cell r="V3996">
            <v>9</v>
          </cell>
          <cell r="W3996">
            <v>2</v>
          </cell>
          <cell r="X3996">
            <v>7</v>
          </cell>
          <cell r="Y3996">
            <v>22.222222222222221</v>
          </cell>
          <cell r="Z3996">
            <v>4000</v>
          </cell>
          <cell r="AA3996">
            <v>14000</v>
          </cell>
          <cell r="AB3996">
            <v>1.0058251645961036</v>
          </cell>
          <cell r="AC3996">
            <v>123.87369793058315</v>
          </cell>
          <cell r="AD3996">
            <v>42.79369793058595</v>
          </cell>
          <cell r="AE3996">
            <v>21389.143697930584</v>
          </cell>
          <cell r="AF3996">
            <v>7389.1436979305863</v>
          </cell>
          <cell r="AG3996">
            <v>254.8872957336728</v>
          </cell>
          <cell r="AH3996">
            <v>166.66666666666666</v>
          </cell>
        </row>
        <row r="3997">
          <cell r="A3997">
            <v>7500</v>
          </cell>
          <cell r="B3997" t="str">
            <v>Радиоудлинитель телефонног канала РУТЛ-900</v>
          </cell>
          <cell r="C3997">
            <v>4.5</v>
          </cell>
          <cell r="D3997" t="str">
            <v>22</v>
          </cell>
          <cell r="E3997" t="str">
            <v>11.05.05</v>
          </cell>
          <cell r="F3997" t="str">
            <v/>
          </cell>
          <cell r="G3997" t="str">
            <v xml:space="preserve">  .  .</v>
          </cell>
          <cell r="H3997">
            <v>100491.31</v>
          </cell>
          <cell r="I3997">
            <v>0</v>
          </cell>
          <cell r="J3997">
            <v>0</v>
          </cell>
          <cell r="K3997">
            <v>100491.31</v>
          </cell>
          <cell r="L3997">
            <v>0</v>
          </cell>
          <cell r="M3997">
            <v>376.84</v>
          </cell>
          <cell r="N3997">
            <v>376.84</v>
          </cell>
          <cell r="O3997">
            <v>10924.6</v>
          </cell>
          <cell r="P3997">
            <v>89566.71</v>
          </cell>
          <cell r="Q3997">
            <v>502.46</v>
          </cell>
          <cell r="R3997">
            <v>123</v>
          </cell>
          <cell r="S3997">
            <v>821.1</v>
          </cell>
          <cell r="T3997" t="str">
            <v>Амортизация Водопровод</v>
          </cell>
          <cell r="U3997">
            <v>100000</v>
          </cell>
          <cell r="V3997">
            <v>22</v>
          </cell>
          <cell r="W3997">
            <v>2</v>
          </cell>
          <cell r="X3997">
            <v>20</v>
          </cell>
          <cell r="Y3997">
            <v>9.0909090909090917</v>
          </cell>
          <cell r="Z3997">
            <v>9090.9090909090919</v>
          </cell>
          <cell r="AA3997">
            <v>90909.090909090912</v>
          </cell>
          <cell r="AB3997">
            <v>1.014987498246736</v>
          </cell>
          <cell r="AC3997">
            <v>1506.1133324372058</v>
          </cell>
          <cell r="AD3997">
            <v>163.7324233462914</v>
          </cell>
          <cell r="AE3997">
            <v>101997.4233324372</v>
          </cell>
          <cell r="AF3997">
            <v>11088.332423346292</v>
          </cell>
          <cell r="AG3997">
            <v>382.49033749663948</v>
          </cell>
          <cell r="AH3997">
            <v>378.78787878787875</v>
          </cell>
        </row>
        <row r="3998">
          <cell r="A3998">
            <v>7501</v>
          </cell>
          <cell r="B3998" t="str">
            <v>Расходомер ультразвуковой портативный "Взлет ПР"</v>
          </cell>
          <cell r="C3998">
            <v>12.5</v>
          </cell>
          <cell r="D3998" t="str">
            <v>8</v>
          </cell>
          <cell r="E3998" t="str">
            <v>11.05.05</v>
          </cell>
          <cell r="F3998" t="str">
            <v/>
          </cell>
          <cell r="G3998" t="str">
            <v>01.01.05</v>
          </cell>
          <cell r="H3998">
            <v>433536.46</v>
          </cell>
          <cell r="I3998">
            <v>0</v>
          </cell>
          <cell r="J3998">
            <v>0</v>
          </cell>
          <cell r="K3998">
            <v>433536.46</v>
          </cell>
          <cell r="L3998">
            <v>0</v>
          </cell>
          <cell r="M3998">
            <v>4516</v>
          </cell>
          <cell r="N3998">
            <v>4516</v>
          </cell>
          <cell r="O3998">
            <v>130918.84</v>
          </cell>
          <cell r="P3998">
            <v>302617.62</v>
          </cell>
          <cell r="Q3998">
            <v>2167.6799999999998</v>
          </cell>
          <cell r="R3998">
            <v>123</v>
          </cell>
          <cell r="S3998">
            <v>845.8</v>
          </cell>
          <cell r="T3998" t="str">
            <v>Амортизация (ремонт и регулир на сетях физ и юр лиц)</v>
          </cell>
          <cell r="U3998">
            <v>212800</v>
          </cell>
          <cell r="V3998">
            <v>8</v>
          </cell>
          <cell r="W3998">
            <v>2</v>
          </cell>
          <cell r="X3998">
            <v>6</v>
          </cell>
          <cell r="Y3998">
            <v>25</v>
          </cell>
          <cell r="Z3998">
            <v>53200</v>
          </cell>
          <cell r="AA3998">
            <v>159600</v>
          </cell>
          <cell r="AB3998">
            <v>0.52739823940192243</v>
          </cell>
          <cell r="AC3998">
            <v>-204890.09427945805</v>
          </cell>
          <cell r="AD3998">
            <v>-61872.474279458023</v>
          </cell>
          <cell r="AE3998">
            <v>228646.36572054197</v>
          </cell>
          <cell r="AF3998">
            <v>69046.365720541973</v>
          </cell>
          <cell r="AG3998">
            <v>2381.7329762556456</v>
          </cell>
          <cell r="AH3998">
            <v>2216.6666666666665</v>
          </cell>
        </row>
        <row r="3999">
          <cell r="A3999">
            <v>7502</v>
          </cell>
          <cell r="B3999" t="str">
            <v>Толщиномер ультразвуковой Взлет УТ-М</v>
          </cell>
          <cell r="C3999">
            <v>12.5</v>
          </cell>
          <cell r="D3999" t="str">
            <v>8</v>
          </cell>
          <cell r="E3999" t="str">
            <v>11.05.05</v>
          </cell>
          <cell r="F3999" t="str">
            <v/>
          </cell>
          <cell r="G3999" t="str">
            <v>01.01.05</v>
          </cell>
          <cell r="H3999">
            <v>108854.17</v>
          </cell>
          <cell r="I3999">
            <v>0</v>
          </cell>
          <cell r="J3999">
            <v>0</v>
          </cell>
          <cell r="K3999">
            <v>108854.17</v>
          </cell>
          <cell r="L3999">
            <v>0</v>
          </cell>
          <cell r="M3999">
            <v>1133.9000000000001</v>
          </cell>
          <cell r="N3999">
            <v>1133.9000000000001</v>
          </cell>
          <cell r="O3999">
            <v>32871.760000000002</v>
          </cell>
          <cell r="P3999">
            <v>75982.41</v>
          </cell>
          <cell r="Q3999">
            <v>544.27</v>
          </cell>
          <cell r="R3999">
            <v>123</v>
          </cell>
          <cell r="S3999">
            <v>845.9</v>
          </cell>
          <cell r="T3999" t="str">
            <v>Амортизация (ремонт и регулир на сетях физ и юр лиц)</v>
          </cell>
          <cell r="U3999">
            <v>110000</v>
          </cell>
          <cell r="V3999">
            <v>8</v>
          </cell>
          <cell r="W3999">
            <v>2</v>
          </cell>
          <cell r="X3999">
            <v>6</v>
          </cell>
          <cell r="Y3999">
            <v>25</v>
          </cell>
          <cell r="Z3999">
            <v>27500</v>
          </cell>
          <cell r="AA3999">
            <v>82500</v>
          </cell>
          <cell r="AB3999">
            <v>1.0857776161614248</v>
          </cell>
          <cell r="AC3999">
            <v>9337.251211830473</v>
          </cell>
          <cell r="AD3999">
            <v>2819.6612118304765</v>
          </cell>
          <cell r="AE3999">
            <v>118191.42121183047</v>
          </cell>
          <cell r="AF3999">
            <v>35691.421211830479</v>
          </cell>
          <cell r="AG3999">
            <v>1231.1606376232342</v>
          </cell>
          <cell r="AH3999">
            <v>1145.8333333333333</v>
          </cell>
        </row>
        <row r="4000">
          <cell r="A4000">
            <v>7503</v>
          </cell>
          <cell r="B4000" t="str">
            <v>Прибор КСД-2 ВОС</v>
          </cell>
          <cell r="C4000">
            <v>10</v>
          </cell>
          <cell r="D4000" t="str">
            <v>10</v>
          </cell>
          <cell r="E4000" t="str">
            <v>11.05.05</v>
          </cell>
          <cell r="F4000" t="str">
            <v/>
          </cell>
          <cell r="G4000" t="str">
            <v>01.01.93</v>
          </cell>
          <cell r="H4000">
            <v>45616.67</v>
          </cell>
          <cell r="I4000">
            <v>0</v>
          </cell>
          <cell r="J4000">
            <v>0</v>
          </cell>
          <cell r="K4000">
            <v>45616.67</v>
          </cell>
          <cell r="L4000">
            <v>0</v>
          </cell>
          <cell r="M4000">
            <v>380.14</v>
          </cell>
          <cell r="N4000">
            <v>380.14</v>
          </cell>
          <cell r="O4000">
            <v>11020.26</v>
          </cell>
          <cell r="P4000">
            <v>34596.410000000003</v>
          </cell>
          <cell r="Q4000">
            <v>228.08</v>
          </cell>
          <cell r="R4000">
            <v>123</v>
          </cell>
          <cell r="S4000">
            <v>935</v>
          </cell>
          <cell r="T4000" t="str">
            <v>Амортизация Подъем воды</v>
          </cell>
          <cell r="U4000">
            <v>65000</v>
          </cell>
          <cell r="V4000">
            <v>22</v>
          </cell>
          <cell r="W4000">
            <v>14</v>
          </cell>
          <cell r="X4000">
            <v>8</v>
          </cell>
          <cell r="Y4000">
            <v>63.636363636363633</v>
          </cell>
          <cell r="Z4000">
            <v>41363.63636363636</v>
          </cell>
          <cell r="AA4000">
            <v>23636.36363636364</v>
          </cell>
          <cell r="AB4000">
            <v>0.68320278423002956</v>
          </cell>
          <cell r="AC4000">
            <v>-14451.234048697537</v>
          </cell>
          <cell r="AD4000">
            <v>-3491.1876850611743</v>
          </cell>
          <cell r="AE4000">
            <v>31165.435951302461</v>
          </cell>
          <cell r="AF4000">
            <v>7529.0723149388259</v>
          </cell>
          <cell r="AG4000">
            <v>259.71196626085384</v>
          </cell>
          <cell r="AH4000">
            <v>246.21212121212122</v>
          </cell>
        </row>
        <row r="4001">
          <cell r="A4001">
            <v>7504</v>
          </cell>
          <cell r="B4001" t="str">
            <v>Дифманометр ДМ 3583М 6,3 кПа</v>
          </cell>
          <cell r="C4001">
            <v>10</v>
          </cell>
          <cell r="D4001" t="str">
            <v>10</v>
          </cell>
          <cell r="E4001" t="str">
            <v>11.05.05</v>
          </cell>
          <cell r="F4001" t="str">
            <v/>
          </cell>
          <cell r="G4001" t="str">
            <v>01.01.88</v>
          </cell>
          <cell r="H4001">
            <v>23800</v>
          </cell>
          <cell r="I4001">
            <v>0</v>
          </cell>
          <cell r="J4001">
            <v>0</v>
          </cell>
          <cell r="K4001">
            <v>23800</v>
          </cell>
          <cell r="L4001">
            <v>0</v>
          </cell>
          <cell r="M4001">
            <v>198.33</v>
          </cell>
          <cell r="N4001">
            <v>198.33</v>
          </cell>
          <cell r="O4001">
            <v>5749.59</v>
          </cell>
          <cell r="P4001">
            <v>18050.41</v>
          </cell>
          <cell r="Q4001">
            <v>119</v>
          </cell>
          <cell r="R4001">
            <v>123</v>
          </cell>
          <cell r="S4001">
            <v>845.8</v>
          </cell>
          <cell r="T4001" t="str">
            <v>Амортизация (ремонт и регулир на сетях физ и юр лиц)</v>
          </cell>
          <cell r="U4001">
            <v>19800</v>
          </cell>
          <cell r="V4001">
            <v>19</v>
          </cell>
          <cell r="W4001">
            <v>11</v>
          </cell>
          <cell r="X4001">
            <v>8</v>
          </cell>
          <cell r="Y4001">
            <v>57.894736842105267</v>
          </cell>
          <cell r="Z4001">
            <v>11463.157894736843</v>
          </cell>
          <cell r="AA4001">
            <v>8336.8421052631566</v>
          </cell>
          <cell r="AB4001">
            <v>0.46186441777572679</v>
          </cell>
          <cell r="AC4001">
            <v>-12807.626856937703</v>
          </cell>
          <cell r="AD4001">
            <v>-3094.0589622008592</v>
          </cell>
          <cell r="AE4001">
            <v>10992.373143062297</v>
          </cell>
          <cell r="AF4001">
            <v>2655.5310377991409</v>
          </cell>
          <cell r="AG4001">
            <v>91.603109525519145</v>
          </cell>
          <cell r="AH4001">
            <v>86.842105263157904</v>
          </cell>
        </row>
        <row r="4002">
          <cell r="A4002">
            <v>7505</v>
          </cell>
          <cell r="B4002" t="str">
            <v>Морозильный ларь МЛК-400</v>
          </cell>
          <cell r="C4002">
            <v>15</v>
          </cell>
          <cell r="D4002" t="str">
            <v>7</v>
          </cell>
          <cell r="E4002" t="str">
            <v>11.05.05</v>
          </cell>
          <cell r="F4002" t="str">
            <v/>
          </cell>
          <cell r="G4002" t="str">
            <v xml:space="preserve">  .  .</v>
          </cell>
          <cell r="H4002">
            <v>62015</v>
          </cell>
          <cell r="I4002">
            <v>0</v>
          </cell>
          <cell r="J4002">
            <v>0</v>
          </cell>
          <cell r="K4002">
            <v>62015</v>
          </cell>
          <cell r="L4002">
            <v>0</v>
          </cell>
          <cell r="M4002">
            <v>775.19</v>
          </cell>
          <cell r="N4002">
            <v>775.19</v>
          </cell>
          <cell r="O4002">
            <v>22472.75</v>
          </cell>
          <cell r="P4002">
            <v>39542.25</v>
          </cell>
          <cell r="Q4002">
            <v>310.08</v>
          </cell>
          <cell r="R4002">
            <v>123</v>
          </cell>
          <cell r="S4002">
            <v>821.3</v>
          </cell>
          <cell r="T4002" t="str">
            <v>За счет прибыли</v>
          </cell>
          <cell r="U4002">
            <v>73000</v>
          </cell>
          <cell r="V4002">
            <v>7</v>
          </cell>
          <cell r="W4002">
            <v>2</v>
          </cell>
          <cell r="X4002">
            <v>5</v>
          </cell>
          <cell r="Y4002">
            <v>28.571428571428569</v>
          </cell>
          <cell r="Z4002">
            <v>20857.142857142855</v>
          </cell>
          <cell r="AA4002">
            <v>52142.857142857145</v>
          </cell>
          <cell r="AB4002">
            <v>1.3186618652923681</v>
          </cell>
          <cell r="AC4002">
            <v>19761.815576106208</v>
          </cell>
          <cell r="AD4002">
            <v>7161.2084332490631</v>
          </cell>
          <cell r="AE4002">
            <v>81776.815576106208</v>
          </cell>
          <cell r="AF4002">
            <v>29633.958433249063</v>
          </cell>
          <cell r="AG4002">
            <v>1022.2101947013275</v>
          </cell>
          <cell r="AH4002">
            <v>869.04761904761915</v>
          </cell>
        </row>
        <row r="4003">
          <cell r="A4003">
            <v>7506</v>
          </cell>
          <cell r="B4003" t="str">
            <v>Факс Panasonic RX-FL 513RU</v>
          </cell>
          <cell r="C4003">
            <v>14.3</v>
          </cell>
          <cell r="D4003" t="str">
            <v>7</v>
          </cell>
          <cell r="E4003" t="str">
            <v>11.05.05</v>
          </cell>
          <cell r="F4003" t="str">
            <v/>
          </cell>
          <cell r="G4003" t="str">
            <v xml:space="preserve">  .  .</v>
          </cell>
          <cell r="H4003">
            <v>44420.79</v>
          </cell>
          <cell r="I4003">
            <v>0</v>
          </cell>
          <cell r="J4003">
            <v>0</v>
          </cell>
          <cell r="K4003">
            <v>44420.79</v>
          </cell>
          <cell r="L4003">
            <v>0</v>
          </cell>
          <cell r="M4003">
            <v>529.35</v>
          </cell>
          <cell r="N4003">
            <v>529.35</v>
          </cell>
          <cell r="O4003">
            <v>15345.85</v>
          </cell>
          <cell r="P4003">
            <v>29074.94</v>
          </cell>
          <cell r="Q4003">
            <v>222.1</v>
          </cell>
          <cell r="R4003">
            <v>123</v>
          </cell>
          <cell r="S4003">
            <v>821.1</v>
          </cell>
          <cell r="T4003" t="str">
            <v>Амортизация Водопровод</v>
          </cell>
          <cell r="U4003">
            <v>12700</v>
          </cell>
          <cell r="V4003">
            <v>13</v>
          </cell>
          <cell r="W4003">
            <v>8</v>
          </cell>
          <cell r="X4003">
            <v>5</v>
          </cell>
          <cell r="Y4003">
            <v>61.53846153846154</v>
          </cell>
          <cell r="Z4003">
            <v>7815.3846153846162</v>
          </cell>
          <cell r="AA4003">
            <v>4884.6153846153838</v>
          </cell>
          <cell r="AB4003">
            <v>0.16800087582692808</v>
          </cell>
          <cell r="AC4003">
            <v>-36958.058375075954</v>
          </cell>
          <cell r="AD4003">
            <v>-12767.733759691337</v>
          </cell>
          <cell r="AE4003">
            <v>7462.7316249240466</v>
          </cell>
          <cell r="AF4003">
            <v>2578.1162403086637</v>
          </cell>
          <cell r="AG4003">
            <v>88.930885197011548</v>
          </cell>
          <cell r="AH4003">
            <v>81.410256410256409</v>
          </cell>
        </row>
        <row r="4004">
          <cell r="A4004">
            <v>7507</v>
          </cell>
          <cell r="B4004" t="str">
            <v>Морозильный ларь МЛК-400</v>
          </cell>
          <cell r="C4004">
            <v>15</v>
          </cell>
          <cell r="D4004" t="str">
            <v>7</v>
          </cell>
          <cell r="E4004" t="str">
            <v>29.07.05</v>
          </cell>
          <cell r="F4004" t="str">
            <v/>
          </cell>
          <cell r="G4004" t="str">
            <v xml:space="preserve">  .  .</v>
          </cell>
          <cell r="H4004">
            <v>62800</v>
          </cell>
          <cell r="I4004">
            <v>0</v>
          </cell>
          <cell r="J4004">
            <v>0</v>
          </cell>
          <cell r="K4004">
            <v>62800</v>
          </cell>
          <cell r="L4004">
            <v>0</v>
          </cell>
          <cell r="M4004">
            <v>785</v>
          </cell>
          <cell r="N4004">
            <v>785</v>
          </cell>
          <cell r="O4004">
            <v>22757.16</v>
          </cell>
          <cell r="P4004">
            <v>40042.839999999997</v>
          </cell>
          <cell r="Q4004">
            <v>314</v>
          </cell>
          <cell r="R4004">
            <v>123</v>
          </cell>
          <cell r="S4004">
            <v>821.3</v>
          </cell>
          <cell r="T4004" t="str">
            <v>За счет прибыли</v>
          </cell>
          <cell r="U4004">
            <v>73000</v>
          </cell>
          <cell r="V4004">
            <v>7</v>
          </cell>
          <cell r="W4004">
            <v>2</v>
          </cell>
          <cell r="X4004">
            <v>5</v>
          </cell>
          <cell r="Y4004">
            <v>28.571428571428569</v>
          </cell>
          <cell r="Z4004">
            <v>20857.142857142855</v>
          </cell>
          <cell r="AA4004">
            <v>52142.857142857145</v>
          </cell>
          <cell r="AB4004">
            <v>1.3021767972216045</v>
          </cell>
          <cell r="AC4004">
            <v>18976.702865516767</v>
          </cell>
          <cell r="AD4004">
            <v>6876.6857226596076</v>
          </cell>
          <cell r="AE4004">
            <v>81776.702865516767</v>
          </cell>
          <cell r="AF4004">
            <v>29633.845722659607</v>
          </cell>
          <cell r="AG4004">
            <v>1022.2087858189597</v>
          </cell>
          <cell r="AH4004">
            <v>869.04761904761915</v>
          </cell>
        </row>
        <row r="4005">
          <cell r="A4005">
            <v>7508</v>
          </cell>
          <cell r="B4005" t="str">
            <v>Экскаватор ЭО 3323А ABD 292 M, зав № 3450 1992 № двиг б/н</v>
          </cell>
          <cell r="C4005">
            <v>12.5</v>
          </cell>
          <cell r="D4005" t="str">
            <v>8</v>
          </cell>
          <cell r="E4005" t="str">
            <v>11.05.05</v>
          </cell>
          <cell r="F4005" t="str">
            <v>Пневмоход зав № 3450, № дв б/н</v>
          </cell>
          <cell r="G4005" t="str">
            <v>01.01.92</v>
          </cell>
          <cell r="H4005">
            <v>6000000</v>
          </cell>
          <cell r="I4005">
            <v>0</v>
          </cell>
          <cell r="J4005">
            <v>0</v>
          </cell>
          <cell r="K4005">
            <v>6000000</v>
          </cell>
          <cell r="L4005">
            <v>0</v>
          </cell>
          <cell r="M4005">
            <v>62500</v>
          </cell>
          <cell r="N4005">
            <v>62500</v>
          </cell>
          <cell r="O4005">
            <v>1811875</v>
          </cell>
          <cell r="P4005">
            <v>4188125</v>
          </cell>
          <cell r="Q4005">
            <v>30000</v>
          </cell>
          <cell r="R4005">
            <v>123</v>
          </cell>
          <cell r="S4005">
            <v>935</v>
          </cell>
          <cell r="T4005" t="str">
            <v>Амортизация (водопровод)</v>
          </cell>
          <cell r="U4005">
            <v>8350000</v>
          </cell>
          <cell r="V4005">
            <v>45</v>
          </cell>
          <cell r="W4005">
            <v>15</v>
          </cell>
          <cell r="X4005">
            <v>30</v>
          </cell>
          <cell r="Y4005">
            <v>33.333333333333329</v>
          </cell>
          <cell r="Z4005">
            <v>2783333.3333333326</v>
          </cell>
          <cell r="AA4005">
            <v>5566666.6666666679</v>
          </cell>
          <cell r="AB4005">
            <v>1.329154852509576</v>
          </cell>
          <cell r="AC4005">
            <v>1974929.1150574563</v>
          </cell>
          <cell r="AD4005">
            <v>596387.44839078793</v>
          </cell>
          <cell r="AE4005">
            <v>7974929.1150574563</v>
          </cell>
          <cell r="AF4005">
            <v>2408262.4483907879</v>
          </cell>
          <cell r="AG4005">
            <v>83072.178281848508</v>
          </cell>
          <cell r="AH4005">
            <v>15462.962962962964</v>
          </cell>
        </row>
        <row r="4006">
          <cell r="A4006">
            <v>7509</v>
          </cell>
          <cell r="B4006" t="str">
            <v>Экскаватор ЭО 3322 гос. № 309 А, зав № 1636 1989 № двиг 518833</v>
          </cell>
          <cell r="C4006">
            <v>12.5</v>
          </cell>
          <cell r="D4006" t="str">
            <v>8</v>
          </cell>
          <cell r="E4006" t="str">
            <v>11.05.05</v>
          </cell>
          <cell r="F4006" t="str">
            <v>Пневмоход</v>
          </cell>
          <cell r="G4006" t="str">
            <v xml:space="preserve">  .  .</v>
          </cell>
          <cell r="H4006">
            <v>6000000</v>
          </cell>
          <cell r="I4006">
            <v>0</v>
          </cell>
          <cell r="J4006">
            <v>0</v>
          </cell>
          <cell r="K4006">
            <v>6000000</v>
          </cell>
          <cell r="L4006">
            <v>0</v>
          </cell>
          <cell r="M4006">
            <v>62500</v>
          </cell>
          <cell r="N4006">
            <v>62500</v>
          </cell>
          <cell r="O4006">
            <v>1811875</v>
          </cell>
          <cell r="P4006">
            <v>4188125</v>
          </cell>
          <cell r="Q4006">
            <v>30000</v>
          </cell>
          <cell r="R4006">
            <v>123</v>
          </cell>
          <cell r="S4006">
            <v>935</v>
          </cell>
          <cell r="T4006" t="str">
            <v>Амортизация (водопровод)</v>
          </cell>
          <cell r="U4006">
            <v>5500000</v>
          </cell>
          <cell r="V4006">
            <v>8</v>
          </cell>
          <cell r="W4006">
            <v>2</v>
          </cell>
          <cell r="X4006">
            <v>6</v>
          </cell>
          <cell r="Y4006">
            <v>25</v>
          </cell>
          <cell r="Z4006">
            <v>1375000</v>
          </cell>
          <cell r="AA4006">
            <v>4125000</v>
          </cell>
          <cell r="AB4006">
            <v>0.98492762274287415</v>
          </cell>
          <cell r="AC4006">
            <v>-90434.263542755507</v>
          </cell>
          <cell r="AD4006">
            <v>-27309.263542754808</v>
          </cell>
          <cell r="AE4006">
            <v>5909565.7364572445</v>
          </cell>
          <cell r="AF4006">
            <v>1784565.7364572452</v>
          </cell>
          <cell r="AG4006">
            <v>61557.97642142963</v>
          </cell>
          <cell r="AH4006">
            <v>57291.666666666664</v>
          </cell>
        </row>
        <row r="4007">
          <cell r="A4007">
            <v>7510</v>
          </cell>
          <cell r="B4007" t="str">
            <v>Компьютер M/B MSI P4MAM2-V. CPU Intel Celeron D 315 2260 Box.DIMM 256 Mb DDR PC 3200, HDD Seagate 40</v>
          </cell>
          <cell r="C4007">
            <v>30</v>
          </cell>
          <cell r="D4007" t="str">
            <v>3</v>
          </cell>
          <cell r="E4007" t="str">
            <v>11.05.05</v>
          </cell>
          <cell r="F4007" t="str">
            <v/>
          </cell>
          <cell r="G4007" t="str">
            <v xml:space="preserve">  .  .</v>
          </cell>
          <cell r="H4007">
            <v>47478.26</v>
          </cell>
          <cell r="I4007">
            <v>0</v>
          </cell>
          <cell r="J4007">
            <v>0</v>
          </cell>
          <cell r="K4007">
            <v>47478.26</v>
          </cell>
          <cell r="L4007">
            <v>0</v>
          </cell>
          <cell r="M4007">
            <v>1186.96</v>
          </cell>
          <cell r="N4007">
            <v>1186.96</v>
          </cell>
          <cell r="O4007">
            <v>34409.96</v>
          </cell>
          <cell r="P4007">
            <v>13068.3</v>
          </cell>
          <cell r="Q4007">
            <v>237.39</v>
          </cell>
          <cell r="R4007">
            <v>123</v>
          </cell>
          <cell r="S4007">
            <v>821.1</v>
          </cell>
          <cell r="T4007" t="str">
            <v>Амортизация Водопровод</v>
          </cell>
          <cell r="U4007">
            <v>60000</v>
          </cell>
          <cell r="V4007">
            <v>3</v>
          </cell>
          <cell r="W4007">
            <v>2</v>
          </cell>
          <cell r="X4007">
            <v>1</v>
          </cell>
          <cell r="Y4007">
            <v>66.666666666666657</v>
          </cell>
          <cell r="Z4007">
            <v>40000</v>
          </cell>
          <cell r="AA4007">
            <v>20000</v>
          </cell>
          <cell r="AB4007">
            <v>1.5304209422801742</v>
          </cell>
          <cell r="AC4007">
            <v>25183.463407023104</v>
          </cell>
          <cell r="AD4007">
            <v>18251.763407023107</v>
          </cell>
          <cell r="AE4007">
            <v>72661.723407023106</v>
          </cell>
          <cell r="AF4007">
            <v>52661.723407023106</v>
          </cell>
          <cell r="AG4007">
            <v>1816.5430851755775</v>
          </cell>
          <cell r="AH4007">
            <v>1666.6666666666667</v>
          </cell>
        </row>
        <row r="4008">
          <cell r="A4008">
            <v>7511</v>
          </cell>
          <cell r="B4008" t="str">
            <v>Компьютер M/B MSI P4MAM2-V. CPU Intel Celeron D 315 2260 Box.DIMM 256 Mb DDR PC 3200, HDD Seagate 40</v>
          </cell>
          <cell r="C4008">
            <v>30</v>
          </cell>
          <cell r="D4008" t="str">
            <v>3</v>
          </cell>
          <cell r="E4008" t="str">
            <v>11.05.05</v>
          </cell>
          <cell r="F4008" t="str">
            <v/>
          </cell>
          <cell r="G4008" t="str">
            <v xml:space="preserve">  .  .</v>
          </cell>
          <cell r="H4008">
            <v>47478.26</v>
          </cell>
          <cell r="I4008">
            <v>0</v>
          </cell>
          <cell r="J4008">
            <v>0</v>
          </cell>
          <cell r="K4008">
            <v>47478.26</v>
          </cell>
          <cell r="L4008">
            <v>0</v>
          </cell>
          <cell r="M4008">
            <v>1186.96</v>
          </cell>
          <cell r="N4008">
            <v>1186.96</v>
          </cell>
          <cell r="O4008">
            <v>34409.96</v>
          </cell>
          <cell r="P4008">
            <v>13068.3</v>
          </cell>
          <cell r="Q4008">
            <v>237.39</v>
          </cell>
          <cell r="R4008">
            <v>123</v>
          </cell>
          <cell r="S4008">
            <v>821.1</v>
          </cell>
          <cell r="T4008" t="str">
            <v>амортизация (канализация)</v>
          </cell>
          <cell r="U4008">
            <v>60000</v>
          </cell>
          <cell r="V4008">
            <v>3</v>
          </cell>
          <cell r="W4008">
            <v>2</v>
          </cell>
          <cell r="X4008">
            <v>1</v>
          </cell>
          <cell r="Y4008">
            <v>66.666666666666657</v>
          </cell>
          <cell r="Z4008">
            <v>40000</v>
          </cell>
          <cell r="AA4008">
            <v>20000</v>
          </cell>
          <cell r="AB4008">
            <v>1.5304209422801742</v>
          </cell>
          <cell r="AC4008">
            <v>25183.463407023104</v>
          </cell>
          <cell r="AD4008">
            <v>18251.763407023107</v>
          </cell>
          <cell r="AE4008">
            <v>72661.723407023106</v>
          </cell>
          <cell r="AF4008">
            <v>52661.723407023106</v>
          </cell>
          <cell r="AG4008">
            <v>1816.5430851755775</v>
          </cell>
          <cell r="AH4008">
            <v>1666.6666666666667</v>
          </cell>
        </row>
        <row r="4009">
          <cell r="A4009">
            <v>7512</v>
          </cell>
          <cell r="B4009" t="str">
            <v>Компьютер M/B MSI P4MAM2-V. CPU Intel Celeron D 315 2260 Box.DIMM 256 Mb DDR PC 3200, HDD Seagate 40</v>
          </cell>
          <cell r="C4009">
            <v>30</v>
          </cell>
          <cell r="D4009" t="str">
            <v>3</v>
          </cell>
          <cell r="E4009" t="str">
            <v>11.05.05</v>
          </cell>
          <cell r="F4009" t="str">
            <v/>
          </cell>
          <cell r="G4009" t="str">
            <v xml:space="preserve">  .  .</v>
          </cell>
          <cell r="H4009">
            <v>47478.26</v>
          </cell>
          <cell r="I4009">
            <v>0</v>
          </cell>
          <cell r="J4009">
            <v>0</v>
          </cell>
          <cell r="K4009">
            <v>47478.26</v>
          </cell>
          <cell r="L4009">
            <v>0</v>
          </cell>
          <cell r="M4009">
            <v>1186.96</v>
          </cell>
          <cell r="N4009">
            <v>1186.96</v>
          </cell>
          <cell r="O4009">
            <v>34409.96</v>
          </cell>
          <cell r="P4009">
            <v>13068.3</v>
          </cell>
          <cell r="Q4009">
            <v>237.39</v>
          </cell>
          <cell r="R4009">
            <v>123</v>
          </cell>
          <cell r="S4009">
            <v>821.1</v>
          </cell>
          <cell r="T4009" t="str">
            <v>Амортизация Водопровод</v>
          </cell>
          <cell r="U4009">
            <v>60000</v>
          </cell>
          <cell r="V4009">
            <v>3</v>
          </cell>
          <cell r="W4009">
            <v>2</v>
          </cell>
          <cell r="X4009">
            <v>1</v>
          </cell>
          <cell r="Y4009">
            <v>66.666666666666657</v>
          </cell>
          <cell r="Z4009">
            <v>40000</v>
          </cell>
          <cell r="AA4009">
            <v>20000</v>
          </cell>
          <cell r="AB4009">
            <v>1.5304209422801742</v>
          </cell>
          <cell r="AC4009">
            <v>25183.463407023104</v>
          </cell>
          <cell r="AD4009">
            <v>18251.763407023107</v>
          </cell>
          <cell r="AE4009">
            <v>72661.723407023106</v>
          </cell>
          <cell r="AF4009">
            <v>52661.723407023106</v>
          </cell>
          <cell r="AG4009">
            <v>1816.5430851755775</v>
          </cell>
          <cell r="AH4009">
            <v>1666.6666666666667</v>
          </cell>
        </row>
        <row r="4010">
          <cell r="A4010">
            <v>7513</v>
          </cell>
          <cell r="B4010" t="str">
            <v>Принтер HP LJ 1100</v>
          </cell>
          <cell r="C4010">
            <v>14.3</v>
          </cell>
          <cell r="D4010" t="str">
            <v>7</v>
          </cell>
          <cell r="E4010" t="str">
            <v>11.05.05</v>
          </cell>
          <cell r="F4010" t="str">
            <v/>
          </cell>
          <cell r="G4010" t="str">
            <v xml:space="preserve">  .  .</v>
          </cell>
          <cell r="H4010">
            <v>18644.71</v>
          </cell>
          <cell r="I4010">
            <v>0</v>
          </cell>
          <cell r="J4010">
            <v>0</v>
          </cell>
          <cell r="K4010">
            <v>18644.71</v>
          </cell>
          <cell r="L4010">
            <v>0</v>
          </cell>
          <cell r="M4010">
            <v>222.18</v>
          </cell>
          <cell r="N4010">
            <v>222.18</v>
          </cell>
          <cell r="O4010">
            <v>6441</v>
          </cell>
          <cell r="P4010">
            <v>12203.71</v>
          </cell>
          <cell r="Q4010">
            <v>93.22</v>
          </cell>
          <cell r="R4010">
            <v>123</v>
          </cell>
          <cell r="S4010">
            <v>821.1</v>
          </cell>
          <cell r="T4010" t="str">
            <v>Амортизация Водопровод</v>
          </cell>
          <cell r="U4010">
            <v>18000</v>
          </cell>
          <cell r="V4010">
            <v>9</v>
          </cell>
          <cell r="W4010">
            <v>2</v>
          </cell>
          <cell r="X4010">
            <v>7</v>
          </cell>
          <cell r="Y4010">
            <v>22.222222222222221</v>
          </cell>
          <cell r="Z4010">
            <v>4000</v>
          </cell>
          <cell r="AA4010">
            <v>14000</v>
          </cell>
          <cell r="AB4010">
            <v>1.1471921243621817</v>
          </cell>
          <cell r="AC4010">
            <v>2744.3544730168105</v>
          </cell>
          <cell r="AD4010">
            <v>948.06447301681237</v>
          </cell>
          <cell r="AE4010">
            <v>21389.06447301681</v>
          </cell>
          <cell r="AF4010">
            <v>7389.0644730168124</v>
          </cell>
          <cell r="AG4010">
            <v>254.88635163678364</v>
          </cell>
          <cell r="AH4010">
            <v>166.66666666666666</v>
          </cell>
        </row>
        <row r="4011">
          <cell r="A4011">
            <v>7514</v>
          </cell>
          <cell r="B4011" t="str">
            <v>Принтер HP LJ 1100</v>
          </cell>
          <cell r="C4011">
            <v>14.3</v>
          </cell>
          <cell r="D4011" t="str">
            <v>7</v>
          </cell>
          <cell r="E4011" t="str">
            <v>11.05.05</v>
          </cell>
          <cell r="F4011" t="str">
            <v/>
          </cell>
          <cell r="G4011" t="str">
            <v xml:space="preserve">  .  .</v>
          </cell>
          <cell r="H4011">
            <v>18644.71</v>
          </cell>
          <cell r="I4011">
            <v>0</v>
          </cell>
          <cell r="J4011">
            <v>0</v>
          </cell>
          <cell r="K4011">
            <v>18644.71</v>
          </cell>
          <cell r="L4011">
            <v>0</v>
          </cell>
          <cell r="M4011">
            <v>222.18</v>
          </cell>
          <cell r="N4011">
            <v>222.18</v>
          </cell>
          <cell r="O4011">
            <v>6441</v>
          </cell>
          <cell r="P4011">
            <v>12203.71</v>
          </cell>
          <cell r="Q4011">
            <v>93.22</v>
          </cell>
          <cell r="R4011">
            <v>123</v>
          </cell>
          <cell r="S4011">
            <v>821.1</v>
          </cell>
          <cell r="T4011" t="str">
            <v>амортизация (канализация)</v>
          </cell>
          <cell r="U4011">
            <v>18000</v>
          </cell>
          <cell r="V4011">
            <v>9</v>
          </cell>
          <cell r="W4011">
            <v>2</v>
          </cell>
          <cell r="X4011">
            <v>7</v>
          </cell>
          <cell r="Y4011">
            <v>22.222222222222221</v>
          </cell>
          <cell r="Z4011">
            <v>4000</v>
          </cell>
          <cell r="AA4011">
            <v>14000</v>
          </cell>
          <cell r="AB4011">
            <v>1.1471921243621817</v>
          </cell>
          <cell r="AC4011">
            <v>2744.3544730168105</v>
          </cell>
          <cell r="AD4011">
            <v>948.06447301681237</v>
          </cell>
          <cell r="AE4011">
            <v>21389.06447301681</v>
          </cell>
          <cell r="AF4011">
            <v>7389.0644730168124</v>
          </cell>
          <cell r="AG4011">
            <v>254.88635163678364</v>
          </cell>
          <cell r="AH4011">
            <v>166.66666666666666</v>
          </cell>
        </row>
        <row r="4012">
          <cell r="A4012">
            <v>7515</v>
          </cell>
          <cell r="B4012" t="str">
            <v>Принтер HP LJ 1100</v>
          </cell>
          <cell r="C4012">
            <v>14.3</v>
          </cell>
          <cell r="D4012" t="str">
            <v>7</v>
          </cell>
          <cell r="E4012" t="str">
            <v>11.05.05</v>
          </cell>
          <cell r="F4012" t="str">
            <v/>
          </cell>
          <cell r="G4012" t="str">
            <v xml:space="preserve">  .  .</v>
          </cell>
          <cell r="H4012">
            <v>18644.71</v>
          </cell>
          <cell r="I4012">
            <v>0</v>
          </cell>
          <cell r="J4012">
            <v>0</v>
          </cell>
          <cell r="K4012">
            <v>18644.71</v>
          </cell>
          <cell r="L4012">
            <v>0</v>
          </cell>
          <cell r="M4012">
            <v>222.18</v>
          </cell>
          <cell r="N4012">
            <v>222.18</v>
          </cell>
          <cell r="O4012">
            <v>6441</v>
          </cell>
          <cell r="P4012">
            <v>12203.71</v>
          </cell>
          <cell r="Q4012">
            <v>93.22</v>
          </cell>
          <cell r="R4012">
            <v>123</v>
          </cell>
          <cell r="S4012">
            <v>821.1</v>
          </cell>
          <cell r="T4012" t="str">
            <v>амортизация (канализация)</v>
          </cell>
          <cell r="U4012">
            <v>18000</v>
          </cell>
          <cell r="V4012">
            <v>9</v>
          </cell>
          <cell r="W4012">
            <v>2</v>
          </cell>
          <cell r="X4012">
            <v>7</v>
          </cell>
          <cell r="Y4012">
            <v>22.222222222222221</v>
          </cell>
          <cell r="Z4012">
            <v>4000</v>
          </cell>
          <cell r="AA4012">
            <v>14000</v>
          </cell>
          <cell r="AB4012">
            <v>1.1471921243621817</v>
          </cell>
          <cell r="AC4012">
            <v>2744.3544730168105</v>
          </cell>
          <cell r="AD4012">
            <v>948.06447301681237</v>
          </cell>
          <cell r="AE4012">
            <v>21389.06447301681</v>
          </cell>
          <cell r="AF4012">
            <v>7389.0644730168124</v>
          </cell>
          <cell r="AG4012">
            <v>254.88635163678364</v>
          </cell>
          <cell r="AH4012">
            <v>166.66666666666666</v>
          </cell>
        </row>
        <row r="4013">
          <cell r="A4013">
            <v>7516</v>
          </cell>
          <cell r="B4013" t="str">
            <v>Концентратор D-Link 24 port DES-1024D/E</v>
          </cell>
          <cell r="C4013">
            <v>30</v>
          </cell>
          <cell r="D4013" t="str">
            <v>3</v>
          </cell>
          <cell r="E4013" t="str">
            <v>11.05.05</v>
          </cell>
          <cell r="F4013" t="str">
            <v/>
          </cell>
          <cell r="G4013" t="str">
            <v xml:space="preserve">  .  .</v>
          </cell>
          <cell r="H4013">
            <v>13043.48</v>
          </cell>
          <cell r="I4013">
            <v>0</v>
          </cell>
          <cell r="J4013">
            <v>0</v>
          </cell>
          <cell r="K4013">
            <v>13043.48</v>
          </cell>
          <cell r="L4013">
            <v>0</v>
          </cell>
          <cell r="M4013">
            <v>326.08999999999997</v>
          </cell>
          <cell r="N4013">
            <v>326.08999999999997</v>
          </cell>
          <cell r="O4013">
            <v>9453.35</v>
          </cell>
          <cell r="P4013">
            <v>3590.13</v>
          </cell>
          <cell r="Q4013">
            <v>65.22</v>
          </cell>
          <cell r="R4013">
            <v>123</v>
          </cell>
          <cell r="S4013">
            <v>821.1</v>
          </cell>
          <cell r="T4013" t="str">
            <v>Амортизация Водопровод</v>
          </cell>
          <cell r="U4013">
            <v>12600</v>
          </cell>
          <cell r="V4013">
            <v>3</v>
          </cell>
          <cell r="W4013">
            <v>2</v>
          </cell>
          <cell r="X4013">
            <v>1</v>
          </cell>
          <cell r="Y4013">
            <v>66.666666666666657</v>
          </cell>
          <cell r="Z4013">
            <v>8400</v>
          </cell>
          <cell r="AA4013">
            <v>4200</v>
          </cell>
          <cell r="AB4013">
            <v>1.1698740714124558</v>
          </cell>
          <cell r="AC4013">
            <v>2215.7490529869392</v>
          </cell>
          <cell r="AD4013">
            <v>1605.8790529869384</v>
          </cell>
          <cell r="AE4013">
            <v>15259.229052986939</v>
          </cell>
          <cell r="AF4013">
            <v>11059.229052986939</v>
          </cell>
          <cell r="AG4013">
            <v>381.48072632467347</v>
          </cell>
          <cell r="AH4013">
            <v>350</v>
          </cell>
        </row>
        <row r="4014">
          <cell r="A4014">
            <v>7517</v>
          </cell>
          <cell r="B4014" t="str">
            <v>Принтер HP LJ 1010</v>
          </cell>
          <cell r="C4014">
            <v>14.3</v>
          </cell>
          <cell r="D4014" t="str">
            <v>7</v>
          </cell>
          <cell r="E4014" t="str">
            <v>11.05.05</v>
          </cell>
          <cell r="F4014" t="str">
            <v/>
          </cell>
          <cell r="G4014" t="str">
            <v xml:space="preserve">  .  .</v>
          </cell>
          <cell r="H4014">
            <v>18695.650000000001</v>
          </cell>
          <cell r="I4014">
            <v>0</v>
          </cell>
          <cell r="J4014">
            <v>0</v>
          </cell>
          <cell r="K4014">
            <v>18695.650000000001</v>
          </cell>
          <cell r="L4014">
            <v>0</v>
          </cell>
          <cell r="M4014">
            <v>222.79</v>
          </cell>
          <cell r="N4014">
            <v>222.79</v>
          </cell>
          <cell r="O4014">
            <v>6458.69</v>
          </cell>
          <cell r="P4014">
            <v>12236.96</v>
          </cell>
          <cell r="Q4014">
            <v>93.48</v>
          </cell>
          <cell r="R4014">
            <v>123</v>
          </cell>
          <cell r="S4014">
            <v>821.1</v>
          </cell>
          <cell r="T4014" t="str">
            <v>амортизация (канализация)</v>
          </cell>
          <cell r="U4014">
            <v>18000</v>
          </cell>
          <cell r="V4014">
            <v>9</v>
          </cell>
          <cell r="W4014">
            <v>2</v>
          </cell>
          <cell r="X4014">
            <v>7</v>
          </cell>
          <cell r="Y4014">
            <v>22.222222222222221</v>
          </cell>
          <cell r="Z4014">
            <v>4000</v>
          </cell>
          <cell r="AA4014">
            <v>14000</v>
          </cell>
          <cell r="AB4014">
            <v>1.1440749990193644</v>
          </cell>
          <cell r="AC4014">
            <v>2693.5757554163793</v>
          </cell>
          <cell r="AD4014">
            <v>930.53575541637838</v>
          </cell>
          <cell r="AE4014">
            <v>21389.225755416381</v>
          </cell>
          <cell r="AF4014">
            <v>7389.225755416378</v>
          </cell>
          <cell r="AG4014">
            <v>254.88827358537853</v>
          </cell>
          <cell r="AH4014">
            <v>166.66666666666666</v>
          </cell>
        </row>
        <row r="4015">
          <cell r="A4015">
            <v>7520</v>
          </cell>
          <cell r="B4015" t="str">
            <v>Трактор ЮМЗ-6Л гос № 347</v>
          </cell>
          <cell r="C4015">
            <v>10</v>
          </cell>
          <cell r="D4015" t="str">
            <v>10</v>
          </cell>
          <cell r="E4015" t="str">
            <v>11.05.05</v>
          </cell>
          <cell r="F4015" t="str">
            <v>Пневмоход зав № 14344, № дв 8036114</v>
          </cell>
          <cell r="G4015" t="str">
            <v xml:space="preserve">  .  .</v>
          </cell>
          <cell r="H4015">
            <v>786500</v>
          </cell>
          <cell r="I4015">
            <v>0</v>
          </cell>
          <cell r="J4015">
            <v>0</v>
          </cell>
          <cell r="K4015">
            <v>786500</v>
          </cell>
          <cell r="L4015">
            <v>0</v>
          </cell>
          <cell r="M4015">
            <v>6554.17</v>
          </cell>
          <cell r="N4015">
            <v>6554.17</v>
          </cell>
          <cell r="O4015">
            <v>190005.39</v>
          </cell>
          <cell r="P4015">
            <v>596494.61</v>
          </cell>
          <cell r="Q4015">
            <v>3932.5</v>
          </cell>
          <cell r="R4015">
            <v>123</v>
          </cell>
          <cell r="S4015">
            <v>935</v>
          </cell>
          <cell r="T4015" t="str">
            <v>Амортизация (водопровод)</v>
          </cell>
          <cell r="U4015">
            <v>380000</v>
          </cell>
          <cell r="V4015">
            <v>19</v>
          </cell>
          <cell r="W4015">
            <v>11</v>
          </cell>
          <cell r="X4015">
            <v>8</v>
          </cell>
          <cell r="Y4015">
            <v>57.894736842105267</v>
          </cell>
          <cell r="Z4015">
            <v>220000</v>
          </cell>
          <cell r="AA4015">
            <v>160000</v>
          </cell>
          <cell r="AB4015">
            <v>0.2682337733110447</v>
          </cell>
          <cell r="AC4015">
            <v>-575534.13729086332</v>
          </cell>
          <cell r="AD4015">
            <v>-139039.52729086336</v>
          </cell>
          <cell r="AE4015">
            <v>210965.86270913668</v>
          </cell>
          <cell r="AF4015">
            <v>50965.862709136651</v>
          </cell>
          <cell r="AG4015">
            <v>1758.0488559094722</v>
          </cell>
          <cell r="AH4015">
            <v>1666.6666666666667</v>
          </cell>
        </row>
        <row r="4016">
          <cell r="A4016">
            <v>7521</v>
          </cell>
          <cell r="B4016" t="str">
            <v>Трактор МТЗ-82 гос № 349</v>
          </cell>
          <cell r="C4016">
            <v>10</v>
          </cell>
          <cell r="D4016" t="str">
            <v>10</v>
          </cell>
          <cell r="E4016" t="str">
            <v>11.05.05</v>
          </cell>
          <cell r="F4016" t="str">
            <v>Пневмоход зав № 184467 № дв 100647</v>
          </cell>
          <cell r="G4016" t="str">
            <v xml:space="preserve">  .  .</v>
          </cell>
          <cell r="H4016">
            <v>864500</v>
          </cell>
          <cell r="I4016">
            <v>0</v>
          </cell>
          <cell r="J4016">
            <v>0</v>
          </cell>
          <cell r="K4016">
            <v>864500</v>
          </cell>
          <cell r="L4016">
            <v>0</v>
          </cell>
          <cell r="M4016">
            <v>7204.17</v>
          </cell>
          <cell r="N4016">
            <v>7204.17</v>
          </cell>
          <cell r="O4016">
            <v>208848.89</v>
          </cell>
          <cell r="P4016">
            <v>655651.11</v>
          </cell>
          <cell r="Q4016">
            <v>4322.5</v>
          </cell>
          <cell r="R4016">
            <v>123</v>
          </cell>
          <cell r="S4016">
            <v>935</v>
          </cell>
          <cell r="T4016" t="str">
            <v>Амортизация Перекачка сточной жидкости</v>
          </cell>
          <cell r="U4016">
            <v>950000</v>
          </cell>
          <cell r="V4016">
            <v>19</v>
          </cell>
          <cell r="W4016">
            <v>11</v>
          </cell>
          <cell r="X4016">
            <v>8</v>
          </cell>
          <cell r="Y4016">
            <v>57.894736842105267</v>
          </cell>
          <cell r="Z4016">
            <v>550000</v>
          </cell>
          <cell r="AA4016">
            <v>400000</v>
          </cell>
          <cell r="AB4016">
            <v>0.6100805655617666</v>
          </cell>
          <cell r="AC4016">
            <v>-337085.35107185272</v>
          </cell>
          <cell r="AD4016">
            <v>-81434.241071852826</v>
          </cell>
          <cell r="AE4016">
            <v>527414.64892814728</v>
          </cell>
          <cell r="AF4016">
            <v>127414.64892814719</v>
          </cell>
          <cell r="AG4016">
            <v>4395.1220744012271</v>
          </cell>
          <cell r="AH4016">
            <v>4166.666666666667</v>
          </cell>
        </row>
        <row r="4017">
          <cell r="A4017">
            <v>7522</v>
          </cell>
          <cell r="B4017" t="str">
            <v>Трактор ЮМЗ-6Л гос № 346</v>
          </cell>
          <cell r="C4017">
            <v>10</v>
          </cell>
          <cell r="D4017" t="str">
            <v>10</v>
          </cell>
          <cell r="E4017" t="str">
            <v>11.05.05</v>
          </cell>
          <cell r="F4017" t="str">
            <v>Пневмоход зав №288207, № дв 936962</v>
          </cell>
          <cell r="G4017" t="str">
            <v xml:space="preserve">  .  .</v>
          </cell>
          <cell r="H4017">
            <v>825500</v>
          </cell>
          <cell r="I4017">
            <v>0</v>
          </cell>
          <cell r="J4017">
            <v>0</v>
          </cell>
          <cell r="K4017">
            <v>825500</v>
          </cell>
          <cell r="L4017">
            <v>0</v>
          </cell>
          <cell r="M4017">
            <v>6879.17</v>
          </cell>
          <cell r="N4017">
            <v>6879.17</v>
          </cell>
          <cell r="O4017">
            <v>199427.13</v>
          </cell>
          <cell r="P4017">
            <v>626072.87</v>
          </cell>
          <cell r="Q4017">
            <v>4127.5</v>
          </cell>
          <cell r="R4017">
            <v>123</v>
          </cell>
          <cell r="S4017">
            <v>935</v>
          </cell>
          <cell r="T4017" t="str">
            <v>Амортизация (водопровод)</v>
          </cell>
          <cell r="U4017">
            <v>380000</v>
          </cell>
          <cell r="V4017">
            <v>19</v>
          </cell>
          <cell r="W4017">
            <v>11</v>
          </cell>
          <cell r="X4017">
            <v>8</v>
          </cell>
          <cell r="Y4017">
            <v>57.894736842105267</v>
          </cell>
          <cell r="Z4017">
            <v>220000</v>
          </cell>
          <cell r="AA4017">
            <v>160000</v>
          </cell>
          <cell r="AB4017">
            <v>0.25556130550745637</v>
          </cell>
          <cell r="AC4017">
            <v>-614534.14230359474</v>
          </cell>
          <cell r="AD4017">
            <v>-148461.2723035948</v>
          </cell>
          <cell r="AE4017">
            <v>210965.85769640526</v>
          </cell>
          <cell r="AF4017">
            <v>50965.857696405204</v>
          </cell>
          <cell r="AG4017">
            <v>1758.0488141367105</v>
          </cell>
          <cell r="AH4017">
            <v>1666.6666666666667</v>
          </cell>
        </row>
        <row r="4018">
          <cell r="A4018">
            <v>7523</v>
          </cell>
          <cell r="B4018" t="str">
            <v>Трактор МТЗ-82 гос № 348</v>
          </cell>
          <cell r="C4018">
            <v>10</v>
          </cell>
          <cell r="D4018" t="str">
            <v>10</v>
          </cell>
          <cell r="E4018" t="str">
            <v>11.05.05</v>
          </cell>
          <cell r="F4018" t="str">
            <v>Пневмоход зав № 043952, № дв</v>
          </cell>
          <cell r="G4018" t="str">
            <v xml:space="preserve">  .  .</v>
          </cell>
          <cell r="H4018">
            <v>968500</v>
          </cell>
          <cell r="I4018">
            <v>0</v>
          </cell>
          <cell r="J4018">
            <v>0</v>
          </cell>
          <cell r="K4018">
            <v>968500</v>
          </cell>
          <cell r="L4018">
            <v>0</v>
          </cell>
          <cell r="M4018">
            <v>8070.83</v>
          </cell>
          <cell r="N4018">
            <v>8070.83</v>
          </cell>
          <cell r="O4018">
            <v>233973.37</v>
          </cell>
          <cell r="P4018">
            <v>734526.63</v>
          </cell>
          <cell r="Q4018">
            <v>4842.5</v>
          </cell>
          <cell r="R4018">
            <v>123</v>
          </cell>
          <cell r="S4018">
            <v>935</v>
          </cell>
          <cell r="T4018" t="str">
            <v>Амортизация (водопровод)</v>
          </cell>
          <cell r="U4018">
            <v>950000</v>
          </cell>
          <cell r="V4018">
            <v>19</v>
          </cell>
          <cell r="W4018">
            <v>11</v>
          </cell>
          <cell r="X4018">
            <v>8</v>
          </cell>
          <cell r="Y4018">
            <v>57.894736842105267</v>
          </cell>
          <cell r="Z4018">
            <v>550000</v>
          </cell>
          <cell r="AA4018">
            <v>400000</v>
          </cell>
          <cell r="AB4018">
            <v>0.54456841135902723</v>
          </cell>
          <cell r="AC4018">
            <v>-441085.49359878211</v>
          </cell>
          <cell r="AD4018">
            <v>-106558.86359878212</v>
          </cell>
          <cell r="AE4018">
            <v>527414.50640121789</v>
          </cell>
          <cell r="AF4018">
            <v>127414.50640121788</v>
          </cell>
          <cell r="AG4018">
            <v>4395.1208866768166</v>
          </cell>
          <cell r="AH4018">
            <v>4166.666666666667</v>
          </cell>
        </row>
        <row r="4019">
          <cell r="A4019">
            <v>7524</v>
          </cell>
          <cell r="B4019" t="str">
            <v>Компьютер M/B MSI P4MAM2-V, CPU Intel Celeron 2000</v>
          </cell>
          <cell r="C4019">
            <v>30</v>
          </cell>
          <cell r="D4019" t="str">
            <v>3</v>
          </cell>
          <cell r="E4019" t="str">
            <v>11.05.05</v>
          </cell>
          <cell r="F4019" t="str">
            <v/>
          </cell>
          <cell r="G4019" t="str">
            <v xml:space="preserve">  .  .</v>
          </cell>
          <cell r="H4019">
            <v>49478.26</v>
          </cell>
          <cell r="I4019">
            <v>0</v>
          </cell>
          <cell r="J4019">
            <v>0</v>
          </cell>
          <cell r="K4019">
            <v>49478.26</v>
          </cell>
          <cell r="L4019">
            <v>0</v>
          </cell>
          <cell r="M4019">
            <v>1236.96</v>
          </cell>
          <cell r="N4019">
            <v>1236.96</v>
          </cell>
          <cell r="O4019">
            <v>35859.46</v>
          </cell>
          <cell r="P4019">
            <v>13618.8</v>
          </cell>
          <cell r="Q4019">
            <v>247.39</v>
          </cell>
          <cell r="R4019">
            <v>123</v>
          </cell>
          <cell r="S4019">
            <v>821.1</v>
          </cell>
          <cell r="T4019" t="str">
            <v>амортизация (канализация)</v>
          </cell>
          <cell r="U4019">
            <v>65000</v>
          </cell>
          <cell r="V4019">
            <v>3</v>
          </cell>
          <cell r="W4019">
            <v>2</v>
          </cell>
          <cell r="X4019">
            <v>1</v>
          </cell>
          <cell r="Y4019">
            <v>66.666666666666657</v>
          </cell>
          <cell r="Z4019">
            <v>43333.333333333321</v>
          </cell>
          <cell r="AA4019">
            <v>21666.666666666679</v>
          </cell>
          <cell r="AB4019">
            <v>1.5909380170548566</v>
          </cell>
          <cell r="AC4019">
            <v>29238.584851724627</v>
          </cell>
          <cell r="AD4019">
            <v>21190.718185057951</v>
          </cell>
          <cell r="AE4019">
            <v>78716.844851724629</v>
          </cell>
          <cell r="AF4019">
            <v>57050.17818505795</v>
          </cell>
          <cell r="AG4019">
            <v>1967.9211212931159</v>
          </cell>
          <cell r="AH4019">
            <v>1805.5555555555557</v>
          </cell>
        </row>
        <row r="4020">
          <cell r="A4020">
            <v>7525</v>
          </cell>
          <cell r="B4020" t="str">
            <v>Компьютер M/B ASUS P4P800-X-EAYZ</v>
          </cell>
          <cell r="C4020">
            <v>30</v>
          </cell>
          <cell r="D4020" t="str">
            <v>3</v>
          </cell>
          <cell r="E4020" t="str">
            <v>11.05.05</v>
          </cell>
          <cell r="F4020" t="str">
            <v/>
          </cell>
          <cell r="G4020" t="str">
            <v xml:space="preserve">  .  .</v>
          </cell>
          <cell r="H4020">
            <v>105565.22</v>
          </cell>
          <cell r="I4020">
            <v>0</v>
          </cell>
          <cell r="J4020">
            <v>0</v>
          </cell>
          <cell r="K4020">
            <v>105565.22</v>
          </cell>
          <cell r="L4020">
            <v>0</v>
          </cell>
          <cell r="M4020">
            <v>2639.13</v>
          </cell>
          <cell r="N4020">
            <v>2639.13</v>
          </cell>
          <cell r="O4020">
            <v>76508.37</v>
          </cell>
          <cell r="P4020">
            <v>29056.85</v>
          </cell>
          <cell r="Q4020">
            <v>527.83000000000004</v>
          </cell>
          <cell r="R4020">
            <v>123</v>
          </cell>
          <cell r="S4020">
            <v>821.1</v>
          </cell>
          <cell r="T4020" t="str">
            <v>Амортизация Водопровод</v>
          </cell>
          <cell r="U4020">
            <v>65000</v>
          </cell>
          <cell r="V4020">
            <v>3</v>
          </cell>
          <cell r="W4020">
            <v>2</v>
          </cell>
          <cell r="X4020">
            <v>1</v>
          </cell>
          <cell r="Y4020">
            <v>66.666666666666657</v>
          </cell>
          <cell r="Z4020">
            <v>43333.333333333321</v>
          </cell>
          <cell r="AA4020">
            <v>21666.666666666679</v>
          </cell>
          <cell r="AB4020">
            <v>0.74566467688915627</v>
          </cell>
          <cell r="AC4020">
            <v>-26848.964337967307</v>
          </cell>
          <cell r="AD4020">
            <v>-19458.78100463398</v>
          </cell>
          <cell r="AE4020">
            <v>78716.255662032694</v>
          </cell>
          <cell r="AF4020">
            <v>57049.588995366015</v>
          </cell>
          <cell r="AG4020">
            <v>1967.9063915508175</v>
          </cell>
          <cell r="AH4020">
            <v>1805.5555555555557</v>
          </cell>
        </row>
        <row r="4021">
          <cell r="A4021">
            <v>7526</v>
          </cell>
          <cell r="B4021" t="str">
            <v>А/машина УАЗ 220692-033 М 351 СА с сигнализ</v>
          </cell>
          <cell r="C4021">
            <v>7</v>
          </cell>
          <cell r="D4021" t="str">
            <v>14</v>
          </cell>
          <cell r="E4021" t="str">
            <v>11.05.05</v>
          </cell>
          <cell r="F4021" t="str">
            <v>автобус, 11 мест, двиг 42180050304046, кузов 22060050102757, шасси 374100504444472, цвет белая ночь</v>
          </cell>
          <cell r="G4021" t="str">
            <v>01.05.05</v>
          </cell>
          <cell r="H4021">
            <v>956191.3</v>
          </cell>
          <cell r="I4021">
            <v>0</v>
          </cell>
          <cell r="J4021">
            <v>0</v>
          </cell>
          <cell r="K4021">
            <v>956191.3</v>
          </cell>
          <cell r="L4021">
            <v>0</v>
          </cell>
          <cell r="M4021">
            <v>5577.78</v>
          </cell>
          <cell r="N4021">
            <v>5577.78</v>
          </cell>
          <cell r="O4021">
            <v>161699.84</v>
          </cell>
          <cell r="P4021">
            <v>794491.46</v>
          </cell>
          <cell r="Q4021">
            <v>4780.96</v>
          </cell>
          <cell r="R4021">
            <v>124</v>
          </cell>
          <cell r="S4021">
            <v>935</v>
          </cell>
          <cell r="T4021" t="str">
            <v>Амортизация (водопровод)</v>
          </cell>
          <cell r="U4021">
            <v>1140000</v>
          </cell>
          <cell r="V4021">
            <v>14</v>
          </cell>
          <cell r="W4021">
            <v>2</v>
          </cell>
          <cell r="X4021">
            <v>12</v>
          </cell>
          <cell r="Y4021">
            <v>14.285714285714285</v>
          </cell>
          <cell r="Z4021">
            <v>162857.14285714284</v>
          </cell>
          <cell r="AA4021">
            <v>977142.85714285716</v>
          </cell>
          <cell r="AB4021">
            <v>1.2298972441350813</v>
          </cell>
          <cell r="AC4021">
            <v>219825.74473594083</v>
          </cell>
          <cell r="AD4021">
            <v>37174.34759308357</v>
          </cell>
          <cell r="AE4021">
            <v>1176017.0447359409</v>
          </cell>
          <cell r="AF4021">
            <v>198874.18759308357</v>
          </cell>
          <cell r="AG4021">
            <v>6860.0994276263218</v>
          </cell>
          <cell r="AH4021">
            <v>6785.7142857142862</v>
          </cell>
        </row>
        <row r="4022">
          <cell r="A4022">
            <v>7527</v>
          </cell>
          <cell r="B4022" t="str">
            <v>Датчик Эхо-АС-01</v>
          </cell>
          <cell r="C4022">
            <v>10</v>
          </cell>
          <cell r="D4022" t="str">
            <v>10</v>
          </cell>
          <cell r="E4022" t="str">
            <v>11.05.05</v>
          </cell>
          <cell r="F4022" t="str">
            <v/>
          </cell>
          <cell r="G4022" t="str">
            <v xml:space="preserve">  .  .</v>
          </cell>
          <cell r="H4022">
            <v>110982.61</v>
          </cell>
          <cell r="I4022">
            <v>0</v>
          </cell>
          <cell r="J4022">
            <v>0</v>
          </cell>
          <cell r="K4022">
            <v>110982.61</v>
          </cell>
          <cell r="L4022">
            <v>0</v>
          </cell>
          <cell r="M4022">
            <v>924.86</v>
          </cell>
          <cell r="N4022">
            <v>924.86</v>
          </cell>
          <cell r="O4022">
            <v>26811.68</v>
          </cell>
          <cell r="P4022">
            <v>84170.93</v>
          </cell>
          <cell r="Q4022">
            <v>554.91</v>
          </cell>
          <cell r="R4022">
            <v>123</v>
          </cell>
          <cell r="S4022">
            <v>821.1</v>
          </cell>
          <cell r="T4022" t="str">
            <v>амортизация (канализация)</v>
          </cell>
          <cell r="U4022">
            <v>69000</v>
          </cell>
          <cell r="V4022">
            <v>19</v>
          </cell>
          <cell r="W4022">
            <v>11</v>
          </cell>
          <cell r="X4022">
            <v>8</v>
          </cell>
          <cell r="Y4022">
            <v>57.894736842105267</v>
          </cell>
          <cell r="Z4022">
            <v>39947.368421052633</v>
          </cell>
          <cell r="AA4022">
            <v>29052.631578947367</v>
          </cell>
          <cell r="AB4022">
            <v>0.34516229746953453</v>
          </cell>
          <cell r="AC4022">
            <v>-72675.597353234654</v>
          </cell>
          <cell r="AD4022">
            <v>-17557.298932182031</v>
          </cell>
          <cell r="AE4022">
            <v>38307.012646765346</v>
          </cell>
          <cell r="AF4022">
            <v>9254.3810678179689</v>
          </cell>
          <cell r="AG4022">
            <v>319.22510538971119</v>
          </cell>
          <cell r="AH4022">
            <v>302.63157894736844</v>
          </cell>
        </row>
        <row r="4023">
          <cell r="A4023">
            <v>7528</v>
          </cell>
          <cell r="B4023" t="str">
            <v>Датчик Эхо-АС-01</v>
          </cell>
          <cell r="C4023">
            <v>10</v>
          </cell>
          <cell r="D4023" t="str">
            <v>10</v>
          </cell>
          <cell r="E4023" t="str">
            <v>11.05.05</v>
          </cell>
          <cell r="F4023" t="str">
            <v/>
          </cell>
          <cell r="G4023" t="str">
            <v xml:space="preserve">  .  .</v>
          </cell>
          <cell r="H4023">
            <v>110982.61</v>
          </cell>
          <cell r="I4023">
            <v>0</v>
          </cell>
          <cell r="J4023">
            <v>0</v>
          </cell>
          <cell r="K4023">
            <v>110982.61</v>
          </cell>
          <cell r="L4023">
            <v>0</v>
          </cell>
          <cell r="M4023">
            <v>924.86</v>
          </cell>
          <cell r="N4023">
            <v>924.86</v>
          </cell>
          <cell r="O4023">
            <v>26811.68</v>
          </cell>
          <cell r="P4023">
            <v>84170.93</v>
          </cell>
          <cell r="Q4023">
            <v>554.91</v>
          </cell>
          <cell r="R4023">
            <v>123</v>
          </cell>
          <cell r="S4023">
            <v>821.1</v>
          </cell>
          <cell r="T4023" t="str">
            <v>амортизация (канализация)</v>
          </cell>
          <cell r="U4023">
            <v>69000</v>
          </cell>
          <cell r="V4023">
            <v>19</v>
          </cell>
          <cell r="W4023">
            <v>11</v>
          </cell>
          <cell r="X4023">
            <v>8</v>
          </cell>
          <cell r="Y4023">
            <v>57.894736842105267</v>
          </cell>
          <cell r="Z4023">
            <v>39947.368421052633</v>
          </cell>
          <cell r="AA4023">
            <v>29052.631578947367</v>
          </cell>
          <cell r="AB4023">
            <v>0.34516229746953453</v>
          </cell>
          <cell r="AC4023">
            <v>-72675.597353234654</v>
          </cell>
          <cell r="AD4023">
            <v>-17557.298932182031</v>
          </cell>
          <cell r="AE4023">
            <v>38307.012646765346</v>
          </cell>
          <cell r="AF4023">
            <v>9254.3810678179689</v>
          </cell>
          <cell r="AG4023">
            <v>319.22510538971119</v>
          </cell>
          <cell r="AH4023">
            <v>302.63157894736844</v>
          </cell>
        </row>
        <row r="4024">
          <cell r="A4024">
            <v>7529</v>
          </cell>
          <cell r="B4024" t="str">
            <v>Датчик Эхо-АС-01</v>
          </cell>
          <cell r="C4024">
            <v>10</v>
          </cell>
          <cell r="D4024" t="str">
            <v>10</v>
          </cell>
          <cell r="E4024" t="str">
            <v>11.05.05</v>
          </cell>
          <cell r="F4024" t="str">
            <v/>
          </cell>
          <cell r="G4024" t="str">
            <v xml:space="preserve">  .  .</v>
          </cell>
          <cell r="H4024">
            <v>110982.61</v>
          </cell>
          <cell r="I4024">
            <v>0</v>
          </cell>
          <cell r="J4024">
            <v>0</v>
          </cell>
          <cell r="K4024">
            <v>110982.61</v>
          </cell>
          <cell r="L4024">
            <v>0</v>
          </cell>
          <cell r="M4024">
            <v>924.86</v>
          </cell>
          <cell r="N4024">
            <v>924.86</v>
          </cell>
          <cell r="O4024">
            <v>26811.68</v>
          </cell>
          <cell r="P4024">
            <v>84170.93</v>
          </cell>
          <cell r="Q4024">
            <v>554.91</v>
          </cell>
          <cell r="R4024">
            <v>123</v>
          </cell>
          <cell r="S4024">
            <v>821.1</v>
          </cell>
          <cell r="T4024" t="str">
            <v>амортизация (канализация)</v>
          </cell>
          <cell r="U4024">
            <v>69000</v>
          </cell>
          <cell r="V4024">
            <v>19</v>
          </cell>
          <cell r="W4024">
            <v>11</v>
          </cell>
          <cell r="X4024">
            <v>8</v>
          </cell>
          <cell r="Y4024">
            <v>57.894736842105267</v>
          </cell>
          <cell r="Z4024">
            <v>39947.368421052633</v>
          </cell>
          <cell r="AA4024">
            <v>29052.631578947367</v>
          </cell>
          <cell r="AB4024">
            <v>0.34516229746953453</v>
          </cell>
          <cell r="AC4024">
            <v>-72675.597353234654</v>
          </cell>
          <cell r="AD4024">
            <v>-17557.298932182031</v>
          </cell>
          <cell r="AE4024">
            <v>38307.012646765346</v>
          </cell>
          <cell r="AF4024">
            <v>9254.3810678179689</v>
          </cell>
          <cell r="AG4024">
            <v>319.22510538971119</v>
          </cell>
          <cell r="AH4024">
            <v>302.63157894736844</v>
          </cell>
        </row>
        <row r="4025">
          <cell r="A4025">
            <v>7530</v>
          </cell>
          <cell r="B4025" t="str">
            <v>Экскаватор ЭО 3323 А М 303 ВМТ</v>
          </cell>
          <cell r="C4025">
            <v>12.5</v>
          </cell>
          <cell r="D4025" t="str">
            <v>8</v>
          </cell>
          <cell r="E4025" t="str">
            <v>11.05.05</v>
          </cell>
          <cell r="F4025" t="str">
            <v>Пневмоход зав № 7508, № дв 607060</v>
          </cell>
          <cell r="G4025" t="str">
            <v>01.01.96</v>
          </cell>
          <cell r="H4025">
            <v>6000000</v>
          </cell>
          <cell r="I4025">
            <v>0</v>
          </cell>
          <cell r="J4025">
            <v>0</v>
          </cell>
          <cell r="K4025">
            <v>6000000</v>
          </cell>
          <cell r="L4025">
            <v>0</v>
          </cell>
          <cell r="M4025">
            <v>62500</v>
          </cell>
          <cell r="N4025">
            <v>62500</v>
          </cell>
          <cell r="O4025">
            <v>1811875</v>
          </cell>
          <cell r="P4025">
            <v>4188125</v>
          </cell>
          <cell r="Q4025">
            <v>30000</v>
          </cell>
          <cell r="R4025">
            <v>123</v>
          </cell>
          <cell r="S4025">
            <v>935</v>
          </cell>
          <cell r="T4025" t="str">
            <v>Амортизация (водопровод)</v>
          </cell>
          <cell r="U4025">
            <v>8350000</v>
          </cell>
          <cell r="V4025">
            <v>41</v>
          </cell>
          <cell r="W4025">
            <v>11</v>
          </cell>
          <cell r="X4025">
            <v>30</v>
          </cell>
          <cell r="Y4025">
            <v>26.829268292682929</v>
          </cell>
          <cell r="Z4025">
            <v>2240243.9024390243</v>
          </cell>
          <cell r="AA4025">
            <v>6109756.0975609757</v>
          </cell>
          <cell r="AB4025">
            <v>1.4588284966568514</v>
          </cell>
          <cell r="AC4025">
            <v>2752970.9799411092</v>
          </cell>
          <cell r="AD4025">
            <v>831339.88238013256</v>
          </cell>
          <cell r="AE4025">
            <v>8752970.9799411092</v>
          </cell>
          <cell r="AF4025">
            <v>2643214.8823801326</v>
          </cell>
          <cell r="AG4025">
            <v>91176.781041053226</v>
          </cell>
          <cell r="AH4025">
            <v>16971.544715447155</v>
          </cell>
        </row>
        <row r="4026">
          <cell r="A4026">
            <v>7531</v>
          </cell>
          <cell r="B4026" t="str">
            <v>Радиоудлинитель телефонного канала ВН-301</v>
          </cell>
          <cell r="C4026">
            <v>4.5</v>
          </cell>
          <cell r="D4026" t="str">
            <v>22</v>
          </cell>
          <cell r="E4026" t="str">
            <v>11.05.05</v>
          </cell>
          <cell r="F4026" t="str">
            <v/>
          </cell>
          <cell r="G4026" t="str">
            <v xml:space="preserve">  .  .</v>
          </cell>
          <cell r="H4026">
            <v>109565.22</v>
          </cell>
          <cell r="I4026">
            <v>0</v>
          </cell>
          <cell r="J4026">
            <v>0</v>
          </cell>
          <cell r="K4026">
            <v>109565.22</v>
          </cell>
          <cell r="L4026">
            <v>0</v>
          </cell>
          <cell r="M4026">
            <v>410.87</v>
          </cell>
          <cell r="N4026">
            <v>410.87</v>
          </cell>
          <cell r="O4026">
            <v>11911.13</v>
          </cell>
          <cell r="P4026">
            <v>97654.09</v>
          </cell>
          <cell r="Q4026">
            <v>547.83000000000004</v>
          </cell>
          <cell r="R4026">
            <v>123</v>
          </cell>
          <cell r="S4026">
            <v>821.1</v>
          </cell>
          <cell r="T4026" t="str">
            <v>Амортизация Водопровод</v>
          </cell>
          <cell r="U4026">
            <v>110000</v>
          </cell>
          <cell r="V4026">
            <v>22</v>
          </cell>
          <cell r="W4026">
            <v>2</v>
          </cell>
          <cell r="X4026">
            <v>20</v>
          </cell>
          <cell r="Y4026">
            <v>9.0909090909090917</v>
          </cell>
          <cell r="Z4026">
            <v>10000</v>
          </cell>
          <cell r="AA4026">
            <v>100000</v>
          </cell>
          <cell r="AB4026">
            <v>1.0240226497425762</v>
          </cell>
          <cell r="AC4026">
            <v>2632.046904028306</v>
          </cell>
          <cell r="AD4026">
            <v>286.13690402829161</v>
          </cell>
          <cell r="AE4026">
            <v>112197.26690402831</v>
          </cell>
          <cell r="AF4026">
            <v>12197.266904028291</v>
          </cell>
          <cell r="AG4026">
            <v>420.73975089010622</v>
          </cell>
          <cell r="AH4026">
            <v>416.66666666666669</v>
          </cell>
        </row>
        <row r="4027">
          <cell r="A4027">
            <v>7533</v>
          </cell>
          <cell r="B4027" t="str">
            <v>Мобильный телефон Nokia</v>
          </cell>
          <cell r="C4027">
            <v>12.5</v>
          </cell>
          <cell r="D4027" t="str">
            <v>8</v>
          </cell>
          <cell r="E4027" t="str">
            <v>01.07.05</v>
          </cell>
          <cell r="F4027" t="str">
            <v/>
          </cell>
          <cell r="G4027" t="str">
            <v xml:space="preserve">  .  .</v>
          </cell>
          <cell r="H4027">
            <v>23913.040000000001</v>
          </cell>
          <cell r="I4027">
            <v>0</v>
          </cell>
          <cell r="J4027">
            <v>0</v>
          </cell>
          <cell r="K4027">
            <v>23913.040000000001</v>
          </cell>
          <cell r="L4027">
            <v>0</v>
          </cell>
          <cell r="M4027">
            <v>249.09</v>
          </cell>
          <cell r="N4027">
            <v>249.09</v>
          </cell>
          <cell r="O4027">
            <v>6722.95</v>
          </cell>
          <cell r="P4027">
            <v>17190.09</v>
          </cell>
          <cell r="Q4027">
            <v>119.57</v>
          </cell>
          <cell r="R4027">
            <v>123</v>
          </cell>
          <cell r="S4027">
            <v>821.1</v>
          </cell>
          <cell r="T4027" t="str">
            <v>амортизация (канализация)</v>
          </cell>
          <cell r="U4027">
            <v>25000</v>
          </cell>
          <cell r="V4027">
            <v>8</v>
          </cell>
          <cell r="W4027">
            <v>2</v>
          </cell>
          <cell r="X4027">
            <v>6</v>
          </cell>
          <cell r="Y4027">
            <v>25</v>
          </cell>
          <cell r="Z4027">
            <v>6250</v>
          </cell>
          <cell r="AA4027">
            <v>18750</v>
          </cell>
          <cell r="AB4027">
            <v>1.0907447255948048</v>
          </cell>
          <cell r="AC4027">
            <v>2169.9822529375924</v>
          </cell>
          <cell r="AD4027">
            <v>610.07225293759348</v>
          </cell>
          <cell r="AE4027">
            <v>26083.022252937593</v>
          </cell>
          <cell r="AF4027">
            <v>7333.0222529375933</v>
          </cell>
          <cell r="AG4027">
            <v>271.69814846809993</v>
          </cell>
          <cell r="AH4027">
            <v>260.41666666666669</v>
          </cell>
        </row>
        <row r="4028">
          <cell r="A4028">
            <v>7534</v>
          </cell>
          <cell r="B4028" t="str">
            <v>Шкаф Ш-1500 с полками</v>
          </cell>
          <cell r="C4028">
            <v>8</v>
          </cell>
          <cell r="D4028" t="str">
            <v>13</v>
          </cell>
          <cell r="E4028" t="str">
            <v>25.07.05</v>
          </cell>
          <cell r="F4028" t="str">
            <v>1500*500*400</v>
          </cell>
          <cell r="G4028" t="str">
            <v xml:space="preserve">  .  .</v>
          </cell>
          <cell r="H4028">
            <v>41056.519999999997</v>
          </cell>
          <cell r="I4028">
            <v>0</v>
          </cell>
          <cell r="J4028">
            <v>0</v>
          </cell>
          <cell r="K4028">
            <v>41056.519999999997</v>
          </cell>
          <cell r="L4028">
            <v>0</v>
          </cell>
          <cell r="M4028">
            <v>273.70999999999998</v>
          </cell>
          <cell r="N4028">
            <v>273.70999999999998</v>
          </cell>
          <cell r="O4028">
            <v>7387.43</v>
          </cell>
          <cell r="P4028">
            <v>33669.089999999997</v>
          </cell>
          <cell r="Q4028">
            <v>205.28</v>
          </cell>
          <cell r="R4028">
            <v>125</v>
          </cell>
          <cell r="S4028">
            <v>821.1</v>
          </cell>
          <cell r="T4028" t="str">
            <v>Амортизация Водопровод</v>
          </cell>
          <cell r="U4028">
            <v>45000</v>
          </cell>
          <cell r="V4028">
            <v>13</v>
          </cell>
          <cell r="W4028">
            <v>2</v>
          </cell>
          <cell r="X4028">
            <v>11</v>
          </cell>
          <cell r="Y4028">
            <v>15.384615384615385</v>
          </cell>
          <cell r="Z4028">
            <v>6923.0769230769238</v>
          </cell>
          <cell r="AA4028">
            <v>38076.923076923078</v>
          </cell>
          <cell r="AB4028">
            <v>1.1309163115760801</v>
          </cell>
          <cell r="AC4028">
            <v>5374.9681645495657</v>
          </cell>
          <cell r="AD4028">
            <v>967.13508762648053</v>
          </cell>
          <cell r="AE4028">
            <v>46431.488164549562</v>
          </cell>
          <cell r="AF4028">
            <v>8354.5650876264808</v>
          </cell>
          <cell r="AG4028">
            <v>309.54325443033042</v>
          </cell>
          <cell r="AH4028">
            <v>288.46153846153845</v>
          </cell>
        </row>
        <row r="4029">
          <cell r="A4029">
            <v>7535</v>
          </cell>
          <cell r="B4029" t="str">
            <v>Шкаф Ш-1500 с полками</v>
          </cell>
          <cell r="C4029">
            <v>8</v>
          </cell>
          <cell r="D4029" t="str">
            <v>13</v>
          </cell>
          <cell r="E4029" t="str">
            <v>25.07.05</v>
          </cell>
          <cell r="F4029" t="str">
            <v>1500*500*400</v>
          </cell>
          <cell r="G4029" t="str">
            <v xml:space="preserve">  .  .</v>
          </cell>
          <cell r="H4029">
            <v>41056.519999999997</v>
          </cell>
          <cell r="I4029">
            <v>0</v>
          </cell>
          <cell r="J4029">
            <v>0</v>
          </cell>
          <cell r="K4029">
            <v>41056.519999999997</v>
          </cell>
          <cell r="L4029">
            <v>0</v>
          </cell>
          <cell r="M4029">
            <v>273.70999999999998</v>
          </cell>
          <cell r="N4029">
            <v>273.70999999999998</v>
          </cell>
          <cell r="O4029">
            <v>7387.43</v>
          </cell>
          <cell r="P4029">
            <v>33669.089999999997</v>
          </cell>
          <cell r="Q4029">
            <v>205.28</v>
          </cell>
          <cell r="R4029">
            <v>125</v>
          </cell>
          <cell r="S4029">
            <v>821.1</v>
          </cell>
          <cell r="T4029" t="str">
            <v>амортизация (канализация)</v>
          </cell>
          <cell r="U4029">
            <v>45000</v>
          </cell>
          <cell r="V4029">
            <v>13</v>
          </cell>
          <cell r="W4029">
            <v>2</v>
          </cell>
          <cell r="X4029">
            <v>11</v>
          </cell>
          <cell r="Y4029">
            <v>15.384615384615385</v>
          </cell>
          <cell r="Z4029">
            <v>6923.0769230769238</v>
          </cell>
          <cell r="AA4029">
            <v>38076.923076923078</v>
          </cell>
          <cell r="AB4029">
            <v>1.1309163115760801</v>
          </cell>
          <cell r="AC4029">
            <v>5374.9681645495657</v>
          </cell>
          <cell r="AD4029">
            <v>967.13508762648053</v>
          </cell>
          <cell r="AE4029">
            <v>46431.488164549562</v>
          </cell>
          <cell r="AF4029">
            <v>8354.5650876264808</v>
          </cell>
          <cell r="AG4029">
            <v>309.54325443033042</v>
          </cell>
          <cell r="AH4029">
            <v>288.46153846153845</v>
          </cell>
        </row>
        <row r="4030">
          <cell r="A4030">
            <v>7536</v>
          </cell>
          <cell r="B4030" t="str">
            <v>Шкаф металлический Ш-600 Standart 600*400*350 (Эталон)</v>
          </cell>
          <cell r="C4030">
            <v>8</v>
          </cell>
          <cell r="D4030" t="str">
            <v>13</v>
          </cell>
          <cell r="E4030" t="str">
            <v>11.05.05</v>
          </cell>
          <cell r="F4030" t="str">
            <v/>
          </cell>
          <cell r="G4030" t="str">
            <v xml:space="preserve">  .  .</v>
          </cell>
          <cell r="H4030">
            <v>15689.42</v>
          </cell>
          <cell r="I4030">
            <v>0</v>
          </cell>
          <cell r="J4030">
            <v>0</v>
          </cell>
          <cell r="K4030">
            <v>15689.42</v>
          </cell>
          <cell r="L4030">
            <v>0</v>
          </cell>
          <cell r="M4030">
            <v>104.6</v>
          </cell>
          <cell r="N4030">
            <v>104.6</v>
          </cell>
          <cell r="O4030">
            <v>3032.34</v>
          </cell>
          <cell r="P4030">
            <v>12657.08</v>
          </cell>
          <cell r="Q4030">
            <v>78.45</v>
          </cell>
          <cell r="R4030">
            <v>125</v>
          </cell>
          <cell r="S4030">
            <v>821.1</v>
          </cell>
          <cell r="T4030" t="str">
            <v>Амортизация Водопровод</v>
          </cell>
          <cell r="U4030">
            <v>11300</v>
          </cell>
          <cell r="V4030">
            <v>13</v>
          </cell>
          <cell r="W4030">
            <v>2</v>
          </cell>
          <cell r="X4030">
            <v>11</v>
          </cell>
          <cell r="Y4030">
            <v>15.384615384615385</v>
          </cell>
          <cell r="Z4030">
            <v>1738.4615384615386</v>
          </cell>
          <cell r="AA4030">
            <v>9561.538461538461</v>
          </cell>
          <cell r="AB4030">
            <v>0.75543004085764343</v>
          </cell>
          <cell r="AC4030">
            <v>-3837.1608083672727</v>
          </cell>
          <cell r="AD4030">
            <v>-741.61926990573374</v>
          </cell>
          <cell r="AE4030">
            <v>11852.259191632727</v>
          </cell>
          <cell r="AF4030">
            <v>2290.7207300942664</v>
          </cell>
          <cell r="AG4030">
            <v>79.01506127755151</v>
          </cell>
          <cell r="AH4030">
            <v>72.435897435897445</v>
          </cell>
        </row>
        <row r="4031">
          <cell r="A4031">
            <v>7537</v>
          </cell>
          <cell r="B4031" t="str">
            <v>Шкаф металлический Ш-600 Standart 600*400*350 (Эталон)</v>
          </cell>
          <cell r="C4031">
            <v>8</v>
          </cell>
          <cell r="D4031" t="str">
            <v>13</v>
          </cell>
          <cell r="E4031" t="str">
            <v>11.05.05</v>
          </cell>
          <cell r="F4031" t="str">
            <v/>
          </cell>
          <cell r="G4031" t="str">
            <v xml:space="preserve">  .  .</v>
          </cell>
          <cell r="H4031">
            <v>15689.42</v>
          </cell>
          <cell r="I4031">
            <v>0</v>
          </cell>
          <cell r="J4031">
            <v>0</v>
          </cell>
          <cell r="K4031">
            <v>15689.42</v>
          </cell>
          <cell r="L4031">
            <v>0</v>
          </cell>
          <cell r="M4031">
            <v>104.6</v>
          </cell>
          <cell r="N4031">
            <v>104.6</v>
          </cell>
          <cell r="O4031">
            <v>3032.34</v>
          </cell>
          <cell r="P4031">
            <v>12657.08</v>
          </cell>
          <cell r="Q4031">
            <v>78.45</v>
          </cell>
          <cell r="R4031">
            <v>125</v>
          </cell>
          <cell r="S4031">
            <v>821.1</v>
          </cell>
          <cell r="T4031" t="str">
            <v>амортизация (канализация)</v>
          </cell>
          <cell r="U4031">
            <v>11300</v>
          </cell>
          <cell r="V4031">
            <v>13</v>
          </cell>
          <cell r="W4031">
            <v>2</v>
          </cell>
          <cell r="X4031">
            <v>11</v>
          </cell>
          <cell r="Y4031">
            <v>15.384615384615385</v>
          </cell>
          <cell r="Z4031">
            <v>1738.4615384615386</v>
          </cell>
          <cell r="AA4031">
            <v>9561.538461538461</v>
          </cell>
          <cell r="AB4031">
            <v>0.75543004085764343</v>
          </cell>
          <cell r="AC4031">
            <v>-3837.1608083672727</v>
          </cell>
          <cell r="AD4031">
            <v>-741.61926990573374</v>
          </cell>
          <cell r="AE4031">
            <v>11852.259191632727</v>
          </cell>
          <cell r="AF4031">
            <v>2290.7207300942664</v>
          </cell>
          <cell r="AG4031">
            <v>79.01506127755151</v>
          </cell>
          <cell r="AH4031">
            <v>72.435897435897445</v>
          </cell>
        </row>
        <row r="4032">
          <cell r="A4032">
            <v>7538</v>
          </cell>
          <cell r="B4032" t="str">
            <v>Кресло Министр SPA</v>
          </cell>
          <cell r="C4032">
            <v>10</v>
          </cell>
          <cell r="D4032" t="str">
            <v>10</v>
          </cell>
          <cell r="E4032" t="str">
            <v>17.06.05</v>
          </cell>
          <cell r="F4032" t="str">
            <v/>
          </cell>
          <cell r="G4032" t="str">
            <v xml:space="preserve">  .  .</v>
          </cell>
          <cell r="H4032">
            <v>24191.3</v>
          </cell>
          <cell r="I4032">
            <v>0</v>
          </cell>
          <cell r="J4032">
            <v>0</v>
          </cell>
          <cell r="K4032">
            <v>24191.3</v>
          </cell>
          <cell r="L4032">
            <v>0</v>
          </cell>
          <cell r="M4032">
            <v>201.59</v>
          </cell>
          <cell r="N4032">
            <v>201.59</v>
          </cell>
          <cell r="O4032">
            <v>5642.52</v>
          </cell>
          <cell r="P4032">
            <v>18548.78</v>
          </cell>
          <cell r="Q4032">
            <v>120.96</v>
          </cell>
          <cell r="R4032">
            <v>125</v>
          </cell>
          <cell r="S4032">
            <v>821.1</v>
          </cell>
          <cell r="T4032" t="str">
            <v>Амортизация Водопровод</v>
          </cell>
          <cell r="U4032">
            <v>27130</v>
          </cell>
          <cell r="V4032">
            <v>9</v>
          </cell>
          <cell r="W4032">
            <v>2</v>
          </cell>
          <cell r="X4032">
            <v>7</v>
          </cell>
          <cell r="Y4032">
            <v>22.222222222222221</v>
          </cell>
          <cell r="Z4032">
            <v>6028.8888888888887</v>
          </cell>
          <cell r="AA4032">
            <v>21101.111111111109</v>
          </cell>
          <cell r="AB4032">
            <v>1.137601023415616</v>
          </cell>
          <cell r="AC4032">
            <v>3328.7476377541898</v>
          </cell>
          <cell r="AD4032">
            <v>776.41652664308185</v>
          </cell>
          <cell r="AE4032">
            <v>27520.047637754189</v>
          </cell>
          <cell r="AF4032">
            <v>6418.9365266430823</v>
          </cell>
          <cell r="AG4032">
            <v>229.33373031461826</v>
          </cell>
          <cell r="AH4032">
            <v>251.2037037037037</v>
          </cell>
        </row>
        <row r="4033">
          <cell r="A4033">
            <v>7539</v>
          </cell>
          <cell r="B4033" t="str">
            <v>Стол приставка EB 9W000-XXX</v>
          </cell>
          <cell r="C4033">
            <v>10</v>
          </cell>
          <cell r="D4033" t="str">
            <v>10</v>
          </cell>
          <cell r="E4033" t="str">
            <v>17.06.05</v>
          </cell>
          <cell r="F4033" t="str">
            <v/>
          </cell>
          <cell r="G4033" t="str">
            <v xml:space="preserve">  .  .</v>
          </cell>
          <cell r="H4033">
            <v>14480.87</v>
          </cell>
          <cell r="I4033">
            <v>0</v>
          </cell>
          <cell r="J4033">
            <v>0</v>
          </cell>
          <cell r="K4033">
            <v>14480.87</v>
          </cell>
          <cell r="L4033">
            <v>0</v>
          </cell>
          <cell r="M4033">
            <v>120.67</v>
          </cell>
          <cell r="N4033">
            <v>120.67</v>
          </cell>
          <cell r="O4033">
            <v>3377.56</v>
          </cell>
          <cell r="P4033">
            <v>11103.31</v>
          </cell>
          <cell r="Q4033">
            <v>72.400000000000006</v>
          </cell>
          <cell r="R4033">
            <v>125</v>
          </cell>
          <cell r="S4033">
            <v>821.1</v>
          </cell>
          <cell r="T4033" t="str">
            <v>амортизация (канализация)</v>
          </cell>
          <cell r="U4033">
            <v>10900</v>
          </cell>
          <cell r="V4033">
            <v>10</v>
          </cell>
          <cell r="W4033">
            <v>2</v>
          </cell>
          <cell r="X4033">
            <v>8</v>
          </cell>
          <cell r="Y4033">
            <v>20</v>
          </cell>
          <cell r="Z4033">
            <v>2180</v>
          </cell>
          <cell r="AA4033">
            <v>8720</v>
          </cell>
          <cell r="AB4033">
            <v>0.78535139521458019</v>
          </cell>
          <cell r="AC4033">
            <v>-3108.2985415790426</v>
          </cell>
          <cell r="AD4033">
            <v>-724.9885415790427</v>
          </cell>
          <cell r="AE4033">
            <v>11372.571458420958</v>
          </cell>
          <cell r="AF4033">
            <v>2652.5714584209572</v>
          </cell>
          <cell r="AG4033">
            <v>94.771428820174648</v>
          </cell>
          <cell r="AH4033">
            <v>90.833333333333329</v>
          </cell>
        </row>
        <row r="4034">
          <cell r="A4034">
            <v>7540</v>
          </cell>
          <cell r="B4034" t="str">
            <v>Уголок 60х90 ЕВ 056-ХХ</v>
          </cell>
          <cell r="C4034">
            <v>10</v>
          </cell>
          <cell r="D4034" t="str">
            <v>10</v>
          </cell>
          <cell r="E4034" t="str">
            <v>17.06.05</v>
          </cell>
          <cell r="F4034" t="str">
            <v/>
          </cell>
          <cell r="G4034" t="str">
            <v xml:space="preserve">  .  .</v>
          </cell>
          <cell r="H4034">
            <v>12106.96</v>
          </cell>
          <cell r="I4034">
            <v>0</v>
          </cell>
          <cell r="J4034">
            <v>0</v>
          </cell>
          <cell r="K4034">
            <v>12106.96</v>
          </cell>
          <cell r="L4034">
            <v>0</v>
          </cell>
          <cell r="M4034">
            <v>100.89</v>
          </cell>
          <cell r="N4034">
            <v>100.89</v>
          </cell>
          <cell r="O4034">
            <v>2823.92</v>
          </cell>
          <cell r="P4034">
            <v>9283.0400000000009</v>
          </cell>
          <cell r="Q4034">
            <v>60.53</v>
          </cell>
          <cell r="R4034">
            <v>125</v>
          </cell>
          <cell r="S4034">
            <v>821.1</v>
          </cell>
          <cell r="T4034" t="str">
            <v>Амортизация Водопровод</v>
          </cell>
          <cell r="U4034">
            <v>14000</v>
          </cell>
          <cell r="V4034">
            <v>10</v>
          </cell>
          <cell r="W4034">
            <v>2</v>
          </cell>
          <cell r="X4034">
            <v>8</v>
          </cell>
          <cell r="Y4034">
            <v>20</v>
          </cell>
          <cell r="Z4034">
            <v>2800</v>
          </cell>
          <cell r="AA4034">
            <v>11200</v>
          </cell>
          <cell r="AB4034">
            <v>1.2065013185335838</v>
          </cell>
          <cell r="AC4034">
            <v>2500.1032034333566</v>
          </cell>
          <cell r="AD4034">
            <v>583.14320343335794</v>
          </cell>
          <cell r="AE4034">
            <v>14607.063203433356</v>
          </cell>
          <cell r="AF4034">
            <v>3407.063203433358</v>
          </cell>
          <cell r="AG4034">
            <v>121.72552669527796</v>
          </cell>
          <cell r="AH4034">
            <v>116.66666666666667</v>
          </cell>
        </row>
        <row r="4035">
          <cell r="A4035">
            <v>7541</v>
          </cell>
          <cell r="B4035" t="str">
            <v>Конференц стол приставка ЕВ-1К00-ХХХХ</v>
          </cell>
          <cell r="C4035">
            <v>10</v>
          </cell>
          <cell r="D4035" t="str">
            <v>10</v>
          </cell>
          <cell r="E4035" t="str">
            <v>17.06.05</v>
          </cell>
          <cell r="F4035" t="str">
            <v/>
          </cell>
          <cell r="G4035" t="str">
            <v xml:space="preserve">  .  .</v>
          </cell>
          <cell r="H4035">
            <v>18753.91</v>
          </cell>
          <cell r="I4035">
            <v>0</v>
          </cell>
          <cell r="J4035">
            <v>0</v>
          </cell>
          <cell r="K4035">
            <v>18753.91</v>
          </cell>
          <cell r="L4035">
            <v>0</v>
          </cell>
          <cell r="M4035">
            <v>156.28</v>
          </cell>
          <cell r="N4035">
            <v>156.28</v>
          </cell>
          <cell r="O4035">
            <v>4374.28</v>
          </cell>
          <cell r="P4035">
            <v>14379.63</v>
          </cell>
          <cell r="Q4035">
            <v>93.77</v>
          </cell>
          <cell r="R4035">
            <v>125</v>
          </cell>
          <cell r="S4035">
            <v>821.1</v>
          </cell>
          <cell r="T4035" t="str">
            <v>амортизация (канализация)</v>
          </cell>
          <cell r="U4035">
            <v>20000</v>
          </cell>
          <cell r="V4035">
            <v>10</v>
          </cell>
          <cell r="W4035">
            <v>2</v>
          </cell>
          <cell r="X4035">
            <v>8</v>
          </cell>
          <cell r="Y4035">
            <v>20</v>
          </cell>
          <cell r="Z4035">
            <v>4000</v>
          </cell>
          <cell r="AA4035">
            <v>16000</v>
          </cell>
          <cell r="AB4035">
            <v>1.1126850969044406</v>
          </cell>
          <cell r="AC4035">
            <v>2113.2861656871573</v>
          </cell>
          <cell r="AD4035">
            <v>492.91616568715654</v>
          </cell>
          <cell r="AE4035">
            <v>20867.196165687157</v>
          </cell>
          <cell r="AF4035">
            <v>4867.1961656871563</v>
          </cell>
          <cell r="AG4035">
            <v>173.89330138072629</v>
          </cell>
          <cell r="AH4035">
            <v>166.66666666666666</v>
          </cell>
        </row>
        <row r="4036">
          <cell r="A4036">
            <v>7543</v>
          </cell>
          <cell r="B4036" t="str">
            <v>Насос К 100-65-250 с эл. дв. 45х3000 об/мин</v>
          </cell>
          <cell r="C4036">
            <v>12.5</v>
          </cell>
          <cell r="D4036" t="str">
            <v>8</v>
          </cell>
          <cell r="E4036" t="str">
            <v>17.06.05</v>
          </cell>
          <cell r="F4036" t="str">
            <v/>
          </cell>
          <cell r="G4036" t="str">
            <v xml:space="preserve">  .  .</v>
          </cell>
          <cell r="H4036">
            <v>269791.3</v>
          </cell>
          <cell r="I4036">
            <v>0</v>
          </cell>
          <cell r="J4036">
            <v>0</v>
          </cell>
          <cell r="K4036">
            <v>269791.3</v>
          </cell>
          <cell r="L4036">
            <v>0</v>
          </cell>
          <cell r="M4036">
            <v>2810.33</v>
          </cell>
          <cell r="N4036">
            <v>2810.33</v>
          </cell>
          <cell r="O4036">
            <v>78661.119999999995</v>
          </cell>
          <cell r="P4036">
            <v>191130.18</v>
          </cell>
          <cell r="Q4036">
            <v>1348.96</v>
          </cell>
          <cell r="R4036">
            <v>123</v>
          </cell>
          <cell r="S4036">
            <v>935</v>
          </cell>
          <cell r="T4036" t="str">
            <v>Амортизация Очистка сточной жидкости</v>
          </cell>
          <cell r="U4036">
            <v>150000</v>
          </cell>
          <cell r="V4036">
            <v>15</v>
          </cell>
          <cell r="W4036">
            <v>2</v>
          </cell>
          <cell r="X4036">
            <v>13</v>
          </cell>
          <cell r="Y4036">
            <v>13.333333333333334</v>
          </cell>
          <cell r="Z4036">
            <v>20000</v>
          </cell>
          <cell r="AA4036">
            <v>130000</v>
          </cell>
          <cell r="AB4036">
            <v>0.68016469193928453</v>
          </cell>
          <cell r="AC4036">
            <v>-86288.783547600906</v>
          </cell>
          <cell r="AD4036">
            <v>-25158.603547600906</v>
          </cell>
          <cell r="AE4036">
            <v>183502.51645239908</v>
          </cell>
          <cell r="AF4036">
            <v>53502.51645239909</v>
          </cell>
          <cell r="AG4036">
            <v>1911.4845463791571</v>
          </cell>
          <cell r="AH4036">
            <v>833.33333333333337</v>
          </cell>
        </row>
        <row r="4037">
          <cell r="A4037">
            <v>7544</v>
          </cell>
          <cell r="B4037" t="str">
            <v>Насос ЭЦВ 5-4-125</v>
          </cell>
          <cell r="C4037">
            <v>12.5</v>
          </cell>
          <cell r="D4037" t="str">
            <v>8</v>
          </cell>
          <cell r="E4037" t="str">
            <v>27.06.05</v>
          </cell>
          <cell r="F4037" t="str">
            <v/>
          </cell>
          <cell r="G4037" t="str">
            <v xml:space="preserve">  .  .</v>
          </cell>
          <cell r="H4037">
            <v>55000</v>
          </cell>
          <cell r="I4037">
            <v>0</v>
          </cell>
          <cell r="J4037">
            <v>0</v>
          </cell>
          <cell r="K4037">
            <v>55000</v>
          </cell>
          <cell r="L4037">
            <v>0</v>
          </cell>
          <cell r="M4037">
            <v>572.91999999999996</v>
          </cell>
          <cell r="N4037">
            <v>572.91999999999996</v>
          </cell>
          <cell r="O4037">
            <v>16036.02</v>
          </cell>
          <cell r="P4037">
            <v>38963.980000000003</v>
          </cell>
          <cell r="Q4037">
            <v>275</v>
          </cell>
          <cell r="R4037">
            <v>123</v>
          </cell>
          <cell r="S4037">
            <v>935</v>
          </cell>
          <cell r="T4037" t="str">
            <v>амортизация (Очистка воды)</v>
          </cell>
          <cell r="U4037">
            <v>60000</v>
          </cell>
          <cell r="V4037">
            <v>8</v>
          </cell>
          <cell r="W4037">
            <v>2</v>
          </cell>
          <cell r="X4037">
            <v>6</v>
          </cell>
          <cell r="Y4037">
            <v>25</v>
          </cell>
          <cell r="Z4037">
            <v>15000</v>
          </cell>
          <cell r="AA4037">
            <v>45000</v>
          </cell>
          <cell r="AB4037">
            <v>1.1549128194809666</v>
          </cell>
          <cell r="AC4037">
            <v>8520.2050714531651</v>
          </cell>
          <cell r="AD4037">
            <v>2484.1850714531683</v>
          </cell>
          <cell r="AE4037">
            <v>63520.205071453165</v>
          </cell>
          <cell r="AF4037">
            <v>18520.205071453169</v>
          </cell>
          <cell r="AG4037">
            <v>661.66880282763714</v>
          </cell>
          <cell r="AH4037">
            <v>625</v>
          </cell>
        </row>
        <row r="4038">
          <cell r="A4038">
            <v>7545</v>
          </cell>
          <cell r="B4038" t="str">
            <v>Пульт управления "Высота"</v>
          </cell>
          <cell r="C4038">
            <v>12.5</v>
          </cell>
          <cell r="D4038" t="str">
            <v>8</v>
          </cell>
          <cell r="E4038" t="str">
            <v>27.06.05</v>
          </cell>
          <cell r="F4038" t="str">
            <v/>
          </cell>
          <cell r="G4038" t="str">
            <v xml:space="preserve">  .  .</v>
          </cell>
          <cell r="H4038">
            <v>33000</v>
          </cell>
          <cell r="I4038">
            <v>0</v>
          </cell>
          <cell r="J4038">
            <v>0</v>
          </cell>
          <cell r="K4038">
            <v>33000</v>
          </cell>
          <cell r="L4038">
            <v>0</v>
          </cell>
          <cell r="M4038">
            <v>343.75</v>
          </cell>
          <cell r="N4038">
            <v>343.75</v>
          </cell>
          <cell r="O4038">
            <v>9621.56</v>
          </cell>
          <cell r="P4038">
            <v>23378.44</v>
          </cell>
          <cell r="Q4038">
            <v>165</v>
          </cell>
          <cell r="R4038">
            <v>123</v>
          </cell>
          <cell r="S4038">
            <v>935</v>
          </cell>
          <cell r="T4038" t="str">
            <v>амортизация (Очистка воды)</v>
          </cell>
          <cell r="U4038">
            <v>30000</v>
          </cell>
          <cell r="V4038">
            <v>15</v>
          </cell>
          <cell r="W4038">
            <v>9</v>
          </cell>
          <cell r="X4038">
            <v>6</v>
          </cell>
          <cell r="Y4038">
            <v>60</v>
          </cell>
          <cell r="Z4038">
            <v>18000</v>
          </cell>
          <cell r="AA4038">
            <v>12000</v>
          </cell>
          <cell r="AB4038">
            <v>0.5132934447294174</v>
          </cell>
          <cell r="AC4038">
            <v>-16061.316323929226</v>
          </cell>
          <cell r="AD4038">
            <v>-4682.8763239292266</v>
          </cell>
          <cell r="AE4038">
            <v>16938.683676070774</v>
          </cell>
          <cell r="AF4038">
            <v>4938.6836760707729</v>
          </cell>
          <cell r="AG4038">
            <v>176.44462162573723</v>
          </cell>
          <cell r="AH4038">
            <v>166.66666666666666</v>
          </cell>
        </row>
        <row r="4039">
          <cell r="A4039">
            <v>7546</v>
          </cell>
          <cell r="B4039" t="str">
            <v>Компьютер: M/B MSI P 4MAM2-V, FDD 3.5 Panasonic, корпус АТХ, клавиатура КМЕ, мышь КМЕ, коврик</v>
          </cell>
          <cell r="C4039">
            <v>25</v>
          </cell>
          <cell r="D4039" t="str">
            <v>4</v>
          </cell>
          <cell r="E4039" t="str">
            <v>27.06.05</v>
          </cell>
          <cell r="F4039" t="str">
            <v/>
          </cell>
          <cell r="G4039" t="str">
            <v xml:space="preserve">  .  .</v>
          </cell>
          <cell r="H4039">
            <v>48434.78</v>
          </cell>
          <cell r="I4039">
            <v>0</v>
          </cell>
          <cell r="J4039">
            <v>0</v>
          </cell>
          <cell r="K4039">
            <v>48434.78</v>
          </cell>
          <cell r="L4039">
            <v>0</v>
          </cell>
          <cell r="M4039">
            <v>1009.06</v>
          </cell>
          <cell r="N4039">
            <v>1009.06</v>
          </cell>
          <cell r="O4039">
            <v>28243.58</v>
          </cell>
          <cell r="P4039">
            <v>20191.2</v>
          </cell>
          <cell r="Q4039">
            <v>242.17</v>
          </cell>
          <cell r="R4039">
            <v>123</v>
          </cell>
          <cell r="S4039">
            <v>821.1</v>
          </cell>
          <cell r="T4039" t="str">
            <v>Амортизация Водопровод</v>
          </cell>
          <cell r="U4039">
            <v>62000</v>
          </cell>
          <cell r="V4039">
            <v>4</v>
          </cell>
          <cell r="W4039">
            <v>2</v>
          </cell>
          <cell r="X4039">
            <v>2</v>
          </cell>
          <cell r="Y4039">
            <v>50</v>
          </cell>
          <cell r="Z4039">
            <v>31000</v>
          </cell>
          <cell r="AA4039">
            <v>31000</v>
          </cell>
          <cell r="AB4039">
            <v>1.5353223186338603</v>
          </cell>
          <cell r="AC4039">
            <v>25928.21873212092</v>
          </cell>
          <cell r="AD4039">
            <v>15119.418732120925</v>
          </cell>
          <cell r="AE4039">
            <v>74362.998732120919</v>
          </cell>
          <cell r="AF4039">
            <v>43362.998732120926</v>
          </cell>
          <cell r="AG4039">
            <v>1549.2291402525191</v>
          </cell>
          <cell r="AH4039">
            <v>1291.6666666666667</v>
          </cell>
        </row>
        <row r="4040">
          <cell r="A4040">
            <v>7547</v>
          </cell>
          <cell r="B4040" t="str">
            <v>Компьютер: M/B MSI P 4MAM2-V, FDD 3.5 Panasonic, корпус АТХ, клавиатура КМЕ, мышь КМЕ, коврик</v>
          </cell>
          <cell r="C4040">
            <v>30</v>
          </cell>
          <cell r="D4040" t="str">
            <v>3</v>
          </cell>
          <cell r="E4040" t="str">
            <v>17.06.05</v>
          </cell>
          <cell r="F4040" t="str">
            <v/>
          </cell>
          <cell r="G4040" t="str">
            <v xml:space="preserve">  .  .</v>
          </cell>
          <cell r="H4040">
            <v>48434.78</v>
          </cell>
          <cell r="I4040">
            <v>0</v>
          </cell>
          <cell r="J4040">
            <v>0</v>
          </cell>
          <cell r="K4040">
            <v>48434.78</v>
          </cell>
          <cell r="L4040">
            <v>0</v>
          </cell>
          <cell r="M4040">
            <v>1210.8699999999999</v>
          </cell>
          <cell r="N4040">
            <v>1210.8699999999999</v>
          </cell>
          <cell r="O4040">
            <v>33892.26</v>
          </cell>
          <cell r="P4040">
            <v>14542.52</v>
          </cell>
          <cell r="Q4040">
            <v>242.17</v>
          </cell>
          <cell r="R4040">
            <v>123</v>
          </cell>
          <cell r="S4040">
            <v>821.1</v>
          </cell>
          <cell r="T4040" t="str">
            <v>Амортизация Водопровод</v>
          </cell>
          <cell r="U4040">
            <v>62000</v>
          </cell>
          <cell r="V4040">
            <v>3</v>
          </cell>
          <cell r="W4040">
            <v>2</v>
          </cell>
          <cell r="X4040">
            <v>1</v>
          </cell>
          <cell r="Y4040">
            <v>66.666666666666657</v>
          </cell>
          <cell r="Z4040">
            <v>41333.333333333321</v>
          </cell>
          <cell r="AA4040">
            <v>20666.666666666679</v>
          </cell>
          <cell r="AB4040">
            <v>1.421120044302272</v>
          </cell>
          <cell r="AC4040">
            <v>20396.856699370794</v>
          </cell>
          <cell r="AD4040">
            <v>14272.710032704119</v>
          </cell>
          <cell r="AE4040">
            <v>68831.636699370792</v>
          </cell>
          <cell r="AF4040">
            <v>48164.970032704121</v>
          </cell>
          <cell r="AG4040">
            <v>1720.7909174842698</v>
          </cell>
          <cell r="AH4040">
            <v>1722.2222222222224</v>
          </cell>
        </row>
        <row r="4041">
          <cell r="A4041">
            <v>7548</v>
          </cell>
          <cell r="B4041" t="str">
            <v>Компьютер: M/B MSI P 4MAM2-V, FDD 3.5 Panasonic, корпус АТХ, клавиатура КМЕ, мышь КМЕ, коврик</v>
          </cell>
          <cell r="C4041">
            <v>30</v>
          </cell>
          <cell r="D4041" t="str">
            <v>3</v>
          </cell>
          <cell r="E4041" t="str">
            <v>17.06.05</v>
          </cell>
          <cell r="F4041" t="str">
            <v/>
          </cell>
          <cell r="G4041" t="str">
            <v xml:space="preserve">  .  .</v>
          </cell>
          <cell r="H4041">
            <v>48434.78</v>
          </cell>
          <cell r="I4041">
            <v>0</v>
          </cell>
          <cell r="J4041">
            <v>0</v>
          </cell>
          <cell r="K4041">
            <v>48434.78</v>
          </cell>
          <cell r="L4041">
            <v>0</v>
          </cell>
          <cell r="M4041">
            <v>1210.8699999999999</v>
          </cell>
          <cell r="N4041">
            <v>1210.8699999999999</v>
          </cell>
          <cell r="O4041">
            <v>33892.26</v>
          </cell>
          <cell r="P4041">
            <v>14542.52</v>
          </cell>
          <cell r="Q4041">
            <v>242.17</v>
          </cell>
          <cell r="R4041">
            <v>123</v>
          </cell>
          <cell r="S4041">
            <v>821.1</v>
          </cell>
          <cell r="T4041" t="str">
            <v>амортизация (канализация)</v>
          </cell>
          <cell r="U4041">
            <v>62000</v>
          </cell>
          <cell r="V4041">
            <v>3</v>
          </cell>
          <cell r="W4041">
            <v>2</v>
          </cell>
          <cell r="X4041">
            <v>1</v>
          </cell>
          <cell r="Y4041">
            <v>66.666666666666657</v>
          </cell>
          <cell r="Z4041">
            <v>41333.333333333321</v>
          </cell>
          <cell r="AA4041">
            <v>20666.666666666679</v>
          </cell>
          <cell r="AB4041">
            <v>1.421120044302272</v>
          </cell>
          <cell r="AC4041">
            <v>20396.856699370794</v>
          </cell>
          <cell r="AD4041">
            <v>14272.710032704119</v>
          </cell>
          <cell r="AE4041">
            <v>68831.636699370792</v>
          </cell>
          <cell r="AF4041">
            <v>48164.970032704121</v>
          </cell>
          <cell r="AG4041">
            <v>1720.7909174842698</v>
          </cell>
          <cell r="AH4041">
            <v>1722.2222222222224</v>
          </cell>
        </row>
        <row r="4042">
          <cell r="A4042">
            <v>7549</v>
          </cell>
          <cell r="B4042" t="str">
            <v>Принтер Canon LBP 1120</v>
          </cell>
          <cell r="C4042">
            <v>14.3</v>
          </cell>
          <cell r="D4042" t="str">
            <v>7</v>
          </cell>
          <cell r="E4042" t="str">
            <v>27.06.05</v>
          </cell>
          <cell r="F4042" t="str">
            <v/>
          </cell>
          <cell r="G4042" t="str">
            <v xml:space="preserve">  .  .</v>
          </cell>
          <cell r="H4042">
            <v>19304.349999999999</v>
          </cell>
          <cell r="I4042">
            <v>0</v>
          </cell>
          <cell r="J4042">
            <v>0</v>
          </cell>
          <cell r="K4042">
            <v>19304.349999999999</v>
          </cell>
          <cell r="L4042">
            <v>0</v>
          </cell>
          <cell r="M4042">
            <v>230.04</v>
          </cell>
          <cell r="N4042">
            <v>230.04</v>
          </cell>
          <cell r="O4042">
            <v>6438.82</v>
          </cell>
          <cell r="P4042">
            <v>12865.53</v>
          </cell>
          <cell r="Q4042">
            <v>96.52</v>
          </cell>
          <cell r="R4042">
            <v>123</v>
          </cell>
          <cell r="S4042">
            <v>821.1</v>
          </cell>
          <cell r="T4042" t="str">
            <v>амортизация (канализация)</v>
          </cell>
          <cell r="U4042">
            <v>21000</v>
          </cell>
          <cell r="V4042">
            <v>9</v>
          </cell>
          <cell r="W4042">
            <v>2</v>
          </cell>
          <cell r="X4042">
            <v>7</v>
          </cell>
          <cell r="Y4042">
            <v>22.222222222222221</v>
          </cell>
          <cell r="Z4042">
            <v>4666.6666666666661</v>
          </cell>
          <cell r="AA4042">
            <v>16333.333333333334</v>
          </cell>
          <cell r="AB4042">
            <v>1.2695422056715373</v>
          </cell>
          <cell r="AC4042">
            <v>5203.3370780553414</v>
          </cell>
          <cell r="AD4042">
            <v>1735.5337447220081</v>
          </cell>
          <cell r="AE4042">
            <v>24507.68707805534</v>
          </cell>
          <cell r="AF4042">
            <v>8174.3537447220078</v>
          </cell>
          <cell r="AG4042">
            <v>292.04993768015947</v>
          </cell>
          <cell r="AH4042">
            <v>194.44444444444446</v>
          </cell>
        </row>
        <row r="4043">
          <cell r="A4043">
            <v>7550</v>
          </cell>
          <cell r="B4043" t="str">
            <v>Кондиционер Samsung SH07ZZ8Q</v>
          </cell>
          <cell r="C4043">
            <v>10</v>
          </cell>
          <cell r="D4043" t="str">
            <v>10</v>
          </cell>
          <cell r="E4043" t="str">
            <v>01.07.05</v>
          </cell>
          <cell r="F4043" t="str">
            <v/>
          </cell>
          <cell r="G4043" t="str">
            <v xml:space="preserve">  .  .</v>
          </cell>
          <cell r="H4043">
            <v>68634.78</v>
          </cell>
          <cell r="I4043">
            <v>0</v>
          </cell>
          <cell r="J4043">
            <v>0</v>
          </cell>
          <cell r="K4043">
            <v>68634.78</v>
          </cell>
          <cell r="L4043">
            <v>0</v>
          </cell>
          <cell r="M4043">
            <v>571.96</v>
          </cell>
          <cell r="N4043">
            <v>571.96</v>
          </cell>
          <cell r="O4043">
            <v>15437.2</v>
          </cell>
          <cell r="P4043">
            <v>53197.58</v>
          </cell>
          <cell r="Q4043">
            <v>343.17</v>
          </cell>
          <cell r="R4043">
            <v>123</v>
          </cell>
          <cell r="S4043">
            <v>821.1</v>
          </cell>
          <cell r="T4043" t="str">
            <v>Амортизация Водопровод</v>
          </cell>
          <cell r="U4043">
            <v>50000</v>
          </cell>
          <cell r="V4043">
            <v>10</v>
          </cell>
          <cell r="W4043">
            <v>2</v>
          </cell>
          <cell r="X4043">
            <v>8</v>
          </cell>
          <cell r="Y4043">
            <v>20</v>
          </cell>
          <cell r="Z4043">
            <v>10000</v>
          </cell>
          <cell r="AA4043">
            <v>40000</v>
          </cell>
          <cell r="AB4043">
            <v>0.751913902850468</v>
          </cell>
          <cell r="AC4043">
            <v>-17027.334698916755</v>
          </cell>
          <cell r="AD4043">
            <v>-3829.7546989167549</v>
          </cell>
          <cell r="AE4043">
            <v>51607.445301083244</v>
          </cell>
          <cell r="AF4043">
            <v>11607.445301083246</v>
          </cell>
          <cell r="AG4043">
            <v>430.0620441756937</v>
          </cell>
          <cell r="AH4043">
            <v>416.66666666666669</v>
          </cell>
        </row>
        <row r="4044">
          <cell r="A4044">
            <v>7551</v>
          </cell>
          <cell r="B4044" t="str">
            <v>Кондиционер Samsung SH09ZWHQ</v>
          </cell>
          <cell r="C4044">
            <v>10</v>
          </cell>
          <cell r="D4044" t="str">
            <v>10</v>
          </cell>
          <cell r="E4044" t="str">
            <v>01.07.05</v>
          </cell>
          <cell r="F4044" t="str">
            <v/>
          </cell>
          <cell r="G4044" t="str">
            <v xml:space="preserve">  .  .</v>
          </cell>
          <cell r="H4044">
            <v>73026.09</v>
          </cell>
          <cell r="I4044">
            <v>0</v>
          </cell>
          <cell r="J4044">
            <v>0</v>
          </cell>
          <cell r="K4044">
            <v>73026.09</v>
          </cell>
          <cell r="L4044">
            <v>0</v>
          </cell>
          <cell r="M4044">
            <v>608.54999999999995</v>
          </cell>
          <cell r="N4044">
            <v>608.54999999999995</v>
          </cell>
          <cell r="O4044">
            <v>16424.77</v>
          </cell>
          <cell r="P4044">
            <v>56601.32</v>
          </cell>
          <cell r="Q4044">
            <v>365.13</v>
          </cell>
          <cell r="R4044">
            <v>123</v>
          </cell>
          <cell r="S4044">
            <v>821.1</v>
          </cell>
          <cell r="T4044" t="str">
            <v>амортизация (канализация)</v>
          </cell>
          <cell r="U4044">
            <v>50000</v>
          </cell>
          <cell r="V4044">
            <v>10</v>
          </cell>
          <cell r="W4044">
            <v>2</v>
          </cell>
          <cell r="X4044">
            <v>8</v>
          </cell>
          <cell r="Y4044">
            <v>20</v>
          </cell>
          <cell r="Z4044">
            <v>10000</v>
          </cell>
          <cell r="AA4044">
            <v>40000</v>
          </cell>
          <cell r="AB4044">
            <v>0.70669729963894834</v>
          </cell>
          <cell r="AC4044">
            <v>-21418.749393809187</v>
          </cell>
          <cell r="AD4044">
            <v>-4817.4293938091905</v>
          </cell>
          <cell r="AE4044">
            <v>51607.34060619081</v>
          </cell>
          <cell r="AF4044">
            <v>11607.34060619081</v>
          </cell>
          <cell r="AG4044">
            <v>430.06117171825673</v>
          </cell>
          <cell r="AH4044">
            <v>416.66666666666669</v>
          </cell>
        </row>
        <row r="4045">
          <cell r="A4045">
            <v>7552</v>
          </cell>
          <cell r="B4045" t="str">
            <v>Кондиционер Samsung SH12ZWHQ</v>
          </cell>
          <cell r="C4045">
            <v>10</v>
          </cell>
          <cell r="D4045" t="str">
            <v>10</v>
          </cell>
          <cell r="E4045" t="str">
            <v>01.07.05</v>
          </cell>
          <cell r="F4045" t="str">
            <v/>
          </cell>
          <cell r="G4045" t="str">
            <v xml:space="preserve">  .  .</v>
          </cell>
          <cell r="H4045">
            <v>81217.39</v>
          </cell>
          <cell r="I4045">
            <v>0</v>
          </cell>
          <cell r="J4045">
            <v>0</v>
          </cell>
          <cell r="K4045">
            <v>81217.39</v>
          </cell>
          <cell r="L4045">
            <v>0</v>
          </cell>
          <cell r="M4045">
            <v>676.81</v>
          </cell>
          <cell r="N4045">
            <v>676.81</v>
          </cell>
          <cell r="O4045">
            <v>18267.11</v>
          </cell>
          <cell r="P4045">
            <v>62950.28</v>
          </cell>
          <cell r="Q4045">
            <v>406.09</v>
          </cell>
          <cell r="R4045">
            <v>123</v>
          </cell>
          <cell r="S4045">
            <v>935</v>
          </cell>
          <cell r="T4045" t="str">
            <v>амортизация (Очистка воды)</v>
          </cell>
          <cell r="U4045">
            <v>59000</v>
          </cell>
          <cell r="V4045">
            <v>10</v>
          </cell>
          <cell r="W4045">
            <v>2</v>
          </cell>
          <cell r="X4045">
            <v>8</v>
          </cell>
          <cell r="Y4045">
            <v>20</v>
          </cell>
          <cell r="Z4045">
            <v>11800</v>
          </cell>
          <cell r="AA4045">
            <v>47200</v>
          </cell>
          <cell r="AB4045">
            <v>0.74979809462324876</v>
          </cell>
          <cell r="AC4045">
            <v>-20320.745727726702</v>
          </cell>
          <cell r="AD4045">
            <v>-4570.465727726707</v>
          </cell>
          <cell r="AE4045">
            <v>60896.644272273297</v>
          </cell>
          <cell r="AF4045">
            <v>13696.644272273294</v>
          </cell>
          <cell r="AG4045">
            <v>507.47203560227746</v>
          </cell>
          <cell r="AH4045">
            <v>491.66666666666669</v>
          </cell>
        </row>
        <row r="4046">
          <cell r="A4046">
            <v>7553</v>
          </cell>
          <cell r="B4046" t="str">
            <v>Стул ISO хром</v>
          </cell>
          <cell r="C4046">
            <v>8</v>
          </cell>
          <cell r="D4046" t="str">
            <v>13</v>
          </cell>
          <cell r="E4046" t="str">
            <v>12.07.05</v>
          </cell>
          <cell r="F4046" t="str">
            <v/>
          </cell>
          <cell r="G4046" t="str">
            <v xml:space="preserve">  .  .</v>
          </cell>
          <cell r="H4046">
            <v>3505.22</v>
          </cell>
          <cell r="I4046">
            <v>0</v>
          </cell>
          <cell r="J4046">
            <v>0</v>
          </cell>
          <cell r="K4046">
            <v>3505.22</v>
          </cell>
          <cell r="L4046">
            <v>0</v>
          </cell>
          <cell r="M4046">
            <v>23.37</v>
          </cell>
          <cell r="N4046">
            <v>23.37</v>
          </cell>
          <cell r="O4046">
            <v>630.75</v>
          </cell>
          <cell r="P4046">
            <v>2874.47</v>
          </cell>
          <cell r="Q4046">
            <v>17.53</v>
          </cell>
          <cell r="R4046">
            <v>125</v>
          </cell>
          <cell r="S4046">
            <v>821.1</v>
          </cell>
          <cell r="T4046" t="str">
            <v>Амортизация Водопровод</v>
          </cell>
          <cell r="U4046">
            <v>3200</v>
          </cell>
          <cell r="V4046">
            <v>7</v>
          </cell>
          <cell r="W4046">
            <v>3</v>
          </cell>
          <cell r="X4046">
            <v>4</v>
          </cell>
          <cell r="Y4046">
            <v>42.857142857142854</v>
          </cell>
          <cell r="Z4046">
            <v>1371.4285714285713</v>
          </cell>
          <cell r="AA4046">
            <v>1828.5714285714287</v>
          </cell>
          <cell r="AB4046">
            <v>0.63614211613668914</v>
          </cell>
          <cell r="AC4046">
            <v>-1275.4019316753543</v>
          </cell>
          <cell r="AD4046">
            <v>-229.5033602467833</v>
          </cell>
          <cell r="AE4046">
            <v>2229.8180683246455</v>
          </cell>
          <cell r="AF4046">
            <v>401.2466397532167</v>
          </cell>
          <cell r="AG4046">
            <v>14.865453788830971</v>
          </cell>
          <cell r="AH4046">
            <v>38.095238095238095</v>
          </cell>
        </row>
        <row r="4047">
          <cell r="A4047">
            <v>7554</v>
          </cell>
          <cell r="B4047" t="str">
            <v>Стул ISO хром</v>
          </cell>
          <cell r="C4047">
            <v>8</v>
          </cell>
          <cell r="D4047" t="str">
            <v>13</v>
          </cell>
          <cell r="E4047" t="str">
            <v>12.07.05</v>
          </cell>
          <cell r="F4047" t="str">
            <v/>
          </cell>
          <cell r="G4047" t="str">
            <v xml:space="preserve">  .  .</v>
          </cell>
          <cell r="H4047">
            <v>3505.22</v>
          </cell>
          <cell r="I4047">
            <v>0</v>
          </cell>
          <cell r="J4047">
            <v>0</v>
          </cell>
          <cell r="K4047">
            <v>3505.22</v>
          </cell>
          <cell r="L4047">
            <v>0</v>
          </cell>
          <cell r="M4047">
            <v>23.37</v>
          </cell>
          <cell r="N4047">
            <v>23.37</v>
          </cell>
          <cell r="O4047">
            <v>630.75</v>
          </cell>
          <cell r="P4047">
            <v>2874.47</v>
          </cell>
          <cell r="Q4047">
            <v>17.53</v>
          </cell>
          <cell r="R4047">
            <v>125</v>
          </cell>
          <cell r="S4047">
            <v>821.1</v>
          </cell>
          <cell r="T4047" t="str">
            <v>амортизация (канализация)</v>
          </cell>
          <cell r="U4047">
            <v>3200</v>
          </cell>
          <cell r="V4047">
            <v>7</v>
          </cell>
          <cell r="W4047">
            <v>3</v>
          </cell>
          <cell r="X4047">
            <v>4</v>
          </cell>
          <cell r="Y4047">
            <v>42.857142857142854</v>
          </cell>
          <cell r="Z4047">
            <v>1371.4285714285713</v>
          </cell>
          <cell r="AA4047">
            <v>1828.5714285714287</v>
          </cell>
          <cell r="AB4047">
            <v>0.63614211613668914</v>
          </cell>
          <cell r="AC4047">
            <v>-1275.4019316753543</v>
          </cell>
          <cell r="AD4047">
            <v>-229.5033602467833</v>
          </cell>
          <cell r="AE4047">
            <v>2229.8180683246455</v>
          </cell>
          <cell r="AF4047">
            <v>401.2466397532167</v>
          </cell>
          <cell r="AG4047">
            <v>14.865453788830971</v>
          </cell>
          <cell r="AH4047">
            <v>38.095238095238095</v>
          </cell>
        </row>
        <row r="4048">
          <cell r="A4048">
            <v>7555</v>
          </cell>
          <cell r="B4048" t="str">
            <v>Стул ISO хром</v>
          </cell>
          <cell r="C4048">
            <v>8</v>
          </cell>
          <cell r="D4048" t="str">
            <v>13</v>
          </cell>
          <cell r="E4048" t="str">
            <v>12.07.05</v>
          </cell>
          <cell r="F4048" t="str">
            <v/>
          </cell>
          <cell r="G4048" t="str">
            <v xml:space="preserve">  .  .</v>
          </cell>
          <cell r="H4048">
            <v>3505.22</v>
          </cell>
          <cell r="I4048">
            <v>0</v>
          </cell>
          <cell r="J4048">
            <v>0</v>
          </cell>
          <cell r="K4048">
            <v>3505.22</v>
          </cell>
          <cell r="L4048">
            <v>0</v>
          </cell>
          <cell r="M4048">
            <v>23.37</v>
          </cell>
          <cell r="N4048">
            <v>23.37</v>
          </cell>
          <cell r="O4048">
            <v>630.75</v>
          </cell>
          <cell r="P4048">
            <v>2874.47</v>
          </cell>
          <cell r="Q4048">
            <v>17.53</v>
          </cell>
          <cell r="R4048">
            <v>125</v>
          </cell>
          <cell r="S4048">
            <v>821.1</v>
          </cell>
          <cell r="T4048" t="str">
            <v>Амортизация Водопровод</v>
          </cell>
          <cell r="U4048">
            <v>3200</v>
          </cell>
          <cell r="V4048">
            <v>7</v>
          </cell>
          <cell r="W4048">
            <v>3</v>
          </cell>
          <cell r="X4048">
            <v>4</v>
          </cell>
          <cell r="Y4048">
            <v>42.857142857142854</v>
          </cell>
          <cell r="Z4048">
            <v>1371.4285714285713</v>
          </cell>
          <cell r="AA4048">
            <v>1828.5714285714287</v>
          </cell>
          <cell r="AB4048">
            <v>0.63614211613668914</v>
          </cell>
          <cell r="AC4048">
            <v>-1275.4019316753543</v>
          </cell>
          <cell r="AD4048">
            <v>-229.5033602467833</v>
          </cell>
          <cell r="AE4048">
            <v>2229.8180683246455</v>
          </cell>
          <cell r="AF4048">
            <v>401.2466397532167</v>
          </cell>
          <cell r="AG4048">
            <v>14.865453788830971</v>
          </cell>
          <cell r="AH4048">
            <v>38.095238095238095</v>
          </cell>
        </row>
        <row r="4049">
          <cell r="A4049">
            <v>7556</v>
          </cell>
          <cell r="B4049" t="str">
            <v>Стул ISO хром</v>
          </cell>
          <cell r="C4049">
            <v>8</v>
          </cell>
          <cell r="D4049" t="str">
            <v>13</v>
          </cell>
          <cell r="E4049" t="str">
            <v>12.07.05</v>
          </cell>
          <cell r="F4049" t="str">
            <v/>
          </cell>
          <cell r="G4049" t="str">
            <v xml:space="preserve">  .  .</v>
          </cell>
          <cell r="H4049">
            <v>3505.22</v>
          </cell>
          <cell r="I4049">
            <v>0</v>
          </cell>
          <cell r="J4049">
            <v>0</v>
          </cell>
          <cell r="K4049">
            <v>3505.22</v>
          </cell>
          <cell r="L4049">
            <v>0</v>
          </cell>
          <cell r="M4049">
            <v>23.37</v>
          </cell>
          <cell r="N4049">
            <v>23.37</v>
          </cell>
          <cell r="O4049">
            <v>630.75</v>
          </cell>
          <cell r="P4049">
            <v>2874.47</v>
          </cell>
          <cell r="Q4049">
            <v>17.53</v>
          </cell>
          <cell r="R4049">
            <v>125</v>
          </cell>
          <cell r="S4049">
            <v>821.1</v>
          </cell>
          <cell r="T4049" t="str">
            <v>амортизация (канализация)</v>
          </cell>
          <cell r="U4049">
            <v>3200</v>
          </cell>
          <cell r="V4049">
            <v>7</v>
          </cell>
          <cell r="W4049">
            <v>3</v>
          </cell>
          <cell r="X4049">
            <v>4</v>
          </cell>
          <cell r="Y4049">
            <v>42.857142857142854</v>
          </cell>
          <cell r="Z4049">
            <v>1371.4285714285713</v>
          </cell>
          <cell r="AA4049">
            <v>1828.5714285714287</v>
          </cell>
          <cell r="AB4049">
            <v>0.63614211613668914</v>
          </cell>
          <cell r="AC4049">
            <v>-1275.4019316753543</v>
          </cell>
          <cell r="AD4049">
            <v>-229.5033602467833</v>
          </cell>
          <cell r="AE4049">
            <v>2229.8180683246455</v>
          </cell>
          <cell r="AF4049">
            <v>401.2466397532167</v>
          </cell>
          <cell r="AG4049">
            <v>14.865453788830971</v>
          </cell>
          <cell r="AH4049">
            <v>38.095238095238095</v>
          </cell>
        </row>
        <row r="4050">
          <cell r="A4050">
            <v>7557</v>
          </cell>
          <cell r="B4050" t="str">
            <v>Стул ISO хром</v>
          </cell>
          <cell r="C4050">
            <v>8</v>
          </cell>
          <cell r="D4050" t="str">
            <v>13</v>
          </cell>
          <cell r="E4050" t="str">
            <v>12.07.05</v>
          </cell>
          <cell r="F4050" t="str">
            <v/>
          </cell>
          <cell r="G4050" t="str">
            <v xml:space="preserve">  .  .</v>
          </cell>
          <cell r="H4050">
            <v>3505.22</v>
          </cell>
          <cell r="I4050">
            <v>0</v>
          </cell>
          <cell r="J4050">
            <v>0</v>
          </cell>
          <cell r="K4050">
            <v>3505.22</v>
          </cell>
          <cell r="L4050">
            <v>0</v>
          </cell>
          <cell r="M4050">
            <v>23.37</v>
          </cell>
          <cell r="N4050">
            <v>23.37</v>
          </cell>
          <cell r="O4050">
            <v>630.75</v>
          </cell>
          <cell r="P4050">
            <v>2874.47</v>
          </cell>
          <cell r="Q4050">
            <v>17.53</v>
          </cell>
          <cell r="R4050">
            <v>125</v>
          </cell>
          <cell r="S4050">
            <v>821.1</v>
          </cell>
          <cell r="T4050" t="str">
            <v>амортизация (канализация)</v>
          </cell>
          <cell r="U4050">
            <v>3200</v>
          </cell>
          <cell r="V4050">
            <v>7</v>
          </cell>
          <cell r="W4050">
            <v>3</v>
          </cell>
          <cell r="X4050">
            <v>4</v>
          </cell>
          <cell r="Y4050">
            <v>42.857142857142854</v>
          </cell>
          <cell r="Z4050">
            <v>1371.4285714285713</v>
          </cell>
          <cell r="AA4050">
            <v>1828.5714285714287</v>
          </cell>
          <cell r="AB4050">
            <v>0.63614211613668914</v>
          </cell>
          <cell r="AC4050">
            <v>-1275.4019316753543</v>
          </cell>
          <cell r="AD4050">
            <v>-229.5033602467833</v>
          </cell>
          <cell r="AE4050">
            <v>2229.8180683246455</v>
          </cell>
          <cell r="AF4050">
            <v>401.2466397532167</v>
          </cell>
          <cell r="AG4050">
            <v>14.865453788830971</v>
          </cell>
          <cell r="AH4050">
            <v>38.095238095238095</v>
          </cell>
        </row>
        <row r="4051">
          <cell r="A4051">
            <v>7569</v>
          </cell>
          <cell r="B4051" t="str">
            <v>Стул ISO black C-38</v>
          </cell>
          <cell r="C4051">
            <v>8</v>
          </cell>
          <cell r="D4051" t="str">
            <v>13</v>
          </cell>
          <cell r="E4051" t="str">
            <v>12.07.05</v>
          </cell>
          <cell r="F4051" t="str">
            <v/>
          </cell>
          <cell r="G4051" t="str">
            <v xml:space="preserve">  .  .</v>
          </cell>
          <cell r="H4051">
            <v>2656.52</v>
          </cell>
          <cell r="I4051">
            <v>0</v>
          </cell>
          <cell r="J4051">
            <v>0</v>
          </cell>
          <cell r="K4051">
            <v>2656.52</v>
          </cell>
          <cell r="L4051">
            <v>0</v>
          </cell>
          <cell r="M4051">
            <v>17.71</v>
          </cell>
          <cell r="N4051">
            <v>17.71</v>
          </cell>
          <cell r="O4051">
            <v>477.99</v>
          </cell>
          <cell r="P4051">
            <v>2178.5300000000002</v>
          </cell>
          <cell r="Q4051">
            <v>13.28</v>
          </cell>
          <cell r="R4051">
            <v>125</v>
          </cell>
          <cell r="S4051">
            <v>821.1</v>
          </cell>
          <cell r="T4051" t="str">
            <v>Амортизация Водопровод</v>
          </cell>
          <cell r="U4051">
            <v>2500</v>
          </cell>
          <cell r="V4051">
            <v>8</v>
          </cell>
          <cell r="W4051">
            <v>3</v>
          </cell>
          <cell r="X4051">
            <v>5</v>
          </cell>
          <cell r="Y4051">
            <v>37.5</v>
          </cell>
          <cell r="Z4051">
            <v>937.5</v>
          </cell>
          <cell r="AA4051">
            <v>1562.5</v>
          </cell>
          <cell r="AB4051">
            <v>0.71722675382023648</v>
          </cell>
          <cell r="AC4051">
            <v>-751.19278394146545</v>
          </cell>
          <cell r="AD4051">
            <v>-135.16278394146519</v>
          </cell>
          <cell r="AE4051">
            <v>1905.3272160585345</v>
          </cell>
          <cell r="AF4051">
            <v>342.82721605853482</v>
          </cell>
          <cell r="AG4051">
            <v>12.702181440390229</v>
          </cell>
          <cell r="AH4051">
            <v>26.041666666666668</v>
          </cell>
        </row>
        <row r="4052">
          <cell r="A4052">
            <v>7570</v>
          </cell>
          <cell r="B4052" t="str">
            <v>Стул ISO black C-38</v>
          </cell>
          <cell r="C4052">
            <v>8</v>
          </cell>
          <cell r="D4052" t="str">
            <v>13</v>
          </cell>
          <cell r="E4052" t="str">
            <v>12.07.05</v>
          </cell>
          <cell r="F4052" t="str">
            <v/>
          </cell>
          <cell r="G4052" t="str">
            <v xml:space="preserve">  .  .</v>
          </cell>
          <cell r="H4052">
            <v>2656.52</v>
          </cell>
          <cell r="I4052">
            <v>0</v>
          </cell>
          <cell r="J4052">
            <v>0</v>
          </cell>
          <cell r="K4052">
            <v>2656.52</v>
          </cell>
          <cell r="L4052">
            <v>0</v>
          </cell>
          <cell r="M4052">
            <v>17.71</v>
          </cell>
          <cell r="N4052">
            <v>17.71</v>
          </cell>
          <cell r="O4052">
            <v>477.99</v>
          </cell>
          <cell r="P4052">
            <v>2178.5300000000002</v>
          </cell>
          <cell r="Q4052">
            <v>13.28</v>
          </cell>
          <cell r="R4052">
            <v>125</v>
          </cell>
          <cell r="S4052">
            <v>821.1</v>
          </cell>
          <cell r="T4052" t="str">
            <v>амортизация (канализация)</v>
          </cell>
          <cell r="U4052">
            <v>2500</v>
          </cell>
          <cell r="V4052">
            <v>8</v>
          </cell>
          <cell r="W4052">
            <v>3</v>
          </cell>
          <cell r="X4052">
            <v>5</v>
          </cell>
          <cell r="Y4052">
            <v>37.5</v>
          </cell>
          <cell r="Z4052">
            <v>937.5</v>
          </cell>
          <cell r="AA4052">
            <v>1562.5</v>
          </cell>
          <cell r="AB4052">
            <v>0.71722675382023648</v>
          </cell>
          <cell r="AC4052">
            <v>-751.19278394146545</v>
          </cell>
          <cell r="AD4052">
            <v>-135.16278394146519</v>
          </cell>
          <cell r="AE4052">
            <v>1905.3272160585345</v>
          </cell>
          <cell r="AF4052">
            <v>342.82721605853482</v>
          </cell>
          <cell r="AG4052">
            <v>12.702181440390229</v>
          </cell>
          <cell r="AH4052">
            <v>26.041666666666668</v>
          </cell>
        </row>
        <row r="4053">
          <cell r="A4053">
            <v>7571</v>
          </cell>
          <cell r="B4053" t="str">
            <v>Стул ISO black C-38</v>
          </cell>
          <cell r="C4053">
            <v>8</v>
          </cell>
          <cell r="D4053" t="str">
            <v>13</v>
          </cell>
          <cell r="E4053" t="str">
            <v>12.07.05</v>
          </cell>
          <cell r="F4053" t="str">
            <v/>
          </cell>
          <cell r="G4053" t="str">
            <v xml:space="preserve">  .  .</v>
          </cell>
          <cell r="H4053">
            <v>2656.52</v>
          </cell>
          <cell r="I4053">
            <v>0</v>
          </cell>
          <cell r="J4053">
            <v>0</v>
          </cell>
          <cell r="K4053">
            <v>2656.52</v>
          </cell>
          <cell r="L4053">
            <v>0</v>
          </cell>
          <cell r="M4053">
            <v>17.71</v>
          </cell>
          <cell r="N4053">
            <v>17.71</v>
          </cell>
          <cell r="O4053">
            <v>477.99</v>
          </cell>
          <cell r="P4053">
            <v>2178.5300000000002</v>
          </cell>
          <cell r="Q4053">
            <v>13.28</v>
          </cell>
          <cell r="R4053">
            <v>125</v>
          </cell>
          <cell r="S4053">
            <v>821.1</v>
          </cell>
          <cell r="T4053" t="str">
            <v>Амортизация Водопровод</v>
          </cell>
          <cell r="U4053">
            <v>2500</v>
          </cell>
          <cell r="V4053">
            <v>8</v>
          </cell>
          <cell r="W4053">
            <v>3</v>
          </cell>
          <cell r="X4053">
            <v>5</v>
          </cell>
          <cell r="Y4053">
            <v>37.5</v>
          </cell>
          <cell r="Z4053">
            <v>937.5</v>
          </cell>
          <cell r="AA4053">
            <v>1562.5</v>
          </cell>
          <cell r="AB4053">
            <v>0.71722675382023648</v>
          </cell>
          <cell r="AC4053">
            <v>-751.19278394146545</v>
          </cell>
          <cell r="AD4053">
            <v>-135.16278394146519</v>
          </cell>
          <cell r="AE4053">
            <v>1905.3272160585345</v>
          </cell>
          <cell r="AF4053">
            <v>342.82721605853482</v>
          </cell>
          <cell r="AG4053">
            <v>12.702181440390229</v>
          </cell>
          <cell r="AH4053">
            <v>26.041666666666668</v>
          </cell>
        </row>
        <row r="4054">
          <cell r="A4054">
            <v>7572</v>
          </cell>
          <cell r="B4054" t="str">
            <v>Стул ISO black C-38</v>
          </cell>
          <cell r="C4054">
            <v>8</v>
          </cell>
          <cell r="D4054" t="str">
            <v>13</v>
          </cell>
          <cell r="E4054" t="str">
            <v>12.07.05</v>
          </cell>
          <cell r="F4054" t="str">
            <v/>
          </cell>
          <cell r="G4054" t="str">
            <v xml:space="preserve">  .  .</v>
          </cell>
          <cell r="H4054">
            <v>2656.52</v>
          </cell>
          <cell r="I4054">
            <v>0</v>
          </cell>
          <cell r="J4054">
            <v>0</v>
          </cell>
          <cell r="K4054">
            <v>2656.52</v>
          </cell>
          <cell r="L4054">
            <v>0</v>
          </cell>
          <cell r="M4054">
            <v>17.71</v>
          </cell>
          <cell r="N4054">
            <v>17.71</v>
          </cell>
          <cell r="O4054">
            <v>477.99</v>
          </cell>
          <cell r="P4054">
            <v>2178.5300000000002</v>
          </cell>
          <cell r="Q4054">
            <v>13.28</v>
          </cell>
          <cell r="R4054">
            <v>125</v>
          </cell>
          <cell r="S4054">
            <v>821.1</v>
          </cell>
          <cell r="T4054" t="str">
            <v>амортизация (канализация)</v>
          </cell>
          <cell r="U4054">
            <v>2500</v>
          </cell>
          <cell r="V4054">
            <v>8</v>
          </cell>
          <cell r="W4054">
            <v>3</v>
          </cell>
          <cell r="X4054">
            <v>5</v>
          </cell>
          <cell r="Y4054">
            <v>37.5</v>
          </cell>
          <cell r="Z4054">
            <v>937.5</v>
          </cell>
          <cell r="AA4054">
            <v>1562.5</v>
          </cell>
          <cell r="AB4054">
            <v>0.71722675382023648</v>
          </cell>
          <cell r="AC4054">
            <v>-751.19278394146545</v>
          </cell>
          <cell r="AD4054">
            <v>-135.16278394146519</v>
          </cell>
          <cell r="AE4054">
            <v>1905.3272160585345</v>
          </cell>
          <cell r="AF4054">
            <v>342.82721605853482</v>
          </cell>
          <cell r="AG4054">
            <v>12.702181440390229</v>
          </cell>
          <cell r="AH4054">
            <v>26.041666666666668</v>
          </cell>
        </row>
        <row r="4055">
          <cell r="A4055">
            <v>7573</v>
          </cell>
          <cell r="B4055" t="str">
            <v>Стул ISO black C-38</v>
          </cell>
          <cell r="C4055">
            <v>8</v>
          </cell>
          <cell r="D4055" t="str">
            <v>13</v>
          </cell>
          <cell r="E4055" t="str">
            <v>12.07.05</v>
          </cell>
          <cell r="F4055" t="str">
            <v/>
          </cell>
          <cell r="G4055" t="str">
            <v xml:space="preserve">  .  .</v>
          </cell>
          <cell r="H4055">
            <v>2656.52</v>
          </cell>
          <cell r="I4055">
            <v>0</v>
          </cell>
          <cell r="J4055">
            <v>0</v>
          </cell>
          <cell r="K4055">
            <v>2656.52</v>
          </cell>
          <cell r="L4055">
            <v>0</v>
          </cell>
          <cell r="M4055">
            <v>17.71</v>
          </cell>
          <cell r="N4055">
            <v>17.71</v>
          </cell>
          <cell r="O4055">
            <v>477.99</v>
          </cell>
          <cell r="P4055">
            <v>2178.5300000000002</v>
          </cell>
          <cell r="Q4055">
            <v>13.28</v>
          </cell>
          <cell r="R4055">
            <v>125</v>
          </cell>
          <cell r="S4055">
            <v>821.1</v>
          </cell>
          <cell r="T4055" t="str">
            <v>Амортизация Водопровод</v>
          </cell>
          <cell r="U4055">
            <v>2500</v>
          </cell>
          <cell r="V4055">
            <v>8</v>
          </cell>
          <cell r="W4055">
            <v>3</v>
          </cell>
          <cell r="X4055">
            <v>5</v>
          </cell>
          <cell r="Y4055">
            <v>37.5</v>
          </cell>
          <cell r="Z4055">
            <v>937.5</v>
          </cell>
          <cell r="AA4055">
            <v>1562.5</v>
          </cell>
          <cell r="AB4055">
            <v>0.71722675382023648</v>
          </cell>
          <cell r="AC4055">
            <v>-751.19278394146545</v>
          </cell>
          <cell r="AD4055">
            <v>-135.16278394146519</v>
          </cell>
          <cell r="AE4055">
            <v>1905.3272160585345</v>
          </cell>
          <cell r="AF4055">
            <v>342.82721605853482</v>
          </cell>
          <cell r="AG4055">
            <v>12.702181440390229</v>
          </cell>
          <cell r="AH4055">
            <v>26.041666666666668</v>
          </cell>
        </row>
        <row r="4056">
          <cell r="A4056">
            <v>7574</v>
          </cell>
          <cell r="B4056" t="str">
            <v>Стул ISO black C-38</v>
          </cell>
          <cell r="C4056">
            <v>8</v>
          </cell>
          <cell r="D4056" t="str">
            <v>13</v>
          </cell>
          <cell r="E4056" t="str">
            <v>12.07.05</v>
          </cell>
          <cell r="F4056" t="str">
            <v/>
          </cell>
          <cell r="G4056" t="str">
            <v xml:space="preserve">  .  .</v>
          </cell>
          <cell r="H4056">
            <v>2656.52</v>
          </cell>
          <cell r="I4056">
            <v>0</v>
          </cell>
          <cell r="J4056">
            <v>0</v>
          </cell>
          <cell r="K4056">
            <v>2656.52</v>
          </cell>
          <cell r="L4056">
            <v>0</v>
          </cell>
          <cell r="M4056">
            <v>17.71</v>
          </cell>
          <cell r="N4056">
            <v>17.71</v>
          </cell>
          <cell r="O4056">
            <v>477.99</v>
          </cell>
          <cell r="P4056">
            <v>2178.5300000000002</v>
          </cell>
          <cell r="Q4056">
            <v>13.28</v>
          </cell>
          <cell r="R4056">
            <v>125</v>
          </cell>
          <cell r="S4056">
            <v>821.1</v>
          </cell>
          <cell r="T4056" t="str">
            <v>амортизация (канализация)</v>
          </cell>
          <cell r="U4056">
            <v>2500</v>
          </cell>
          <cell r="V4056">
            <v>8</v>
          </cell>
          <cell r="W4056">
            <v>3</v>
          </cell>
          <cell r="X4056">
            <v>5</v>
          </cell>
          <cell r="Y4056">
            <v>37.5</v>
          </cell>
          <cell r="Z4056">
            <v>937.5</v>
          </cell>
          <cell r="AA4056">
            <v>1562.5</v>
          </cell>
          <cell r="AB4056">
            <v>0.71722675382023648</v>
          </cell>
          <cell r="AC4056">
            <v>-751.19278394146545</v>
          </cell>
          <cell r="AD4056">
            <v>-135.16278394146519</v>
          </cell>
          <cell r="AE4056">
            <v>1905.3272160585345</v>
          </cell>
          <cell r="AF4056">
            <v>342.82721605853482</v>
          </cell>
          <cell r="AG4056">
            <v>12.702181440390229</v>
          </cell>
          <cell r="AH4056">
            <v>26.041666666666668</v>
          </cell>
        </row>
        <row r="4057">
          <cell r="A4057">
            <v>7575</v>
          </cell>
          <cell r="B4057" t="str">
            <v>Стул ISO black C-38</v>
          </cell>
          <cell r="C4057">
            <v>8</v>
          </cell>
          <cell r="D4057" t="str">
            <v>13</v>
          </cell>
          <cell r="E4057" t="str">
            <v>12.07.05</v>
          </cell>
          <cell r="F4057" t="str">
            <v/>
          </cell>
          <cell r="G4057" t="str">
            <v xml:space="preserve">  .  .</v>
          </cell>
          <cell r="H4057">
            <v>2656.52</v>
          </cell>
          <cell r="I4057">
            <v>0</v>
          </cell>
          <cell r="J4057">
            <v>0</v>
          </cell>
          <cell r="K4057">
            <v>2656.52</v>
          </cell>
          <cell r="L4057">
            <v>0</v>
          </cell>
          <cell r="M4057">
            <v>17.71</v>
          </cell>
          <cell r="N4057">
            <v>17.71</v>
          </cell>
          <cell r="O4057">
            <v>477.99</v>
          </cell>
          <cell r="P4057">
            <v>2178.5300000000002</v>
          </cell>
          <cell r="Q4057">
            <v>13.28</v>
          </cell>
          <cell r="R4057">
            <v>125</v>
          </cell>
          <cell r="S4057">
            <v>821.1</v>
          </cell>
          <cell r="T4057" t="str">
            <v>Амортизация Водопровод</v>
          </cell>
          <cell r="U4057">
            <v>2500</v>
          </cell>
          <cell r="V4057">
            <v>8</v>
          </cell>
          <cell r="W4057">
            <v>3</v>
          </cell>
          <cell r="X4057">
            <v>5</v>
          </cell>
          <cell r="Y4057">
            <v>37.5</v>
          </cell>
          <cell r="Z4057">
            <v>937.5</v>
          </cell>
          <cell r="AA4057">
            <v>1562.5</v>
          </cell>
          <cell r="AB4057">
            <v>0.71722675382023648</v>
          </cell>
          <cell r="AC4057">
            <v>-751.19278394146545</v>
          </cell>
          <cell r="AD4057">
            <v>-135.16278394146519</v>
          </cell>
          <cell r="AE4057">
            <v>1905.3272160585345</v>
          </cell>
          <cell r="AF4057">
            <v>342.82721605853482</v>
          </cell>
          <cell r="AG4057">
            <v>12.702181440390229</v>
          </cell>
          <cell r="AH4057">
            <v>26.041666666666668</v>
          </cell>
        </row>
        <row r="4058">
          <cell r="A4058">
            <v>7576</v>
          </cell>
          <cell r="B4058" t="str">
            <v>Стул ISO black C-38</v>
          </cell>
          <cell r="C4058">
            <v>8</v>
          </cell>
          <cell r="D4058" t="str">
            <v>13</v>
          </cell>
          <cell r="E4058" t="str">
            <v>12.07.05</v>
          </cell>
          <cell r="F4058" t="str">
            <v/>
          </cell>
          <cell r="G4058" t="str">
            <v xml:space="preserve">  .  .</v>
          </cell>
          <cell r="H4058">
            <v>2656.52</v>
          </cell>
          <cell r="I4058">
            <v>0</v>
          </cell>
          <cell r="J4058">
            <v>0</v>
          </cell>
          <cell r="K4058">
            <v>2656.52</v>
          </cell>
          <cell r="L4058">
            <v>0</v>
          </cell>
          <cell r="M4058">
            <v>17.71</v>
          </cell>
          <cell r="N4058">
            <v>17.71</v>
          </cell>
          <cell r="O4058">
            <v>477.99</v>
          </cell>
          <cell r="P4058">
            <v>2178.5300000000002</v>
          </cell>
          <cell r="Q4058">
            <v>13.28</v>
          </cell>
          <cell r="R4058">
            <v>125</v>
          </cell>
          <cell r="S4058">
            <v>821.1</v>
          </cell>
          <cell r="T4058" t="str">
            <v>амортизация (канализация)</v>
          </cell>
          <cell r="U4058">
            <v>2500</v>
          </cell>
          <cell r="V4058">
            <v>8</v>
          </cell>
          <cell r="W4058">
            <v>3</v>
          </cell>
          <cell r="X4058">
            <v>5</v>
          </cell>
          <cell r="Y4058">
            <v>37.5</v>
          </cell>
          <cell r="Z4058">
            <v>937.5</v>
          </cell>
          <cell r="AA4058">
            <v>1562.5</v>
          </cell>
          <cell r="AB4058">
            <v>0.71722675382023648</v>
          </cell>
          <cell r="AC4058">
            <v>-751.19278394146545</v>
          </cell>
          <cell r="AD4058">
            <v>-135.16278394146519</v>
          </cell>
          <cell r="AE4058">
            <v>1905.3272160585345</v>
          </cell>
          <cell r="AF4058">
            <v>342.82721605853482</v>
          </cell>
          <cell r="AG4058">
            <v>12.702181440390229</v>
          </cell>
          <cell r="AH4058">
            <v>26.041666666666668</v>
          </cell>
        </row>
        <row r="4059">
          <cell r="A4059">
            <v>7577</v>
          </cell>
          <cell r="B4059" t="str">
            <v>Стул ISO black C-38</v>
          </cell>
          <cell r="C4059">
            <v>8</v>
          </cell>
          <cell r="D4059" t="str">
            <v>13</v>
          </cell>
          <cell r="E4059" t="str">
            <v>12.07.05</v>
          </cell>
          <cell r="F4059" t="str">
            <v/>
          </cell>
          <cell r="G4059" t="str">
            <v xml:space="preserve">  .  .</v>
          </cell>
          <cell r="H4059">
            <v>2656.52</v>
          </cell>
          <cell r="I4059">
            <v>0</v>
          </cell>
          <cell r="J4059">
            <v>0</v>
          </cell>
          <cell r="K4059">
            <v>2656.52</v>
          </cell>
          <cell r="L4059">
            <v>0</v>
          </cell>
          <cell r="M4059">
            <v>17.71</v>
          </cell>
          <cell r="N4059">
            <v>17.71</v>
          </cell>
          <cell r="O4059">
            <v>477.99</v>
          </cell>
          <cell r="P4059">
            <v>2178.5300000000002</v>
          </cell>
          <cell r="Q4059">
            <v>13.28</v>
          </cell>
          <cell r="R4059">
            <v>125</v>
          </cell>
          <cell r="S4059">
            <v>821.1</v>
          </cell>
          <cell r="T4059" t="str">
            <v>Амортизация Водопровод</v>
          </cell>
          <cell r="U4059">
            <v>2500</v>
          </cell>
          <cell r="V4059">
            <v>8</v>
          </cell>
          <cell r="W4059">
            <v>3</v>
          </cell>
          <cell r="X4059">
            <v>5</v>
          </cell>
          <cell r="Y4059">
            <v>37.5</v>
          </cell>
          <cell r="Z4059">
            <v>937.5</v>
          </cell>
          <cell r="AA4059">
            <v>1562.5</v>
          </cell>
          <cell r="AB4059">
            <v>0.71722675382023648</v>
          </cell>
          <cell r="AC4059">
            <v>-751.19278394146545</v>
          </cell>
          <cell r="AD4059">
            <v>-135.16278394146519</v>
          </cell>
          <cell r="AE4059">
            <v>1905.3272160585345</v>
          </cell>
          <cell r="AF4059">
            <v>342.82721605853482</v>
          </cell>
          <cell r="AG4059">
            <v>12.702181440390229</v>
          </cell>
          <cell r="AH4059">
            <v>26.041666666666668</v>
          </cell>
        </row>
        <row r="4060">
          <cell r="A4060">
            <v>7578</v>
          </cell>
          <cell r="B4060" t="str">
            <v>Стул ISO black C-38</v>
          </cell>
          <cell r="C4060">
            <v>8</v>
          </cell>
          <cell r="D4060" t="str">
            <v>13</v>
          </cell>
          <cell r="E4060" t="str">
            <v>13.07.05</v>
          </cell>
          <cell r="F4060" t="str">
            <v/>
          </cell>
          <cell r="G4060" t="str">
            <v xml:space="preserve">  .  .</v>
          </cell>
          <cell r="H4060">
            <v>2656.52</v>
          </cell>
          <cell r="I4060">
            <v>0</v>
          </cell>
          <cell r="J4060">
            <v>0</v>
          </cell>
          <cell r="K4060">
            <v>2656.52</v>
          </cell>
          <cell r="L4060">
            <v>0</v>
          </cell>
          <cell r="M4060">
            <v>17.71</v>
          </cell>
          <cell r="N4060">
            <v>17.71</v>
          </cell>
          <cell r="O4060">
            <v>477.99</v>
          </cell>
          <cell r="P4060">
            <v>2178.5300000000002</v>
          </cell>
          <cell r="Q4060">
            <v>13.28</v>
          </cell>
          <cell r="R4060">
            <v>125</v>
          </cell>
          <cell r="S4060">
            <v>821.1</v>
          </cell>
          <cell r="T4060" t="str">
            <v>амортизация (канализация)</v>
          </cell>
          <cell r="U4060">
            <v>2500</v>
          </cell>
          <cell r="V4060">
            <v>8</v>
          </cell>
          <cell r="W4060">
            <v>3</v>
          </cell>
          <cell r="X4060">
            <v>5</v>
          </cell>
          <cell r="Y4060">
            <v>37.5</v>
          </cell>
          <cell r="Z4060">
            <v>937.5</v>
          </cell>
          <cell r="AA4060">
            <v>1562.5</v>
          </cell>
          <cell r="AB4060">
            <v>0.71722675382023648</v>
          </cell>
          <cell r="AC4060">
            <v>-751.19278394146545</v>
          </cell>
          <cell r="AD4060">
            <v>-135.16278394146519</v>
          </cell>
          <cell r="AE4060">
            <v>1905.3272160585345</v>
          </cell>
          <cell r="AF4060">
            <v>342.82721605853482</v>
          </cell>
          <cell r="AG4060">
            <v>12.702181440390229</v>
          </cell>
          <cell r="AH4060">
            <v>26.041666666666668</v>
          </cell>
        </row>
        <row r="4061">
          <cell r="A4061">
            <v>7579</v>
          </cell>
          <cell r="B4061" t="str">
            <v>Стул ISO black C-38</v>
          </cell>
          <cell r="C4061">
            <v>8</v>
          </cell>
          <cell r="D4061" t="str">
            <v>13</v>
          </cell>
          <cell r="E4061" t="str">
            <v>13.07.05</v>
          </cell>
          <cell r="F4061" t="str">
            <v/>
          </cell>
          <cell r="G4061" t="str">
            <v xml:space="preserve">  .  .</v>
          </cell>
          <cell r="H4061">
            <v>2656.52</v>
          </cell>
          <cell r="I4061">
            <v>0</v>
          </cell>
          <cell r="J4061">
            <v>0</v>
          </cell>
          <cell r="K4061">
            <v>2656.52</v>
          </cell>
          <cell r="L4061">
            <v>0</v>
          </cell>
          <cell r="M4061">
            <v>17.71</v>
          </cell>
          <cell r="N4061">
            <v>17.71</v>
          </cell>
          <cell r="O4061">
            <v>477.99</v>
          </cell>
          <cell r="P4061">
            <v>2178.5300000000002</v>
          </cell>
          <cell r="Q4061">
            <v>13.28</v>
          </cell>
          <cell r="R4061">
            <v>125</v>
          </cell>
          <cell r="S4061">
            <v>821.1</v>
          </cell>
          <cell r="T4061" t="str">
            <v>Амортизация Водопровод</v>
          </cell>
          <cell r="U4061">
            <v>2500</v>
          </cell>
          <cell r="V4061">
            <v>8</v>
          </cell>
          <cell r="W4061">
            <v>3</v>
          </cell>
          <cell r="X4061">
            <v>5</v>
          </cell>
          <cell r="Y4061">
            <v>37.5</v>
          </cell>
          <cell r="Z4061">
            <v>937.5</v>
          </cell>
          <cell r="AA4061">
            <v>1562.5</v>
          </cell>
          <cell r="AB4061">
            <v>0.71722675382023648</v>
          </cell>
          <cell r="AC4061">
            <v>-751.19278394146545</v>
          </cell>
          <cell r="AD4061">
            <v>-135.16278394146519</v>
          </cell>
          <cell r="AE4061">
            <v>1905.3272160585345</v>
          </cell>
          <cell r="AF4061">
            <v>342.82721605853482</v>
          </cell>
          <cell r="AG4061">
            <v>12.702181440390229</v>
          </cell>
          <cell r="AH4061">
            <v>26.041666666666668</v>
          </cell>
        </row>
        <row r="4062">
          <cell r="A4062">
            <v>7580</v>
          </cell>
          <cell r="B4062" t="str">
            <v>Стул ISO black C-38</v>
          </cell>
          <cell r="C4062">
            <v>8</v>
          </cell>
          <cell r="D4062" t="str">
            <v>13</v>
          </cell>
          <cell r="E4062" t="str">
            <v>13.07.05</v>
          </cell>
          <cell r="F4062" t="str">
            <v/>
          </cell>
          <cell r="G4062" t="str">
            <v xml:space="preserve">  .  .</v>
          </cell>
          <cell r="H4062">
            <v>2656.52</v>
          </cell>
          <cell r="I4062">
            <v>0</v>
          </cell>
          <cell r="J4062">
            <v>0</v>
          </cell>
          <cell r="K4062">
            <v>2656.52</v>
          </cell>
          <cell r="L4062">
            <v>0</v>
          </cell>
          <cell r="M4062">
            <v>17.71</v>
          </cell>
          <cell r="N4062">
            <v>17.71</v>
          </cell>
          <cell r="O4062">
            <v>477.99</v>
          </cell>
          <cell r="P4062">
            <v>2178.5300000000002</v>
          </cell>
          <cell r="Q4062">
            <v>13.28</v>
          </cell>
          <cell r="R4062">
            <v>125</v>
          </cell>
          <cell r="S4062">
            <v>821.1</v>
          </cell>
          <cell r="T4062" t="str">
            <v>амортизация (канализация)</v>
          </cell>
          <cell r="U4062">
            <v>2500</v>
          </cell>
          <cell r="V4062">
            <v>8</v>
          </cell>
          <cell r="W4062">
            <v>3</v>
          </cell>
          <cell r="X4062">
            <v>5</v>
          </cell>
          <cell r="Y4062">
            <v>37.5</v>
          </cell>
          <cell r="Z4062">
            <v>937.5</v>
          </cell>
          <cell r="AA4062">
            <v>1562.5</v>
          </cell>
          <cell r="AB4062">
            <v>0.71722675382023648</v>
          </cell>
          <cell r="AC4062">
            <v>-751.19278394146545</v>
          </cell>
          <cell r="AD4062">
            <v>-135.16278394146519</v>
          </cell>
          <cell r="AE4062">
            <v>1905.3272160585345</v>
          </cell>
          <cell r="AF4062">
            <v>342.82721605853482</v>
          </cell>
          <cell r="AG4062">
            <v>12.702181440390229</v>
          </cell>
          <cell r="AH4062">
            <v>26.041666666666668</v>
          </cell>
        </row>
        <row r="4063">
          <cell r="A4063">
            <v>7581</v>
          </cell>
          <cell r="B4063" t="str">
            <v>Стул ISO black C-38</v>
          </cell>
          <cell r="C4063">
            <v>8</v>
          </cell>
          <cell r="D4063" t="str">
            <v>13</v>
          </cell>
          <cell r="E4063" t="str">
            <v>13.07.05</v>
          </cell>
          <cell r="F4063" t="str">
            <v/>
          </cell>
          <cell r="G4063" t="str">
            <v xml:space="preserve">  .  .</v>
          </cell>
          <cell r="H4063">
            <v>2656.52</v>
          </cell>
          <cell r="I4063">
            <v>0</v>
          </cell>
          <cell r="J4063">
            <v>0</v>
          </cell>
          <cell r="K4063">
            <v>2656.52</v>
          </cell>
          <cell r="L4063">
            <v>0</v>
          </cell>
          <cell r="M4063">
            <v>17.71</v>
          </cell>
          <cell r="N4063">
            <v>17.71</v>
          </cell>
          <cell r="O4063">
            <v>477.99</v>
          </cell>
          <cell r="P4063">
            <v>2178.5300000000002</v>
          </cell>
          <cell r="Q4063">
            <v>13.28</v>
          </cell>
          <cell r="R4063">
            <v>125</v>
          </cell>
          <cell r="S4063">
            <v>821.1</v>
          </cell>
          <cell r="T4063" t="str">
            <v>Амортизация Водопровод</v>
          </cell>
          <cell r="U4063">
            <v>2500</v>
          </cell>
          <cell r="V4063">
            <v>8</v>
          </cell>
          <cell r="W4063">
            <v>3</v>
          </cell>
          <cell r="X4063">
            <v>5</v>
          </cell>
          <cell r="Y4063">
            <v>37.5</v>
          </cell>
          <cell r="Z4063">
            <v>937.5</v>
          </cell>
          <cell r="AA4063">
            <v>1562.5</v>
          </cell>
          <cell r="AB4063">
            <v>0.71722675382023648</v>
          </cell>
          <cell r="AC4063">
            <v>-751.19278394146545</v>
          </cell>
          <cell r="AD4063">
            <v>-135.16278394146519</v>
          </cell>
          <cell r="AE4063">
            <v>1905.3272160585345</v>
          </cell>
          <cell r="AF4063">
            <v>342.82721605853482</v>
          </cell>
          <cell r="AG4063">
            <v>12.702181440390229</v>
          </cell>
          <cell r="AH4063">
            <v>26.041666666666668</v>
          </cell>
        </row>
        <row r="4064">
          <cell r="A4064">
            <v>7582</v>
          </cell>
          <cell r="B4064" t="str">
            <v>Стул ISO black C-38</v>
          </cell>
          <cell r="C4064">
            <v>8</v>
          </cell>
          <cell r="D4064" t="str">
            <v>13</v>
          </cell>
          <cell r="E4064" t="str">
            <v>13.07.05</v>
          </cell>
          <cell r="F4064" t="str">
            <v/>
          </cell>
          <cell r="G4064" t="str">
            <v xml:space="preserve">  .  .</v>
          </cell>
          <cell r="H4064">
            <v>2656.52</v>
          </cell>
          <cell r="I4064">
            <v>0</v>
          </cell>
          <cell r="J4064">
            <v>0</v>
          </cell>
          <cell r="K4064">
            <v>2656.52</v>
          </cell>
          <cell r="L4064">
            <v>0</v>
          </cell>
          <cell r="M4064">
            <v>17.71</v>
          </cell>
          <cell r="N4064">
            <v>17.71</v>
          </cell>
          <cell r="O4064">
            <v>477.99</v>
          </cell>
          <cell r="P4064">
            <v>2178.5300000000002</v>
          </cell>
          <cell r="Q4064">
            <v>13.28</v>
          </cell>
          <cell r="R4064">
            <v>125</v>
          </cell>
          <cell r="S4064">
            <v>821.1</v>
          </cell>
          <cell r="T4064" t="str">
            <v>Амортизация Водопровод</v>
          </cell>
          <cell r="U4064">
            <v>2500</v>
          </cell>
          <cell r="V4064">
            <v>8</v>
          </cell>
          <cell r="W4064">
            <v>3</v>
          </cell>
          <cell r="X4064">
            <v>5</v>
          </cell>
          <cell r="Y4064">
            <v>37.5</v>
          </cell>
          <cell r="Z4064">
            <v>937.5</v>
          </cell>
          <cell r="AA4064">
            <v>1562.5</v>
          </cell>
          <cell r="AB4064">
            <v>0.71722675382023648</v>
          </cell>
          <cell r="AC4064">
            <v>-751.19278394146545</v>
          </cell>
          <cell r="AD4064">
            <v>-135.16278394146519</v>
          </cell>
          <cell r="AE4064">
            <v>1905.3272160585345</v>
          </cell>
          <cell r="AF4064">
            <v>342.82721605853482</v>
          </cell>
          <cell r="AG4064">
            <v>12.702181440390229</v>
          </cell>
          <cell r="AH4064">
            <v>26.041666666666668</v>
          </cell>
        </row>
        <row r="4065">
          <cell r="A4065">
            <v>7583</v>
          </cell>
          <cell r="B4065" t="str">
            <v>Стул ISO black C-38</v>
          </cell>
          <cell r="C4065">
            <v>8</v>
          </cell>
          <cell r="D4065" t="str">
            <v>13</v>
          </cell>
          <cell r="E4065" t="str">
            <v>13.07.05</v>
          </cell>
          <cell r="F4065" t="str">
            <v/>
          </cell>
          <cell r="G4065" t="str">
            <v xml:space="preserve">  .  .</v>
          </cell>
          <cell r="H4065">
            <v>2656.52</v>
          </cell>
          <cell r="I4065">
            <v>0</v>
          </cell>
          <cell r="J4065">
            <v>0</v>
          </cell>
          <cell r="K4065">
            <v>2656.52</v>
          </cell>
          <cell r="L4065">
            <v>0</v>
          </cell>
          <cell r="M4065">
            <v>17.71</v>
          </cell>
          <cell r="N4065">
            <v>17.71</v>
          </cell>
          <cell r="O4065">
            <v>477.99</v>
          </cell>
          <cell r="P4065">
            <v>2178.5300000000002</v>
          </cell>
          <cell r="Q4065">
            <v>13.28</v>
          </cell>
          <cell r="R4065">
            <v>125</v>
          </cell>
          <cell r="S4065">
            <v>821.1</v>
          </cell>
          <cell r="T4065" t="str">
            <v>Амортизация Водопровод</v>
          </cell>
          <cell r="U4065">
            <v>2500</v>
          </cell>
          <cell r="V4065">
            <v>8</v>
          </cell>
          <cell r="W4065">
            <v>3</v>
          </cell>
          <cell r="X4065">
            <v>5</v>
          </cell>
          <cell r="Y4065">
            <v>37.5</v>
          </cell>
          <cell r="Z4065">
            <v>937.5</v>
          </cell>
          <cell r="AA4065">
            <v>1562.5</v>
          </cell>
          <cell r="AB4065">
            <v>0.71722675382023648</v>
          </cell>
          <cell r="AC4065">
            <v>-751.19278394146545</v>
          </cell>
          <cell r="AD4065">
            <v>-135.16278394146519</v>
          </cell>
          <cell r="AE4065">
            <v>1905.3272160585345</v>
          </cell>
          <cell r="AF4065">
            <v>342.82721605853482</v>
          </cell>
          <cell r="AG4065">
            <v>12.702181440390229</v>
          </cell>
          <cell r="AH4065">
            <v>26.041666666666668</v>
          </cell>
        </row>
        <row r="4066">
          <cell r="A4066">
            <v>7584</v>
          </cell>
          <cell r="B4066" t="str">
            <v>Стул ISO black C-38</v>
          </cell>
          <cell r="C4066">
            <v>8</v>
          </cell>
          <cell r="D4066" t="str">
            <v>13</v>
          </cell>
          <cell r="E4066" t="str">
            <v>13.07.05</v>
          </cell>
          <cell r="F4066" t="str">
            <v/>
          </cell>
          <cell r="G4066" t="str">
            <v xml:space="preserve">  .  .</v>
          </cell>
          <cell r="H4066">
            <v>2656.52</v>
          </cell>
          <cell r="I4066">
            <v>0</v>
          </cell>
          <cell r="J4066">
            <v>0</v>
          </cell>
          <cell r="K4066">
            <v>2656.52</v>
          </cell>
          <cell r="L4066">
            <v>0</v>
          </cell>
          <cell r="M4066">
            <v>17.71</v>
          </cell>
          <cell r="N4066">
            <v>17.71</v>
          </cell>
          <cell r="O4066">
            <v>477.99</v>
          </cell>
          <cell r="P4066">
            <v>2178.5300000000002</v>
          </cell>
          <cell r="Q4066">
            <v>13.28</v>
          </cell>
          <cell r="R4066">
            <v>125</v>
          </cell>
          <cell r="S4066">
            <v>821.1</v>
          </cell>
          <cell r="T4066" t="str">
            <v>амортизация (канализация)</v>
          </cell>
          <cell r="U4066">
            <v>2500</v>
          </cell>
          <cell r="V4066">
            <v>8</v>
          </cell>
          <cell r="W4066">
            <v>3</v>
          </cell>
          <cell r="X4066">
            <v>5</v>
          </cell>
          <cell r="Y4066">
            <v>37.5</v>
          </cell>
          <cell r="Z4066">
            <v>937.5</v>
          </cell>
          <cell r="AA4066">
            <v>1562.5</v>
          </cell>
          <cell r="AB4066">
            <v>0.71722675382023648</v>
          </cell>
          <cell r="AC4066">
            <v>-751.19278394146545</v>
          </cell>
          <cell r="AD4066">
            <v>-135.16278394146519</v>
          </cell>
          <cell r="AE4066">
            <v>1905.3272160585345</v>
          </cell>
          <cell r="AF4066">
            <v>342.82721605853482</v>
          </cell>
          <cell r="AG4066">
            <v>12.702181440390229</v>
          </cell>
          <cell r="AH4066">
            <v>26.041666666666668</v>
          </cell>
        </row>
        <row r="4067">
          <cell r="A4067">
            <v>7585</v>
          </cell>
          <cell r="B4067" t="str">
            <v>Стул ISO black C-38</v>
          </cell>
          <cell r="C4067">
            <v>8</v>
          </cell>
          <cell r="D4067" t="str">
            <v>13</v>
          </cell>
          <cell r="E4067" t="str">
            <v>13.07.05</v>
          </cell>
          <cell r="F4067" t="str">
            <v/>
          </cell>
          <cell r="G4067" t="str">
            <v xml:space="preserve">  .  .</v>
          </cell>
          <cell r="H4067">
            <v>2656.52</v>
          </cell>
          <cell r="I4067">
            <v>0</v>
          </cell>
          <cell r="J4067">
            <v>0</v>
          </cell>
          <cell r="K4067">
            <v>2656.52</v>
          </cell>
          <cell r="L4067">
            <v>0</v>
          </cell>
          <cell r="M4067">
            <v>17.71</v>
          </cell>
          <cell r="N4067">
            <v>17.71</v>
          </cell>
          <cell r="O4067">
            <v>477.99</v>
          </cell>
          <cell r="P4067">
            <v>2178.5300000000002</v>
          </cell>
          <cell r="Q4067">
            <v>13.28</v>
          </cell>
          <cell r="R4067">
            <v>125</v>
          </cell>
          <cell r="S4067">
            <v>821.1</v>
          </cell>
          <cell r="T4067" t="str">
            <v>Амортизация Водопровод</v>
          </cell>
          <cell r="U4067">
            <v>2500</v>
          </cell>
          <cell r="V4067">
            <v>8</v>
          </cell>
          <cell r="W4067">
            <v>3</v>
          </cell>
          <cell r="X4067">
            <v>5</v>
          </cell>
          <cell r="Y4067">
            <v>37.5</v>
          </cell>
          <cell r="Z4067">
            <v>937.5</v>
          </cell>
          <cell r="AA4067">
            <v>1562.5</v>
          </cell>
          <cell r="AB4067">
            <v>0.71722675382023648</v>
          </cell>
          <cell r="AC4067">
            <v>-751.19278394146545</v>
          </cell>
          <cell r="AD4067">
            <v>-135.16278394146519</v>
          </cell>
          <cell r="AE4067">
            <v>1905.3272160585345</v>
          </cell>
          <cell r="AF4067">
            <v>342.82721605853482</v>
          </cell>
          <cell r="AG4067">
            <v>12.702181440390229</v>
          </cell>
          <cell r="AH4067">
            <v>26.041666666666668</v>
          </cell>
        </row>
        <row r="4068">
          <cell r="A4068">
            <v>7586</v>
          </cell>
          <cell r="B4068" t="str">
            <v>Стул ISO black C-38</v>
          </cell>
          <cell r="C4068">
            <v>8</v>
          </cell>
          <cell r="D4068" t="str">
            <v>13</v>
          </cell>
          <cell r="E4068" t="str">
            <v>13.07.05</v>
          </cell>
          <cell r="F4068" t="str">
            <v/>
          </cell>
          <cell r="G4068" t="str">
            <v xml:space="preserve">  .  .</v>
          </cell>
          <cell r="H4068">
            <v>2656.52</v>
          </cell>
          <cell r="I4068">
            <v>0</v>
          </cell>
          <cell r="J4068">
            <v>0</v>
          </cell>
          <cell r="K4068">
            <v>2656.52</v>
          </cell>
          <cell r="L4068">
            <v>0</v>
          </cell>
          <cell r="M4068">
            <v>17.71</v>
          </cell>
          <cell r="N4068">
            <v>17.71</v>
          </cell>
          <cell r="O4068">
            <v>477.99</v>
          </cell>
          <cell r="P4068">
            <v>2178.5300000000002</v>
          </cell>
          <cell r="Q4068">
            <v>13.28</v>
          </cell>
          <cell r="R4068">
            <v>125</v>
          </cell>
          <cell r="S4068">
            <v>821.1</v>
          </cell>
          <cell r="T4068" t="str">
            <v>амортизация (канализация)</v>
          </cell>
          <cell r="U4068">
            <v>2500</v>
          </cell>
          <cell r="V4068">
            <v>8</v>
          </cell>
          <cell r="W4068">
            <v>3</v>
          </cell>
          <cell r="X4068">
            <v>5</v>
          </cell>
          <cell r="Y4068">
            <v>37.5</v>
          </cell>
          <cell r="Z4068">
            <v>937.5</v>
          </cell>
          <cell r="AA4068">
            <v>1562.5</v>
          </cell>
          <cell r="AB4068">
            <v>0.71722675382023648</v>
          </cell>
          <cell r="AC4068">
            <v>-751.19278394146545</v>
          </cell>
          <cell r="AD4068">
            <v>-135.16278394146519</v>
          </cell>
          <cell r="AE4068">
            <v>1905.3272160585345</v>
          </cell>
          <cell r="AF4068">
            <v>342.82721605853482</v>
          </cell>
          <cell r="AG4068">
            <v>12.702181440390229</v>
          </cell>
          <cell r="AH4068">
            <v>26.041666666666668</v>
          </cell>
        </row>
        <row r="4069">
          <cell r="A4069">
            <v>7587</v>
          </cell>
          <cell r="B4069" t="str">
            <v>Стул ISO black C-38</v>
          </cell>
          <cell r="C4069">
            <v>8</v>
          </cell>
          <cell r="D4069" t="str">
            <v>13</v>
          </cell>
          <cell r="E4069" t="str">
            <v>13.07.05</v>
          </cell>
          <cell r="F4069" t="str">
            <v/>
          </cell>
          <cell r="G4069" t="str">
            <v xml:space="preserve">  .  .</v>
          </cell>
          <cell r="H4069">
            <v>2656.52</v>
          </cell>
          <cell r="I4069">
            <v>0</v>
          </cell>
          <cell r="J4069">
            <v>0</v>
          </cell>
          <cell r="K4069">
            <v>2656.52</v>
          </cell>
          <cell r="L4069">
            <v>0</v>
          </cell>
          <cell r="M4069">
            <v>17.71</v>
          </cell>
          <cell r="N4069">
            <v>17.71</v>
          </cell>
          <cell r="O4069">
            <v>477.99</v>
          </cell>
          <cell r="P4069">
            <v>2178.5300000000002</v>
          </cell>
          <cell r="Q4069">
            <v>13.28</v>
          </cell>
          <cell r="R4069">
            <v>125</v>
          </cell>
          <cell r="S4069">
            <v>821.1</v>
          </cell>
          <cell r="T4069" t="str">
            <v>Амортизация Водопровод</v>
          </cell>
          <cell r="U4069">
            <v>2500</v>
          </cell>
          <cell r="V4069">
            <v>8</v>
          </cell>
          <cell r="W4069">
            <v>3</v>
          </cell>
          <cell r="X4069">
            <v>5</v>
          </cell>
          <cell r="Y4069">
            <v>37.5</v>
          </cell>
          <cell r="Z4069">
            <v>937.5</v>
          </cell>
          <cell r="AA4069">
            <v>1562.5</v>
          </cell>
          <cell r="AB4069">
            <v>0.71722675382023648</v>
          </cell>
          <cell r="AC4069">
            <v>-751.19278394146545</v>
          </cell>
          <cell r="AD4069">
            <v>-135.16278394146519</v>
          </cell>
          <cell r="AE4069">
            <v>1905.3272160585345</v>
          </cell>
          <cell r="AF4069">
            <v>342.82721605853482</v>
          </cell>
          <cell r="AG4069">
            <v>12.702181440390229</v>
          </cell>
          <cell r="AH4069">
            <v>26.041666666666668</v>
          </cell>
        </row>
        <row r="4070">
          <cell r="A4070">
            <v>7588</v>
          </cell>
          <cell r="B4070" t="str">
            <v>Стул ISO black C-38</v>
          </cell>
          <cell r="C4070">
            <v>8</v>
          </cell>
          <cell r="D4070" t="str">
            <v>13</v>
          </cell>
          <cell r="E4070" t="str">
            <v>13.07.05</v>
          </cell>
          <cell r="F4070" t="str">
            <v/>
          </cell>
          <cell r="G4070" t="str">
            <v xml:space="preserve">  .  .</v>
          </cell>
          <cell r="H4070">
            <v>2656.52</v>
          </cell>
          <cell r="I4070">
            <v>0</v>
          </cell>
          <cell r="J4070">
            <v>0</v>
          </cell>
          <cell r="K4070">
            <v>2656.52</v>
          </cell>
          <cell r="L4070">
            <v>0</v>
          </cell>
          <cell r="M4070">
            <v>17.71</v>
          </cell>
          <cell r="N4070">
            <v>17.71</v>
          </cell>
          <cell r="O4070">
            <v>477.99</v>
          </cell>
          <cell r="P4070">
            <v>2178.5300000000002</v>
          </cell>
          <cell r="Q4070">
            <v>13.28</v>
          </cell>
          <cell r="R4070">
            <v>125</v>
          </cell>
          <cell r="S4070">
            <v>821.1</v>
          </cell>
          <cell r="T4070" t="str">
            <v>амортизация (канализация)</v>
          </cell>
          <cell r="U4070">
            <v>2500</v>
          </cell>
          <cell r="V4070">
            <v>8</v>
          </cell>
          <cell r="W4070">
            <v>3</v>
          </cell>
          <cell r="X4070">
            <v>5</v>
          </cell>
          <cell r="Y4070">
            <v>37.5</v>
          </cell>
          <cell r="Z4070">
            <v>937.5</v>
          </cell>
          <cell r="AA4070">
            <v>1562.5</v>
          </cell>
          <cell r="AB4070">
            <v>0.71722675382023648</v>
          </cell>
          <cell r="AC4070">
            <v>-751.19278394146545</v>
          </cell>
          <cell r="AD4070">
            <v>-135.16278394146519</v>
          </cell>
          <cell r="AE4070">
            <v>1905.3272160585345</v>
          </cell>
          <cell r="AF4070">
            <v>342.82721605853482</v>
          </cell>
          <cell r="AG4070">
            <v>12.702181440390229</v>
          </cell>
          <cell r="AH4070">
            <v>26.041666666666668</v>
          </cell>
        </row>
        <row r="4071">
          <cell r="A4071">
            <v>7589</v>
          </cell>
          <cell r="B4071" t="str">
            <v>Стул ISO black C-38</v>
          </cell>
          <cell r="C4071">
            <v>8</v>
          </cell>
          <cell r="D4071" t="str">
            <v>13</v>
          </cell>
          <cell r="E4071" t="str">
            <v>13.07.05</v>
          </cell>
          <cell r="F4071" t="str">
            <v/>
          </cell>
          <cell r="G4071" t="str">
            <v xml:space="preserve">  .  .</v>
          </cell>
          <cell r="H4071">
            <v>2656.52</v>
          </cell>
          <cell r="I4071">
            <v>0</v>
          </cell>
          <cell r="J4071">
            <v>0</v>
          </cell>
          <cell r="K4071">
            <v>2656.52</v>
          </cell>
          <cell r="L4071">
            <v>0</v>
          </cell>
          <cell r="M4071">
            <v>17.71</v>
          </cell>
          <cell r="N4071">
            <v>17.71</v>
          </cell>
          <cell r="O4071">
            <v>477.99</v>
          </cell>
          <cell r="P4071">
            <v>2178.5300000000002</v>
          </cell>
          <cell r="Q4071">
            <v>13.28</v>
          </cell>
          <cell r="R4071">
            <v>125</v>
          </cell>
          <cell r="S4071">
            <v>821.1</v>
          </cell>
          <cell r="T4071" t="str">
            <v>Амортизация Водопровод</v>
          </cell>
          <cell r="U4071">
            <v>2500</v>
          </cell>
          <cell r="V4071">
            <v>8</v>
          </cell>
          <cell r="W4071">
            <v>3</v>
          </cell>
          <cell r="X4071">
            <v>5</v>
          </cell>
          <cell r="Y4071">
            <v>37.5</v>
          </cell>
          <cell r="Z4071">
            <v>937.5</v>
          </cell>
          <cell r="AA4071">
            <v>1562.5</v>
          </cell>
          <cell r="AB4071">
            <v>0.71722675382023648</v>
          </cell>
          <cell r="AC4071">
            <v>-751.19278394146545</v>
          </cell>
          <cell r="AD4071">
            <v>-135.16278394146519</v>
          </cell>
          <cell r="AE4071">
            <v>1905.3272160585345</v>
          </cell>
          <cell r="AF4071">
            <v>342.82721605853482</v>
          </cell>
          <cell r="AG4071">
            <v>12.702181440390229</v>
          </cell>
          <cell r="AH4071">
            <v>26.041666666666668</v>
          </cell>
        </row>
        <row r="4072">
          <cell r="A4072">
            <v>7590</v>
          </cell>
          <cell r="B4072" t="str">
            <v>Стул ISO black C-38</v>
          </cell>
          <cell r="C4072">
            <v>8</v>
          </cell>
          <cell r="D4072" t="str">
            <v>13</v>
          </cell>
          <cell r="E4072" t="str">
            <v>13.07.05</v>
          </cell>
          <cell r="F4072" t="str">
            <v/>
          </cell>
          <cell r="G4072" t="str">
            <v xml:space="preserve">  .  .</v>
          </cell>
          <cell r="H4072">
            <v>2656.52</v>
          </cell>
          <cell r="I4072">
            <v>0</v>
          </cell>
          <cell r="J4072">
            <v>0</v>
          </cell>
          <cell r="K4072">
            <v>2656.52</v>
          </cell>
          <cell r="L4072">
            <v>0</v>
          </cell>
          <cell r="M4072">
            <v>17.71</v>
          </cell>
          <cell r="N4072">
            <v>17.71</v>
          </cell>
          <cell r="O4072">
            <v>477.99</v>
          </cell>
          <cell r="P4072">
            <v>2178.5300000000002</v>
          </cell>
          <cell r="Q4072">
            <v>13.28</v>
          </cell>
          <cell r="R4072">
            <v>125</v>
          </cell>
          <cell r="S4072">
            <v>821.1</v>
          </cell>
          <cell r="T4072" t="str">
            <v>амортизация (канализация)</v>
          </cell>
          <cell r="U4072">
            <v>2500</v>
          </cell>
          <cell r="V4072">
            <v>8</v>
          </cell>
          <cell r="W4072">
            <v>3</v>
          </cell>
          <cell r="X4072">
            <v>5</v>
          </cell>
          <cell r="Y4072">
            <v>37.5</v>
          </cell>
          <cell r="Z4072">
            <v>937.5</v>
          </cell>
          <cell r="AA4072">
            <v>1562.5</v>
          </cell>
          <cell r="AB4072">
            <v>0.71722675382023648</v>
          </cell>
          <cell r="AC4072">
            <v>-751.19278394146545</v>
          </cell>
          <cell r="AD4072">
            <v>-135.16278394146519</v>
          </cell>
          <cell r="AE4072">
            <v>1905.3272160585345</v>
          </cell>
          <cell r="AF4072">
            <v>342.82721605853482</v>
          </cell>
          <cell r="AG4072">
            <v>12.702181440390229</v>
          </cell>
          <cell r="AH4072">
            <v>26.041666666666668</v>
          </cell>
        </row>
        <row r="4073">
          <cell r="A4073">
            <v>7591</v>
          </cell>
          <cell r="B4073" t="str">
            <v>Стул ISO black C-38</v>
          </cell>
          <cell r="C4073">
            <v>8</v>
          </cell>
          <cell r="D4073" t="str">
            <v>13</v>
          </cell>
          <cell r="E4073" t="str">
            <v>13.07.05</v>
          </cell>
          <cell r="F4073" t="str">
            <v/>
          </cell>
          <cell r="G4073" t="str">
            <v xml:space="preserve">  .  .</v>
          </cell>
          <cell r="H4073">
            <v>2656.52</v>
          </cell>
          <cell r="I4073">
            <v>0</v>
          </cell>
          <cell r="J4073">
            <v>0</v>
          </cell>
          <cell r="K4073">
            <v>2656.52</v>
          </cell>
          <cell r="L4073">
            <v>0</v>
          </cell>
          <cell r="M4073">
            <v>17.71</v>
          </cell>
          <cell r="N4073">
            <v>17.71</v>
          </cell>
          <cell r="O4073">
            <v>477.99</v>
          </cell>
          <cell r="P4073">
            <v>2178.5300000000002</v>
          </cell>
          <cell r="Q4073">
            <v>13.28</v>
          </cell>
          <cell r="R4073">
            <v>125</v>
          </cell>
          <cell r="S4073">
            <v>821.1</v>
          </cell>
          <cell r="T4073" t="str">
            <v>Амортизация Водопровод</v>
          </cell>
          <cell r="U4073">
            <v>2500</v>
          </cell>
          <cell r="V4073">
            <v>8</v>
          </cell>
          <cell r="W4073">
            <v>3</v>
          </cell>
          <cell r="X4073">
            <v>5</v>
          </cell>
          <cell r="Y4073">
            <v>37.5</v>
          </cell>
          <cell r="Z4073">
            <v>937.5</v>
          </cell>
          <cell r="AA4073">
            <v>1562.5</v>
          </cell>
          <cell r="AB4073">
            <v>0.71722675382023648</v>
          </cell>
          <cell r="AC4073">
            <v>-751.19278394146545</v>
          </cell>
          <cell r="AD4073">
            <v>-135.16278394146519</v>
          </cell>
          <cell r="AE4073">
            <v>1905.3272160585345</v>
          </cell>
          <cell r="AF4073">
            <v>342.82721605853482</v>
          </cell>
          <cell r="AG4073">
            <v>12.702181440390229</v>
          </cell>
          <cell r="AH4073">
            <v>26.041666666666668</v>
          </cell>
        </row>
        <row r="4074">
          <cell r="A4074">
            <v>7592</v>
          </cell>
          <cell r="B4074" t="str">
            <v>Стул ISO black C-38</v>
          </cell>
          <cell r="C4074">
            <v>8</v>
          </cell>
          <cell r="D4074" t="str">
            <v>13</v>
          </cell>
          <cell r="E4074" t="str">
            <v>13.07.05</v>
          </cell>
          <cell r="F4074" t="str">
            <v/>
          </cell>
          <cell r="G4074" t="str">
            <v xml:space="preserve">  .  .</v>
          </cell>
          <cell r="H4074">
            <v>2656.52</v>
          </cell>
          <cell r="I4074">
            <v>0</v>
          </cell>
          <cell r="J4074">
            <v>0</v>
          </cell>
          <cell r="K4074">
            <v>2656.52</v>
          </cell>
          <cell r="L4074">
            <v>0</v>
          </cell>
          <cell r="M4074">
            <v>17.71</v>
          </cell>
          <cell r="N4074">
            <v>17.71</v>
          </cell>
          <cell r="O4074">
            <v>477.99</v>
          </cell>
          <cell r="P4074">
            <v>2178.5300000000002</v>
          </cell>
          <cell r="Q4074">
            <v>13.28</v>
          </cell>
          <cell r="R4074">
            <v>125</v>
          </cell>
          <cell r="S4074">
            <v>821.1</v>
          </cell>
          <cell r="T4074" t="str">
            <v>амортизация (канализация)</v>
          </cell>
          <cell r="U4074">
            <v>2500</v>
          </cell>
          <cell r="V4074">
            <v>8</v>
          </cell>
          <cell r="W4074">
            <v>3</v>
          </cell>
          <cell r="X4074">
            <v>5</v>
          </cell>
          <cell r="Y4074">
            <v>37.5</v>
          </cell>
          <cell r="Z4074">
            <v>937.5</v>
          </cell>
          <cell r="AA4074">
            <v>1562.5</v>
          </cell>
          <cell r="AB4074">
            <v>0.71722675382023648</v>
          </cell>
          <cell r="AC4074">
            <v>-751.19278394146545</v>
          </cell>
          <cell r="AD4074">
            <v>-135.16278394146519</v>
          </cell>
          <cell r="AE4074">
            <v>1905.3272160585345</v>
          </cell>
          <cell r="AF4074">
            <v>342.82721605853482</v>
          </cell>
          <cell r="AG4074">
            <v>12.702181440390229</v>
          </cell>
          <cell r="AH4074">
            <v>26.041666666666668</v>
          </cell>
        </row>
        <row r="4075">
          <cell r="A4075">
            <v>7593</v>
          </cell>
          <cell r="B4075" t="str">
            <v>Стул ISO black C-38</v>
          </cell>
          <cell r="C4075">
            <v>8</v>
          </cell>
          <cell r="D4075" t="str">
            <v>13</v>
          </cell>
          <cell r="E4075" t="str">
            <v>13.07.05</v>
          </cell>
          <cell r="F4075" t="str">
            <v/>
          </cell>
          <cell r="G4075" t="str">
            <v xml:space="preserve">  .  .</v>
          </cell>
          <cell r="H4075">
            <v>2656.52</v>
          </cell>
          <cell r="I4075">
            <v>0</v>
          </cell>
          <cell r="J4075">
            <v>0</v>
          </cell>
          <cell r="K4075">
            <v>2656.52</v>
          </cell>
          <cell r="L4075">
            <v>0</v>
          </cell>
          <cell r="M4075">
            <v>17.71</v>
          </cell>
          <cell r="N4075">
            <v>17.71</v>
          </cell>
          <cell r="O4075">
            <v>477.99</v>
          </cell>
          <cell r="P4075">
            <v>2178.5300000000002</v>
          </cell>
          <cell r="Q4075">
            <v>13.28</v>
          </cell>
          <cell r="R4075">
            <v>125</v>
          </cell>
          <cell r="S4075">
            <v>821.1</v>
          </cell>
          <cell r="T4075" t="str">
            <v>Амортизация Водопровод</v>
          </cell>
          <cell r="U4075">
            <v>2500</v>
          </cell>
          <cell r="V4075">
            <v>8</v>
          </cell>
          <cell r="W4075">
            <v>3</v>
          </cell>
          <cell r="X4075">
            <v>5</v>
          </cell>
          <cell r="Y4075">
            <v>37.5</v>
          </cell>
          <cell r="Z4075">
            <v>937.5</v>
          </cell>
          <cell r="AA4075">
            <v>1562.5</v>
          </cell>
          <cell r="AB4075">
            <v>0.71722675382023648</v>
          </cell>
          <cell r="AC4075">
            <v>-751.19278394146545</v>
          </cell>
          <cell r="AD4075">
            <v>-135.16278394146519</v>
          </cell>
          <cell r="AE4075">
            <v>1905.3272160585345</v>
          </cell>
          <cell r="AF4075">
            <v>342.82721605853482</v>
          </cell>
          <cell r="AG4075">
            <v>12.702181440390229</v>
          </cell>
          <cell r="AH4075">
            <v>26.041666666666668</v>
          </cell>
        </row>
        <row r="4076">
          <cell r="A4076">
            <v>7594</v>
          </cell>
          <cell r="B4076" t="str">
            <v>Стул ISO black C-38</v>
          </cell>
          <cell r="C4076">
            <v>8</v>
          </cell>
          <cell r="D4076" t="str">
            <v>13</v>
          </cell>
          <cell r="E4076" t="str">
            <v>13.07.05</v>
          </cell>
          <cell r="F4076" t="str">
            <v/>
          </cell>
          <cell r="G4076" t="str">
            <v xml:space="preserve">  .  .</v>
          </cell>
          <cell r="H4076">
            <v>2656.52</v>
          </cell>
          <cell r="I4076">
            <v>0</v>
          </cell>
          <cell r="J4076">
            <v>0</v>
          </cell>
          <cell r="K4076">
            <v>2656.52</v>
          </cell>
          <cell r="L4076">
            <v>0</v>
          </cell>
          <cell r="M4076">
            <v>17.71</v>
          </cell>
          <cell r="N4076">
            <v>17.71</v>
          </cell>
          <cell r="O4076">
            <v>477.99</v>
          </cell>
          <cell r="P4076">
            <v>2178.5300000000002</v>
          </cell>
          <cell r="Q4076">
            <v>13.28</v>
          </cell>
          <cell r="R4076">
            <v>125</v>
          </cell>
          <cell r="S4076">
            <v>821.1</v>
          </cell>
          <cell r="T4076" t="str">
            <v>амортизация (канализация)</v>
          </cell>
          <cell r="U4076">
            <v>2500</v>
          </cell>
          <cell r="V4076">
            <v>8</v>
          </cell>
          <cell r="W4076">
            <v>3</v>
          </cell>
          <cell r="X4076">
            <v>5</v>
          </cell>
          <cell r="Y4076">
            <v>37.5</v>
          </cell>
          <cell r="Z4076">
            <v>937.5</v>
          </cell>
          <cell r="AA4076">
            <v>1562.5</v>
          </cell>
          <cell r="AB4076">
            <v>0.71722675382023648</v>
          </cell>
          <cell r="AC4076">
            <v>-751.19278394146545</v>
          </cell>
          <cell r="AD4076">
            <v>-135.16278394146519</v>
          </cell>
          <cell r="AE4076">
            <v>1905.3272160585345</v>
          </cell>
          <cell r="AF4076">
            <v>342.82721605853482</v>
          </cell>
          <cell r="AG4076">
            <v>12.702181440390229</v>
          </cell>
          <cell r="AH4076">
            <v>26.041666666666668</v>
          </cell>
        </row>
        <row r="4077">
          <cell r="A4077">
            <v>7595</v>
          </cell>
          <cell r="B4077" t="str">
            <v>Стул ISO black C-38</v>
          </cell>
          <cell r="C4077">
            <v>8</v>
          </cell>
          <cell r="D4077" t="str">
            <v>13</v>
          </cell>
          <cell r="E4077" t="str">
            <v>13.07.05</v>
          </cell>
          <cell r="F4077" t="str">
            <v/>
          </cell>
          <cell r="G4077" t="str">
            <v xml:space="preserve">  .  .</v>
          </cell>
          <cell r="H4077">
            <v>2656.52</v>
          </cell>
          <cell r="I4077">
            <v>0</v>
          </cell>
          <cell r="J4077">
            <v>0</v>
          </cell>
          <cell r="K4077">
            <v>2656.52</v>
          </cell>
          <cell r="L4077">
            <v>0</v>
          </cell>
          <cell r="M4077">
            <v>17.71</v>
          </cell>
          <cell r="N4077">
            <v>17.71</v>
          </cell>
          <cell r="O4077">
            <v>477.99</v>
          </cell>
          <cell r="P4077">
            <v>2178.5300000000002</v>
          </cell>
          <cell r="Q4077">
            <v>13.28</v>
          </cell>
          <cell r="R4077">
            <v>125</v>
          </cell>
          <cell r="S4077">
            <v>821.1</v>
          </cell>
          <cell r="T4077" t="str">
            <v>Амортизация Водопровод</v>
          </cell>
          <cell r="U4077">
            <v>2500</v>
          </cell>
          <cell r="V4077">
            <v>8</v>
          </cell>
          <cell r="W4077">
            <v>3</v>
          </cell>
          <cell r="X4077">
            <v>5</v>
          </cell>
          <cell r="Y4077">
            <v>37.5</v>
          </cell>
          <cell r="Z4077">
            <v>937.5</v>
          </cell>
          <cell r="AA4077">
            <v>1562.5</v>
          </cell>
          <cell r="AB4077">
            <v>0.71722675382023648</v>
          </cell>
          <cell r="AC4077">
            <v>-751.19278394146545</v>
          </cell>
          <cell r="AD4077">
            <v>-135.16278394146519</v>
          </cell>
          <cell r="AE4077">
            <v>1905.3272160585345</v>
          </cell>
          <cell r="AF4077">
            <v>342.82721605853482</v>
          </cell>
          <cell r="AG4077">
            <v>12.702181440390229</v>
          </cell>
          <cell r="AH4077">
            <v>26.041666666666668</v>
          </cell>
        </row>
        <row r="4078">
          <cell r="A4078">
            <v>7596</v>
          </cell>
          <cell r="B4078" t="str">
            <v>Стул ISO black C-38</v>
          </cell>
          <cell r="C4078">
            <v>8</v>
          </cell>
          <cell r="D4078" t="str">
            <v>13</v>
          </cell>
          <cell r="E4078" t="str">
            <v>13.07.05</v>
          </cell>
          <cell r="F4078" t="str">
            <v/>
          </cell>
          <cell r="G4078" t="str">
            <v xml:space="preserve">  .  .</v>
          </cell>
          <cell r="H4078">
            <v>2656.52</v>
          </cell>
          <cell r="I4078">
            <v>0</v>
          </cell>
          <cell r="J4078">
            <v>0</v>
          </cell>
          <cell r="K4078">
            <v>2656.52</v>
          </cell>
          <cell r="L4078">
            <v>0</v>
          </cell>
          <cell r="M4078">
            <v>17.71</v>
          </cell>
          <cell r="N4078">
            <v>17.71</v>
          </cell>
          <cell r="O4078">
            <v>477.99</v>
          </cell>
          <cell r="P4078">
            <v>2178.5300000000002</v>
          </cell>
          <cell r="Q4078">
            <v>13.28</v>
          </cell>
          <cell r="R4078">
            <v>125</v>
          </cell>
          <cell r="S4078">
            <v>821.1</v>
          </cell>
          <cell r="T4078" t="str">
            <v>амортизация (канализация)</v>
          </cell>
          <cell r="U4078">
            <v>2500</v>
          </cell>
          <cell r="V4078">
            <v>8</v>
          </cell>
          <cell r="W4078">
            <v>3</v>
          </cell>
          <cell r="X4078">
            <v>5</v>
          </cell>
          <cell r="Y4078">
            <v>37.5</v>
          </cell>
          <cell r="Z4078">
            <v>937.5</v>
          </cell>
          <cell r="AA4078">
            <v>1562.5</v>
          </cell>
          <cell r="AB4078">
            <v>0.71722675382023648</v>
          </cell>
          <cell r="AC4078">
            <v>-751.19278394146545</v>
          </cell>
          <cell r="AD4078">
            <v>-135.16278394146519</v>
          </cell>
          <cell r="AE4078">
            <v>1905.3272160585345</v>
          </cell>
          <cell r="AF4078">
            <v>342.82721605853482</v>
          </cell>
          <cell r="AG4078">
            <v>12.702181440390229</v>
          </cell>
          <cell r="AH4078">
            <v>26.041666666666668</v>
          </cell>
        </row>
        <row r="4079">
          <cell r="A4079">
            <v>7597</v>
          </cell>
          <cell r="B4079" t="str">
            <v>Стул ISO black C-38</v>
          </cell>
          <cell r="C4079">
            <v>8</v>
          </cell>
          <cell r="D4079" t="str">
            <v>13</v>
          </cell>
          <cell r="E4079" t="str">
            <v>13.07.05</v>
          </cell>
          <cell r="F4079" t="str">
            <v/>
          </cell>
          <cell r="G4079" t="str">
            <v xml:space="preserve">  .  .</v>
          </cell>
          <cell r="H4079">
            <v>2656.52</v>
          </cell>
          <cell r="I4079">
            <v>0</v>
          </cell>
          <cell r="J4079">
            <v>0</v>
          </cell>
          <cell r="K4079">
            <v>2656.52</v>
          </cell>
          <cell r="L4079">
            <v>0</v>
          </cell>
          <cell r="M4079">
            <v>17.71</v>
          </cell>
          <cell r="N4079">
            <v>17.71</v>
          </cell>
          <cell r="O4079">
            <v>477.99</v>
          </cell>
          <cell r="P4079">
            <v>2178.5300000000002</v>
          </cell>
          <cell r="Q4079">
            <v>13.28</v>
          </cell>
          <cell r="R4079">
            <v>125</v>
          </cell>
          <cell r="S4079">
            <v>821.1</v>
          </cell>
          <cell r="T4079" t="str">
            <v>Амортизация Водопровод</v>
          </cell>
          <cell r="U4079">
            <v>2500</v>
          </cell>
          <cell r="V4079">
            <v>8</v>
          </cell>
          <cell r="W4079">
            <v>3</v>
          </cell>
          <cell r="X4079">
            <v>5</v>
          </cell>
          <cell r="Y4079">
            <v>37.5</v>
          </cell>
          <cell r="Z4079">
            <v>937.5</v>
          </cell>
          <cell r="AA4079">
            <v>1562.5</v>
          </cell>
          <cell r="AB4079">
            <v>0.71722675382023648</v>
          </cell>
          <cell r="AC4079">
            <v>-751.19278394146545</v>
          </cell>
          <cell r="AD4079">
            <v>-135.16278394146519</v>
          </cell>
          <cell r="AE4079">
            <v>1905.3272160585345</v>
          </cell>
          <cell r="AF4079">
            <v>342.82721605853482</v>
          </cell>
          <cell r="AG4079">
            <v>12.702181440390229</v>
          </cell>
          <cell r="AH4079">
            <v>26.041666666666668</v>
          </cell>
        </row>
        <row r="4080">
          <cell r="A4080">
            <v>7598</v>
          </cell>
          <cell r="B4080" t="str">
            <v>Стул ISO black C-38</v>
          </cell>
          <cell r="C4080">
            <v>8</v>
          </cell>
          <cell r="D4080" t="str">
            <v>13</v>
          </cell>
          <cell r="E4080" t="str">
            <v>13.07.05</v>
          </cell>
          <cell r="F4080" t="str">
            <v/>
          </cell>
          <cell r="G4080" t="str">
            <v xml:space="preserve">  .  .</v>
          </cell>
          <cell r="H4080">
            <v>2656.52</v>
          </cell>
          <cell r="I4080">
            <v>0</v>
          </cell>
          <cell r="J4080">
            <v>0</v>
          </cell>
          <cell r="K4080">
            <v>2656.52</v>
          </cell>
          <cell r="L4080">
            <v>0</v>
          </cell>
          <cell r="M4080">
            <v>17.71</v>
          </cell>
          <cell r="N4080">
            <v>17.71</v>
          </cell>
          <cell r="O4080">
            <v>477.99</v>
          </cell>
          <cell r="P4080">
            <v>2178.5300000000002</v>
          </cell>
          <cell r="Q4080">
            <v>13.28</v>
          </cell>
          <cell r="R4080">
            <v>125</v>
          </cell>
          <cell r="S4080">
            <v>821.1</v>
          </cell>
          <cell r="T4080" t="str">
            <v>амортизация (канализация)</v>
          </cell>
          <cell r="U4080">
            <v>2500</v>
          </cell>
          <cell r="V4080">
            <v>8</v>
          </cell>
          <cell r="W4080">
            <v>3</v>
          </cell>
          <cell r="X4080">
            <v>5</v>
          </cell>
          <cell r="Y4080">
            <v>37.5</v>
          </cell>
          <cell r="Z4080">
            <v>937.5</v>
          </cell>
          <cell r="AA4080">
            <v>1562.5</v>
          </cell>
          <cell r="AB4080">
            <v>0.71722675382023648</v>
          </cell>
          <cell r="AC4080">
            <v>-751.19278394146545</v>
          </cell>
          <cell r="AD4080">
            <v>-135.16278394146519</v>
          </cell>
          <cell r="AE4080">
            <v>1905.3272160585345</v>
          </cell>
          <cell r="AF4080">
            <v>342.82721605853482</v>
          </cell>
          <cell r="AG4080">
            <v>12.702181440390229</v>
          </cell>
          <cell r="AH4080">
            <v>26.041666666666668</v>
          </cell>
        </row>
        <row r="4081">
          <cell r="A4081">
            <v>7599</v>
          </cell>
          <cell r="B4081" t="str">
            <v>Стул ISO black C-38</v>
          </cell>
          <cell r="C4081">
            <v>8</v>
          </cell>
          <cell r="D4081" t="str">
            <v>13</v>
          </cell>
          <cell r="E4081" t="str">
            <v>13.07.05</v>
          </cell>
          <cell r="F4081" t="str">
            <v/>
          </cell>
          <cell r="G4081" t="str">
            <v xml:space="preserve">  .  .</v>
          </cell>
          <cell r="H4081">
            <v>2656.52</v>
          </cell>
          <cell r="I4081">
            <v>0</v>
          </cell>
          <cell r="J4081">
            <v>0</v>
          </cell>
          <cell r="K4081">
            <v>2656.52</v>
          </cell>
          <cell r="L4081">
            <v>0</v>
          </cell>
          <cell r="M4081">
            <v>17.71</v>
          </cell>
          <cell r="N4081">
            <v>17.71</v>
          </cell>
          <cell r="O4081">
            <v>477.99</v>
          </cell>
          <cell r="P4081">
            <v>2178.5300000000002</v>
          </cell>
          <cell r="Q4081">
            <v>13.28</v>
          </cell>
          <cell r="R4081">
            <v>125</v>
          </cell>
          <cell r="S4081">
            <v>821.1</v>
          </cell>
          <cell r="T4081" t="str">
            <v>Амортизация Водопровод</v>
          </cell>
          <cell r="U4081">
            <v>2500</v>
          </cell>
          <cell r="V4081">
            <v>8</v>
          </cell>
          <cell r="W4081">
            <v>3</v>
          </cell>
          <cell r="X4081">
            <v>5</v>
          </cell>
          <cell r="Y4081">
            <v>37.5</v>
          </cell>
          <cell r="Z4081">
            <v>937.5</v>
          </cell>
          <cell r="AA4081">
            <v>1562.5</v>
          </cell>
          <cell r="AB4081">
            <v>0.71722675382023648</v>
          </cell>
          <cell r="AC4081">
            <v>-751.19278394146545</v>
          </cell>
          <cell r="AD4081">
            <v>-135.16278394146519</v>
          </cell>
          <cell r="AE4081">
            <v>1905.3272160585345</v>
          </cell>
          <cell r="AF4081">
            <v>342.82721605853482</v>
          </cell>
          <cell r="AG4081">
            <v>12.702181440390229</v>
          </cell>
          <cell r="AH4081">
            <v>26.041666666666668</v>
          </cell>
        </row>
        <row r="4082">
          <cell r="A4082">
            <v>7600</v>
          </cell>
          <cell r="B4082" t="str">
            <v>Стул ISO black C-38</v>
          </cell>
          <cell r="C4082">
            <v>8</v>
          </cell>
          <cell r="D4082" t="str">
            <v>13</v>
          </cell>
          <cell r="E4082" t="str">
            <v>13.07.05</v>
          </cell>
          <cell r="F4082" t="str">
            <v/>
          </cell>
          <cell r="G4082" t="str">
            <v xml:space="preserve">  .  .</v>
          </cell>
          <cell r="H4082">
            <v>2656.52</v>
          </cell>
          <cell r="I4082">
            <v>0</v>
          </cell>
          <cell r="J4082">
            <v>0</v>
          </cell>
          <cell r="K4082">
            <v>2656.52</v>
          </cell>
          <cell r="L4082">
            <v>0</v>
          </cell>
          <cell r="M4082">
            <v>17.71</v>
          </cell>
          <cell r="N4082">
            <v>17.71</v>
          </cell>
          <cell r="O4082">
            <v>477.99</v>
          </cell>
          <cell r="P4082">
            <v>2178.5300000000002</v>
          </cell>
          <cell r="Q4082">
            <v>13.28</v>
          </cell>
          <cell r="R4082">
            <v>125</v>
          </cell>
          <cell r="S4082">
            <v>821.1</v>
          </cell>
          <cell r="T4082" t="str">
            <v>амортизация (канализация)</v>
          </cell>
          <cell r="U4082">
            <v>2500</v>
          </cell>
          <cell r="V4082">
            <v>8</v>
          </cell>
          <cell r="W4082">
            <v>3</v>
          </cell>
          <cell r="X4082">
            <v>5</v>
          </cell>
          <cell r="Y4082">
            <v>37.5</v>
          </cell>
          <cell r="Z4082">
            <v>937.5</v>
          </cell>
          <cell r="AA4082">
            <v>1562.5</v>
          </cell>
          <cell r="AB4082">
            <v>0.71722675382023648</v>
          </cell>
          <cell r="AC4082">
            <v>-751.19278394146545</v>
          </cell>
          <cell r="AD4082">
            <v>-135.16278394146519</v>
          </cell>
          <cell r="AE4082">
            <v>1905.3272160585345</v>
          </cell>
          <cell r="AF4082">
            <v>342.82721605853482</v>
          </cell>
          <cell r="AG4082">
            <v>12.702181440390229</v>
          </cell>
          <cell r="AH4082">
            <v>26.041666666666668</v>
          </cell>
        </row>
        <row r="4083">
          <cell r="A4083">
            <v>7601</v>
          </cell>
          <cell r="B4083" t="str">
            <v>Стул ISO black C-38</v>
          </cell>
          <cell r="C4083">
            <v>8</v>
          </cell>
          <cell r="D4083" t="str">
            <v>13</v>
          </cell>
          <cell r="E4083" t="str">
            <v>13.07.05</v>
          </cell>
          <cell r="F4083" t="str">
            <v/>
          </cell>
          <cell r="G4083" t="str">
            <v xml:space="preserve">  .  .</v>
          </cell>
          <cell r="H4083">
            <v>2656.52</v>
          </cell>
          <cell r="I4083">
            <v>0</v>
          </cell>
          <cell r="J4083">
            <v>0</v>
          </cell>
          <cell r="K4083">
            <v>2656.52</v>
          </cell>
          <cell r="L4083">
            <v>0</v>
          </cell>
          <cell r="M4083">
            <v>17.71</v>
          </cell>
          <cell r="N4083">
            <v>17.71</v>
          </cell>
          <cell r="O4083">
            <v>477.99</v>
          </cell>
          <cell r="P4083">
            <v>2178.5300000000002</v>
          </cell>
          <cell r="Q4083">
            <v>13.28</v>
          </cell>
          <cell r="R4083">
            <v>125</v>
          </cell>
          <cell r="S4083">
            <v>821.1</v>
          </cell>
          <cell r="T4083" t="str">
            <v>Амортизация Водопровод</v>
          </cell>
          <cell r="U4083">
            <v>2500</v>
          </cell>
          <cell r="V4083">
            <v>8</v>
          </cell>
          <cell r="W4083">
            <v>3</v>
          </cell>
          <cell r="X4083">
            <v>5</v>
          </cell>
          <cell r="Y4083">
            <v>37.5</v>
          </cell>
          <cell r="Z4083">
            <v>937.5</v>
          </cell>
          <cell r="AA4083">
            <v>1562.5</v>
          </cell>
          <cell r="AB4083">
            <v>0.71722675382023648</v>
          </cell>
          <cell r="AC4083">
            <v>-751.19278394146545</v>
          </cell>
          <cell r="AD4083">
            <v>-135.16278394146519</v>
          </cell>
          <cell r="AE4083">
            <v>1905.3272160585345</v>
          </cell>
          <cell r="AF4083">
            <v>342.82721605853482</v>
          </cell>
          <cell r="AG4083">
            <v>12.702181440390229</v>
          </cell>
          <cell r="AH4083">
            <v>26.041666666666668</v>
          </cell>
        </row>
        <row r="4084">
          <cell r="A4084">
            <v>7602</v>
          </cell>
          <cell r="B4084" t="str">
            <v>Стул ISO black C-38</v>
          </cell>
          <cell r="C4084">
            <v>8</v>
          </cell>
          <cell r="D4084" t="str">
            <v>13</v>
          </cell>
          <cell r="E4084" t="str">
            <v>13.07.05</v>
          </cell>
          <cell r="F4084" t="str">
            <v/>
          </cell>
          <cell r="G4084" t="str">
            <v xml:space="preserve">  .  .</v>
          </cell>
          <cell r="H4084">
            <v>2656.52</v>
          </cell>
          <cell r="I4084">
            <v>0</v>
          </cell>
          <cell r="J4084">
            <v>0</v>
          </cell>
          <cell r="K4084">
            <v>2656.52</v>
          </cell>
          <cell r="L4084">
            <v>0</v>
          </cell>
          <cell r="M4084">
            <v>17.71</v>
          </cell>
          <cell r="N4084">
            <v>17.71</v>
          </cell>
          <cell r="O4084">
            <v>477.99</v>
          </cell>
          <cell r="P4084">
            <v>2178.5300000000002</v>
          </cell>
          <cell r="Q4084">
            <v>13.28</v>
          </cell>
          <cell r="R4084">
            <v>125</v>
          </cell>
          <cell r="S4084">
            <v>821.1</v>
          </cell>
          <cell r="T4084" t="str">
            <v>амортизация (канализация)</v>
          </cell>
          <cell r="U4084">
            <v>2500</v>
          </cell>
          <cell r="V4084">
            <v>8</v>
          </cell>
          <cell r="W4084">
            <v>3</v>
          </cell>
          <cell r="X4084">
            <v>5</v>
          </cell>
          <cell r="Y4084">
            <v>37.5</v>
          </cell>
          <cell r="Z4084">
            <v>937.5</v>
          </cell>
          <cell r="AA4084">
            <v>1562.5</v>
          </cell>
          <cell r="AB4084">
            <v>0.71722675382023648</v>
          </cell>
          <cell r="AC4084">
            <v>-751.19278394146545</v>
          </cell>
          <cell r="AD4084">
            <v>-135.16278394146519</v>
          </cell>
          <cell r="AE4084">
            <v>1905.3272160585345</v>
          </cell>
          <cell r="AF4084">
            <v>342.82721605853482</v>
          </cell>
          <cell r="AG4084">
            <v>12.702181440390229</v>
          </cell>
          <cell r="AH4084">
            <v>26.041666666666668</v>
          </cell>
        </row>
        <row r="4085">
          <cell r="A4085">
            <v>7603</v>
          </cell>
          <cell r="B4085" t="str">
            <v>Стул ISO black C-38</v>
          </cell>
          <cell r="C4085">
            <v>8</v>
          </cell>
          <cell r="D4085" t="str">
            <v>13</v>
          </cell>
          <cell r="E4085" t="str">
            <v>13.07.05</v>
          </cell>
          <cell r="F4085" t="str">
            <v/>
          </cell>
          <cell r="G4085" t="str">
            <v xml:space="preserve">  .  .</v>
          </cell>
          <cell r="H4085">
            <v>2656.52</v>
          </cell>
          <cell r="I4085">
            <v>0</v>
          </cell>
          <cell r="J4085">
            <v>0</v>
          </cell>
          <cell r="K4085">
            <v>2656.52</v>
          </cell>
          <cell r="L4085">
            <v>0</v>
          </cell>
          <cell r="M4085">
            <v>17.71</v>
          </cell>
          <cell r="N4085">
            <v>17.71</v>
          </cell>
          <cell r="O4085">
            <v>477.99</v>
          </cell>
          <cell r="P4085">
            <v>2178.5300000000002</v>
          </cell>
          <cell r="Q4085">
            <v>13.28</v>
          </cell>
          <cell r="R4085">
            <v>125</v>
          </cell>
          <cell r="S4085">
            <v>821.1</v>
          </cell>
          <cell r="T4085" t="str">
            <v>Амортизация Водопровод</v>
          </cell>
          <cell r="U4085">
            <v>2500</v>
          </cell>
          <cell r="V4085">
            <v>8</v>
          </cell>
          <cell r="W4085">
            <v>3</v>
          </cell>
          <cell r="X4085">
            <v>5</v>
          </cell>
          <cell r="Y4085">
            <v>37.5</v>
          </cell>
          <cell r="Z4085">
            <v>937.5</v>
          </cell>
          <cell r="AA4085">
            <v>1562.5</v>
          </cell>
          <cell r="AB4085">
            <v>0.71722675382023648</v>
          </cell>
          <cell r="AC4085">
            <v>-751.19278394146545</v>
          </cell>
          <cell r="AD4085">
            <v>-135.16278394146519</v>
          </cell>
          <cell r="AE4085">
            <v>1905.3272160585345</v>
          </cell>
          <cell r="AF4085">
            <v>342.82721605853482</v>
          </cell>
          <cell r="AG4085">
            <v>12.702181440390229</v>
          </cell>
          <cell r="AH4085">
            <v>26.041666666666668</v>
          </cell>
        </row>
        <row r="4086">
          <cell r="A4086">
            <v>7604</v>
          </cell>
          <cell r="B4086" t="str">
            <v>Стул ISO black C-38</v>
          </cell>
          <cell r="C4086">
            <v>8</v>
          </cell>
          <cell r="D4086" t="str">
            <v>13</v>
          </cell>
          <cell r="E4086" t="str">
            <v>13.07.05</v>
          </cell>
          <cell r="F4086" t="str">
            <v/>
          </cell>
          <cell r="G4086" t="str">
            <v xml:space="preserve">  .  .</v>
          </cell>
          <cell r="H4086">
            <v>2656.52</v>
          </cell>
          <cell r="I4086">
            <v>0</v>
          </cell>
          <cell r="J4086">
            <v>0</v>
          </cell>
          <cell r="K4086">
            <v>2656.52</v>
          </cell>
          <cell r="L4086">
            <v>0</v>
          </cell>
          <cell r="M4086">
            <v>17.71</v>
          </cell>
          <cell r="N4086">
            <v>17.71</v>
          </cell>
          <cell r="O4086">
            <v>477.99</v>
          </cell>
          <cell r="P4086">
            <v>2178.5300000000002</v>
          </cell>
          <cell r="Q4086">
            <v>13.28</v>
          </cell>
          <cell r="R4086">
            <v>125</v>
          </cell>
          <cell r="S4086">
            <v>821.1</v>
          </cell>
          <cell r="T4086" t="str">
            <v>амортизация (канализация)</v>
          </cell>
          <cell r="U4086">
            <v>2500</v>
          </cell>
          <cell r="V4086">
            <v>8</v>
          </cell>
          <cell r="W4086">
            <v>3</v>
          </cell>
          <cell r="X4086">
            <v>5</v>
          </cell>
          <cell r="Y4086">
            <v>37.5</v>
          </cell>
          <cell r="Z4086">
            <v>937.5</v>
          </cell>
          <cell r="AA4086">
            <v>1562.5</v>
          </cell>
          <cell r="AB4086">
            <v>0.71722675382023648</v>
          </cell>
          <cell r="AC4086">
            <v>-751.19278394146545</v>
          </cell>
          <cell r="AD4086">
            <v>-135.16278394146519</v>
          </cell>
          <cell r="AE4086">
            <v>1905.3272160585345</v>
          </cell>
          <cell r="AF4086">
            <v>342.82721605853482</v>
          </cell>
          <cell r="AG4086">
            <v>12.702181440390229</v>
          </cell>
          <cell r="AH4086">
            <v>26.041666666666668</v>
          </cell>
        </row>
        <row r="4087">
          <cell r="A4087">
            <v>7605</v>
          </cell>
          <cell r="B4087" t="str">
            <v>Стул ISO black C-38</v>
          </cell>
          <cell r="C4087">
            <v>8</v>
          </cell>
          <cell r="D4087" t="str">
            <v>13</v>
          </cell>
          <cell r="E4087" t="str">
            <v>13.07.05</v>
          </cell>
          <cell r="F4087" t="str">
            <v/>
          </cell>
          <cell r="G4087" t="str">
            <v xml:space="preserve">  .  .</v>
          </cell>
          <cell r="H4087">
            <v>2656.52</v>
          </cell>
          <cell r="I4087">
            <v>0</v>
          </cell>
          <cell r="J4087">
            <v>0</v>
          </cell>
          <cell r="K4087">
            <v>2656.52</v>
          </cell>
          <cell r="L4087">
            <v>0</v>
          </cell>
          <cell r="M4087">
            <v>17.71</v>
          </cell>
          <cell r="N4087">
            <v>17.71</v>
          </cell>
          <cell r="O4087">
            <v>477.99</v>
          </cell>
          <cell r="P4087">
            <v>2178.5300000000002</v>
          </cell>
          <cell r="Q4087">
            <v>13.28</v>
          </cell>
          <cell r="R4087">
            <v>125</v>
          </cell>
          <cell r="S4087">
            <v>821.1</v>
          </cell>
          <cell r="T4087" t="str">
            <v>Амортизация Водопровод</v>
          </cell>
          <cell r="U4087">
            <v>2500</v>
          </cell>
          <cell r="V4087">
            <v>8</v>
          </cell>
          <cell r="W4087">
            <v>3</v>
          </cell>
          <cell r="X4087">
            <v>5</v>
          </cell>
          <cell r="Y4087">
            <v>37.5</v>
          </cell>
          <cell r="Z4087">
            <v>937.5</v>
          </cell>
          <cell r="AA4087">
            <v>1562.5</v>
          </cell>
          <cell r="AB4087">
            <v>0.71722675382023648</v>
          </cell>
          <cell r="AC4087">
            <v>-751.19278394146545</v>
          </cell>
          <cell r="AD4087">
            <v>-135.16278394146519</v>
          </cell>
          <cell r="AE4087">
            <v>1905.3272160585345</v>
          </cell>
          <cell r="AF4087">
            <v>342.82721605853482</v>
          </cell>
          <cell r="AG4087">
            <v>12.702181440390229</v>
          </cell>
          <cell r="AH4087">
            <v>26.041666666666668</v>
          </cell>
        </row>
        <row r="4088">
          <cell r="A4088">
            <v>7606</v>
          </cell>
          <cell r="B4088" t="str">
            <v>Стул ISO black C-38</v>
          </cell>
          <cell r="C4088">
            <v>8</v>
          </cell>
          <cell r="D4088" t="str">
            <v>13</v>
          </cell>
          <cell r="E4088" t="str">
            <v>13.07.05</v>
          </cell>
          <cell r="F4088" t="str">
            <v/>
          </cell>
          <cell r="G4088" t="str">
            <v xml:space="preserve">  .  .</v>
          </cell>
          <cell r="H4088">
            <v>2656.52</v>
          </cell>
          <cell r="I4088">
            <v>0</v>
          </cell>
          <cell r="J4088">
            <v>0</v>
          </cell>
          <cell r="K4088">
            <v>2656.52</v>
          </cell>
          <cell r="L4088">
            <v>0</v>
          </cell>
          <cell r="M4088">
            <v>17.71</v>
          </cell>
          <cell r="N4088">
            <v>17.71</v>
          </cell>
          <cell r="O4088">
            <v>477.99</v>
          </cell>
          <cell r="P4088">
            <v>2178.5300000000002</v>
          </cell>
          <cell r="Q4088">
            <v>13.28</v>
          </cell>
          <cell r="R4088">
            <v>125</v>
          </cell>
          <cell r="S4088">
            <v>821.1</v>
          </cell>
          <cell r="T4088" t="str">
            <v>амортизация (канализация)</v>
          </cell>
          <cell r="U4088">
            <v>2500</v>
          </cell>
          <cell r="V4088">
            <v>8</v>
          </cell>
          <cell r="W4088">
            <v>3</v>
          </cell>
          <cell r="X4088">
            <v>5</v>
          </cell>
          <cell r="Y4088">
            <v>37.5</v>
          </cell>
          <cell r="Z4088">
            <v>937.5</v>
          </cell>
          <cell r="AA4088">
            <v>1562.5</v>
          </cell>
          <cell r="AB4088">
            <v>0.71722675382023648</v>
          </cell>
          <cell r="AC4088">
            <v>-751.19278394146545</v>
          </cell>
          <cell r="AD4088">
            <v>-135.16278394146519</v>
          </cell>
          <cell r="AE4088">
            <v>1905.3272160585345</v>
          </cell>
          <cell r="AF4088">
            <v>342.82721605853482</v>
          </cell>
          <cell r="AG4088">
            <v>12.702181440390229</v>
          </cell>
          <cell r="AH4088">
            <v>26.041666666666668</v>
          </cell>
        </row>
        <row r="4089">
          <cell r="A4089">
            <v>7607</v>
          </cell>
          <cell r="B4089" t="str">
            <v>Файл шкаф 4-х тумбовый</v>
          </cell>
          <cell r="C4089">
            <v>8</v>
          </cell>
          <cell r="D4089" t="str">
            <v>13</v>
          </cell>
          <cell r="E4089" t="str">
            <v>25.07.05</v>
          </cell>
          <cell r="F4089" t="str">
            <v/>
          </cell>
          <cell r="G4089" t="str">
            <v xml:space="preserve">  .  .</v>
          </cell>
          <cell r="H4089">
            <v>51878.26</v>
          </cell>
          <cell r="I4089">
            <v>0</v>
          </cell>
          <cell r="J4089">
            <v>0</v>
          </cell>
          <cell r="K4089">
            <v>51878.26</v>
          </cell>
          <cell r="L4089">
            <v>0</v>
          </cell>
          <cell r="M4089">
            <v>345.86</v>
          </cell>
          <cell r="N4089">
            <v>345.86</v>
          </cell>
          <cell r="O4089">
            <v>9334.76</v>
          </cell>
          <cell r="P4089">
            <v>42543.5</v>
          </cell>
          <cell r="Q4089">
            <v>259.39</v>
          </cell>
          <cell r="R4089">
            <v>125</v>
          </cell>
          <cell r="S4089">
            <v>821.1</v>
          </cell>
          <cell r="T4089" t="str">
            <v>Амортизация Водопровод</v>
          </cell>
          <cell r="U4089">
            <v>54000</v>
          </cell>
          <cell r="V4089">
            <v>13</v>
          </cell>
          <cell r="W4089">
            <v>2</v>
          </cell>
          <cell r="X4089">
            <v>11</v>
          </cell>
          <cell r="Y4089">
            <v>15.384615384615385</v>
          </cell>
          <cell r="Z4089">
            <v>8307.6923076923085</v>
          </cell>
          <cell r="AA4089">
            <v>45692.307692307688</v>
          </cell>
          <cell r="AB4089">
            <v>1.0740138374207033</v>
          </cell>
          <cell r="AC4089">
            <v>3839.7091013089739</v>
          </cell>
          <cell r="AD4089">
            <v>690.90140900128426</v>
          </cell>
          <cell r="AE4089">
            <v>55717.969101308976</v>
          </cell>
          <cell r="AF4089">
            <v>10025.661409001284</v>
          </cell>
          <cell r="AG4089">
            <v>371.45312734205982</v>
          </cell>
          <cell r="AH4089">
            <v>346.15384615384619</v>
          </cell>
        </row>
        <row r="4090">
          <cell r="A4090">
            <v>7608</v>
          </cell>
          <cell r="B4090" t="str">
            <v>Файл шкаф 4-х тумбовый</v>
          </cell>
          <cell r="C4090">
            <v>8</v>
          </cell>
          <cell r="D4090" t="str">
            <v>13</v>
          </cell>
          <cell r="E4090" t="str">
            <v>25.07.05</v>
          </cell>
          <cell r="F4090" t="str">
            <v/>
          </cell>
          <cell r="G4090" t="str">
            <v xml:space="preserve">  .  .</v>
          </cell>
          <cell r="H4090">
            <v>51878.26</v>
          </cell>
          <cell r="I4090">
            <v>0</v>
          </cell>
          <cell r="J4090">
            <v>0</v>
          </cell>
          <cell r="K4090">
            <v>51878.26</v>
          </cell>
          <cell r="L4090">
            <v>0</v>
          </cell>
          <cell r="M4090">
            <v>345.86</v>
          </cell>
          <cell r="N4090">
            <v>345.86</v>
          </cell>
          <cell r="O4090">
            <v>9334.76</v>
          </cell>
          <cell r="P4090">
            <v>42543.5</v>
          </cell>
          <cell r="Q4090">
            <v>259.39</v>
          </cell>
          <cell r="R4090">
            <v>125</v>
          </cell>
          <cell r="S4090">
            <v>821.1</v>
          </cell>
          <cell r="T4090" t="str">
            <v>амортизация (канализация)</v>
          </cell>
          <cell r="U4090">
            <v>54000</v>
          </cell>
          <cell r="V4090">
            <v>13</v>
          </cell>
          <cell r="W4090">
            <v>2</v>
          </cell>
          <cell r="X4090">
            <v>11</v>
          </cell>
          <cell r="Y4090">
            <v>15.384615384615385</v>
          </cell>
          <cell r="Z4090">
            <v>8307.6923076923085</v>
          </cell>
          <cell r="AA4090">
            <v>45692.307692307688</v>
          </cell>
          <cell r="AB4090">
            <v>1.0740138374207033</v>
          </cell>
          <cell r="AC4090">
            <v>3839.7091013089739</v>
          </cell>
          <cell r="AD4090">
            <v>690.90140900128426</v>
          </cell>
          <cell r="AE4090">
            <v>55717.969101308976</v>
          </cell>
          <cell r="AF4090">
            <v>10025.661409001284</v>
          </cell>
          <cell r="AG4090">
            <v>371.45312734205982</v>
          </cell>
          <cell r="AH4090">
            <v>346.15384615384619</v>
          </cell>
        </row>
        <row r="4091">
          <cell r="A4091">
            <v>7609</v>
          </cell>
          <cell r="B4091" t="str">
            <v>Файл шкаф 4-х тумбовый</v>
          </cell>
          <cell r="C4091">
            <v>8</v>
          </cell>
          <cell r="D4091" t="str">
            <v>13</v>
          </cell>
          <cell r="E4091" t="str">
            <v>25.07.05</v>
          </cell>
          <cell r="F4091" t="str">
            <v/>
          </cell>
          <cell r="G4091" t="str">
            <v xml:space="preserve">  .  .</v>
          </cell>
          <cell r="H4091">
            <v>51878.26</v>
          </cell>
          <cell r="I4091">
            <v>0</v>
          </cell>
          <cell r="J4091">
            <v>0</v>
          </cell>
          <cell r="K4091">
            <v>51878.26</v>
          </cell>
          <cell r="L4091">
            <v>0</v>
          </cell>
          <cell r="M4091">
            <v>345.86</v>
          </cell>
          <cell r="N4091">
            <v>345.86</v>
          </cell>
          <cell r="O4091">
            <v>9334.76</v>
          </cell>
          <cell r="P4091">
            <v>42543.5</v>
          </cell>
          <cell r="Q4091">
            <v>259.39</v>
          </cell>
          <cell r="R4091">
            <v>125</v>
          </cell>
          <cell r="S4091">
            <v>821.1</v>
          </cell>
          <cell r="T4091" t="str">
            <v>Амортизация Водопровод</v>
          </cell>
          <cell r="U4091">
            <v>54000</v>
          </cell>
          <cell r="V4091">
            <v>13</v>
          </cell>
          <cell r="W4091">
            <v>2</v>
          </cell>
          <cell r="X4091">
            <v>11</v>
          </cell>
          <cell r="Y4091">
            <v>15.384615384615385</v>
          </cell>
          <cell r="Z4091">
            <v>8307.6923076923085</v>
          </cell>
          <cell r="AA4091">
            <v>45692.307692307688</v>
          </cell>
          <cell r="AB4091">
            <v>1.0740138374207033</v>
          </cell>
          <cell r="AC4091">
            <v>3839.7091013089739</v>
          </cell>
          <cell r="AD4091">
            <v>690.90140900128426</v>
          </cell>
          <cell r="AE4091">
            <v>55717.969101308976</v>
          </cell>
          <cell r="AF4091">
            <v>10025.661409001284</v>
          </cell>
          <cell r="AG4091">
            <v>371.45312734205982</v>
          </cell>
          <cell r="AH4091">
            <v>346.15384615384619</v>
          </cell>
        </row>
        <row r="4092">
          <cell r="A4092">
            <v>7610</v>
          </cell>
          <cell r="B4092" t="str">
            <v>Эл двигатель АДМ 100S4</v>
          </cell>
          <cell r="C4092">
            <v>10</v>
          </cell>
          <cell r="D4092" t="str">
            <v>10</v>
          </cell>
          <cell r="E4092" t="str">
            <v>25.07.05</v>
          </cell>
          <cell r="F4092" t="str">
            <v>3х1500об/мин</v>
          </cell>
          <cell r="G4092" t="str">
            <v xml:space="preserve">  .  .</v>
          </cell>
          <cell r="H4092">
            <v>20400</v>
          </cell>
          <cell r="I4092">
            <v>0</v>
          </cell>
          <cell r="J4092">
            <v>0</v>
          </cell>
          <cell r="K4092">
            <v>20400</v>
          </cell>
          <cell r="L4092">
            <v>0</v>
          </cell>
          <cell r="M4092">
            <v>170</v>
          </cell>
          <cell r="N4092">
            <v>170</v>
          </cell>
          <cell r="O4092">
            <v>4588.3</v>
          </cell>
          <cell r="P4092">
            <v>15811.7</v>
          </cell>
          <cell r="Q4092">
            <v>102</v>
          </cell>
          <cell r="R4092">
            <v>123</v>
          </cell>
          <cell r="S4092">
            <v>935</v>
          </cell>
          <cell r="T4092" t="str">
            <v>амортизация (Очистка воды)</v>
          </cell>
          <cell r="U4092">
            <v>15000</v>
          </cell>
          <cell r="V4092">
            <v>10</v>
          </cell>
          <cell r="W4092">
            <v>2</v>
          </cell>
          <cell r="X4092">
            <v>8</v>
          </cell>
          <cell r="Y4092">
            <v>20</v>
          </cell>
          <cell r="Z4092">
            <v>3000</v>
          </cell>
          <cell r="AA4092">
            <v>12000</v>
          </cell>
          <cell r="AB4092">
            <v>0.75893167717576226</v>
          </cell>
          <cell r="AC4092">
            <v>-4917.793785614449</v>
          </cell>
          <cell r="AD4092">
            <v>-1106.0937856144501</v>
          </cell>
          <cell r="AE4092">
            <v>15482.206214385551</v>
          </cell>
          <cell r="AF4092">
            <v>3482.2062143855501</v>
          </cell>
          <cell r="AG4092">
            <v>129.01838511987958</v>
          </cell>
          <cell r="AH4092">
            <v>125</v>
          </cell>
        </row>
        <row r="4093">
          <cell r="A4093">
            <v>7611</v>
          </cell>
          <cell r="B4093" t="str">
            <v>Цифровая камера Canon PowerShot A75 3.2</v>
          </cell>
          <cell r="C4093">
            <v>25</v>
          </cell>
          <cell r="D4093" t="str">
            <v>4</v>
          </cell>
          <cell r="E4093" t="str">
            <v>25.07.05</v>
          </cell>
          <cell r="F4093" t="str">
            <v>PowerShot A75 3.2 Mpx.2048[1536.3/2x Zoom. Compact Flash 32Mb</v>
          </cell>
          <cell r="G4093" t="str">
            <v xml:space="preserve">  .  .</v>
          </cell>
          <cell r="H4093">
            <v>33356.519999999997</v>
          </cell>
          <cell r="I4093">
            <v>0</v>
          </cell>
          <cell r="J4093">
            <v>0</v>
          </cell>
          <cell r="K4093">
            <v>33356.519999999997</v>
          </cell>
          <cell r="L4093">
            <v>0</v>
          </cell>
          <cell r="M4093">
            <v>694.93</v>
          </cell>
          <cell r="N4093">
            <v>694.93</v>
          </cell>
          <cell r="O4093">
            <v>18756.150000000001</v>
          </cell>
          <cell r="P4093">
            <v>14600.37</v>
          </cell>
          <cell r="Q4093">
            <v>166.78</v>
          </cell>
          <cell r="R4093">
            <v>123</v>
          </cell>
          <cell r="S4093">
            <v>821.1</v>
          </cell>
          <cell r="T4093" t="str">
            <v>Амортизация Водопровод</v>
          </cell>
          <cell r="U4093">
            <v>26000</v>
          </cell>
          <cell r="V4093">
            <v>6</v>
          </cell>
          <cell r="W4093">
            <v>5</v>
          </cell>
          <cell r="X4093">
            <v>1</v>
          </cell>
          <cell r="Y4093">
            <v>83.333333333333343</v>
          </cell>
          <cell r="Z4093">
            <v>21666.666666666672</v>
          </cell>
          <cell r="AA4093">
            <v>4333.3333333333285</v>
          </cell>
          <cell r="AB4093">
            <v>0.29679613142223987</v>
          </cell>
          <cell r="AC4093">
            <v>-23456.433906291422</v>
          </cell>
          <cell r="AD4093">
            <v>-13189.397239624755</v>
          </cell>
          <cell r="AE4093">
            <v>9900.0860937085745</v>
          </cell>
          <cell r="AF4093">
            <v>5566.752760375246</v>
          </cell>
          <cell r="AG4093">
            <v>206.25179361892864</v>
          </cell>
          <cell r="AH4093">
            <v>361.11111111111109</v>
          </cell>
        </row>
        <row r="4094">
          <cell r="A4094">
            <v>7612</v>
          </cell>
          <cell r="B4094" t="str">
            <v>Компьютер Celeron 2.0/25</v>
          </cell>
          <cell r="C4094">
            <v>30</v>
          </cell>
          <cell r="D4094" t="str">
            <v>3</v>
          </cell>
          <cell r="E4094" t="str">
            <v>25.07.05</v>
          </cell>
          <cell r="F4094" t="str">
            <v>Celeron 2.0 /25 6RAM/40/CD 52x/17"LG7 10BH</v>
          </cell>
          <cell r="G4094" t="str">
            <v xml:space="preserve">  .  .</v>
          </cell>
          <cell r="H4094">
            <v>54521.74</v>
          </cell>
          <cell r="I4094">
            <v>0</v>
          </cell>
          <cell r="J4094">
            <v>0</v>
          </cell>
          <cell r="K4094">
            <v>54521.74</v>
          </cell>
          <cell r="L4094">
            <v>0</v>
          </cell>
          <cell r="M4094">
            <v>1363.04</v>
          </cell>
          <cell r="N4094">
            <v>1363.04</v>
          </cell>
          <cell r="O4094">
            <v>36788.46</v>
          </cell>
          <cell r="P4094">
            <v>17733.28</v>
          </cell>
          <cell r="Q4094">
            <v>272.61</v>
          </cell>
          <cell r="R4094">
            <v>123</v>
          </cell>
          <cell r="S4094">
            <v>821.1</v>
          </cell>
          <cell r="T4094" t="str">
            <v>амортизация (канализация)</v>
          </cell>
          <cell r="U4094">
            <v>62000</v>
          </cell>
          <cell r="V4094">
            <v>3</v>
          </cell>
          <cell r="W4094">
            <v>2</v>
          </cell>
          <cell r="X4094">
            <v>1</v>
          </cell>
          <cell r="Y4094">
            <v>66.666666666666657</v>
          </cell>
          <cell r="Z4094">
            <v>41333.333333333321</v>
          </cell>
          <cell r="AA4094">
            <v>20666.666666666679</v>
          </cell>
          <cell r="AB4094">
            <v>1.1654170388482379</v>
          </cell>
          <cell r="AC4094">
            <v>9018.8247836535229</v>
          </cell>
          <cell r="AD4094">
            <v>6085.4381169868429</v>
          </cell>
          <cell r="AE4094">
            <v>63540.564783653521</v>
          </cell>
          <cell r="AF4094">
            <v>42873.898116986842</v>
          </cell>
          <cell r="AG4094">
            <v>1588.5141195913382</v>
          </cell>
          <cell r="AH4094">
            <v>1722.2222222222224</v>
          </cell>
        </row>
        <row r="4095">
          <cell r="A4095">
            <v>7613</v>
          </cell>
          <cell r="B4095" t="str">
            <v>Компьютер Celeron 2.0/25</v>
          </cell>
          <cell r="C4095">
            <v>30</v>
          </cell>
          <cell r="D4095" t="str">
            <v>3</v>
          </cell>
          <cell r="E4095" t="str">
            <v>25.07.05</v>
          </cell>
          <cell r="F4095" t="str">
            <v>Celeron 2.0 /25 6RAM/40/CD 52x/17"LG7 10BH</v>
          </cell>
          <cell r="G4095" t="str">
            <v xml:space="preserve">  .  .</v>
          </cell>
          <cell r="H4095">
            <v>54521.74</v>
          </cell>
          <cell r="I4095">
            <v>0</v>
          </cell>
          <cell r="J4095">
            <v>0</v>
          </cell>
          <cell r="K4095">
            <v>54521.74</v>
          </cell>
          <cell r="L4095">
            <v>0</v>
          </cell>
          <cell r="M4095">
            <v>1363.04</v>
          </cell>
          <cell r="N4095">
            <v>1363.04</v>
          </cell>
          <cell r="O4095">
            <v>36788.46</v>
          </cell>
          <cell r="P4095">
            <v>17733.28</v>
          </cell>
          <cell r="Q4095">
            <v>272.61</v>
          </cell>
          <cell r="R4095">
            <v>123</v>
          </cell>
          <cell r="S4095">
            <v>821.1</v>
          </cell>
          <cell r="T4095" t="str">
            <v>Амортизация Водопровод</v>
          </cell>
          <cell r="U4095">
            <v>62000</v>
          </cell>
          <cell r="V4095">
            <v>3</v>
          </cell>
          <cell r="W4095">
            <v>2</v>
          </cell>
          <cell r="X4095">
            <v>1</v>
          </cell>
          <cell r="Y4095">
            <v>66.666666666666657</v>
          </cell>
          <cell r="Z4095">
            <v>41333.333333333321</v>
          </cell>
          <cell r="AA4095">
            <v>20666.666666666679</v>
          </cell>
          <cell r="AB4095">
            <v>1.1654170388482379</v>
          </cell>
          <cell r="AC4095">
            <v>9018.8247836535229</v>
          </cell>
          <cell r="AD4095">
            <v>6085.4381169868429</v>
          </cell>
          <cell r="AE4095">
            <v>63540.564783653521</v>
          </cell>
          <cell r="AF4095">
            <v>42873.898116986842</v>
          </cell>
          <cell r="AG4095">
            <v>1588.5141195913382</v>
          </cell>
          <cell r="AH4095">
            <v>1722.2222222222224</v>
          </cell>
        </row>
        <row r="4096">
          <cell r="A4096">
            <v>7615</v>
          </cell>
          <cell r="B4096" t="str">
            <v>Мобильный телефон Set Samsung N356</v>
          </cell>
          <cell r="C4096">
            <v>15</v>
          </cell>
          <cell r="D4096" t="str">
            <v>7</v>
          </cell>
          <cell r="E4096" t="str">
            <v>25.07.05</v>
          </cell>
          <cell r="F4096" t="str">
            <v/>
          </cell>
          <cell r="G4096" t="str">
            <v xml:space="preserve">  .  .</v>
          </cell>
          <cell r="H4096">
            <v>6086.96</v>
          </cell>
          <cell r="I4096">
            <v>0</v>
          </cell>
          <cell r="J4096">
            <v>0</v>
          </cell>
          <cell r="K4096">
            <v>6086.96</v>
          </cell>
          <cell r="L4096">
            <v>0</v>
          </cell>
          <cell r="M4096">
            <v>76.09</v>
          </cell>
          <cell r="N4096">
            <v>76.09</v>
          </cell>
          <cell r="O4096">
            <v>2053.67</v>
          </cell>
          <cell r="P4096">
            <v>4033.29</v>
          </cell>
          <cell r="Q4096">
            <v>30.43</v>
          </cell>
          <cell r="R4096">
            <v>123</v>
          </cell>
          <cell r="S4096">
            <v>821.1</v>
          </cell>
          <cell r="T4096" t="str">
            <v>Амортизация Водопровод</v>
          </cell>
          <cell r="U4096">
            <v>7000</v>
          </cell>
          <cell r="V4096">
            <v>7</v>
          </cell>
          <cell r="W4096">
            <v>2</v>
          </cell>
          <cell r="X4096">
            <v>5</v>
          </cell>
          <cell r="Y4096">
            <v>28.571428571428569</v>
          </cell>
          <cell r="Z4096">
            <v>2000</v>
          </cell>
          <cell r="AA4096">
            <v>5000</v>
          </cell>
          <cell r="AB4096">
            <v>1.2396827403930786</v>
          </cell>
          <cell r="AC4096">
            <v>1458.9392534630533</v>
          </cell>
          <cell r="AD4096">
            <v>492.22925346305374</v>
          </cell>
          <cell r="AE4096">
            <v>7545.8992534630534</v>
          </cell>
          <cell r="AF4096">
            <v>2545.8992534630538</v>
          </cell>
          <cell r="AG4096">
            <v>94.323740668288167</v>
          </cell>
          <cell r="AH4096">
            <v>83.333333333333329</v>
          </cell>
        </row>
        <row r="4097">
          <cell r="A4097">
            <v>7616</v>
          </cell>
          <cell r="B4097" t="str">
            <v>Мобильный телефон Set Samsung N356</v>
          </cell>
          <cell r="C4097">
            <v>15</v>
          </cell>
          <cell r="D4097" t="str">
            <v>7</v>
          </cell>
          <cell r="E4097" t="str">
            <v>25.07.05</v>
          </cell>
          <cell r="F4097" t="str">
            <v/>
          </cell>
          <cell r="G4097" t="str">
            <v xml:space="preserve">  .  .</v>
          </cell>
          <cell r="H4097">
            <v>6086.96</v>
          </cell>
          <cell r="I4097">
            <v>0</v>
          </cell>
          <cell r="J4097">
            <v>0</v>
          </cell>
          <cell r="K4097">
            <v>6086.96</v>
          </cell>
          <cell r="L4097">
            <v>0</v>
          </cell>
          <cell r="M4097">
            <v>76.09</v>
          </cell>
          <cell r="N4097">
            <v>76.09</v>
          </cell>
          <cell r="O4097">
            <v>2053.67</v>
          </cell>
          <cell r="P4097">
            <v>4033.29</v>
          </cell>
          <cell r="Q4097">
            <v>30.43</v>
          </cell>
          <cell r="R4097">
            <v>123</v>
          </cell>
          <cell r="S4097">
            <v>821.1</v>
          </cell>
          <cell r="T4097" t="str">
            <v>амортизация (канализация)</v>
          </cell>
          <cell r="U4097">
            <v>7000</v>
          </cell>
          <cell r="V4097">
            <v>7</v>
          </cell>
          <cell r="W4097">
            <v>2</v>
          </cell>
          <cell r="X4097">
            <v>5</v>
          </cell>
          <cell r="Y4097">
            <v>28.571428571428569</v>
          </cell>
          <cell r="Z4097">
            <v>2000</v>
          </cell>
          <cell r="AA4097">
            <v>5000</v>
          </cell>
          <cell r="AB4097">
            <v>1.2396827403930786</v>
          </cell>
          <cell r="AC4097">
            <v>1458.9392534630533</v>
          </cell>
          <cell r="AD4097">
            <v>492.22925346305374</v>
          </cell>
          <cell r="AE4097">
            <v>7545.8992534630534</v>
          </cell>
          <cell r="AF4097">
            <v>2545.8992534630538</v>
          </cell>
          <cell r="AG4097">
            <v>94.323740668288167</v>
          </cell>
          <cell r="AH4097">
            <v>83.333333333333329</v>
          </cell>
        </row>
        <row r="4098">
          <cell r="A4098">
            <v>7617</v>
          </cell>
          <cell r="B4098" t="str">
            <v>Мобильный телефон Set Samsung N356</v>
          </cell>
          <cell r="C4098">
            <v>15</v>
          </cell>
          <cell r="D4098" t="str">
            <v>7</v>
          </cell>
          <cell r="E4098" t="str">
            <v>25.07.05</v>
          </cell>
          <cell r="F4098" t="str">
            <v/>
          </cell>
          <cell r="G4098" t="str">
            <v xml:space="preserve">  .  .</v>
          </cell>
          <cell r="H4098">
            <v>6086.96</v>
          </cell>
          <cell r="I4098">
            <v>0</v>
          </cell>
          <cell r="J4098">
            <v>0</v>
          </cell>
          <cell r="K4098">
            <v>6086.96</v>
          </cell>
          <cell r="L4098">
            <v>0</v>
          </cell>
          <cell r="M4098">
            <v>76.09</v>
          </cell>
          <cell r="N4098">
            <v>76.09</v>
          </cell>
          <cell r="O4098">
            <v>2053.67</v>
          </cell>
          <cell r="P4098">
            <v>4033.29</v>
          </cell>
          <cell r="Q4098">
            <v>30.43</v>
          </cell>
          <cell r="R4098">
            <v>123</v>
          </cell>
          <cell r="S4098">
            <v>821.1</v>
          </cell>
          <cell r="T4098" t="str">
            <v>Амортизация Водопровод</v>
          </cell>
          <cell r="U4098">
            <v>7000</v>
          </cell>
          <cell r="V4098">
            <v>7</v>
          </cell>
          <cell r="W4098">
            <v>2</v>
          </cell>
          <cell r="X4098">
            <v>5</v>
          </cell>
          <cell r="Y4098">
            <v>28.571428571428569</v>
          </cell>
          <cell r="Z4098">
            <v>2000</v>
          </cell>
          <cell r="AA4098">
            <v>5000</v>
          </cell>
          <cell r="AB4098">
            <v>1.2396827403930786</v>
          </cell>
          <cell r="AC4098">
            <v>1458.9392534630533</v>
          </cell>
          <cell r="AD4098">
            <v>492.22925346305374</v>
          </cell>
          <cell r="AE4098">
            <v>7545.8992534630534</v>
          </cell>
          <cell r="AF4098">
            <v>2545.8992534630538</v>
          </cell>
          <cell r="AG4098">
            <v>94.323740668288167</v>
          </cell>
          <cell r="AH4098">
            <v>83.333333333333329</v>
          </cell>
        </row>
        <row r="4099">
          <cell r="A4099">
            <v>7618</v>
          </cell>
          <cell r="B4099" t="str">
            <v>Мобильный телефон Set Samsung N356</v>
          </cell>
          <cell r="C4099">
            <v>15</v>
          </cell>
          <cell r="D4099" t="str">
            <v>7</v>
          </cell>
          <cell r="E4099" t="str">
            <v>25.07.05</v>
          </cell>
          <cell r="F4099" t="str">
            <v/>
          </cell>
          <cell r="G4099" t="str">
            <v xml:space="preserve">  .  .</v>
          </cell>
          <cell r="H4099">
            <v>6086.96</v>
          </cell>
          <cell r="I4099">
            <v>0</v>
          </cell>
          <cell r="J4099">
            <v>0</v>
          </cell>
          <cell r="K4099">
            <v>6086.96</v>
          </cell>
          <cell r="L4099">
            <v>0</v>
          </cell>
          <cell r="M4099">
            <v>76.09</v>
          </cell>
          <cell r="N4099">
            <v>76.09</v>
          </cell>
          <cell r="O4099">
            <v>2053.67</v>
          </cell>
          <cell r="P4099">
            <v>4033.29</v>
          </cell>
          <cell r="Q4099">
            <v>30.43</v>
          </cell>
          <cell r="R4099">
            <v>123</v>
          </cell>
          <cell r="S4099">
            <v>821.1</v>
          </cell>
          <cell r="T4099" t="str">
            <v>амортизация (канализация)</v>
          </cell>
          <cell r="U4099">
            <v>7000</v>
          </cell>
          <cell r="V4099">
            <v>7</v>
          </cell>
          <cell r="W4099">
            <v>2</v>
          </cell>
          <cell r="X4099">
            <v>5</v>
          </cell>
          <cell r="Y4099">
            <v>28.571428571428569</v>
          </cell>
          <cell r="Z4099">
            <v>2000</v>
          </cell>
          <cell r="AA4099">
            <v>5000</v>
          </cell>
          <cell r="AB4099">
            <v>1.2396827403930786</v>
          </cell>
          <cell r="AC4099">
            <v>1458.9392534630533</v>
          </cell>
          <cell r="AD4099">
            <v>492.22925346305374</v>
          </cell>
          <cell r="AE4099">
            <v>7545.8992534630534</v>
          </cell>
          <cell r="AF4099">
            <v>2545.8992534630538</v>
          </cell>
          <cell r="AG4099">
            <v>94.323740668288167</v>
          </cell>
          <cell r="AH4099">
            <v>83.333333333333329</v>
          </cell>
        </row>
        <row r="4100">
          <cell r="A4100">
            <v>7619</v>
          </cell>
          <cell r="B4100" t="str">
            <v>Мобильный телефон Set Samsung N356</v>
          </cell>
          <cell r="C4100">
            <v>15</v>
          </cell>
          <cell r="D4100" t="str">
            <v>7</v>
          </cell>
          <cell r="E4100" t="str">
            <v>25.07.05</v>
          </cell>
          <cell r="F4100" t="str">
            <v/>
          </cell>
          <cell r="G4100" t="str">
            <v xml:space="preserve">  .  .</v>
          </cell>
          <cell r="H4100">
            <v>6086.96</v>
          </cell>
          <cell r="I4100">
            <v>0</v>
          </cell>
          <cell r="J4100">
            <v>0</v>
          </cell>
          <cell r="K4100">
            <v>6086.96</v>
          </cell>
          <cell r="L4100">
            <v>0</v>
          </cell>
          <cell r="M4100">
            <v>76.09</v>
          </cell>
          <cell r="N4100">
            <v>76.09</v>
          </cell>
          <cell r="O4100">
            <v>2053.67</v>
          </cell>
          <cell r="P4100">
            <v>4033.29</v>
          </cell>
          <cell r="Q4100">
            <v>30.43</v>
          </cell>
          <cell r="R4100">
            <v>123</v>
          </cell>
          <cell r="S4100">
            <v>821.1</v>
          </cell>
          <cell r="T4100" t="str">
            <v>Амортизация Водопровод</v>
          </cell>
          <cell r="U4100">
            <v>7000</v>
          </cell>
          <cell r="V4100">
            <v>7</v>
          </cell>
          <cell r="W4100">
            <v>2</v>
          </cell>
          <cell r="X4100">
            <v>5</v>
          </cell>
          <cell r="Y4100">
            <v>28.571428571428569</v>
          </cell>
          <cell r="Z4100">
            <v>2000</v>
          </cell>
          <cell r="AA4100">
            <v>5000</v>
          </cell>
          <cell r="AB4100">
            <v>1.2396827403930786</v>
          </cell>
          <cell r="AC4100">
            <v>1458.9392534630533</v>
          </cell>
          <cell r="AD4100">
            <v>492.22925346305374</v>
          </cell>
          <cell r="AE4100">
            <v>7545.8992534630534</v>
          </cell>
          <cell r="AF4100">
            <v>2545.8992534630538</v>
          </cell>
          <cell r="AG4100">
            <v>94.323740668288167</v>
          </cell>
          <cell r="AH4100">
            <v>83.333333333333329</v>
          </cell>
        </row>
        <row r="4101">
          <cell r="A4101">
            <v>7620</v>
          </cell>
          <cell r="B4101" t="str">
            <v>Мобильный телефон Set Samsung N356</v>
          </cell>
          <cell r="C4101">
            <v>15</v>
          </cell>
          <cell r="D4101" t="str">
            <v>7</v>
          </cell>
          <cell r="E4101" t="str">
            <v>25.07.05</v>
          </cell>
          <cell r="F4101" t="str">
            <v/>
          </cell>
          <cell r="G4101" t="str">
            <v xml:space="preserve">  .  .</v>
          </cell>
          <cell r="H4101">
            <v>6086.96</v>
          </cell>
          <cell r="I4101">
            <v>0</v>
          </cell>
          <cell r="J4101">
            <v>0</v>
          </cell>
          <cell r="K4101">
            <v>6086.96</v>
          </cell>
          <cell r="L4101">
            <v>0</v>
          </cell>
          <cell r="M4101">
            <v>76.09</v>
          </cell>
          <cell r="N4101">
            <v>76.09</v>
          </cell>
          <cell r="O4101">
            <v>2053.67</v>
          </cell>
          <cell r="P4101">
            <v>4033.29</v>
          </cell>
          <cell r="Q4101">
            <v>30.43</v>
          </cell>
          <cell r="R4101">
            <v>123</v>
          </cell>
          <cell r="S4101">
            <v>821.1</v>
          </cell>
          <cell r="T4101" t="str">
            <v>амортизация (канализация)</v>
          </cell>
          <cell r="U4101">
            <v>7000</v>
          </cell>
          <cell r="V4101">
            <v>7</v>
          </cell>
          <cell r="W4101">
            <v>2</v>
          </cell>
          <cell r="X4101">
            <v>5</v>
          </cell>
          <cell r="Y4101">
            <v>28.571428571428569</v>
          </cell>
          <cell r="Z4101">
            <v>2000</v>
          </cell>
          <cell r="AA4101">
            <v>5000</v>
          </cell>
          <cell r="AB4101">
            <v>1.2396827403930786</v>
          </cell>
          <cell r="AC4101">
            <v>1458.9392534630533</v>
          </cell>
          <cell r="AD4101">
            <v>492.22925346305374</v>
          </cell>
          <cell r="AE4101">
            <v>7545.8992534630534</v>
          </cell>
          <cell r="AF4101">
            <v>2545.8992534630538</v>
          </cell>
          <cell r="AG4101">
            <v>94.323740668288167</v>
          </cell>
          <cell r="AH4101">
            <v>83.333333333333329</v>
          </cell>
        </row>
        <row r="4102">
          <cell r="A4102">
            <v>7646</v>
          </cell>
          <cell r="B4102" t="str">
            <v>Насос ЭЦВ 5-4-125</v>
          </cell>
          <cell r="C4102">
            <v>12.5</v>
          </cell>
          <cell r="D4102" t="str">
            <v>8</v>
          </cell>
          <cell r="E4102" t="str">
            <v xml:space="preserve">  .  .</v>
          </cell>
          <cell r="F4102" t="str">
            <v/>
          </cell>
          <cell r="G4102" t="str">
            <v xml:space="preserve">  .  .</v>
          </cell>
          <cell r="H4102">
            <v>55000</v>
          </cell>
          <cell r="I4102">
            <v>0</v>
          </cell>
          <cell r="J4102">
            <v>0</v>
          </cell>
          <cell r="K4102">
            <v>55000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55000</v>
          </cell>
          <cell r="Q4102">
            <v>275</v>
          </cell>
          <cell r="R4102">
            <v>123</v>
          </cell>
          <cell r="S4102" t="str">
            <v/>
          </cell>
          <cell r="T4102" t="str">
            <v/>
          </cell>
          <cell r="U4102">
            <v>60000</v>
          </cell>
          <cell r="V4102">
            <v>15</v>
          </cell>
          <cell r="W4102">
            <v>9</v>
          </cell>
          <cell r="X4102">
            <v>6</v>
          </cell>
          <cell r="Y4102">
            <v>60</v>
          </cell>
          <cell r="Z4102">
            <v>36000</v>
          </cell>
          <cell r="AA4102">
            <v>24000</v>
          </cell>
          <cell r="AB4102">
            <v>0.43636363636363634</v>
          </cell>
          <cell r="AC4102">
            <v>-31000</v>
          </cell>
          <cell r="AD4102">
            <v>0</v>
          </cell>
          <cell r="AE4102">
            <v>24000</v>
          </cell>
          <cell r="AF4102">
            <v>0</v>
          </cell>
          <cell r="AG4102">
            <v>250</v>
          </cell>
          <cell r="AH4102">
            <v>333.33333333333331</v>
          </cell>
        </row>
        <row r="4103">
          <cell r="A4103">
            <v>7647</v>
          </cell>
          <cell r="B4103" t="str">
            <v>Пульт управления "Высота"</v>
          </cell>
          <cell r="C4103">
            <v>12.5</v>
          </cell>
          <cell r="D4103" t="str">
            <v>8</v>
          </cell>
          <cell r="E4103" t="str">
            <v xml:space="preserve">  .  .</v>
          </cell>
          <cell r="F4103" t="str">
            <v/>
          </cell>
          <cell r="G4103" t="str">
            <v xml:space="preserve">  .  .</v>
          </cell>
          <cell r="H4103">
            <v>33000</v>
          </cell>
          <cell r="I4103">
            <v>0</v>
          </cell>
          <cell r="J4103">
            <v>0</v>
          </cell>
          <cell r="K4103">
            <v>33000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33000</v>
          </cell>
          <cell r="Q4103">
            <v>165</v>
          </cell>
          <cell r="R4103">
            <v>123</v>
          </cell>
          <cell r="S4103" t="str">
            <v/>
          </cell>
          <cell r="T4103" t="str">
            <v/>
          </cell>
          <cell r="U4103">
            <v>30000</v>
          </cell>
          <cell r="V4103">
            <v>15</v>
          </cell>
          <cell r="W4103">
            <v>9</v>
          </cell>
          <cell r="X4103">
            <v>6</v>
          </cell>
          <cell r="Y4103">
            <v>60</v>
          </cell>
          <cell r="Z4103">
            <v>18000</v>
          </cell>
          <cell r="AA4103">
            <v>12000</v>
          </cell>
          <cell r="AB4103">
            <v>0.36363636363636365</v>
          </cell>
          <cell r="AC4103">
            <v>-21000</v>
          </cell>
          <cell r="AD4103">
            <v>0</v>
          </cell>
          <cell r="AE4103">
            <v>12000</v>
          </cell>
          <cell r="AF4103">
            <v>0</v>
          </cell>
          <cell r="AG4103">
            <v>125</v>
          </cell>
          <cell r="AH4103">
            <v>166.66666666666666</v>
          </cell>
        </row>
        <row r="4104">
          <cell r="A4104">
            <v>7648</v>
          </cell>
          <cell r="B4104" t="str">
            <v>Принтер HP LJ 1010</v>
          </cell>
          <cell r="C4104">
            <v>14.3</v>
          </cell>
          <cell r="D4104" t="str">
            <v>7</v>
          </cell>
          <cell r="E4104" t="str">
            <v>29.07.05</v>
          </cell>
          <cell r="F4104" t="str">
            <v/>
          </cell>
          <cell r="G4104" t="str">
            <v xml:space="preserve">  .  .</v>
          </cell>
          <cell r="H4104">
            <v>19565.22</v>
          </cell>
          <cell r="I4104">
            <v>0</v>
          </cell>
          <cell r="J4104">
            <v>0</v>
          </cell>
          <cell r="K4104">
            <v>19565.22</v>
          </cell>
          <cell r="L4104">
            <v>0</v>
          </cell>
          <cell r="M4104">
            <v>233.15</v>
          </cell>
          <cell r="N4104">
            <v>233.15</v>
          </cell>
          <cell r="O4104">
            <v>6385.67</v>
          </cell>
          <cell r="P4104">
            <v>13179.55</v>
          </cell>
          <cell r="Q4104">
            <v>97.83</v>
          </cell>
          <cell r="R4104">
            <v>123</v>
          </cell>
          <cell r="S4104">
            <v>821.1</v>
          </cell>
          <cell r="T4104" t="str">
            <v>амортизация (канализация)</v>
          </cell>
          <cell r="U4104">
            <v>18000</v>
          </cell>
          <cell r="V4104">
            <v>9</v>
          </cell>
          <cell r="W4104">
            <v>2</v>
          </cell>
          <cell r="X4104">
            <v>7</v>
          </cell>
          <cell r="Y4104">
            <v>22.222222222222221</v>
          </cell>
          <cell r="Z4104">
            <v>4000</v>
          </cell>
          <cell r="AA4104">
            <v>14000</v>
          </cell>
          <cell r="AB4104">
            <v>1.0622517460763077</v>
          </cell>
          <cell r="AC4104">
            <v>1217.9691073670983</v>
          </cell>
          <cell r="AD4104">
            <v>397.51910736709578</v>
          </cell>
          <cell r="AE4104">
            <v>20783.189107367099</v>
          </cell>
          <cell r="AF4104">
            <v>6783.1891073670959</v>
          </cell>
          <cell r="AG4104">
            <v>247.66633686279127</v>
          </cell>
          <cell r="AH4104">
            <v>166.66666666666666</v>
          </cell>
        </row>
        <row r="4105">
          <cell r="A4105">
            <v>7649</v>
          </cell>
          <cell r="B4105" t="str">
            <v>Компьютер в сборе: М/В Biostar U 8668. CPU Intel</v>
          </cell>
          <cell r="C4105">
            <v>30</v>
          </cell>
          <cell r="D4105" t="str">
            <v>3</v>
          </cell>
          <cell r="E4105" t="str">
            <v>29.07.05</v>
          </cell>
          <cell r="F4105" t="str">
            <v>Celeron D 315 2260. Cooler BOX 478. DIMM 256 Mb DDR PC 3200, клавиатура, мышь</v>
          </cell>
          <cell r="G4105" t="str">
            <v xml:space="preserve">  .  .</v>
          </cell>
          <cell r="H4105">
            <v>52173.91</v>
          </cell>
          <cell r="I4105">
            <v>0</v>
          </cell>
          <cell r="J4105">
            <v>0</v>
          </cell>
          <cell r="K4105">
            <v>52173.91</v>
          </cell>
          <cell r="L4105">
            <v>0</v>
          </cell>
          <cell r="M4105">
            <v>1304.3499999999999</v>
          </cell>
          <cell r="N4105">
            <v>1304.3499999999999</v>
          </cell>
          <cell r="O4105">
            <v>35204.410000000003</v>
          </cell>
          <cell r="P4105">
            <v>16969.5</v>
          </cell>
          <cell r="Q4105">
            <v>260.87</v>
          </cell>
          <cell r="R4105">
            <v>123</v>
          </cell>
          <cell r="S4105">
            <v>821.1</v>
          </cell>
          <cell r="T4105" t="str">
            <v>Амортизация Водопровод</v>
          </cell>
          <cell r="U4105">
            <v>55000</v>
          </cell>
          <cell r="V4105">
            <v>3</v>
          </cell>
          <cell r="W4105">
            <v>2</v>
          </cell>
          <cell r="X4105">
            <v>1</v>
          </cell>
          <cell r="Y4105">
            <v>66.666666666666657</v>
          </cell>
          <cell r="Z4105">
            <v>36666.666666666657</v>
          </cell>
          <cell r="AA4105">
            <v>18333.333333333343</v>
          </cell>
          <cell r="AB4105">
            <v>1.080369682862391</v>
          </cell>
          <cell r="AC4105">
            <v>4193.2006003909337</v>
          </cell>
          <cell r="AD4105">
            <v>2829.3672670575834</v>
          </cell>
          <cell r="AE4105">
            <v>56367.110600390937</v>
          </cell>
          <cell r="AF4105">
            <v>38033.777267057587</v>
          </cell>
          <cell r="AG4105">
            <v>1409.1777650097736</v>
          </cell>
          <cell r="AH4105">
            <v>1527.7777777777776</v>
          </cell>
        </row>
        <row r="4106">
          <cell r="A4106">
            <v>7650</v>
          </cell>
          <cell r="B4106" t="str">
            <v>Копировально-множительный аппарат Canon FC-128</v>
          </cell>
          <cell r="C4106">
            <v>15</v>
          </cell>
          <cell r="D4106" t="str">
            <v>7</v>
          </cell>
          <cell r="E4106" t="str">
            <v>29.07.05</v>
          </cell>
          <cell r="F4106" t="str">
            <v/>
          </cell>
          <cell r="G4106" t="str">
            <v xml:space="preserve">  .  .</v>
          </cell>
          <cell r="H4106">
            <v>37826.089999999997</v>
          </cell>
          <cell r="I4106">
            <v>0</v>
          </cell>
          <cell r="J4106">
            <v>0</v>
          </cell>
          <cell r="K4106">
            <v>37826.089999999997</v>
          </cell>
          <cell r="L4106">
            <v>0</v>
          </cell>
          <cell r="M4106">
            <v>472.83</v>
          </cell>
          <cell r="N4106">
            <v>472.83</v>
          </cell>
          <cell r="O4106">
            <v>12761.67</v>
          </cell>
          <cell r="P4106">
            <v>25064.42</v>
          </cell>
          <cell r="Q4106">
            <v>189.13</v>
          </cell>
          <cell r="R4106">
            <v>123</v>
          </cell>
          <cell r="S4106">
            <v>821.1</v>
          </cell>
          <cell r="T4106" t="str">
            <v>Амортизация Водопровод</v>
          </cell>
          <cell r="U4106">
            <v>40690</v>
          </cell>
          <cell r="V4106">
            <v>7</v>
          </cell>
          <cell r="W4106">
            <v>2</v>
          </cell>
          <cell r="X4106">
            <v>5</v>
          </cell>
          <cell r="Y4106">
            <v>28.571428571428569</v>
          </cell>
          <cell r="Z4106">
            <v>11625.714285714284</v>
          </cell>
          <cell r="AA4106">
            <v>29064.285714285717</v>
          </cell>
          <cell r="AB4106">
            <v>1.159583414030156</v>
          </cell>
          <cell r="AC4106">
            <v>6036.4165816119421</v>
          </cell>
          <cell r="AD4106">
            <v>2036.5508673262211</v>
          </cell>
          <cell r="AE4106">
            <v>43862.506581611939</v>
          </cell>
          <cell r="AF4106">
            <v>14798.220867326221</v>
          </cell>
          <cell r="AG4106">
            <v>548.28133227014916</v>
          </cell>
          <cell r="AH4106">
            <v>484.40476190476193</v>
          </cell>
        </row>
        <row r="4107">
          <cell r="A4107">
            <v>7651</v>
          </cell>
          <cell r="B4107" t="str">
            <v>Принтер HP LJ 1010</v>
          </cell>
          <cell r="C4107">
            <v>14.3</v>
          </cell>
          <cell r="D4107" t="str">
            <v>7</v>
          </cell>
          <cell r="E4107" t="str">
            <v>29.07.05</v>
          </cell>
          <cell r="F4107" t="str">
            <v/>
          </cell>
          <cell r="G4107" t="str">
            <v xml:space="preserve">  .  .</v>
          </cell>
          <cell r="H4107">
            <v>18347.830000000002</v>
          </cell>
          <cell r="I4107">
            <v>0</v>
          </cell>
          <cell r="J4107">
            <v>0</v>
          </cell>
          <cell r="K4107">
            <v>18347.830000000002</v>
          </cell>
          <cell r="L4107">
            <v>0</v>
          </cell>
          <cell r="M4107">
            <v>218.64</v>
          </cell>
          <cell r="N4107">
            <v>218.64</v>
          </cell>
          <cell r="O4107">
            <v>5901.1</v>
          </cell>
          <cell r="P4107">
            <v>12446.73</v>
          </cell>
          <cell r="Q4107">
            <v>91.74</v>
          </cell>
          <cell r="R4107">
            <v>123</v>
          </cell>
          <cell r="S4107">
            <v>821.1</v>
          </cell>
          <cell r="T4107" t="str">
            <v>амортизация (канализация)</v>
          </cell>
          <cell r="U4107">
            <v>18000</v>
          </cell>
          <cell r="V4107">
            <v>9</v>
          </cell>
          <cell r="W4107">
            <v>2</v>
          </cell>
          <cell r="X4107">
            <v>7</v>
          </cell>
          <cell r="Y4107">
            <v>22.222222222222221</v>
          </cell>
          <cell r="Z4107">
            <v>4000</v>
          </cell>
          <cell r="AA4107">
            <v>14000</v>
          </cell>
          <cell r="AB4107">
            <v>1.1247934196371256</v>
          </cell>
          <cell r="AC4107">
            <v>2289.6884486206436</v>
          </cell>
          <cell r="AD4107">
            <v>736.41844862064227</v>
          </cell>
          <cell r="AE4107">
            <v>20637.518448620645</v>
          </cell>
          <cell r="AF4107">
            <v>6637.5184486206426</v>
          </cell>
          <cell r="AG4107">
            <v>245.93042817939602</v>
          </cell>
          <cell r="AH4107">
            <v>166.66666666666666</v>
          </cell>
        </row>
        <row r="4108">
          <cell r="A4108">
            <v>7653</v>
          </cell>
          <cell r="B4108" t="str">
            <v>Антенна спутниковая Arion d 1.8 м</v>
          </cell>
          <cell r="C4108">
            <v>10</v>
          </cell>
          <cell r="D4108" t="str">
            <v>10</v>
          </cell>
          <cell r="E4108" t="str">
            <v>29.07.05</v>
          </cell>
          <cell r="F4108" t="str">
            <v/>
          </cell>
          <cell r="G4108" t="str">
            <v xml:space="preserve">  .  .</v>
          </cell>
          <cell r="H4108">
            <v>32173.91</v>
          </cell>
          <cell r="I4108">
            <v>0</v>
          </cell>
          <cell r="J4108">
            <v>0</v>
          </cell>
          <cell r="K4108">
            <v>32173.91</v>
          </cell>
          <cell r="L4108">
            <v>0</v>
          </cell>
          <cell r="M4108">
            <v>268.12</v>
          </cell>
          <cell r="N4108">
            <v>268.12</v>
          </cell>
          <cell r="O4108">
            <v>7236.56</v>
          </cell>
          <cell r="P4108">
            <v>24937.35</v>
          </cell>
          <cell r="Q4108">
            <v>160.87</v>
          </cell>
          <cell r="R4108">
            <v>123</v>
          </cell>
          <cell r="S4108">
            <v>821.1</v>
          </cell>
          <cell r="T4108" t="str">
            <v>Амортизация Водопровод</v>
          </cell>
          <cell r="U4108">
            <v>40000</v>
          </cell>
          <cell r="V4108">
            <v>10</v>
          </cell>
          <cell r="W4108">
            <v>3</v>
          </cell>
          <cell r="X4108">
            <v>7</v>
          </cell>
          <cell r="Y4108">
            <v>30</v>
          </cell>
          <cell r="Z4108">
            <v>12000</v>
          </cell>
          <cell r="AA4108">
            <v>28000</v>
          </cell>
          <cell r="AB4108">
            <v>1.1228137713109052</v>
          </cell>
          <cell r="AC4108">
            <v>3951.3992249176481</v>
          </cell>
          <cell r="AD4108">
            <v>888.74922491764391</v>
          </cell>
          <cell r="AE4108">
            <v>36125.309224917648</v>
          </cell>
          <cell r="AF4108">
            <v>8125.3092249176443</v>
          </cell>
          <cell r="AG4108">
            <v>301.0442435409804</v>
          </cell>
          <cell r="AH4108">
            <v>333.33333333333331</v>
          </cell>
        </row>
        <row r="4109">
          <cell r="A4109">
            <v>7654</v>
          </cell>
          <cell r="B4109" t="str">
            <v>Проигрыватель DVD Sony</v>
          </cell>
          <cell r="C4109">
            <v>15</v>
          </cell>
          <cell r="D4109" t="str">
            <v>7</v>
          </cell>
          <cell r="E4109" t="str">
            <v>29.07.05</v>
          </cell>
          <cell r="F4109" t="str">
            <v>MP4DVD 368PS</v>
          </cell>
          <cell r="G4109" t="str">
            <v xml:space="preserve">  .  .</v>
          </cell>
          <cell r="H4109">
            <v>14782.61</v>
          </cell>
          <cell r="I4109">
            <v>0</v>
          </cell>
          <cell r="J4109">
            <v>0</v>
          </cell>
          <cell r="K4109">
            <v>14782.61</v>
          </cell>
          <cell r="L4109">
            <v>0</v>
          </cell>
          <cell r="M4109">
            <v>184.78</v>
          </cell>
          <cell r="N4109">
            <v>184.78</v>
          </cell>
          <cell r="O4109">
            <v>4987.22</v>
          </cell>
          <cell r="P4109">
            <v>9795.39</v>
          </cell>
          <cell r="Q4109">
            <v>73.91</v>
          </cell>
          <cell r="R4109">
            <v>123</v>
          </cell>
          <cell r="S4109">
            <v>821.1</v>
          </cell>
          <cell r="T4109" t="str">
            <v>амортизация (канализация)</v>
          </cell>
          <cell r="U4109">
            <v>11000</v>
          </cell>
          <cell r="V4109">
            <v>7</v>
          </cell>
          <cell r="W4109">
            <v>2</v>
          </cell>
          <cell r="X4109">
            <v>5</v>
          </cell>
          <cell r="Y4109">
            <v>28.571428571428569</v>
          </cell>
          <cell r="Z4109">
            <v>3142.8571428571427</v>
          </cell>
          <cell r="AA4109">
            <v>7857.1428571428569</v>
          </cell>
          <cell r="AB4109">
            <v>0.80212659803671493</v>
          </cell>
          <cell r="AC4109">
            <v>-2925.0853305964774</v>
          </cell>
          <cell r="AD4109">
            <v>-986.83818773933444</v>
          </cell>
          <cell r="AE4109">
            <v>11857.524669403523</v>
          </cell>
          <cell r="AF4109">
            <v>4000.3818122606658</v>
          </cell>
          <cell r="AG4109">
            <v>148.21905836754402</v>
          </cell>
          <cell r="AH4109">
            <v>130.95238095238093</v>
          </cell>
        </row>
        <row r="4110">
          <cell r="A4110">
            <v>7655</v>
          </cell>
          <cell r="B4110" t="str">
            <v>Подставка под телевизор Barkan</v>
          </cell>
          <cell r="C4110">
            <v>8</v>
          </cell>
          <cell r="D4110" t="str">
            <v>13</v>
          </cell>
          <cell r="E4110" t="str">
            <v>29.07.05</v>
          </cell>
          <cell r="F4110" t="str">
            <v/>
          </cell>
          <cell r="G4110" t="str">
            <v xml:space="preserve">  .  .</v>
          </cell>
          <cell r="H4110">
            <v>3304.35</v>
          </cell>
          <cell r="I4110">
            <v>0</v>
          </cell>
          <cell r="J4110">
            <v>0</v>
          </cell>
          <cell r="K4110">
            <v>3304.35</v>
          </cell>
          <cell r="L4110">
            <v>0</v>
          </cell>
          <cell r="M4110">
            <v>22.03</v>
          </cell>
          <cell r="N4110">
            <v>22.03</v>
          </cell>
          <cell r="O4110">
            <v>594.59</v>
          </cell>
          <cell r="P4110">
            <v>2709.76</v>
          </cell>
          <cell r="Q4110">
            <v>16.52</v>
          </cell>
          <cell r="R4110">
            <v>125</v>
          </cell>
          <cell r="S4110">
            <v>821.1</v>
          </cell>
          <cell r="T4110" t="str">
            <v>Амортизация Водопровод</v>
          </cell>
          <cell r="U4110">
            <v>12000</v>
          </cell>
          <cell r="V4110">
            <v>13</v>
          </cell>
          <cell r="W4110">
            <v>2</v>
          </cell>
          <cell r="X4110">
            <v>11</v>
          </cell>
          <cell r="Y4110">
            <v>15.384615384615385</v>
          </cell>
          <cell r="Z4110">
            <v>1846.1538461538462</v>
          </cell>
          <cell r="AA4110">
            <v>10153.846153846154</v>
          </cell>
          <cell r="AB4110">
            <v>3.7471385487445947</v>
          </cell>
          <cell r="AC4110">
            <v>9077.5072635442011</v>
          </cell>
          <cell r="AD4110">
            <v>1633.4211096980484</v>
          </cell>
          <cell r="AE4110">
            <v>12381.857263544201</v>
          </cell>
          <cell r="AF4110">
            <v>2228.0111096980486</v>
          </cell>
          <cell r="AG4110">
            <v>82.545715090294678</v>
          </cell>
          <cell r="AH4110">
            <v>76.92307692307692</v>
          </cell>
        </row>
        <row r="4111">
          <cell r="A4111">
            <v>7656</v>
          </cell>
          <cell r="B4111" t="str">
            <v>Акустическая система Т38 Q</v>
          </cell>
          <cell r="C4111">
            <v>15</v>
          </cell>
          <cell r="D4111" t="str">
            <v>7</v>
          </cell>
          <cell r="E4111" t="str">
            <v>29.07.05</v>
          </cell>
          <cell r="F4111" t="str">
            <v/>
          </cell>
          <cell r="G4111" t="str">
            <v xml:space="preserve">  .  .</v>
          </cell>
          <cell r="H4111">
            <v>11739.13</v>
          </cell>
          <cell r="I4111">
            <v>0</v>
          </cell>
          <cell r="J4111">
            <v>0</v>
          </cell>
          <cell r="K4111">
            <v>11739.13</v>
          </cell>
          <cell r="L4111">
            <v>0</v>
          </cell>
          <cell r="M4111">
            <v>146.74</v>
          </cell>
          <cell r="N4111">
            <v>146.74</v>
          </cell>
          <cell r="O4111">
            <v>3960.52</v>
          </cell>
          <cell r="P4111">
            <v>7778.61</v>
          </cell>
          <cell r="Q4111">
            <v>58.7</v>
          </cell>
          <cell r="R4111">
            <v>125</v>
          </cell>
          <cell r="S4111">
            <v>821.1</v>
          </cell>
          <cell r="T4111" t="str">
            <v>Амортизация Водопровод</v>
          </cell>
          <cell r="U4111">
            <v>68000</v>
          </cell>
          <cell r="V4111">
            <v>7</v>
          </cell>
          <cell r="W4111">
            <v>2</v>
          </cell>
          <cell r="X4111">
            <v>5</v>
          </cell>
          <cell r="Y4111">
            <v>28.571428571428569</v>
          </cell>
          <cell r="Z4111">
            <v>19428.571428571428</v>
          </cell>
          <cell r="AA4111">
            <v>48571.428571428572</v>
          </cell>
          <cell r="AB4111">
            <v>6.2442298265922282</v>
          </cell>
          <cell r="AC4111">
            <v>61562.695684243627</v>
          </cell>
          <cell r="AD4111">
            <v>20769.877112815051</v>
          </cell>
          <cell r="AE4111">
            <v>73301.825684243624</v>
          </cell>
          <cell r="AF4111">
            <v>24730.397112815052</v>
          </cell>
          <cell r="AG4111">
            <v>916.27282105304539</v>
          </cell>
          <cell r="AH4111">
            <v>809.52380952380952</v>
          </cell>
        </row>
        <row r="4112">
          <cell r="A4112">
            <v>7657</v>
          </cell>
          <cell r="B4112" t="str">
            <v>А/машина ЗиЛ 433621 КО-502 Б-2 М 765 СВ</v>
          </cell>
          <cell r="C4112">
            <v>10</v>
          </cell>
          <cell r="D4112" t="str">
            <v>10</v>
          </cell>
          <cell r="E4112" t="str">
            <v>12.08.05</v>
          </cell>
          <cell r="F4112" t="str">
            <v>№ дв 508.10.50271406, № шасси 433362 53481461, № куз 433360 50039325</v>
          </cell>
          <cell r="G4112" t="str">
            <v>01.01.05</v>
          </cell>
          <cell r="H4112">
            <v>4075044.02</v>
          </cell>
          <cell r="I4112">
            <v>0</v>
          </cell>
          <cell r="J4112">
            <v>0</v>
          </cell>
          <cell r="K4112">
            <v>4075044.02</v>
          </cell>
          <cell r="L4112">
            <v>0</v>
          </cell>
          <cell r="M4112">
            <v>33958.699999999997</v>
          </cell>
          <cell r="N4112">
            <v>33958.699999999997</v>
          </cell>
          <cell r="O4112">
            <v>882586.62</v>
          </cell>
          <cell r="P4112">
            <v>3192457.4</v>
          </cell>
          <cell r="Q4112">
            <v>20375.22</v>
          </cell>
          <cell r="R4112">
            <v>124</v>
          </cell>
          <cell r="S4112">
            <v>845.9</v>
          </cell>
          <cell r="T4112" t="str">
            <v>Амортизация (Установка приборов учета на сетях физ и юр лиц)</v>
          </cell>
          <cell r="U4112">
            <v>5250000</v>
          </cell>
          <cell r="V4112">
            <v>10</v>
          </cell>
          <cell r="W4112">
            <v>2</v>
          </cell>
          <cell r="X4112">
            <v>8</v>
          </cell>
          <cell r="Y4112">
            <v>20</v>
          </cell>
          <cell r="Z4112">
            <v>1050000</v>
          </cell>
          <cell r="AA4112">
            <v>4200000</v>
          </cell>
          <cell r="AB4112">
            <v>1.3156009536728666</v>
          </cell>
          <cell r="AC4112">
            <v>1286087.7789709116</v>
          </cell>
          <cell r="AD4112">
            <v>278545.17897091189</v>
          </cell>
          <cell r="AE4112">
            <v>5361131.7989709117</v>
          </cell>
          <cell r="AF4112">
            <v>1161131.7989709119</v>
          </cell>
          <cell r="AG4112">
            <v>44676.098324757593</v>
          </cell>
          <cell r="AH4112">
            <v>43750</v>
          </cell>
        </row>
        <row r="4113">
          <cell r="A4113">
            <v>7658</v>
          </cell>
          <cell r="B4113" t="str">
            <v>Насос Гном 10-10</v>
          </cell>
          <cell r="C4113">
            <v>12.5</v>
          </cell>
          <cell r="D4113" t="str">
            <v>8</v>
          </cell>
          <cell r="E4113" t="str">
            <v>23.08.05</v>
          </cell>
          <cell r="F4113" t="str">
            <v/>
          </cell>
          <cell r="G4113" t="str">
            <v xml:space="preserve">  .  .</v>
          </cell>
          <cell r="H4113">
            <v>24840</v>
          </cell>
          <cell r="I4113">
            <v>0</v>
          </cell>
          <cell r="J4113">
            <v>0</v>
          </cell>
          <cell r="K4113">
            <v>24840</v>
          </cell>
          <cell r="L4113">
            <v>0</v>
          </cell>
          <cell r="M4113">
            <v>258.75</v>
          </cell>
          <cell r="N4113">
            <v>258.75</v>
          </cell>
          <cell r="O4113">
            <v>6724.92</v>
          </cell>
          <cell r="P4113">
            <v>18115.080000000002</v>
          </cell>
          <cell r="Q4113">
            <v>124.2</v>
          </cell>
          <cell r="R4113">
            <v>123</v>
          </cell>
          <cell r="S4113">
            <v>935</v>
          </cell>
          <cell r="T4113" t="str">
            <v>Амортизация Перекачка сточной жидкости</v>
          </cell>
          <cell r="U4113">
            <v>19000</v>
          </cell>
          <cell r="V4113">
            <v>15</v>
          </cell>
          <cell r="W4113">
            <v>9</v>
          </cell>
          <cell r="X4113">
            <v>6</v>
          </cell>
          <cell r="Y4113">
            <v>60</v>
          </cell>
          <cell r="Z4113">
            <v>11400</v>
          </cell>
          <cell r="AA4113">
            <v>7600</v>
          </cell>
          <cell r="AB4113">
            <v>0.41953996338961791</v>
          </cell>
          <cell r="AC4113">
            <v>-14418.627309401891</v>
          </cell>
          <cell r="AD4113">
            <v>-3903.5473094018907</v>
          </cell>
          <cell r="AE4113">
            <v>10421.372690598109</v>
          </cell>
          <cell r="AF4113">
            <v>2821.3726905981093</v>
          </cell>
          <cell r="AG4113">
            <v>108.55596552706363</v>
          </cell>
          <cell r="AH4113">
            <v>105.55555555555556</v>
          </cell>
        </row>
        <row r="4114">
          <cell r="A4114">
            <v>7659</v>
          </cell>
          <cell r="B4114" t="str">
            <v>Стиральная машина LG WD-80260N</v>
          </cell>
          <cell r="C4114">
            <v>10</v>
          </cell>
          <cell r="D4114" t="str">
            <v>10</v>
          </cell>
          <cell r="E4114" t="str">
            <v>23.08.05</v>
          </cell>
          <cell r="F4114" t="str">
            <v/>
          </cell>
          <cell r="G4114" t="str">
            <v xml:space="preserve">  .  .</v>
          </cell>
          <cell r="H4114">
            <v>39773.910000000003</v>
          </cell>
          <cell r="I4114">
            <v>0</v>
          </cell>
          <cell r="J4114">
            <v>0</v>
          </cell>
          <cell r="K4114">
            <v>39773.910000000003</v>
          </cell>
          <cell r="L4114">
            <v>0</v>
          </cell>
          <cell r="M4114">
            <v>331.45</v>
          </cell>
          <cell r="N4114">
            <v>331.45</v>
          </cell>
          <cell r="O4114">
            <v>8614.3799999999992</v>
          </cell>
          <cell r="P4114">
            <v>31159.53</v>
          </cell>
          <cell r="Q4114">
            <v>198.87</v>
          </cell>
          <cell r="R4114">
            <v>123</v>
          </cell>
          <cell r="S4114">
            <v>935</v>
          </cell>
          <cell r="T4114" t="str">
            <v>амортизация (Очистка воды)</v>
          </cell>
          <cell r="U4114">
            <v>50000</v>
          </cell>
          <cell r="V4114">
            <v>10</v>
          </cell>
          <cell r="W4114">
            <v>2</v>
          </cell>
          <cell r="X4114">
            <v>8</v>
          </cell>
          <cell r="Y4114">
            <v>20</v>
          </cell>
          <cell r="Z4114">
            <v>10000</v>
          </cell>
          <cell r="AA4114">
            <v>40000</v>
          </cell>
          <cell r="AB4114">
            <v>1.283716410356639</v>
          </cell>
          <cell r="AC4114">
            <v>11284.510971048025</v>
          </cell>
          <cell r="AD4114">
            <v>2444.0409710480235</v>
          </cell>
          <cell r="AE4114">
            <v>51058.420971048028</v>
          </cell>
          <cell r="AF4114">
            <v>11058.420971048023</v>
          </cell>
          <cell r="AG4114">
            <v>425.4868414254002</v>
          </cell>
          <cell r="AH4114">
            <v>416.66666666666669</v>
          </cell>
        </row>
        <row r="4115">
          <cell r="A4115">
            <v>7660</v>
          </cell>
          <cell r="B4115" t="str">
            <v>Электротитан Ariston SGHP 100</v>
          </cell>
          <cell r="C4115">
            <v>15</v>
          </cell>
          <cell r="D4115" t="str">
            <v>7</v>
          </cell>
          <cell r="E4115" t="str">
            <v>23.08.05</v>
          </cell>
          <cell r="F4115" t="str">
            <v/>
          </cell>
          <cell r="G4115" t="str">
            <v xml:space="preserve">  .  .</v>
          </cell>
          <cell r="H4115">
            <v>18252.169999999998</v>
          </cell>
          <cell r="I4115">
            <v>0</v>
          </cell>
          <cell r="J4115">
            <v>0</v>
          </cell>
          <cell r="K4115">
            <v>18252.169999999998</v>
          </cell>
          <cell r="L4115">
            <v>0</v>
          </cell>
          <cell r="M4115">
            <v>228.15</v>
          </cell>
          <cell r="N4115">
            <v>228.15</v>
          </cell>
          <cell r="O4115">
            <v>5929.62</v>
          </cell>
          <cell r="P4115">
            <v>12322.55</v>
          </cell>
          <cell r="Q4115">
            <v>91.26</v>
          </cell>
          <cell r="R4115">
            <v>123</v>
          </cell>
          <cell r="S4115">
            <v>935</v>
          </cell>
          <cell r="T4115" t="str">
            <v>амортизация (Очистка воды)</v>
          </cell>
          <cell r="U4115">
            <v>18000</v>
          </cell>
          <cell r="V4115">
            <v>7</v>
          </cell>
          <cell r="W4115">
            <v>2</v>
          </cell>
          <cell r="X4115">
            <v>5</v>
          </cell>
          <cell r="Y4115">
            <v>28.571428571428569</v>
          </cell>
          <cell r="Z4115">
            <v>5142.8571428571422</v>
          </cell>
          <cell r="AA4115">
            <v>12857.142857142859</v>
          </cell>
          <cell r="AB4115">
            <v>1.0433832978679622</v>
          </cell>
          <cell r="AC4115">
            <v>791.83932784668286</v>
          </cell>
          <cell r="AD4115">
            <v>257.24647070382616</v>
          </cell>
          <cell r="AE4115">
            <v>19044.009327846681</v>
          </cell>
          <cell r="AF4115">
            <v>6186.8664707038261</v>
          </cell>
          <cell r="AG4115">
            <v>238.05011659808349</v>
          </cell>
          <cell r="AH4115">
            <v>214.28571428571431</v>
          </cell>
        </row>
        <row r="4116">
          <cell r="A4116">
            <v>7662</v>
          </cell>
          <cell r="B4116" t="str">
            <v>Кресло Менеджер SPA</v>
          </cell>
          <cell r="C4116">
            <v>10</v>
          </cell>
          <cell r="D4116" t="str">
            <v>10</v>
          </cell>
          <cell r="E4116" t="str">
            <v>23.08.05</v>
          </cell>
          <cell r="F4116" t="str">
            <v/>
          </cell>
          <cell r="G4116" t="str">
            <v xml:space="preserve">  .  .</v>
          </cell>
          <cell r="H4116">
            <v>19925.22</v>
          </cell>
          <cell r="I4116">
            <v>0</v>
          </cell>
          <cell r="J4116">
            <v>0</v>
          </cell>
          <cell r="K4116">
            <v>19925.22</v>
          </cell>
          <cell r="L4116">
            <v>0</v>
          </cell>
          <cell r="M4116">
            <v>166.04</v>
          </cell>
          <cell r="N4116">
            <v>166.04</v>
          </cell>
          <cell r="O4116">
            <v>4315.38</v>
          </cell>
          <cell r="P4116">
            <v>15609.84</v>
          </cell>
          <cell r="Q4116">
            <v>99.63</v>
          </cell>
          <cell r="R4116">
            <v>125</v>
          </cell>
          <cell r="S4116">
            <v>821.1</v>
          </cell>
          <cell r="T4116" t="str">
            <v>амортизация (канализация)</v>
          </cell>
          <cell r="U4116">
            <v>17000</v>
          </cell>
          <cell r="V4116">
            <v>9</v>
          </cell>
          <cell r="W4116">
            <v>2</v>
          </cell>
          <cell r="X4116">
            <v>7</v>
          </cell>
          <cell r="Y4116">
            <v>22.222222222222221</v>
          </cell>
          <cell r="Z4116">
            <v>3777.7777777777774</v>
          </cell>
          <cell r="AA4116">
            <v>13222.222222222223</v>
          </cell>
          <cell r="AB4116">
            <v>0.84704405824929807</v>
          </cell>
          <cell r="AC4116">
            <v>-3047.6807896899227</v>
          </cell>
          <cell r="AD4116">
            <v>-660.06301191214425</v>
          </cell>
          <cell r="AE4116">
            <v>16877.539210310078</v>
          </cell>
          <cell r="AF4116">
            <v>3655.3169880878559</v>
          </cell>
          <cell r="AG4116">
            <v>140.64616008591733</v>
          </cell>
          <cell r="AH4116">
            <v>157.40740740740742</v>
          </cell>
        </row>
        <row r="4117">
          <cell r="A4117">
            <v>7663</v>
          </cell>
          <cell r="B4117" t="str">
            <v>Кресло Менеджер SPA</v>
          </cell>
          <cell r="C4117">
            <v>10</v>
          </cell>
          <cell r="D4117" t="str">
            <v>10</v>
          </cell>
          <cell r="E4117" t="str">
            <v>23.08.05</v>
          </cell>
          <cell r="F4117" t="str">
            <v/>
          </cell>
          <cell r="G4117" t="str">
            <v xml:space="preserve">  .  .</v>
          </cell>
          <cell r="H4117">
            <v>19925.22</v>
          </cell>
          <cell r="I4117">
            <v>0</v>
          </cell>
          <cell r="J4117">
            <v>0</v>
          </cell>
          <cell r="K4117">
            <v>19925.22</v>
          </cell>
          <cell r="L4117">
            <v>0</v>
          </cell>
          <cell r="M4117">
            <v>166.04</v>
          </cell>
          <cell r="N4117">
            <v>166.04</v>
          </cell>
          <cell r="O4117">
            <v>4315.38</v>
          </cell>
          <cell r="P4117">
            <v>15609.84</v>
          </cell>
          <cell r="Q4117">
            <v>99.63</v>
          </cell>
          <cell r="R4117">
            <v>125</v>
          </cell>
          <cell r="S4117">
            <v>821.1</v>
          </cell>
          <cell r="T4117" t="str">
            <v>амортизация (канализация)</v>
          </cell>
          <cell r="U4117">
            <v>17000</v>
          </cell>
          <cell r="V4117">
            <v>9</v>
          </cell>
          <cell r="W4117">
            <v>2</v>
          </cell>
          <cell r="X4117">
            <v>7</v>
          </cell>
          <cell r="Y4117">
            <v>22.222222222222221</v>
          </cell>
          <cell r="Z4117">
            <v>3777.7777777777774</v>
          </cell>
          <cell r="AA4117">
            <v>13222.222222222223</v>
          </cell>
          <cell r="AB4117">
            <v>0.84704405824929807</v>
          </cell>
          <cell r="AC4117">
            <v>-3047.6807896899227</v>
          </cell>
          <cell r="AD4117">
            <v>-660.06301191214425</v>
          </cell>
          <cell r="AE4117">
            <v>16877.539210310078</v>
          </cell>
          <cell r="AF4117">
            <v>3655.3169880878559</v>
          </cell>
          <cell r="AG4117">
            <v>140.64616008591733</v>
          </cell>
          <cell r="AH4117">
            <v>157.40740740740742</v>
          </cell>
        </row>
        <row r="4118">
          <cell r="A4118">
            <v>7664</v>
          </cell>
          <cell r="B4118" t="str">
            <v>Монитор SVGA 17" LG Flatron 710PH</v>
          </cell>
          <cell r="C4118">
            <v>30</v>
          </cell>
          <cell r="D4118" t="str">
            <v>3</v>
          </cell>
          <cell r="E4118" t="str">
            <v>23.08.05</v>
          </cell>
          <cell r="F4118" t="str">
            <v/>
          </cell>
          <cell r="G4118" t="str">
            <v xml:space="preserve">  .  .</v>
          </cell>
          <cell r="H4118">
            <v>16956.52</v>
          </cell>
          <cell r="I4118">
            <v>0</v>
          </cell>
          <cell r="J4118">
            <v>0</v>
          </cell>
          <cell r="K4118">
            <v>16956.52</v>
          </cell>
          <cell r="L4118">
            <v>0</v>
          </cell>
          <cell r="M4118">
            <v>423.91</v>
          </cell>
          <cell r="N4118">
            <v>423.91</v>
          </cell>
          <cell r="O4118">
            <v>11017.42</v>
          </cell>
          <cell r="P4118">
            <v>5939.1</v>
          </cell>
          <cell r="Q4118">
            <v>84.78</v>
          </cell>
          <cell r="R4118">
            <v>123</v>
          </cell>
          <cell r="S4118">
            <v>821.1</v>
          </cell>
          <cell r="T4118" t="str">
            <v>Амортизация Водопровод</v>
          </cell>
          <cell r="U4118">
            <v>35560</v>
          </cell>
          <cell r="V4118">
            <v>5</v>
          </cell>
          <cell r="W4118">
            <v>4</v>
          </cell>
          <cell r="X4118">
            <v>1</v>
          </cell>
          <cell r="Y4118">
            <v>80</v>
          </cell>
          <cell r="Z4118">
            <v>28448</v>
          </cell>
          <cell r="AA4118">
            <v>7112</v>
          </cell>
          <cell r="AB4118">
            <v>1.1974878348571332</v>
          </cell>
          <cell r="AC4118">
            <v>3348.706421511677</v>
          </cell>
          <cell r="AD4118">
            <v>2175.8064215116756</v>
          </cell>
          <cell r="AE4118">
            <v>20305.226421511677</v>
          </cell>
          <cell r="AF4118">
            <v>13193.226421511676</v>
          </cell>
          <cell r="AG4118">
            <v>507.63066053779193</v>
          </cell>
          <cell r="AH4118">
            <v>592.66666666666663</v>
          </cell>
        </row>
        <row r="4119">
          <cell r="A4119">
            <v>7665</v>
          </cell>
          <cell r="B4119" t="str">
            <v>Компьютер Celeron 2.26</v>
          </cell>
          <cell r="C4119">
            <v>30</v>
          </cell>
          <cell r="D4119" t="str">
            <v>3</v>
          </cell>
          <cell r="E4119" t="str">
            <v>23.08.05</v>
          </cell>
          <cell r="F4119" t="str">
            <v>Celeron 2.26 /512 Mb/80 Gb/CD-Rom 52x/17"LG/клав-ра/мышь</v>
          </cell>
          <cell r="G4119" t="str">
            <v xml:space="preserve">  .  .</v>
          </cell>
          <cell r="H4119">
            <v>81521.740000000005</v>
          </cell>
          <cell r="I4119">
            <v>0</v>
          </cell>
          <cell r="J4119">
            <v>0</v>
          </cell>
          <cell r="K4119">
            <v>81521.740000000005</v>
          </cell>
          <cell r="L4119">
            <v>0</v>
          </cell>
          <cell r="M4119">
            <v>2038.04</v>
          </cell>
          <cell r="N4119">
            <v>2038.04</v>
          </cell>
          <cell r="O4119">
            <v>52968.66</v>
          </cell>
          <cell r="P4119">
            <v>28553.08</v>
          </cell>
          <cell r="Q4119">
            <v>407.61</v>
          </cell>
          <cell r="R4119">
            <v>123</v>
          </cell>
          <cell r="S4119">
            <v>821.1</v>
          </cell>
          <cell r="T4119" t="str">
            <v>Амортизация Водопровод</v>
          </cell>
          <cell r="U4119">
            <v>60000</v>
          </cell>
          <cell r="V4119">
            <v>3</v>
          </cell>
          <cell r="W4119">
            <v>2</v>
          </cell>
          <cell r="X4119">
            <v>1</v>
          </cell>
          <cell r="Y4119">
            <v>66.666666666666657</v>
          </cell>
          <cell r="Z4119">
            <v>40000</v>
          </cell>
          <cell r="AA4119">
            <v>20000</v>
          </cell>
          <cell r="AB4119">
            <v>0.70044982888010676</v>
          </cell>
          <cell r="AC4119">
            <v>-24419.851166991444</v>
          </cell>
          <cell r="AD4119">
            <v>-15866.771166991442</v>
          </cell>
          <cell r="AE4119">
            <v>57101.888833008561</v>
          </cell>
          <cell r="AF4119">
            <v>37101.888833008561</v>
          </cell>
          <cell r="AG4119">
            <v>1427.547220825214</v>
          </cell>
          <cell r="AH4119">
            <v>1666.6666666666667</v>
          </cell>
        </row>
        <row r="4120">
          <cell r="A4120">
            <v>7666</v>
          </cell>
          <cell r="B4120" t="str">
            <v>Компьютер Celeron 2.26</v>
          </cell>
          <cell r="C4120">
            <v>30</v>
          </cell>
          <cell r="D4120" t="str">
            <v>3</v>
          </cell>
          <cell r="E4120" t="str">
            <v>23.08.05</v>
          </cell>
          <cell r="F4120" t="str">
            <v>Celeron 2.26 /512 Mb/80 Gb/CD-Rom 52x/17"LG/клав-ра/мышь</v>
          </cell>
          <cell r="G4120" t="str">
            <v xml:space="preserve">  .  .</v>
          </cell>
          <cell r="H4120">
            <v>82173.91</v>
          </cell>
          <cell r="I4120">
            <v>0</v>
          </cell>
          <cell r="J4120">
            <v>0</v>
          </cell>
          <cell r="K4120">
            <v>82173.91</v>
          </cell>
          <cell r="L4120">
            <v>0</v>
          </cell>
          <cell r="M4120">
            <v>2054.35</v>
          </cell>
          <cell r="N4120">
            <v>2054.35</v>
          </cell>
          <cell r="O4120">
            <v>53392.56</v>
          </cell>
          <cell r="P4120">
            <v>28781.35</v>
          </cell>
          <cell r="Q4120">
            <v>410.87</v>
          </cell>
          <cell r="R4120">
            <v>123</v>
          </cell>
          <cell r="S4120">
            <v>821.1</v>
          </cell>
          <cell r="T4120" t="str">
            <v>амортизация (канализация)</v>
          </cell>
          <cell r="U4120">
            <v>60000</v>
          </cell>
          <cell r="V4120">
            <v>3</v>
          </cell>
          <cell r="W4120">
            <v>2</v>
          </cell>
          <cell r="X4120">
            <v>1</v>
          </cell>
          <cell r="Y4120">
            <v>66.666666666666657</v>
          </cell>
          <cell r="Z4120">
            <v>40000</v>
          </cell>
          <cell r="AA4120">
            <v>20000</v>
          </cell>
          <cell r="AB4120">
            <v>0.69489443684886221</v>
          </cell>
          <cell r="AC4120">
            <v>-25071.717086880912</v>
          </cell>
          <cell r="AD4120">
            <v>-16290.367086880913</v>
          </cell>
          <cell r="AE4120">
            <v>57102.192913119092</v>
          </cell>
          <cell r="AF4120">
            <v>37102.192913119085</v>
          </cell>
          <cell r="AG4120">
            <v>1427.5548228279774</v>
          </cell>
          <cell r="AH4120">
            <v>1666.6666666666667</v>
          </cell>
        </row>
        <row r="4121">
          <cell r="A4121">
            <v>7667</v>
          </cell>
          <cell r="B4121" t="str">
            <v>Компьютер Celeron 2.26</v>
          </cell>
          <cell r="C4121">
            <v>30</v>
          </cell>
          <cell r="D4121" t="str">
            <v>3</v>
          </cell>
          <cell r="E4121" t="str">
            <v>23.08.05</v>
          </cell>
          <cell r="F4121" t="str">
            <v>Celeron 2.26 /512 Mb/80 Gb/CD-Rom 52x/17"LG/клав-ра/мышь</v>
          </cell>
          <cell r="G4121" t="str">
            <v xml:space="preserve">  .  .</v>
          </cell>
          <cell r="H4121">
            <v>62608.7</v>
          </cell>
          <cell r="I4121">
            <v>0</v>
          </cell>
          <cell r="J4121">
            <v>0</v>
          </cell>
          <cell r="K4121">
            <v>62608.7</v>
          </cell>
          <cell r="L4121">
            <v>0</v>
          </cell>
          <cell r="M4121">
            <v>1565.22</v>
          </cell>
          <cell r="N4121">
            <v>1565.22</v>
          </cell>
          <cell r="O4121">
            <v>40680.06</v>
          </cell>
          <cell r="P4121">
            <v>21928.639999999999</v>
          </cell>
          <cell r="Q4121">
            <v>313.04000000000002</v>
          </cell>
          <cell r="R4121">
            <v>123</v>
          </cell>
          <cell r="S4121">
            <v>821.1</v>
          </cell>
          <cell r="T4121" t="str">
            <v>Амортизация Водопровод</v>
          </cell>
          <cell r="U4121">
            <v>60000</v>
          </cell>
          <cell r="V4121">
            <v>3</v>
          </cell>
          <cell r="W4121">
            <v>2</v>
          </cell>
          <cell r="X4121">
            <v>1</v>
          </cell>
          <cell r="Y4121">
            <v>66.666666666666657</v>
          </cell>
          <cell r="Z4121">
            <v>40000</v>
          </cell>
          <cell r="AA4121">
            <v>20000</v>
          </cell>
          <cell r="AB4121">
            <v>0.91204926525311192</v>
          </cell>
          <cell r="AC4121">
            <v>-5506.4811665474917</v>
          </cell>
          <cell r="AD4121">
            <v>-3577.8411665474923</v>
          </cell>
          <cell r="AE4121">
            <v>57102.218833452505</v>
          </cell>
          <cell r="AF4121">
            <v>37102.218833452505</v>
          </cell>
          <cell r="AG4121">
            <v>1427.5554708363125</v>
          </cell>
          <cell r="AH4121">
            <v>1666.6666666666667</v>
          </cell>
        </row>
        <row r="4122">
          <cell r="A4122">
            <v>7668</v>
          </cell>
          <cell r="B4122" t="str">
            <v>Принтер HP LJ 1020</v>
          </cell>
          <cell r="C4122">
            <v>14.3</v>
          </cell>
          <cell r="D4122" t="str">
            <v>7</v>
          </cell>
          <cell r="E4122" t="str">
            <v>26.08.05</v>
          </cell>
          <cell r="F4122" t="str">
            <v/>
          </cell>
          <cell r="G4122" t="str">
            <v xml:space="preserve">  .  .</v>
          </cell>
          <cell r="H4122">
            <v>19565.22</v>
          </cell>
          <cell r="I4122">
            <v>0</v>
          </cell>
          <cell r="J4122">
            <v>0</v>
          </cell>
          <cell r="K4122">
            <v>19565.22</v>
          </cell>
          <cell r="L4122">
            <v>0</v>
          </cell>
          <cell r="M4122">
            <v>233.15</v>
          </cell>
          <cell r="N4122">
            <v>233.15</v>
          </cell>
          <cell r="O4122">
            <v>6059.58</v>
          </cell>
          <cell r="P4122">
            <v>13505.64</v>
          </cell>
          <cell r="Q4122">
            <v>97.83</v>
          </cell>
          <cell r="R4122">
            <v>123</v>
          </cell>
          <cell r="S4122">
            <v>821.1</v>
          </cell>
          <cell r="T4122" t="str">
            <v>Амортизация Водопровод</v>
          </cell>
          <cell r="U4122">
            <v>18000</v>
          </cell>
          <cell r="V4122">
            <v>9</v>
          </cell>
          <cell r="W4122">
            <v>2</v>
          </cell>
          <cell r="X4122">
            <v>7</v>
          </cell>
          <cell r="Y4122">
            <v>22.222222222222221</v>
          </cell>
          <cell r="Z4122">
            <v>4000</v>
          </cell>
          <cell r="AA4122">
            <v>14000</v>
          </cell>
          <cell r="AB4122">
            <v>1.0366039669352953</v>
          </cell>
          <cell r="AC4122">
            <v>716.16466596177997</v>
          </cell>
          <cell r="AD4122">
            <v>221.80466596177666</v>
          </cell>
          <cell r="AE4122">
            <v>20281.384665961781</v>
          </cell>
          <cell r="AF4122">
            <v>6281.3846659617766</v>
          </cell>
          <cell r="AG4122">
            <v>241.68650060271122</v>
          </cell>
          <cell r="AH4122">
            <v>166.66666666666666</v>
          </cell>
        </row>
        <row r="4123">
          <cell r="A4123">
            <v>7669</v>
          </cell>
          <cell r="B4123" t="str">
            <v>Генератор сварочный</v>
          </cell>
          <cell r="C4123">
            <v>10</v>
          </cell>
          <cell r="D4123" t="str">
            <v>10</v>
          </cell>
          <cell r="E4123" t="str">
            <v>30.08.05</v>
          </cell>
          <cell r="F4123" t="str">
            <v/>
          </cell>
          <cell r="G4123" t="str">
            <v xml:space="preserve">  .  .</v>
          </cell>
          <cell r="H4123">
            <v>228260.87</v>
          </cell>
          <cell r="I4123">
            <v>0</v>
          </cell>
          <cell r="J4123">
            <v>0</v>
          </cell>
          <cell r="K4123">
            <v>228260.87</v>
          </cell>
          <cell r="L4123">
            <v>0</v>
          </cell>
          <cell r="M4123">
            <v>1902.17</v>
          </cell>
          <cell r="N4123">
            <v>1902.17</v>
          </cell>
          <cell r="O4123">
            <v>41617.879999999997</v>
          </cell>
          <cell r="P4123">
            <v>186642.99</v>
          </cell>
          <cell r="Q4123">
            <v>1141.3</v>
          </cell>
          <cell r="R4123">
            <v>123</v>
          </cell>
          <cell r="S4123">
            <v>935</v>
          </cell>
          <cell r="T4123" t="str">
            <v>Амортизация (водопровод)</v>
          </cell>
          <cell r="U4123">
            <v>64000</v>
          </cell>
          <cell r="V4123">
            <v>19</v>
          </cell>
          <cell r="W4123">
            <v>11</v>
          </cell>
          <cell r="X4123">
            <v>8</v>
          </cell>
          <cell r="Y4123">
            <v>57.894736842105267</v>
          </cell>
          <cell r="Z4123">
            <v>37052.631578947367</v>
          </cell>
          <cell r="AA4123">
            <v>26947.368421052633</v>
          </cell>
          <cell r="AB4123">
            <v>0.14437921521216862</v>
          </cell>
          <cell r="AC4123">
            <v>-195304.74472575315</v>
          </cell>
          <cell r="AD4123">
            <v>-35609.123146805789</v>
          </cell>
          <cell r="AE4123">
            <v>32956.12527424685</v>
          </cell>
          <cell r="AF4123">
            <v>6008.7568531942088</v>
          </cell>
          <cell r="AG4123">
            <v>274.63437728539043</v>
          </cell>
          <cell r="AH4123">
            <v>280.70175438596488</v>
          </cell>
        </row>
        <row r="4124">
          <cell r="A4124">
            <v>7670</v>
          </cell>
          <cell r="B4124" t="str">
            <v>А/машина Газ 3102-101 М 955 СС (М 200 BА)</v>
          </cell>
          <cell r="C4124">
            <v>7</v>
          </cell>
          <cell r="D4124" t="str">
            <v>14</v>
          </cell>
          <cell r="E4124" t="str">
            <v>31.08.05</v>
          </cell>
          <cell r="F4124" t="str">
            <v>№ двиг 23013713, шасси 31020021091454, куз 31020020120682</v>
          </cell>
          <cell r="G4124" t="str">
            <v xml:space="preserve">  .  .</v>
          </cell>
          <cell r="H4124">
            <v>907965.22</v>
          </cell>
          <cell r="I4124">
            <v>0</v>
          </cell>
          <cell r="J4124">
            <v>0</v>
          </cell>
          <cell r="K4124">
            <v>907965.22</v>
          </cell>
          <cell r="L4124">
            <v>0</v>
          </cell>
          <cell r="M4124">
            <v>5296.46</v>
          </cell>
          <cell r="N4124">
            <v>5296.46</v>
          </cell>
          <cell r="O4124">
            <v>137655</v>
          </cell>
          <cell r="P4124">
            <v>770310.22</v>
          </cell>
          <cell r="Q4124">
            <v>4539.83</v>
          </cell>
          <cell r="R4124">
            <v>124</v>
          </cell>
          <cell r="S4124">
            <v>821.1</v>
          </cell>
          <cell r="T4124" t="str">
            <v>Амортизация Водопровод</v>
          </cell>
          <cell r="U4124">
            <v>1760000</v>
          </cell>
          <cell r="V4124">
            <v>35</v>
          </cell>
          <cell r="W4124">
            <v>15</v>
          </cell>
          <cell r="X4124">
            <v>20</v>
          </cell>
          <cell r="Y4124">
            <v>42.857142857142854</v>
          </cell>
          <cell r="Z4124">
            <v>754285.7142857142</v>
          </cell>
          <cell r="AA4124">
            <v>1005714.2857142858</v>
          </cell>
          <cell r="AB4124">
            <v>1.3055964462139498</v>
          </cell>
          <cell r="AC4124">
            <v>277470.94451786717</v>
          </cell>
          <cell r="AD4124">
            <v>42066.878803581261</v>
          </cell>
          <cell r="AE4124">
            <v>1185436.1645178671</v>
          </cell>
          <cell r="AF4124">
            <v>179721.87880358126</v>
          </cell>
          <cell r="AG4124">
            <v>6915.0442930208919</v>
          </cell>
          <cell r="AH4124">
            <v>4190.4761904761899</v>
          </cell>
        </row>
        <row r="4125">
          <cell r="A4125">
            <v>7671</v>
          </cell>
          <cell r="B4125" t="str">
            <v>Телефон</v>
          </cell>
          <cell r="C4125">
            <v>15</v>
          </cell>
          <cell r="D4125" t="str">
            <v>7</v>
          </cell>
          <cell r="E4125" t="str">
            <v>31.08.05</v>
          </cell>
          <cell r="F4125" t="str">
            <v/>
          </cell>
          <cell r="G4125" t="str">
            <v xml:space="preserve">  .  .</v>
          </cell>
          <cell r="H4125">
            <v>8400</v>
          </cell>
          <cell r="I4125">
            <v>0</v>
          </cell>
          <cell r="J4125">
            <v>0</v>
          </cell>
          <cell r="K4125">
            <v>8400</v>
          </cell>
          <cell r="L4125">
            <v>0</v>
          </cell>
          <cell r="M4125">
            <v>105</v>
          </cell>
          <cell r="N4125">
            <v>105</v>
          </cell>
          <cell r="O4125">
            <v>2728.96</v>
          </cell>
          <cell r="P4125">
            <v>5671.04</v>
          </cell>
          <cell r="Q4125">
            <v>42</v>
          </cell>
          <cell r="R4125">
            <v>123</v>
          </cell>
          <cell r="S4125">
            <v>821.1</v>
          </cell>
          <cell r="T4125" t="str">
            <v>Амортизация Водопровод</v>
          </cell>
          <cell r="U4125">
            <v>2000</v>
          </cell>
          <cell r="V4125">
            <v>7</v>
          </cell>
          <cell r="W4125">
            <v>2</v>
          </cell>
          <cell r="X4125">
            <v>5</v>
          </cell>
          <cell r="Y4125">
            <v>28.571428571428569</v>
          </cell>
          <cell r="Z4125">
            <v>571.42857142857144</v>
          </cell>
          <cell r="AA4125">
            <v>1428.5714285714284</v>
          </cell>
          <cell r="AB4125">
            <v>0.25190642784593803</v>
          </cell>
          <cell r="AC4125">
            <v>-6283.986006094121</v>
          </cell>
          <cell r="AD4125">
            <v>-2041.517434665549</v>
          </cell>
          <cell r="AE4125">
            <v>2116.013993905879</v>
          </cell>
          <cell r="AF4125">
            <v>687.44256533445105</v>
          </cell>
          <cell r="AG4125">
            <v>26.450174923823486</v>
          </cell>
          <cell r="AH4125">
            <v>23.80952380952381</v>
          </cell>
        </row>
        <row r="4126">
          <cell r="A4126">
            <v>7678</v>
          </cell>
          <cell r="B4126" t="str">
            <v>Телефон Panasonic</v>
          </cell>
          <cell r="C4126">
            <v>15</v>
          </cell>
          <cell r="D4126" t="str">
            <v>7</v>
          </cell>
          <cell r="E4126" t="str">
            <v>31.08.05</v>
          </cell>
          <cell r="F4126" t="str">
            <v/>
          </cell>
          <cell r="G4126" t="str">
            <v xml:space="preserve">  .  .</v>
          </cell>
          <cell r="H4126">
            <v>11767.24</v>
          </cell>
          <cell r="I4126">
            <v>0</v>
          </cell>
          <cell r="J4126">
            <v>0</v>
          </cell>
          <cell r="K4126">
            <v>11767.24</v>
          </cell>
          <cell r="L4126">
            <v>0</v>
          </cell>
          <cell r="M4126">
            <v>147.09</v>
          </cell>
          <cell r="N4126">
            <v>147.09</v>
          </cell>
          <cell r="O4126">
            <v>3822.88</v>
          </cell>
          <cell r="P4126">
            <v>7944.36</v>
          </cell>
          <cell r="Q4126">
            <v>58.84</v>
          </cell>
          <cell r="R4126">
            <v>123</v>
          </cell>
          <cell r="S4126">
            <v>821.1</v>
          </cell>
          <cell r="T4126" t="str">
            <v>амортизация (канализация)</v>
          </cell>
          <cell r="U4126">
            <v>2000</v>
          </cell>
          <cell r="V4126">
            <v>7</v>
          </cell>
          <cell r="W4126">
            <v>2</v>
          </cell>
          <cell r="X4126">
            <v>5</v>
          </cell>
          <cell r="Y4126">
            <v>28.571428571428569</v>
          </cell>
          <cell r="Z4126">
            <v>571.42857142857144</v>
          </cell>
          <cell r="AA4126">
            <v>1428.5714285714284</v>
          </cell>
          <cell r="AB4126">
            <v>0.1798220912158347</v>
          </cell>
          <cell r="AC4126">
            <v>-9651.2302953613816</v>
          </cell>
          <cell r="AD4126">
            <v>-3135.44172393281</v>
          </cell>
          <cell r="AE4126">
            <v>2116.0097046386181</v>
          </cell>
          <cell r="AF4126">
            <v>687.43827606719015</v>
          </cell>
          <cell r="AG4126">
            <v>26.450121307982727</v>
          </cell>
          <cell r="AH4126">
            <v>23.80952380952381</v>
          </cell>
        </row>
        <row r="4127">
          <cell r="A4127">
            <v>7695</v>
          </cell>
          <cell r="B4127" t="str">
            <v>Жесткий диск HDD 10.2 Gb Seagate</v>
          </cell>
          <cell r="C4127">
            <v>25</v>
          </cell>
          <cell r="D4127" t="str">
            <v>4</v>
          </cell>
          <cell r="E4127" t="str">
            <v>31.08.05</v>
          </cell>
          <cell r="F4127" t="str">
            <v/>
          </cell>
          <cell r="G4127" t="str">
            <v xml:space="preserve">  .  .</v>
          </cell>
          <cell r="H4127">
            <v>7144.83</v>
          </cell>
          <cell r="I4127">
            <v>0</v>
          </cell>
          <cell r="J4127">
            <v>0</v>
          </cell>
          <cell r="K4127">
            <v>7144.83</v>
          </cell>
          <cell r="L4127">
            <v>0</v>
          </cell>
          <cell r="M4127">
            <v>148.85</v>
          </cell>
          <cell r="N4127">
            <v>148.85</v>
          </cell>
          <cell r="O4127">
            <v>3868.62</v>
          </cell>
          <cell r="P4127">
            <v>3276.21</v>
          </cell>
          <cell r="Q4127">
            <v>35.72</v>
          </cell>
          <cell r="R4127">
            <v>123</v>
          </cell>
          <cell r="S4127">
            <v>821.1</v>
          </cell>
          <cell r="T4127" t="str">
            <v>Амортизация Водопровод</v>
          </cell>
          <cell r="U4127">
            <v>9063</v>
          </cell>
          <cell r="V4127">
            <v>4</v>
          </cell>
          <cell r="W4127">
            <v>2</v>
          </cell>
          <cell r="X4127">
            <v>2</v>
          </cell>
          <cell r="Y4127">
            <v>50</v>
          </cell>
          <cell r="Z4127">
            <v>4531.5</v>
          </cell>
          <cell r="AA4127">
            <v>4531.5</v>
          </cell>
          <cell r="AB4127">
            <v>1.3831530945818491</v>
          </cell>
          <cell r="AC4127">
            <v>2737.5637247612322</v>
          </cell>
          <cell r="AD4127">
            <v>1482.2737247612331</v>
          </cell>
          <cell r="AE4127">
            <v>9882.3937247612321</v>
          </cell>
          <cell r="AF4127">
            <v>5350.893724761233</v>
          </cell>
          <cell r="AG4127">
            <v>205.88320259919234</v>
          </cell>
          <cell r="AH4127">
            <v>188.8125</v>
          </cell>
        </row>
        <row r="4128">
          <cell r="A4128">
            <v>7696</v>
          </cell>
          <cell r="B4128" t="str">
            <v>Жесткий диск HDD 40 Gb Seagate Barracd</v>
          </cell>
          <cell r="C4128">
            <v>25</v>
          </cell>
          <cell r="D4128" t="str">
            <v>4</v>
          </cell>
          <cell r="E4128" t="str">
            <v>31.08.05</v>
          </cell>
          <cell r="F4128" t="str">
            <v/>
          </cell>
          <cell r="G4128" t="str">
            <v xml:space="preserve">  .  .</v>
          </cell>
          <cell r="H4128">
            <v>17829.48</v>
          </cell>
          <cell r="I4128">
            <v>0</v>
          </cell>
          <cell r="J4128">
            <v>0</v>
          </cell>
          <cell r="K4128">
            <v>17829.48</v>
          </cell>
          <cell r="L4128">
            <v>0</v>
          </cell>
          <cell r="M4128">
            <v>371.45</v>
          </cell>
          <cell r="N4128">
            <v>371.45</v>
          </cell>
          <cell r="O4128">
            <v>9653.98</v>
          </cell>
          <cell r="P4128">
            <v>8175.5</v>
          </cell>
          <cell r="Q4128">
            <v>89.15</v>
          </cell>
          <cell r="R4128">
            <v>123</v>
          </cell>
          <cell r="S4128">
            <v>821.1</v>
          </cell>
          <cell r="T4128" t="str">
            <v>амортизация (канализация)</v>
          </cell>
          <cell r="U4128">
            <v>9063</v>
          </cell>
          <cell r="V4128">
            <v>4</v>
          </cell>
          <cell r="W4128">
            <v>2</v>
          </cell>
          <cell r="X4128">
            <v>2</v>
          </cell>
          <cell r="Y4128">
            <v>50</v>
          </cell>
          <cell r="Z4128">
            <v>4531.5</v>
          </cell>
          <cell r="AA4128">
            <v>4531.5</v>
          </cell>
          <cell r="AB4128">
            <v>0.55427802580881902</v>
          </cell>
          <cell r="AC4128">
            <v>-7946.9910244021776</v>
          </cell>
          <cell r="AD4128">
            <v>-4302.9910244021776</v>
          </cell>
          <cell r="AE4128">
            <v>9882.488975597822</v>
          </cell>
          <cell r="AF4128">
            <v>5350.988975597822</v>
          </cell>
          <cell r="AG4128">
            <v>205.88518699162128</v>
          </cell>
          <cell r="AH4128">
            <v>188.8125</v>
          </cell>
        </row>
        <row r="4129">
          <cell r="A4129">
            <v>7697</v>
          </cell>
          <cell r="B4129" t="str">
            <v>Жесткий диск HDD 40 Gb Seagate Barracd</v>
          </cell>
          <cell r="C4129">
            <v>25</v>
          </cell>
          <cell r="D4129" t="str">
            <v>4</v>
          </cell>
          <cell r="E4129" t="str">
            <v>31.08.05</v>
          </cell>
          <cell r="F4129" t="str">
            <v/>
          </cell>
          <cell r="G4129" t="str">
            <v xml:space="preserve">  .  .</v>
          </cell>
          <cell r="H4129">
            <v>17828.27</v>
          </cell>
          <cell r="I4129">
            <v>0</v>
          </cell>
          <cell r="J4129">
            <v>0</v>
          </cell>
          <cell r="K4129">
            <v>17828.27</v>
          </cell>
          <cell r="L4129">
            <v>0</v>
          </cell>
          <cell r="M4129">
            <v>371.42</v>
          </cell>
          <cell r="N4129">
            <v>371.42</v>
          </cell>
          <cell r="O4129">
            <v>9653.2199999999993</v>
          </cell>
          <cell r="P4129">
            <v>8175.05</v>
          </cell>
          <cell r="Q4129">
            <v>89.14</v>
          </cell>
          <cell r="R4129">
            <v>123</v>
          </cell>
          <cell r="S4129">
            <v>821.1</v>
          </cell>
          <cell r="T4129" t="str">
            <v>Амортизация Водопровод</v>
          </cell>
          <cell r="U4129">
            <v>9063</v>
          </cell>
          <cell r="V4129">
            <v>4</v>
          </cell>
          <cell r="W4129">
            <v>2</v>
          </cell>
          <cell r="X4129">
            <v>2</v>
          </cell>
          <cell r="Y4129">
            <v>50</v>
          </cell>
          <cell r="Z4129">
            <v>4531.5</v>
          </cell>
          <cell r="AA4129">
            <v>4531.5</v>
          </cell>
          <cell r="AB4129">
            <v>0.55430853633922728</v>
          </cell>
          <cell r="AC4129">
            <v>-7945.9077508394439</v>
          </cell>
          <cell r="AD4129">
            <v>-4302.3577508394446</v>
          </cell>
          <cell r="AE4129">
            <v>9882.3622491605565</v>
          </cell>
          <cell r="AF4129">
            <v>5350.8622491605547</v>
          </cell>
          <cell r="AG4129">
            <v>205.88254685751158</v>
          </cell>
          <cell r="AH4129">
            <v>188.8125</v>
          </cell>
        </row>
        <row r="4130">
          <cell r="A4130">
            <v>7698</v>
          </cell>
          <cell r="B4130" t="str">
            <v>Жесткий диск HDD 20.5 Gb IBM</v>
          </cell>
          <cell r="C4130">
            <v>25</v>
          </cell>
          <cell r="D4130" t="str">
            <v>4</v>
          </cell>
          <cell r="E4130" t="str">
            <v>31.08.05</v>
          </cell>
          <cell r="F4130" t="str">
            <v/>
          </cell>
          <cell r="G4130" t="str">
            <v xml:space="preserve">  .  .</v>
          </cell>
          <cell r="H4130">
            <v>8931.0300000000007</v>
          </cell>
          <cell r="I4130">
            <v>0</v>
          </cell>
          <cell r="J4130">
            <v>0</v>
          </cell>
          <cell r="K4130">
            <v>8931.0300000000007</v>
          </cell>
          <cell r="L4130">
            <v>0</v>
          </cell>
          <cell r="M4130">
            <v>186.06</v>
          </cell>
          <cell r="N4130">
            <v>186.06</v>
          </cell>
          <cell r="O4130">
            <v>4835.7</v>
          </cell>
          <cell r="P4130">
            <v>4095.33</v>
          </cell>
          <cell r="Q4130">
            <v>44.66</v>
          </cell>
          <cell r="R4130">
            <v>123</v>
          </cell>
          <cell r="S4130">
            <v>821.1</v>
          </cell>
          <cell r="T4130" t="str">
            <v>амортизация (канализация)</v>
          </cell>
          <cell r="U4130">
            <v>9063</v>
          </cell>
          <cell r="V4130">
            <v>4</v>
          </cell>
          <cell r="W4130">
            <v>2</v>
          </cell>
          <cell r="X4130">
            <v>2</v>
          </cell>
          <cell r="Y4130">
            <v>50</v>
          </cell>
          <cell r="Z4130">
            <v>4531.5</v>
          </cell>
          <cell r="AA4130">
            <v>4531.5</v>
          </cell>
          <cell r="AB4130">
            <v>1.1065042377537342</v>
          </cell>
          <cell r="AC4130">
            <v>951.19254250573249</v>
          </cell>
          <cell r="AD4130">
            <v>515.02254250573242</v>
          </cell>
          <cell r="AE4130">
            <v>9882.2225425057331</v>
          </cell>
          <cell r="AF4130">
            <v>5350.7225425057322</v>
          </cell>
          <cell r="AG4130">
            <v>205.87963630220278</v>
          </cell>
          <cell r="AH4130">
            <v>188.8125</v>
          </cell>
        </row>
        <row r="4131">
          <cell r="A4131">
            <v>7699</v>
          </cell>
          <cell r="B4131" t="str">
            <v>Жесткий диск HDD 20 Gb Quantum</v>
          </cell>
          <cell r="C4131">
            <v>25</v>
          </cell>
          <cell r="D4131" t="str">
            <v>4</v>
          </cell>
          <cell r="E4131" t="str">
            <v>31.08.05</v>
          </cell>
          <cell r="F4131" t="str">
            <v/>
          </cell>
          <cell r="G4131" t="str">
            <v xml:space="preserve">  .  .</v>
          </cell>
          <cell r="H4131">
            <v>8931.0300000000007</v>
          </cell>
          <cell r="I4131">
            <v>0</v>
          </cell>
          <cell r="J4131">
            <v>0</v>
          </cell>
          <cell r="K4131">
            <v>8931.0300000000007</v>
          </cell>
          <cell r="L4131">
            <v>0</v>
          </cell>
          <cell r="M4131">
            <v>186.06</v>
          </cell>
          <cell r="N4131">
            <v>186.06</v>
          </cell>
          <cell r="O4131">
            <v>4835.7</v>
          </cell>
          <cell r="P4131">
            <v>4095.33</v>
          </cell>
          <cell r="Q4131">
            <v>44.66</v>
          </cell>
          <cell r="R4131">
            <v>123</v>
          </cell>
          <cell r="S4131">
            <v>821.1</v>
          </cell>
          <cell r="T4131" t="str">
            <v>Амортизация Водопровод</v>
          </cell>
          <cell r="U4131">
            <v>9063</v>
          </cell>
          <cell r="V4131">
            <v>4</v>
          </cell>
          <cell r="W4131">
            <v>2</v>
          </cell>
          <cell r="X4131">
            <v>2</v>
          </cell>
          <cell r="Y4131">
            <v>50</v>
          </cell>
          <cell r="Z4131">
            <v>4531.5</v>
          </cell>
          <cell r="AA4131">
            <v>4531.5</v>
          </cell>
          <cell r="AB4131">
            <v>1.1065042377537342</v>
          </cell>
          <cell r="AC4131">
            <v>951.19254250573249</v>
          </cell>
          <cell r="AD4131">
            <v>515.02254250573242</v>
          </cell>
          <cell r="AE4131">
            <v>9882.2225425057331</v>
          </cell>
          <cell r="AF4131">
            <v>5350.7225425057322</v>
          </cell>
          <cell r="AG4131">
            <v>205.87963630220278</v>
          </cell>
          <cell r="AH4131">
            <v>188.8125</v>
          </cell>
        </row>
        <row r="4132">
          <cell r="A4132">
            <v>7700</v>
          </cell>
          <cell r="B4132" t="str">
            <v>Switch 8port 10/100 Mb Eli</v>
          </cell>
          <cell r="C4132">
            <v>14.3</v>
          </cell>
          <cell r="D4132" t="str">
            <v>7</v>
          </cell>
          <cell r="E4132" t="str">
            <v>31.08.05</v>
          </cell>
          <cell r="F4132" t="str">
            <v/>
          </cell>
          <cell r="G4132" t="str">
            <v xml:space="preserve">  .  .</v>
          </cell>
          <cell r="H4132">
            <v>13020</v>
          </cell>
          <cell r="I4132">
            <v>0</v>
          </cell>
          <cell r="J4132">
            <v>0</v>
          </cell>
          <cell r="K4132">
            <v>13020</v>
          </cell>
          <cell r="L4132">
            <v>0</v>
          </cell>
          <cell r="M4132">
            <v>155.16</v>
          </cell>
          <cell r="N4132">
            <v>155.16</v>
          </cell>
          <cell r="O4132">
            <v>4032.6</v>
          </cell>
          <cell r="P4132">
            <v>8987.4</v>
          </cell>
          <cell r="Q4132">
            <v>65.099999999999994</v>
          </cell>
          <cell r="R4132">
            <v>123</v>
          </cell>
          <cell r="S4132">
            <v>821.1</v>
          </cell>
          <cell r="T4132" t="str">
            <v>амортизация (канализация)</v>
          </cell>
          <cell r="U4132">
            <v>2500</v>
          </cell>
          <cell r="V4132">
            <v>7</v>
          </cell>
          <cell r="W4132">
            <v>2</v>
          </cell>
          <cell r="X4132">
            <v>5</v>
          </cell>
          <cell r="Y4132">
            <v>28.571428571428569</v>
          </cell>
          <cell r="Z4132">
            <v>714.28571428571422</v>
          </cell>
          <cell r="AA4132">
            <v>1785.7142857142858</v>
          </cell>
          <cell r="AB4132">
            <v>0.19869086562457283</v>
          </cell>
          <cell r="AC4132">
            <v>-10433.044929568063</v>
          </cell>
          <cell r="AD4132">
            <v>-3231.3592152823476</v>
          </cell>
          <cell r="AE4132">
            <v>2586.9550704319372</v>
          </cell>
          <cell r="AF4132">
            <v>801.24078471765233</v>
          </cell>
          <cell r="AG4132">
            <v>30.827881255980586</v>
          </cell>
          <cell r="AH4132">
            <v>29.761904761904763</v>
          </cell>
        </row>
        <row r="4133">
          <cell r="A4133">
            <v>7711</v>
          </cell>
          <cell r="B4133" t="str">
            <v>Блок питания</v>
          </cell>
          <cell r="C4133">
            <v>25</v>
          </cell>
          <cell r="D4133" t="str">
            <v>4</v>
          </cell>
          <cell r="E4133" t="str">
            <v>31.08.05</v>
          </cell>
          <cell r="F4133" t="str">
            <v/>
          </cell>
          <cell r="G4133" t="str">
            <v xml:space="preserve">  .  .</v>
          </cell>
          <cell r="H4133">
            <v>29496.560000000001</v>
          </cell>
          <cell r="I4133">
            <v>0</v>
          </cell>
          <cell r="J4133">
            <v>0</v>
          </cell>
          <cell r="K4133">
            <v>29496.560000000001</v>
          </cell>
          <cell r="L4133">
            <v>0</v>
          </cell>
          <cell r="M4133">
            <v>614.51</v>
          </cell>
          <cell r="N4133">
            <v>614.51</v>
          </cell>
          <cell r="O4133">
            <v>15971.12</v>
          </cell>
          <cell r="P4133">
            <v>13525.44</v>
          </cell>
          <cell r="Q4133">
            <v>147.47999999999999</v>
          </cell>
          <cell r="R4133">
            <v>123</v>
          </cell>
          <cell r="S4133">
            <v>821.1</v>
          </cell>
          <cell r="T4133" t="str">
            <v>Амортизация Водопровод</v>
          </cell>
          <cell r="U4133">
            <v>5115</v>
          </cell>
          <cell r="V4133">
            <v>7</v>
          </cell>
          <cell r="W4133">
            <v>5</v>
          </cell>
          <cell r="X4133">
            <v>2</v>
          </cell>
          <cell r="Y4133">
            <v>71.428571428571431</v>
          </cell>
          <cell r="Z4133">
            <v>3653.5714285714284</v>
          </cell>
          <cell r="AA4133">
            <v>1461.4285714285716</v>
          </cell>
          <cell r="AB4133">
            <v>0.10805035336584773</v>
          </cell>
          <cell r="AC4133">
            <v>-26309.446268923071</v>
          </cell>
          <cell r="AD4133">
            <v>-14245.434840351643</v>
          </cell>
          <cell r="AE4133">
            <v>3187.11373107693</v>
          </cell>
          <cell r="AF4133">
            <v>1725.6851596483575</v>
          </cell>
          <cell r="AG4133">
            <v>66.39820273076937</v>
          </cell>
          <cell r="AH4133">
            <v>60.892857142857139</v>
          </cell>
        </row>
        <row r="4134">
          <cell r="A4134">
            <v>7873</v>
          </cell>
          <cell r="B4134" t="str">
            <v>Экскаватор ЕК-18-20 гос № АБД 554 М</v>
          </cell>
          <cell r="C4134">
            <v>12.5</v>
          </cell>
          <cell r="D4134" t="str">
            <v>8</v>
          </cell>
          <cell r="E4134" t="str">
            <v>31.08.05</v>
          </cell>
          <cell r="F4134" t="str">
            <v>Пневмоход зав № 1514(109), дв 171021, КПП 1410, паспорт ВВ 607312</v>
          </cell>
          <cell r="G4134" t="str">
            <v>01.01.05</v>
          </cell>
          <cell r="H4134">
            <v>9037963</v>
          </cell>
          <cell r="I4134">
            <v>0</v>
          </cell>
          <cell r="J4134">
            <v>0</v>
          </cell>
          <cell r="K4134">
            <v>9037963</v>
          </cell>
          <cell r="L4134">
            <v>0</v>
          </cell>
          <cell r="M4134">
            <v>94145.45</v>
          </cell>
          <cell r="N4134">
            <v>94145.45</v>
          </cell>
          <cell r="O4134">
            <v>2446840.2400000002</v>
          </cell>
          <cell r="P4134">
            <v>6591122.7599999998</v>
          </cell>
          <cell r="Q4134">
            <v>45189.82</v>
          </cell>
          <cell r="R4134">
            <v>123</v>
          </cell>
          <cell r="S4134">
            <v>935</v>
          </cell>
          <cell r="T4134" t="str">
            <v>Амортизация (водопровод)</v>
          </cell>
          <cell r="U4134">
            <v>8500000</v>
          </cell>
          <cell r="V4134">
            <v>17</v>
          </cell>
          <cell r="W4134">
            <v>2</v>
          </cell>
          <cell r="X4134">
            <v>15</v>
          </cell>
          <cell r="Y4134">
            <v>11.76470588235294</v>
          </cell>
          <cell r="Z4134">
            <v>1000000</v>
          </cell>
          <cell r="AA4134">
            <v>7500000</v>
          </cell>
          <cell r="AB4134">
            <v>1.1378941453671241</v>
          </cell>
          <cell r="AC4134">
            <v>1246282.1837446894</v>
          </cell>
          <cell r="AD4134">
            <v>337404.94374468876</v>
          </cell>
          <cell r="AE4134">
            <v>10284245.183744689</v>
          </cell>
          <cell r="AF4134">
            <v>2784245.183744689</v>
          </cell>
          <cell r="AG4134">
            <v>107127.55399734051</v>
          </cell>
          <cell r="AH4134">
            <v>41666.666666666664</v>
          </cell>
        </row>
        <row r="4135">
          <cell r="A4135">
            <v>7874</v>
          </cell>
          <cell r="B4135" t="str">
            <v>Switch 8port 10/100 Mb</v>
          </cell>
          <cell r="C4135">
            <v>14.3</v>
          </cell>
          <cell r="D4135" t="str">
            <v>7</v>
          </cell>
          <cell r="E4135" t="str">
            <v>02.09.05</v>
          </cell>
          <cell r="F4135" t="str">
            <v>ACORP HU8DP-S Plastic</v>
          </cell>
          <cell r="G4135" t="str">
            <v xml:space="preserve">  .  .</v>
          </cell>
          <cell r="H4135">
            <v>2660.87</v>
          </cell>
          <cell r="I4135">
            <v>0</v>
          </cell>
          <cell r="J4135">
            <v>0</v>
          </cell>
          <cell r="K4135">
            <v>2660.87</v>
          </cell>
          <cell r="L4135">
            <v>0</v>
          </cell>
          <cell r="M4135">
            <v>31.71</v>
          </cell>
          <cell r="N4135">
            <v>31.71</v>
          </cell>
          <cell r="O4135">
            <v>792.43</v>
          </cell>
          <cell r="P4135">
            <v>1868.44</v>
          </cell>
          <cell r="Q4135">
            <v>13.3</v>
          </cell>
          <cell r="R4135">
            <v>123</v>
          </cell>
          <cell r="S4135">
            <v>821.1</v>
          </cell>
          <cell r="T4135" t="str">
            <v>амортизация (канализация)</v>
          </cell>
          <cell r="U4135">
            <v>2500</v>
          </cell>
          <cell r="V4135">
            <v>7</v>
          </cell>
          <cell r="W4135">
            <v>2</v>
          </cell>
          <cell r="X4135">
            <v>5</v>
          </cell>
          <cell r="Y4135">
            <v>28.571428571428569</v>
          </cell>
          <cell r="Z4135">
            <v>714.28571428571422</v>
          </cell>
          <cell r="AA4135">
            <v>1785.7142857142858</v>
          </cell>
          <cell r="AB4135">
            <v>0.95572471458237129</v>
          </cell>
          <cell r="AC4135">
            <v>-117.81077870920581</v>
          </cell>
          <cell r="AD4135">
            <v>-35.085064423491531</v>
          </cell>
          <cell r="AE4135">
            <v>2543.0592212907941</v>
          </cell>
          <cell r="AF4135">
            <v>757.34493557650842</v>
          </cell>
          <cell r="AG4135">
            <v>30.304789053715297</v>
          </cell>
          <cell r="AH4135">
            <v>29.761904761904763</v>
          </cell>
        </row>
        <row r="4136">
          <cell r="A4136">
            <v>7875</v>
          </cell>
          <cell r="B4136" t="str">
            <v>Стенд на ножках</v>
          </cell>
          <cell r="C4136">
            <v>10</v>
          </cell>
          <cell r="D4136" t="str">
            <v>10</v>
          </cell>
          <cell r="E4136" t="str">
            <v>02.09.05</v>
          </cell>
          <cell r="F4136" t="str">
            <v/>
          </cell>
          <cell r="G4136" t="str">
            <v xml:space="preserve">  .  .</v>
          </cell>
          <cell r="H4136">
            <v>16695.650000000001</v>
          </cell>
          <cell r="I4136">
            <v>0</v>
          </cell>
          <cell r="J4136">
            <v>0</v>
          </cell>
          <cell r="K4136">
            <v>16695.650000000001</v>
          </cell>
          <cell r="L4136">
            <v>0</v>
          </cell>
          <cell r="M4136">
            <v>139.13</v>
          </cell>
          <cell r="N4136">
            <v>139.13</v>
          </cell>
          <cell r="O4136">
            <v>3476.85</v>
          </cell>
          <cell r="P4136">
            <v>13218.8</v>
          </cell>
          <cell r="Q4136">
            <v>83.48</v>
          </cell>
          <cell r="R4136">
            <v>125</v>
          </cell>
          <cell r="S4136">
            <v>821.1</v>
          </cell>
          <cell r="T4136" t="str">
            <v>Амортизация Водопровод</v>
          </cell>
          <cell r="U4136">
            <v>17000</v>
          </cell>
          <cell r="V4136">
            <v>10</v>
          </cell>
          <cell r="W4136">
            <v>2</v>
          </cell>
          <cell r="X4136">
            <v>8</v>
          </cell>
          <cell r="Y4136">
            <v>20</v>
          </cell>
          <cell r="Z4136">
            <v>3400</v>
          </cell>
          <cell r="AA4136">
            <v>13600</v>
          </cell>
          <cell r="AB4136">
            <v>1.0288377159802706</v>
          </cell>
          <cell r="AC4136">
            <v>481.46441280600629</v>
          </cell>
          <cell r="AD4136">
            <v>100.26441280600375</v>
          </cell>
          <cell r="AE4136">
            <v>17177.114412806008</v>
          </cell>
          <cell r="AF4136">
            <v>3577.1144128060037</v>
          </cell>
          <cell r="AG4136">
            <v>143.14262010671675</v>
          </cell>
          <cell r="AH4136">
            <v>141.66666666666666</v>
          </cell>
        </row>
        <row r="4137">
          <cell r="A4137">
            <v>7876</v>
          </cell>
          <cell r="B4137" t="str">
            <v>Стенд с окошками 1,2*1,05</v>
          </cell>
          <cell r="C4137">
            <v>10</v>
          </cell>
          <cell r="D4137" t="str">
            <v>10</v>
          </cell>
          <cell r="E4137" t="str">
            <v>02.09.05</v>
          </cell>
          <cell r="F4137" t="str">
            <v/>
          </cell>
          <cell r="G4137" t="str">
            <v xml:space="preserve">  .  .</v>
          </cell>
          <cell r="H4137">
            <v>11652.17</v>
          </cell>
          <cell r="I4137">
            <v>0</v>
          </cell>
          <cell r="J4137">
            <v>0</v>
          </cell>
          <cell r="K4137">
            <v>11652.17</v>
          </cell>
          <cell r="L4137">
            <v>0</v>
          </cell>
          <cell r="M4137">
            <v>97.1</v>
          </cell>
          <cell r="N4137">
            <v>97.1</v>
          </cell>
          <cell r="O4137">
            <v>2426.54</v>
          </cell>
          <cell r="P4137">
            <v>9225.6299999999992</v>
          </cell>
          <cell r="Q4137">
            <v>58.26</v>
          </cell>
          <cell r="R4137">
            <v>125</v>
          </cell>
          <cell r="S4137">
            <v>821.1</v>
          </cell>
          <cell r="T4137" t="str">
            <v>амортизация (канализация)</v>
          </cell>
          <cell r="U4137">
            <v>11000</v>
          </cell>
          <cell r="V4137">
            <v>10</v>
          </cell>
          <cell r="W4137">
            <v>2</v>
          </cell>
          <cell r="X4137">
            <v>8</v>
          </cell>
          <cell r="Y4137">
            <v>20</v>
          </cell>
          <cell r="Z4137">
            <v>2200</v>
          </cell>
          <cell r="AA4137">
            <v>8800</v>
          </cell>
          <cell r="AB4137">
            <v>0.9538643973365506</v>
          </cell>
          <cell r="AC4137">
            <v>-537.57988528696478</v>
          </cell>
          <cell r="AD4137">
            <v>-111.94988528696649</v>
          </cell>
          <cell r="AE4137">
            <v>11114.590114713035</v>
          </cell>
          <cell r="AF4137">
            <v>2314.5901147130335</v>
          </cell>
          <cell r="AG4137">
            <v>92.62158428927529</v>
          </cell>
          <cell r="AH4137">
            <v>91.666666666666671</v>
          </cell>
        </row>
        <row r="4138">
          <cell r="A4138">
            <v>7877</v>
          </cell>
          <cell r="B4138" t="str">
            <v>Стенд с окошками 1,2*1,05</v>
          </cell>
          <cell r="C4138">
            <v>10</v>
          </cell>
          <cell r="D4138" t="str">
            <v>10</v>
          </cell>
          <cell r="E4138" t="str">
            <v>02.09.05</v>
          </cell>
          <cell r="F4138" t="str">
            <v/>
          </cell>
          <cell r="G4138" t="str">
            <v xml:space="preserve">  .  .</v>
          </cell>
          <cell r="H4138">
            <v>5478.26</v>
          </cell>
          <cell r="I4138">
            <v>0</v>
          </cell>
          <cell r="J4138">
            <v>0</v>
          </cell>
          <cell r="K4138">
            <v>5478.26</v>
          </cell>
          <cell r="L4138">
            <v>0</v>
          </cell>
          <cell r="M4138">
            <v>45.65</v>
          </cell>
          <cell r="N4138">
            <v>45.65</v>
          </cell>
          <cell r="O4138">
            <v>1140.79</v>
          </cell>
          <cell r="P4138">
            <v>4337.47</v>
          </cell>
          <cell r="Q4138">
            <v>27.39</v>
          </cell>
          <cell r="R4138">
            <v>125</v>
          </cell>
          <cell r="S4138">
            <v>821.1</v>
          </cell>
          <cell r="T4138" t="str">
            <v>Амортизация Водопровод</v>
          </cell>
          <cell r="U4138">
            <v>11000</v>
          </cell>
          <cell r="V4138">
            <v>10</v>
          </cell>
          <cell r="W4138">
            <v>2</v>
          </cell>
          <cell r="X4138">
            <v>8</v>
          </cell>
          <cell r="Y4138">
            <v>20</v>
          </cell>
          <cell r="Z4138">
            <v>2200</v>
          </cell>
          <cell r="AA4138">
            <v>8800</v>
          </cell>
          <cell r="AB4138">
            <v>2.0288324760747622</v>
          </cell>
          <cell r="AC4138">
            <v>5636.2118003813266</v>
          </cell>
          <cell r="AD4138">
            <v>1173.6818003813278</v>
          </cell>
          <cell r="AE4138">
            <v>11114.471800381327</v>
          </cell>
          <cell r="AF4138">
            <v>2314.4718003813277</v>
          </cell>
          <cell r="AG4138">
            <v>92.620598336511065</v>
          </cell>
          <cell r="AH4138">
            <v>91.666666666666671</v>
          </cell>
        </row>
        <row r="4139">
          <cell r="A4139">
            <v>7878</v>
          </cell>
          <cell r="B4139" t="str">
            <v>Стенд с окошками 0,8*1,05</v>
          </cell>
          <cell r="C4139">
            <v>10</v>
          </cell>
          <cell r="D4139" t="str">
            <v>10</v>
          </cell>
          <cell r="E4139" t="str">
            <v>02.09.05</v>
          </cell>
          <cell r="F4139" t="str">
            <v/>
          </cell>
          <cell r="G4139" t="str">
            <v xml:space="preserve">  .  .</v>
          </cell>
          <cell r="H4139">
            <v>8086.96</v>
          </cell>
          <cell r="I4139">
            <v>0</v>
          </cell>
          <cell r="J4139">
            <v>0</v>
          </cell>
          <cell r="K4139">
            <v>8086.96</v>
          </cell>
          <cell r="L4139">
            <v>0</v>
          </cell>
          <cell r="M4139">
            <v>67.39</v>
          </cell>
          <cell r="N4139">
            <v>67.39</v>
          </cell>
          <cell r="O4139">
            <v>1684.07</v>
          </cell>
          <cell r="P4139">
            <v>6402.89</v>
          </cell>
          <cell r="Q4139">
            <v>40.43</v>
          </cell>
          <cell r="R4139">
            <v>125</v>
          </cell>
          <cell r="S4139">
            <v>821.1</v>
          </cell>
          <cell r="T4139" t="str">
            <v>амортизация (канализация)</v>
          </cell>
          <cell r="U4139">
            <v>12000</v>
          </cell>
          <cell r="V4139">
            <v>10</v>
          </cell>
          <cell r="W4139">
            <v>2</v>
          </cell>
          <cell r="X4139">
            <v>8</v>
          </cell>
          <cell r="Y4139">
            <v>20</v>
          </cell>
          <cell r="Z4139">
            <v>2400</v>
          </cell>
          <cell r="AA4139">
            <v>9600</v>
          </cell>
          <cell r="AB4139">
            <v>1.499322961974983</v>
          </cell>
          <cell r="AC4139">
            <v>4038.0048205732082</v>
          </cell>
          <cell r="AD4139">
            <v>840.8948205732097</v>
          </cell>
          <cell r="AE4139">
            <v>12124.964820573208</v>
          </cell>
          <cell r="AF4139">
            <v>2524.9648205732096</v>
          </cell>
          <cell r="AG4139">
            <v>101.04137350477674</v>
          </cell>
          <cell r="AH4139">
            <v>100</v>
          </cell>
        </row>
        <row r="4140">
          <cell r="A4140">
            <v>7879</v>
          </cell>
          <cell r="B4140" t="str">
            <v>Switch 8port 10/100 Mb</v>
          </cell>
          <cell r="C4140">
            <v>14.3</v>
          </cell>
          <cell r="D4140" t="str">
            <v>7</v>
          </cell>
          <cell r="E4140" t="str">
            <v>02.09.05</v>
          </cell>
          <cell r="F4140" t="str">
            <v>ACORP HU8DP-S Plastic</v>
          </cell>
          <cell r="G4140" t="str">
            <v xml:space="preserve">  .  .</v>
          </cell>
          <cell r="H4140">
            <v>2660.87</v>
          </cell>
          <cell r="I4140">
            <v>0</v>
          </cell>
          <cell r="J4140">
            <v>0</v>
          </cell>
          <cell r="K4140">
            <v>2660.87</v>
          </cell>
          <cell r="L4140">
            <v>0</v>
          </cell>
          <cell r="M4140">
            <v>31.71</v>
          </cell>
          <cell r="N4140">
            <v>31.71</v>
          </cell>
          <cell r="O4140">
            <v>792.43</v>
          </cell>
          <cell r="P4140">
            <v>1868.44</v>
          </cell>
          <cell r="Q4140">
            <v>13.3</v>
          </cell>
          <cell r="R4140">
            <v>123</v>
          </cell>
          <cell r="S4140">
            <v>821.1</v>
          </cell>
          <cell r="T4140" t="str">
            <v>Амортизация Водопровод</v>
          </cell>
          <cell r="U4140">
            <v>2500</v>
          </cell>
          <cell r="V4140">
            <v>7</v>
          </cell>
          <cell r="W4140">
            <v>2</v>
          </cell>
          <cell r="X4140">
            <v>5</v>
          </cell>
          <cell r="Y4140">
            <v>28.571428571428569</v>
          </cell>
          <cell r="Z4140">
            <v>714.28571428571422</v>
          </cell>
          <cell r="AA4140">
            <v>1785.7142857142858</v>
          </cell>
          <cell r="AB4140">
            <v>0.95572471458237129</v>
          </cell>
          <cell r="AC4140">
            <v>-117.81077870920581</v>
          </cell>
          <cell r="AD4140">
            <v>-35.085064423491531</v>
          </cell>
          <cell r="AE4140">
            <v>2543.0592212907941</v>
          </cell>
          <cell r="AF4140">
            <v>757.34493557650842</v>
          </cell>
          <cell r="AG4140">
            <v>30.304789053715297</v>
          </cell>
          <cell r="AH4140">
            <v>29.761904761904763</v>
          </cell>
        </row>
        <row r="4141">
          <cell r="A4141">
            <v>7880</v>
          </cell>
          <cell r="B4141" t="str">
            <v>Стенд на ножках</v>
          </cell>
          <cell r="C4141">
            <v>10</v>
          </cell>
          <cell r="D4141" t="str">
            <v>10</v>
          </cell>
          <cell r="E4141" t="str">
            <v>02.09.05</v>
          </cell>
          <cell r="F4141" t="str">
            <v/>
          </cell>
          <cell r="G4141" t="str">
            <v xml:space="preserve">  .  .</v>
          </cell>
          <cell r="H4141">
            <v>16695.650000000001</v>
          </cell>
          <cell r="I4141">
            <v>0</v>
          </cell>
          <cell r="J4141">
            <v>0</v>
          </cell>
          <cell r="K4141">
            <v>16695.650000000001</v>
          </cell>
          <cell r="L4141">
            <v>0</v>
          </cell>
          <cell r="M4141">
            <v>139.13</v>
          </cell>
          <cell r="N4141">
            <v>139.13</v>
          </cell>
          <cell r="O4141">
            <v>3476.85</v>
          </cell>
          <cell r="P4141">
            <v>13218.8</v>
          </cell>
          <cell r="Q4141">
            <v>83.48</v>
          </cell>
          <cell r="R4141">
            <v>125</v>
          </cell>
          <cell r="S4141">
            <v>821.1</v>
          </cell>
          <cell r="T4141" t="str">
            <v>амортизация (канализация)</v>
          </cell>
          <cell r="U4141">
            <v>17000</v>
          </cell>
          <cell r="V4141">
            <v>10</v>
          </cell>
          <cell r="W4141">
            <v>2</v>
          </cell>
          <cell r="X4141">
            <v>8</v>
          </cell>
          <cell r="Y4141">
            <v>20</v>
          </cell>
          <cell r="Z4141">
            <v>3400</v>
          </cell>
          <cell r="AA4141">
            <v>13600</v>
          </cell>
          <cell r="AB4141">
            <v>1.0288377159802706</v>
          </cell>
          <cell r="AC4141">
            <v>481.46441280600629</v>
          </cell>
          <cell r="AD4141">
            <v>100.26441280600375</v>
          </cell>
          <cell r="AE4141">
            <v>17177.114412806008</v>
          </cell>
          <cell r="AF4141">
            <v>3577.1144128060037</v>
          </cell>
          <cell r="AG4141">
            <v>143.14262010671675</v>
          </cell>
          <cell r="AH4141">
            <v>141.66666666666666</v>
          </cell>
        </row>
        <row r="4142">
          <cell r="A4142">
            <v>7881</v>
          </cell>
          <cell r="B4142" t="str">
            <v>UPS APC Back 650</v>
          </cell>
          <cell r="C4142">
            <v>25</v>
          </cell>
          <cell r="D4142" t="str">
            <v>4</v>
          </cell>
          <cell r="E4142" t="str">
            <v>13.09.05</v>
          </cell>
          <cell r="F4142" t="str">
            <v/>
          </cell>
          <cell r="G4142" t="str">
            <v xml:space="preserve">  .  .</v>
          </cell>
          <cell r="H4142">
            <v>7000</v>
          </cell>
          <cell r="I4142">
            <v>0</v>
          </cell>
          <cell r="J4142">
            <v>0</v>
          </cell>
          <cell r="K4142">
            <v>7000</v>
          </cell>
          <cell r="L4142">
            <v>0</v>
          </cell>
          <cell r="M4142">
            <v>145.83000000000001</v>
          </cell>
          <cell r="N4142">
            <v>145.83000000000001</v>
          </cell>
          <cell r="O4142">
            <v>3644.29</v>
          </cell>
          <cell r="P4142">
            <v>3355.71</v>
          </cell>
          <cell r="Q4142">
            <v>35</v>
          </cell>
          <cell r="R4142">
            <v>123</v>
          </cell>
          <cell r="S4142">
            <v>821.1</v>
          </cell>
          <cell r="T4142" t="str">
            <v>Амортизация Водопровод</v>
          </cell>
          <cell r="U4142">
            <v>10000</v>
          </cell>
          <cell r="V4142">
            <v>4</v>
          </cell>
          <cell r="W4142">
            <v>2</v>
          </cell>
          <cell r="X4142">
            <v>2</v>
          </cell>
          <cell r="Y4142">
            <v>50</v>
          </cell>
          <cell r="Z4142">
            <v>5000</v>
          </cell>
          <cell r="AA4142">
            <v>5000</v>
          </cell>
          <cell r="AB4142">
            <v>1.4899976458037196</v>
          </cell>
          <cell r="AC4142">
            <v>3429.9835206260377</v>
          </cell>
          <cell r="AD4142">
            <v>1785.6935206260378</v>
          </cell>
          <cell r="AE4142">
            <v>10429.983520626038</v>
          </cell>
          <cell r="AF4142">
            <v>5429.9835206260377</v>
          </cell>
          <cell r="AG4142">
            <v>217.29132334637578</v>
          </cell>
          <cell r="AH4142">
            <v>208.33333333333334</v>
          </cell>
        </row>
        <row r="4143">
          <cell r="A4143">
            <v>7882</v>
          </cell>
          <cell r="B4143" t="str">
            <v>UPS APC Back 650</v>
          </cell>
          <cell r="C4143">
            <v>25</v>
          </cell>
          <cell r="D4143" t="str">
            <v>4</v>
          </cell>
          <cell r="E4143" t="str">
            <v>13.09.05</v>
          </cell>
          <cell r="F4143" t="str">
            <v/>
          </cell>
          <cell r="G4143" t="str">
            <v xml:space="preserve">  .  .</v>
          </cell>
          <cell r="H4143">
            <v>7000</v>
          </cell>
          <cell r="I4143">
            <v>0</v>
          </cell>
          <cell r="J4143">
            <v>0</v>
          </cell>
          <cell r="K4143">
            <v>7000</v>
          </cell>
          <cell r="L4143">
            <v>0</v>
          </cell>
          <cell r="M4143">
            <v>145.83000000000001</v>
          </cell>
          <cell r="N4143">
            <v>145.83000000000001</v>
          </cell>
          <cell r="O4143">
            <v>3644.29</v>
          </cell>
          <cell r="P4143">
            <v>3355.71</v>
          </cell>
          <cell r="Q4143">
            <v>35</v>
          </cell>
          <cell r="R4143">
            <v>123</v>
          </cell>
          <cell r="S4143">
            <v>821.1</v>
          </cell>
          <cell r="T4143" t="str">
            <v>амортизация (канализация)</v>
          </cell>
          <cell r="U4143">
            <v>10000</v>
          </cell>
          <cell r="V4143">
            <v>4</v>
          </cell>
          <cell r="W4143">
            <v>2</v>
          </cell>
          <cell r="X4143">
            <v>2</v>
          </cell>
          <cell r="Y4143">
            <v>50</v>
          </cell>
          <cell r="Z4143">
            <v>5000</v>
          </cell>
          <cell r="AA4143">
            <v>5000</v>
          </cell>
          <cell r="AB4143">
            <v>1.4899976458037196</v>
          </cell>
          <cell r="AC4143">
            <v>3429.9835206260377</v>
          </cell>
          <cell r="AD4143">
            <v>1785.6935206260378</v>
          </cell>
          <cell r="AE4143">
            <v>10429.983520626038</v>
          </cell>
          <cell r="AF4143">
            <v>5429.9835206260377</v>
          </cell>
          <cell r="AG4143">
            <v>217.29132334637578</v>
          </cell>
          <cell r="AH4143">
            <v>208.33333333333334</v>
          </cell>
        </row>
        <row r="4144">
          <cell r="A4144">
            <v>7883</v>
          </cell>
          <cell r="B4144" t="str">
            <v>UPS APC Back 650</v>
          </cell>
          <cell r="C4144">
            <v>25</v>
          </cell>
          <cell r="D4144" t="str">
            <v>4</v>
          </cell>
          <cell r="E4144" t="str">
            <v>13.09.05</v>
          </cell>
          <cell r="F4144" t="str">
            <v/>
          </cell>
          <cell r="G4144" t="str">
            <v xml:space="preserve">  .  .</v>
          </cell>
          <cell r="H4144">
            <v>7000</v>
          </cell>
          <cell r="I4144">
            <v>0</v>
          </cell>
          <cell r="J4144">
            <v>0</v>
          </cell>
          <cell r="K4144">
            <v>7000</v>
          </cell>
          <cell r="L4144">
            <v>0</v>
          </cell>
          <cell r="M4144">
            <v>145.83000000000001</v>
          </cell>
          <cell r="N4144">
            <v>145.83000000000001</v>
          </cell>
          <cell r="O4144">
            <v>3644.29</v>
          </cell>
          <cell r="P4144">
            <v>3355.71</v>
          </cell>
          <cell r="Q4144">
            <v>35</v>
          </cell>
          <cell r="R4144">
            <v>123</v>
          </cell>
          <cell r="S4144">
            <v>821.1</v>
          </cell>
          <cell r="T4144" t="str">
            <v>Амортизация Водопровод</v>
          </cell>
          <cell r="U4144">
            <v>10000</v>
          </cell>
          <cell r="V4144">
            <v>4</v>
          </cell>
          <cell r="W4144">
            <v>2</v>
          </cell>
          <cell r="X4144">
            <v>2</v>
          </cell>
          <cell r="Y4144">
            <v>50</v>
          </cell>
          <cell r="Z4144">
            <v>5000</v>
          </cell>
          <cell r="AA4144">
            <v>5000</v>
          </cell>
          <cell r="AB4144">
            <v>1.4899976458037196</v>
          </cell>
          <cell r="AC4144">
            <v>3429.9835206260377</v>
          </cell>
          <cell r="AD4144">
            <v>1785.6935206260378</v>
          </cell>
          <cell r="AE4144">
            <v>10429.983520626038</v>
          </cell>
          <cell r="AF4144">
            <v>5429.9835206260377</v>
          </cell>
          <cell r="AG4144">
            <v>217.29132334637578</v>
          </cell>
          <cell r="AH4144">
            <v>208.33333333333334</v>
          </cell>
        </row>
        <row r="4145">
          <cell r="A4145">
            <v>7884</v>
          </cell>
          <cell r="B4145" t="str">
            <v>UPS APC Back 650</v>
          </cell>
          <cell r="C4145">
            <v>25</v>
          </cell>
          <cell r="D4145" t="str">
            <v>4</v>
          </cell>
          <cell r="E4145" t="str">
            <v>13.09.05</v>
          </cell>
          <cell r="F4145" t="str">
            <v/>
          </cell>
          <cell r="G4145" t="str">
            <v xml:space="preserve">  .  .</v>
          </cell>
          <cell r="H4145">
            <v>7000</v>
          </cell>
          <cell r="I4145">
            <v>0</v>
          </cell>
          <cell r="J4145">
            <v>0</v>
          </cell>
          <cell r="K4145">
            <v>7000</v>
          </cell>
          <cell r="L4145">
            <v>0</v>
          </cell>
          <cell r="M4145">
            <v>145.83000000000001</v>
          </cell>
          <cell r="N4145">
            <v>145.83000000000001</v>
          </cell>
          <cell r="O4145">
            <v>3644.29</v>
          </cell>
          <cell r="P4145">
            <v>3355.71</v>
          </cell>
          <cell r="Q4145">
            <v>35</v>
          </cell>
          <cell r="R4145">
            <v>123</v>
          </cell>
          <cell r="S4145">
            <v>821.1</v>
          </cell>
          <cell r="T4145" t="str">
            <v>амортизация (канализация)</v>
          </cell>
          <cell r="U4145">
            <v>10000</v>
          </cell>
          <cell r="V4145">
            <v>4</v>
          </cell>
          <cell r="W4145">
            <v>2</v>
          </cell>
          <cell r="X4145">
            <v>2</v>
          </cell>
          <cell r="Y4145">
            <v>50</v>
          </cell>
          <cell r="Z4145">
            <v>5000</v>
          </cell>
          <cell r="AA4145">
            <v>5000</v>
          </cell>
          <cell r="AB4145">
            <v>1.4899976458037196</v>
          </cell>
          <cell r="AC4145">
            <v>3429.9835206260377</v>
          </cell>
          <cell r="AD4145">
            <v>1785.6935206260378</v>
          </cell>
          <cell r="AE4145">
            <v>10429.983520626038</v>
          </cell>
          <cell r="AF4145">
            <v>5429.9835206260377</v>
          </cell>
          <cell r="AG4145">
            <v>217.29132334637578</v>
          </cell>
          <cell r="AH4145">
            <v>208.33333333333334</v>
          </cell>
        </row>
        <row r="4146">
          <cell r="A4146">
            <v>7885</v>
          </cell>
          <cell r="B4146" t="str">
            <v>UPS APC Back 650</v>
          </cell>
          <cell r="C4146">
            <v>25</v>
          </cell>
          <cell r="D4146" t="str">
            <v>4</v>
          </cell>
          <cell r="E4146" t="str">
            <v>13.09.05</v>
          </cell>
          <cell r="F4146" t="str">
            <v/>
          </cell>
          <cell r="G4146" t="str">
            <v xml:space="preserve">  .  .</v>
          </cell>
          <cell r="H4146">
            <v>7000</v>
          </cell>
          <cell r="I4146">
            <v>0</v>
          </cell>
          <cell r="J4146">
            <v>0</v>
          </cell>
          <cell r="K4146">
            <v>7000</v>
          </cell>
          <cell r="L4146">
            <v>0</v>
          </cell>
          <cell r="M4146">
            <v>145.83000000000001</v>
          </cell>
          <cell r="N4146">
            <v>145.83000000000001</v>
          </cell>
          <cell r="O4146">
            <v>3644.29</v>
          </cell>
          <cell r="P4146">
            <v>3355.71</v>
          </cell>
          <cell r="Q4146">
            <v>35</v>
          </cell>
          <cell r="R4146">
            <v>123</v>
          </cell>
          <cell r="S4146">
            <v>821.1</v>
          </cell>
          <cell r="T4146" t="str">
            <v>Амортизация Водопровод</v>
          </cell>
          <cell r="U4146">
            <v>10000</v>
          </cell>
          <cell r="V4146">
            <v>4</v>
          </cell>
          <cell r="W4146">
            <v>2</v>
          </cell>
          <cell r="X4146">
            <v>2</v>
          </cell>
          <cell r="Y4146">
            <v>50</v>
          </cell>
          <cell r="Z4146">
            <v>5000</v>
          </cell>
          <cell r="AA4146">
            <v>5000</v>
          </cell>
          <cell r="AB4146">
            <v>1.4899976458037196</v>
          </cell>
          <cell r="AC4146">
            <v>3429.9835206260377</v>
          </cell>
          <cell r="AD4146">
            <v>1785.6935206260378</v>
          </cell>
          <cell r="AE4146">
            <v>10429.983520626038</v>
          </cell>
          <cell r="AF4146">
            <v>5429.9835206260377</v>
          </cell>
          <cell r="AG4146">
            <v>217.29132334637578</v>
          </cell>
          <cell r="AH4146">
            <v>208.33333333333334</v>
          </cell>
        </row>
        <row r="4147">
          <cell r="A4147">
            <v>7886</v>
          </cell>
          <cell r="B4147" t="str">
            <v>UPS APC Back 650</v>
          </cell>
          <cell r="C4147">
            <v>25</v>
          </cell>
          <cell r="D4147" t="str">
            <v>4</v>
          </cell>
          <cell r="E4147" t="str">
            <v>13.09.05</v>
          </cell>
          <cell r="F4147" t="str">
            <v/>
          </cell>
          <cell r="G4147" t="str">
            <v xml:space="preserve">  .  .</v>
          </cell>
          <cell r="H4147">
            <v>7000</v>
          </cell>
          <cell r="I4147">
            <v>0</v>
          </cell>
          <cell r="J4147">
            <v>0</v>
          </cell>
          <cell r="K4147">
            <v>7000</v>
          </cell>
          <cell r="L4147">
            <v>0</v>
          </cell>
          <cell r="M4147">
            <v>145.83000000000001</v>
          </cell>
          <cell r="N4147">
            <v>145.83000000000001</v>
          </cell>
          <cell r="O4147">
            <v>3644.29</v>
          </cell>
          <cell r="P4147">
            <v>3355.71</v>
          </cell>
          <cell r="Q4147">
            <v>35</v>
          </cell>
          <cell r="R4147">
            <v>123</v>
          </cell>
          <cell r="S4147">
            <v>821.1</v>
          </cell>
          <cell r="T4147" t="str">
            <v>амортизация (канализация)</v>
          </cell>
          <cell r="U4147">
            <v>10000</v>
          </cell>
          <cell r="V4147">
            <v>4</v>
          </cell>
          <cell r="W4147">
            <v>2</v>
          </cell>
          <cell r="X4147">
            <v>2</v>
          </cell>
          <cell r="Y4147">
            <v>50</v>
          </cell>
          <cell r="Z4147">
            <v>5000</v>
          </cell>
          <cell r="AA4147">
            <v>5000</v>
          </cell>
          <cell r="AB4147">
            <v>1.4899976458037196</v>
          </cell>
          <cell r="AC4147">
            <v>3429.9835206260377</v>
          </cell>
          <cell r="AD4147">
            <v>1785.6935206260378</v>
          </cell>
          <cell r="AE4147">
            <v>10429.983520626038</v>
          </cell>
          <cell r="AF4147">
            <v>5429.9835206260377</v>
          </cell>
          <cell r="AG4147">
            <v>217.29132334637578</v>
          </cell>
          <cell r="AH4147">
            <v>208.33333333333334</v>
          </cell>
        </row>
        <row r="4148">
          <cell r="A4148">
            <v>7887</v>
          </cell>
          <cell r="B4148" t="str">
            <v>UPS APC Back 650</v>
          </cell>
          <cell r="C4148">
            <v>25</v>
          </cell>
          <cell r="D4148" t="str">
            <v>4</v>
          </cell>
          <cell r="E4148" t="str">
            <v>13.09.05</v>
          </cell>
          <cell r="F4148" t="str">
            <v/>
          </cell>
          <cell r="G4148" t="str">
            <v xml:space="preserve">  .  .</v>
          </cell>
          <cell r="H4148">
            <v>7000</v>
          </cell>
          <cell r="I4148">
            <v>0</v>
          </cell>
          <cell r="J4148">
            <v>0</v>
          </cell>
          <cell r="K4148">
            <v>7000</v>
          </cell>
          <cell r="L4148">
            <v>0</v>
          </cell>
          <cell r="M4148">
            <v>145.83000000000001</v>
          </cell>
          <cell r="N4148">
            <v>145.83000000000001</v>
          </cell>
          <cell r="O4148">
            <v>3644.29</v>
          </cell>
          <cell r="P4148">
            <v>3355.71</v>
          </cell>
          <cell r="Q4148">
            <v>35</v>
          </cell>
          <cell r="R4148">
            <v>123</v>
          </cell>
          <cell r="S4148">
            <v>821.1</v>
          </cell>
          <cell r="T4148" t="str">
            <v>Амортизация Водопровод</v>
          </cell>
          <cell r="U4148">
            <v>10000</v>
          </cell>
          <cell r="V4148">
            <v>4</v>
          </cell>
          <cell r="W4148">
            <v>2</v>
          </cell>
          <cell r="X4148">
            <v>2</v>
          </cell>
          <cell r="Y4148">
            <v>50</v>
          </cell>
          <cell r="Z4148">
            <v>5000</v>
          </cell>
          <cell r="AA4148">
            <v>5000</v>
          </cell>
          <cell r="AB4148">
            <v>1.4899976458037196</v>
          </cell>
          <cell r="AC4148">
            <v>3429.9835206260377</v>
          </cell>
          <cell r="AD4148">
            <v>1785.6935206260378</v>
          </cell>
          <cell r="AE4148">
            <v>10429.983520626038</v>
          </cell>
          <cell r="AF4148">
            <v>5429.9835206260377</v>
          </cell>
          <cell r="AG4148">
            <v>217.29132334637578</v>
          </cell>
          <cell r="AH4148">
            <v>208.33333333333334</v>
          </cell>
        </row>
        <row r="4149">
          <cell r="A4149">
            <v>7888</v>
          </cell>
          <cell r="B4149" t="str">
            <v>UPS APC Back 650</v>
          </cell>
          <cell r="C4149">
            <v>25</v>
          </cell>
          <cell r="D4149" t="str">
            <v>4</v>
          </cell>
          <cell r="E4149" t="str">
            <v>13.09.05</v>
          </cell>
          <cell r="F4149" t="str">
            <v/>
          </cell>
          <cell r="G4149" t="str">
            <v xml:space="preserve">  .  .</v>
          </cell>
          <cell r="H4149">
            <v>7000</v>
          </cell>
          <cell r="I4149">
            <v>0</v>
          </cell>
          <cell r="J4149">
            <v>0</v>
          </cell>
          <cell r="K4149">
            <v>7000</v>
          </cell>
          <cell r="L4149">
            <v>0</v>
          </cell>
          <cell r="M4149">
            <v>145.83000000000001</v>
          </cell>
          <cell r="N4149">
            <v>145.83000000000001</v>
          </cell>
          <cell r="O4149">
            <v>3644.29</v>
          </cell>
          <cell r="P4149">
            <v>3355.71</v>
          </cell>
          <cell r="Q4149">
            <v>35</v>
          </cell>
          <cell r="R4149">
            <v>123</v>
          </cell>
          <cell r="S4149">
            <v>821.1</v>
          </cell>
          <cell r="T4149" t="str">
            <v>амортизация (канализация)</v>
          </cell>
          <cell r="U4149">
            <v>10000</v>
          </cell>
          <cell r="V4149">
            <v>4</v>
          </cell>
          <cell r="W4149">
            <v>2</v>
          </cell>
          <cell r="X4149">
            <v>2</v>
          </cell>
          <cell r="Y4149">
            <v>50</v>
          </cell>
          <cell r="Z4149">
            <v>5000</v>
          </cell>
          <cell r="AA4149">
            <v>5000</v>
          </cell>
          <cell r="AB4149">
            <v>1.4899976458037196</v>
          </cell>
          <cell r="AC4149">
            <v>3429.9835206260377</v>
          </cell>
          <cell r="AD4149">
            <v>1785.6935206260378</v>
          </cell>
          <cell r="AE4149">
            <v>10429.983520626038</v>
          </cell>
          <cell r="AF4149">
            <v>5429.9835206260377</v>
          </cell>
          <cell r="AG4149">
            <v>217.29132334637578</v>
          </cell>
          <cell r="AH4149">
            <v>208.33333333333334</v>
          </cell>
        </row>
        <row r="4150">
          <cell r="A4150">
            <v>7889</v>
          </cell>
          <cell r="B4150" t="str">
            <v>UPS APC Back 650</v>
          </cell>
          <cell r="C4150">
            <v>25</v>
          </cell>
          <cell r="D4150" t="str">
            <v>4</v>
          </cell>
          <cell r="E4150" t="str">
            <v>13.09.05</v>
          </cell>
          <cell r="F4150" t="str">
            <v/>
          </cell>
          <cell r="G4150" t="str">
            <v xml:space="preserve">  .  .</v>
          </cell>
          <cell r="H4150">
            <v>7000</v>
          </cell>
          <cell r="I4150">
            <v>0</v>
          </cell>
          <cell r="J4150">
            <v>0</v>
          </cell>
          <cell r="K4150">
            <v>7000</v>
          </cell>
          <cell r="L4150">
            <v>0</v>
          </cell>
          <cell r="M4150">
            <v>145.83000000000001</v>
          </cell>
          <cell r="N4150">
            <v>145.83000000000001</v>
          </cell>
          <cell r="O4150">
            <v>3644.29</v>
          </cell>
          <cell r="P4150">
            <v>3355.71</v>
          </cell>
          <cell r="Q4150">
            <v>35</v>
          </cell>
          <cell r="R4150">
            <v>123</v>
          </cell>
          <cell r="S4150">
            <v>821.1</v>
          </cell>
          <cell r="T4150" t="str">
            <v>Амортизация Водопровод</v>
          </cell>
          <cell r="U4150">
            <v>10000</v>
          </cell>
          <cell r="V4150">
            <v>4</v>
          </cell>
          <cell r="W4150">
            <v>2</v>
          </cell>
          <cell r="X4150">
            <v>2</v>
          </cell>
          <cell r="Y4150">
            <v>50</v>
          </cell>
          <cell r="Z4150">
            <v>5000</v>
          </cell>
          <cell r="AA4150">
            <v>5000</v>
          </cell>
          <cell r="AB4150">
            <v>1.4899976458037196</v>
          </cell>
          <cell r="AC4150">
            <v>3429.9835206260377</v>
          </cell>
          <cell r="AD4150">
            <v>1785.6935206260378</v>
          </cell>
          <cell r="AE4150">
            <v>10429.983520626038</v>
          </cell>
          <cell r="AF4150">
            <v>5429.9835206260377</v>
          </cell>
          <cell r="AG4150">
            <v>217.29132334637578</v>
          </cell>
          <cell r="AH4150">
            <v>208.33333333333334</v>
          </cell>
        </row>
        <row r="4151">
          <cell r="A4151">
            <v>7890</v>
          </cell>
          <cell r="B4151" t="str">
            <v>UPS APC Back 650</v>
          </cell>
          <cell r="C4151">
            <v>25</v>
          </cell>
          <cell r="D4151" t="str">
            <v>4</v>
          </cell>
          <cell r="E4151" t="str">
            <v>13.09.05</v>
          </cell>
          <cell r="F4151" t="str">
            <v/>
          </cell>
          <cell r="G4151" t="str">
            <v xml:space="preserve">  .  .</v>
          </cell>
          <cell r="H4151">
            <v>7000</v>
          </cell>
          <cell r="I4151">
            <v>0</v>
          </cell>
          <cell r="J4151">
            <v>0</v>
          </cell>
          <cell r="K4151">
            <v>7000</v>
          </cell>
          <cell r="L4151">
            <v>0</v>
          </cell>
          <cell r="M4151">
            <v>145.83000000000001</v>
          </cell>
          <cell r="N4151">
            <v>145.83000000000001</v>
          </cell>
          <cell r="O4151">
            <v>3644.29</v>
          </cell>
          <cell r="P4151">
            <v>3355.71</v>
          </cell>
          <cell r="Q4151">
            <v>35</v>
          </cell>
          <cell r="R4151">
            <v>123</v>
          </cell>
          <cell r="S4151">
            <v>821.1</v>
          </cell>
          <cell r="T4151" t="str">
            <v>амортизация (канализация)</v>
          </cell>
          <cell r="U4151">
            <v>10000</v>
          </cell>
          <cell r="V4151">
            <v>4</v>
          </cell>
          <cell r="W4151">
            <v>2</v>
          </cell>
          <cell r="X4151">
            <v>2</v>
          </cell>
          <cell r="Y4151">
            <v>50</v>
          </cell>
          <cell r="Z4151">
            <v>5000</v>
          </cell>
          <cell r="AA4151">
            <v>5000</v>
          </cell>
          <cell r="AB4151">
            <v>1.4899976458037196</v>
          </cell>
          <cell r="AC4151">
            <v>3429.9835206260377</v>
          </cell>
          <cell r="AD4151">
            <v>1785.6935206260378</v>
          </cell>
          <cell r="AE4151">
            <v>10429.983520626038</v>
          </cell>
          <cell r="AF4151">
            <v>5429.9835206260377</v>
          </cell>
          <cell r="AG4151">
            <v>217.29132334637578</v>
          </cell>
          <cell r="AH4151">
            <v>208.33333333333334</v>
          </cell>
        </row>
        <row r="4152">
          <cell r="A4152">
            <v>7891</v>
          </cell>
          <cell r="B4152" t="str">
            <v>UPS APC Back 650</v>
          </cell>
          <cell r="C4152">
            <v>25</v>
          </cell>
          <cell r="D4152" t="str">
            <v>4</v>
          </cell>
          <cell r="E4152" t="str">
            <v>13.09.05</v>
          </cell>
          <cell r="F4152" t="str">
            <v/>
          </cell>
          <cell r="G4152" t="str">
            <v xml:space="preserve">  .  .</v>
          </cell>
          <cell r="H4152">
            <v>7000</v>
          </cell>
          <cell r="I4152">
            <v>0</v>
          </cell>
          <cell r="J4152">
            <v>0</v>
          </cell>
          <cell r="K4152">
            <v>7000</v>
          </cell>
          <cell r="L4152">
            <v>0</v>
          </cell>
          <cell r="M4152">
            <v>145.83000000000001</v>
          </cell>
          <cell r="N4152">
            <v>145.83000000000001</v>
          </cell>
          <cell r="O4152">
            <v>3644.29</v>
          </cell>
          <cell r="P4152">
            <v>3355.71</v>
          </cell>
          <cell r="Q4152">
            <v>35</v>
          </cell>
          <cell r="R4152">
            <v>123</v>
          </cell>
          <cell r="S4152">
            <v>821.1</v>
          </cell>
          <cell r="T4152" t="str">
            <v>Амортизация Водопровод</v>
          </cell>
          <cell r="U4152">
            <v>10000</v>
          </cell>
          <cell r="V4152">
            <v>4</v>
          </cell>
          <cell r="W4152">
            <v>2</v>
          </cell>
          <cell r="X4152">
            <v>2</v>
          </cell>
          <cell r="Y4152">
            <v>50</v>
          </cell>
          <cell r="Z4152">
            <v>5000</v>
          </cell>
          <cell r="AA4152">
            <v>5000</v>
          </cell>
          <cell r="AB4152">
            <v>1.4899976458037196</v>
          </cell>
          <cell r="AC4152">
            <v>3429.9835206260377</v>
          </cell>
          <cell r="AD4152">
            <v>1785.6935206260378</v>
          </cell>
          <cell r="AE4152">
            <v>10429.983520626038</v>
          </cell>
          <cell r="AF4152">
            <v>5429.9835206260377</v>
          </cell>
          <cell r="AG4152">
            <v>217.29132334637578</v>
          </cell>
          <cell r="AH4152">
            <v>208.33333333333334</v>
          </cell>
        </row>
        <row r="4153">
          <cell r="A4153">
            <v>7892</v>
          </cell>
          <cell r="B4153" t="str">
            <v>UPS APC Back 650</v>
          </cell>
          <cell r="C4153">
            <v>25</v>
          </cell>
          <cell r="D4153" t="str">
            <v>4</v>
          </cell>
          <cell r="E4153" t="str">
            <v>13.09.05</v>
          </cell>
          <cell r="F4153" t="str">
            <v/>
          </cell>
          <cell r="G4153" t="str">
            <v xml:space="preserve">  .  .</v>
          </cell>
          <cell r="H4153">
            <v>7000</v>
          </cell>
          <cell r="I4153">
            <v>0</v>
          </cell>
          <cell r="J4153">
            <v>0</v>
          </cell>
          <cell r="K4153">
            <v>7000</v>
          </cell>
          <cell r="L4153">
            <v>0</v>
          </cell>
          <cell r="M4153">
            <v>145.83000000000001</v>
          </cell>
          <cell r="N4153">
            <v>145.83000000000001</v>
          </cell>
          <cell r="O4153">
            <v>3644.29</v>
          </cell>
          <cell r="P4153">
            <v>3355.71</v>
          </cell>
          <cell r="Q4153">
            <v>35</v>
          </cell>
          <cell r="R4153">
            <v>123</v>
          </cell>
          <cell r="S4153">
            <v>821.1</v>
          </cell>
          <cell r="T4153" t="str">
            <v>амортизация (канализация)</v>
          </cell>
          <cell r="U4153">
            <v>10000</v>
          </cell>
          <cell r="V4153">
            <v>4</v>
          </cell>
          <cell r="W4153">
            <v>2</v>
          </cell>
          <cell r="X4153">
            <v>2</v>
          </cell>
          <cell r="Y4153">
            <v>50</v>
          </cell>
          <cell r="Z4153">
            <v>5000</v>
          </cell>
          <cell r="AA4153">
            <v>5000</v>
          </cell>
          <cell r="AB4153">
            <v>1.4899976458037196</v>
          </cell>
          <cell r="AC4153">
            <v>3429.9835206260377</v>
          </cell>
          <cell r="AD4153">
            <v>1785.6935206260378</v>
          </cell>
          <cell r="AE4153">
            <v>10429.983520626038</v>
          </cell>
          <cell r="AF4153">
            <v>5429.9835206260377</v>
          </cell>
          <cell r="AG4153">
            <v>217.29132334637578</v>
          </cell>
          <cell r="AH4153">
            <v>208.33333333333334</v>
          </cell>
        </row>
        <row r="4154">
          <cell r="A4154">
            <v>7893</v>
          </cell>
          <cell r="B4154" t="str">
            <v>UPS APC Back 650</v>
          </cell>
          <cell r="C4154">
            <v>25</v>
          </cell>
          <cell r="D4154" t="str">
            <v>4</v>
          </cell>
          <cell r="E4154" t="str">
            <v>13.09.05</v>
          </cell>
          <cell r="F4154" t="str">
            <v/>
          </cell>
          <cell r="G4154" t="str">
            <v xml:space="preserve">  .  .</v>
          </cell>
          <cell r="H4154">
            <v>7000</v>
          </cell>
          <cell r="I4154">
            <v>0</v>
          </cell>
          <cell r="J4154">
            <v>0</v>
          </cell>
          <cell r="K4154">
            <v>7000</v>
          </cell>
          <cell r="L4154">
            <v>0</v>
          </cell>
          <cell r="M4154">
            <v>145.83000000000001</v>
          </cell>
          <cell r="N4154">
            <v>145.83000000000001</v>
          </cell>
          <cell r="O4154">
            <v>3644.29</v>
          </cell>
          <cell r="P4154">
            <v>3355.71</v>
          </cell>
          <cell r="Q4154">
            <v>35</v>
          </cell>
          <cell r="R4154">
            <v>123</v>
          </cell>
          <cell r="S4154">
            <v>821.1</v>
          </cell>
          <cell r="T4154" t="str">
            <v>Амортизация Водопровод</v>
          </cell>
          <cell r="U4154">
            <v>10000</v>
          </cell>
          <cell r="V4154">
            <v>4</v>
          </cell>
          <cell r="W4154">
            <v>2</v>
          </cell>
          <cell r="X4154">
            <v>2</v>
          </cell>
          <cell r="Y4154">
            <v>50</v>
          </cell>
          <cell r="Z4154">
            <v>5000</v>
          </cell>
          <cell r="AA4154">
            <v>5000</v>
          </cell>
          <cell r="AB4154">
            <v>1.4899976458037196</v>
          </cell>
          <cell r="AC4154">
            <v>3429.9835206260377</v>
          </cell>
          <cell r="AD4154">
            <v>1785.6935206260378</v>
          </cell>
          <cell r="AE4154">
            <v>10429.983520626038</v>
          </cell>
          <cell r="AF4154">
            <v>5429.9835206260377</v>
          </cell>
          <cell r="AG4154">
            <v>217.29132334637578</v>
          </cell>
          <cell r="AH4154">
            <v>208.33333333333334</v>
          </cell>
        </row>
        <row r="4155">
          <cell r="A4155">
            <v>7894</v>
          </cell>
          <cell r="B4155" t="str">
            <v>UPS APC Back 650</v>
          </cell>
          <cell r="C4155">
            <v>25</v>
          </cell>
          <cell r="D4155" t="str">
            <v>4</v>
          </cell>
          <cell r="E4155" t="str">
            <v>13.09.05</v>
          </cell>
          <cell r="F4155" t="str">
            <v/>
          </cell>
          <cell r="G4155" t="str">
            <v xml:space="preserve">  .  .</v>
          </cell>
          <cell r="H4155">
            <v>7000</v>
          </cell>
          <cell r="I4155">
            <v>0</v>
          </cell>
          <cell r="J4155">
            <v>0</v>
          </cell>
          <cell r="K4155">
            <v>7000</v>
          </cell>
          <cell r="L4155">
            <v>0</v>
          </cell>
          <cell r="M4155">
            <v>145.83000000000001</v>
          </cell>
          <cell r="N4155">
            <v>145.83000000000001</v>
          </cell>
          <cell r="O4155">
            <v>3644.29</v>
          </cell>
          <cell r="P4155">
            <v>3355.71</v>
          </cell>
          <cell r="Q4155">
            <v>35</v>
          </cell>
          <cell r="R4155">
            <v>123</v>
          </cell>
          <cell r="S4155">
            <v>821.1</v>
          </cell>
          <cell r="T4155" t="str">
            <v>амортизация (канализация)</v>
          </cell>
          <cell r="U4155">
            <v>10000</v>
          </cell>
          <cell r="V4155">
            <v>4</v>
          </cell>
          <cell r="W4155">
            <v>2</v>
          </cell>
          <cell r="X4155">
            <v>2</v>
          </cell>
          <cell r="Y4155">
            <v>50</v>
          </cell>
          <cell r="Z4155">
            <v>5000</v>
          </cell>
          <cell r="AA4155">
            <v>5000</v>
          </cell>
          <cell r="AB4155">
            <v>1.4899976458037196</v>
          </cell>
          <cell r="AC4155">
            <v>3429.9835206260377</v>
          </cell>
          <cell r="AD4155">
            <v>1785.6935206260378</v>
          </cell>
          <cell r="AE4155">
            <v>10429.983520626038</v>
          </cell>
          <cell r="AF4155">
            <v>5429.9835206260377</v>
          </cell>
          <cell r="AG4155">
            <v>217.29132334637578</v>
          </cell>
          <cell r="AH4155">
            <v>208.33333333333334</v>
          </cell>
        </row>
        <row r="4156">
          <cell r="A4156">
            <v>7895</v>
          </cell>
          <cell r="B4156" t="str">
            <v>UPS APC Back 650</v>
          </cell>
          <cell r="C4156">
            <v>25</v>
          </cell>
          <cell r="D4156" t="str">
            <v>4</v>
          </cell>
          <cell r="E4156" t="str">
            <v>13.09.05</v>
          </cell>
          <cell r="F4156" t="str">
            <v/>
          </cell>
          <cell r="G4156" t="str">
            <v xml:space="preserve">  .  .</v>
          </cell>
          <cell r="H4156">
            <v>7000</v>
          </cell>
          <cell r="I4156">
            <v>0</v>
          </cell>
          <cell r="J4156">
            <v>0</v>
          </cell>
          <cell r="K4156">
            <v>7000</v>
          </cell>
          <cell r="L4156">
            <v>0</v>
          </cell>
          <cell r="M4156">
            <v>145.83000000000001</v>
          </cell>
          <cell r="N4156">
            <v>145.83000000000001</v>
          </cell>
          <cell r="O4156">
            <v>3644.29</v>
          </cell>
          <cell r="P4156">
            <v>3355.71</v>
          </cell>
          <cell r="Q4156">
            <v>35</v>
          </cell>
          <cell r="R4156">
            <v>123</v>
          </cell>
          <cell r="S4156">
            <v>821.1</v>
          </cell>
          <cell r="T4156" t="str">
            <v>Амортизация Водопровод</v>
          </cell>
          <cell r="U4156">
            <v>10000</v>
          </cell>
          <cell r="V4156">
            <v>4</v>
          </cell>
          <cell r="W4156">
            <v>2</v>
          </cell>
          <cell r="X4156">
            <v>2</v>
          </cell>
          <cell r="Y4156">
            <v>50</v>
          </cell>
          <cell r="Z4156">
            <v>5000</v>
          </cell>
          <cell r="AA4156">
            <v>5000</v>
          </cell>
          <cell r="AB4156">
            <v>1.4899976458037196</v>
          </cell>
          <cell r="AC4156">
            <v>3429.9835206260377</v>
          </cell>
          <cell r="AD4156">
            <v>1785.6935206260378</v>
          </cell>
          <cell r="AE4156">
            <v>10429.983520626038</v>
          </cell>
          <cell r="AF4156">
            <v>5429.9835206260377</v>
          </cell>
          <cell r="AG4156">
            <v>217.29132334637578</v>
          </cell>
          <cell r="AH4156">
            <v>208.33333333333334</v>
          </cell>
        </row>
        <row r="4157">
          <cell r="A4157">
            <v>7896</v>
          </cell>
          <cell r="B4157" t="str">
            <v>UPS APC Back 650</v>
          </cell>
          <cell r="C4157">
            <v>25</v>
          </cell>
          <cell r="D4157" t="str">
            <v>4</v>
          </cell>
          <cell r="E4157" t="str">
            <v>13.09.05</v>
          </cell>
          <cell r="F4157" t="str">
            <v/>
          </cell>
          <cell r="G4157" t="str">
            <v xml:space="preserve">  .  .</v>
          </cell>
          <cell r="H4157">
            <v>7000</v>
          </cell>
          <cell r="I4157">
            <v>0</v>
          </cell>
          <cell r="J4157">
            <v>0</v>
          </cell>
          <cell r="K4157">
            <v>7000</v>
          </cell>
          <cell r="L4157">
            <v>0</v>
          </cell>
          <cell r="M4157">
            <v>145.83000000000001</v>
          </cell>
          <cell r="N4157">
            <v>145.83000000000001</v>
          </cell>
          <cell r="O4157">
            <v>3644.29</v>
          </cell>
          <cell r="P4157">
            <v>3355.71</v>
          </cell>
          <cell r="Q4157">
            <v>35</v>
          </cell>
          <cell r="R4157">
            <v>123</v>
          </cell>
          <cell r="S4157">
            <v>821.1</v>
          </cell>
          <cell r="T4157" t="str">
            <v>амортизация (канализация)</v>
          </cell>
          <cell r="U4157">
            <v>10000</v>
          </cell>
          <cell r="V4157">
            <v>4</v>
          </cell>
          <cell r="W4157">
            <v>2</v>
          </cell>
          <cell r="X4157">
            <v>2</v>
          </cell>
          <cell r="Y4157">
            <v>50</v>
          </cell>
          <cell r="Z4157">
            <v>5000</v>
          </cell>
          <cell r="AA4157">
            <v>5000</v>
          </cell>
          <cell r="AB4157">
            <v>1.4899976458037196</v>
          </cell>
          <cell r="AC4157">
            <v>3429.9835206260377</v>
          </cell>
          <cell r="AD4157">
            <v>1785.6935206260378</v>
          </cell>
          <cell r="AE4157">
            <v>10429.983520626038</v>
          </cell>
          <cell r="AF4157">
            <v>5429.9835206260377</v>
          </cell>
          <cell r="AG4157">
            <v>217.29132334637578</v>
          </cell>
          <cell r="AH4157">
            <v>208.33333333333334</v>
          </cell>
        </row>
        <row r="4158">
          <cell r="A4158">
            <v>7897</v>
          </cell>
          <cell r="B4158" t="str">
            <v>UPS APC Back 650</v>
          </cell>
          <cell r="C4158">
            <v>25</v>
          </cell>
          <cell r="D4158" t="str">
            <v>4</v>
          </cell>
          <cell r="E4158" t="str">
            <v>13.09.05</v>
          </cell>
          <cell r="F4158" t="str">
            <v/>
          </cell>
          <cell r="G4158" t="str">
            <v xml:space="preserve">  .  .</v>
          </cell>
          <cell r="H4158">
            <v>7000</v>
          </cell>
          <cell r="I4158">
            <v>0</v>
          </cell>
          <cell r="J4158">
            <v>0</v>
          </cell>
          <cell r="K4158">
            <v>7000</v>
          </cell>
          <cell r="L4158">
            <v>0</v>
          </cell>
          <cell r="M4158">
            <v>145.83000000000001</v>
          </cell>
          <cell r="N4158">
            <v>145.83000000000001</v>
          </cell>
          <cell r="O4158">
            <v>3644.29</v>
          </cell>
          <cell r="P4158">
            <v>3355.71</v>
          </cell>
          <cell r="Q4158">
            <v>35</v>
          </cell>
          <cell r="R4158">
            <v>123</v>
          </cell>
          <cell r="S4158">
            <v>821.1</v>
          </cell>
          <cell r="T4158" t="str">
            <v>Амортизация Водопровод</v>
          </cell>
          <cell r="U4158">
            <v>10000</v>
          </cell>
          <cell r="V4158">
            <v>4</v>
          </cell>
          <cell r="W4158">
            <v>2</v>
          </cell>
          <cell r="X4158">
            <v>2</v>
          </cell>
          <cell r="Y4158">
            <v>50</v>
          </cell>
          <cell r="Z4158">
            <v>5000</v>
          </cell>
          <cell r="AA4158">
            <v>5000</v>
          </cell>
          <cell r="AB4158">
            <v>1.4899976458037196</v>
          </cell>
          <cell r="AC4158">
            <v>3429.9835206260377</v>
          </cell>
          <cell r="AD4158">
            <v>1785.6935206260378</v>
          </cell>
          <cell r="AE4158">
            <v>10429.983520626038</v>
          </cell>
          <cell r="AF4158">
            <v>5429.9835206260377</v>
          </cell>
          <cell r="AG4158">
            <v>217.29132334637578</v>
          </cell>
          <cell r="AH4158">
            <v>208.33333333333334</v>
          </cell>
        </row>
        <row r="4159">
          <cell r="A4159">
            <v>7898</v>
          </cell>
          <cell r="B4159" t="str">
            <v>UPS APC Back 650</v>
          </cell>
          <cell r="C4159">
            <v>25</v>
          </cell>
          <cell r="D4159" t="str">
            <v>4</v>
          </cell>
          <cell r="E4159" t="str">
            <v>13.09.05</v>
          </cell>
          <cell r="F4159" t="str">
            <v/>
          </cell>
          <cell r="G4159" t="str">
            <v xml:space="preserve">  .  .</v>
          </cell>
          <cell r="H4159">
            <v>7000</v>
          </cell>
          <cell r="I4159">
            <v>0</v>
          </cell>
          <cell r="J4159">
            <v>0</v>
          </cell>
          <cell r="K4159">
            <v>7000</v>
          </cell>
          <cell r="L4159">
            <v>0</v>
          </cell>
          <cell r="M4159">
            <v>145.83000000000001</v>
          </cell>
          <cell r="N4159">
            <v>145.83000000000001</v>
          </cell>
          <cell r="O4159">
            <v>3644.29</v>
          </cell>
          <cell r="P4159">
            <v>3355.71</v>
          </cell>
          <cell r="Q4159">
            <v>35</v>
          </cell>
          <cell r="R4159">
            <v>123</v>
          </cell>
          <cell r="S4159">
            <v>821.1</v>
          </cell>
          <cell r="T4159" t="str">
            <v>Амортизация Водопровод</v>
          </cell>
          <cell r="U4159">
            <v>10000</v>
          </cell>
          <cell r="V4159">
            <v>4</v>
          </cell>
          <cell r="W4159">
            <v>2</v>
          </cell>
          <cell r="X4159">
            <v>2</v>
          </cell>
          <cell r="Y4159">
            <v>50</v>
          </cell>
          <cell r="Z4159">
            <v>5000</v>
          </cell>
          <cell r="AA4159">
            <v>5000</v>
          </cell>
          <cell r="AB4159">
            <v>1.4899976458037196</v>
          </cell>
          <cell r="AC4159">
            <v>3429.9835206260377</v>
          </cell>
          <cell r="AD4159">
            <v>1785.6935206260378</v>
          </cell>
          <cell r="AE4159">
            <v>10429.983520626038</v>
          </cell>
          <cell r="AF4159">
            <v>5429.9835206260377</v>
          </cell>
          <cell r="AG4159">
            <v>217.29132334637578</v>
          </cell>
          <cell r="AH4159">
            <v>208.33333333333334</v>
          </cell>
        </row>
        <row r="4160">
          <cell r="A4160">
            <v>7899</v>
          </cell>
          <cell r="B4160" t="str">
            <v>UPS APC Back 650</v>
          </cell>
          <cell r="C4160">
            <v>25</v>
          </cell>
          <cell r="D4160" t="str">
            <v>4</v>
          </cell>
          <cell r="E4160" t="str">
            <v>13.09.05</v>
          </cell>
          <cell r="F4160" t="str">
            <v/>
          </cell>
          <cell r="G4160" t="str">
            <v xml:space="preserve">  .  .</v>
          </cell>
          <cell r="H4160">
            <v>7000</v>
          </cell>
          <cell r="I4160">
            <v>0</v>
          </cell>
          <cell r="J4160">
            <v>0</v>
          </cell>
          <cell r="K4160">
            <v>7000</v>
          </cell>
          <cell r="L4160">
            <v>0</v>
          </cell>
          <cell r="M4160">
            <v>145.83000000000001</v>
          </cell>
          <cell r="N4160">
            <v>145.83000000000001</v>
          </cell>
          <cell r="O4160">
            <v>3644.29</v>
          </cell>
          <cell r="P4160">
            <v>3355.71</v>
          </cell>
          <cell r="Q4160">
            <v>35</v>
          </cell>
          <cell r="R4160">
            <v>123</v>
          </cell>
          <cell r="S4160">
            <v>821.1</v>
          </cell>
          <cell r="T4160" t="str">
            <v>амортизация (канализация)</v>
          </cell>
          <cell r="U4160">
            <v>10000</v>
          </cell>
          <cell r="V4160">
            <v>4</v>
          </cell>
          <cell r="W4160">
            <v>2</v>
          </cell>
          <cell r="X4160">
            <v>2</v>
          </cell>
          <cell r="Y4160">
            <v>50</v>
          </cell>
          <cell r="Z4160">
            <v>5000</v>
          </cell>
          <cell r="AA4160">
            <v>5000</v>
          </cell>
          <cell r="AB4160">
            <v>1.4899976458037196</v>
          </cell>
          <cell r="AC4160">
            <v>3429.9835206260377</v>
          </cell>
          <cell r="AD4160">
            <v>1785.6935206260378</v>
          </cell>
          <cell r="AE4160">
            <v>10429.983520626038</v>
          </cell>
          <cell r="AF4160">
            <v>5429.9835206260377</v>
          </cell>
          <cell r="AG4160">
            <v>217.29132334637578</v>
          </cell>
          <cell r="AH4160">
            <v>208.33333333333334</v>
          </cell>
        </row>
        <row r="4161">
          <cell r="A4161">
            <v>7900</v>
          </cell>
          <cell r="B4161" t="str">
            <v>UPS APC Back 650</v>
          </cell>
          <cell r="C4161">
            <v>25</v>
          </cell>
          <cell r="D4161" t="str">
            <v>4</v>
          </cell>
          <cell r="E4161" t="str">
            <v>13.09.05</v>
          </cell>
          <cell r="F4161" t="str">
            <v/>
          </cell>
          <cell r="G4161" t="str">
            <v xml:space="preserve">  .  .</v>
          </cell>
          <cell r="H4161">
            <v>7000</v>
          </cell>
          <cell r="I4161">
            <v>0</v>
          </cell>
          <cell r="J4161">
            <v>0</v>
          </cell>
          <cell r="K4161">
            <v>7000</v>
          </cell>
          <cell r="L4161">
            <v>0</v>
          </cell>
          <cell r="M4161">
            <v>145.83000000000001</v>
          </cell>
          <cell r="N4161">
            <v>145.83000000000001</v>
          </cell>
          <cell r="O4161">
            <v>3644.29</v>
          </cell>
          <cell r="P4161">
            <v>3355.71</v>
          </cell>
          <cell r="Q4161">
            <v>35</v>
          </cell>
          <cell r="R4161">
            <v>123</v>
          </cell>
          <cell r="S4161">
            <v>821.1</v>
          </cell>
          <cell r="T4161" t="str">
            <v>амортизация (канализация)</v>
          </cell>
          <cell r="U4161">
            <v>10000</v>
          </cell>
          <cell r="V4161">
            <v>4</v>
          </cell>
          <cell r="W4161">
            <v>2</v>
          </cell>
          <cell r="X4161">
            <v>2</v>
          </cell>
          <cell r="Y4161">
            <v>50</v>
          </cell>
          <cell r="Z4161">
            <v>5000</v>
          </cell>
          <cell r="AA4161">
            <v>5000</v>
          </cell>
          <cell r="AB4161">
            <v>1.4899976458037196</v>
          </cell>
          <cell r="AC4161">
            <v>3429.9835206260377</v>
          </cell>
          <cell r="AD4161">
            <v>1785.6935206260378</v>
          </cell>
          <cell r="AE4161">
            <v>10429.983520626038</v>
          </cell>
          <cell r="AF4161">
            <v>5429.9835206260377</v>
          </cell>
          <cell r="AG4161">
            <v>217.29132334637578</v>
          </cell>
          <cell r="AH4161">
            <v>208.33333333333334</v>
          </cell>
        </row>
        <row r="4162">
          <cell r="A4162">
            <v>7901</v>
          </cell>
          <cell r="B4162" t="str">
            <v>UPS APC Smart 700</v>
          </cell>
          <cell r="C4162">
            <v>25</v>
          </cell>
          <cell r="D4162" t="str">
            <v>4</v>
          </cell>
          <cell r="E4162" t="str">
            <v>13.09.05</v>
          </cell>
          <cell r="F4162" t="str">
            <v/>
          </cell>
          <cell r="G4162" t="str">
            <v xml:space="preserve">  .  .</v>
          </cell>
          <cell r="H4162">
            <v>27826.09</v>
          </cell>
          <cell r="I4162">
            <v>0</v>
          </cell>
          <cell r="J4162">
            <v>0</v>
          </cell>
          <cell r="K4162">
            <v>27826.09</v>
          </cell>
          <cell r="L4162">
            <v>0</v>
          </cell>
          <cell r="M4162">
            <v>579.71</v>
          </cell>
          <cell r="N4162">
            <v>579.71</v>
          </cell>
          <cell r="O4162">
            <v>14486.95</v>
          </cell>
          <cell r="P4162">
            <v>13339.14</v>
          </cell>
          <cell r="Q4162">
            <v>139.13</v>
          </cell>
          <cell r="R4162">
            <v>123</v>
          </cell>
          <cell r="S4162">
            <v>821.1</v>
          </cell>
          <cell r="T4162" t="str">
            <v>Амортизация Водопровод</v>
          </cell>
          <cell r="U4162">
            <v>6500</v>
          </cell>
          <cell r="V4162">
            <v>4</v>
          </cell>
          <cell r="W4162">
            <v>2</v>
          </cell>
          <cell r="X4162">
            <v>2</v>
          </cell>
          <cell r="Y4162">
            <v>50</v>
          </cell>
          <cell r="Z4162">
            <v>3250</v>
          </cell>
          <cell r="AA4162">
            <v>3250</v>
          </cell>
          <cell r="AB4162">
            <v>0.24364389308456169</v>
          </cell>
          <cell r="AC4162">
            <v>-21046.433103078609</v>
          </cell>
          <cell r="AD4162">
            <v>-10957.293103078609</v>
          </cell>
          <cell r="AE4162">
            <v>6779.6568969213913</v>
          </cell>
          <cell r="AF4162">
            <v>3529.6568969213913</v>
          </cell>
          <cell r="AG4162">
            <v>141.24285201919565</v>
          </cell>
          <cell r="AH4162">
            <v>135.41666666666666</v>
          </cell>
        </row>
        <row r="4163">
          <cell r="A4163">
            <v>7902</v>
          </cell>
          <cell r="B4163" t="str">
            <v>Кассовый аппарат ЭКР 2102Ф</v>
          </cell>
          <cell r="C4163">
            <v>10</v>
          </cell>
          <cell r="D4163" t="str">
            <v>10</v>
          </cell>
          <cell r="E4163" t="str">
            <v>23.09.05</v>
          </cell>
          <cell r="F4163" t="str">
            <v/>
          </cell>
          <cell r="G4163" t="str">
            <v>01.01.05</v>
          </cell>
          <cell r="H4163">
            <v>18000</v>
          </cell>
          <cell r="I4163">
            <v>0</v>
          </cell>
          <cell r="J4163">
            <v>0</v>
          </cell>
          <cell r="K4163">
            <v>18000</v>
          </cell>
          <cell r="L4163">
            <v>0</v>
          </cell>
          <cell r="M4163">
            <v>150</v>
          </cell>
          <cell r="N4163">
            <v>150</v>
          </cell>
          <cell r="O4163">
            <v>3748.5</v>
          </cell>
          <cell r="P4163">
            <v>14251.5</v>
          </cell>
          <cell r="Q4163">
            <v>90</v>
          </cell>
          <cell r="R4163">
            <v>123</v>
          </cell>
          <cell r="S4163">
            <v>821.3</v>
          </cell>
          <cell r="T4163" t="str">
            <v>За счет прибыли</v>
          </cell>
          <cell r="U4163">
            <v>20600</v>
          </cell>
          <cell r="V4163">
            <v>10</v>
          </cell>
          <cell r="W4163">
            <v>2</v>
          </cell>
          <cell r="X4163">
            <v>8</v>
          </cell>
          <cell r="Y4163">
            <v>20</v>
          </cell>
          <cell r="Z4163">
            <v>4120</v>
          </cell>
          <cell r="AA4163">
            <v>16480</v>
          </cell>
          <cell r="AB4163">
            <v>1.1563695049643896</v>
          </cell>
          <cell r="AC4163">
            <v>2814.651089359013</v>
          </cell>
          <cell r="AD4163">
            <v>586.1510893590148</v>
          </cell>
          <cell r="AE4163">
            <v>20814.651089359013</v>
          </cell>
          <cell r="AF4163">
            <v>4334.6510893590148</v>
          </cell>
          <cell r="AG4163">
            <v>173.45542574465844</v>
          </cell>
          <cell r="AH4163">
            <v>171.66666666666666</v>
          </cell>
        </row>
        <row r="4164">
          <cell r="A4164">
            <v>7903</v>
          </cell>
          <cell r="B4164" t="str">
            <v>Кассовый аппарат ЭКР 2102Ф</v>
          </cell>
          <cell r="C4164">
            <v>10</v>
          </cell>
          <cell r="D4164" t="str">
            <v>10</v>
          </cell>
          <cell r="E4164" t="str">
            <v>23.09.05</v>
          </cell>
          <cell r="F4164" t="str">
            <v/>
          </cell>
          <cell r="G4164" t="str">
            <v>01.01.05</v>
          </cell>
          <cell r="H4164">
            <v>18000</v>
          </cell>
          <cell r="I4164">
            <v>0</v>
          </cell>
          <cell r="J4164">
            <v>0</v>
          </cell>
          <cell r="K4164">
            <v>18000</v>
          </cell>
          <cell r="L4164">
            <v>0</v>
          </cell>
          <cell r="M4164">
            <v>150</v>
          </cell>
          <cell r="N4164">
            <v>150</v>
          </cell>
          <cell r="O4164">
            <v>3748.5</v>
          </cell>
          <cell r="P4164">
            <v>14251.5</v>
          </cell>
          <cell r="Q4164">
            <v>90</v>
          </cell>
          <cell r="R4164">
            <v>123</v>
          </cell>
          <cell r="S4164">
            <v>821.1</v>
          </cell>
          <cell r="T4164" t="str">
            <v>Амортизация Водопровод</v>
          </cell>
          <cell r="U4164">
            <v>20600</v>
          </cell>
          <cell r="V4164">
            <v>10</v>
          </cell>
          <cell r="W4164">
            <v>2</v>
          </cell>
          <cell r="X4164">
            <v>8</v>
          </cell>
          <cell r="Y4164">
            <v>20</v>
          </cell>
          <cell r="Z4164">
            <v>4120</v>
          </cell>
          <cell r="AA4164">
            <v>16480</v>
          </cell>
          <cell r="AB4164">
            <v>1.1563695049643896</v>
          </cell>
          <cell r="AC4164">
            <v>2814.651089359013</v>
          </cell>
          <cell r="AD4164">
            <v>586.1510893590148</v>
          </cell>
          <cell r="AE4164">
            <v>20814.651089359013</v>
          </cell>
          <cell r="AF4164">
            <v>4334.6510893590148</v>
          </cell>
          <cell r="AG4164">
            <v>173.45542574465844</v>
          </cell>
          <cell r="AH4164">
            <v>171.66666666666666</v>
          </cell>
        </row>
        <row r="4165">
          <cell r="A4165">
            <v>7905</v>
          </cell>
          <cell r="B4165" t="str">
            <v>Телефон Panasonic 2350</v>
          </cell>
          <cell r="C4165">
            <v>15</v>
          </cell>
          <cell r="D4165" t="str">
            <v>7</v>
          </cell>
          <cell r="E4165" t="str">
            <v>27.09.05</v>
          </cell>
          <cell r="F4165" t="str">
            <v>Модель № КХ-ТS2350RUH</v>
          </cell>
          <cell r="G4165" t="str">
            <v xml:space="preserve">  .  .</v>
          </cell>
          <cell r="H4165">
            <v>2047.5</v>
          </cell>
          <cell r="I4165">
            <v>0</v>
          </cell>
          <cell r="J4165">
            <v>0</v>
          </cell>
          <cell r="K4165">
            <v>2047.5</v>
          </cell>
          <cell r="L4165">
            <v>0</v>
          </cell>
          <cell r="M4165">
            <v>25.59</v>
          </cell>
          <cell r="N4165">
            <v>25.59</v>
          </cell>
          <cell r="O4165">
            <v>639.51</v>
          </cell>
          <cell r="P4165">
            <v>1407.99</v>
          </cell>
          <cell r="Q4165">
            <v>10.24</v>
          </cell>
          <cell r="R4165">
            <v>123</v>
          </cell>
          <cell r="S4165">
            <v>821.1</v>
          </cell>
          <cell r="T4165" t="str">
            <v>Амортизация Водопровод</v>
          </cell>
          <cell r="U4165">
            <v>2620</v>
          </cell>
          <cell r="V4165">
            <v>7</v>
          </cell>
          <cell r="W4165">
            <v>2</v>
          </cell>
          <cell r="X4165">
            <v>5</v>
          </cell>
          <cell r="Y4165">
            <v>28.571428571428569</v>
          </cell>
          <cell r="Z4165">
            <v>748.57142857142856</v>
          </cell>
          <cell r="AA4165">
            <v>1871.4285714285716</v>
          </cell>
          <cell r="AB4165">
            <v>1.3291490503686614</v>
          </cell>
          <cell r="AC4165">
            <v>673.93268062983407</v>
          </cell>
          <cell r="AD4165">
            <v>210.49410920126263</v>
          </cell>
          <cell r="AE4165">
            <v>2721.4326806298341</v>
          </cell>
          <cell r="AF4165">
            <v>850.00410920126262</v>
          </cell>
          <cell r="AG4165">
            <v>34.017908507872924</v>
          </cell>
          <cell r="AH4165">
            <v>31.19047619047619</v>
          </cell>
        </row>
        <row r="4166">
          <cell r="A4166">
            <v>7906</v>
          </cell>
          <cell r="B4166" t="str">
            <v>Телефон Panasonic 2350</v>
          </cell>
          <cell r="C4166">
            <v>15</v>
          </cell>
          <cell r="D4166" t="str">
            <v>7</v>
          </cell>
          <cell r="E4166" t="str">
            <v>27.09.05</v>
          </cell>
          <cell r="F4166" t="str">
            <v>Модель № КХ-ТS2350RUH</v>
          </cell>
          <cell r="G4166" t="str">
            <v xml:space="preserve">  .  .</v>
          </cell>
          <cell r="H4166">
            <v>2047.5</v>
          </cell>
          <cell r="I4166">
            <v>0</v>
          </cell>
          <cell r="J4166">
            <v>0</v>
          </cell>
          <cell r="K4166">
            <v>2047.5</v>
          </cell>
          <cell r="L4166">
            <v>0</v>
          </cell>
          <cell r="M4166">
            <v>25.59</v>
          </cell>
          <cell r="N4166">
            <v>25.59</v>
          </cell>
          <cell r="O4166">
            <v>639.51</v>
          </cell>
          <cell r="P4166">
            <v>1407.99</v>
          </cell>
          <cell r="Q4166">
            <v>10.24</v>
          </cell>
          <cell r="R4166">
            <v>123</v>
          </cell>
          <cell r="S4166">
            <v>821.1</v>
          </cell>
          <cell r="T4166" t="str">
            <v>амортизация (канализация)</v>
          </cell>
          <cell r="U4166">
            <v>2620</v>
          </cell>
          <cell r="V4166">
            <v>7</v>
          </cell>
          <cell r="W4166">
            <v>2</v>
          </cell>
          <cell r="X4166">
            <v>5</v>
          </cell>
          <cell r="Y4166">
            <v>28.571428571428569</v>
          </cell>
          <cell r="Z4166">
            <v>748.57142857142856</v>
          </cell>
          <cell r="AA4166">
            <v>1871.4285714285716</v>
          </cell>
          <cell r="AB4166">
            <v>1.3291490503686614</v>
          </cell>
          <cell r="AC4166">
            <v>673.93268062983407</v>
          </cell>
          <cell r="AD4166">
            <v>210.49410920126263</v>
          </cell>
          <cell r="AE4166">
            <v>2721.4326806298341</v>
          </cell>
          <cell r="AF4166">
            <v>850.00410920126262</v>
          </cell>
          <cell r="AG4166">
            <v>34.017908507872924</v>
          </cell>
          <cell r="AH4166">
            <v>31.19047619047619</v>
          </cell>
        </row>
        <row r="4167">
          <cell r="A4167">
            <v>7907</v>
          </cell>
          <cell r="B4167" t="str">
            <v>Телефон Panasonic 2350</v>
          </cell>
          <cell r="C4167">
            <v>15</v>
          </cell>
          <cell r="D4167" t="str">
            <v>7</v>
          </cell>
          <cell r="E4167" t="str">
            <v>27.09.05</v>
          </cell>
          <cell r="F4167" t="str">
            <v>Модель № КХ-ТS2350RUH</v>
          </cell>
          <cell r="G4167" t="str">
            <v xml:space="preserve">  .  .</v>
          </cell>
          <cell r="H4167">
            <v>2047.5</v>
          </cell>
          <cell r="I4167">
            <v>0</v>
          </cell>
          <cell r="J4167">
            <v>0</v>
          </cell>
          <cell r="K4167">
            <v>2047.5</v>
          </cell>
          <cell r="L4167">
            <v>0</v>
          </cell>
          <cell r="M4167">
            <v>25.59</v>
          </cell>
          <cell r="N4167">
            <v>25.59</v>
          </cell>
          <cell r="O4167">
            <v>639.51</v>
          </cell>
          <cell r="P4167">
            <v>1407.99</v>
          </cell>
          <cell r="Q4167">
            <v>10.24</v>
          </cell>
          <cell r="R4167">
            <v>123</v>
          </cell>
          <cell r="S4167">
            <v>821.1</v>
          </cell>
          <cell r="T4167" t="str">
            <v>Амортизация Водопровод</v>
          </cell>
          <cell r="U4167">
            <v>2620</v>
          </cell>
          <cell r="V4167">
            <v>7</v>
          </cell>
          <cell r="W4167">
            <v>2</v>
          </cell>
          <cell r="X4167">
            <v>5</v>
          </cell>
          <cell r="Y4167">
            <v>28.571428571428569</v>
          </cell>
          <cell r="Z4167">
            <v>748.57142857142856</v>
          </cell>
          <cell r="AA4167">
            <v>1871.4285714285716</v>
          </cell>
          <cell r="AB4167">
            <v>1.3291490503686614</v>
          </cell>
          <cell r="AC4167">
            <v>673.93268062983407</v>
          </cell>
          <cell r="AD4167">
            <v>210.49410920126263</v>
          </cell>
          <cell r="AE4167">
            <v>2721.4326806298341</v>
          </cell>
          <cell r="AF4167">
            <v>850.00410920126262</v>
          </cell>
          <cell r="AG4167">
            <v>34.017908507872924</v>
          </cell>
          <cell r="AH4167">
            <v>31.19047619047619</v>
          </cell>
        </row>
        <row r="4168">
          <cell r="A4168">
            <v>7908</v>
          </cell>
          <cell r="B4168" t="str">
            <v>Модем ZуXEL OMNI</v>
          </cell>
          <cell r="C4168">
            <v>14.3</v>
          </cell>
          <cell r="D4168" t="str">
            <v>7</v>
          </cell>
          <cell r="E4168" t="str">
            <v>27.09.05</v>
          </cell>
          <cell r="F4168" t="str">
            <v>ADSL USB</v>
          </cell>
          <cell r="G4168" t="str">
            <v xml:space="preserve">  .  .</v>
          </cell>
          <cell r="H4168">
            <v>10521.74</v>
          </cell>
          <cell r="I4168">
            <v>0</v>
          </cell>
          <cell r="J4168">
            <v>0</v>
          </cell>
          <cell r="K4168">
            <v>10521.74</v>
          </cell>
          <cell r="L4168">
            <v>0</v>
          </cell>
          <cell r="M4168">
            <v>125.38</v>
          </cell>
          <cell r="N4168">
            <v>125.38</v>
          </cell>
          <cell r="O4168">
            <v>3133.26</v>
          </cell>
          <cell r="P4168">
            <v>7388.48</v>
          </cell>
          <cell r="Q4168">
            <v>52.61</v>
          </cell>
          <cell r="R4168">
            <v>123</v>
          </cell>
          <cell r="S4168">
            <v>821.1</v>
          </cell>
          <cell r="T4168" t="str">
            <v>амортизация (канализация)</v>
          </cell>
          <cell r="U4168">
            <v>11000</v>
          </cell>
          <cell r="V4168">
            <v>7</v>
          </cell>
          <cell r="W4168">
            <v>2</v>
          </cell>
          <cell r="X4168">
            <v>5</v>
          </cell>
          <cell r="Y4168">
            <v>28.571428571428569</v>
          </cell>
          <cell r="Z4168">
            <v>3142.8571428571427</v>
          </cell>
          <cell r="AA4168">
            <v>7857.1428571428569</v>
          </cell>
          <cell r="AB4168">
            <v>1.0634315660518614</v>
          </cell>
          <cell r="AC4168">
            <v>667.41044579051231</v>
          </cell>
          <cell r="AD4168">
            <v>198.74758864765545</v>
          </cell>
          <cell r="AE4168">
            <v>11189.150445790512</v>
          </cell>
          <cell r="AF4168">
            <v>3332.0075886476557</v>
          </cell>
          <cell r="AG4168">
            <v>133.33737614567028</v>
          </cell>
          <cell r="AH4168">
            <v>130.95238095238093</v>
          </cell>
        </row>
        <row r="4169">
          <cell r="A4169">
            <v>7909</v>
          </cell>
          <cell r="B4169" t="str">
            <v>Модем ZуXEL OMNI</v>
          </cell>
          <cell r="C4169">
            <v>14.3</v>
          </cell>
          <cell r="D4169" t="str">
            <v>7</v>
          </cell>
          <cell r="E4169" t="str">
            <v>27.09.05</v>
          </cell>
          <cell r="F4169" t="str">
            <v>ADSL USB</v>
          </cell>
          <cell r="G4169" t="str">
            <v xml:space="preserve">  .  .</v>
          </cell>
          <cell r="H4169">
            <v>10521.74</v>
          </cell>
          <cell r="I4169">
            <v>0</v>
          </cell>
          <cell r="J4169">
            <v>0</v>
          </cell>
          <cell r="K4169">
            <v>10521.74</v>
          </cell>
          <cell r="L4169">
            <v>0</v>
          </cell>
          <cell r="M4169">
            <v>125.38</v>
          </cell>
          <cell r="N4169">
            <v>125.38</v>
          </cell>
          <cell r="O4169">
            <v>3133.26</v>
          </cell>
          <cell r="P4169">
            <v>7388.48</v>
          </cell>
          <cell r="Q4169">
            <v>52.61</v>
          </cell>
          <cell r="R4169">
            <v>123</v>
          </cell>
          <cell r="S4169">
            <v>821.1</v>
          </cell>
          <cell r="T4169" t="str">
            <v>Амортизация Водопровод</v>
          </cell>
          <cell r="U4169">
            <v>11000</v>
          </cell>
          <cell r="V4169">
            <v>7</v>
          </cell>
          <cell r="W4169">
            <v>2</v>
          </cell>
          <cell r="X4169">
            <v>5</v>
          </cell>
          <cell r="Y4169">
            <v>28.571428571428569</v>
          </cell>
          <cell r="Z4169">
            <v>3142.8571428571427</v>
          </cell>
          <cell r="AA4169">
            <v>7857.1428571428569</v>
          </cell>
          <cell r="AB4169">
            <v>1.0634315660518614</v>
          </cell>
          <cell r="AC4169">
            <v>667.41044579051231</v>
          </cell>
          <cell r="AD4169">
            <v>198.74758864765545</v>
          </cell>
          <cell r="AE4169">
            <v>11189.150445790512</v>
          </cell>
          <cell r="AF4169">
            <v>3332.0075886476557</v>
          </cell>
          <cell r="AG4169">
            <v>133.33737614567028</v>
          </cell>
          <cell r="AH4169">
            <v>130.95238095238093</v>
          </cell>
        </row>
        <row r="4170">
          <cell r="A4170">
            <v>7910</v>
          </cell>
          <cell r="B4170" t="str">
            <v>Телефон Panasonic</v>
          </cell>
          <cell r="C4170">
            <v>15</v>
          </cell>
          <cell r="D4170" t="str">
            <v>7</v>
          </cell>
          <cell r="E4170" t="str">
            <v>27.10.05</v>
          </cell>
          <cell r="F4170" t="str">
            <v/>
          </cell>
          <cell r="G4170" t="str">
            <v xml:space="preserve">  .  .</v>
          </cell>
          <cell r="H4170">
            <v>2047.5</v>
          </cell>
          <cell r="I4170">
            <v>0</v>
          </cell>
          <cell r="J4170">
            <v>0</v>
          </cell>
          <cell r="K4170">
            <v>2047.5</v>
          </cell>
          <cell r="L4170">
            <v>0</v>
          </cell>
          <cell r="M4170">
            <v>25.59</v>
          </cell>
          <cell r="N4170">
            <v>25.59</v>
          </cell>
          <cell r="O4170">
            <v>613.91999999999996</v>
          </cell>
          <cell r="P4170">
            <v>1433.58</v>
          </cell>
          <cell r="Q4170">
            <v>10.24</v>
          </cell>
          <cell r="R4170">
            <v>123</v>
          </cell>
          <cell r="S4170">
            <v>821.1</v>
          </cell>
          <cell r="T4170" t="str">
            <v>амортизация (канализация)</v>
          </cell>
          <cell r="U4170">
            <v>2000</v>
          </cell>
          <cell r="V4170">
            <v>7</v>
          </cell>
          <cell r="W4170">
            <v>2</v>
          </cell>
          <cell r="X4170">
            <v>5</v>
          </cell>
          <cell r="Y4170">
            <v>28.571428571428569</v>
          </cell>
          <cell r="Z4170">
            <v>571.42857142857144</v>
          </cell>
          <cell r="AA4170">
            <v>1428.5714285714284</v>
          </cell>
          <cell r="AB4170">
            <v>0.99650624909068797</v>
          </cell>
          <cell r="AC4170">
            <v>-7.153454986816314</v>
          </cell>
          <cell r="AD4170">
            <v>-2.1448835582448282</v>
          </cell>
          <cell r="AE4170">
            <v>2040.3465450131837</v>
          </cell>
          <cell r="AF4170">
            <v>611.77511644175513</v>
          </cell>
          <cell r="AG4170">
            <v>25.504331812664798</v>
          </cell>
          <cell r="AH4170">
            <v>23.80952380952381</v>
          </cell>
        </row>
        <row r="4171">
          <cell r="A4171">
            <v>7911</v>
          </cell>
          <cell r="B4171" t="str">
            <v>Телефон Panasonic</v>
          </cell>
          <cell r="C4171">
            <v>15</v>
          </cell>
          <cell r="D4171" t="str">
            <v>7</v>
          </cell>
          <cell r="E4171" t="str">
            <v>27.10.05</v>
          </cell>
          <cell r="F4171" t="str">
            <v/>
          </cell>
          <cell r="G4171" t="str">
            <v xml:space="preserve">  .  .</v>
          </cell>
          <cell r="H4171">
            <v>2047.5</v>
          </cell>
          <cell r="I4171">
            <v>0</v>
          </cell>
          <cell r="J4171">
            <v>0</v>
          </cell>
          <cell r="K4171">
            <v>2047.5</v>
          </cell>
          <cell r="L4171">
            <v>0</v>
          </cell>
          <cell r="M4171">
            <v>25.59</v>
          </cell>
          <cell r="N4171">
            <v>25.59</v>
          </cell>
          <cell r="O4171">
            <v>613.91999999999996</v>
          </cell>
          <cell r="P4171">
            <v>1433.58</v>
          </cell>
          <cell r="Q4171">
            <v>10.24</v>
          </cell>
          <cell r="R4171">
            <v>123</v>
          </cell>
          <cell r="S4171">
            <v>821.1</v>
          </cell>
          <cell r="T4171" t="str">
            <v>амортизация (канализация)</v>
          </cell>
          <cell r="U4171">
            <v>2000</v>
          </cell>
          <cell r="V4171">
            <v>7</v>
          </cell>
          <cell r="W4171">
            <v>2</v>
          </cell>
          <cell r="X4171">
            <v>5</v>
          </cell>
          <cell r="Y4171">
            <v>28.571428571428569</v>
          </cell>
          <cell r="Z4171">
            <v>571.42857142857144</v>
          </cell>
          <cell r="AA4171">
            <v>1428.5714285714284</v>
          </cell>
          <cell r="AB4171">
            <v>0.99650624909068797</v>
          </cell>
          <cell r="AC4171">
            <v>-7.153454986816314</v>
          </cell>
          <cell r="AD4171">
            <v>-2.1448835582448282</v>
          </cell>
          <cell r="AE4171">
            <v>2040.3465450131837</v>
          </cell>
          <cell r="AF4171">
            <v>611.77511644175513</v>
          </cell>
          <cell r="AG4171">
            <v>25.504331812664798</v>
          </cell>
          <cell r="AH4171">
            <v>23.80952380952381</v>
          </cell>
        </row>
        <row r="4172">
          <cell r="A4172">
            <v>7912</v>
          </cell>
          <cell r="B4172" t="str">
            <v>Телефон Panasonic</v>
          </cell>
          <cell r="C4172">
            <v>15</v>
          </cell>
          <cell r="D4172" t="str">
            <v>7</v>
          </cell>
          <cell r="E4172" t="str">
            <v>27.10.05</v>
          </cell>
          <cell r="F4172" t="str">
            <v/>
          </cell>
          <cell r="G4172" t="str">
            <v xml:space="preserve">  .  .</v>
          </cell>
          <cell r="H4172">
            <v>2047.5</v>
          </cell>
          <cell r="I4172">
            <v>0</v>
          </cell>
          <cell r="J4172">
            <v>0</v>
          </cell>
          <cell r="K4172">
            <v>2047.5</v>
          </cell>
          <cell r="L4172">
            <v>0</v>
          </cell>
          <cell r="M4172">
            <v>25.59</v>
          </cell>
          <cell r="N4172">
            <v>25.59</v>
          </cell>
          <cell r="O4172">
            <v>613.91999999999996</v>
          </cell>
          <cell r="P4172">
            <v>1433.58</v>
          </cell>
          <cell r="Q4172">
            <v>10.24</v>
          </cell>
          <cell r="R4172">
            <v>123</v>
          </cell>
          <cell r="S4172">
            <v>821.1</v>
          </cell>
          <cell r="T4172" t="str">
            <v>амортизация (канализация)</v>
          </cell>
          <cell r="U4172">
            <v>2000</v>
          </cell>
          <cell r="V4172">
            <v>7</v>
          </cell>
          <cell r="W4172">
            <v>2</v>
          </cell>
          <cell r="X4172">
            <v>5</v>
          </cell>
          <cell r="Y4172">
            <v>28.571428571428569</v>
          </cell>
          <cell r="Z4172">
            <v>571.42857142857144</v>
          </cell>
          <cell r="AA4172">
            <v>1428.5714285714284</v>
          </cell>
          <cell r="AB4172">
            <v>0.99650624909068797</v>
          </cell>
          <cell r="AC4172">
            <v>-7.153454986816314</v>
          </cell>
          <cell r="AD4172">
            <v>-2.1448835582448282</v>
          </cell>
          <cell r="AE4172">
            <v>2040.3465450131837</v>
          </cell>
          <cell r="AF4172">
            <v>611.77511644175513</v>
          </cell>
          <cell r="AG4172">
            <v>25.504331812664798</v>
          </cell>
          <cell r="AH4172">
            <v>23.80952380952381</v>
          </cell>
        </row>
        <row r="4173">
          <cell r="A4173">
            <v>7914</v>
          </cell>
          <cell r="B4173" t="str">
            <v>Телевизор Sony FD</v>
          </cell>
          <cell r="C4173">
            <v>25</v>
          </cell>
          <cell r="D4173" t="str">
            <v>4</v>
          </cell>
          <cell r="E4173" t="str">
            <v>31.10.05</v>
          </cell>
          <cell r="F4173" t="str">
            <v>FD Trinitron KV-28-CL 11K</v>
          </cell>
          <cell r="G4173" t="str">
            <v xml:space="preserve">  .  .</v>
          </cell>
          <cell r="H4173">
            <v>71304.350000000006</v>
          </cell>
          <cell r="I4173">
            <v>0</v>
          </cell>
          <cell r="J4173">
            <v>0</v>
          </cell>
          <cell r="K4173">
            <v>71304.350000000006</v>
          </cell>
          <cell r="L4173">
            <v>0</v>
          </cell>
          <cell r="M4173">
            <v>1485.51</v>
          </cell>
          <cell r="N4173">
            <v>1485.51</v>
          </cell>
          <cell r="O4173">
            <v>35637.379999999997</v>
          </cell>
          <cell r="P4173">
            <v>35666.97</v>
          </cell>
          <cell r="Q4173">
            <v>356.52</v>
          </cell>
          <cell r="R4173">
            <v>123</v>
          </cell>
          <cell r="S4173">
            <v>821.1</v>
          </cell>
          <cell r="T4173" t="str">
            <v>амортизация (канализация)</v>
          </cell>
          <cell r="U4173">
            <v>78000</v>
          </cell>
          <cell r="V4173">
            <v>4</v>
          </cell>
          <cell r="W4173">
            <v>2</v>
          </cell>
          <cell r="X4173">
            <v>2</v>
          </cell>
          <cell r="Y4173">
            <v>50</v>
          </cell>
          <cell r="Z4173">
            <v>39000</v>
          </cell>
          <cell r="AA4173">
            <v>39000</v>
          </cell>
          <cell r="AB4173">
            <v>1.0934486445021823</v>
          </cell>
          <cell r="AC4173">
            <v>6663.2948546091793</v>
          </cell>
          <cell r="AD4173">
            <v>3330.2648546091805</v>
          </cell>
          <cell r="AE4173">
            <v>77967.644854609185</v>
          </cell>
          <cell r="AF4173">
            <v>38967.644854609178</v>
          </cell>
          <cell r="AG4173">
            <v>1624.3259344710248</v>
          </cell>
          <cell r="AH4173">
            <v>1625</v>
          </cell>
        </row>
        <row r="4174">
          <cell r="A4174">
            <v>7915</v>
          </cell>
          <cell r="B4174" t="str">
            <v>Насос ЭЦВ 10-65-110</v>
          </cell>
          <cell r="C4174">
            <v>20</v>
          </cell>
          <cell r="D4174" t="str">
            <v>5</v>
          </cell>
          <cell r="E4174" t="str">
            <v>23.11.05</v>
          </cell>
          <cell r="F4174" t="str">
            <v>(нрк)-нерж. рабочее колесо</v>
          </cell>
          <cell r="G4174" t="str">
            <v>01.01.05</v>
          </cell>
          <cell r="H4174">
            <v>153870</v>
          </cell>
          <cell r="I4174">
            <v>0</v>
          </cell>
          <cell r="J4174">
            <v>0</v>
          </cell>
          <cell r="K4174">
            <v>153870</v>
          </cell>
          <cell r="L4174">
            <v>0</v>
          </cell>
          <cell r="M4174">
            <v>2564.5</v>
          </cell>
          <cell r="N4174">
            <v>2564.5</v>
          </cell>
          <cell r="O4174">
            <v>58957.86</v>
          </cell>
          <cell r="P4174">
            <v>94912.14</v>
          </cell>
          <cell r="Q4174">
            <v>769.35</v>
          </cell>
          <cell r="R4174">
            <v>123</v>
          </cell>
          <cell r="S4174">
            <v>935</v>
          </cell>
          <cell r="T4174" t="str">
            <v>амортизация (Очистка воды)</v>
          </cell>
          <cell r="U4174">
            <v>180000</v>
          </cell>
          <cell r="V4174">
            <v>5</v>
          </cell>
          <cell r="W4174">
            <v>2</v>
          </cell>
          <cell r="X4174">
            <v>3</v>
          </cell>
          <cell r="Y4174">
            <v>40</v>
          </cell>
          <cell r="Z4174">
            <v>72000</v>
          </cell>
          <cell r="AA4174">
            <v>108000</v>
          </cell>
          <cell r="AB4174">
            <v>1.1378944779877473</v>
          </cell>
          <cell r="AC4174">
            <v>21217.823327974678</v>
          </cell>
          <cell r="AD4174">
            <v>8129.9633279746922</v>
          </cell>
          <cell r="AE4174">
            <v>175087.82332797468</v>
          </cell>
          <cell r="AF4174">
            <v>67087.823327974693</v>
          </cell>
          <cell r="AG4174">
            <v>2918.1303887995778</v>
          </cell>
          <cell r="AH4174">
            <v>3000</v>
          </cell>
        </row>
        <row r="4175">
          <cell r="A4175">
            <v>7916</v>
          </cell>
          <cell r="B4175" t="str">
            <v>Насосная станция пр. Республики, 4</v>
          </cell>
          <cell r="C4175">
            <v>2.1</v>
          </cell>
          <cell r="D4175" t="str">
            <v>48</v>
          </cell>
          <cell r="E4175" t="str">
            <v>23.11.05</v>
          </cell>
          <cell r="F4175" t="str">
            <v/>
          </cell>
          <cell r="G4175" t="str">
            <v xml:space="preserve">  .  .</v>
          </cell>
          <cell r="H4175">
            <v>1263497</v>
          </cell>
          <cell r="I4175">
            <v>0</v>
          </cell>
          <cell r="J4175">
            <v>0</v>
          </cell>
          <cell r="K4175">
            <v>1263497</v>
          </cell>
          <cell r="L4175">
            <v>0</v>
          </cell>
          <cell r="M4175">
            <v>2211.12</v>
          </cell>
          <cell r="N4175">
            <v>2211.12</v>
          </cell>
          <cell r="O4175">
            <v>94503.27</v>
          </cell>
          <cell r="P4175">
            <v>1168993.73</v>
          </cell>
          <cell r="Q4175">
            <v>12634.97</v>
          </cell>
          <cell r="R4175">
            <v>122</v>
          </cell>
          <cell r="S4175">
            <v>935</v>
          </cell>
          <cell r="T4175" t="str">
            <v>Амортизация Подъем воды</v>
          </cell>
          <cell r="U4175">
            <v>364500</v>
          </cell>
          <cell r="V4175">
            <v>77.2</v>
          </cell>
          <cell r="W4175">
            <v>2</v>
          </cell>
          <cell r="X4175">
            <v>75.2</v>
          </cell>
          <cell r="Y4175">
            <v>2.5906735751295336</v>
          </cell>
          <cell r="Z4175">
            <v>9443.0051813471491</v>
          </cell>
          <cell r="AA4175">
            <v>355056.99481865286</v>
          </cell>
          <cell r="AB4175">
            <v>0.30372874182879739</v>
          </cell>
          <cell r="AC4175">
            <v>-879736.64588553994</v>
          </cell>
          <cell r="AD4175">
            <v>-65799.910704192866</v>
          </cell>
          <cell r="AE4175">
            <v>383760.35411446006</v>
          </cell>
          <cell r="AF4175">
            <v>28703.359295807139</v>
          </cell>
          <cell r="AG4175">
            <v>671.58061970030508</v>
          </cell>
          <cell r="AH4175">
            <v>393.4585492227979</v>
          </cell>
        </row>
        <row r="4176">
          <cell r="A4176">
            <v>7919</v>
          </cell>
          <cell r="B4176" t="str">
            <v>Анализатор нефтепродуктов в стоках АН-2</v>
          </cell>
          <cell r="C4176">
            <v>10</v>
          </cell>
          <cell r="D4176" t="str">
            <v>10</v>
          </cell>
          <cell r="E4176" t="str">
            <v>29.11.05</v>
          </cell>
          <cell r="F4176" t="str">
            <v/>
          </cell>
          <cell r="G4176" t="str">
            <v xml:space="preserve">  .  .</v>
          </cell>
          <cell r="H4176">
            <v>655500</v>
          </cell>
          <cell r="I4176">
            <v>0</v>
          </cell>
          <cell r="J4176">
            <v>0</v>
          </cell>
          <cell r="K4176">
            <v>655500</v>
          </cell>
          <cell r="L4176">
            <v>0</v>
          </cell>
          <cell r="M4176">
            <v>5462.5</v>
          </cell>
          <cell r="N4176">
            <v>5462.5</v>
          </cell>
          <cell r="O4176">
            <v>125582.88</v>
          </cell>
          <cell r="P4176">
            <v>529917.12</v>
          </cell>
          <cell r="Q4176">
            <v>3277.5</v>
          </cell>
          <cell r="R4176">
            <v>123</v>
          </cell>
          <cell r="S4176">
            <v>935</v>
          </cell>
          <cell r="T4176" t="str">
            <v>Амортизация Очистка сточной жидкости</v>
          </cell>
          <cell r="U4176">
            <v>302000</v>
          </cell>
          <cell r="V4176">
            <v>19</v>
          </cell>
          <cell r="W4176">
            <v>11</v>
          </cell>
          <cell r="X4176">
            <v>8</v>
          </cell>
          <cell r="Y4176">
            <v>57.894736842105267</v>
          </cell>
          <cell r="Z4176">
            <v>174842.10526315789</v>
          </cell>
          <cell r="AA4176">
            <v>127157.89473684211</v>
          </cell>
          <cell r="AB4176">
            <v>0.23995808011796657</v>
          </cell>
          <cell r="AC4176">
            <v>-498207.47848267294</v>
          </cell>
          <cell r="AD4176">
            <v>-95448.253219515027</v>
          </cell>
          <cell r="AE4176">
            <v>157292.52151732706</v>
          </cell>
          <cell r="AF4176">
            <v>30134.626780484978</v>
          </cell>
          <cell r="AG4176">
            <v>1310.7710126443922</v>
          </cell>
          <cell r="AH4176">
            <v>1324.5614035087719</v>
          </cell>
        </row>
        <row r="4177">
          <cell r="A4177">
            <v>7920</v>
          </cell>
          <cell r="B4177" t="str">
            <v>Здание насосной станции пр. Строителей 5,7 (часть)</v>
          </cell>
          <cell r="C4177">
            <v>2.1</v>
          </cell>
          <cell r="D4177" t="str">
            <v>48</v>
          </cell>
          <cell r="E4177" t="str">
            <v>08.12.05</v>
          </cell>
          <cell r="F4177" t="str">
            <v/>
          </cell>
          <cell r="G4177" t="str">
            <v xml:space="preserve">  .  .</v>
          </cell>
          <cell r="H4177">
            <v>53000</v>
          </cell>
          <cell r="I4177">
            <v>0</v>
          </cell>
          <cell r="J4177">
            <v>0</v>
          </cell>
          <cell r="K4177">
            <v>53000</v>
          </cell>
          <cell r="L4177">
            <v>0</v>
          </cell>
          <cell r="M4177">
            <v>92.75</v>
          </cell>
          <cell r="N4177">
            <v>92.75</v>
          </cell>
          <cell r="O4177">
            <v>2957.3</v>
          </cell>
          <cell r="P4177">
            <v>50042.7</v>
          </cell>
          <cell r="Q4177">
            <v>530</v>
          </cell>
          <cell r="R4177">
            <v>122</v>
          </cell>
          <cell r="S4177">
            <v>935</v>
          </cell>
          <cell r="T4177" t="str">
            <v>Амортизация (водопровод)</v>
          </cell>
          <cell r="U4177">
            <v>871500</v>
          </cell>
          <cell r="V4177">
            <v>77.2</v>
          </cell>
          <cell r="W4177">
            <v>2</v>
          </cell>
          <cell r="X4177">
            <v>75.2</v>
          </cell>
          <cell r="Y4177">
            <v>2.5906735751295336</v>
          </cell>
          <cell r="Z4177">
            <v>22577.720207253886</v>
          </cell>
          <cell r="AA4177">
            <v>848922.27979274606</v>
          </cell>
          <cell r="AB4177">
            <v>16.963958375402328</v>
          </cell>
          <cell r="AC4177">
            <v>846089.79389632342</v>
          </cell>
          <cell r="AD4177">
            <v>47210.214103577302</v>
          </cell>
          <cell r="AE4177">
            <v>899089.79389632342</v>
          </cell>
          <cell r="AF4177">
            <v>50167.514103577305</v>
          </cell>
          <cell r="AG4177">
            <v>1573.4071393185659</v>
          </cell>
          <cell r="AH4177">
            <v>940.73834196891187</v>
          </cell>
        </row>
        <row r="4178">
          <cell r="A4178">
            <v>7921</v>
          </cell>
          <cell r="B4178" t="str">
            <v>Микроволновая печь</v>
          </cell>
          <cell r="C4178">
            <v>15</v>
          </cell>
          <cell r="D4178" t="str">
            <v>7</v>
          </cell>
          <cell r="E4178" t="str">
            <v>21.12.05</v>
          </cell>
          <cell r="F4178" t="str">
            <v/>
          </cell>
          <cell r="G4178" t="str">
            <v xml:space="preserve">  .  .</v>
          </cell>
          <cell r="H4178">
            <v>12900</v>
          </cell>
          <cell r="I4178">
            <v>0</v>
          </cell>
          <cell r="J4178">
            <v>0</v>
          </cell>
          <cell r="K4178">
            <v>12900</v>
          </cell>
          <cell r="L4178">
            <v>0</v>
          </cell>
          <cell r="M4178">
            <v>161.25</v>
          </cell>
          <cell r="N4178">
            <v>161.25</v>
          </cell>
          <cell r="O4178">
            <v>3545.88</v>
          </cell>
          <cell r="P4178">
            <v>9354.1200000000008</v>
          </cell>
          <cell r="Q4178">
            <v>64.5</v>
          </cell>
          <cell r="R4178">
            <v>123</v>
          </cell>
          <cell r="S4178">
            <v>821.1</v>
          </cell>
          <cell r="T4178" t="str">
            <v>Амортизация Водопровод</v>
          </cell>
          <cell r="U4178">
            <v>13000</v>
          </cell>
          <cell r="V4178">
            <v>7</v>
          </cell>
          <cell r="W4178">
            <v>3</v>
          </cell>
          <cell r="X4178">
            <v>4</v>
          </cell>
          <cell r="Y4178">
            <v>42.857142857142854</v>
          </cell>
          <cell r="Z4178">
            <v>5571.4285714285716</v>
          </cell>
          <cell r="AA4178">
            <v>7428.5714285714284</v>
          </cell>
          <cell r="AB4178">
            <v>0.79414968255393648</v>
          </cell>
          <cell r="AC4178">
            <v>-2655.469095054219</v>
          </cell>
          <cell r="AD4178">
            <v>-729.92052362564755</v>
          </cell>
          <cell r="AE4178">
            <v>10244.530904945781</v>
          </cell>
          <cell r="AF4178">
            <v>2815.9594763743526</v>
          </cell>
          <cell r="AG4178">
            <v>128.05663631182227</v>
          </cell>
          <cell r="AH4178">
            <v>154.76190476190476</v>
          </cell>
        </row>
        <row r="4179">
          <cell r="A4179">
            <v>7922</v>
          </cell>
          <cell r="B4179" t="str">
            <v>Холодильник</v>
          </cell>
          <cell r="C4179">
            <v>15</v>
          </cell>
          <cell r="D4179" t="str">
            <v>7</v>
          </cell>
          <cell r="E4179" t="str">
            <v>21.12.05</v>
          </cell>
          <cell r="F4179" t="str">
            <v/>
          </cell>
          <cell r="G4179" t="str">
            <v xml:space="preserve">  .  .</v>
          </cell>
          <cell r="H4179">
            <v>25670</v>
          </cell>
          <cell r="I4179">
            <v>0</v>
          </cell>
          <cell r="J4179">
            <v>0</v>
          </cell>
          <cell r="K4179">
            <v>25670</v>
          </cell>
          <cell r="L4179">
            <v>0</v>
          </cell>
          <cell r="M4179">
            <v>320.88</v>
          </cell>
          <cell r="N4179">
            <v>320.88</v>
          </cell>
          <cell r="O4179">
            <v>7056.14</v>
          </cell>
          <cell r="P4179">
            <v>18613.86</v>
          </cell>
          <cell r="Q4179">
            <v>128.35</v>
          </cell>
          <cell r="R4179">
            <v>123</v>
          </cell>
          <cell r="S4179">
            <v>821.1</v>
          </cell>
          <cell r="T4179" t="str">
            <v>амортизация (канализация)</v>
          </cell>
          <cell r="U4179">
            <v>30000</v>
          </cell>
          <cell r="V4179">
            <v>7</v>
          </cell>
          <cell r="W4179">
            <v>2</v>
          </cell>
          <cell r="X4179">
            <v>5</v>
          </cell>
          <cell r="Y4179">
            <v>28.571428571428569</v>
          </cell>
          <cell r="Z4179">
            <v>8571.4285714285706</v>
          </cell>
          <cell r="AA4179">
            <v>21428.571428571428</v>
          </cell>
          <cell r="AB4179">
            <v>1.1512158911999675</v>
          </cell>
          <cell r="AC4179">
            <v>3881.7119271031661</v>
          </cell>
          <cell r="AD4179">
            <v>1067.0004985317382</v>
          </cell>
          <cell r="AE4179">
            <v>29551.711927103166</v>
          </cell>
          <cell r="AF4179">
            <v>8123.1404985317386</v>
          </cell>
          <cell r="AG4179">
            <v>369.39639908878956</v>
          </cell>
          <cell r="AH4179">
            <v>357.14285714285711</v>
          </cell>
        </row>
        <row r="4180">
          <cell r="A4180">
            <v>8004</v>
          </cell>
          <cell r="B4180" t="str">
            <v>Электросушилка для мерной посуды</v>
          </cell>
          <cell r="C4180">
            <v>10</v>
          </cell>
          <cell r="D4180" t="str">
            <v>10</v>
          </cell>
          <cell r="E4180" t="str">
            <v>31.12.05</v>
          </cell>
          <cell r="F4180" t="str">
            <v/>
          </cell>
          <cell r="G4180" t="str">
            <v xml:space="preserve">  .  .</v>
          </cell>
          <cell r="H4180">
            <v>64521.74</v>
          </cell>
          <cell r="I4180">
            <v>0</v>
          </cell>
          <cell r="J4180">
            <v>0</v>
          </cell>
          <cell r="K4180">
            <v>64521.74</v>
          </cell>
          <cell r="L4180">
            <v>0</v>
          </cell>
          <cell r="M4180">
            <v>537.67999999999995</v>
          </cell>
          <cell r="N4180">
            <v>537.67999999999995</v>
          </cell>
          <cell r="O4180">
            <v>11823.58</v>
          </cell>
          <cell r="P4180">
            <v>52698.16</v>
          </cell>
          <cell r="Q4180">
            <v>322.61</v>
          </cell>
          <cell r="R4180">
            <v>123</v>
          </cell>
          <cell r="S4180">
            <v>935</v>
          </cell>
          <cell r="T4180" t="str">
            <v>амортизация (Очистка воды)</v>
          </cell>
          <cell r="U4180">
            <v>65000</v>
          </cell>
          <cell r="V4180">
            <v>10</v>
          </cell>
          <cell r="W4180">
            <v>2</v>
          </cell>
          <cell r="X4180">
            <v>8</v>
          </cell>
          <cell r="Y4180">
            <v>20</v>
          </cell>
          <cell r="Z4180">
            <v>13000</v>
          </cell>
          <cell r="AA4180">
            <v>52000</v>
          </cell>
          <cell r="AB4180">
            <v>0.98675171960463126</v>
          </cell>
          <cell r="AC4180">
            <v>-854.80210311707924</v>
          </cell>
          <cell r="AD4180">
            <v>-156.64210311707393</v>
          </cell>
          <cell r="AE4180">
            <v>63666.937896882919</v>
          </cell>
          <cell r="AF4180">
            <v>11666.937896882926</v>
          </cell>
          <cell r="AG4180">
            <v>530.55781580735766</v>
          </cell>
          <cell r="AH4180">
            <v>541.66666666666663</v>
          </cell>
        </row>
        <row r="4181">
          <cell r="A4181">
            <v>8005</v>
          </cell>
          <cell r="B4181" t="str">
            <v>Насос К 100-65-200 с эл двиг 30х300 об/мин</v>
          </cell>
          <cell r="C4181">
            <v>12.5</v>
          </cell>
          <cell r="D4181" t="str">
            <v>8</v>
          </cell>
          <cell r="E4181" t="str">
            <v>19.01.06</v>
          </cell>
          <cell r="F4181" t="str">
            <v/>
          </cell>
          <cell r="G4181" t="str">
            <v xml:space="preserve">  .  .</v>
          </cell>
          <cell r="H4181">
            <v>184690</v>
          </cell>
          <cell r="I4181">
            <v>0</v>
          </cell>
          <cell r="J4181">
            <v>0</v>
          </cell>
          <cell r="K4181">
            <v>184690</v>
          </cell>
          <cell r="L4181">
            <v>0</v>
          </cell>
          <cell r="M4181">
            <v>1923.85</v>
          </cell>
          <cell r="N4181">
            <v>1923.85</v>
          </cell>
          <cell r="O4181">
            <v>40381.61</v>
          </cell>
          <cell r="P4181">
            <v>144308.39000000001</v>
          </cell>
          <cell r="Q4181">
            <v>923.45</v>
          </cell>
          <cell r="R4181">
            <v>123</v>
          </cell>
          <cell r="S4181">
            <v>935</v>
          </cell>
          <cell r="T4181" t="str">
            <v>Амортизация Подъем воды</v>
          </cell>
          <cell r="U4181">
            <v>150000</v>
          </cell>
          <cell r="V4181">
            <v>15</v>
          </cell>
          <cell r="W4181">
            <v>9</v>
          </cell>
          <cell r="X4181">
            <v>6</v>
          </cell>
          <cell r="Y4181">
            <v>60</v>
          </cell>
          <cell r="Z4181">
            <v>90000</v>
          </cell>
          <cell r="AA4181">
            <v>60000</v>
          </cell>
          <cell r="AB4181">
            <v>0.41577624142296921</v>
          </cell>
          <cell r="AC4181">
            <v>-107900.28597159182</v>
          </cell>
          <cell r="AD4181">
            <v>-23591.895971591814</v>
          </cell>
          <cell r="AE4181">
            <v>76789.714028408183</v>
          </cell>
          <cell r="AF4181">
            <v>16789.714028408187</v>
          </cell>
          <cell r="AG4181">
            <v>799.89285446258521</v>
          </cell>
          <cell r="AH4181">
            <v>833.33333333333337</v>
          </cell>
        </row>
        <row r="4182">
          <cell r="A4182">
            <v>8006</v>
          </cell>
          <cell r="B4182" t="str">
            <v>Насос К 100-65-200 с эл двиг 30х300 об/мин</v>
          </cell>
          <cell r="C4182">
            <v>12.5</v>
          </cell>
          <cell r="D4182" t="str">
            <v>8</v>
          </cell>
          <cell r="E4182" t="str">
            <v>19.01.06</v>
          </cell>
          <cell r="F4182" t="str">
            <v/>
          </cell>
          <cell r="G4182" t="str">
            <v xml:space="preserve">  .  .</v>
          </cell>
          <cell r="H4182">
            <v>184690</v>
          </cell>
          <cell r="I4182">
            <v>0</v>
          </cell>
          <cell r="J4182">
            <v>0</v>
          </cell>
          <cell r="K4182">
            <v>184690</v>
          </cell>
          <cell r="L4182">
            <v>0</v>
          </cell>
          <cell r="M4182">
            <v>1923.85</v>
          </cell>
          <cell r="N4182">
            <v>1923.85</v>
          </cell>
          <cell r="O4182">
            <v>40381.61</v>
          </cell>
          <cell r="P4182">
            <v>144308.39000000001</v>
          </cell>
          <cell r="Q4182">
            <v>923.45</v>
          </cell>
          <cell r="R4182">
            <v>123</v>
          </cell>
          <cell r="S4182">
            <v>935</v>
          </cell>
          <cell r="T4182" t="str">
            <v>Амортизация Подъем воды</v>
          </cell>
          <cell r="U4182">
            <v>150000</v>
          </cell>
          <cell r="V4182">
            <v>15</v>
          </cell>
          <cell r="W4182">
            <v>9</v>
          </cell>
          <cell r="X4182">
            <v>6</v>
          </cell>
          <cell r="Y4182">
            <v>60</v>
          </cell>
          <cell r="Z4182">
            <v>90000</v>
          </cell>
          <cell r="AA4182">
            <v>60000</v>
          </cell>
          <cell r="AB4182">
            <v>0.41577624142296921</v>
          </cell>
          <cell r="AC4182">
            <v>-107900.28597159182</v>
          </cell>
          <cell r="AD4182">
            <v>-23591.895971591814</v>
          </cell>
          <cell r="AE4182">
            <v>76789.714028408183</v>
          </cell>
          <cell r="AF4182">
            <v>16789.714028408187</v>
          </cell>
          <cell r="AG4182">
            <v>799.89285446258521</v>
          </cell>
          <cell r="AH4182">
            <v>833.33333333333337</v>
          </cell>
        </row>
        <row r="4183">
          <cell r="A4183">
            <v>8007</v>
          </cell>
          <cell r="B4183" t="str">
            <v>Коллектор от отвала к 30 мкр д 400 мм</v>
          </cell>
          <cell r="C4183">
            <v>4</v>
          </cell>
          <cell r="D4183" t="str">
            <v>25</v>
          </cell>
          <cell r="E4183" t="str">
            <v>25.03.06</v>
          </cell>
          <cell r="F4183" t="str">
            <v/>
          </cell>
          <cell r="G4183" t="str">
            <v xml:space="preserve">  .  .</v>
          </cell>
          <cell r="H4183">
            <v>13180767.33</v>
          </cell>
          <cell r="I4183">
            <v>0</v>
          </cell>
          <cell r="J4183">
            <v>0</v>
          </cell>
          <cell r="K4183">
            <v>13180767.33</v>
          </cell>
          <cell r="L4183">
            <v>0</v>
          </cell>
          <cell r="M4183">
            <v>43935.89</v>
          </cell>
          <cell r="N4183">
            <v>43935.89</v>
          </cell>
          <cell r="O4183">
            <v>821662.57</v>
          </cell>
          <cell r="P4183">
            <v>12359104.76</v>
          </cell>
          <cell r="Q4183">
            <v>65903.839999999997</v>
          </cell>
          <cell r="R4183">
            <v>123</v>
          </cell>
          <cell r="S4183">
            <v>935</v>
          </cell>
          <cell r="T4183" t="str">
            <v>Амортизация (канализация)</v>
          </cell>
          <cell r="U4183">
            <v>20511000</v>
          </cell>
          <cell r="V4183">
            <v>60</v>
          </cell>
          <cell r="W4183">
            <v>20</v>
          </cell>
          <cell r="X4183">
            <v>40</v>
          </cell>
          <cell r="Y4183">
            <v>33.333333333333329</v>
          </cell>
          <cell r="Z4183">
            <v>6836999.9999999981</v>
          </cell>
          <cell r="AA4183">
            <v>13674000.000000002</v>
          </cell>
          <cell r="AB4183">
            <v>1.1063908159639229</v>
          </cell>
          <cell r="AC4183">
            <v>1402312.5912693162</v>
          </cell>
          <cell r="AD4183">
            <v>87417.351269313833</v>
          </cell>
          <cell r="AE4183">
            <v>14583079.921269316</v>
          </cell>
          <cell r="AF4183">
            <v>909079.92126931378</v>
          </cell>
          <cell r="AG4183">
            <v>48610.26640423105</v>
          </cell>
          <cell r="AH4183">
            <v>28487.5</v>
          </cell>
        </row>
        <row r="4184">
          <cell r="A4184">
            <v>8008</v>
          </cell>
          <cell r="B4184" t="str">
            <v>Детектор валют ППН</v>
          </cell>
          <cell r="C4184">
            <v>7</v>
          </cell>
          <cell r="D4184" t="str">
            <v>14</v>
          </cell>
          <cell r="E4184" t="str">
            <v>22.02.06</v>
          </cell>
          <cell r="F4184" t="str">
            <v/>
          </cell>
          <cell r="G4184" t="str">
            <v xml:space="preserve">  .  .</v>
          </cell>
          <cell r="H4184">
            <v>13913.05</v>
          </cell>
          <cell r="I4184">
            <v>0</v>
          </cell>
          <cell r="J4184">
            <v>0</v>
          </cell>
          <cell r="K4184">
            <v>13913.05</v>
          </cell>
          <cell r="L4184">
            <v>0</v>
          </cell>
          <cell r="M4184">
            <v>81.16</v>
          </cell>
          <cell r="N4184">
            <v>81.16</v>
          </cell>
          <cell r="O4184">
            <v>1055.08</v>
          </cell>
          <cell r="P4184">
            <v>12857.97</v>
          </cell>
          <cell r="Q4184">
            <v>69.569999999999993</v>
          </cell>
          <cell r="R4184">
            <v>125</v>
          </cell>
          <cell r="S4184">
            <v>821.1</v>
          </cell>
          <cell r="T4184" t="str">
            <v>амортизация (канализация)</v>
          </cell>
          <cell r="U4184">
            <v>11800</v>
          </cell>
          <cell r="V4184">
            <v>16</v>
          </cell>
          <cell r="W4184">
            <v>15</v>
          </cell>
          <cell r="X4184">
            <v>1</v>
          </cell>
          <cell r="Y4184">
            <v>93.75</v>
          </cell>
          <cell r="Z4184">
            <v>11062.5</v>
          </cell>
          <cell r="AA4184">
            <v>737.5</v>
          </cell>
          <cell r="AB4184">
            <v>5.7357421117019254E-2</v>
          </cell>
          <cell r="AC4184">
            <v>-13115.033332127854</v>
          </cell>
          <cell r="AD4184">
            <v>-994.56333212785523</v>
          </cell>
          <cell r="AE4184">
            <v>798.01666787214526</v>
          </cell>
          <cell r="AF4184">
            <v>60.516667872144694</v>
          </cell>
          <cell r="AG4184">
            <v>4.6550972292541806</v>
          </cell>
          <cell r="AH4184">
            <v>61.458333333333336</v>
          </cell>
        </row>
        <row r="4185">
          <cell r="A4185">
            <v>8009</v>
          </cell>
          <cell r="B4185" t="str">
            <v>эл двигатель А 11кВт 1500 об/мин</v>
          </cell>
          <cell r="C4185">
            <v>10</v>
          </cell>
          <cell r="D4185" t="str">
            <v>10</v>
          </cell>
          <cell r="E4185" t="str">
            <v>22.02.06</v>
          </cell>
          <cell r="F4185" t="str">
            <v/>
          </cell>
          <cell r="G4185" t="str">
            <v xml:space="preserve">  .  .</v>
          </cell>
          <cell r="H4185">
            <v>40000</v>
          </cell>
          <cell r="I4185">
            <v>0</v>
          </cell>
          <cell r="J4185">
            <v>0</v>
          </cell>
          <cell r="K4185">
            <v>40000</v>
          </cell>
          <cell r="L4185">
            <v>0</v>
          </cell>
          <cell r="M4185">
            <v>333.33</v>
          </cell>
          <cell r="N4185">
            <v>333.33</v>
          </cell>
          <cell r="O4185">
            <v>6663.28</v>
          </cell>
          <cell r="P4185">
            <v>33336.720000000001</v>
          </cell>
          <cell r="Q4185">
            <v>200</v>
          </cell>
          <cell r="R4185">
            <v>123</v>
          </cell>
          <cell r="S4185">
            <v>935</v>
          </cell>
          <cell r="T4185" t="str">
            <v>Амортизация Перекачка сточной жидкости</v>
          </cell>
          <cell r="U4185">
            <v>33000</v>
          </cell>
          <cell r="V4185">
            <v>19</v>
          </cell>
          <cell r="W4185">
            <v>11</v>
          </cell>
          <cell r="X4185">
            <v>8</v>
          </cell>
          <cell r="Y4185">
            <v>57.894736842105267</v>
          </cell>
          <cell r="Z4185">
            <v>19105.263157894737</v>
          </cell>
          <cell r="AA4185">
            <v>13894.736842105263</v>
          </cell>
          <cell r="AB4185">
            <v>0.41679975840770367</v>
          </cell>
          <cell r="AC4185">
            <v>-23328.009663691853</v>
          </cell>
          <cell r="AD4185">
            <v>-3886.026505797116</v>
          </cell>
          <cell r="AE4185">
            <v>16671.990336308147</v>
          </cell>
          <cell r="AF4185">
            <v>2777.2534942028838</v>
          </cell>
          <cell r="AG4185">
            <v>138.93325280256786</v>
          </cell>
          <cell r="AH4185">
            <v>144.73684210526315</v>
          </cell>
        </row>
        <row r="4186">
          <cell r="A4186">
            <v>8010</v>
          </cell>
          <cell r="B4186" t="str">
            <v>Диспенсер напольный 28 LB</v>
          </cell>
          <cell r="C4186">
            <v>7</v>
          </cell>
          <cell r="D4186" t="str">
            <v>14</v>
          </cell>
          <cell r="E4186" t="str">
            <v>22.02.06</v>
          </cell>
          <cell r="F4186" t="str">
            <v/>
          </cell>
          <cell r="G4186" t="str">
            <v xml:space="preserve">  .  .</v>
          </cell>
          <cell r="H4186">
            <v>30434.78</v>
          </cell>
          <cell r="I4186">
            <v>0</v>
          </cell>
          <cell r="J4186">
            <v>0</v>
          </cell>
          <cell r="K4186">
            <v>30434.78</v>
          </cell>
          <cell r="L4186">
            <v>0</v>
          </cell>
          <cell r="M4186">
            <v>177.54</v>
          </cell>
          <cell r="N4186">
            <v>177.54</v>
          </cell>
          <cell r="O4186">
            <v>3549.02</v>
          </cell>
          <cell r="P4186">
            <v>26885.759999999998</v>
          </cell>
          <cell r="Q4186">
            <v>152.16999999999999</v>
          </cell>
          <cell r="R4186">
            <v>125</v>
          </cell>
          <cell r="S4186">
            <v>821.1</v>
          </cell>
          <cell r="T4186" t="str">
            <v>Амортизация Водопровод</v>
          </cell>
          <cell r="U4186">
            <v>50000</v>
          </cell>
          <cell r="V4186">
            <v>16</v>
          </cell>
          <cell r="W4186">
            <v>15</v>
          </cell>
          <cell r="X4186">
            <v>1</v>
          </cell>
          <cell r="Y4186">
            <v>93.75</v>
          </cell>
          <cell r="Z4186">
            <v>46875</v>
          </cell>
          <cell r="AA4186">
            <v>3125</v>
          </cell>
          <cell r="AB4186">
            <v>0.11623253350472519</v>
          </cell>
          <cell r="AC4186">
            <v>-26897.268413941059</v>
          </cell>
          <cell r="AD4186">
            <v>-3136.5084139410601</v>
          </cell>
          <cell r="AE4186">
            <v>3537.5115860589394</v>
          </cell>
          <cell r="AF4186">
            <v>412.51158605893988</v>
          </cell>
          <cell r="AG4186">
            <v>20.635484252010482</v>
          </cell>
          <cell r="AH4186">
            <v>260.41666666666669</v>
          </cell>
        </row>
        <row r="4187">
          <cell r="A4187">
            <v>8011</v>
          </cell>
          <cell r="B4187" t="str">
            <v>Диспенсер напольный 28 LB</v>
          </cell>
          <cell r="C4187">
            <v>7</v>
          </cell>
          <cell r="D4187" t="str">
            <v>14</v>
          </cell>
          <cell r="E4187" t="str">
            <v>22.02.06</v>
          </cell>
          <cell r="F4187" t="str">
            <v/>
          </cell>
          <cell r="G4187" t="str">
            <v xml:space="preserve">  .  .</v>
          </cell>
          <cell r="H4187">
            <v>30434.78</v>
          </cell>
          <cell r="I4187">
            <v>0</v>
          </cell>
          <cell r="J4187">
            <v>0</v>
          </cell>
          <cell r="K4187">
            <v>30434.78</v>
          </cell>
          <cell r="L4187">
            <v>0</v>
          </cell>
          <cell r="M4187">
            <v>177.54</v>
          </cell>
          <cell r="N4187">
            <v>177.54</v>
          </cell>
          <cell r="O4187">
            <v>3549.02</v>
          </cell>
          <cell r="P4187">
            <v>26885.759999999998</v>
          </cell>
          <cell r="Q4187">
            <v>152.16999999999999</v>
          </cell>
          <cell r="R4187">
            <v>125</v>
          </cell>
          <cell r="S4187">
            <v>821.1</v>
          </cell>
          <cell r="T4187" t="str">
            <v>Амортизация Водопровод</v>
          </cell>
          <cell r="U4187">
            <v>50000</v>
          </cell>
          <cell r="V4187">
            <v>16</v>
          </cell>
          <cell r="W4187">
            <v>15</v>
          </cell>
          <cell r="X4187">
            <v>1</v>
          </cell>
          <cell r="Y4187">
            <v>93.75</v>
          </cell>
          <cell r="Z4187">
            <v>46875</v>
          </cell>
          <cell r="AA4187">
            <v>3125</v>
          </cell>
          <cell r="AB4187">
            <v>0.11623253350472519</v>
          </cell>
          <cell r="AC4187">
            <v>-26897.268413941059</v>
          </cell>
          <cell r="AD4187">
            <v>-3136.5084139410601</v>
          </cell>
          <cell r="AE4187">
            <v>3537.5115860589394</v>
          </cell>
          <cell r="AF4187">
            <v>412.51158605893988</v>
          </cell>
          <cell r="AG4187">
            <v>20.635484252010482</v>
          </cell>
          <cell r="AH4187">
            <v>260.41666666666669</v>
          </cell>
        </row>
        <row r="4188">
          <cell r="A4188">
            <v>8012</v>
          </cell>
          <cell r="B4188" t="str">
            <v>Сейф BSD-340</v>
          </cell>
          <cell r="C4188">
            <v>8</v>
          </cell>
          <cell r="D4188" t="str">
            <v>13</v>
          </cell>
          <cell r="E4188" t="str">
            <v>22.02.06</v>
          </cell>
          <cell r="F4188" t="str">
            <v/>
          </cell>
          <cell r="G4188" t="str">
            <v xml:space="preserve">  .  .</v>
          </cell>
          <cell r="H4188">
            <v>22907.83</v>
          </cell>
          <cell r="I4188">
            <v>0</v>
          </cell>
          <cell r="J4188">
            <v>0</v>
          </cell>
          <cell r="K4188">
            <v>22907.83</v>
          </cell>
          <cell r="L4188">
            <v>0</v>
          </cell>
          <cell r="M4188">
            <v>152.72</v>
          </cell>
          <cell r="N4188">
            <v>152.72</v>
          </cell>
          <cell r="O4188">
            <v>3052.88</v>
          </cell>
          <cell r="P4188">
            <v>19854.95</v>
          </cell>
          <cell r="Q4188">
            <v>114.54</v>
          </cell>
          <cell r="R4188">
            <v>125</v>
          </cell>
          <cell r="S4188">
            <v>935</v>
          </cell>
          <cell r="T4188" t="str">
            <v>амортизация (Очистка воды)</v>
          </cell>
          <cell r="U4188">
            <v>30000</v>
          </cell>
          <cell r="V4188">
            <v>15</v>
          </cell>
          <cell r="W4188">
            <v>14</v>
          </cell>
          <cell r="X4188">
            <v>1</v>
          </cell>
          <cell r="Y4188">
            <v>93.333333333333329</v>
          </cell>
          <cell r="Z4188">
            <v>28000</v>
          </cell>
          <cell r="AA4188">
            <v>2000</v>
          </cell>
          <cell r="AB4188">
            <v>0.10073054830155703</v>
          </cell>
          <cell r="AC4188">
            <v>-20600.311723701143</v>
          </cell>
          <cell r="AD4188">
            <v>-2745.3617237011426</v>
          </cell>
          <cell r="AE4188">
            <v>2307.5182762988588</v>
          </cell>
          <cell r="AF4188">
            <v>307.51827629885747</v>
          </cell>
          <cell r="AG4188">
            <v>15.383455175325727</v>
          </cell>
          <cell r="AH4188">
            <v>166.66666666666666</v>
          </cell>
        </row>
        <row r="4189">
          <cell r="A4189">
            <v>8013</v>
          </cell>
          <cell r="B4189" t="str">
            <v>Насос Андижанец</v>
          </cell>
          <cell r="C4189">
            <v>15</v>
          </cell>
          <cell r="D4189" t="str">
            <v>7</v>
          </cell>
          <cell r="E4189" t="str">
            <v>27.02.06</v>
          </cell>
          <cell r="F4189" t="str">
            <v/>
          </cell>
          <cell r="G4189" t="str">
            <v xml:space="preserve">  .  .</v>
          </cell>
          <cell r="H4189">
            <v>79200</v>
          </cell>
          <cell r="I4189">
            <v>0</v>
          </cell>
          <cell r="J4189">
            <v>0</v>
          </cell>
          <cell r="K4189">
            <v>79200</v>
          </cell>
          <cell r="L4189">
            <v>0</v>
          </cell>
          <cell r="M4189">
            <v>990</v>
          </cell>
          <cell r="N4189">
            <v>990</v>
          </cell>
          <cell r="O4189">
            <v>19790.099999999999</v>
          </cell>
          <cell r="P4189">
            <v>59409.9</v>
          </cell>
          <cell r="Q4189">
            <v>396</v>
          </cell>
          <cell r="R4189">
            <v>123</v>
          </cell>
          <cell r="S4189">
            <v>935</v>
          </cell>
          <cell r="T4189" t="str">
            <v>Амортизация (водопровод)</v>
          </cell>
          <cell r="U4189">
            <v>120000</v>
          </cell>
          <cell r="V4189">
            <v>13</v>
          </cell>
          <cell r="W4189">
            <v>8</v>
          </cell>
          <cell r="X4189">
            <v>5</v>
          </cell>
          <cell r="Y4189">
            <v>61.53846153846154</v>
          </cell>
          <cell r="Z4189">
            <v>73846.153846153844</v>
          </cell>
          <cell r="AA4189">
            <v>46153.846153846156</v>
          </cell>
          <cell r="AB4189">
            <v>0.7768712984510352</v>
          </cell>
          <cell r="AC4189">
            <v>-17671.793162678012</v>
          </cell>
          <cell r="AD4189">
            <v>-4415.7393165241683</v>
          </cell>
          <cell r="AE4189">
            <v>61528.206837321988</v>
          </cell>
          <cell r="AF4189">
            <v>15374.36068347583</v>
          </cell>
          <cell r="AG4189">
            <v>769.10258546652483</v>
          </cell>
          <cell r="AH4189">
            <v>769.23076923076917</v>
          </cell>
        </row>
        <row r="4190">
          <cell r="A4190">
            <v>8014</v>
          </cell>
          <cell r="B4190" t="str">
            <v>Насос Андижанец</v>
          </cell>
          <cell r="C4190">
            <v>15</v>
          </cell>
          <cell r="D4190" t="str">
            <v>7</v>
          </cell>
          <cell r="E4190" t="str">
            <v>27.02.06</v>
          </cell>
          <cell r="F4190" t="str">
            <v/>
          </cell>
          <cell r="G4190" t="str">
            <v xml:space="preserve">  .  .</v>
          </cell>
          <cell r="H4190">
            <v>97000</v>
          </cell>
          <cell r="I4190">
            <v>0</v>
          </cell>
          <cell r="J4190">
            <v>0</v>
          </cell>
          <cell r="K4190">
            <v>97000</v>
          </cell>
          <cell r="L4190">
            <v>0</v>
          </cell>
          <cell r="M4190">
            <v>1212.5</v>
          </cell>
          <cell r="N4190">
            <v>1212.5</v>
          </cell>
          <cell r="O4190">
            <v>24237.88</v>
          </cell>
          <cell r="P4190">
            <v>72762.12</v>
          </cell>
          <cell r="Q4190">
            <v>485</v>
          </cell>
          <cell r="R4190">
            <v>123</v>
          </cell>
          <cell r="S4190">
            <v>935</v>
          </cell>
          <cell r="T4190" t="str">
            <v>Амортизация (водопровод)</v>
          </cell>
          <cell r="U4190">
            <v>120000</v>
          </cell>
          <cell r="V4190">
            <v>13</v>
          </cell>
          <cell r="W4190">
            <v>8</v>
          </cell>
          <cell r="X4190">
            <v>5</v>
          </cell>
          <cell r="Y4190">
            <v>61.53846153846154</v>
          </cell>
          <cell r="Z4190">
            <v>73846.153846153844</v>
          </cell>
          <cell r="AA4190">
            <v>46153.846153846156</v>
          </cell>
          <cell r="AB4190">
            <v>0.63431145428206548</v>
          </cell>
          <cell r="AC4190">
            <v>-35471.788934639648</v>
          </cell>
          <cell r="AD4190">
            <v>-8863.5150884858103</v>
          </cell>
          <cell r="AE4190">
            <v>61528.211065360352</v>
          </cell>
          <cell r="AF4190">
            <v>15374.364911514191</v>
          </cell>
          <cell r="AG4190">
            <v>769.10263831700433</v>
          </cell>
          <cell r="AH4190">
            <v>769.23076923076917</v>
          </cell>
        </row>
        <row r="4191">
          <cell r="A4191">
            <v>8015</v>
          </cell>
          <cell r="B4191" t="str">
            <v>Насос Гном 25-20</v>
          </cell>
          <cell r="C4191">
            <v>20</v>
          </cell>
          <cell r="D4191" t="str">
            <v>5</v>
          </cell>
          <cell r="E4191" t="str">
            <v>27.02.06</v>
          </cell>
          <cell r="F4191" t="str">
            <v/>
          </cell>
          <cell r="G4191" t="str">
            <v xml:space="preserve">  .  .</v>
          </cell>
          <cell r="H4191">
            <v>46460.87</v>
          </cell>
          <cell r="I4191">
            <v>0</v>
          </cell>
          <cell r="J4191">
            <v>0</v>
          </cell>
          <cell r="K4191">
            <v>46460.87</v>
          </cell>
          <cell r="L4191">
            <v>0</v>
          </cell>
          <cell r="M4191">
            <v>774.35</v>
          </cell>
          <cell r="N4191">
            <v>774.35</v>
          </cell>
          <cell r="O4191">
            <v>15479.26</v>
          </cell>
          <cell r="P4191">
            <v>30981.61</v>
          </cell>
          <cell r="Q4191">
            <v>232.3</v>
          </cell>
          <cell r="R4191">
            <v>123</v>
          </cell>
          <cell r="S4191">
            <v>935</v>
          </cell>
          <cell r="T4191" t="str">
            <v>Амортизация Очистка сточной жидкости</v>
          </cell>
          <cell r="U4191">
            <v>25600</v>
          </cell>
          <cell r="V4191">
            <v>10</v>
          </cell>
          <cell r="W4191">
            <v>6</v>
          </cell>
          <cell r="X4191">
            <v>4</v>
          </cell>
          <cell r="Y4191">
            <v>60</v>
          </cell>
          <cell r="Z4191">
            <v>15360</v>
          </cell>
          <cell r="AA4191">
            <v>10240</v>
          </cell>
          <cell r="AB4191">
            <v>0.3305186528395393</v>
          </cell>
          <cell r="AC4191">
            <v>-31104.685837847035</v>
          </cell>
          <cell r="AD4191">
            <v>-10363.075837847033</v>
          </cell>
          <cell r="AE4191">
            <v>15356.184162152967</v>
          </cell>
          <cell r="AF4191">
            <v>5116.1841621529675</v>
          </cell>
          <cell r="AG4191">
            <v>255.93640270254943</v>
          </cell>
          <cell r="AH4191">
            <v>213.33333333333334</v>
          </cell>
        </row>
        <row r="4192">
          <cell r="A4192">
            <v>8017</v>
          </cell>
          <cell r="B4192" t="str">
            <v>Компьютер М/В Biostar U8668, CPU Intel Celeron</v>
          </cell>
          <cell r="C4192">
            <v>30</v>
          </cell>
          <cell r="D4192" t="str">
            <v>3</v>
          </cell>
          <cell r="E4192" t="str">
            <v>15.03.06</v>
          </cell>
          <cell r="F4192" t="str">
            <v/>
          </cell>
          <cell r="G4192" t="str">
            <v xml:space="preserve">  .  .</v>
          </cell>
          <cell r="H4192">
            <v>71913.039999999994</v>
          </cell>
          <cell r="I4192">
            <v>0</v>
          </cell>
          <cell r="J4192">
            <v>0</v>
          </cell>
          <cell r="K4192">
            <v>71913.039999999994</v>
          </cell>
          <cell r="L4192">
            <v>0</v>
          </cell>
          <cell r="M4192">
            <v>1797.83</v>
          </cell>
          <cell r="N4192">
            <v>1797.83</v>
          </cell>
          <cell r="O4192">
            <v>34149.78</v>
          </cell>
          <cell r="P4192">
            <v>37763.26</v>
          </cell>
          <cell r="Q4192">
            <v>359.57</v>
          </cell>
          <cell r="R4192">
            <v>123</v>
          </cell>
          <cell r="S4192">
            <v>821.1</v>
          </cell>
          <cell r="T4192" t="str">
            <v>Амортизация Водопровод</v>
          </cell>
          <cell r="U4192">
            <v>55000</v>
          </cell>
          <cell r="V4192">
            <v>3</v>
          </cell>
          <cell r="W4192">
            <v>2</v>
          </cell>
          <cell r="X4192">
            <v>1</v>
          </cell>
          <cell r="Y4192">
            <v>66.666666666666657</v>
          </cell>
          <cell r="Z4192">
            <v>36666.666666666657</v>
          </cell>
          <cell r="AA4192">
            <v>18333.333333333343</v>
          </cell>
          <cell r="AB4192">
            <v>0.48548068501854297</v>
          </cell>
          <cell r="AC4192">
            <v>-37000.648079034116</v>
          </cell>
          <cell r="AD4192">
            <v>-17570.72141236746</v>
          </cell>
          <cell r="AE4192">
            <v>34912.391920965878</v>
          </cell>
          <cell r="AF4192">
            <v>16579.058587632539</v>
          </cell>
          <cell r="AG4192">
            <v>872.80979802414697</v>
          </cell>
          <cell r="AH4192">
            <v>1527.7777777777776</v>
          </cell>
        </row>
        <row r="4193">
          <cell r="A4193">
            <v>8018</v>
          </cell>
          <cell r="B4193" t="str">
            <v>Шкаф плательный KSU 19/7</v>
          </cell>
          <cell r="C4193">
            <v>8</v>
          </cell>
          <cell r="D4193" t="str">
            <v>13</v>
          </cell>
          <cell r="E4193" t="str">
            <v>15.03.06</v>
          </cell>
          <cell r="F4193" t="str">
            <v/>
          </cell>
          <cell r="G4193" t="str">
            <v xml:space="preserve">  .  .</v>
          </cell>
          <cell r="H4193">
            <v>18782.61</v>
          </cell>
          <cell r="I4193">
            <v>0</v>
          </cell>
          <cell r="J4193">
            <v>0</v>
          </cell>
          <cell r="K4193">
            <v>18782.61</v>
          </cell>
          <cell r="L4193">
            <v>0</v>
          </cell>
          <cell r="M4193">
            <v>125.22</v>
          </cell>
          <cell r="N4193">
            <v>125.22</v>
          </cell>
          <cell r="O4193">
            <v>2378.5500000000002</v>
          </cell>
          <cell r="P4193">
            <v>16404.060000000001</v>
          </cell>
          <cell r="Q4193">
            <v>93.91</v>
          </cell>
          <cell r="R4193">
            <v>125</v>
          </cell>
          <cell r="S4193">
            <v>821.1</v>
          </cell>
          <cell r="T4193" t="str">
            <v>Амортизация Водопровод</v>
          </cell>
          <cell r="U4193">
            <v>18000</v>
          </cell>
          <cell r="V4193">
            <v>13</v>
          </cell>
          <cell r="W4193">
            <v>2</v>
          </cell>
          <cell r="X4193">
            <v>11</v>
          </cell>
          <cell r="Y4193">
            <v>15.384615384615385</v>
          </cell>
          <cell r="Z4193">
            <v>2769.2307692307695</v>
          </cell>
          <cell r="AA4193">
            <v>15230.76923076923</v>
          </cell>
          <cell r="AB4193">
            <v>0.92847558657851958</v>
          </cell>
          <cell r="AC4193">
            <v>-1343.4151627744322</v>
          </cell>
          <cell r="AD4193">
            <v>-170.12439354366234</v>
          </cell>
          <cell r="AE4193">
            <v>17439.194837225568</v>
          </cell>
          <cell r="AF4193">
            <v>2208.4256064563378</v>
          </cell>
          <cell r="AG4193">
            <v>116.26129891483713</v>
          </cell>
          <cell r="AH4193">
            <v>115.38461538461537</v>
          </cell>
        </row>
        <row r="4194">
          <cell r="A4194">
            <v>8019</v>
          </cell>
          <cell r="B4194" t="str">
            <v>Нивелир</v>
          </cell>
          <cell r="C4194">
            <v>10</v>
          </cell>
          <cell r="D4194" t="str">
            <v>10</v>
          </cell>
          <cell r="E4194" t="str">
            <v>15.03.06</v>
          </cell>
          <cell r="F4194" t="str">
            <v/>
          </cell>
          <cell r="G4194" t="str">
            <v xml:space="preserve">  .  .</v>
          </cell>
          <cell r="H4194">
            <v>56521.74</v>
          </cell>
          <cell r="I4194">
            <v>0</v>
          </cell>
          <cell r="J4194">
            <v>0</v>
          </cell>
          <cell r="K4194">
            <v>56521.74</v>
          </cell>
          <cell r="L4194">
            <v>0</v>
          </cell>
          <cell r="M4194">
            <v>471.01</v>
          </cell>
          <cell r="N4194">
            <v>471.01</v>
          </cell>
          <cell r="O4194">
            <v>8946.84</v>
          </cell>
          <cell r="P4194">
            <v>47574.9</v>
          </cell>
          <cell r="Q4194">
            <v>282.61</v>
          </cell>
          <cell r="R4194">
            <v>125</v>
          </cell>
          <cell r="S4194">
            <v>935</v>
          </cell>
          <cell r="T4194" t="str">
            <v>Амортизация Перекачка сточной жидкости</v>
          </cell>
          <cell r="U4194">
            <v>43000</v>
          </cell>
          <cell r="V4194">
            <v>15</v>
          </cell>
          <cell r="W4194">
            <v>11</v>
          </cell>
          <cell r="X4194">
            <v>4</v>
          </cell>
          <cell r="Y4194">
            <v>73.333333333333329</v>
          </cell>
          <cell r="Z4194">
            <v>31533.333333333332</v>
          </cell>
          <cell r="AA4194">
            <v>11466.666666666668</v>
          </cell>
          <cell r="AB4194">
            <v>0.2410234528431309</v>
          </cell>
          <cell r="AC4194">
            <v>-42898.675064498297</v>
          </cell>
          <cell r="AD4194">
            <v>-6790.4417311649631</v>
          </cell>
          <cell r="AE4194">
            <v>13623.064935501701</v>
          </cell>
          <cell r="AF4194">
            <v>2156.398268835037</v>
          </cell>
          <cell r="AG4194">
            <v>113.52554112918084</v>
          </cell>
          <cell r="AH4194">
            <v>238.88888888888889</v>
          </cell>
        </row>
        <row r="4195">
          <cell r="A4195">
            <v>8020</v>
          </cell>
          <cell r="B4195" t="str">
            <v>Сварочный аппарат</v>
          </cell>
          <cell r="C4195">
            <v>10</v>
          </cell>
          <cell r="D4195" t="str">
            <v>10</v>
          </cell>
          <cell r="E4195" t="str">
            <v>17.03.06</v>
          </cell>
          <cell r="F4195" t="str">
            <v/>
          </cell>
          <cell r="G4195" t="str">
            <v xml:space="preserve">  .  .</v>
          </cell>
          <cell r="H4195">
            <v>18150</v>
          </cell>
          <cell r="I4195">
            <v>0</v>
          </cell>
          <cell r="J4195">
            <v>0</v>
          </cell>
          <cell r="K4195">
            <v>18150</v>
          </cell>
          <cell r="L4195">
            <v>0</v>
          </cell>
          <cell r="M4195">
            <v>151.25</v>
          </cell>
          <cell r="N4195">
            <v>151.25</v>
          </cell>
          <cell r="O4195">
            <v>2872.99</v>
          </cell>
          <cell r="P4195">
            <v>15277.01</v>
          </cell>
          <cell r="Q4195">
            <v>90.75</v>
          </cell>
          <cell r="R4195">
            <v>123</v>
          </cell>
          <cell r="S4195">
            <v>935</v>
          </cell>
          <cell r="T4195" t="str">
            <v>Амортизация (водопровод)</v>
          </cell>
          <cell r="U4195">
            <v>60000</v>
          </cell>
          <cell r="V4195">
            <v>19</v>
          </cell>
          <cell r="W4195">
            <v>11</v>
          </cell>
          <cell r="X4195">
            <v>8</v>
          </cell>
          <cell r="Y4195">
            <v>57.894736842105267</v>
          </cell>
          <cell r="Z4195">
            <v>34736.84210526316</v>
          </cell>
          <cell r="AA4195">
            <v>25263.15789473684</v>
          </cell>
          <cell r="AB4195">
            <v>1.653671621262069</v>
          </cell>
          <cell r="AC4195">
            <v>11864.139925906551</v>
          </cell>
          <cell r="AD4195">
            <v>1877.9920311697115</v>
          </cell>
          <cell r="AE4195">
            <v>30014.139925906551</v>
          </cell>
          <cell r="AF4195">
            <v>4750.9820311697113</v>
          </cell>
          <cell r="AG4195">
            <v>250.11783271588794</v>
          </cell>
          <cell r="AH4195">
            <v>263.15789473684214</v>
          </cell>
        </row>
        <row r="4196">
          <cell r="A4196">
            <v>8021</v>
          </cell>
          <cell r="B4196" t="str">
            <v>Магнитола МР-3 в комплекте с колонками</v>
          </cell>
          <cell r="C4196">
            <v>25</v>
          </cell>
          <cell r="D4196" t="str">
            <v>4</v>
          </cell>
          <cell r="E4196" t="str">
            <v>21.03.06</v>
          </cell>
          <cell r="F4196" t="str">
            <v/>
          </cell>
          <cell r="G4196" t="str">
            <v xml:space="preserve">  .  .</v>
          </cell>
          <cell r="H4196">
            <v>33739.129999999997</v>
          </cell>
          <cell r="I4196">
            <v>0</v>
          </cell>
          <cell r="J4196">
            <v>0</v>
          </cell>
          <cell r="K4196">
            <v>33739.129999999997</v>
          </cell>
          <cell r="L4196">
            <v>0</v>
          </cell>
          <cell r="M4196">
            <v>702.9</v>
          </cell>
          <cell r="N4196">
            <v>702.9</v>
          </cell>
          <cell r="O4196">
            <v>13351.58</v>
          </cell>
          <cell r="P4196">
            <v>20387.55</v>
          </cell>
          <cell r="Q4196">
            <v>168.7</v>
          </cell>
          <cell r="R4196">
            <v>123</v>
          </cell>
          <cell r="S4196">
            <v>935</v>
          </cell>
          <cell r="T4196" t="str">
            <v>Амортизация (водопровод)</v>
          </cell>
          <cell r="U4196">
            <v>30000</v>
          </cell>
          <cell r="V4196">
            <v>6</v>
          </cell>
          <cell r="W4196">
            <v>5</v>
          </cell>
          <cell r="X4196">
            <v>1</v>
          </cell>
          <cell r="Y4196">
            <v>83.333333333333343</v>
          </cell>
          <cell r="Z4196">
            <v>25000</v>
          </cell>
          <cell r="AA4196">
            <v>5000</v>
          </cell>
          <cell r="AB4196">
            <v>0.24524771245196211</v>
          </cell>
          <cell r="AC4196">
            <v>-25464.685547380628</v>
          </cell>
          <cell r="AD4196">
            <v>-10077.135547380632</v>
          </cell>
          <cell r="AE4196">
            <v>8274.4444526193693</v>
          </cell>
          <cell r="AF4196">
            <v>3274.4444526193674</v>
          </cell>
          <cell r="AG4196">
            <v>172.38425942957019</v>
          </cell>
          <cell r="AH4196">
            <v>416.66666666666669</v>
          </cell>
        </row>
        <row r="4197">
          <cell r="A4197">
            <v>8022</v>
          </cell>
          <cell r="B4197" t="str">
            <v>Насос 1Д 1250-63а б/муфты и рамы под (75 кВт) СПиВ №3</v>
          </cell>
          <cell r="C4197">
            <v>12.5</v>
          </cell>
          <cell r="D4197" t="str">
            <v>8</v>
          </cell>
          <cell r="E4197" t="str">
            <v>21.03.06</v>
          </cell>
          <cell r="F4197" t="str">
            <v/>
          </cell>
          <cell r="G4197" t="str">
            <v xml:space="preserve">  .  .</v>
          </cell>
          <cell r="H4197">
            <v>425960</v>
          </cell>
          <cell r="I4197">
            <v>0</v>
          </cell>
          <cell r="J4197">
            <v>0</v>
          </cell>
          <cell r="K4197">
            <v>425960</v>
          </cell>
          <cell r="L4197">
            <v>0</v>
          </cell>
          <cell r="M4197">
            <v>4437.08</v>
          </cell>
          <cell r="N4197">
            <v>4437.08</v>
          </cell>
          <cell r="O4197">
            <v>84282.34</v>
          </cell>
          <cell r="P4197">
            <v>341677.66</v>
          </cell>
          <cell r="Q4197">
            <v>2129.8000000000002</v>
          </cell>
          <cell r="R4197">
            <v>123</v>
          </cell>
          <cell r="S4197">
            <v>935</v>
          </cell>
          <cell r="T4197" t="str">
            <v>Амортизация Подъем воды</v>
          </cell>
          <cell r="U4197">
            <v>480000</v>
          </cell>
          <cell r="V4197">
            <v>15</v>
          </cell>
          <cell r="W4197">
            <v>9</v>
          </cell>
          <cell r="X4197">
            <v>6</v>
          </cell>
          <cell r="Y4197">
            <v>60</v>
          </cell>
          <cell r="Z4197">
            <v>288000</v>
          </cell>
          <cell r="AA4197">
            <v>192000</v>
          </cell>
          <cell r="AB4197">
            <v>0.56193313897080666</v>
          </cell>
          <cell r="AC4197">
            <v>-186598.9601239952</v>
          </cell>
          <cell r="AD4197">
            <v>-36921.300123995221</v>
          </cell>
          <cell r="AE4197">
            <v>239361.0398760048</v>
          </cell>
          <cell r="AF4197">
            <v>47361.039876004776</v>
          </cell>
          <cell r="AG4197">
            <v>2493.3441653750501</v>
          </cell>
          <cell r="AH4197">
            <v>2666.6666666666665</v>
          </cell>
        </row>
        <row r="4198">
          <cell r="A4198">
            <v>8023</v>
          </cell>
          <cell r="B4198" t="str">
            <v>Баровая установка в комплекте</v>
          </cell>
          <cell r="C4198">
            <v>15</v>
          </cell>
          <cell r="D4198" t="str">
            <v>7</v>
          </cell>
          <cell r="E4198" t="str">
            <v xml:space="preserve">  .  .</v>
          </cell>
          <cell r="F4198" t="str">
            <v/>
          </cell>
          <cell r="G4198" t="str">
            <v xml:space="preserve">  .  .</v>
          </cell>
          <cell r="H4198">
            <v>749565.22</v>
          </cell>
          <cell r="I4198">
            <v>0</v>
          </cell>
          <cell r="J4198">
            <v>0</v>
          </cell>
          <cell r="K4198">
            <v>749565.22</v>
          </cell>
          <cell r="L4198">
            <v>0</v>
          </cell>
          <cell r="M4198">
            <v>9369.57</v>
          </cell>
          <cell r="N4198">
            <v>9369.57</v>
          </cell>
          <cell r="O4198">
            <v>84326.13</v>
          </cell>
          <cell r="P4198">
            <v>665239.09</v>
          </cell>
          <cell r="Q4198">
            <v>3747.83</v>
          </cell>
          <cell r="R4198">
            <v>123</v>
          </cell>
          <cell r="S4198">
            <v>935</v>
          </cell>
          <cell r="T4198" t="str">
            <v>Амортизация (водопровод)</v>
          </cell>
          <cell r="U4198">
            <v>1290000</v>
          </cell>
          <cell r="V4198">
            <v>18</v>
          </cell>
          <cell r="W4198">
            <v>8</v>
          </cell>
          <cell r="X4198">
            <v>10</v>
          </cell>
          <cell r="Y4198">
            <v>44.444444444444443</v>
          </cell>
          <cell r="Z4198">
            <v>573333.33333333326</v>
          </cell>
          <cell r="AA4198">
            <v>716666.66666666674</v>
          </cell>
          <cell r="AB4198">
            <v>1.0773069073055626</v>
          </cell>
          <cell r="AC4198">
            <v>57946.568982013618</v>
          </cell>
          <cell r="AD4198">
            <v>6518.9923153468117</v>
          </cell>
          <cell r="AE4198">
            <v>807511.78898201359</v>
          </cell>
          <cell r="AF4198">
            <v>90845.122315346816</v>
          </cell>
          <cell r="AG4198">
            <v>10093.897362275171</v>
          </cell>
          <cell r="AH4198">
            <v>5972.2222222222226</v>
          </cell>
        </row>
        <row r="4199">
          <cell r="A4199">
            <v>8024</v>
          </cell>
          <cell r="B4199" t="str">
            <v>Компъютер в комплекте (включая монитор)</v>
          </cell>
          <cell r="C4199">
            <v>30</v>
          </cell>
          <cell r="D4199" t="str">
            <v>3</v>
          </cell>
          <cell r="E4199" t="str">
            <v>12.04.06</v>
          </cell>
          <cell r="F4199" t="str">
            <v/>
          </cell>
          <cell r="G4199" t="str">
            <v xml:space="preserve">  .  .</v>
          </cell>
          <cell r="H4199">
            <v>66671.3</v>
          </cell>
          <cell r="I4199">
            <v>0</v>
          </cell>
          <cell r="J4199">
            <v>0</v>
          </cell>
          <cell r="K4199">
            <v>66671.3</v>
          </cell>
          <cell r="L4199">
            <v>0</v>
          </cell>
          <cell r="M4199">
            <v>1666.78</v>
          </cell>
          <cell r="N4199">
            <v>1666.78</v>
          </cell>
          <cell r="O4199">
            <v>30002.04</v>
          </cell>
          <cell r="P4199">
            <v>36669.26</v>
          </cell>
          <cell r="Q4199">
            <v>333.36</v>
          </cell>
          <cell r="R4199">
            <v>123</v>
          </cell>
          <cell r="S4199">
            <v>821.1</v>
          </cell>
          <cell r="T4199" t="str">
            <v>Амортизация Водопровод</v>
          </cell>
          <cell r="U4199">
            <v>50000</v>
          </cell>
          <cell r="V4199">
            <v>3</v>
          </cell>
          <cell r="W4199">
            <v>2</v>
          </cell>
          <cell r="X4199">
            <v>1</v>
          </cell>
          <cell r="Y4199">
            <v>66.666666666666657</v>
          </cell>
          <cell r="Z4199">
            <v>33333.333333333328</v>
          </cell>
          <cell r="AA4199">
            <v>16666.666666666672</v>
          </cell>
          <cell r="AB4199">
            <v>0.45451330805875739</v>
          </cell>
          <cell r="AC4199">
            <v>-36368.306884422171</v>
          </cell>
          <cell r="AD4199">
            <v>-16365.713551088838</v>
          </cell>
          <cell r="AE4199">
            <v>30302.993115577832</v>
          </cell>
          <cell r="AF4199">
            <v>13636.326448911163</v>
          </cell>
          <cell r="AG4199">
            <v>757.57482788944571</v>
          </cell>
          <cell r="AH4199">
            <v>1388.8888888888889</v>
          </cell>
        </row>
        <row r="4200">
          <cell r="A4200">
            <v>8025</v>
          </cell>
          <cell r="B4200" t="str">
            <v>Компъютер в комплекте (включая монитор)</v>
          </cell>
          <cell r="C4200">
            <v>30</v>
          </cell>
          <cell r="D4200" t="str">
            <v>3</v>
          </cell>
          <cell r="E4200" t="str">
            <v>12.04.06</v>
          </cell>
          <cell r="F4200" t="str">
            <v/>
          </cell>
          <cell r="G4200" t="str">
            <v xml:space="preserve">  .  .</v>
          </cell>
          <cell r="H4200">
            <v>66671.3</v>
          </cell>
          <cell r="I4200">
            <v>0</v>
          </cell>
          <cell r="J4200">
            <v>0</v>
          </cell>
          <cell r="K4200">
            <v>66671.3</v>
          </cell>
          <cell r="L4200">
            <v>0</v>
          </cell>
          <cell r="M4200">
            <v>1666.78</v>
          </cell>
          <cell r="N4200">
            <v>1666.78</v>
          </cell>
          <cell r="O4200">
            <v>30002.04</v>
          </cell>
          <cell r="P4200">
            <v>36669.26</v>
          </cell>
          <cell r="Q4200">
            <v>333.36</v>
          </cell>
          <cell r="R4200">
            <v>123</v>
          </cell>
          <cell r="S4200">
            <v>821.1</v>
          </cell>
          <cell r="T4200" t="str">
            <v>амортизация (канализация)</v>
          </cell>
          <cell r="U4200">
            <v>50000</v>
          </cell>
          <cell r="V4200">
            <v>3</v>
          </cell>
          <cell r="W4200">
            <v>2</v>
          </cell>
          <cell r="X4200">
            <v>1</v>
          </cell>
          <cell r="Y4200">
            <v>66.666666666666657</v>
          </cell>
          <cell r="Z4200">
            <v>33333.333333333328</v>
          </cell>
          <cell r="AA4200">
            <v>16666.666666666672</v>
          </cell>
          <cell r="AB4200">
            <v>0.45451330805875739</v>
          </cell>
          <cell r="AC4200">
            <v>-36368.306884422171</v>
          </cell>
          <cell r="AD4200">
            <v>-16365.713551088838</v>
          </cell>
          <cell r="AE4200">
            <v>30302.993115577832</v>
          </cell>
          <cell r="AF4200">
            <v>13636.326448911163</v>
          </cell>
          <cell r="AG4200">
            <v>757.57482788944571</v>
          </cell>
          <cell r="AH4200">
            <v>1388.8888888888889</v>
          </cell>
        </row>
        <row r="4201">
          <cell r="A4201">
            <v>8026</v>
          </cell>
          <cell r="B4201" t="str">
            <v>Компъютер в комплекте (включая монитор)</v>
          </cell>
          <cell r="C4201">
            <v>30</v>
          </cell>
          <cell r="D4201" t="str">
            <v>3</v>
          </cell>
          <cell r="E4201" t="str">
            <v>12.04.06</v>
          </cell>
          <cell r="F4201" t="str">
            <v/>
          </cell>
          <cell r="G4201" t="str">
            <v xml:space="preserve">  .  .</v>
          </cell>
          <cell r="H4201">
            <v>66671.3</v>
          </cell>
          <cell r="I4201">
            <v>0</v>
          </cell>
          <cell r="J4201">
            <v>0</v>
          </cell>
          <cell r="K4201">
            <v>66671.3</v>
          </cell>
          <cell r="L4201">
            <v>0</v>
          </cell>
          <cell r="M4201">
            <v>1666.78</v>
          </cell>
          <cell r="N4201">
            <v>1666.78</v>
          </cell>
          <cell r="O4201">
            <v>30002.04</v>
          </cell>
          <cell r="P4201">
            <v>36669.26</v>
          </cell>
          <cell r="Q4201">
            <v>333.36</v>
          </cell>
          <cell r="R4201">
            <v>123</v>
          </cell>
          <cell r="S4201">
            <v>821.1</v>
          </cell>
          <cell r="T4201" t="str">
            <v>Амортизация Водопровод</v>
          </cell>
          <cell r="U4201">
            <v>50000</v>
          </cell>
          <cell r="V4201">
            <v>3</v>
          </cell>
          <cell r="W4201">
            <v>2</v>
          </cell>
          <cell r="X4201">
            <v>1</v>
          </cell>
          <cell r="Y4201">
            <v>66.666666666666657</v>
          </cell>
          <cell r="Z4201">
            <v>33333.333333333328</v>
          </cell>
          <cell r="AA4201">
            <v>16666.666666666672</v>
          </cell>
          <cell r="AB4201">
            <v>0.45451330805875739</v>
          </cell>
          <cell r="AC4201">
            <v>-36368.306884422171</v>
          </cell>
          <cell r="AD4201">
            <v>-16365.713551088838</v>
          </cell>
          <cell r="AE4201">
            <v>30302.993115577832</v>
          </cell>
          <cell r="AF4201">
            <v>13636.326448911163</v>
          </cell>
          <cell r="AG4201">
            <v>757.57482788944571</v>
          </cell>
          <cell r="AH4201">
            <v>1388.8888888888889</v>
          </cell>
        </row>
        <row r="4202">
          <cell r="A4202">
            <v>8027</v>
          </cell>
          <cell r="B4202" t="str">
            <v>Компъютер в комплекте (включая монитор)</v>
          </cell>
          <cell r="C4202">
            <v>30</v>
          </cell>
          <cell r="D4202" t="str">
            <v>3</v>
          </cell>
          <cell r="E4202" t="str">
            <v>12.04.06</v>
          </cell>
          <cell r="F4202" t="str">
            <v/>
          </cell>
          <cell r="G4202" t="str">
            <v xml:space="preserve">  .  .</v>
          </cell>
          <cell r="H4202">
            <v>66671.3</v>
          </cell>
          <cell r="I4202">
            <v>0</v>
          </cell>
          <cell r="J4202">
            <v>0</v>
          </cell>
          <cell r="K4202">
            <v>66671.3</v>
          </cell>
          <cell r="L4202">
            <v>0</v>
          </cell>
          <cell r="M4202">
            <v>1666.78</v>
          </cell>
          <cell r="N4202">
            <v>1666.78</v>
          </cell>
          <cell r="O4202">
            <v>30002.04</v>
          </cell>
          <cell r="P4202">
            <v>36669.26</v>
          </cell>
          <cell r="Q4202">
            <v>333.36</v>
          </cell>
          <cell r="R4202">
            <v>123</v>
          </cell>
          <cell r="S4202">
            <v>821.1</v>
          </cell>
          <cell r="T4202" t="str">
            <v>амортизация (канализация)</v>
          </cell>
          <cell r="U4202">
            <v>50000</v>
          </cell>
          <cell r="V4202">
            <v>3</v>
          </cell>
          <cell r="W4202">
            <v>2</v>
          </cell>
          <cell r="X4202">
            <v>1</v>
          </cell>
          <cell r="Y4202">
            <v>66.666666666666657</v>
          </cell>
          <cell r="Z4202">
            <v>33333.333333333328</v>
          </cell>
          <cell r="AA4202">
            <v>16666.666666666672</v>
          </cell>
          <cell r="AB4202">
            <v>0.45451330805875739</v>
          </cell>
          <cell r="AC4202">
            <v>-36368.306884422171</v>
          </cell>
          <cell r="AD4202">
            <v>-16365.713551088838</v>
          </cell>
          <cell r="AE4202">
            <v>30302.993115577832</v>
          </cell>
          <cell r="AF4202">
            <v>13636.326448911163</v>
          </cell>
          <cell r="AG4202">
            <v>757.57482788944571</v>
          </cell>
          <cell r="AH4202">
            <v>1388.8888888888889</v>
          </cell>
        </row>
        <row r="4203">
          <cell r="A4203">
            <v>8028</v>
          </cell>
          <cell r="B4203" t="str">
            <v>Компъютер в комплекте (включая монитор)</v>
          </cell>
          <cell r="C4203">
            <v>30</v>
          </cell>
          <cell r="D4203" t="str">
            <v>3</v>
          </cell>
          <cell r="E4203" t="str">
            <v>12.04.06</v>
          </cell>
          <cell r="F4203" t="str">
            <v/>
          </cell>
          <cell r="G4203" t="str">
            <v xml:space="preserve">  .  .</v>
          </cell>
          <cell r="H4203">
            <v>66671.3</v>
          </cell>
          <cell r="I4203">
            <v>0</v>
          </cell>
          <cell r="J4203">
            <v>0</v>
          </cell>
          <cell r="K4203">
            <v>66671.3</v>
          </cell>
          <cell r="L4203">
            <v>0</v>
          </cell>
          <cell r="M4203">
            <v>1666.78</v>
          </cell>
          <cell r="N4203">
            <v>1666.78</v>
          </cell>
          <cell r="O4203">
            <v>30002.04</v>
          </cell>
          <cell r="P4203">
            <v>36669.26</v>
          </cell>
          <cell r="Q4203">
            <v>333.36</v>
          </cell>
          <cell r="R4203">
            <v>123</v>
          </cell>
          <cell r="S4203">
            <v>821.1</v>
          </cell>
          <cell r="T4203" t="str">
            <v>Амортизация Водопровод</v>
          </cell>
          <cell r="U4203">
            <v>50000</v>
          </cell>
          <cell r="V4203">
            <v>3</v>
          </cell>
          <cell r="W4203">
            <v>2</v>
          </cell>
          <cell r="X4203">
            <v>1</v>
          </cell>
          <cell r="Y4203">
            <v>66.666666666666657</v>
          </cell>
          <cell r="Z4203">
            <v>33333.333333333328</v>
          </cell>
          <cell r="AA4203">
            <v>16666.666666666672</v>
          </cell>
          <cell r="AB4203">
            <v>0.45451330805875739</v>
          </cell>
          <cell r="AC4203">
            <v>-36368.306884422171</v>
          </cell>
          <cell r="AD4203">
            <v>-16365.713551088838</v>
          </cell>
          <cell r="AE4203">
            <v>30302.993115577832</v>
          </cell>
          <cell r="AF4203">
            <v>13636.326448911163</v>
          </cell>
          <cell r="AG4203">
            <v>757.57482788944571</v>
          </cell>
          <cell r="AH4203">
            <v>1388.8888888888889</v>
          </cell>
        </row>
        <row r="4204">
          <cell r="A4204">
            <v>8029</v>
          </cell>
          <cell r="B4204" t="str">
            <v>Тумба под телевизор</v>
          </cell>
          <cell r="C4204">
            <v>8</v>
          </cell>
          <cell r="D4204" t="str">
            <v>13</v>
          </cell>
          <cell r="E4204" t="str">
            <v>12.04.06</v>
          </cell>
          <cell r="F4204" t="str">
            <v/>
          </cell>
          <cell r="G4204" t="str">
            <v xml:space="preserve">  .  .</v>
          </cell>
          <cell r="H4204">
            <v>6000</v>
          </cell>
          <cell r="I4204">
            <v>0</v>
          </cell>
          <cell r="J4204">
            <v>0</v>
          </cell>
          <cell r="K4204">
            <v>6000</v>
          </cell>
          <cell r="L4204">
            <v>0</v>
          </cell>
          <cell r="M4204">
            <v>40</v>
          </cell>
          <cell r="N4204">
            <v>40</v>
          </cell>
          <cell r="O4204">
            <v>720</v>
          </cell>
          <cell r="P4204">
            <v>5280</v>
          </cell>
          <cell r="Q4204">
            <v>30</v>
          </cell>
          <cell r="R4204">
            <v>125</v>
          </cell>
          <cell r="S4204">
            <v>821.1</v>
          </cell>
          <cell r="T4204" t="str">
            <v>амортизация (канализация)</v>
          </cell>
          <cell r="U4204">
            <v>5000</v>
          </cell>
          <cell r="V4204">
            <v>15</v>
          </cell>
          <cell r="W4204">
            <v>14</v>
          </cell>
          <cell r="X4204">
            <v>1</v>
          </cell>
          <cell r="Y4204">
            <v>93.333333333333329</v>
          </cell>
          <cell r="Z4204">
            <v>4666.6666666666661</v>
          </cell>
          <cell r="AA4204">
            <v>333.33333333333394</v>
          </cell>
          <cell r="AB4204">
            <v>6.3131313131313246E-2</v>
          </cell>
          <cell r="AC4204">
            <v>-5621.2121212121201</v>
          </cell>
          <cell r="AD4204">
            <v>-674.5454545454545</v>
          </cell>
          <cell r="AE4204">
            <v>378.78787878787989</v>
          </cell>
          <cell r="AF4204">
            <v>45.454545454545496</v>
          </cell>
          <cell r="AG4204">
            <v>2.5252525252525326</v>
          </cell>
          <cell r="AH4204">
            <v>27.777777777777775</v>
          </cell>
        </row>
        <row r="4205">
          <cell r="A4205">
            <v>8030</v>
          </cell>
          <cell r="B4205" t="str">
            <v>Принтер Canon LBP-1120</v>
          </cell>
          <cell r="C4205">
            <v>14.3</v>
          </cell>
          <cell r="D4205" t="str">
            <v>7</v>
          </cell>
          <cell r="E4205" t="str">
            <v>12.04.06</v>
          </cell>
          <cell r="F4205" t="str">
            <v/>
          </cell>
          <cell r="G4205" t="str">
            <v xml:space="preserve">  .  .</v>
          </cell>
          <cell r="H4205">
            <v>16521.740000000002</v>
          </cell>
          <cell r="I4205">
            <v>0</v>
          </cell>
          <cell r="J4205">
            <v>0</v>
          </cell>
          <cell r="K4205">
            <v>16521.740000000002</v>
          </cell>
          <cell r="L4205">
            <v>0</v>
          </cell>
          <cell r="M4205">
            <v>196.88</v>
          </cell>
          <cell r="N4205">
            <v>196.88</v>
          </cell>
          <cell r="O4205">
            <v>3543.84</v>
          </cell>
          <cell r="P4205">
            <v>12977.9</v>
          </cell>
          <cell r="Q4205">
            <v>82.61</v>
          </cell>
          <cell r="R4205">
            <v>123</v>
          </cell>
          <cell r="S4205">
            <v>821.1</v>
          </cell>
          <cell r="T4205" t="str">
            <v>Амортизация Водопровод</v>
          </cell>
          <cell r="U4205">
            <v>21500</v>
          </cell>
          <cell r="V4205">
            <v>9</v>
          </cell>
          <cell r="W4205">
            <v>8</v>
          </cell>
          <cell r="X4205">
            <v>1</v>
          </cell>
          <cell r="Y4205">
            <v>88.888888888888886</v>
          </cell>
          <cell r="Z4205">
            <v>19111.111111111109</v>
          </cell>
          <cell r="AA4205">
            <v>2388.8888888888905</v>
          </cell>
          <cell r="AB4205">
            <v>0.18407360889580676</v>
          </cell>
          <cell r="AC4205">
            <v>-13480.523692961795</v>
          </cell>
          <cell r="AD4205">
            <v>-2891.512581850684</v>
          </cell>
          <cell r="AE4205">
            <v>3041.2163070382067</v>
          </cell>
          <cell r="AF4205">
            <v>652.32741814931614</v>
          </cell>
          <cell r="AG4205">
            <v>36.241160992205295</v>
          </cell>
          <cell r="AH4205">
            <v>199.07407407407405</v>
          </cell>
        </row>
        <row r="4206">
          <cell r="A4206">
            <v>8031</v>
          </cell>
          <cell r="B4206" t="str">
            <v>Принтер Canon LBP-1120</v>
          </cell>
          <cell r="C4206">
            <v>14.3</v>
          </cell>
          <cell r="D4206" t="str">
            <v>7</v>
          </cell>
          <cell r="E4206" t="str">
            <v>12.04.06</v>
          </cell>
          <cell r="F4206" t="str">
            <v/>
          </cell>
          <cell r="G4206" t="str">
            <v xml:space="preserve">  .  .</v>
          </cell>
          <cell r="H4206">
            <v>16521.740000000002</v>
          </cell>
          <cell r="I4206">
            <v>0</v>
          </cell>
          <cell r="J4206">
            <v>0</v>
          </cell>
          <cell r="K4206">
            <v>16521.740000000002</v>
          </cell>
          <cell r="L4206">
            <v>0</v>
          </cell>
          <cell r="M4206">
            <v>196.88</v>
          </cell>
          <cell r="N4206">
            <v>196.88</v>
          </cell>
          <cell r="O4206">
            <v>3543.84</v>
          </cell>
          <cell r="P4206">
            <v>12977.9</v>
          </cell>
          <cell r="Q4206">
            <v>82.61</v>
          </cell>
          <cell r="R4206">
            <v>123</v>
          </cell>
          <cell r="S4206">
            <v>821.1</v>
          </cell>
          <cell r="T4206" t="str">
            <v>амортизация (канализация)</v>
          </cell>
          <cell r="U4206">
            <v>21500</v>
          </cell>
          <cell r="V4206">
            <v>9</v>
          </cell>
          <cell r="W4206">
            <v>8</v>
          </cell>
          <cell r="X4206">
            <v>1</v>
          </cell>
          <cell r="Y4206">
            <v>88.888888888888886</v>
          </cell>
          <cell r="Z4206">
            <v>19111.111111111109</v>
          </cell>
          <cell r="AA4206">
            <v>2388.8888888888905</v>
          </cell>
          <cell r="AB4206">
            <v>0.18407360889580676</v>
          </cell>
          <cell r="AC4206">
            <v>-13480.523692961795</v>
          </cell>
          <cell r="AD4206">
            <v>-2891.512581850684</v>
          </cell>
          <cell r="AE4206">
            <v>3041.2163070382067</v>
          </cell>
          <cell r="AF4206">
            <v>652.32741814931614</v>
          </cell>
          <cell r="AG4206">
            <v>36.241160992205295</v>
          </cell>
          <cell r="AH4206">
            <v>199.07407407407405</v>
          </cell>
        </row>
        <row r="4207">
          <cell r="A4207">
            <v>8032</v>
          </cell>
          <cell r="B4207" t="str">
            <v>Принтер Canon LBP-1120</v>
          </cell>
          <cell r="C4207">
            <v>14.3</v>
          </cell>
          <cell r="D4207" t="str">
            <v>7</v>
          </cell>
          <cell r="E4207" t="str">
            <v>12.04.06</v>
          </cell>
          <cell r="F4207" t="str">
            <v/>
          </cell>
          <cell r="G4207" t="str">
            <v xml:space="preserve">  .  .</v>
          </cell>
          <cell r="H4207">
            <v>16521.740000000002</v>
          </cell>
          <cell r="I4207">
            <v>0</v>
          </cell>
          <cell r="J4207">
            <v>0</v>
          </cell>
          <cell r="K4207">
            <v>16521.740000000002</v>
          </cell>
          <cell r="L4207">
            <v>0</v>
          </cell>
          <cell r="M4207">
            <v>196.88</v>
          </cell>
          <cell r="N4207">
            <v>196.88</v>
          </cell>
          <cell r="O4207">
            <v>3543.84</v>
          </cell>
          <cell r="P4207">
            <v>12977.9</v>
          </cell>
          <cell r="Q4207">
            <v>82.61</v>
          </cell>
          <cell r="R4207">
            <v>123</v>
          </cell>
          <cell r="S4207">
            <v>821.1</v>
          </cell>
          <cell r="T4207" t="str">
            <v>Амортизация Водопровод</v>
          </cell>
          <cell r="U4207">
            <v>21500</v>
          </cell>
          <cell r="V4207">
            <v>9</v>
          </cell>
          <cell r="W4207">
            <v>8</v>
          </cell>
          <cell r="X4207">
            <v>1</v>
          </cell>
          <cell r="Y4207">
            <v>88.888888888888886</v>
          </cell>
          <cell r="Z4207">
            <v>19111.111111111109</v>
          </cell>
          <cell r="AA4207">
            <v>2388.8888888888905</v>
          </cell>
          <cell r="AB4207">
            <v>0.18407360889580676</v>
          </cell>
          <cell r="AC4207">
            <v>-13480.523692961795</v>
          </cell>
          <cell r="AD4207">
            <v>-2891.512581850684</v>
          </cell>
          <cell r="AE4207">
            <v>3041.2163070382067</v>
          </cell>
          <cell r="AF4207">
            <v>652.32741814931614</v>
          </cell>
          <cell r="AG4207">
            <v>36.241160992205295</v>
          </cell>
          <cell r="AH4207">
            <v>199.07407407407405</v>
          </cell>
        </row>
        <row r="4208">
          <cell r="A4208">
            <v>8033</v>
          </cell>
          <cell r="B4208" t="str">
            <v>Сервер Intel SE 7520BD2</v>
          </cell>
          <cell r="C4208">
            <v>30</v>
          </cell>
          <cell r="D4208" t="str">
            <v>3</v>
          </cell>
          <cell r="E4208" t="str">
            <v>25.04.06</v>
          </cell>
          <cell r="F4208" t="str">
            <v/>
          </cell>
          <cell r="G4208" t="str">
            <v xml:space="preserve">  .  .</v>
          </cell>
          <cell r="H4208">
            <v>677533.91</v>
          </cell>
          <cell r="I4208">
            <v>0</v>
          </cell>
          <cell r="J4208">
            <v>0</v>
          </cell>
          <cell r="K4208">
            <v>677533.91</v>
          </cell>
          <cell r="L4208">
            <v>0</v>
          </cell>
          <cell r="M4208">
            <v>16938.349999999999</v>
          </cell>
          <cell r="N4208">
            <v>16938.349999999999</v>
          </cell>
          <cell r="O4208">
            <v>304890.3</v>
          </cell>
          <cell r="P4208">
            <v>372643.61</v>
          </cell>
          <cell r="Q4208">
            <v>3387.67</v>
          </cell>
          <cell r="R4208">
            <v>123</v>
          </cell>
          <cell r="S4208">
            <v>821.1</v>
          </cell>
          <cell r="T4208" t="str">
            <v>Амортизация Водопровод</v>
          </cell>
          <cell r="U4208">
            <v>670000</v>
          </cell>
          <cell r="V4208">
            <v>3</v>
          </cell>
          <cell r="W4208">
            <v>1</v>
          </cell>
          <cell r="X4208">
            <v>2</v>
          </cell>
          <cell r="Y4208">
            <v>33.333333333333329</v>
          </cell>
          <cell r="Z4208">
            <v>223333.33333333328</v>
          </cell>
          <cell r="AA4208">
            <v>446666.66666666674</v>
          </cell>
          <cell r="AB4208">
            <v>1.1986430323242809</v>
          </cell>
          <cell r="AC4208">
            <v>134587.39038492646</v>
          </cell>
          <cell r="AD4208">
            <v>60564.333718259702</v>
          </cell>
          <cell r="AE4208">
            <v>812121.30038492649</v>
          </cell>
          <cell r="AF4208">
            <v>365454.63371825969</v>
          </cell>
          <cell r="AG4208">
            <v>20303.032509623165</v>
          </cell>
          <cell r="AH4208">
            <v>18611.111111111113</v>
          </cell>
        </row>
        <row r="4209">
          <cell r="A4209">
            <v>8034</v>
          </cell>
          <cell r="B4209" t="str">
            <v>Кондиционер LG G12 LH</v>
          </cell>
          <cell r="C4209">
            <v>10</v>
          </cell>
          <cell r="D4209" t="str">
            <v>10</v>
          </cell>
          <cell r="E4209" t="str">
            <v>25.04.06</v>
          </cell>
          <cell r="F4209" t="str">
            <v/>
          </cell>
          <cell r="G4209" t="str">
            <v xml:space="preserve">  .  .</v>
          </cell>
          <cell r="H4209">
            <v>84347.83</v>
          </cell>
          <cell r="I4209">
            <v>0</v>
          </cell>
          <cell r="J4209">
            <v>0</v>
          </cell>
          <cell r="K4209">
            <v>84347.83</v>
          </cell>
          <cell r="L4209">
            <v>0</v>
          </cell>
          <cell r="M4209">
            <v>702.9</v>
          </cell>
          <cell r="N4209">
            <v>702.9</v>
          </cell>
          <cell r="O4209">
            <v>12652.2</v>
          </cell>
          <cell r="P4209">
            <v>71695.63</v>
          </cell>
          <cell r="Q4209">
            <v>421.74</v>
          </cell>
          <cell r="R4209">
            <v>123</v>
          </cell>
          <cell r="S4209">
            <v>821.1</v>
          </cell>
          <cell r="T4209" t="str">
            <v>Амортизация Водопровод</v>
          </cell>
          <cell r="U4209">
            <v>82400</v>
          </cell>
          <cell r="V4209">
            <v>10</v>
          </cell>
          <cell r="W4209">
            <v>2</v>
          </cell>
          <cell r="X4209">
            <v>8</v>
          </cell>
          <cell r="Y4209">
            <v>20</v>
          </cell>
          <cell r="Z4209">
            <v>16480</v>
          </cell>
          <cell r="AA4209">
            <v>65920</v>
          </cell>
          <cell r="AB4209">
            <v>0.9194423704764153</v>
          </cell>
          <cell r="AC4209">
            <v>-6794.8612402583094</v>
          </cell>
          <cell r="AD4209">
            <v>-1019.2312402582975</v>
          </cell>
          <cell r="AE4209">
            <v>77552.968759741692</v>
          </cell>
          <cell r="AF4209">
            <v>11632.968759741703</v>
          </cell>
          <cell r="AG4209">
            <v>646.27473966451407</v>
          </cell>
          <cell r="AH4209">
            <v>686.66666666666663</v>
          </cell>
        </row>
        <row r="4210">
          <cell r="A4210">
            <v>8035</v>
          </cell>
          <cell r="B4210" t="str">
            <v>Кондиционер LG G07LH</v>
          </cell>
          <cell r="C4210">
            <v>10</v>
          </cell>
          <cell r="D4210" t="str">
            <v>10</v>
          </cell>
          <cell r="E4210" t="str">
            <v>25.04.06</v>
          </cell>
          <cell r="F4210" t="str">
            <v/>
          </cell>
          <cell r="G4210" t="str">
            <v xml:space="preserve">  .  .</v>
          </cell>
          <cell r="H4210">
            <v>70434.78</v>
          </cell>
          <cell r="I4210">
            <v>0</v>
          </cell>
          <cell r="J4210">
            <v>0</v>
          </cell>
          <cell r="K4210">
            <v>70434.78</v>
          </cell>
          <cell r="L4210">
            <v>0</v>
          </cell>
          <cell r="M4210">
            <v>586.96</v>
          </cell>
          <cell r="N4210">
            <v>586.96</v>
          </cell>
          <cell r="O4210">
            <v>10565.28</v>
          </cell>
          <cell r="P4210">
            <v>59869.5</v>
          </cell>
          <cell r="Q4210">
            <v>352.17</v>
          </cell>
          <cell r="R4210">
            <v>123</v>
          </cell>
          <cell r="S4210">
            <v>821.1</v>
          </cell>
          <cell r="T4210" t="str">
            <v>амортизация (канализация)</v>
          </cell>
          <cell r="U4210">
            <v>54500</v>
          </cell>
          <cell r="V4210">
            <v>10</v>
          </cell>
          <cell r="W4210">
            <v>2</v>
          </cell>
          <cell r="X4210">
            <v>8</v>
          </cell>
          <cell r="Y4210">
            <v>20</v>
          </cell>
          <cell r="Z4210">
            <v>10900</v>
          </cell>
          <cell r="AA4210">
            <v>43600</v>
          </cell>
          <cell r="AB4210">
            <v>0.72825061174721684</v>
          </cell>
          <cell r="AC4210">
            <v>-19140.608376719363</v>
          </cell>
          <cell r="AD4210">
            <v>-2871.108376719365</v>
          </cell>
          <cell r="AE4210">
            <v>51294.171623280636</v>
          </cell>
          <cell r="AF4210">
            <v>7694.1716232806357</v>
          </cell>
          <cell r="AG4210">
            <v>427.4514301940053</v>
          </cell>
          <cell r="AH4210">
            <v>454.16666666666669</v>
          </cell>
        </row>
        <row r="4211">
          <cell r="A4211">
            <v>8036</v>
          </cell>
          <cell r="B4211" t="str">
            <v>Усилитель РА-9324</v>
          </cell>
          <cell r="C4211">
            <v>20</v>
          </cell>
          <cell r="D4211" t="str">
            <v>5</v>
          </cell>
          <cell r="E4211" t="str">
            <v>26.04.06</v>
          </cell>
          <cell r="F4211" t="str">
            <v/>
          </cell>
          <cell r="G4211" t="str">
            <v xml:space="preserve">  .  .</v>
          </cell>
          <cell r="H4211">
            <v>51539.13</v>
          </cell>
          <cell r="I4211">
            <v>0</v>
          </cell>
          <cell r="J4211">
            <v>0</v>
          </cell>
          <cell r="K4211">
            <v>51539.13</v>
          </cell>
          <cell r="L4211">
            <v>0</v>
          </cell>
          <cell r="M4211">
            <v>858.99</v>
          </cell>
          <cell r="N4211">
            <v>858.99</v>
          </cell>
          <cell r="O4211">
            <v>15461.82</v>
          </cell>
          <cell r="P4211">
            <v>36077.31</v>
          </cell>
          <cell r="Q4211">
            <v>257.7</v>
          </cell>
          <cell r="R4211">
            <v>123</v>
          </cell>
          <cell r="S4211">
            <v>935</v>
          </cell>
          <cell r="T4211" t="str">
            <v>Амортизация Подъем воды</v>
          </cell>
          <cell r="U4211">
            <v>57000</v>
          </cell>
          <cell r="V4211">
            <v>7</v>
          </cell>
          <cell r="W4211">
            <v>6</v>
          </cell>
          <cell r="X4211">
            <v>1</v>
          </cell>
          <cell r="Y4211">
            <v>85.714285714285708</v>
          </cell>
          <cell r="Z4211">
            <v>48857.142857142855</v>
          </cell>
          <cell r="AA4211">
            <v>8142.8571428571449</v>
          </cell>
          <cell r="AB4211">
            <v>0.22570577304286671</v>
          </cell>
          <cell r="AC4211">
            <v>-39906.450821393199</v>
          </cell>
          <cell r="AD4211">
            <v>-11971.997964250342</v>
          </cell>
          <cell r="AE4211">
            <v>11632.679178606799</v>
          </cell>
          <cell r="AF4211">
            <v>3489.8220357496575</v>
          </cell>
          <cell r="AG4211">
            <v>193.87798631011333</v>
          </cell>
          <cell r="AH4211">
            <v>678.57142857142856</v>
          </cell>
        </row>
        <row r="4212">
          <cell r="A4212">
            <v>8037</v>
          </cell>
          <cell r="B4212" t="str">
            <v>Пульт микшерный</v>
          </cell>
          <cell r="C4212">
            <v>20</v>
          </cell>
          <cell r="D4212" t="str">
            <v>5</v>
          </cell>
          <cell r="E4212" t="str">
            <v>26.04.06</v>
          </cell>
          <cell r="F4212" t="str">
            <v/>
          </cell>
          <cell r="G4212" t="str">
            <v xml:space="preserve">  .  .</v>
          </cell>
          <cell r="H4212">
            <v>9798.26</v>
          </cell>
          <cell r="I4212">
            <v>0</v>
          </cell>
          <cell r="J4212">
            <v>0</v>
          </cell>
          <cell r="K4212">
            <v>9798.26</v>
          </cell>
          <cell r="L4212">
            <v>0</v>
          </cell>
          <cell r="M4212">
            <v>163.30000000000001</v>
          </cell>
          <cell r="N4212">
            <v>163.30000000000001</v>
          </cell>
          <cell r="O4212">
            <v>2939.4</v>
          </cell>
          <cell r="P4212">
            <v>6858.86</v>
          </cell>
          <cell r="Q4212">
            <v>48.99</v>
          </cell>
          <cell r="R4212">
            <v>123</v>
          </cell>
          <cell r="S4212">
            <v>935</v>
          </cell>
          <cell r="T4212" t="str">
            <v>амортизация (Очистка воды)</v>
          </cell>
          <cell r="U4212">
            <v>43000</v>
          </cell>
          <cell r="V4212">
            <v>8</v>
          </cell>
          <cell r="W4212">
            <v>7</v>
          </cell>
          <cell r="X4212">
            <v>1</v>
          </cell>
          <cell r="Y4212">
            <v>87.5</v>
          </cell>
          <cell r="Z4212">
            <v>37625</v>
          </cell>
          <cell r="AA4212">
            <v>5375</v>
          </cell>
          <cell r="AB4212">
            <v>0.7836579256611157</v>
          </cell>
          <cell r="AC4212">
            <v>-2119.7758933117166</v>
          </cell>
          <cell r="AD4212">
            <v>-635.91589331171645</v>
          </cell>
          <cell r="AE4212">
            <v>7678.4841066882836</v>
          </cell>
          <cell r="AF4212">
            <v>2303.4841066882836</v>
          </cell>
          <cell r="AG4212">
            <v>127.97473511147138</v>
          </cell>
          <cell r="AH4212">
            <v>447.91666666666669</v>
          </cell>
        </row>
        <row r="4213">
          <cell r="A4213">
            <v>8038</v>
          </cell>
          <cell r="B4213" t="str">
            <v>Вод-д перемычка Д-200 мм от ул.Экибастузской до вод-да 800 мм</v>
          </cell>
          <cell r="C4213">
            <v>4</v>
          </cell>
          <cell r="D4213" t="str">
            <v>25</v>
          </cell>
          <cell r="E4213" t="str">
            <v xml:space="preserve">  .  .</v>
          </cell>
          <cell r="F4213" t="str">
            <v/>
          </cell>
          <cell r="G4213" t="str">
            <v xml:space="preserve">  .  .</v>
          </cell>
          <cell r="H4213">
            <v>3040074.72</v>
          </cell>
          <cell r="I4213">
            <v>0</v>
          </cell>
          <cell r="J4213">
            <v>0</v>
          </cell>
          <cell r="K4213">
            <v>3040074.72</v>
          </cell>
          <cell r="L4213">
            <v>0</v>
          </cell>
          <cell r="M4213">
            <v>10133.58</v>
          </cell>
          <cell r="N4213">
            <v>10133.58</v>
          </cell>
          <cell r="O4213">
            <v>152003.70000000001</v>
          </cell>
          <cell r="P4213">
            <v>2888071.02</v>
          </cell>
          <cell r="Q4213">
            <v>15200.37</v>
          </cell>
          <cell r="R4213">
            <v>123</v>
          </cell>
          <cell r="S4213">
            <v>935</v>
          </cell>
          <cell r="T4213" t="str">
            <v>Амортизация (водопровод)</v>
          </cell>
          <cell r="U4213">
            <v>4387500</v>
          </cell>
          <cell r="V4213">
            <v>27</v>
          </cell>
          <cell r="W4213">
            <v>2</v>
          </cell>
          <cell r="X4213">
            <v>25</v>
          </cell>
          <cell r="Y4213">
            <v>7.4074074074074066</v>
          </cell>
          <cell r="Z4213">
            <v>325000</v>
          </cell>
          <cell r="AA4213">
            <v>4062500</v>
          </cell>
          <cell r="AB4213">
            <v>1.4066482340174584</v>
          </cell>
          <cell r="AC4213">
            <v>1236241.0161691192</v>
          </cell>
          <cell r="AD4213">
            <v>61812.036169119558</v>
          </cell>
          <cell r="AE4213">
            <v>4276315.7361691194</v>
          </cell>
          <cell r="AF4213">
            <v>213815.73616911957</v>
          </cell>
          <cell r="AG4213">
            <v>14254.385787230398</v>
          </cell>
          <cell r="AH4213">
            <v>13541.666666666666</v>
          </cell>
        </row>
        <row r="4214">
          <cell r="A4214">
            <v>8039</v>
          </cell>
          <cell r="B4214" t="str">
            <v>Генератор АСП-10</v>
          </cell>
          <cell r="C4214">
            <v>8</v>
          </cell>
          <cell r="D4214" t="str">
            <v>13</v>
          </cell>
          <cell r="E4214" t="str">
            <v>23.05.06</v>
          </cell>
          <cell r="F4214" t="str">
            <v/>
          </cell>
          <cell r="G4214" t="str">
            <v xml:space="preserve">  .  .</v>
          </cell>
          <cell r="H4214">
            <v>22000</v>
          </cell>
          <cell r="I4214">
            <v>0</v>
          </cell>
          <cell r="J4214">
            <v>0</v>
          </cell>
          <cell r="K4214">
            <v>22000</v>
          </cell>
          <cell r="L4214">
            <v>0</v>
          </cell>
          <cell r="M4214">
            <v>146.66999999999999</v>
          </cell>
          <cell r="N4214">
            <v>146.66999999999999</v>
          </cell>
          <cell r="O4214">
            <v>2493.39</v>
          </cell>
          <cell r="P4214">
            <v>19506.61</v>
          </cell>
          <cell r="Q4214">
            <v>110</v>
          </cell>
          <cell r="R4214">
            <v>123</v>
          </cell>
          <cell r="S4214">
            <v>935</v>
          </cell>
          <cell r="T4214" t="str">
            <v>Амортизация Подъем воды</v>
          </cell>
          <cell r="U4214">
            <v>15200</v>
          </cell>
          <cell r="V4214">
            <v>25</v>
          </cell>
          <cell r="W4214">
            <v>14</v>
          </cell>
          <cell r="X4214">
            <v>11</v>
          </cell>
          <cell r="Y4214">
            <v>56</v>
          </cell>
          <cell r="Z4214">
            <v>8512</v>
          </cell>
          <cell r="AA4214">
            <v>6688</v>
          </cell>
          <cell r="AB4214">
            <v>0.34285813885652094</v>
          </cell>
          <cell r="AC4214">
            <v>-14457.120945156539</v>
          </cell>
          <cell r="AD4214">
            <v>-1638.510945156539</v>
          </cell>
          <cell r="AE4214">
            <v>7542.8790548434608</v>
          </cell>
          <cell r="AF4214">
            <v>854.87905484346084</v>
          </cell>
          <cell r="AG4214">
            <v>50.285860365623073</v>
          </cell>
          <cell r="AH4214">
            <v>50.666666666666664</v>
          </cell>
        </row>
        <row r="4215">
          <cell r="A4215">
            <v>8040</v>
          </cell>
          <cell r="B4215" t="str">
            <v>Насос СД 2400/75 с эл.двигателем</v>
          </cell>
          <cell r="C4215">
            <v>20</v>
          </cell>
          <cell r="D4215" t="str">
            <v>5</v>
          </cell>
          <cell r="E4215" t="str">
            <v>12.05.06</v>
          </cell>
          <cell r="F4215" t="str">
            <v/>
          </cell>
          <cell r="G4215" t="str">
            <v xml:space="preserve">  .  .</v>
          </cell>
          <cell r="H4215">
            <v>7593043.4800000004</v>
          </cell>
          <cell r="I4215">
            <v>0</v>
          </cell>
          <cell r="J4215">
            <v>0</v>
          </cell>
          <cell r="K4215">
            <v>7593043.4800000004</v>
          </cell>
          <cell r="L4215">
            <v>0</v>
          </cell>
          <cell r="M4215">
            <v>126550.72</v>
          </cell>
          <cell r="N4215">
            <v>126550.72</v>
          </cell>
          <cell r="O4215">
            <v>2151362.2400000002</v>
          </cell>
          <cell r="P4215">
            <v>5441681.2400000002</v>
          </cell>
          <cell r="Q4215">
            <v>37965.22</v>
          </cell>
          <cell r="R4215">
            <v>123</v>
          </cell>
          <cell r="S4215">
            <v>935</v>
          </cell>
          <cell r="T4215" t="str">
            <v>Амортизация Перекачка сточной жидкости</v>
          </cell>
          <cell r="U4215">
            <v>7000000</v>
          </cell>
          <cell r="V4215">
            <v>5</v>
          </cell>
          <cell r="W4215">
            <v>1</v>
          </cell>
          <cell r="X4215">
            <v>4</v>
          </cell>
          <cell r="Y4215">
            <v>20</v>
          </cell>
          <cell r="Z4215">
            <v>1400000</v>
          </cell>
          <cell r="AA4215">
            <v>5600000</v>
          </cell>
          <cell r="AB4215">
            <v>1.0290937217777938</v>
          </cell>
          <cell r="AC4215">
            <v>220909.89445381146</v>
          </cell>
          <cell r="AD4215">
            <v>62591.134453811217</v>
          </cell>
          <cell r="AE4215">
            <v>7813953.3744538119</v>
          </cell>
          <cell r="AF4215">
            <v>2213953.3744538114</v>
          </cell>
          <cell r="AG4215">
            <v>130232.55624089685</v>
          </cell>
          <cell r="AH4215">
            <v>116666.66666666667</v>
          </cell>
        </row>
        <row r="4216">
          <cell r="A4216">
            <v>8041</v>
          </cell>
          <cell r="B4216" t="str">
            <v>Насос Гном 40-25 №3</v>
          </cell>
          <cell r="C4216">
            <v>12.5</v>
          </cell>
          <cell r="D4216" t="str">
            <v>8</v>
          </cell>
          <cell r="E4216" t="str">
            <v>23.05.06</v>
          </cell>
          <cell r="F4216" t="str">
            <v/>
          </cell>
          <cell r="G4216" t="str">
            <v xml:space="preserve">  .  .</v>
          </cell>
          <cell r="H4216">
            <v>69920</v>
          </cell>
          <cell r="I4216">
            <v>0</v>
          </cell>
          <cell r="J4216">
            <v>0</v>
          </cell>
          <cell r="K4216">
            <v>69920</v>
          </cell>
          <cell r="L4216">
            <v>0</v>
          </cell>
          <cell r="M4216">
            <v>728.33</v>
          </cell>
          <cell r="N4216">
            <v>728.33</v>
          </cell>
          <cell r="O4216">
            <v>8011.63</v>
          </cell>
          <cell r="P4216">
            <v>61908.37</v>
          </cell>
          <cell r="Q4216">
            <v>349.6</v>
          </cell>
          <cell r="R4216">
            <v>123</v>
          </cell>
          <cell r="S4216">
            <v>935</v>
          </cell>
          <cell r="T4216" t="str">
            <v>Амортизация Подъем воды</v>
          </cell>
          <cell r="U4216">
            <v>38800</v>
          </cell>
          <cell r="V4216">
            <v>10</v>
          </cell>
          <cell r="W4216">
            <v>9</v>
          </cell>
          <cell r="X4216">
            <v>1</v>
          </cell>
          <cell r="Y4216">
            <v>90</v>
          </cell>
          <cell r="Z4216">
            <v>34920</v>
          </cell>
          <cell r="AA4216">
            <v>3880</v>
          </cell>
          <cell r="AB4216">
            <v>6.2673270189475189E-2</v>
          </cell>
          <cell r="AC4216">
            <v>-65537.884948351901</v>
          </cell>
          <cell r="AD4216">
            <v>-7509.5149483518953</v>
          </cell>
          <cell r="AE4216">
            <v>4382.1150516480993</v>
          </cell>
          <cell r="AF4216">
            <v>502.11505164810478</v>
          </cell>
          <cell r="AG4216">
            <v>45.647031788001037</v>
          </cell>
          <cell r="AH4216">
            <v>323.33333333333331</v>
          </cell>
        </row>
        <row r="4217">
          <cell r="A4217">
            <v>8042</v>
          </cell>
          <cell r="B4217" t="str">
            <v>Насос Гном 40-25 №3</v>
          </cell>
          <cell r="C4217">
            <v>12.5</v>
          </cell>
          <cell r="D4217" t="str">
            <v>8</v>
          </cell>
          <cell r="E4217" t="str">
            <v>23.05.06</v>
          </cell>
          <cell r="F4217" t="str">
            <v/>
          </cell>
          <cell r="G4217" t="str">
            <v xml:space="preserve">  .  .</v>
          </cell>
          <cell r="H4217">
            <v>69920</v>
          </cell>
          <cell r="I4217">
            <v>0</v>
          </cell>
          <cell r="J4217">
            <v>0</v>
          </cell>
          <cell r="K4217">
            <v>69920</v>
          </cell>
          <cell r="L4217">
            <v>0</v>
          </cell>
          <cell r="M4217">
            <v>728.33</v>
          </cell>
          <cell r="N4217">
            <v>728.33</v>
          </cell>
          <cell r="O4217">
            <v>8011.63</v>
          </cell>
          <cell r="P4217">
            <v>61908.37</v>
          </cell>
          <cell r="Q4217">
            <v>349.6</v>
          </cell>
          <cell r="R4217">
            <v>123</v>
          </cell>
          <cell r="S4217">
            <v>935</v>
          </cell>
          <cell r="T4217" t="str">
            <v>Амортизация Подъем воды</v>
          </cell>
          <cell r="U4217">
            <v>38800</v>
          </cell>
          <cell r="V4217">
            <v>10</v>
          </cell>
          <cell r="W4217">
            <v>9</v>
          </cell>
          <cell r="X4217">
            <v>1</v>
          </cell>
          <cell r="Y4217">
            <v>90</v>
          </cell>
          <cell r="Z4217">
            <v>34920</v>
          </cell>
          <cell r="AA4217">
            <v>3880</v>
          </cell>
          <cell r="AB4217">
            <v>6.2673270189475189E-2</v>
          </cell>
          <cell r="AC4217">
            <v>-65537.884948351901</v>
          </cell>
          <cell r="AD4217">
            <v>-7509.5149483518953</v>
          </cell>
          <cell r="AE4217">
            <v>4382.1150516480993</v>
          </cell>
          <cell r="AF4217">
            <v>502.11505164810478</v>
          </cell>
          <cell r="AG4217">
            <v>45.647031788001037</v>
          </cell>
          <cell r="AH4217">
            <v>323.33333333333331</v>
          </cell>
        </row>
        <row r="4218">
          <cell r="A4218">
            <v>8043</v>
          </cell>
          <cell r="B4218" t="str">
            <v>Калориметр КФК-3</v>
          </cell>
          <cell r="C4218">
            <v>10</v>
          </cell>
          <cell r="D4218" t="str">
            <v>10</v>
          </cell>
          <cell r="E4218" t="str">
            <v>23.05.06</v>
          </cell>
          <cell r="F4218" t="str">
            <v/>
          </cell>
          <cell r="G4218" t="str">
            <v xml:space="preserve">  .  .</v>
          </cell>
          <cell r="H4218">
            <v>286956.52</v>
          </cell>
          <cell r="I4218">
            <v>0</v>
          </cell>
          <cell r="J4218">
            <v>0</v>
          </cell>
          <cell r="K4218">
            <v>286956.52</v>
          </cell>
          <cell r="L4218">
            <v>0</v>
          </cell>
          <cell r="M4218">
            <v>2391.3000000000002</v>
          </cell>
          <cell r="N4218">
            <v>2391.3000000000002</v>
          </cell>
          <cell r="O4218">
            <v>40652.1</v>
          </cell>
          <cell r="P4218">
            <v>246304.42</v>
          </cell>
          <cell r="Q4218">
            <v>1434.78</v>
          </cell>
          <cell r="R4218">
            <v>123</v>
          </cell>
          <cell r="S4218">
            <v>935</v>
          </cell>
          <cell r="T4218" t="str">
            <v>амортизация (Очистка воды)</v>
          </cell>
          <cell r="U4218">
            <v>290000</v>
          </cell>
          <cell r="V4218">
            <v>19</v>
          </cell>
          <cell r="W4218">
            <v>11</v>
          </cell>
          <cell r="X4218">
            <v>8</v>
          </cell>
          <cell r="Y4218">
            <v>57.894736842105267</v>
          </cell>
          <cell r="Z4218">
            <v>167894.73684210528</v>
          </cell>
          <cell r="AA4218">
            <v>122105.26315789472</v>
          </cell>
          <cell r="AB4218">
            <v>0.49574937858563284</v>
          </cell>
          <cell r="AC4218">
            <v>-144698.00352890429</v>
          </cell>
          <cell r="AD4218">
            <v>-20498.846686798996</v>
          </cell>
          <cell r="AE4218">
            <v>142258.51647109573</v>
          </cell>
          <cell r="AF4218">
            <v>20153.253313201003</v>
          </cell>
          <cell r="AG4218">
            <v>1185.4876372591311</v>
          </cell>
          <cell r="AH4218">
            <v>1271.9298245614034</v>
          </cell>
        </row>
        <row r="4219">
          <cell r="A4219">
            <v>8044</v>
          </cell>
          <cell r="B4219" t="str">
            <v>Стол рабочий 180х80</v>
          </cell>
          <cell r="C4219">
            <v>8</v>
          </cell>
          <cell r="D4219" t="str">
            <v>13</v>
          </cell>
          <cell r="E4219" t="str">
            <v>26.05.06</v>
          </cell>
          <cell r="F4219" t="str">
            <v/>
          </cell>
          <cell r="G4219" t="str">
            <v xml:space="preserve">  .  .</v>
          </cell>
          <cell r="H4219">
            <v>41496</v>
          </cell>
          <cell r="I4219">
            <v>0</v>
          </cell>
          <cell r="J4219">
            <v>0</v>
          </cell>
          <cell r="K4219">
            <v>41496</v>
          </cell>
          <cell r="L4219">
            <v>0</v>
          </cell>
          <cell r="M4219">
            <v>276.64</v>
          </cell>
          <cell r="N4219">
            <v>276.64</v>
          </cell>
          <cell r="O4219">
            <v>4702.88</v>
          </cell>
          <cell r="P4219">
            <v>36793.120000000003</v>
          </cell>
          <cell r="Q4219">
            <v>207.48</v>
          </cell>
          <cell r="R4219">
            <v>125</v>
          </cell>
          <cell r="S4219">
            <v>821.1</v>
          </cell>
          <cell r="T4219" t="str">
            <v>Амортизация Водопровод</v>
          </cell>
          <cell r="U4219">
            <v>42000</v>
          </cell>
          <cell r="V4219">
            <v>13</v>
          </cell>
          <cell r="W4219">
            <v>2</v>
          </cell>
          <cell r="X4219">
            <v>11</v>
          </cell>
          <cell r="Y4219">
            <v>15.384615384615385</v>
          </cell>
          <cell r="Z4219">
            <v>6461.5384615384619</v>
          </cell>
          <cell r="AA4219">
            <v>35538.461538461539</v>
          </cell>
          <cell r="AB4219">
            <v>0.96589964478308821</v>
          </cell>
          <cell r="AC4219">
            <v>-1415.0283400809712</v>
          </cell>
          <cell r="AD4219">
            <v>-160.36987854251038</v>
          </cell>
          <cell r="AE4219">
            <v>40080.971659919029</v>
          </cell>
          <cell r="AF4219">
            <v>4542.5101214574897</v>
          </cell>
          <cell r="AG4219">
            <v>267.20647773279353</v>
          </cell>
          <cell r="AH4219">
            <v>269.23076923076923</v>
          </cell>
        </row>
        <row r="4220">
          <cell r="A4220">
            <v>8045</v>
          </cell>
          <cell r="B4220" t="str">
            <v>Земельный участок зоны отдыха Топар № 33 (09-134-060-234)</v>
          </cell>
          <cell r="C4220">
            <v>12.5</v>
          </cell>
          <cell r="D4220" t="str">
            <v>8</v>
          </cell>
          <cell r="E4220" t="str">
            <v>31.05.06</v>
          </cell>
          <cell r="F4220" t="str">
            <v>S=1,12 га</v>
          </cell>
          <cell r="G4220" t="str">
            <v>31.05.96</v>
          </cell>
          <cell r="H4220">
            <v>0</v>
          </cell>
          <cell r="I4220">
            <v>0</v>
          </cell>
          <cell r="J4220">
            <v>381642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121</v>
          </cell>
          <cell r="S4220" t="str">
            <v/>
          </cell>
          <cell r="T4220" t="str">
            <v/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</row>
        <row r="4221">
          <cell r="A4221">
            <v>8046</v>
          </cell>
          <cell r="B4221" t="str">
            <v>Насос ТОР-3</v>
          </cell>
          <cell r="C4221">
            <v>12.5</v>
          </cell>
          <cell r="D4221" t="str">
            <v>8</v>
          </cell>
          <cell r="E4221" t="str">
            <v>26.06.06</v>
          </cell>
          <cell r="F4221" t="str">
            <v/>
          </cell>
          <cell r="G4221" t="str">
            <v xml:space="preserve">  .  .</v>
          </cell>
          <cell r="H4221">
            <v>21760</v>
          </cell>
          <cell r="I4221">
            <v>0</v>
          </cell>
          <cell r="J4221">
            <v>0</v>
          </cell>
          <cell r="K4221">
            <v>21760</v>
          </cell>
          <cell r="L4221">
            <v>0</v>
          </cell>
          <cell r="M4221">
            <v>226.67</v>
          </cell>
          <cell r="N4221">
            <v>226.67</v>
          </cell>
          <cell r="O4221">
            <v>3626.72</v>
          </cell>
          <cell r="P4221">
            <v>18133.28</v>
          </cell>
          <cell r="Q4221">
            <v>108.8</v>
          </cell>
          <cell r="R4221">
            <v>123</v>
          </cell>
          <cell r="S4221">
            <v>935</v>
          </cell>
          <cell r="T4221" t="str">
            <v>Амортизация Подъем воды</v>
          </cell>
          <cell r="U4221">
            <v>17000</v>
          </cell>
          <cell r="V4221">
            <v>10</v>
          </cell>
          <cell r="W4221">
            <v>9</v>
          </cell>
          <cell r="X4221">
            <v>1</v>
          </cell>
          <cell r="Y4221">
            <v>90</v>
          </cell>
          <cell r="Z4221">
            <v>15300</v>
          </cell>
          <cell r="AA4221">
            <v>1700</v>
          </cell>
          <cell r="AB4221">
            <v>9.3750275736105115E-2</v>
          </cell>
          <cell r="AC4221">
            <v>-19719.993999982355</v>
          </cell>
          <cell r="AD4221">
            <v>-3286.7139999823526</v>
          </cell>
          <cell r="AE4221">
            <v>2040.0060000176454</v>
          </cell>
          <cell r="AF4221">
            <v>340.00600001764724</v>
          </cell>
          <cell r="AG4221">
            <v>21.250062500183805</v>
          </cell>
          <cell r="AH4221">
            <v>141.66666666666666</v>
          </cell>
        </row>
        <row r="4222">
          <cell r="A4222">
            <v>8047</v>
          </cell>
          <cell r="B4222" t="str">
            <v>Насос СД 2400/75 с эл.двигателем СДН 2-16-36 (800 квт)</v>
          </cell>
          <cell r="C4222">
            <v>12.5</v>
          </cell>
          <cell r="D4222" t="str">
            <v>8</v>
          </cell>
          <cell r="E4222" t="str">
            <v>26.06.06</v>
          </cell>
          <cell r="F4222" t="str">
            <v/>
          </cell>
          <cell r="G4222" t="str">
            <v xml:space="preserve">  .  .</v>
          </cell>
          <cell r="H4222">
            <v>7000000</v>
          </cell>
          <cell r="I4222">
            <v>0</v>
          </cell>
          <cell r="J4222">
            <v>0</v>
          </cell>
          <cell r="K4222">
            <v>7000000</v>
          </cell>
          <cell r="L4222">
            <v>0</v>
          </cell>
          <cell r="M4222">
            <v>72916.67</v>
          </cell>
          <cell r="N4222">
            <v>72916.67</v>
          </cell>
          <cell r="O4222">
            <v>1166666.68</v>
          </cell>
          <cell r="P4222">
            <v>5833333.3200000003</v>
          </cell>
          <cell r="Q4222">
            <v>35000</v>
          </cell>
          <cell r="R4222">
            <v>123</v>
          </cell>
          <cell r="S4222">
            <v>935</v>
          </cell>
          <cell r="T4222" t="str">
            <v>Амортизация Перекачка сточной жидкости</v>
          </cell>
          <cell r="U4222">
            <v>7000000</v>
          </cell>
          <cell r="V4222">
            <v>8</v>
          </cell>
          <cell r="W4222">
            <v>1</v>
          </cell>
          <cell r="X4222">
            <v>7</v>
          </cell>
          <cell r="Y4222">
            <v>12.5</v>
          </cell>
          <cell r="Z4222">
            <v>875000</v>
          </cell>
          <cell r="AA4222">
            <v>6125000</v>
          </cell>
          <cell r="AB4222">
            <v>1.0500000024</v>
          </cell>
          <cell r="AC4222">
            <v>350000.01680000033</v>
          </cell>
          <cell r="AD4222">
            <v>58333.336800000165</v>
          </cell>
          <cell r="AE4222">
            <v>7350000.0168000003</v>
          </cell>
          <cell r="AF4222">
            <v>1225000.0168000001</v>
          </cell>
          <cell r="AG4222">
            <v>76562.500175000008</v>
          </cell>
          <cell r="AH4222">
            <v>72916.666666666672</v>
          </cell>
        </row>
        <row r="4223">
          <cell r="A4223">
            <v>8048</v>
          </cell>
          <cell r="B4223" t="str">
            <v>Цифровая камера Canon Power Shot A 420</v>
          </cell>
          <cell r="C4223">
            <v>25</v>
          </cell>
          <cell r="D4223" t="str">
            <v>4</v>
          </cell>
          <cell r="E4223" t="str">
            <v>26.06.06</v>
          </cell>
          <cell r="F4223" t="str">
            <v>Canon Power Shot A 420. 4 Mpx. 39-125 mm. 3x zoom. JPEG. f/2.8-5.1.16 Mb MMC.1.8",  Ni-MH</v>
          </cell>
          <cell r="G4223" t="str">
            <v xml:space="preserve">  .  .</v>
          </cell>
          <cell r="H4223">
            <v>22608.7</v>
          </cell>
          <cell r="I4223">
            <v>0</v>
          </cell>
          <cell r="J4223">
            <v>0</v>
          </cell>
          <cell r="K4223">
            <v>22608.7</v>
          </cell>
          <cell r="L4223">
            <v>0</v>
          </cell>
          <cell r="M4223">
            <v>471.01</v>
          </cell>
          <cell r="N4223">
            <v>471.01</v>
          </cell>
          <cell r="O4223">
            <v>7536.16</v>
          </cell>
          <cell r="P4223">
            <v>15072.54</v>
          </cell>
          <cell r="Q4223">
            <v>113.04</v>
          </cell>
          <cell r="R4223">
            <v>123</v>
          </cell>
          <cell r="S4223">
            <v>821.1</v>
          </cell>
          <cell r="T4223" t="str">
            <v>Амортизация Водопровод</v>
          </cell>
          <cell r="U4223">
            <v>26000</v>
          </cell>
          <cell r="V4223">
            <v>6</v>
          </cell>
          <cell r="W4223">
            <v>5</v>
          </cell>
          <cell r="X4223">
            <v>1</v>
          </cell>
          <cell r="Y4223">
            <v>83.333333333333343</v>
          </cell>
          <cell r="Z4223">
            <v>21666.666666666672</v>
          </cell>
          <cell r="AA4223">
            <v>4333.3333333333285</v>
          </cell>
          <cell r="AB4223">
            <v>0.28749854592081547</v>
          </cell>
          <cell r="AC4223">
            <v>-16108.73162484006</v>
          </cell>
          <cell r="AD4223">
            <v>-5369.5249581733869</v>
          </cell>
          <cell r="AE4223">
            <v>6499.9683751599405</v>
          </cell>
          <cell r="AF4223">
            <v>2166.6350418266129</v>
          </cell>
          <cell r="AG4223">
            <v>135.4160078158321</v>
          </cell>
          <cell r="AH4223">
            <v>361.11111111111109</v>
          </cell>
        </row>
        <row r="4224">
          <cell r="A4224">
            <v>8049</v>
          </cell>
          <cell r="B4224" t="str">
            <v>Цифровая камера Canon Power Shot A 420</v>
          </cell>
          <cell r="C4224">
            <v>25</v>
          </cell>
          <cell r="D4224" t="str">
            <v>4</v>
          </cell>
          <cell r="E4224" t="str">
            <v>26.06.06</v>
          </cell>
          <cell r="F4224" t="str">
            <v>Canon Power Shot A 420. 4 Mpx. 39-125 mm. 3x zoom. JPEG. f/2.8-5.1.16 Mb MMC.1.8",  Ni-MH</v>
          </cell>
          <cell r="G4224" t="str">
            <v xml:space="preserve">  .  .</v>
          </cell>
          <cell r="H4224">
            <v>22608.7</v>
          </cell>
          <cell r="I4224">
            <v>0</v>
          </cell>
          <cell r="J4224">
            <v>0</v>
          </cell>
          <cell r="K4224">
            <v>22608.7</v>
          </cell>
          <cell r="L4224">
            <v>0</v>
          </cell>
          <cell r="M4224">
            <v>471.01</v>
          </cell>
          <cell r="N4224">
            <v>471.01</v>
          </cell>
          <cell r="O4224">
            <v>7536.16</v>
          </cell>
          <cell r="P4224">
            <v>15072.54</v>
          </cell>
          <cell r="Q4224">
            <v>113.04</v>
          </cell>
          <cell r="R4224">
            <v>123</v>
          </cell>
          <cell r="S4224">
            <v>821.1</v>
          </cell>
          <cell r="T4224" t="str">
            <v>Амортизация Водопровод</v>
          </cell>
          <cell r="U4224">
            <v>26000</v>
          </cell>
          <cell r="V4224">
            <v>6</v>
          </cell>
          <cell r="W4224">
            <v>5</v>
          </cell>
          <cell r="X4224">
            <v>1</v>
          </cell>
          <cell r="Y4224">
            <v>83.333333333333343</v>
          </cell>
          <cell r="Z4224">
            <v>21666.666666666672</v>
          </cell>
          <cell r="AA4224">
            <v>4333.3333333333285</v>
          </cell>
          <cell r="AB4224">
            <v>0.28749854592081547</v>
          </cell>
          <cell r="AC4224">
            <v>-16108.73162484006</v>
          </cell>
          <cell r="AD4224">
            <v>-5369.5249581733869</v>
          </cell>
          <cell r="AE4224">
            <v>6499.9683751599405</v>
          </cell>
          <cell r="AF4224">
            <v>2166.6350418266129</v>
          </cell>
          <cell r="AG4224">
            <v>135.4160078158321</v>
          </cell>
          <cell r="AH4224">
            <v>361.11111111111109</v>
          </cell>
        </row>
        <row r="4225">
          <cell r="A4225">
            <v>8050</v>
          </cell>
          <cell r="B4225" t="str">
            <v>Цифровая камера Canon Power Shot A 420</v>
          </cell>
          <cell r="C4225">
            <v>25</v>
          </cell>
          <cell r="D4225" t="str">
            <v>4</v>
          </cell>
          <cell r="E4225" t="str">
            <v>26.06.06</v>
          </cell>
          <cell r="F4225" t="str">
            <v>Canon Power Shot A 420. 4 Mpx. 39-125 mm. 3x zoom. JPEG. f/2.8-5.1.16 Mb MMC.1.8",  Ni-MH</v>
          </cell>
          <cell r="G4225" t="str">
            <v xml:space="preserve">  .  .</v>
          </cell>
          <cell r="H4225">
            <v>22608.7</v>
          </cell>
          <cell r="I4225">
            <v>0</v>
          </cell>
          <cell r="J4225">
            <v>0</v>
          </cell>
          <cell r="K4225">
            <v>22608.7</v>
          </cell>
          <cell r="L4225">
            <v>0</v>
          </cell>
          <cell r="M4225">
            <v>471.01</v>
          </cell>
          <cell r="N4225">
            <v>471.01</v>
          </cell>
          <cell r="O4225">
            <v>7536.16</v>
          </cell>
          <cell r="P4225">
            <v>15072.54</v>
          </cell>
          <cell r="Q4225">
            <v>113.04</v>
          </cell>
          <cell r="R4225">
            <v>123</v>
          </cell>
          <cell r="S4225">
            <v>821.1</v>
          </cell>
          <cell r="T4225" t="str">
            <v>Амортизация Водопровод</v>
          </cell>
          <cell r="U4225">
            <v>26000</v>
          </cell>
          <cell r="V4225">
            <v>6</v>
          </cell>
          <cell r="W4225">
            <v>5</v>
          </cell>
          <cell r="X4225">
            <v>1</v>
          </cell>
          <cell r="Y4225">
            <v>83.333333333333343</v>
          </cell>
          <cell r="Z4225">
            <v>21666.666666666672</v>
          </cell>
          <cell r="AA4225">
            <v>4333.3333333333285</v>
          </cell>
          <cell r="AB4225">
            <v>0.28749854592081547</v>
          </cell>
          <cell r="AC4225">
            <v>-16108.73162484006</v>
          </cell>
          <cell r="AD4225">
            <v>-5369.5249581733869</v>
          </cell>
          <cell r="AE4225">
            <v>6499.9683751599405</v>
          </cell>
          <cell r="AF4225">
            <v>2166.6350418266129</v>
          </cell>
          <cell r="AG4225">
            <v>135.4160078158321</v>
          </cell>
          <cell r="AH4225">
            <v>361.11111111111109</v>
          </cell>
        </row>
        <row r="4226">
          <cell r="A4226">
            <v>8051</v>
          </cell>
          <cell r="B4226" t="str">
            <v>Цифровая камера Canon Power Shot A 420</v>
          </cell>
          <cell r="C4226">
            <v>25</v>
          </cell>
          <cell r="D4226" t="str">
            <v>4</v>
          </cell>
          <cell r="E4226" t="str">
            <v>26.06.06</v>
          </cell>
          <cell r="F4226" t="str">
            <v>Canon Power Shot A 420. 4 Mpx. 39-125 mm. 3x zoom. JPEG. f/2.8-5.1.16 Mb MMC.1.8",  Ni-MH</v>
          </cell>
          <cell r="G4226" t="str">
            <v xml:space="preserve">  .  .</v>
          </cell>
          <cell r="H4226">
            <v>22608.7</v>
          </cell>
          <cell r="I4226">
            <v>0</v>
          </cell>
          <cell r="J4226">
            <v>0</v>
          </cell>
          <cell r="K4226">
            <v>22608.7</v>
          </cell>
          <cell r="L4226">
            <v>0</v>
          </cell>
          <cell r="M4226">
            <v>471.01</v>
          </cell>
          <cell r="N4226">
            <v>471.01</v>
          </cell>
          <cell r="O4226">
            <v>7536.16</v>
          </cell>
          <cell r="P4226">
            <v>15072.54</v>
          </cell>
          <cell r="Q4226">
            <v>113.04</v>
          </cell>
          <cell r="R4226">
            <v>123</v>
          </cell>
          <cell r="S4226">
            <v>821.1</v>
          </cell>
          <cell r="T4226" t="str">
            <v>Амортизация Водопровод</v>
          </cell>
          <cell r="U4226">
            <v>26000</v>
          </cell>
          <cell r="V4226">
            <v>6</v>
          </cell>
          <cell r="W4226">
            <v>5</v>
          </cell>
          <cell r="X4226">
            <v>1</v>
          </cell>
          <cell r="Y4226">
            <v>83.333333333333343</v>
          </cell>
          <cell r="Z4226">
            <v>21666.666666666672</v>
          </cell>
          <cell r="AA4226">
            <v>4333.3333333333285</v>
          </cell>
          <cell r="AB4226">
            <v>0.28749854592081547</v>
          </cell>
          <cell r="AC4226">
            <v>-16108.73162484006</v>
          </cell>
          <cell r="AD4226">
            <v>-5369.5249581733869</v>
          </cell>
          <cell r="AE4226">
            <v>6499.9683751599405</v>
          </cell>
          <cell r="AF4226">
            <v>2166.6350418266129</v>
          </cell>
          <cell r="AG4226">
            <v>135.4160078158321</v>
          </cell>
          <cell r="AH4226">
            <v>361.11111111111109</v>
          </cell>
        </row>
        <row r="4227">
          <cell r="A4227">
            <v>8052</v>
          </cell>
          <cell r="B4227" t="str">
            <v>Цифровая камера Canon Power Shot A 420</v>
          </cell>
          <cell r="C4227">
            <v>25</v>
          </cell>
          <cell r="D4227" t="str">
            <v>4</v>
          </cell>
          <cell r="E4227" t="str">
            <v>26.06.06</v>
          </cell>
          <cell r="F4227" t="str">
            <v>Canon Power Shot A 420. 4 Mpx. 39-125 mm. 3x zoom. JPEG. f/2.8-5.1.16 Mb MMC.1.8",  Ni-MH</v>
          </cell>
          <cell r="G4227" t="str">
            <v xml:space="preserve">  .  .</v>
          </cell>
          <cell r="H4227">
            <v>22608.7</v>
          </cell>
          <cell r="I4227">
            <v>0</v>
          </cell>
          <cell r="J4227">
            <v>0</v>
          </cell>
          <cell r="K4227">
            <v>22608.7</v>
          </cell>
          <cell r="L4227">
            <v>0</v>
          </cell>
          <cell r="M4227">
            <v>471.01</v>
          </cell>
          <cell r="N4227">
            <v>471.01</v>
          </cell>
          <cell r="O4227">
            <v>7536.16</v>
          </cell>
          <cell r="P4227">
            <v>15072.54</v>
          </cell>
          <cell r="Q4227">
            <v>113.04</v>
          </cell>
          <cell r="R4227">
            <v>123</v>
          </cell>
          <cell r="S4227">
            <v>821.1</v>
          </cell>
          <cell r="T4227" t="str">
            <v>Амортизация Водопровод</v>
          </cell>
          <cell r="U4227">
            <v>26000</v>
          </cell>
          <cell r="V4227">
            <v>6</v>
          </cell>
          <cell r="W4227">
            <v>5</v>
          </cell>
          <cell r="X4227">
            <v>1</v>
          </cell>
          <cell r="Y4227">
            <v>83.333333333333343</v>
          </cell>
          <cell r="Z4227">
            <v>21666.666666666672</v>
          </cell>
          <cell r="AA4227">
            <v>4333.3333333333285</v>
          </cell>
          <cell r="AB4227">
            <v>0.28749854592081547</v>
          </cell>
          <cell r="AC4227">
            <v>-16108.73162484006</v>
          </cell>
          <cell r="AD4227">
            <v>-5369.5249581733869</v>
          </cell>
          <cell r="AE4227">
            <v>6499.9683751599405</v>
          </cell>
          <cell r="AF4227">
            <v>2166.6350418266129</v>
          </cell>
          <cell r="AG4227">
            <v>135.4160078158321</v>
          </cell>
          <cell r="AH4227">
            <v>361.11111111111109</v>
          </cell>
        </row>
        <row r="4228">
          <cell r="A4228">
            <v>8053</v>
          </cell>
          <cell r="B4228" t="str">
            <v>Цифровая камера Canon Power Shot A 420</v>
          </cell>
          <cell r="C4228">
            <v>25</v>
          </cell>
          <cell r="D4228" t="str">
            <v>4</v>
          </cell>
          <cell r="E4228" t="str">
            <v>26.06.06</v>
          </cell>
          <cell r="F4228" t="str">
            <v>Canon Power Shot A 420. 4 Mpx. 39-125 mm. 3x zoom. JPEG. f/2.8-5.1.16 Mb MMC.1.8",  Ni-MH</v>
          </cell>
          <cell r="G4228" t="str">
            <v xml:space="preserve">  .  .</v>
          </cell>
          <cell r="H4228">
            <v>22608.7</v>
          </cell>
          <cell r="I4228">
            <v>0</v>
          </cell>
          <cell r="J4228">
            <v>0</v>
          </cell>
          <cell r="K4228">
            <v>22608.7</v>
          </cell>
          <cell r="L4228">
            <v>0</v>
          </cell>
          <cell r="M4228">
            <v>471.01</v>
          </cell>
          <cell r="N4228">
            <v>471.01</v>
          </cell>
          <cell r="O4228">
            <v>7536.16</v>
          </cell>
          <cell r="P4228">
            <v>15072.54</v>
          </cell>
          <cell r="Q4228">
            <v>113.04</v>
          </cell>
          <cell r="R4228">
            <v>123</v>
          </cell>
          <cell r="S4228">
            <v>821.1</v>
          </cell>
          <cell r="T4228" t="str">
            <v>Амортизация Водопровод</v>
          </cell>
          <cell r="U4228">
            <v>26000</v>
          </cell>
          <cell r="V4228">
            <v>6</v>
          </cell>
          <cell r="W4228">
            <v>5</v>
          </cell>
          <cell r="X4228">
            <v>1</v>
          </cell>
          <cell r="Y4228">
            <v>83.333333333333343</v>
          </cell>
          <cell r="Z4228">
            <v>21666.666666666672</v>
          </cell>
          <cell r="AA4228">
            <v>4333.3333333333285</v>
          </cell>
          <cell r="AB4228">
            <v>0.28749854592081547</v>
          </cell>
          <cell r="AC4228">
            <v>-16108.73162484006</v>
          </cell>
          <cell r="AD4228">
            <v>-5369.5249581733869</v>
          </cell>
          <cell r="AE4228">
            <v>6499.9683751599405</v>
          </cell>
          <cell r="AF4228">
            <v>2166.6350418266129</v>
          </cell>
          <cell r="AG4228">
            <v>135.4160078158321</v>
          </cell>
          <cell r="AH4228">
            <v>361.11111111111109</v>
          </cell>
        </row>
        <row r="4229">
          <cell r="A4229">
            <v>8054</v>
          </cell>
          <cell r="B4229" t="str">
            <v>Цифровая камера Canon Power Shot A 420</v>
          </cell>
          <cell r="C4229">
            <v>25</v>
          </cell>
          <cell r="D4229" t="str">
            <v>4</v>
          </cell>
          <cell r="E4229" t="str">
            <v>26.06.06</v>
          </cell>
          <cell r="F4229" t="str">
            <v>Canon Power Shot A 420. 4 Mpx. 39-125 mm. 3x zoom. JPEG. f/2.8-5.1.16 Mb MMC.1.8",  Ni-MH</v>
          </cell>
          <cell r="G4229" t="str">
            <v xml:space="preserve">  .  .</v>
          </cell>
          <cell r="H4229">
            <v>22608.7</v>
          </cell>
          <cell r="I4229">
            <v>0</v>
          </cell>
          <cell r="J4229">
            <v>0</v>
          </cell>
          <cell r="K4229">
            <v>22608.7</v>
          </cell>
          <cell r="L4229">
            <v>0</v>
          </cell>
          <cell r="M4229">
            <v>471.01</v>
          </cell>
          <cell r="N4229">
            <v>471.01</v>
          </cell>
          <cell r="O4229">
            <v>7536.16</v>
          </cell>
          <cell r="P4229">
            <v>15072.54</v>
          </cell>
          <cell r="Q4229">
            <v>113.04</v>
          </cell>
          <cell r="R4229">
            <v>123</v>
          </cell>
          <cell r="S4229">
            <v>821.1</v>
          </cell>
          <cell r="T4229" t="str">
            <v>Амортизация Водопровод</v>
          </cell>
          <cell r="U4229">
            <v>26000</v>
          </cell>
          <cell r="V4229">
            <v>6</v>
          </cell>
          <cell r="W4229">
            <v>5</v>
          </cell>
          <cell r="X4229">
            <v>1</v>
          </cell>
          <cell r="Y4229">
            <v>83.333333333333343</v>
          </cell>
          <cell r="Z4229">
            <v>21666.666666666672</v>
          </cell>
          <cell r="AA4229">
            <v>4333.3333333333285</v>
          </cell>
          <cell r="AB4229">
            <v>0.28749854592081547</v>
          </cell>
          <cell r="AC4229">
            <v>-16108.73162484006</v>
          </cell>
          <cell r="AD4229">
            <v>-5369.5249581733869</v>
          </cell>
          <cell r="AE4229">
            <v>6499.9683751599405</v>
          </cell>
          <cell r="AF4229">
            <v>2166.6350418266129</v>
          </cell>
          <cell r="AG4229">
            <v>135.4160078158321</v>
          </cell>
          <cell r="AH4229">
            <v>361.11111111111109</v>
          </cell>
        </row>
        <row r="4230">
          <cell r="A4230">
            <v>8055</v>
          </cell>
          <cell r="B4230" t="str">
            <v>Цифровая камера Canon Power Shot A 420</v>
          </cell>
          <cell r="C4230">
            <v>25</v>
          </cell>
          <cell r="D4230" t="str">
            <v>4</v>
          </cell>
          <cell r="E4230" t="str">
            <v>26.06.06</v>
          </cell>
          <cell r="F4230" t="str">
            <v>Canon Power Shot A 420. 4 Mpx. 39-125 mm. 3x zoom. JPEG. f/2.8-5.1.16 Mb MMC.1.8",  Ni-MH</v>
          </cell>
          <cell r="G4230" t="str">
            <v xml:space="preserve">  .  .</v>
          </cell>
          <cell r="H4230">
            <v>22608.7</v>
          </cell>
          <cell r="I4230">
            <v>0</v>
          </cell>
          <cell r="J4230">
            <v>0</v>
          </cell>
          <cell r="K4230">
            <v>22608.7</v>
          </cell>
          <cell r="L4230">
            <v>0</v>
          </cell>
          <cell r="M4230">
            <v>471.01</v>
          </cell>
          <cell r="N4230">
            <v>471.01</v>
          </cell>
          <cell r="O4230">
            <v>7536.16</v>
          </cell>
          <cell r="P4230">
            <v>15072.54</v>
          </cell>
          <cell r="Q4230">
            <v>113.04</v>
          </cell>
          <cell r="R4230">
            <v>123</v>
          </cell>
          <cell r="S4230">
            <v>821.1</v>
          </cell>
          <cell r="T4230" t="str">
            <v>Амортизация Водопровод</v>
          </cell>
          <cell r="U4230">
            <v>26000</v>
          </cell>
          <cell r="V4230">
            <v>6</v>
          </cell>
          <cell r="W4230">
            <v>5</v>
          </cell>
          <cell r="X4230">
            <v>1</v>
          </cell>
          <cell r="Y4230">
            <v>83.333333333333343</v>
          </cell>
          <cell r="Z4230">
            <v>21666.666666666672</v>
          </cell>
          <cell r="AA4230">
            <v>4333.3333333333285</v>
          </cell>
          <cell r="AB4230">
            <v>0.28749854592081547</v>
          </cell>
          <cell r="AC4230">
            <v>-16108.73162484006</v>
          </cell>
          <cell r="AD4230">
            <v>-5369.5249581733869</v>
          </cell>
          <cell r="AE4230">
            <v>6499.9683751599405</v>
          </cell>
          <cell r="AF4230">
            <v>2166.6350418266129</v>
          </cell>
          <cell r="AG4230">
            <v>135.4160078158321</v>
          </cell>
          <cell r="AH4230">
            <v>361.11111111111109</v>
          </cell>
        </row>
        <row r="4231">
          <cell r="A4231">
            <v>8056</v>
          </cell>
          <cell r="B4231" t="str">
            <v>Цифровая камера Canon Power Shot A 420</v>
          </cell>
          <cell r="C4231">
            <v>25</v>
          </cell>
          <cell r="D4231" t="str">
            <v>4</v>
          </cell>
          <cell r="E4231" t="str">
            <v>26.06.06</v>
          </cell>
          <cell r="F4231" t="str">
            <v>Canon Power Shot A 420. 4 Mpx. 39-125 mm. 3x zoom. JPEG. f/2.8-5.1.16 Mb MMC.1.8",  Ni-MH</v>
          </cell>
          <cell r="G4231" t="str">
            <v xml:space="preserve">  .  .</v>
          </cell>
          <cell r="H4231">
            <v>22608.7</v>
          </cell>
          <cell r="I4231">
            <v>0</v>
          </cell>
          <cell r="J4231">
            <v>0</v>
          </cell>
          <cell r="K4231">
            <v>22608.7</v>
          </cell>
          <cell r="L4231">
            <v>0</v>
          </cell>
          <cell r="M4231">
            <v>471.01</v>
          </cell>
          <cell r="N4231">
            <v>471.01</v>
          </cell>
          <cell r="O4231">
            <v>7536.16</v>
          </cell>
          <cell r="P4231">
            <v>15072.54</v>
          </cell>
          <cell r="Q4231">
            <v>113.04</v>
          </cell>
          <cell r="R4231">
            <v>123</v>
          </cell>
          <cell r="S4231">
            <v>821.1</v>
          </cell>
          <cell r="T4231" t="str">
            <v>Амортизация Водопровод</v>
          </cell>
          <cell r="U4231">
            <v>26000</v>
          </cell>
          <cell r="V4231">
            <v>6</v>
          </cell>
          <cell r="W4231">
            <v>5</v>
          </cell>
          <cell r="X4231">
            <v>1</v>
          </cell>
          <cell r="Y4231">
            <v>83.333333333333343</v>
          </cell>
          <cell r="Z4231">
            <v>21666.666666666672</v>
          </cell>
          <cell r="AA4231">
            <v>4333.3333333333285</v>
          </cell>
          <cell r="AB4231">
            <v>0.28749854592081547</v>
          </cell>
          <cell r="AC4231">
            <v>-16108.73162484006</v>
          </cell>
          <cell r="AD4231">
            <v>-5369.5249581733869</v>
          </cell>
          <cell r="AE4231">
            <v>6499.9683751599405</v>
          </cell>
          <cell r="AF4231">
            <v>2166.6350418266129</v>
          </cell>
          <cell r="AG4231">
            <v>135.4160078158321</v>
          </cell>
          <cell r="AH4231">
            <v>361.11111111111109</v>
          </cell>
        </row>
        <row r="4232">
          <cell r="A4232">
            <v>8057</v>
          </cell>
          <cell r="B4232" t="str">
            <v>Цифровая камера Canon Power Shot A 420</v>
          </cell>
          <cell r="C4232">
            <v>25</v>
          </cell>
          <cell r="D4232" t="str">
            <v>4</v>
          </cell>
          <cell r="E4232" t="str">
            <v>26.06.06</v>
          </cell>
          <cell r="F4232" t="str">
            <v>Canon Power Shot A 420. 4 Mpx. 39-125 mm. 3x zoom. JPEG. f/2.8-5.1.16 Mb MMC.1.8",  Ni-MH</v>
          </cell>
          <cell r="G4232" t="str">
            <v xml:space="preserve">  .  .</v>
          </cell>
          <cell r="H4232">
            <v>22608.7</v>
          </cell>
          <cell r="I4232">
            <v>0</v>
          </cell>
          <cell r="J4232">
            <v>0</v>
          </cell>
          <cell r="K4232">
            <v>22608.7</v>
          </cell>
          <cell r="L4232">
            <v>0</v>
          </cell>
          <cell r="M4232">
            <v>471.01</v>
          </cell>
          <cell r="N4232">
            <v>471.01</v>
          </cell>
          <cell r="O4232">
            <v>7536.16</v>
          </cell>
          <cell r="P4232">
            <v>15072.54</v>
          </cell>
          <cell r="Q4232">
            <v>113.04</v>
          </cell>
          <cell r="R4232">
            <v>123</v>
          </cell>
          <cell r="S4232">
            <v>821.1</v>
          </cell>
          <cell r="T4232" t="str">
            <v>Амортизация Водопровод</v>
          </cell>
          <cell r="U4232">
            <v>26000</v>
          </cell>
          <cell r="V4232">
            <v>6</v>
          </cell>
          <cell r="W4232">
            <v>5</v>
          </cell>
          <cell r="X4232">
            <v>1</v>
          </cell>
          <cell r="Y4232">
            <v>83.333333333333343</v>
          </cell>
          <cell r="Z4232">
            <v>21666.666666666672</v>
          </cell>
          <cell r="AA4232">
            <v>4333.3333333333285</v>
          </cell>
          <cell r="AB4232">
            <v>0.28749854592081547</v>
          </cell>
          <cell r="AC4232">
            <v>-16108.73162484006</v>
          </cell>
          <cell r="AD4232">
            <v>-5369.5249581733869</v>
          </cell>
          <cell r="AE4232">
            <v>6499.9683751599405</v>
          </cell>
          <cell r="AF4232">
            <v>2166.6350418266129</v>
          </cell>
          <cell r="AG4232">
            <v>135.4160078158321</v>
          </cell>
          <cell r="AH4232">
            <v>361.11111111111109</v>
          </cell>
        </row>
        <row r="4233">
          <cell r="A4233">
            <v>8058</v>
          </cell>
          <cell r="B4233" t="str">
            <v>Цифровая камера Canon Power Shot A 420</v>
          </cell>
          <cell r="C4233">
            <v>25</v>
          </cell>
          <cell r="D4233" t="str">
            <v>4</v>
          </cell>
          <cell r="E4233" t="str">
            <v>26.06.06</v>
          </cell>
          <cell r="F4233" t="str">
            <v>Canon Power Shot A 420. 4 Mpx. 39-125 mm. 3x zoom. JPEG. f/2.8-5.1.16 Mb MMC.1.8",  Ni-MH</v>
          </cell>
          <cell r="G4233" t="str">
            <v xml:space="preserve">  .  .</v>
          </cell>
          <cell r="H4233">
            <v>22608.7</v>
          </cell>
          <cell r="I4233">
            <v>0</v>
          </cell>
          <cell r="J4233">
            <v>0</v>
          </cell>
          <cell r="K4233">
            <v>22608.7</v>
          </cell>
          <cell r="L4233">
            <v>0</v>
          </cell>
          <cell r="M4233">
            <v>471.01</v>
          </cell>
          <cell r="N4233">
            <v>471.01</v>
          </cell>
          <cell r="O4233">
            <v>7536.16</v>
          </cell>
          <cell r="P4233">
            <v>15072.54</v>
          </cell>
          <cell r="Q4233">
            <v>113.04</v>
          </cell>
          <cell r="R4233">
            <v>123</v>
          </cell>
          <cell r="S4233">
            <v>821.1</v>
          </cell>
          <cell r="T4233" t="str">
            <v>Амортизация Водопровод</v>
          </cell>
          <cell r="U4233">
            <v>26000</v>
          </cell>
          <cell r="V4233">
            <v>6</v>
          </cell>
          <cell r="W4233">
            <v>5</v>
          </cell>
          <cell r="X4233">
            <v>1</v>
          </cell>
          <cell r="Y4233">
            <v>83.333333333333343</v>
          </cell>
          <cell r="Z4233">
            <v>21666.666666666672</v>
          </cell>
          <cell r="AA4233">
            <v>4333.3333333333285</v>
          </cell>
          <cell r="AB4233">
            <v>0.28749854592081547</v>
          </cell>
          <cell r="AC4233">
            <v>-16108.73162484006</v>
          </cell>
          <cell r="AD4233">
            <v>-5369.5249581733869</v>
          </cell>
          <cell r="AE4233">
            <v>6499.9683751599405</v>
          </cell>
          <cell r="AF4233">
            <v>2166.6350418266129</v>
          </cell>
          <cell r="AG4233">
            <v>135.4160078158321</v>
          </cell>
          <cell r="AH4233">
            <v>361.11111111111109</v>
          </cell>
        </row>
        <row r="4234">
          <cell r="A4234">
            <v>8059</v>
          </cell>
          <cell r="B4234" t="str">
            <v>Цифровая камера Canon Power Shot A 420</v>
          </cell>
          <cell r="C4234">
            <v>25</v>
          </cell>
          <cell r="D4234" t="str">
            <v>4</v>
          </cell>
          <cell r="E4234" t="str">
            <v>26.06.06</v>
          </cell>
          <cell r="F4234" t="str">
            <v>Canon Power Shot A 420. 4 Mpx. 39-125 mm. 3x zoom. JPEG. f/2.8-5.1.16 Mb MMC.1.8",  Ni-MH</v>
          </cell>
          <cell r="G4234" t="str">
            <v xml:space="preserve">  .  .</v>
          </cell>
          <cell r="H4234">
            <v>22608.7</v>
          </cell>
          <cell r="I4234">
            <v>0</v>
          </cell>
          <cell r="J4234">
            <v>0</v>
          </cell>
          <cell r="K4234">
            <v>22608.7</v>
          </cell>
          <cell r="L4234">
            <v>0</v>
          </cell>
          <cell r="M4234">
            <v>471.01</v>
          </cell>
          <cell r="N4234">
            <v>471.01</v>
          </cell>
          <cell r="O4234">
            <v>7536.16</v>
          </cell>
          <cell r="P4234">
            <v>15072.54</v>
          </cell>
          <cell r="Q4234">
            <v>113.04</v>
          </cell>
          <cell r="R4234">
            <v>123</v>
          </cell>
          <cell r="S4234">
            <v>821.1</v>
          </cell>
          <cell r="T4234" t="str">
            <v>Амортизация Водопровод</v>
          </cell>
          <cell r="U4234">
            <v>26000</v>
          </cell>
          <cell r="V4234">
            <v>6</v>
          </cell>
          <cell r="W4234">
            <v>5</v>
          </cell>
          <cell r="X4234">
            <v>1</v>
          </cell>
          <cell r="Y4234">
            <v>83.333333333333343</v>
          </cell>
          <cell r="Z4234">
            <v>21666.666666666672</v>
          </cell>
          <cell r="AA4234">
            <v>4333.3333333333285</v>
          </cell>
          <cell r="AB4234">
            <v>0.28749854592081547</v>
          </cell>
          <cell r="AC4234">
            <v>-16108.73162484006</v>
          </cell>
          <cell r="AD4234">
            <v>-5369.5249581733869</v>
          </cell>
          <cell r="AE4234">
            <v>6499.9683751599405</v>
          </cell>
          <cell r="AF4234">
            <v>2166.6350418266129</v>
          </cell>
          <cell r="AG4234">
            <v>135.4160078158321</v>
          </cell>
          <cell r="AH4234">
            <v>361.11111111111109</v>
          </cell>
        </row>
        <row r="4235">
          <cell r="A4235">
            <v>8060</v>
          </cell>
          <cell r="B4235" t="str">
            <v>Цифровая камера Canon Power Shot A 420</v>
          </cell>
          <cell r="C4235">
            <v>25</v>
          </cell>
          <cell r="D4235" t="str">
            <v>4</v>
          </cell>
          <cell r="E4235" t="str">
            <v>26.06.06</v>
          </cell>
          <cell r="F4235" t="str">
            <v>Canon Power Shot A 420. 4 Mpx. 39-125 mm. 3x zoom. JPEG. f/2.8-5.1.16 Mb MMC.1.8",  Ni-MH</v>
          </cell>
          <cell r="G4235" t="str">
            <v xml:space="preserve">  .  .</v>
          </cell>
          <cell r="H4235">
            <v>22608.7</v>
          </cell>
          <cell r="I4235">
            <v>0</v>
          </cell>
          <cell r="J4235">
            <v>0</v>
          </cell>
          <cell r="K4235">
            <v>22608.7</v>
          </cell>
          <cell r="L4235">
            <v>0</v>
          </cell>
          <cell r="M4235">
            <v>471.01</v>
          </cell>
          <cell r="N4235">
            <v>471.01</v>
          </cell>
          <cell r="O4235">
            <v>7536.16</v>
          </cell>
          <cell r="P4235">
            <v>15072.54</v>
          </cell>
          <cell r="Q4235">
            <v>113.04</v>
          </cell>
          <cell r="R4235">
            <v>123</v>
          </cell>
          <cell r="S4235">
            <v>821.1</v>
          </cell>
          <cell r="T4235" t="str">
            <v>Амортизация Водопровод</v>
          </cell>
          <cell r="U4235">
            <v>26000</v>
          </cell>
          <cell r="V4235">
            <v>6</v>
          </cell>
          <cell r="W4235">
            <v>5</v>
          </cell>
          <cell r="X4235">
            <v>1</v>
          </cell>
          <cell r="Y4235">
            <v>83.333333333333343</v>
          </cell>
          <cell r="Z4235">
            <v>21666.666666666672</v>
          </cell>
          <cell r="AA4235">
            <v>4333.3333333333285</v>
          </cell>
          <cell r="AB4235">
            <v>0.28749854592081547</v>
          </cell>
          <cell r="AC4235">
            <v>-16108.73162484006</v>
          </cell>
          <cell r="AD4235">
            <v>-5369.5249581733869</v>
          </cell>
          <cell r="AE4235">
            <v>6499.9683751599405</v>
          </cell>
          <cell r="AF4235">
            <v>2166.6350418266129</v>
          </cell>
          <cell r="AG4235">
            <v>135.4160078158321</v>
          </cell>
          <cell r="AH4235">
            <v>361.11111111111109</v>
          </cell>
        </row>
        <row r="4236">
          <cell r="A4236">
            <v>8061</v>
          </cell>
          <cell r="B4236" t="str">
            <v>Цифровая камера Canon Power Shot A 420</v>
          </cell>
          <cell r="C4236">
            <v>25</v>
          </cell>
          <cell r="D4236" t="str">
            <v>4</v>
          </cell>
          <cell r="E4236" t="str">
            <v>26.06.06</v>
          </cell>
          <cell r="F4236" t="str">
            <v>Canon Power Shot A 420. 4 Mpx. 39-125 mm. 3x zoom. JPEG. f/2.8-5.1.16 Mb MMC.1.8",  Ni-MH</v>
          </cell>
          <cell r="G4236" t="str">
            <v xml:space="preserve">  .  .</v>
          </cell>
          <cell r="H4236">
            <v>22608.7</v>
          </cell>
          <cell r="I4236">
            <v>0</v>
          </cell>
          <cell r="J4236">
            <v>0</v>
          </cell>
          <cell r="K4236">
            <v>22608.7</v>
          </cell>
          <cell r="L4236">
            <v>0</v>
          </cell>
          <cell r="M4236">
            <v>471.01</v>
          </cell>
          <cell r="N4236">
            <v>471.01</v>
          </cell>
          <cell r="O4236">
            <v>7536.16</v>
          </cell>
          <cell r="P4236">
            <v>15072.54</v>
          </cell>
          <cell r="Q4236">
            <v>113.04</v>
          </cell>
          <cell r="R4236">
            <v>123</v>
          </cell>
          <cell r="S4236">
            <v>821.1</v>
          </cell>
          <cell r="T4236" t="str">
            <v>амортизация (канализация)</v>
          </cell>
          <cell r="U4236">
            <v>26000</v>
          </cell>
          <cell r="V4236">
            <v>6</v>
          </cell>
          <cell r="W4236">
            <v>5</v>
          </cell>
          <cell r="X4236">
            <v>1</v>
          </cell>
          <cell r="Y4236">
            <v>83.333333333333343</v>
          </cell>
          <cell r="Z4236">
            <v>21666.666666666672</v>
          </cell>
          <cell r="AA4236">
            <v>4333.3333333333285</v>
          </cell>
          <cell r="AB4236">
            <v>0.28749854592081547</v>
          </cell>
          <cell r="AC4236">
            <v>-16108.73162484006</v>
          </cell>
          <cell r="AD4236">
            <v>-5369.5249581733869</v>
          </cell>
          <cell r="AE4236">
            <v>6499.9683751599405</v>
          </cell>
          <cell r="AF4236">
            <v>2166.6350418266129</v>
          </cell>
          <cell r="AG4236">
            <v>135.4160078158321</v>
          </cell>
          <cell r="AH4236">
            <v>361.11111111111109</v>
          </cell>
        </row>
        <row r="4237">
          <cell r="A4237">
            <v>8062</v>
          </cell>
          <cell r="B4237" t="str">
            <v>Цифровая камера Canon Power Shot A 420</v>
          </cell>
          <cell r="C4237">
            <v>25</v>
          </cell>
          <cell r="D4237" t="str">
            <v>4</v>
          </cell>
          <cell r="E4237" t="str">
            <v>26.06.06</v>
          </cell>
          <cell r="F4237" t="str">
            <v>Canon Power Shot A 420. 4 Mpx. 39-125 mm. 3x zoom. JPEG. f/2.8-5.1.16 Mb MMC.1.8",  Ni-MH</v>
          </cell>
          <cell r="G4237" t="str">
            <v xml:space="preserve">  .  .</v>
          </cell>
          <cell r="H4237">
            <v>22608.7</v>
          </cell>
          <cell r="I4237">
            <v>0</v>
          </cell>
          <cell r="J4237">
            <v>0</v>
          </cell>
          <cell r="K4237">
            <v>22608.7</v>
          </cell>
          <cell r="L4237">
            <v>0</v>
          </cell>
          <cell r="M4237">
            <v>471.01</v>
          </cell>
          <cell r="N4237">
            <v>471.01</v>
          </cell>
          <cell r="O4237">
            <v>7536.16</v>
          </cell>
          <cell r="P4237">
            <v>15072.54</v>
          </cell>
          <cell r="Q4237">
            <v>113.04</v>
          </cell>
          <cell r="R4237">
            <v>123</v>
          </cell>
          <cell r="S4237">
            <v>821.1</v>
          </cell>
          <cell r="T4237" t="str">
            <v>амортизация (канализация)</v>
          </cell>
          <cell r="U4237">
            <v>26000</v>
          </cell>
          <cell r="V4237">
            <v>6</v>
          </cell>
          <cell r="W4237">
            <v>5</v>
          </cell>
          <cell r="X4237">
            <v>1</v>
          </cell>
          <cell r="Y4237">
            <v>83.333333333333343</v>
          </cell>
          <cell r="Z4237">
            <v>21666.666666666672</v>
          </cell>
          <cell r="AA4237">
            <v>4333.3333333333285</v>
          </cell>
          <cell r="AB4237">
            <v>0.28749854592081547</v>
          </cell>
          <cell r="AC4237">
            <v>-16108.73162484006</v>
          </cell>
          <cell r="AD4237">
            <v>-5369.5249581733869</v>
          </cell>
          <cell r="AE4237">
            <v>6499.9683751599405</v>
          </cell>
          <cell r="AF4237">
            <v>2166.6350418266129</v>
          </cell>
          <cell r="AG4237">
            <v>135.4160078158321</v>
          </cell>
          <cell r="AH4237">
            <v>361.11111111111109</v>
          </cell>
        </row>
        <row r="4238">
          <cell r="A4238">
            <v>8063</v>
          </cell>
          <cell r="B4238" t="str">
            <v>Цифровая камера Canon Power Shot A 420</v>
          </cell>
          <cell r="C4238">
            <v>25</v>
          </cell>
          <cell r="D4238" t="str">
            <v>4</v>
          </cell>
          <cell r="E4238" t="str">
            <v>26.06.06</v>
          </cell>
          <cell r="F4238" t="str">
            <v>Canon Power Shot A 420. 4 Mpx. 39-125 mm. 3x zoom. JPEG. f/2.8-5.1.16 Mb MMC.1.8",  Ni-MH</v>
          </cell>
          <cell r="G4238" t="str">
            <v xml:space="preserve">  .  .</v>
          </cell>
          <cell r="H4238">
            <v>22608.7</v>
          </cell>
          <cell r="I4238">
            <v>0</v>
          </cell>
          <cell r="J4238">
            <v>0</v>
          </cell>
          <cell r="K4238">
            <v>22608.7</v>
          </cell>
          <cell r="L4238">
            <v>0</v>
          </cell>
          <cell r="M4238">
            <v>471.01</v>
          </cell>
          <cell r="N4238">
            <v>471.01</v>
          </cell>
          <cell r="O4238">
            <v>7536.16</v>
          </cell>
          <cell r="P4238">
            <v>15072.54</v>
          </cell>
          <cell r="Q4238">
            <v>113.04</v>
          </cell>
          <cell r="R4238">
            <v>123</v>
          </cell>
          <cell r="S4238">
            <v>821.1</v>
          </cell>
          <cell r="T4238" t="str">
            <v>амортизация (канализация)</v>
          </cell>
          <cell r="U4238">
            <v>26000</v>
          </cell>
          <cell r="V4238">
            <v>6</v>
          </cell>
          <cell r="W4238">
            <v>5</v>
          </cell>
          <cell r="X4238">
            <v>1</v>
          </cell>
          <cell r="Y4238">
            <v>83.333333333333343</v>
          </cell>
          <cell r="Z4238">
            <v>21666.666666666672</v>
          </cell>
          <cell r="AA4238">
            <v>4333.3333333333285</v>
          </cell>
          <cell r="AB4238">
            <v>0.28749854592081547</v>
          </cell>
          <cell r="AC4238">
            <v>-16108.73162484006</v>
          </cell>
          <cell r="AD4238">
            <v>-5369.5249581733869</v>
          </cell>
          <cell r="AE4238">
            <v>6499.9683751599405</v>
          </cell>
          <cell r="AF4238">
            <v>2166.6350418266129</v>
          </cell>
          <cell r="AG4238">
            <v>135.4160078158321</v>
          </cell>
          <cell r="AH4238">
            <v>361.11111111111109</v>
          </cell>
        </row>
        <row r="4239">
          <cell r="A4239">
            <v>8064</v>
          </cell>
          <cell r="B4239" t="str">
            <v>Цифровая камера Canon Power Shot A 420</v>
          </cell>
          <cell r="C4239">
            <v>25</v>
          </cell>
          <cell r="D4239" t="str">
            <v>4</v>
          </cell>
          <cell r="E4239" t="str">
            <v>26.06.06</v>
          </cell>
          <cell r="F4239" t="str">
            <v>Canon Power Shot A 420. 4 Mpx. 39-125 mm. 3x zoom. JPEG. f/2.8-5.1.16 Mb MMC.1.8",  Ni-MH</v>
          </cell>
          <cell r="G4239" t="str">
            <v xml:space="preserve">  .  .</v>
          </cell>
          <cell r="H4239">
            <v>22608.7</v>
          </cell>
          <cell r="I4239">
            <v>0</v>
          </cell>
          <cell r="J4239">
            <v>0</v>
          </cell>
          <cell r="K4239">
            <v>22608.7</v>
          </cell>
          <cell r="L4239">
            <v>0</v>
          </cell>
          <cell r="M4239">
            <v>471.01</v>
          </cell>
          <cell r="N4239">
            <v>471.01</v>
          </cell>
          <cell r="O4239">
            <v>7536.16</v>
          </cell>
          <cell r="P4239">
            <v>15072.54</v>
          </cell>
          <cell r="Q4239">
            <v>113.04</v>
          </cell>
          <cell r="R4239">
            <v>123</v>
          </cell>
          <cell r="S4239">
            <v>821.1</v>
          </cell>
          <cell r="T4239" t="str">
            <v>амортизация (канализация)</v>
          </cell>
          <cell r="U4239">
            <v>26000</v>
          </cell>
          <cell r="V4239">
            <v>6</v>
          </cell>
          <cell r="W4239">
            <v>5</v>
          </cell>
          <cell r="X4239">
            <v>1</v>
          </cell>
          <cell r="Y4239">
            <v>83.333333333333343</v>
          </cell>
          <cell r="Z4239">
            <v>21666.666666666672</v>
          </cell>
          <cell r="AA4239">
            <v>4333.3333333333285</v>
          </cell>
          <cell r="AB4239">
            <v>0.28749854592081547</v>
          </cell>
          <cell r="AC4239">
            <v>-16108.73162484006</v>
          </cell>
          <cell r="AD4239">
            <v>-5369.5249581733869</v>
          </cell>
          <cell r="AE4239">
            <v>6499.9683751599405</v>
          </cell>
          <cell r="AF4239">
            <v>2166.6350418266129</v>
          </cell>
          <cell r="AG4239">
            <v>135.4160078158321</v>
          </cell>
          <cell r="AH4239">
            <v>361.11111111111109</v>
          </cell>
        </row>
        <row r="4240">
          <cell r="A4240">
            <v>8065</v>
          </cell>
          <cell r="B4240" t="str">
            <v>Цифровая камера Canon Power Shot A 420</v>
          </cell>
          <cell r="C4240">
            <v>25</v>
          </cell>
          <cell r="D4240" t="str">
            <v>4</v>
          </cell>
          <cell r="E4240" t="str">
            <v>26.06.06</v>
          </cell>
          <cell r="F4240" t="str">
            <v>Canon Power Shot A 420. 4 Mpx. 39-125 mm. 3x zoom. JPEG. f/2.8-5.1.16 Mb MMC.1.8",  Ni-MH</v>
          </cell>
          <cell r="G4240" t="str">
            <v xml:space="preserve">  .  .</v>
          </cell>
          <cell r="H4240">
            <v>22608.7</v>
          </cell>
          <cell r="I4240">
            <v>0</v>
          </cell>
          <cell r="J4240">
            <v>0</v>
          </cell>
          <cell r="K4240">
            <v>22608.7</v>
          </cell>
          <cell r="L4240">
            <v>0</v>
          </cell>
          <cell r="M4240">
            <v>471.01</v>
          </cell>
          <cell r="N4240">
            <v>471.01</v>
          </cell>
          <cell r="O4240">
            <v>7536.16</v>
          </cell>
          <cell r="P4240">
            <v>15072.54</v>
          </cell>
          <cell r="Q4240">
            <v>113.04</v>
          </cell>
          <cell r="R4240">
            <v>123</v>
          </cell>
          <cell r="S4240">
            <v>821.1</v>
          </cell>
          <cell r="T4240" t="str">
            <v>амортизация (канализация)</v>
          </cell>
          <cell r="U4240">
            <v>26000</v>
          </cell>
          <cell r="V4240">
            <v>6</v>
          </cell>
          <cell r="W4240">
            <v>5</v>
          </cell>
          <cell r="X4240">
            <v>1</v>
          </cell>
          <cell r="Y4240">
            <v>83.333333333333343</v>
          </cell>
          <cell r="Z4240">
            <v>21666.666666666672</v>
          </cell>
          <cell r="AA4240">
            <v>4333.3333333333285</v>
          </cell>
          <cell r="AB4240">
            <v>0.28749854592081547</v>
          </cell>
          <cell r="AC4240">
            <v>-16108.73162484006</v>
          </cell>
          <cell r="AD4240">
            <v>-5369.5249581733869</v>
          </cell>
          <cell r="AE4240">
            <v>6499.9683751599405</v>
          </cell>
          <cell r="AF4240">
            <v>2166.6350418266129</v>
          </cell>
          <cell r="AG4240">
            <v>135.4160078158321</v>
          </cell>
          <cell r="AH4240">
            <v>361.11111111111109</v>
          </cell>
        </row>
        <row r="4241">
          <cell r="A4241">
            <v>8066</v>
          </cell>
          <cell r="B4241" t="str">
            <v>Цифровая камера Canon Power Shot A 420</v>
          </cell>
          <cell r="C4241">
            <v>25</v>
          </cell>
          <cell r="D4241" t="str">
            <v>4</v>
          </cell>
          <cell r="E4241" t="str">
            <v>26.06.06</v>
          </cell>
          <cell r="F4241" t="str">
            <v>Canon Power Shot A 420. 4 Mpx. 39-125 mm. 3x zoom. JPEG. f/2.8-5.1.16 Mb MMC.1.8",  Ni-MH</v>
          </cell>
          <cell r="G4241" t="str">
            <v xml:space="preserve">  .  .</v>
          </cell>
          <cell r="H4241">
            <v>22608.7</v>
          </cell>
          <cell r="I4241">
            <v>0</v>
          </cell>
          <cell r="J4241">
            <v>0</v>
          </cell>
          <cell r="K4241">
            <v>22608.7</v>
          </cell>
          <cell r="L4241">
            <v>0</v>
          </cell>
          <cell r="M4241">
            <v>471.01</v>
          </cell>
          <cell r="N4241">
            <v>471.01</v>
          </cell>
          <cell r="O4241">
            <v>7536.16</v>
          </cell>
          <cell r="P4241">
            <v>15072.54</v>
          </cell>
          <cell r="Q4241">
            <v>113.04</v>
          </cell>
          <cell r="R4241">
            <v>123</v>
          </cell>
          <cell r="S4241">
            <v>821.1</v>
          </cell>
          <cell r="T4241" t="str">
            <v>амортизация (канализация)</v>
          </cell>
          <cell r="U4241">
            <v>26000</v>
          </cell>
          <cell r="V4241">
            <v>6</v>
          </cell>
          <cell r="W4241">
            <v>5</v>
          </cell>
          <cell r="X4241">
            <v>1</v>
          </cell>
          <cell r="Y4241">
            <v>83.333333333333343</v>
          </cell>
          <cell r="Z4241">
            <v>21666.666666666672</v>
          </cell>
          <cell r="AA4241">
            <v>4333.3333333333285</v>
          </cell>
          <cell r="AB4241">
            <v>0.28749854592081547</v>
          </cell>
          <cell r="AC4241">
            <v>-16108.73162484006</v>
          </cell>
          <cell r="AD4241">
            <v>-5369.5249581733869</v>
          </cell>
          <cell r="AE4241">
            <v>6499.9683751599405</v>
          </cell>
          <cell r="AF4241">
            <v>2166.6350418266129</v>
          </cell>
          <cell r="AG4241">
            <v>135.4160078158321</v>
          </cell>
          <cell r="AH4241">
            <v>361.11111111111109</v>
          </cell>
        </row>
        <row r="4242">
          <cell r="A4242">
            <v>8067</v>
          </cell>
          <cell r="B4242" t="str">
            <v>Цифровая камера Canon Power Shot A 420</v>
          </cell>
          <cell r="C4242">
            <v>25</v>
          </cell>
          <cell r="D4242" t="str">
            <v>4</v>
          </cell>
          <cell r="E4242" t="str">
            <v>26.06.06</v>
          </cell>
          <cell r="F4242" t="str">
            <v>Canon Power Shot A 420. 4 Mpx. 39-125 mm. 3x zoom. JPEG. f/2.8-5.1.16 Mb MMC.1.8",  Ni-MH</v>
          </cell>
          <cell r="G4242" t="str">
            <v xml:space="preserve">  .  .</v>
          </cell>
          <cell r="H4242">
            <v>22608.7</v>
          </cell>
          <cell r="I4242">
            <v>0</v>
          </cell>
          <cell r="J4242">
            <v>0</v>
          </cell>
          <cell r="K4242">
            <v>22608.7</v>
          </cell>
          <cell r="L4242">
            <v>0</v>
          </cell>
          <cell r="M4242">
            <v>471.01</v>
          </cell>
          <cell r="N4242">
            <v>471.01</v>
          </cell>
          <cell r="O4242">
            <v>7536.16</v>
          </cell>
          <cell r="P4242">
            <v>15072.54</v>
          </cell>
          <cell r="Q4242">
            <v>113.04</v>
          </cell>
          <cell r="R4242">
            <v>123</v>
          </cell>
          <cell r="S4242">
            <v>821.1</v>
          </cell>
          <cell r="T4242" t="str">
            <v>амортизация (канализация)</v>
          </cell>
          <cell r="U4242">
            <v>26000</v>
          </cell>
          <cell r="V4242">
            <v>6</v>
          </cell>
          <cell r="W4242">
            <v>5</v>
          </cell>
          <cell r="X4242">
            <v>1</v>
          </cell>
          <cell r="Y4242">
            <v>83.333333333333343</v>
          </cell>
          <cell r="Z4242">
            <v>21666.666666666672</v>
          </cell>
          <cell r="AA4242">
            <v>4333.3333333333285</v>
          </cell>
          <cell r="AB4242">
            <v>0.28749854592081547</v>
          </cell>
          <cell r="AC4242">
            <v>-16108.73162484006</v>
          </cell>
          <cell r="AD4242">
            <v>-5369.5249581733869</v>
          </cell>
          <cell r="AE4242">
            <v>6499.9683751599405</v>
          </cell>
          <cell r="AF4242">
            <v>2166.6350418266129</v>
          </cell>
          <cell r="AG4242">
            <v>135.4160078158321</v>
          </cell>
          <cell r="AH4242">
            <v>361.11111111111109</v>
          </cell>
        </row>
        <row r="4243">
          <cell r="A4243">
            <v>8068</v>
          </cell>
          <cell r="B4243" t="str">
            <v>Цифровая камера Canon Power Shot A 420</v>
          </cell>
          <cell r="C4243">
            <v>25</v>
          </cell>
          <cell r="D4243" t="str">
            <v>4</v>
          </cell>
          <cell r="E4243" t="str">
            <v>26.06.06</v>
          </cell>
          <cell r="F4243" t="str">
            <v>Canon Power Shot A 420. 4 Mpx. 39-125 mm. 3x zoom. JPEG. f/2.8-5.1.16 Mb MMC.1.8",  Ni-MH</v>
          </cell>
          <cell r="G4243" t="str">
            <v xml:space="preserve">  .  .</v>
          </cell>
          <cell r="H4243">
            <v>22608.7</v>
          </cell>
          <cell r="I4243">
            <v>0</v>
          </cell>
          <cell r="J4243">
            <v>0</v>
          </cell>
          <cell r="K4243">
            <v>22608.7</v>
          </cell>
          <cell r="L4243">
            <v>0</v>
          </cell>
          <cell r="M4243">
            <v>471.01</v>
          </cell>
          <cell r="N4243">
            <v>471.01</v>
          </cell>
          <cell r="O4243">
            <v>7536.16</v>
          </cell>
          <cell r="P4243">
            <v>15072.54</v>
          </cell>
          <cell r="Q4243">
            <v>113.04</v>
          </cell>
          <cell r="R4243">
            <v>123</v>
          </cell>
          <cell r="S4243">
            <v>821.1</v>
          </cell>
          <cell r="T4243" t="str">
            <v>амортизация (канализация)</v>
          </cell>
          <cell r="U4243">
            <v>26000</v>
          </cell>
          <cell r="V4243">
            <v>6</v>
          </cell>
          <cell r="W4243">
            <v>5</v>
          </cell>
          <cell r="X4243">
            <v>1</v>
          </cell>
          <cell r="Y4243">
            <v>83.333333333333343</v>
          </cell>
          <cell r="Z4243">
            <v>21666.666666666672</v>
          </cell>
          <cell r="AA4243">
            <v>4333.3333333333285</v>
          </cell>
          <cell r="AB4243">
            <v>0.28749854592081547</v>
          </cell>
          <cell r="AC4243">
            <v>-16108.73162484006</v>
          </cell>
          <cell r="AD4243">
            <v>-5369.5249581733869</v>
          </cell>
          <cell r="AE4243">
            <v>6499.9683751599405</v>
          </cell>
          <cell r="AF4243">
            <v>2166.6350418266129</v>
          </cell>
          <cell r="AG4243">
            <v>135.4160078158321</v>
          </cell>
          <cell r="AH4243">
            <v>361.11111111111109</v>
          </cell>
        </row>
        <row r="4244">
          <cell r="A4244">
            <v>8069</v>
          </cell>
          <cell r="B4244" t="str">
            <v>Цифровая камера Canon Power Shot A 420</v>
          </cell>
          <cell r="C4244">
            <v>25</v>
          </cell>
          <cell r="D4244" t="str">
            <v>4</v>
          </cell>
          <cell r="E4244" t="str">
            <v>26.06.06</v>
          </cell>
          <cell r="F4244" t="str">
            <v>Canon Power Shot A 420. 4 Mpx. 39-125 mm. 3x zoom. JPEG. f/2.8-5.1.16 Mb MMC.1.8",  Ni-MH</v>
          </cell>
          <cell r="G4244" t="str">
            <v xml:space="preserve">  .  .</v>
          </cell>
          <cell r="H4244">
            <v>22608.7</v>
          </cell>
          <cell r="I4244">
            <v>0</v>
          </cell>
          <cell r="J4244">
            <v>0</v>
          </cell>
          <cell r="K4244">
            <v>22608.7</v>
          </cell>
          <cell r="L4244">
            <v>0</v>
          </cell>
          <cell r="M4244">
            <v>471.01</v>
          </cell>
          <cell r="N4244">
            <v>471.01</v>
          </cell>
          <cell r="O4244">
            <v>7536.16</v>
          </cell>
          <cell r="P4244">
            <v>15072.54</v>
          </cell>
          <cell r="Q4244">
            <v>113.04</v>
          </cell>
          <cell r="R4244">
            <v>123</v>
          </cell>
          <cell r="S4244">
            <v>821.1</v>
          </cell>
          <cell r="T4244" t="str">
            <v>амортизация (канализация)</v>
          </cell>
          <cell r="U4244">
            <v>26000</v>
          </cell>
          <cell r="V4244">
            <v>6</v>
          </cell>
          <cell r="W4244">
            <v>5</v>
          </cell>
          <cell r="X4244">
            <v>1</v>
          </cell>
          <cell r="Y4244">
            <v>83.333333333333343</v>
          </cell>
          <cell r="Z4244">
            <v>21666.666666666672</v>
          </cell>
          <cell r="AA4244">
            <v>4333.3333333333285</v>
          </cell>
          <cell r="AB4244">
            <v>0.28749854592081547</v>
          </cell>
          <cell r="AC4244">
            <v>-16108.73162484006</v>
          </cell>
          <cell r="AD4244">
            <v>-5369.5249581733869</v>
          </cell>
          <cell r="AE4244">
            <v>6499.9683751599405</v>
          </cell>
          <cell r="AF4244">
            <v>2166.6350418266129</v>
          </cell>
          <cell r="AG4244">
            <v>135.4160078158321</v>
          </cell>
          <cell r="AH4244">
            <v>361.11111111111109</v>
          </cell>
        </row>
        <row r="4245">
          <cell r="A4245">
            <v>8070</v>
          </cell>
          <cell r="B4245" t="str">
            <v>Цифровая камера Canon Power Shot A 420</v>
          </cell>
          <cell r="C4245">
            <v>25</v>
          </cell>
          <cell r="D4245" t="str">
            <v>4</v>
          </cell>
          <cell r="E4245" t="str">
            <v>26.06.06</v>
          </cell>
          <cell r="F4245" t="str">
            <v>Canon Power Shot A 420. 4 Mpx. 39-125 mm. 3x zoom. JPEG. f/2.8-5.1.16 Mb MMC.1.8",  Ni-MH</v>
          </cell>
          <cell r="G4245" t="str">
            <v xml:space="preserve">  .  .</v>
          </cell>
          <cell r="H4245">
            <v>22608.7</v>
          </cell>
          <cell r="I4245">
            <v>0</v>
          </cell>
          <cell r="J4245">
            <v>0</v>
          </cell>
          <cell r="K4245">
            <v>22608.7</v>
          </cell>
          <cell r="L4245">
            <v>0</v>
          </cell>
          <cell r="M4245">
            <v>471.01</v>
          </cell>
          <cell r="N4245">
            <v>471.01</v>
          </cell>
          <cell r="O4245">
            <v>7536.16</v>
          </cell>
          <cell r="P4245">
            <v>15072.54</v>
          </cell>
          <cell r="Q4245">
            <v>113.04</v>
          </cell>
          <cell r="R4245">
            <v>123</v>
          </cell>
          <cell r="S4245">
            <v>821.1</v>
          </cell>
          <cell r="T4245" t="str">
            <v>амортизация (канализация)</v>
          </cell>
          <cell r="U4245">
            <v>26000</v>
          </cell>
          <cell r="V4245">
            <v>6</v>
          </cell>
          <cell r="W4245">
            <v>5</v>
          </cell>
          <cell r="X4245">
            <v>1</v>
          </cell>
          <cell r="Y4245">
            <v>83.333333333333343</v>
          </cell>
          <cell r="Z4245">
            <v>21666.666666666672</v>
          </cell>
          <cell r="AA4245">
            <v>4333.3333333333285</v>
          </cell>
          <cell r="AB4245">
            <v>0.28749854592081547</v>
          </cell>
          <cell r="AC4245">
            <v>-16108.73162484006</v>
          </cell>
          <cell r="AD4245">
            <v>-5369.5249581733869</v>
          </cell>
          <cell r="AE4245">
            <v>6499.9683751599405</v>
          </cell>
          <cell r="AF4245">
            <v>2166.6350418266129</v>
          </cell>
          <cell r="AG4245">
            <v>135.4160078158321</v>
          </cell>
          <cell r="AH4245">
            <v>361.11111111111109</v>
          </cell>
        </row>
        <row r="4246">
          <cell r="A4246">
            <v>8071</v>
          </cell>
          <cell r="B4246" t="str">
            <v>Цифровая камера Canon Power Shot A 420</v>
          </cell>
          <cell r="C4246">
            <v>25</v>
          </cell>
          <cell r="D4246" t="str">
            <v>4</v>
          </cell>
          <cell r="E4246" t="str">
            <v>26.06.06</v>
          </cell>
          <cell r="F4246" t="str">
            <v>Canon Power Shot A 420. 4 Mpx. 39-125 mm. 3x zoom. JPEG. f/2.8-5.1.16 Mb MMC.1.8",  Ni-MH</v>
          </cell>
          <cell r="G4246" t="str">
            <v xml:space="preserve">  .  .</v>
          </cell>
          <cell r="H4246">
            <v>22608.7</v>
          </cell>
          <cell r="I4246">
            <v>0</v>
          </cell>
          <cell r="J4246">
            <v>0</v>
          </cell>
          <cell r="K4246">
            <v>22608.7</v>
          </cell>
          <cell r="L4246">
            <v>0</v>
          </cell>
          <cell r="M4246">
            <v>471.01</v>
          </cell>
          <cell r="N4246">
            <v>471.01</v>
          </cell>
          <cell r="O4246">
            <v>7536.16</v>
          </cell>
          <cell r="P4246">
            <v>15072.54</v>
          </cell>
          <cell r="Q4246">
            <v>113.04</v>
          </cell>
          <cell r="R4246">
            <v>123</v>
          </cell>
          <cell r="S4246">
            <v>821.1</v>
          </cell>
          <cell r="T4246" t="str">
            <v>амортизация (канализация)</v>
          </cell>
          <cell r="U4246">
            <v>26000</v>
          </cell>
          <cell r="V4246">
            <v>6</v>
          </cell>
          <cell r="W4246">
            <v>5</v>
          </cell>
          <cell r="X4246">
            <v>1</v>
          </cell>
          <cell r="Y4246">
            <v>83.333333333333343</v>
          </cell>
          <cell r="Z4246">
            <v>21666.666666666672</v>
          </cell>
          <cell r="AA4246">
            <v>4333.3333333333285</v>
          </cell>
          <cell r="AB4246">
            <v>0.28749854592081547</v>
          </cell>
          <cell r="AC4246">
            <v>-16108.73162484006</v>
          </cell>
          <cell r="AD4246">
            <v>-5369.5249581733869</v>
          </cell>
          <cell r="AE4246">
            <v>6499.9683751599405</v>
          </cell>
          <cell r="AF4246">
            <v>2166.6350418266129</v>
          </cell>
          <cell r="AG4246">
            <v>135.4160078158321</v>
          </cell>
          <cell r="AH4246">
            <v>361.11111111111109</v>
          </cell>
        </row>
        <row r="4247">
          <cell r="A4247">
            <v>8072</v>
          </cell>
          <cell r="B4247" t="str">
            <v>Цифровая камера Canon Power Shot A 420</v>
          </cell>
          <cell r="C4247">
            <v>25</v>
          </cell>
          <cell r="D4247" t="str">
            <v>4</v>
          </cell>
          <cell r="E4247" t="str">
            <v>26.06.06</v>
          </cell>
          <cell r="F4247" t="str">
            <v>Canon Power Shot A 420. 4 Mpx. 39-125 mm. 3x zoom. JPEG. f/2.8-5.1.16 Mb MMC.1.8",  Ni-MH</v>
          </cell>
          <cell r="G4247" t="str">
            <v xml:space="preserve">  .  .</v>
          </cell>
          <cell r="H4247">
            <v>22608.7</v>
          </cell>
          <cell r="I4247">
            <v>0</v>
          </cell>
          <cell r="J4247">
            <v>0</v>
          </cell>
          <cell r="K4247">
            <v>22608.7</v>
          </cell>
          <cell r="L4247">
            <v>0</v>
          </cell>
          <cell r="M4247">
            <v>471.01</v>
          </cell>
          <cell r="N4247">
            <v>471.01</v>
          </cell>
          <cell r="O4247">
            <v>7536.16</v>
          </cell>
          <cell r="P4247">
            <v>15072.54</v>
          </cell>
          <cell r="Q4247">
            <v>113.04</v>
          </cell>
          <cell r="R4247">
            <v>123</v>
          </cell>
          <cell r="S4247">
            <v>821.1</v>
          </cell>
          <cell r="T4247" t="str">
            <v>амортизация (канализация)</v>
          </cell>
          <cell r="U4247">
            <v>26000</v>
          </cell>
          <cell r="V4247">
            <v>6</v>
          </cell>
          <cell r="W4247">
            <v>5</v>
          </cell>
          <cell r="X4247">
            <v>1</v>
          </cell>
          <cell r="Y4247">
            <v>83.333333333333343</v>
          </cell>
          <cell r="Z4247">
            <v>21666.666666666672</v>
          </cell>
          <cell r="AA4247">
            <v>4333.3333333333285</v>
          </cell>
          <cell r="AB4247">
            <v>0.28749854592081547</v>
          </cell>
          <cell r="AC4247">
            <v>-16108.73162484006</v>
          </cell>
          <cell r="AD4247">
            <v>-5369.5249581733869</v>
          </cell>
          <cell r="AE4247">
            <v>6499.9683751599405</v>
          </cell>
          <cell r="AF4247">
            <v>2166.6350418266129</v>
          </cell>
          <cell r="AG4247">
            <v>135.4160078158321</v>
          </cell>
          <cell r="AH4247">
            <v>361.11111111111109</v>
          </cell>
        </row>
        <row r="4248">
          <cell r="A4248">
            <v>8073</v>
          </cell>
          <cell r="B4248" t="str">
            <v>Интерскол П 710 ЭР</v>
          </cell>
          <cell r="C4248">
            <v>25</v>
          </cell>
          <cell r="D4248" t="str">
            <v>4</v>
          </cell>
          <cell r="E4248" t="str">
            <v>28.06.06</v>
          </cell>
          <cell r="F4248" t="str">
            <v/>
          </cell>
          <cell r="G4248" t="str">
            <v xml:space="preserve">  .  .</v>
          </cell>
          <cell r="H4248">
            <v>26173.91</v>
          </cell>
          <cell r="I4248">
            <v>0</v>
          </cell>
          <cell r="J4248">
            <v>0</v>
          </cell>
          <cell r="K4248">
            <v>26173.91</v>
          </cell>
          <cell r="L4248">
            <v>0</v>
          </cell>
          <cell r="M4248">
            <v>545.29</v>
          </cell>
          <cell r="N4248">
            <v>545.29</v>
          </cell>
          <cell r="O4248">
            <v>8724.64</v>
          </cell>
          <cell r="P4248">
            <v>17449.27</v>
          </cell>
          <cell r="Q4248">
            <v>130.87</v>
          </cell>
          <cell r="R4248">
            <v>123</v>
          </cell>
          <cell r="S4248">
            <v>845.9</v>
          </cell>
          <cell r="T4248" t="str">
            <v>Амортизация (Установка приборов учета на сетях физ и юр лиц)</v>
          </cell>
          <cell r="U4248">
            <v>12600</v>
          </cell>
          <cell r="V4248">
            <v>7</v>
          </cell>
          <cell r="W4248">
            <v>5</v>
          </cell>
          <cell r="X4248">
            <v>2</v>
          </cell>
          <cell r="Y4248">
            <v>71.428571428571431</v>
          </cell>
          <cell r="Z4248">
            <v>9000</v>
          </cell>
          <cell r="AA4248">
            <v>3600</v>
          </cell>
          <cell r="AB4248">
            <v>0.20631235576044155</v>
          </cell>
          <cell r="AC4248">
            <v>-20773.90896843822</v>
          </cell>
          <cell r="AD4248">
            <v>-6924.6389684382211</v>
          </cell>
          <cell r="AE4248">
            <v>5400.0010315617801</v>
          </cell>
          <cell r="AF4248">
            <v>1800.0010315617783</v>
          </cell>
          <cell r="AG4248">
            <v>112.50002149087042</v>
          </cell>
          <cell r="AH4248">
            <v>150</v>
          </cell>
        </row>
        <row r="4249">
          <cell r="A4249">
            <v>8074</v>
          </cell>
          <cell r="B4249" t="str">
            <v>Насосный агрегат Д-2500/62</v>
          </cell>
          <cell r="C4249">
            <v>12.5</v>
          </cell>
          <cell r="D4249" t="str">
            <v>8</v>
          </cell>
          <cell r="E4249" t="str">
            <v>12.07.06</v>
          </cell>
          <cell r="F4249" t="str">
            <v/>
          </cell>
          <cell r="G4249" t="str">
            <v xml:space="preserve">  .  .</v>
          </cell>
          <cell r="H4249">
            <v>3350000</v>
          </cell>
          <cell r="I4249">
            <v>0</v>
          </cell>
          <cell r="J4249">
            <v>0</v>
          </cell>
          <cell r="K4249">
            <v>3350000</v>
          </cell>
          <cell r="L4249">
            <v>0</v>
          </cell>
          <cell r="M4249">
            <v>34895.83</v>
          </cell>
          <cell r="N4249">
            <v>34895.83</v>
          </cell>
          <cell r="O4249">
            <v>523437.45</v>
          </cell>
          <cell r="P4249">
            <v>2826562.55</v>
          </cell>
          <cell r="Q4249">
            <v>16750</v>
          </cell>
          <cell r="R4249">
            <v>123</v>
          </cell>
          <cell r="S4249">
            <v>935</v>
          </cell>
          <cell r="T4249" t="str">
            <v>Амортизация Подъем воды</v>
          </cell>
          <cell r="U4249">
            <v>5100000</v>
          </cell>
          <cell r="V4249">
            <v>24</v>
          </cell>
          <cell r="W4249">
            <v>9</v>
          </cell>
          <cell r="X4249">
            <v>15</v>
          </cell>
          <cell r="Y4249">
            <v>37.5</v>
          </cell>
          <cell r="Z4249">
            <v>1912500</v>
          </cell>
          <cell r="AA4249">
            <v>3187500</v>
          </cell>
          <cell r="AB4249">
            <v>1.1276948390899753</v>
          </cell>
          <cell r="AC4249">
            <v>427777.71095141722</v>
          </cell>
          <cell r="AD4249">
            <v>66840.260951416974</v>
          </cell>
          <cell r="AE4249">
            <v>3777777.7109514172</v>
          </cell>
          <cell r="AF4249">
            <v>590277.71095141699</v>
          </cell>
          <cell r="AG4249">
            <v>39351.851155743927</v>
          </cell>
          <cell r="AH4249">
            <v>17708.333333333332</v>
          </cell>
        </row>
        <row r="4250">
          <cell r="A4250">
            <v>8075</v>
          </cell>
          <cell r="B4250" t="str">
            <v>Кондиционер LG G 07LH</v>
          </cell>
          <cell r="C4250">
            <v>10</v>
          </cell>
          <cell r="D4250" t="str">
            <v>10</v>
          </cell>
          <cell r="E4250" t="str">
            <v>31.07.06</v>
          </cell>
          <cell r="F4250" t="str">
            <v/>
          </cell>
          <cell r="G4250" t="str">
            <v xml:space="preserve">  .  .</v>
          </cell>
          <cell r="H4250">
            <v>70434.78</v>
          </cell>
          <cell r="I4250">
            <v>0</v>
          </cell>
          <cell r="J4250">
            <v>0</v>
          </cell>
          <cell r="K4250">
            <v>70434.78</v>
          </cell>
          <cell r="L4250">
            <v>0</v>
          </cell>
          <cell r="M4250">
            <v>586.96</v>
          </cell>
          <cell r="N4250">
            <v>586.96</v>
          </cell>
          <cell r="O4250">
            <v>8804.4</v>
          </cell>
          <cell r="P4250">
            <v>61630.38</v>
          </cell>
          <cell r="Q4250">
            <v>352.17</v>
          </cell>
          <cell r="R4250">
            <v>123</v>
          </cell>
          <cell r="S4250">
            <v>821.1</v>
          </cell>
          <cell r="T4250" t="str">
            <v>амортизация (канализация)</v>
          </cell>
          <cell r="U4250">
            <v>54500</v>
          </cell>
          <cell r="V4250">
            <v>10</v>
          </cell>
          <cell r="W4250">
            <v>2</v>
          </cell>
          <cell r="X4250">
            <v>8</v>
          </cell>
          <cell r="Y4250">
            <v>20</v>
          </cell>
          <cell r="Z4250">
            <v>10900</v>
          </cell>
          <cell r="AA4250">
            <v>43600</v>
          </cell>
          <cell r="AB4250">
            <v>0.70744330961451163</v>
          </cell>
          <cell r="AC4250">
            <v>-20606.166124829986</v>
          </cell>
          <cell r="AD4250">
            <v>-2575.7861248299942</v>
          </cell>
          <cell r="AE4250">
            <v>49828.613875170013</v>
          </cell>
          <cell r="AF4250">
            <v>6228.6138751700055</v>
          </cell>
          <cell r="AG4250">
            <v>415.23844895975009</v>
          </cell>
          <cell r="AH4250">
            <v>454.16666666666669</v>
          </cell>
        </row>
        <row r="4251">
          <cell r="A4251">
            <v>8076</v>
          </cell>
          <cell r="B4251" t="str">
            <v>Стелла-указатель</v>
          </cell>
          <cell r="C4251">
            <v>7</v>
          </cell>
          <cell r="D4251" t="str">
            <v>14</v>
          </cell>
          <cell r="E4251" t="str">
            <v>31.07.06</v>
          </cell>
          <cell r="F4251" t="str">
            <v/>
          </cell>
          <cell r="G4251" t="str">
            <v xml:space="preserve">  .  .</v>
          </cell>
          <cell r="H4251">
            <v>0</v>
          </cell>
          <cell r="I4251">
            <v>0</v>
          </cell>
          <cell r="J4251">
            <v>113043.48</v>
          </cell>
          <cell r="K4251">
            <v>0</v>
          </cell>
          <cell r="L4251">
            <v>8572.4599999999991</v>
          </cell>
          <cell r="M4251">
            <v>659.42</v>
          </cell>
          <cell r="N4251">
            <v>-7913.04</v>
          </cell>
          <cell r="O4251">
            <v>0</v>
          </cell>
          <cell r="P4251">
            <v>0</v>
          </cell>
          <cell r="Q4251">
            <v>0</v>
          </cell>
          <cell r="R4251">
            <v>125</v>
          </cell>
          <cell r="S4251">
            <v>821.3</v>
          </cell>
          <cell r="T4251" t="str">
            <v>Матер. затраты за счет прибыли</v>
          </cell>
          <cell r="AC4251">
            <v>0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H4251">
            <v>0</v>
          </cell>
        </row>
        <row r="4252">
          <cell r="A4252">
            <v>8077</v>
          </cell>
          <cell r="B4252" t="str">
            <v>Принтер HP LaserJet 1160</v>
          </cell>
          <cell r="C4252">
            <v>14.3</v>
          </cell>
          <cell r="D4252" t="str">
            <v>7</v>
          </cell>
          <cell r="E4252" t="str">
            <v>22.08.06</v>
          </cell>
          <cell r="F4252" t="str">
            <v>.A4.19 ppm.1200х1200dpi.16 Mb.PCL 5e.LPT+USB.tray 250 page</v>
          </cell>
          <cell r="G4252" t="str">
            <v xml:space="preserve">  .  .</v>
          </cell>
          <cell r="H4252">
            <v>34998.26</v>
          </cell>
          <cell r="I4252">
            <v>0</v>
          </cell>
          <cell r="J4252">
            <v>0</v>
          </cell>
          <cell r="K4252">
            <v>34998.26</v>
          </cell>
          <cell r="L4252">
            <v>0</v>
          </cell>
          <cell r="M4252">
            <v>417.06</v>
          </cell>
          <cell r="N4252">
            <v>417.06</v>
          </cell>
          <cell r="O4252">
            <v>5838.84</v>
          </cell>
          <cell r="P4252">
            <v>29159.42</v>
          </cell>
          <cell r="Q4252">
            <v>174.99</v>
          </cell>
          <cell r="R4252">
            <v>123</v>
          </cell>
          <cell r="S4252">
            <v>821.1</v>
          </cell>
          <cell r="T4252" t="str">
            <v>амортизация (канализация)</v>
          </cell>
          <cell r="U4252">
            <v>37000</v>
          </cell>
          <cell r="V4252">
            <v>9</v>
          </cell>
          <cell r="W4252">
            <v>8</v>
          </cell>
          <cell r="X4252">
            <v>1</v>
          </cell>
          <cell r="Y4252">
            <v>88.888888888888886</v>
          </cell>
          <cell r="Z4252">
            <v>32888.888888888891</v>
          </cell>
          <cell r="AA4252">
            <v>4111.1111111111095</v>
          </cell>
          <cell r="AB4252">
            <v>0.14098741028151829</v>
          </cell>
          <cell r="AC4252">
            <v>-30063.945958240751</v>
          </cell>
          <cell r="AD4252">
            <v>-5015.6370693518602</v>
          </cell>
          <cell r="AE4252">
            <v>4934.3140417592513</v>
          </cell>
          <cell r="AF4252">
            <v>823.20293064813995</v>
          </cell>
          <cell r="AG4252">
            <v>58.800575664297746</v>
          </cell>
          <cell r="AH4252">
            <v>342.59259259259261</v>
          </cell>
        </row>
        <row r="4253">
          <cell r="A4253">
            <v>8078</v>
          </cell>
          <cell r="B4253" t="str">
            <v>Вентилятор ВР 80-75-6,3 1С с двиг.5,5кВт</v>
          </cell>
          <cell r="C4253">
            <v>10</v>
          </cell>
          <cell r="D4253" t="str">
            <v>10</v>
          </cell>
          <cell r="E4253" t="str">
            <v>22.08.06</v>
          </cell>
          <cell r="F4253" t="str">
            <v>ВР 80-75-6,3 1С с двиг.5,5кВт</v>
          </cell>
          <cell r="G4253" t="str">
            <v xml:space="preserve">  .  .</v>
          </cell>
          <cell r="H4253">
            <v>113850</v>
          </cell>
          <cell r="I4253">
            <v>0</v>
          </cell>
          <cell r="J4253">
            <v>0</v>
          </cell>
          <cell r="K4253">
            <v>113850</v>
          </cell>
          <cell r="L4253">
            <v>0</v>
          </cell>
          <cell r="M4253">
            <v>948.75</v>
          </cell>
          <cell r="N4253">
            <v>948.75</v>
          </cell>
          <cell r="O4253">
            <v>13282.5</v>
          </cell>
          <cell r="P4253">
            <v>100567.5</v>
          </cell>
          <cell r="Q4253">
            <v>569.25</v>
          </cell>
          <cell r="R4253">
            <v>123</v>
          </cell>
          <cell r="S4253">
            <v>935</v>
          </cell>
          <cell r="T4253" t="str">
            <v>Амортизация Перекачка сточной жидкости</v>
          </cell>
          <cell r="U4253">
            <v>120000</v>
          </cell>
          <cell r="V4253">
            <v>19</v>
          </cell>
          <cell r="W4253">
            <v>11</v>
          </cell>
          <cell r="X4253">
            <v>8</v>
          </cell>
          <cell r="Y4253">
            <v>57.894736842105267</v>
          </cell>
          <cell r="Z4253">
            <v>69473.68421052632</v>
          </cell>
          <cell r="AA4253">
            <v>50526.31578947368</v>
          </cell>
          <cell r="AB4253">
            <v>0.50241196996518434</v>
          </cell>
          <cell r="AC4253">
            <v>-56650.397219463761</v>
          </cell>
          <cell r="AD4253">
            <v>-6609.2130089374386</v>
          </cell>
          <cell r="AE4253">
            <v>57199.602780536239</v>
          </cell>
          <cell r="AF4253">
            <v>6673.2869910625614</v>
          </cell>
          <cell r="AG4253">
            <v>476.6633565044686</v>
          </cell>
          <cell r="AH4253">
            <v>526.31578947368428</v>
          </cell>
        </row>
        <row r="4254">
          <cell r="A4254">
            <v>8079</v>
          </cell>
          <cell r="B4254" t="str">
            <v>Вентилятор ВР 80-75-6,3 1С  с двиг.5,5 вВт</v>
          </cell>
          <cell r="C4254">
            <v>10</v>
          </cell>
          <cell r="D4254" t="str">
            <v>10</v>
          </cell>
          <cell r="E4254" t="str">
            <v>22.08.06</v>
          </cell>
          <cell r="F4254" t="str">
            <v xml:space="preserve"> ВР 80-75-6,3 1С  с двиг.5,5 вВт</v>
          </cell>
          <cell r="G4254" t="str">
            <v xml:space="preserve">  .  .</v>
          </cell>
          <cell r="H4254">
            <v>113850</v>
          </cell>
          <cell r="I4254">
            <v>0</v>
          </cell>
          <cell r="J4254">
            <v>0</v>
          </cell>
          <cell r="K4254">
            <v>113850</v>
          </cell>
          <cell r="L4254">
            <v>0</v>
          </cell>
          <cell r="M4254">
            <v>948.75</v>
          </cell>
          <cell r="N4254">
            <v>948.75</v>
          </cell>
          <cell r="O4254">
            <v>13282.5</v>
          </cell>
          <cell r="P4254">
            <v>100567.5</v>
          </cell>
          <cell r="Q4254">
            <v>569.25</v>
          </cell>
          <cell r="R4254">
            <v>123</v>
          </cell>
          <cell r="S4254">
            <v>935</v>
          </cell>
          <cell r="T4254" t="str">
            <v>Амортизация Перекачка сточной жидкости</v>
          </cell>
          <cell r="U4254">
            <v>120000</v>
          </cell>
          <cell r="V4254">
            <v>19</v>
          </cell>
          <cell r="W4254">
            <v>11</v>
          </cell>
          <cell r="X4254">
            <v>8</v>
          </cell>
          <cell r="Y4254">
            <v>57.894736842105267</v>
          </cell>
          <cell r="Z4254">
            <v>69473.68421052632</v>
          </cell>
          <cell r="AA4254">
            <v>50526.31578947368</v>
          </cell>
          <cell r="AB4254">
            <v>0.50241196996518434</v>
          </cell>
          <cell r="AC4254">
            <v>-56650.397219463761</v>
          </cell>
          <cell r="AD4254">
            <v>-6609.2130089374386</v>
          </cell>
          <cell r="AE4254">
            <v>57199.602780536239</v>
          </cell>
          <cell r="AF4254">
            <v>6673.2869910625614</v>
          </cell>
          <cell r="AG4254">
            <v>476.6633565044686</v>
          </cell>
          <cell r="AH4254">
            <v>526.31578947368428</v>
          </cell>
        </row>
        <row r="4255">
          <cell r="A4255">
            <v>8080</v>
          </cell>
          <cell r="B4255" t="str">
            <v>Термостат ТВЛ-К 150</v>
          </cell>
          <cell r="C4255">
            <v>10</v>
          </cell>
          <cell r="D4255" t="str">
            <v>10</v>
          </cell>
          <cell r="E4255" t="str">
            <v>23.08.06</v>
          </cell>
          <cell r="F4255" t="str">
            <v/>
          </cell>
          <cell r="G4255" t="str">
            <v xml:space="preserve">  .  .</v>
          </cell>
          <cell r="H4255">
            <v>380000</v>
          </cell>
          <cell r="I4255">
            <v>0</v>
          </cell>
          <cell r="J4255">
            <v>0</v>
          </cell>
          <cell r="K4255">
            <v>380000</v>
          </cell>
          <cell r="L4255">
            <v>0</v>
          </cell>
          <cell r="M4255">
            <v>3166.67</v>
          </cell>
          <cell r="N4255">
            <v>3166.67</v>
          </cell>
          <cell r="O4255">
            <v>44333.38</v>
          </cell>
          <cell r="P4255">
            <v>335666.62</v>
          </cell>
          <cell r="Q4255">
            <v>1900</v>
          </cell>
          <cell r="R4255">
            <v>123</v>
          </cell>
          <cell r="S4255">
            <v>935</v>
          </cell>
          <cell r="T4255" t="str">
            <v>амортизация (Очистка воды)</v>
          </cell>
          <cell r="U4255">
            <v>390000</v>
          </cell>
          <cell r="V4255">
            <v>19</v>
          </cell>
          <cell r="W4255">
            <v>11</v>
          </cell>
          <cell r="X4255">
            <v>8</v>
          </cell>
          <cell r="Y4255">
            <v>57.894736842105267</v>
          </cell>
          <cell r="Z4255">
            <v>225789.47368421053</v>
          </cell>
          <cell r="AA4255">
            <v>164210.52631578947</v>
          </cell>
          <cell r="AB4255">
            <v>0.48920719705697713</v>
          </cell>
          <cell r="AC4255">
            <v>-194101.2651183487</v>
          </cell>
          <cell r="AD4255">
            <v>-22645.171434138148</v>
          </cell>
          <cell r="AE4255">
            <v>185898.7348816513</v>
          </cell>
          <cell r="AF4255">
            <v>21688.208565861849</v>
          </cell>
          <cell r="AG4255">
            <v>1549.156124013761</v>
          </cell>
          <cell r="AH4255">
            <v>1710.5263157894735</v>
          </cell>
        </row>
        <row r="4256">
          <cell r="A4256">
            <v>8081</v>
          </cell>
          <cell r="B4256" t="str">
            <v>Насос К-100-65-250 с эл.двигателем</v>
          </cell>
          <cell r="C4256">
            <v>20</v>
          </cell>
          <cell r="D4256" t="str">
            <v>5</v>
          </cell>
          <cell r="E4256" t="str">
            <v>31.08.06</v>
          </cell>
          <cell r="F4256" t="str">
            <v>Насос К-100-65-250 с эл.двигателем 45 кВтх3000 об.</v>
          </cell>
          <cell r="G4256" t="str">
            <v xml:space="preserve">  .  .</v>
          </cell>
          <cell r="H4256">
            <v>310000</v>
          </cell>
          <cell r="I4256">
            <v>0</v>
          </cell>
          <cell r="J4256">
            <v>0</v>
          </cell>
          <cell r="K4256">
            <v>310000</v>
          </cell>
          <cell r="L4256">
            <v>0</v>
          </cell>
          <cell r="M4256">
            <v>5166.67</v>
          </cell>
          <cell r="N4256">
            <v>5166.67</v>
          </cell>
          <cell r="O4256">
            <v>72333.38</v>
          </cell>
          <cell r="P4256">
            <v>237666.62</v>
          </cell>
          <cell r="Q4256">
            <v>1550</v>
          </cell>
          <cell r="R4256">
            <v>123</v>
          </cell>
          <cell r="S4256">
            <v>935</v>
          </cell>
          <cell r="T4256" t="str">
            <v>Амортизация Подъем воды</v>
          </cell>
          <cell r="U4256">
            <v>320000</v>
          </cell>
          <cell r="V4256">
            <v>15</v>
          </cell>
          <cell r="W4256">
            <v>6</v>
          </cell>
          <cell r="X4256">
            <v>9</v>
          </cell>
          <cell r="Y4256">
            <v>40</v>
          </cell>
          <cell r="Z4256">
            <v>128000</v>
          </cell>
          <cell r="AA4256">
            <v>192000</v>
          </cell>
          <cell r="AB4256">
            <v>0.80785429607237236</v>
          </cell>
          <cell r="AC4256">
            <v>-59565.168217564555</v>
          </cell>
          <cell r="AD4256">
            <v>-13898.548217564581</v>
          </cell>
          <cell r="AE4256">
            <v>250434.83178243545</v>
          </cell>
          <cell r="AF4256">
            <v>58434.831782435424</v>
          </cell>
          <cell r="AG4256">
            <v>4173.9138630405905</v>
          </cell>
          <cell r="AH4256">
            <v>1777.7777777777776</v>
          </cell>
        </row>
        <row r="4257">
          <cell r="A4257">
            <v>8082</v>
          </cell>
          <cell r="B4257" t="str">
            <v>Калькулятор</v>
          </cell>
          <cell r="C4257">
            <v>25</v>
          </cell>
          <cell r="D4257" t="str">
            <v>4</v>
          </cell>
          <cell r="E4257" t="str">
            <v>31.08.06</v>
          </cell>
          <cell r="F4257" t="str">
            <v/>
          </cell>
          <cell r="G4257" t="str">
            <v xml:space="preserve">  .  .</v>
          </cell>
          <cell r="H4257">
            <v>2400</v>
          </cell>
          <cell r="I4257">
            <v>0</v>
          </cell>
          <cell r="J4257">
            <v>0</v>
          </cell>
          <cell r="K4257">
            <v>2400</v>
          </cell>
          <cell r="L4257">
            <v>0</v>
          </cell>
          <cell r="M4257">
            <v>50</v>
          </cell>
          <cell r="N4257">
            <v>50</v>
          </cell>
          <cell r="O4257">
            <v>700</v>
          </cell>
          <cell r="P4257">
            <v>1700</v>
          </cell>
          <cell r="Q4257">
            <v>12</v>
          </cell>
          <cell r="R4257">
            <v>125</v>
          </cell>
          <cell r="S4257">
            <v>821.3</v>
          </cell>
          <cell r="T4257" t="str">
            <v>Матер. затраты за счет прибыли</v>
          </cell>
          <cell r="U4257">
            <v>1200</v>
          </cell>
          <cell r="V4257">
            <v>6</v>
          </cell>
          <cell r="W4257">
            <v>5</v>
          </cell>
          <cell r="X4257">
            <v>1</v>
          </cell>
          <cell r="Y4257">
            <v>83.333333333333343</v>
          </cell>
          <cell r="Z4257">
            <v>1000</v>
          </cell>
          <cell r="AA4257">
            <v>200</v>
          </cell>
          <cell r="AB4257">
            <v>0.11764705882352941</v>
          </cell>
          <cell r="AC4257">
            <v>-2117.6470588235293</v>
          </cell>
          <cell r="AD4257">
            <v>-617.64705882352939</v>
          </cell>
          <cell r="AE4257">
            <v>282.35294117647072</v>
          </cell>
          <cell r="AF4257">
            <v>82.352941176470608</v>
          </cell>
          <cell r="AG4257">
            <v>5.8823529411764737</v>
          </cell>
          <cell r="AH4257">
            <v>16.666666666666668</v>
          </cell>
        </row>
        <row r="4258">
          <cell r="A4258">
            <v>8083</v>
          </cell>
          <cell r="B4258" t="str">
            <v>Калькулятор</v>
          </cell>
          <cell r="C4258">
            <v>25</v>
          </cell>
          <cell r="D4258" t="str">
            <v>4</v>
          </cell>
          <cell r="E4258" t="str">
            <v>31.08.06</v>
          </cell>
          <cell r="F4258" t="str">
            <v/>
          </cell>
          <cell r="G4258" t="str">
            <v xml:space="preserve">  .  .</v>
          </cell>
          <cell r="H4258">
            <v>2400</v>
          </cell>
          <cell r="I4258">
            <v>0</v>
          </cell>
          <cell r="J4258">
            <v>0</v>
          </cell>
          <cell r="K4258">
            <v>2400</v>
          </cell>
          <cell r="L4258">
            <v>0</v>
          </cell>
          <cell r="M4258">
            <v>50</v>
          </cell>
          <cell r="N4258">
            <v>50</v>
          </cell>
          <cell r="O4258">
            <v>700</v>
          </cell>
          <cell r="P4258">
            <v>1700</v>
          </cell>
          <cell r="Q4258">
            <v>12</v>
          </cell>
          <cell r="R4258">
            <v>125</v>
          </cell>
          <cell r="S4258">
            <v>935</v>
          </cell>
          <cell r="T4258" t="str">
            <v>Амортизация Подъем воды</v>
          </cell>
          <cell r="U4258">
            <v>1200</v>
          </cell>
          <cell r="V4258">
            <v>6</v>
          </cell>
          <cell r="W4258">
            <v>5</v>
          </cell>
          <cell r="X4258">
            <v>1</v>
          </cell>
          <cell r="Y4258">
            <v>83.333333333333343</v>
          </cell>
          <cell r="Z4258">
            <v>1000</v>
          </cell>
          <cell r="AA4258">
            <v>200</v>
          </cell>
          <cell r="AB4258">
            <v>0.11764705882352941</v>
          </cell>
          <cell r="AC4258">
            <v>-2117.6470588235293</v>
          </cell>
          <cell r="AD4258">
            <v>-617.64705882352939</v>
          </cell>
          <cell r="AE4258">
            <v>282.35294117647072</v>
          </cell>
          <cell r="AF4258">
            <v>82.352941176470608</v>
          </cell>
          <cell r="AG4258">
            <v>5.8823529411764737</v>
          </cell>
          <cell r="AH4258">
            <v>16.666666666666668</v>
          </cell>
        </row>
        <row r="4259">
          <cell r="A4259">
            <v>8084</v>
          </cell>
          <cell r="B4259" t="str">
            <v>Калькулятор</v>
          </cell>
          <cell r="C4259">
            <v>25</v>
          </cell>
          <cell r="D4259" t="str">
            <v>4</v>
          </cell>
          <cell r="E4259" t="str">
            <v>31.08.06</v>
          </cell>
          <cell r="F4259" t="str">
            <v/>
          </cell>
          <cell r="G4259" t="str">
            <v xml:space="preserve">  .  .</v>
          </cell>
          <cell r="H4259">
            <v>2400</v>
          </cell>
          <cell r="I4259">
            <v>0</v>
          </cell>
          <cell r="J4259">
            <v>0</v>
          </cell>
          <cell r="K4259">
            <v>2400</v>
          </cell>
          <cell r="L4259">
            <v>0</v>
          </cell>
          <cell r="M4259">
            <v>50</v>
          </cell>
          <cell r="N4259">
            <v>50</v>
          </cell>
          <cell r="O4259">
            <v>700</v>
          </cell>
          <cell r="P4259">
            <v>1700</v>
          </cell>
          <cell r="Q4259">
            <v>12</v>
          </cell>
          <cell r="R4259">
            <v>125</v>
          </cell>
          <cell r="S4259">
            <v>935</v>
          </cell>
          <cell r="T4259" t="str">
            <v>Амортизация Перекачка сточной жидкости</v>
          </cell>
          <cell r="U4259">
            <v>1200</v>
          </cell>
          <cell r="V4259">
            <v>6</v>
          </cell>
          <cell r="W4259">
            <v>5</v>
          </cell>
          <cell r="X4259">
            <v>1</v>
          </cell>
          <cell r="Y4259">
            <v>83.333333333333343</v>
          </cell>
          <cell r="Z4259">
            <v>1000</v>
          </cell>
          <cell r="AA4259">
            <v>200</v>
          </cell>
          <cell r="AB4259">
            <v>0.11764705882352941</v>
          </cell>
          <cell r="AC4259">
            <v>-2117.6470588235293</v>
          </cell>
          <cell r="AD4259">
            <v>-617.64705882352939</v>
          </cell>
          <cell r="AE4259">
            <v>282.35294117647072</v>
          </cell>
          <cell r="AF4259">
            <v>82.352941176470608</v>
          </cell>
          <cell r="AG4259">
            <v>5.8823529411764737</v>
          </cell>
          <cell r="AH4259">
            <v>16.666666666666668</v>
          </cell>
        </row>
        <row r="4260">
          <cell r="A4260">
            <v>8085</v>
          </cell>
          <cell r="B4260" t="str">
            <v>Калькулятор</v>
          </cell>
          <cell r="C4260">
            <v>25</v>
          </cell>
          <cell r="D4260" t="str">
            <v>4</v>
          </cell>
          <cell r="E4260" t="str">
            <v>31.08.06</v>
          </cell>
          <cell r="F4260" t="str">
            <v/>
          </cell>
          <cell r="G4260" t="str">
            <v xml:space="preserve">  .  .</v>
          </cell>
          <cell r="H4260">
            <v>2400</v>
          </cell>
          <cell r="I4260">
            <v>0</v>
          </cell>
          <cell r="J4260">
            <v>0</v>
          </cell>
          <cell r="K4260">
            <v>2400</v>
          </cell>
          <cell r="L4260">
            <v>0</v>
          </cell>
          <cell r="M4260">
            <v>50</v>
          </cell>
          <cell r="N4260">
            <v>50</v>
          </cell>
          <cell r="O4260">
            <v>700</v>
          </cell>
          <cell r="P4260">
            <v>1700</v>
          </cell>
          <cell r="Q4260">
            <v>12</v>
          </cell>
          <cell r="R4260">
            <v>125</v>
          </cell>
          <cell r="S4260">
            <v>935</v>
          </cell>
          <cell r="T4260" t="str">
            <v>Амортизация (водопровод)</v>
          </cell>
          <cell r="U4260">
            <v>1200</v>
          </cell>
          <cell r="V4260">
            <v>6</v>
          </cell>
          <cell r="W4260">
            <v>5</v>
          </cell>
          <cell r="X4260">
            <v>1</v>
          </cell>
          <cell r="Y4260">
            <v>83.333333333333343</v>
          </cell>
          <cell r="Z4260">
            <v>1000</v>
          </cell>
          <cell r="AA4260">
            <v>200</v>
          </cell>
          <cell r="AB4260">
            <v>0.11764705882352941</v>
          </cell>
          <cell r="AC4260">
            <v>-2117.6470588235293</v>
          </cell>
          <cell r="AD4260">
            <v>-617.64705882352939</v>
          </cell>
          <cell r="AE4260">
            <v>282.35294117647072</v>
          </cell>
          <cell r="AF4260">
            <v>82.352941176470608</v>
          </cell>
          <cell r="AG4260">
            <v>5.8823529411764737</v>
          </cell>
          <cell r="AH4260">
            <v>16.666666666666668</v>
          </cell>
        </row>
        <row r="4261">
          <cell r="A4261">
            <v>8086</v>
          </cell>
          <cell r="B4261" t="str">
            <v>Калькулятор</v>
          </cell>
          <cell r="C4261">
            <v>25</v>
          </cell>
          <cell r="D4261" t="str">
            <v>4</v>
          </cell>
          <cell r="E4261" t="str">
            <v>31.08.06</v>
          </cell>
          <cell r="F4261" t="str">
            <v/>
          </cell>
          <cell r="G4261" t="str">
            <v xml:space="preserve">  .  .</v>
          </cell>
          <cell r="H4261">
            <v>2400</v>
          </cell>
          <cell r="I4261">
            <v>0</v>
          </cell>
          <cell r="J4261">
            <v>0</v>
          </cell>
          <cell r="K4261">
            <v>2400</v>
          </cell>
          <cell r="L4261">
            <v>0</v>
          </cell>
          <cell r="M4261">
            <v>50</v>
          </cell>
          <cell r="N4261">
            <v>50</v>
          </cell>
          <cell r="O4261">
            <v>700</v>
          </cell>
          <cell r="P4261">
            <v>1700</v>
          </cell>
          <cell r="Q4261">
            <v>12</v>
          </cell>
          <cell r="R4261">
            <v>125</v>
          </cell>
          <cell r="S4261">
            <v>821.1</v>
          </cell>
          <cell r="T4261" t="str">
            <v>Амортизация Водопровод</v>
          </cell>
          <cell r="U4261">
            <v>1200</v>
          </cell>
          <cell r="V4261">
            <v>6</v>
          </cell>
          <cell r="W4261">
            <v>5</v>
          </cell>
          <cell r="X4261">
            <v>1</v>
          </cell>
          <cell r="Y4261">
            <v>83.333333333333343</v>
          </cell>
          <cell r="Z4261">
            <v>1000</v>
          </cell>
          <cell r="AA4261">
            <v>200</v>
          </cell>
          <cell r="AB4261">
            <v>0.11764705882352941</v>
          </cell>
          <cell r="AC4261">
            <v>-2117.6470588235293</v>
          </cell>
          <cell r="AD4261">
            <v>-617.64705882352939</v>
          </cell>
          <cell r="AE4261">
            <v>282.35294117647072</v>
          </cell>
          <cell r="AF4261">
            <v>82.352941176470608</v>
          </cell>
          <cell r="AG4261">
            <v>5.8823529411764737</v>
          </cell>
          <cell r="AH4261">
            <v>16.666666666666668</v>
          </cell>
        </row>
        <row r="4262">
          <cell r="A4262">
            <v>8087</v>
          </cell>
          <cell r="B4262" t="str">
            <v>Калькулятор</v>
          </cell>
          <cell r="C4262">
            <v>25</v>
          </cell>
          <cell r="D4262" t="str">
            <v>4</v>
          </cell>
          <cell r="E4262" t="str">
            <v>31.08.06</v>
          </cell>
          <cell r="F4262" t="str">
            <v/>
          </cell>
          <cell r="G4262" t="str">
            <v xml:space="preserve">  .  .</v>
          </cell>
          <cell r="H4262">
            <v>2400</v>
          </cell>
          <cell r="I4262">
            <v>0</v>
          </cell>
          <cell r="J4262">
            <v>0</v>
          </cell>
          <cell r="K4262">
            <v>2400</v>
          </cell>
          <cell r="L4262">
            <v>0</v>
          </cell>
          <cell r="M4262">
            <v>50</v>
          </cell>
          <cell r="N4262">
            <v>50</v>
          </cell>
          <cell r="O4262">
            <v>700</v>
          </cell>
          <cell r="P4262">
            <v>1700</v>
          </cell>
          <cell r="Q4262">
            <v>12</v>
          </cell>
          <cell r="R4262">
            <v>125</v>
          </cell>
          <cell r="S4262">
            <v>821.1</v>
          </cell>
          <cell r="T4262" t="str">
            <v>амортизация (канализация)</v>
          </cell>
          <cell r="U4262">
            <v>1200</v>
          </cell>
          <cell r="V4262">
            <v>6</v>
          </cell>
          <cell r="W4262">
            <v>5</v>
          </cell>
          <cell r="X4262">
            <v>1</v>
          </cell>
          <cell r="Y4262">
            <v>83.333333333333343</v>
          </cell>
          <cell r="Z4262">
            <v>1000</v>
          </cell>
          <cell r="AA4262">
            <v>200</v>
          </cell>
          <cell r="AB4262">
            <v>0.11764705882352941</v>
          </cell>
          <cell r="AC4262">
            <v>-2117.6470588235293</v>
          </cell>
          <cell r="AD4262">
            <v>-617.64705882352939</v>
          </cell>
          <cell r="AE4262">
            <v>282.35294117647072</v>
          </cell>
          <cell r="AF4262">
            <v>82.352941176470608</v>
          </cell>
          <cell r="AG4262">
            <v>5.8823529411764737</v>
          </cell>
          <cell r="AH4262">
            <v>16.666666666666668</v>
          </cell>
        </row>
        <row r="4263">
          <cell r="A4263">
            <v>8088</v>
          </cell>
          <cell r="B4263" t="str">
            <v>Взлет Мр УРСВ-510 №3</v>
          </cell>
          <cell r="C4263">
            <v>10</v>
          </cell>
          <cell r="D4263" t="str">
            <v>10</v>
          </cell>
          <cell r="E4263" t="str">
            <v>20.09.06</v>
          </cell>
          <cell r="F4263" t="str">
            <v>Счетчик для измерения расхода воды</v>
          </cell>
          <cell r="G4263" t="str">
            <v xml:space="preserve">  .  .</v>
          </cell>
          <cell r="H4263">
            <v>488695.65</v>
          </cell>
          <cell r="I4263">
            <v>0</v>
          </cell>
          <cell r="J4263">
            <v>0</v>
          </cell>
          <cell r="K4263">
            <v>488695.65</v>
          </cell>
          <cell r="L4263">
            <v>0</v>
          </cell>
          <cell r="M4263">
            <v>4072.46</v>
          </cell>
          <cell r="N4263">
            <v>4072.46</v>
          </cell>
          <cell r="O4263">
            <v>52941.98</v>
          </cell>
          <cell r="P4263">
            <v>435753.67</v>
          </cell>
          <cell r="Q4263">
            <v>2443.48</v>
          </cell>
          <cell r="R4263">
            <v>123</v>
          </cell>
          <cell r="S4263">
            <v>935</v>
          </cell>
          <cell r="T4263" t="str">
            <v>Амортизация Подъем воды</v>
          </cell>
          <cell r="U4263">
            <v>116000</v>
          </cell>
          <cell r="V4263">
            <v>19</v>
          </cell>
          <cell r="W4263">
            <v>11</v>
          </cell>
          <cell r="X4263">
            <v>8</v>
          </cell>
          <cell r="Y4263">
            <v>57.894736842105267</v>
          </cell>
          <cell r="Z4263">
            <v>67157.894736842107</v>
          </cell>
          <cell r="AA4263">
            <v>48842.105263157893</v>
          </cell>
          <cell r="AB4263">
            <v>0.11208650351277109</v>
          </cell>
          <cell r="AC4263">
            <v>-433919.46330959909</v>
          </cell>
          <cell r="AD4263">
            <v>-47007.898572756945</v>
          </cell>
          <cell r="AE4263">
            <v>54776.186690400937</v>
          </cell>
          <cell r="AF4263">
            <v>5934.081427243058</v>
          </cell>
          <cell r="AG4263">
            <v>456.46822242000781</v>
          </cell>
          <cell r="AH4263">
            <v>508.77192982456137</v>
          </cell>
        </row>
        <row r="4264">
          <cell r="A4264">
            <v>8089</v>
          </cell>
          <cell r="B4264" t="str">
            <v>Генератор 4200 эл</v>
          </cell>
          <cell r="C4264">
            <v>8</v>
          </cell>
          <cell r="D4264" t="str">
            <v>13</v>
          </cell>
          <cell r="E4264" t="str">
            <v>27.09.06</v>
          </cell>
          <cell r="F4264" t="str">
            <v/>
          </cell>
          <cell r="G4264" t="str">
            <v xml:space="preserve">  .  .</v>
          </cell>
          <cell r="H4264">
            <v>302860.87</v>
          </cell>
          <cell r="I4264">
            <v>0</v>
          </cell>
          <cell r="J4264">
            <v>0</v>
          </cell>
          <cell r="K4264">
            <v>302860.87</v>
          </cell>
          <cell r="L4264">
            <v>0</v>
          </cell>
          <cell r="M4264">
            <v>2019.07</v>
          </cell>
          <cell r="N4264">
            <v>2019.07</v>
          </cell>
          <cell r="O4264">
            <v>26247.91</v>
          </cell>
          <cell r="P4264">
            <v>276612.96000000002</v>
          </cell>
          <cell r="Q4264">
            <v>1514.3</v>
          </cell>
          <cell r="R4264">
            <v>123</v>
          </cell>
          <cell r="S4264">
            <v>935</v>
          </cell>
          <cell r="T4264" t="str">
            <v>Амортизация Подъем воды</v>
          </cell>
          <cell r="U4264">
            <v>16800</v>
          </cell>
          <cell r="V4264">
            <v>25</v>
          </cell>
          <cell r="W4264">
            <v>14</v>
          </cell>
          <cell r="X4264">
            <v>11</v>
          </cell>
          <cell r="Y4264">
            <v>56</v>
          </cell>
          <cell r="Z4264">
            <v>9408</v>
          </cell>
          <cell r="AA4264">
            <v>7392</v>
          </cell>
          <cell r="AB4264">
            <v>2.6723259821231801E-2</v>
          </cell>
          <cell r="AC4264">
            <v>-294767.44028130569</v>
          </cell>
          <cell r="AD4264">
            <v>-25546.480281305692</v>
          </cell>
          <cell r="AE4264">
            <v>8093.4297186943004</v>
          </cell>
          <cell r="AF4264">
            <v>701.42971869430767</v>
          </cell>
          <cell r="AG4264">
            <v>53.956198124628663</v>
          </cell>
          <cell r="AH4264">
            <v>56</v>
          </cell>
        </row>
        <row r="4265">
          <cell r="A4265">
            <v>8090</v>
          </cell>
          <cell r="B4265" t="str">
            <v>Насос КМ 80-50-200 с эл.двигателем 15/3000</v>
          </cell>
          <cell r="C4265">
            <v>20</v>
          </cell>
          <cell r="D4265" t="str">
            <v>5</v>
          </cell>
          <cell r="E4265" t="str">
            <v>30.09.06</v>
          </cell>
          <cell r="F4265" t="str">
            <v/>
          </cell>
          <cell r="G4265" t="str">
            <v xml:space="preserve">  .  .</v>
          </cell>
          <cell r="H4265">
            <v>157090</v>
          </cell>
          <cell r="I4265">
            <v>0</v>
          </cell>
          <cell r="J4265">
            <v>0</v>
          </cell>
          <cell r="K4265">
            <v>157090</v>
          </cell>
          <cell r="L4265">
            <v>0</v>
          </cell>
          <cell r="M4265">
            <v>2618.17</v>
          </cell>
          <cell r="N4265">
            <v>2618.17</v>
          </cell>
          <cell r="O4265">
            <v>34036.21</v>
          </cell>
          <cell r="P4265">
            <v>123053.79</v>
          </cell>
          <cell r="Q4265">
            <v>785.45</v>
          </cell>
          <cell r="R4265">
            <v>123</v>
          </cell>
          <cell r="S4265">
            <v>935</v>
          </cell>
          <cell r="T4265" t="str">
            <v>Амортизация Подъем воды</v>
          </cell>
          <cell r="U4265">
            <v>20772</v>
          </cell>
          <cell r="V4265">
            <v>15</v>
          </cell>
          <cell r="W4265">
            <v>9</v>
          </cell>
          <cell r="X4265">
            <v>6</v>
          </cell>
          <cell r="Y4265">
            <v>60</v>
          </cell>
          <cell r="Z4265">
            <v>12463.2</v>
          </cell>
          <cell r="AA4265">
            <v>8308.7999999999993</v>
          </cell>
          <cell r="AB4265">
            <v>6.7521691123857294E-2</v>
          </cell>
          <cell r="AC4265">
            <v>-146483.01754135327</v>
          </cell>
          <cell r="AD4265">
            <v>-31738.027541353258</v>
          </cell>
          <cell r="AE4265">
            <v>10606.982458646729</v>
          </cell>
          <cell r="AF4265">
            <v>2298.182458646741</v>
          </cell>
          <cell r="AG4265">
            <v>176.78304097744549</v>
          </cell>
          <cell r="AH4265">
            <v>115.39999999999999</v>
          </cell>
        </row>
        <row r="4266">
          <cell r="A4266">
            <v>8091</v>
          </cell>
          <cell r="B4266" t="str">
            <v>Вентилятор ВР 80-75-6,3 1С с дв.5,5 кВт</v>
          </cell>
          <cell r="C4266">
            <v>10</v>
          </cell>
          <cell r="D4266" t="str">
            <v>10</v>
          </cell>
          <cell r="E4266" t="str">
            <v>30.09.06</v>
          </cell>
          <cell r="F4266" t="str">
            <v>1С с дв.5,5 кВт</v>
          </cell>
          <cell r="G4266" t="str">
            <v xml:space="preserve">  .  .</v>
          </cell>
          <cell r="H4266">
            <v>113850</v>
          </cell>
          <cell r="I4266">
            <v>0</v>
          </cell>
          <cell r="J4266">
            <v>0</v>
          </cell>
          <cell r="K4266">
            <v>113850</v>
          </cell>
          <cell r="L4266">
            <v>0</v>
          </cell>
          <cell r="M4266">
            <v>948.75</v>
          </cell>
          <cell r="N4266">
            <v>948.75</v>
          </cell>
          <cell r="O4266">
            <v>12333.75</v>
          </cell>
          <cell r="P4266">
            <v>101516.25</v>
          </cell>
          <cell r="Q4266">
            <v>569.25</v>
          </cell>
          <cell r="R4266">
            <v>123</v>
          </cell>
          <cell r="S4266">
            <v>935</v>
          </cell>
          <cell r="T4266" t="str">
            <v>Амортизация Перекачка сточной жидкости</v>
          </cell>
          <cell r="U4266">
            <v>120000</v>
          </cell>
          <cell r="V4266">
            <v>19</v>
          </cell>
          <cell r="W4266">
            <v>11</v>
          </cell>
          <cell r="X4266">
            <v>8</v>
          </cell>
          <cell r="Y4266">
            <v>57.894736842105267</v>
          </cell>
          <cell r="Z4266">
            <v>69473.68421052632</v>
          </cell>
          <cell r="AA4266">
            <v>50526.31578947368</v>
          </cell>
          <cell r="AB4266">
            <v>0.49771653099354712</v>
          </cell>
          <cell r="AC4266">
            <v>-57184.97294638466</v>
          </cell>
          <cell r="AD4266">
            <v>-6195.0387358583384</v>
          </cell>
          <cell r="AE4266">
            <v>56665.02705361534</v>
          </cell>
          <cell r="AF4266">
            <v>6138.7112641416616</v>
          </cell>
          <cell r="AG4266">
            <v>472.20855878012776</v>
          </cell>
          <cell r="AH4266">
            <v>526.31578947368428</v>
          </cell>
        </row>
        <row r="4267">
          <cell r="A4267">
            <v>8092</v>
          </cell>
          <cell r="B4267" t="str">
            <v>Вентилятор ВР 80-75-6,3 1С с дв.5,5 кВт</v>
          </cell>
          <cell r="C4267">
            <v>10</v>
          </cell>
          <cell r="D4267" t="str">
            <v>10</v>
          </cell>
          <cell r="E4267" t="str">
            <v>30.09.06</v>
          </cell>
          <cell r="F4267" t="str">
            <v>1С с дв.5,5 кВт</v>
          </cell>
          <cell r="G4267" t="str">
            <v xml:space="preserve">  .  .</v>
          </cell>
          <cell r="H4267">
            <v>113850</v>
          </cell>
          <cell r="I4267">
            <v>0</v>
          </cell>
          <cell r="J4267">
            <v>0</v>
          </cell>
          <cell r="K4267">
            <v>113850</v>
          </cell>
          <cell r="L4267">
            <v>0</v>
          </cell>
          <cell r="M4267">
            <v>948.75</v>
          </cell>
          <cell r="N4267">
            <v>948.75</v>
          </cell>
          <cell r="O4267">
            <v>12333.75</v>
          </cell>
          <cell r="P4267">
            <v>101516.25</v>
          </cell>
          <cell r="Q4267">
            <v>569.25</v>
          </cell>
          <cell r="R4267">
            <v>123</v>
          </cell>
          <cell r="S4267">
            <v>935</v>
          </cell>
          <cell r="T4267" t="str">
            <v>Амортизация Перекачка сточной жидкости</v>
          </cell>
          <cell r="U4267">
            <v>120000</v>
          </cell>
          <cell r="V4267">
            <v>19</v>
          </cell>
          <cell r="W4267">
            <v>11</v>
          </cell>
          <cell r="X4267">
            <v>8</v>
          </cell>
          <cell r="Y4267">
            <v>57.894736842105267</v>
          </cell>
          <cell r="Z4267">
            <v>69473.68421052632</v>
          </cell>
          <cell r="AA4267">
            <v>50526.31578947368</v>
          </cell>
          <cell r="AB4267">
            <v>0.49771653099354712</v>
          </cell>
          <cell r="AC4267">
            <v>-57184.97294638466</v>
          </cell>
          <cell r="AD4267">
            <v>-6195.0387358583384</v>
          </cell>
          <cell r="AE4267">
            <v>56665.02705361534</v>
          </cell>
          <cell r="AF4267">
            <v>6138.7112641416616</v>
          </cell>
          <cell r="AG4267">
            <v>472.20855878012776</v>
          </cell>
          <cell r="AH4267">
            <v>526.31578947368428</v>
          </cell>
        </row>
        <row r="4268">
          <cell r="A4268">
            <v>8093</v>
          </cell>
          <cell r="B4268" t="str">
            <v>Насос Гном 25-20</v>
          </cell>
          <cell r="C4268">
            <v>20</v>
          </cell>
          <cell r="D4268" t="str">
            <v>5</v>
          </cell>
          <cell r="E4268" t="str">
            <v>30.09.06</v>
          </cell>
          <cell r="F4268" t="str">
            <v/>
          </cell>
          <cell r="G4268" t="str">
            <v xml:space="preserve">  .  .</v>
          </cell>
          <cell r="H4268">
            <v>45540</v>
          </cell>
          <cell r="I4268">
            <v>0</v>
          </cell>
          <cell r="J4268">
            <v>0</v>
          </cell>
          <cell r="K4268">
            <v>45540</v>
          </cell>
          <cell r="L4268">
            <v>0</v>
          </cell>
          <cell r="M4268">
            <v>759</v>
          </cell>
          <cell r="N4268">
            <v>759</v>
          </cell>
          <cell r="O4268">
            <v>9867</v>
          </cell>
          <cell r="P4268">
            <v>35673</v>
          </cell>
          <cell r="Q4268">
            <v>227.7</v>
          </cell>
          <cell r="R4268">
            <v>123</v>
          </cell>
          <cell r="S4268">
            <v>935</v>
          </cell>
          <cell r="T4268" t="str">
            <v>Амортизация Подъем воды</v>
          </cell>
          <cell r="U4268">
            <v>25600</v>
          </cell>
          <cell r="V4268">
            <v>10</v>
          </cell>
          <cell r="W4268">
            <v>6</v>
          </cell>
          <cell r="X4268">
            <v>4</v>
          </cell>
          <cell r="Y4268">
            <v>60</v>
          </cell>
          <cell r="Z4268">
            <v>15360</v>
          </cell>
          <cell r="AA4268">
            <v>10240</v>
          </cell>
          <cell r="AB4268">
            <v>0.28705183191769684</v>
          </cell>
          <cell r="AC4268">
            <v>-32467.659574468085</v>
          </cell>
          <cell r="AD4268">
            <v>-7034.6595744680853</v>
          </cell>
          <cell r="AE4268">
            <v>13072.340425531915</v>
          </cell>
          <cell r="AF4268">
            <v>2832.3404255319147</v>
          </cell>
          <cell r="AG4268">
            <v>217.87234042553192</v>
          </cell>
          <cell r="AH4268">
            <v>213.33333333333334</v>
          </cell>
        </row>
        <row r="4269">
          <cell r="A4269">
            <v>8094</v>
          </cell>
          <cell r="B4269" t="str">
            <v>Сварочный агрегат АДБ-312241</v>
          </cell>
          <cell r="C4269">
            <v>10</v>
          </cell>
          <cell r="D4269" t="str">
            <v>10</v>
          </cell>
          <cell r="E4269" t="str">
            <v>30.09.06</v>
          </cell>
          <cell r="F4269" t="str">
            <v xml:space="preserve"> АДБ-312241 №9104</v>
          </cell>
          <cell r="G4269" t="str">
            <v xml:space="preserve">  .  .</v>
          </cell>
          <cell r="H4269">
            <v>701739.13</v>
          </cell>
          <cell r="I4269">
            <v>0</v>
          </cell>
          <cell r="J4269">
            <v>0</v>
          </cell>
          <cell r="K4269">
            <v>701739.13</v>
          </cell>
          <cell r="L4269">
            <v>0</v>
          </cell>
          <cell r="M4269">
            <v>5847.83</v>
          </cell>
          <cell r="N4269">
            <v>5847.83</v>
          </cell>
          <cell r="O4269">
            <v>76021.789999999994</v>
          </cell>
          <cell r="P4269">
            <v>625717.34</v>
          </cell>
          <cell r="Q4269">
            <v>3508.7</v>
          </cell>
          <cell r="R4269">
            <v>123</v>
          </cell>
          <cell r="S4269">
            <v>935</v>
          </cell>
          <cell r="T4269" t="str">
            <v>Амортизация (водопровод)</v>
          </cell>
          <cell r="U4269">
            <v>1450000</v>
          </cell>
          <cell r="V4269">
            <v>26</v>
          </cell>
          <cell r="W4269">
            <v>11</v>
          </cell>
          <cell r="X4269">
            <v>15</v>
          </cell>
          <cell r="Y4269">
            <v>42.307692307692307</v>
          </cell>
          <cell r="Z4269">
            <v>613461.5384615385</v>
          </cell>
          <cell r="AA4269">
            <v>836538.4615384615</v>
          </cell>
          <cell r="AB4269">
            <v>1.3369270884173701</v>
          </cell>
          <cell r="AC4269">
            <v>236434.92189943837</v>
          </cell>
          <cell r="AD4269">
            <v>25613.800360976733</v>
          </cell>
          <cell r="AE4269">
            <v>938174.05189943837</v>
          </cell>
          <cell r="AF4269">
            <v>101635.59036097673</v>
          </cell>
          <cell r="AG4269">
            <v>7818.1170991619865</v>
          </cell>
          <cell r="AH4269">
            <v>4647.4358974358975</v>
          </cell>
        </row>
        <row r="4270">
          <cell r="A4270">
            <v>8095</v>
          </cell>
          <cell r="B4270" t="str">
            <v>Сейф</v>
          </cell>
          <cell r="C4270">
            <v>8</v>
          </cell>
          <cell r="D4270" t="str">
            <v>13</v>
          </cell>
          <cell r="E4270" t="str">
            <v>30.09.06</v>
          </cell>
          <cell r="F4270" t="str">
            <v/>
          </cell>
          <cell r="G4270" t="str">
            <v xml:space="preserve">  .  .</v>
          </cell>
          <cell r="H4270">
            <v>78144</v>
          </cell>
          <cell r="I4270">
            <v>0</v>
          </cell>
          <cell r="J4270">
            <v>0</v>
          </cell>
          <cell r="K4270">
            <v>78144</v>
          </cell>
          <cell r="L4270">
            <v>0</v>
          </cell>
          <cell r="M4270">
            <v>520.96</v>
          </cell>
          <cell r="N4270">
            <v>520.96</v>
          </cell>
          <cell r="O4270">
            <v>6772.48</v>
          </cell>
          <cell r="P4270">
            <v>71371.520000000004</v>
          </cell>
          <cell r="Q4270">
            <v>390.72</v>
          </cell>
          <cell r="R4270">
            <v>125</v>
          </cell>
          <cell r="S4270">
            <v>821.1</v>
          </cell>
          <cell r="T4270" t="str">
            <v>Амортизация Водопровод</v>
          </cell>
          <cell r="U4270">
            <v>20000</v>
          </cell>
          <cell r="V4270">
            <v>13</v>
          </cell>
          <cell r="W4270">
            <v>2</v>
          </cell>
          <cell r="X4270">
            <v>11</v>
          </cell>
          <cell r="Y4270">
            <v>15.384615384615385</v>
          </cell>
          <cell r="Z4270">
            <v>3076.9230769230771</v>
          </cell>
          <cell r="AA4270">
            <v>16923.076923076922</v>
          </cell>
          <cell r="AB4270">
            <v>0.23711246338983563</v>
          </cell>
          <cell r="AC4270">
            <v>-59615.083660864686</v>
          </cell>
          <cell r="AD4270">
            <v>-5166.6405839416057</v>
          </cell>
          <cell r="AE4270">
            <v>18528.916339135314</v>
          </cell>
          <cell r="AF4270">
            <v>1605.8394160583939</v>
          </cell>
          <cell r="AG4270">
            <v>123.52610892756876</v>
          </cell>
          <cell r="AH4270">
            <v>128.2051282051282</v>
          </cell>
        </row>
        <row r="4271">
          <cell r="A4271">
            <v>8098</v>
          </cell>
          <cell r="B4271" t="str">
            <v>Телефон Senao SN 568</v>
          </cell>
          <cell r="C4271">
            <v>15</v>
          </cell>
          <cell r="D4271" t="str">
            <v>7</v>
          </cell>
          <cell r="E4271" t="str">
            <v>30.09.06</v>
          </cell>
          <cell r="F4271" t="str">
            <v>Радиотелефон</v>
          </cell>
          <cell r="G4271" t="str">
            <v xml:space="preserve">  .  .</v>
          </cell>
          <cell r="H4271">
            <v>130434.78</v>
          </cell>
          <cell r="I4271">
            <v>0</v>
          </cell>
          <cell r="J4271">
            <v>0</v>
          </cell>
          <cell r="K4271">
            <v>130434.78</v>
          </cell>
          <cell r="L4271">
            <v>0</v>
          </cell>
          <cell r="M4271">
            <v>1630.43</v>
          </cell>
          <cell r="N4271">
            <v>1630.43</v>
          </cell>
          <cell r="O4271">
            <v>21195.59</v>
          </cell>
          <cell r="P4271">
            <v>109239.19</v>
          </cell>
          <cell r="Q4271">
            <v>652.16999999999996</v>
          </cell>
          <cell r="R4271">
            <v>123</v>
          </cell>
          <cell r="S4271">
            <v>821.1</v>
          </cell>
          <cell r="T4271" t="str">
            <v>амортизация (канализация)</v>
          </cell>
          <cell r="U4271">
            <v>65000</v>
          </cell>
          <cell r="V4271">
            <v>7</v>
          </cell>
          <cell r="W4271">
            <v>2</v>
          </cell>
          <cell r="X4271">
            <v>5</v>
          </cell>
          <cell r="Y4271">
            <v>28.571428571428569</v>
          </cell>
          <cell r="Z4271">
            <v>18571.428571428569</v>
          </cell>
          <cell r="AA4271">
            <v>46428.571428571435</v>
          </cell>
          <cell r="AB4271">
            <v>0.42501753655049468</v>
          </cell>
          <cell r="AC4271">
            <v>-74997.71112389426</v>
          </cell>
          <cell r="AD4271">
            <v>-12187.092552465701</v>
          </cell>
          <cell r="AE4271">
            <v>55437.068876105739</v>
          </cell>
          <cell r="AF4271">
            <v>9008.4974475342988</v>
          </cell>
          <cell r="AG4271">
            <v>692.96336095132176</v>
          </cell>
          <cell r="AH4271">
            <v>773.80952380952385</v>
          </cell>
        </row>
        <row r="4272">
          <cell r="A4272">
            <v>8099</v>
          </cell>
          <cell r="B4272" t="str">
            <v>Switch 24 ports ZyXEL 10/100+1000Mb</v>
          </cell>
          <cell r="C4272">
            <v>14.3</v>
          </cell>
          <cell r="D4272" t="str">
            <v>7</v>
          </cell>
          <cell r="E4272" t="str">
            <v>30.10.06</v>
          </cell>
          <cell r="F4272" t="str">
            <v xml:space="preserve"> ZyXEL 10/100+1000Mb ES-1124 2 Gigabit ports shared with FTP slots</v>
          </cell>
          <cell r="G4272" t="str">
            <v xml:space="preserve">  .  .</v>
          </cell>
          <cell r="H4272">
            <v>26085.22</v>
          </cell>
          <cell r="I4272">
            <v>0</v>
          </cell>
          <cell r="J4272">
            <v>0</v>
          </cell>
          <cell r="K4272">
            <v>26085.22</v>
          </cell>
          <cell r="L4272">
            <v>0</v>
          </cell>
          <cell r="M4272">
            <v>310.85000000000002</v>
          </cell>
          <cell r="N4272">
            <v>310.85000000000002</v>
          </cell>
          <cell r="O4272">
            <v>3730.2</v>
          </cell>
          <cell r="P4272">
            <v>22355.02</v>
          </cell>
          <cell r="Q4272">
            <v>130.43</v>
          </cell>
          <cell r="R4272">
            <v>123</v>
          </cell>
          <cell r="S4272">
            <v>821.1</v>
          </cell>
          <cell r="T4272" t="str">
            <v>Амортизация Водопровод</v>
          </cell>
          <cell r="U4272">
            <v>27000</v>
          </cell>
          <cell r="V4272">
            <v>7</v>
          </cell>
          <cell r="W4272">
            <v>1</v>
          </cell>
          <cell r="X4272">
            <v>6</v>
          </cell>
          <cell r="Y4272">
            <v>14.285714285714285</v>
          </cell>
          <cell r="Z4272">
            <v>3857.1428571428569</v>
          </cell>
          <cell r="AA4272">
            <v>23142.857142857145</v>
          </cell>
          <cell r="AB4272">
            <v>1.0352420683523049</v>
          </cell>
          <cell r="AC4272">
            <v>919.29710622491257</v>
          </cell>
          <cell r="AD4272">
            <v>131.45996336776761</v>
          </cell>
          <cell r="AE4272">
            <v>27004.517106224914</v>
          </cell>
          <cell r="AF4272">
            <v>3861.6599633677674</v>
          </cell>
          <cell r="AG4272">
            <v>321.80382884918021</v>
          </cell>
          <cell r="AH4272">
            <v>321.42857142857144</v>
          </cell>
        </row>
        <row r="4273">
          <cell r="A4273">
            <v>8100</v>
          </cell>
          <cell r="B4273" t="str">
            <v>Сороудерживающая решетка №2</v>
          </cell>
          <cell r="C4273">
            <v>10</v>
          </cell>
          <cell r="D4273" t="str">
            <v>10</v>
          </cell>
          <cell r="E4273" t="str">
            <v>31.10.06</v>
          </cell>
          <cell r="F4273" t="str">
            <v/>
          </cell>
          <cell r="G4273" t="str">
            <v xml:space="preserve">  .  .</v>
          </cell>
          <cell r="H4273">
            <v>150000.15</v>
          </cell>
          <cell r="I4273">
            <v>0</v>
          </cell>
          <cell r="J4273">
            <v>0</v>
          </cell>
          <cell r="K4273">
            <v>150000.15</v>
          </cell>
          <cell r="L4273">
            <v>0</v>
          </cell>
          <cell r="M4273">
            <v>1250</v>
          </cell>
          <cell r="N4273">
            <v>1250</v>
          </cell>
          <cell r="O4273">
            <v>15000</v>
          </cell>
          <cell r="P4273">
            <v>135000.15</v>
          </cell>
          <cell r="Q4273">
            <v>750</v>
          </cell>
          <cell r="R4273">
            <v>123</v>
          </cell>
          <cell r="S4273">
            <v>935</v>
          </cell>
          <cell r="T4273" t="str">
            <v>Амортизация Подъем воды</v>
          </cell>
          <cell r="U4273">
            <v>155000</v>
          </cell>
          <cell r="V4273">
            <v>10</v>
          </cell>
          <cell r="W4273">
            <v>1</v>
          </cell>
          <cell r="X4273">
            <v>9</v>
          </cell>
          <cell r="Y4273">
            <v>10</v>
          </cell>
          <cell r="Z4273">
            <v>15500</v>
          </cell>
          <cell r="AA4273">
            <v>139500</v>
          </cell>
          <cell r="AB4273">
            <v>1.033332185186461</v>
          </cell>
          <cell r="AC4273">
            <v>4999.8327777969243</v>
          </cell>
          <cell r="AD4273">
            <v>499.98277779691489</v>
          </cell>
          <cell r="AE4273">
            <v>154999.98277779692</v>
          </cell>
          <cell r="AF4273">
            <v>15499.982777796915</v>
          </cell>
          <cell r="AG4273">
            <v>1291.6665231483078</v>
          </cell>
          <cell r="AH4273">
            <v>1291.6666666666667</v>
          </cell>
        </row>
        <row r="4274">
          <cell r="A4274">
            <v>8101</v>
          </cell>
          <cell r="B4274" t="str">
            <v>Сороудерживающая решетка №2</v>
          </cell>
          <cell r="C4274">
            <v>10</v>
          </cell>
          <cell r="D4274" t="str">
            <v>10</v>
          </cell>
          <cell r="E4274" t="str">
            <v>31.10.06</v>
          </cell>
          <cell r="F4274" t="str">
            <v/>
          </cell>
          <cell r="G4274" t="str">
            <v xml:space="preserve">  .  .</v>
          </cell>
          <cell r="H4274">
            <v>150000.16</v>
          </cell>
          <cell r="I4274">
            <v>0</v>
          </cell>
          <cell r="J4274">
            <v>0</v>
          </cell>
          <cell r="K4274">
            <v>150000.16</v>
          </cell>
          <cell r="L4274">
            <v>0</v>
          </cell>
          <cell r="M4274">
            <v>1250</v>
          </cell>
          <cell r="N4274">
            <v>1250</v>
          </cell>
          <cell r="O4274">
            <v>15000</v>
          </cell>
          <cell r="P4274">
            <v>135000.16</v>
          </cell>
          <cell r="Q4274">
            <v>750</v>
          </cell>
          <cell r="R4274">
            <v>123</v>
          </cell>
          <cell r="S4274">
            <v>935</v>
          </cell>
          <cell r="T4274" t="str">
            <v>Амортизация Подъем воды</v>
          </cell>
          <cell r="U4274">
            <v>155000</v>
          </cell>
          <cell r="V4274">
            <v>10</v>
          </cell>
          <cell r="W4274">
            <v>1</v>
          </cell>
          <cell r="X4274">
            <v>9</v>
          </cell>
          <cell r="Y4274">
            <v>10</v>
          </cell>
          <cell r="Z4274">
            <v>15500</v>
          </cell>
          <cell r="AA4274">
            <v>139500</v>
          </cell>
          <cell r="AB4274">
            <v>1.0333321086434268</v>
          </cell>
          <cell r="AC4274">
            <v>4999.8216296514147</v>
          </cell>
          <cell r="AD4274">
            <v>499.98162965140182</v>
          </cell>
          <cell r="AE4274">
            <v>154999.98162965142</v>
          </cell>
          <cell r="AF4274">
            <v>15499.981629651402</v>
          </cell>
          <cell r="AG4274">
            <v>1291.6665135804285</v>
          </cell>
          <cell r="AH4274">
            <v>1291.6666666666667</v>
          </cell>
        </row>
        <row r="4275">
          <cell r="A4275">
            <v>8102</v>
          </cell>
          <cell r="B4275" t="str">
            <v>Аквадистиллятор АЭ-25 МО</v>
          </cell>
          <cell r="C4275">
            <v>10</v>
          </cell>
          <cell r="D4275" t="str">
            <v>10</v>
          </cell>
          <cell r="E4275" t="str">
            <v>31.10.06</v>
          </cell>
          <cell r="F4275" t="str">
            <v/>
          </cell>
          <cell r="G4275" t="str">
            <v xml:space="preserve">  .  .</v>
          </cell>
          <cell r="H4275">
            <v>139130.43</v>
          </cell>
          <cell r="I4275">
            <v>0</v>
          </cell>
          <cell r="J4275">
            <v>0</v>
          </cell>
          <cell r="K4275">
            <v>139130.43</v>
          </cell>
          <cell r="L4275">
            <v>0</v>
          </cell>
          <cell r="M4275">
            <v>1159.42</v>
          </cell>
          <cell r="N4275">
            <v>1159.42</v>
          </cell>
          <cell r="O4275">
            <v>13913.04</v>
          </cell>
          <cell r="P4275">
            <v>125217.39</v>
          </cell>
          <cell r="Q4275">
            <v>695.65</v>
          </cell>
          <cell r="R4275">
            <v>123</v>
          </cell>
          <cell r="S4275">
            <v>935</v>
          </cell>
          <cell r="T4275" t="str">
            <v>амортизация (Очистка воды)</v>
          </cell>
          <cell r="U4275">
            <v>145000</v>
          </cell>
          <cell r="V4275">
            <v>10</v>
          </cell>
          <cell r="W4275">
            <v>1</v>
          </cell>
          <cell r="X4275">
            <v>9</v>
          </cell>
          <cell r="Y4275">
            <v>10</v>
          </cell>
          <cell r="Z4275">
            <v>14500</v>
          </cell>
          <cell r="AA4275">
            <v>130500</v>
          </cell>
          <cell r="AB4275">
            <v>1.0421875108561198</v>
          </cell>
          <cell r="AC4275">
            <v>5869.5665260416281</v>
          </cell>
          <cell r="AD4275">
            <v>586.95652604162933</v>
          </cell>
          <cell r="AE4275">
            <v>144999.99652604162</v>
          </cell>
          <cell r="AF4275">
            <v>14499.99652604163</v>
          </cell>
          <cell r="AG4275">
            <v>1208.3333043836803</v>
          </cell>
          <cell r="AH4275">
            <v>1208.3333333333333</v>
          </cell>
        </row>
        <row r="4276">
          <cell r="A4276">
            <v>8103</v>
          </cell>
          <cell r="B4276" t="str">
            <v>Кресло</v>
          </cell>
          <cell r="C4276">
            <v>8</v>
          </cell>
          <cell r="D4276" t="str">
            <v>13</v>
          </cell>
          <cell r="E4276" t="str">
            <v>31.10.06</v>
          </cell>
          <cell r="F4276" t="str">
            <v/>
          </cell>
          <cell r="G4276" t="str">
            <v xml:space="preserve">  .  .</v>
          </cell>
          <cell r="H4276">
            <v>8347.83</v>
          </cell>
          <cell r="I4276">
            <v>0</v>
          </cell>
          <cell r="J4276">
            <v>0</v>
          </cell>
          <cell r="K4276">
            <v>8347.83</v>
          </cell>
          <cell r="L4276">
            <v>0</v>
          </cell>
          <cell r="M4276">
            <v>55.65</v>
          </cell>
          <cell r="N4276">
            <v>55.65</v>
          </cell>
          <cell r="O4276">
            <v>667.8</v>
          </cell>
          <cell r="P4276">
            <v>7680.03</v>
          </cell>
          <cell r="Q4276">
            <v>41.74</v>
          </cell>
          <cell r="R4276">
            <v>125</v>
          </cell>
          <cell r="S4276">
            <v>821.1</v>
          </cell>
          <cell r="T4276" t="str">
            <v>Амортизация Водопровод</v>
          </cell>
          <cell r="U4276">
            <v>12000</v>
          </cell>
          <cell r="V4276">
            <v>9</v>
          </cell>
          <cell r="W4276">
            <v>1</v>
          </cell>
          <cell r="X4276">
            <v>8</v>
          </cell>
          <cell r="Y4276">
            <v>11.111111111111111</v>
          </cell>
          <cell r="Z4276">
            <v>1333.3333333333333</v>
          </cell>
          <cell r="AA4276">
            <v>10666.666666666666</v>
          </cell>
          <cell r="AB4276">
            <v>1.3888834635628593</v>
          </cell>
          <cell r="AC4276">
            <v>3246.3330436339438</v>
          </cell>
          <cell r="AD4276">
            <v>259.69637696727739</v>
          </cell>
          <cell r="AE4276">
            <v>11594.163043633944</v>
          </cell>
          <cell r="AF4276">
            <v>927.49637696727734</v>
          </cell>
          <cell r="AG4276">
            <v>77.294420290892958</v>
          </cell>
          <cell r="AH4276">
            <v>111.1111111111111</v>
          </cell>
        </row>
        <row r="4277">
          <cell r="A4277">
            <v>8104</v>
          </cell>
          <cell r="B4277" t="str">
            <v>Кресло</v>
          </cell>
          <cell r="C4277">
            <v>8</v>
          </cell>
          <cell r="D4277" t="str">
            <v>13</v>
          </cell>
          <cell r="E4277" t="str">
            <v>31.10.06</v>
          </cell>
          <cell r="F4277" t="str">
            <v/>
          </cell>
          <cell r="G4277" t="str">
            <v xml:space="preserve">  .  .</v>
          </cell>
          <cell r="H4277">
            <v>8347.83</v>
          </cell>
          <cell r="I4277">
            <v>0</v>
          </cell>
          <cell r="J4277">
            <v>0</v>
          </cell>
          <cell r="K4277">
            <v>8347.83</v>
          </cell>
          <cell r="L4277">
            <v>0</v>
          </cell>
          <cell r="M4277">
            <v>55.65</v>
          </cell>
          <cell r="N4277">
            <v>55.65</v>
          </cell>
          <cell r="O4277">
            <v>667.8</v>
          </cell>
          <cell r="P4277">
            <v>7680.03</v>
          </cell>
          <cell r="Q4277">
            <v>41.74</v>
          </cell>
          <cell r="R4277">
            <v>125</v>
          </cell>
          <cell r="S4277">
            <v>821.1</v>
          </cell>
          <cell r="T4277" t="str">
            <v>амортизация (канализация)</v>
          </cell>
          <cell r="U4277">
            <v>12000</v>
          </cell>
          <cell r="V4277">
            <v>9</v>
          </cell>
          <cell r="W4277">
            <v>1</v>
          </cell>
          <cell r="X4277">
            <v>8</v>
          </cell>
          <cell r="Y4277">
            <v>11.111111111111111</v>
          </cell>
          <cell r="Z4277">
            <v>1333.3333333333333</v>
          </cell>
          <cell r="AA4277">
            <v>10666.666666666666</v>
          </cell>
          <cell r="AB4277">
            <v>1.3888834635628593</v>
          </cell>
          <cell r="AC4277">
            <v>3246.3330436339438</v>
          </cell>
          <cell r="AD4277">
            <v>259.69637696727739</v>
          </cell>
          <cell r="AE4277">
            <v>11594.163043633944</v>
          </cell>
          <cell r="AF4277">
            <v>927.49637696727734</v>
          </cell>
          <cell r="AG4277">
            <v>77.294420290892958</v>
          </cell>
          <cell r="AH4277">
            <v>111.1111111111111</v>
          </cell>
        </row>
        <row r="4278">
          <cell r="A4278">
            <v>8105</v>
          </cell>
          <cell r="B4278" t="str">
            <v>Кресло</v>
          </cell>
          <cell r="C4278">
            <v>8</v>
          </cell>
          <cell r="D4278" t="str">
            <v>13</v>
          </cell>
          <cell r="E4278" t="str">
            <v>31.10.06</v>
          </cell>
          <cell r="F4278" t="str">
            <v/>
          </cell>
          <cell r="G4278" t="str">
            <v xml:space="preserve">  .  .</v>
          </cell>
          <cell r="H4278">
            <v>8347.83</v>
          </cell>
          <cell r="I4278">
            <v>0</v>
          </cell>
          <cell r="J4278">
            <v>0</v>
          </cell>
          <cell r="K4278">
            <v>8347.83</v>
          </cell>
          <cell r="L4278">
            <v>0</v>
          </cell>
          <cell r="M4278">
            <v>55.65</v>
          </cell>
          <cell r="N4278">
            <v>55.65</v>
          </cell>
          <cell r="O4278">
            <v>667.8</v>
          </cell>
          <cell r="P4278">
            <v>7680.03</v>
          </cell>
          <cell r="Q4278">
            <v>41.74</v>
          </cell>
          <cell r="R4278">
            <v>125</v>
          </cell>
          <cell r="S4278">
            <v>935</v>
          </cell>
          <cell r="T4278" t="str">
            <v>Амортизация (водопровод)</v>
          </cell>
          <cell r="U4278">
            <v>12000</v>
          </cell>
          <cell r="V4278">
            <v>9</v>
          </cell>
          <cell r="W4278">
            <v>1</v>
          </cell>
          <cell r="X4278">
            <v>8</v>
          </cell>
          <cell r="Y4278">
            <v>11.111111111111111</v>
          </cell>
          <cell r="Z4278">
            <v>1333.3333333333333</v>
          </cell>
          <cell r="AA4278">
            <v>10666.666666666666</v>
          </cell>
          <cell r="AB4278">
            <v>1.3888834635628593</v>
          </cell>
          <cell r="AC4278">
            <v>3246.3330436339438</v>
          </cell>
          <cell r="AD4278">
            <v>259.69637696727739</v>
          </cell>
          <cell r="AE4278">
            <v>11594.163043633944</v>
          </cell>
          <cell r="AF4278">
            <v>927.49637696727734</v>
          </cell>
          <cell r="AG4278">
            <v>77.294420290892958</v>
          </cell>
          <cell r="AH4278">
            <v>111.1111111111111</v>
          </cell>
        </row>
        <row r="4279">
          <cell r="A4279">
            <v>8106</v>
          </cell>
          <cell r="B4279" t="str">
            <v>Кресло</v>
          </cell>
          <cell r="C4279">
            <v>8</v>
          </cell>
          <cell r="D4279" t="str">
            <v>13</v>
          </cell>
          <cell r="E4279" t="str">
            <v>31.10.06</v>
          </cell>
          <cell r="F4279" t="str">
            <v/>
          </cell>
          <cell r="G4279" t="str">
            <v xml:space="preserve">  .  .</v>
          </cell>
          <cell r="H4279">
            <v>8347.83</v>
          </cell>
          <cell r="I4279">
            <v>0</v>
          </cell>
          <cell r="J4279">
            <v>0</v>
          </cell>
          <cell r="K4279">
            <v>8347.83</v>
          </cell>
          <cell r="L4279">
            <v>0</v>
          </cell>
          <cell r="M4279">
            <v>55.65</v>
          </cell>
          <cell r="N4279">
            <v>55.65</v>
          </cell>
          <cell r="O4279">
            <v>667.8</v>
          </cell>
          <cell r="P4279">
            <v>7680.03</v>
          </cell>
          <cell r="Q4279">
            <v>41.74</v>
          </cell>
          <cell r="R4279">
            <v>125</v>
          </cell>
          <cell r="S4279">
            <v>935</v>
          </cell>
          <cell r="T4279" t="str">
            <v>Амортизация (водопровод)</v>
          </cell>
          <cell r="U4279">
            <v>12000</v>
          </cell>
          <cell r="V4279">
            <v>9</v>
          </cell>
          <cell r="W4279">
            <v>1</v>
          </cell>
          <cell r="X4279">
            <v>8</v>
          </cell>
          <cell r="Y4279">
            <v>11.111111111111111</v>
          </cell>
          <cell r="Z4279">
            <v>1333.3333333333333</v>
          </cell>
          <cell r="AA4279">
            <v>10666.666666666666</v>
          </cell>
          <cell r="AB4279">
            <v>1.3888834635628593</v>
          </cell>
          <cell r="AC4279">
            <v>3246.3330436339438</v>
          </cell>
          <cell r="AD4279">
            <v>259.69637696727739</v>
          </cell>
          <cell r="AE4279">
            <v>11594.163043633944</v>
          </cell>
          <cell r="AF4279">
            <v>927.49637696727734</v>
          </cell>
          <cell r="AG4279">
            <v>77.294420290892958</v>
          </cell>
          <cell r="AH4279">
            <v>111.1111111111111</v>
          </cell>
        </row>
        <row r="4280">
          <cell r="A4280">
            <v>8107</v>
          </cell>
          <cell r="B4280" t="str">
            <v>Кресло</v>
          </cell>
          <cell r="C4280">
            <v>8</v>
          </cell>
          <cell r="D4280" t="str">
            <v>13</v>
          </cell>
          <cell r="E4280" t="str">
            <v>31.10.06</v>
          </cell>
          <cell r="F4280" t="str">
            <v/>
          </cell>
          <cell r="G4280" t="str">
            <v xml:space="preserve">  .  .</v>
          </cell>
          <cell r="H4280">
            <v>8347.83</v>
          </cell>
          <cell r="I4280">
            <v>0</v>
          </cell>
          <cell r="J4280">
            <v>0</v>
          </cell>
          <cell r="K4280">
            <v>8347.83</v>
          </cell>
          <cell r="L4280">
            <v>0</v>
          </cell>
          <cell r="M4280">
            <v>55.65</v>
          </cell>
          <cell r="N4280">
            <v>55.65</v>
          </cell>
          <cell r="O4280">
            <v>667.8</v>
          </cell>
          <cell r="P4280">
            <v>7680.03</v>
          </cell>
          <cell r="Q4280">
            <v>41.74</v>
          </cell>
          <cell r="R4280">
            <v>125</v>
          </cell>
          <cell r="S4280">
            <v>935</v>
          </cell>
          <cell r="T4280" t="str">
            <v>Амортизация (водопровод)</v>
          </cell>
          <cell r="U4280">
            <v>12000</v>
          </cell>
          <cell r="V4280">
            <v>9</v>
          </cell>
          <cell r="W4280">
            <v>1</v>
          </cell>
          <cell r="X4280">
            <v>8</v>
          </cell>
          <cell r="Y4280">
            <v>11.111111111111111</v>
          </cell>
          <cell r="Z4280">
            <v>1333.3333333333333</v>
          </cell>
          <cell r="AA4280">
            <v>10666.666666666666</v>
          </cell>
          <cell r="AB4280">
            <v>1.3888834635628593</v>
          </cell>
          <cell r="AC4280">
            <v>3246.3330436339438</v>
          </cell>
          <cell r="AD4280">
            <v>259.69637696727739</v>
          </cell>
          <cell r="AE4280">
            <v>11594.163043633944</v>
          </cell>
          <cell r="AF4280">
            <v>927.49637696727734</v>
          </cell>
          <cell r="AG4280">
            <v>77.294420290892958</v>
          </cell>
          <cell r="AH4280">
            <v>111.1111111111111</v>
          </cell>
        </row>
        <row r="4281">
          <cell r="A4281">
            <v>8108</v>
          </cell>
          <cell r="B4281" t="str">
            <v>Кресло</v>
          </cell>
          <cell r="C4281">
            <v>8</v>
          </cell>
          <cell r="D4281" t="str">
            <v>13</v>
          </cell>
          <cell r="E4281" t="str">
            <v>31.10.06</v>
          </cell>
          <cell r="F4281" t="str">
            <v/>
          </cell>
          <cell r="G4281" t="str">
            <v xml:space="preserve">  .  .</v>
          </cell>
          <cell r="H4281">
            <v>8347.83</v>
          </cell>
          <cell r="I4281">
            <v>0</v>
          </cell>
          <cell r="J4281">
            <v>0</v>
          </cell>
          <cell r="K4281">
            <v>8347.83</v>
          </cell>
          <cell r="L4281">
            <v>0</v>
          </cell>
          <cell r="M4281">
            <v>55.65</v>
          </cell>
          <cell r="N4281">
            <v>55.65</v>
          </cell>
          <cell r="O4281">
            <v>667.8</v>
          </cell>
          <cell r="P4281">
            <v>7680.03</v>
          </cell>
          <cell r="Q4281">
            <v>41.74</v>
          </cell>
          <cell r="R4281">
            <v>125</v>
          </cell>
          <cell r="S4281">
            <v>935</v>
          </cell>
          <cell r="T4281" t="str">
            <v>Амортизация (водопровод)</v>
          </cell>
          <cell r="U4281">
            <v>12000</v>
          </cell>
          <cell r="V4281">
            <v>9</v>
          </cell>
          <cell r="W4281">
            <v>1</v>
          </cell>
          <cell r="X4281">
            <v>8</v>
          </cell>
          <cell r="Y4281">
            <v>11.111111111111111</v>
          </cell>
          <cell r="Z4281">
            <v>1333.3333333333333</v>
          </cell>
          <cell r="AA4281">
            <v>10666.666666666666</v>
          </cell>
          <cell r="AB4281">
            <v>1.3888834635628593</v>
          </cell>
          <cell r="AC4281">
            <v>3246.3330436339438</v>
          </cell>
          <cell r="AD4281">
            <v>259.69637696727739</v>
          </cell>
          <cell r="AE4281">
            <v>11594.163043633944</v>
          </cell>
          <cell r="AF4281">
            <v>927.49637696727734</v>
          </cell>
          <cell r="AG4281">
            <v>77.294420290892958</v>
          </cell>
          <cell r="AH4281">
            <v>111.1111111111111</v>
          </cell>
        </row>
        <row r="4282">
          <cell r="A4282">
            <v>8109</v>
          </cell>
          <cell r="B4282" t="str">
            <v>Кресло</v>
          </cell>
          <cell r="C4282">
            <v>8</v>
          </cell>
          <cell r="D4282" t="str">
            <v>13</v>
          </cell>
          <cell r="E4282" t="str">
            <v>31.10.06</v>
          </cell>
          <cell r="F4282" t="str">
            <v/>
          </cell>
          <cell r="G4282" t="str">
            <v xml:space="preserve">  .  .</v>
          </cell>
          <cell r="H4282">
            <v>8347.83</v>
          </cell>
          <cell r="I4282">
            <v>0</v>
          </cell>
          <cell r="J4282">
            <v>0</v>
          </cell>
          <cell r="K4282">
            <v>8347.83</v>
          </cell>
          <cell r="L4282">
            <v>0</v>
          </cell>
          <cell r="M4282">
            <v>55.65</v>
          </cell>
          <cell r="N4282">
            <v>55.65</v>
          </cell>
          <cell r="O4282">
            <v>667.8</v>
          </cell>
          <cell r="P4282">
            <v>7680.03</v>
          </cell>
          <cell r="Q4282">
            <v>41.74</v>
          </cell>
          <cell r="R4282">
            <v>125</v>
          </cell>
          <cell r="S4282">
            <v>935</v>
          </cell>
          <cell r="T4282" t="str">
            <v>Амортизация (водопровод)</v>
          </cell>
          <cell r="U4282">
            <v>12000</v>
          </cell>
          <cell r="V4282">
            <v>9</v>
          </cell>
          <cell r="W4282">
            <v>1</v>
          </cell>
          <cell r="X4282">
            <v>8</v>
          </cell>
          <cell r="Y4282">
            <v>11.111111111111111</v>
          </cell>
          <cell r="Z4282">
            <v>1333.3333333333333</v>
          </cell>
          <cell r="AA4282">
            <v>10666.666666666666</v>
          </cell>
          <cell r="AB4282">
            <v>1.3888834635628593</v>
          </cell>
          <cell r="AC4282">
            <v>3246.3330436339438</v>
          </cell>
          <cell r="AD4282">
            <v>259.69637696727739</v>
          </cell>
          <cell r="AE4282">
            <v>11594.163043633944</v>
          </cell>
          <cell r="AF4282">
            <v>927.49637696727734</v>
          </cell>
          <cell r="AG4282">
            <v>77.294420290892958</v>
          </cell>
          <cell r="AH4282">
            <v>111.1111111111111</v>
          </cell>
        </row>
        <row r="4283">
          <cell r="A4283">
            <v>8110</v>
          </cell>
          <cell r="B4283" t="str">
            <v>Кресло</v>
          </cell>
          <cell r="C4283">
            <v>8</v>
          </cell>
          <cell r="D4283" t="str">
            <v>13</v>
          </cell>
          <cell r="E4283" t="str">
            <v>31.10.06</v>
          </cell>
          <cell r="F4283" t="str">
            <v/>
          </cell>
          <cell r="G4283" t="str">
            <v xml:space="preserve">  .  .</v>
          </cell>
          <cell r="H4283">
            <v>8347.83</v>
          </cell>
          <cell r="I4283">
            <v>0</v>
          </cell>
          <cell r="J4283">
            <v>0</v>
          </cell>
          <cell r="K4283">
            <v>8347.83</v>
          </cell>
          <cell r="L4283">
            <v>0</v>
          </cell>
          <cell r="M4283">
            <v>55.65</v>
          </cell>
          <cell r="N4283">
            <v>55.65</v>
          </cell>
          <cell r="O4283">
            <v>667.8</v>
          </cell>
          <cell r="P4283">
            <v>7680.03</v>
          </cell>
          <cell r="Q4283">
            <v>41.74</v>
          </cell>
          <cell r="R4283">
            <v>125</v>
          </cell>
          <cell r="S4283">
            <v>935</v>
          </cell>
          <cell r="T4283" t="str">
            <v>Амортизация (водопровод)</v>
          </cell>
          <cell r="U4283">
            <v>12000</v>
          </cell>
          <cell r="V4283">
            <v>9</v>
          </cell>
          <cell r="W4283">
            <v>1</v>
          </cell>
          <cell r="X4283">
            <v>8</v>
          </cell>
          <cell r="Y4283">
            <v>11.111111111111111</v>
          </cell>
          <cell r="Z4283">
            <v>1333.3333333333333</v>
          </cell>
          <cell r="AA4283">
            <v>10666.666666666666</v>
          </cell>
          <cell r="AB4283">
            <v>1.3888834635628593</v>
          </cell>
          <cell r="AC4283">
            <v>3246.3330436339438</v>
          </cell>
          <cell r="AD4283">
            <v>259.69637696727739</v>
          </cell>
          <cell r="AE4283">
            <v>11594.163043633944</v>
          </cell>
          <cell r="AF4283">
            <v>927.49637696727734</v>
          </cell>
          <cell r="AG4283">
            <v>77.294420290892958</v>
          </cell>
          <cell r="AH4283">
            <v>111.1111111111111</v>
          </cell>
        </row>
        <row r="4284">
          <cell r="A4284">
            <v>8111</v>
          </cell>
          <cell r="B4284" t="str">
            <v>Кресло</v>
          </cell>
          <cell r="C4284">
            <v>8</v>
          </cell>
          <cell r="D4284" t="str">
            <v>13</v>
          </cell>
          <cell r="E4284" t="str">
            <v>31.10.06</v>
          </cell>
          <cell r="F4284" t="str">
            <v/>
          </cell>
          <cell r="G4284" t="str">
            <v xml:space="preserve">  .  .</v>
          </cell>
          <cell r="H4284">
            <v>8347.83</v>
          </cell>
          <cell r="I4284">
            <v>0</v>
          </cell>
          <cell r="J4284">
            <v>0</v>
          </cell>
          <cell r="K4284">
            <v>8347.83</v>
          </cell>
          <cell r="L4284">
            <v>0</v>
          </cell>
          <cell r="M4284">
            <v>55.65</v>
          </cell>
          <cell r="N4284">
            <v>55.65</v>
          </cell>
          <cell r="O4284">
            <v>667.8</v>
          </cell>
          <cell r="P4284">
            <v>7680.03</v>
          </cell>
          <cell r="Q4284">
            <v>41.74</v>
          </cell>
          <cell r="R4284">
            <v>125</v>
          </cell>
          <cell r="S4284">
            <v>935</v>
          </cell>
          <cell r="T4284" t="str">
            <v>Амортизация (водопровод)</v>
          </cell>
          <cell r="U4284">
            <v>12000</v>
          </cell>
          <cell r="V4284">
            <v>9</v>
          </cell>
          <cell r="W4284">
            <v>1</v>
          </cell>
          <cell r="X4284">
            <v>8</v>
          </cell>
          <cell r="Y4284">
            <v>11.111111111111111</v>
          </cell>
          <cell r="Z4284">
            <v>1333.3333333333333</v>
          </cell>
          <cell r="AA4284">
            <v>10666.666666666666</v>
          </cell>
          <cell r="AB4284">
            <v>1.3888834635628593</v>
          </cell>
          <cell r="AC4284">
            <v>3246.3330436339438</v>
          </cell>
          <cell r="AD4284">
            <v>259.69637696727739</v>
          </cell>
          <cell r="AE4284">
            <v>11594.163043633944</v>
          </cell>
          <cell r="AF4284">
            <v>927.49637696727734</v>
          </cell>
          <cell r="AG4284">
            <v>77.294420290892958</v>
          </cell>
          <cell r="AH4284">
            <v>111.1111111111111</v>
          </cell>
        </row>
        <row r="4285">
          <cell r="A4285">
            <v>8112</v>
          </cell>
          <cell r="B4285" t="str">
            <v>Кресло</v>
          </cell>
          <cell r="C4285">
            <v>8</v>
          </cell>
          <cell r="D4285" t="str">
            <v>13</v>
          </cell>
          <cell r="E4285" t="str">
            <v>31.10.06</v>
          </cell>
          <cell r="F4285" t="str">
            <v/>
          </cell>
          <cell r="G4285" t="str">
            <v xml:space="preserve">  .  .</v>
          </cell>
          <cell r="H4285">
            <v>8347.83</v>
          </cell>
          <cell r="I4285">
            <v>0</v>
          </cell>
          <cell r="J4285">
            <v>0</v>
          </cell>
          <cell r="K4285">
            <v>8347.83</v>
          </cell>
          <cell r="L4285">
            <v>0</v>
          </cell>
          <cell r="M4285">
            <v>55.65</v>
          </cell>
          <cell r="N4285">
            <v>55.65</v>
          </cell>
          <cell r="O4285">
            <v>667.8</v>
          </cell>
          <cell r="P4285">
            <v>7680.03</v>
          </cell>
          <cell r="Q4285">
            <v>41.74</v>
          </cell>
          <cell r="R4285">
            <v>125</v>
          </cell>
          <cell r="S4285">
            <v>935</v>
          </cell>
          <cell r="T4285" t="str">
            <v>Амортизация (водопровод)</v>
          </cell>
          <cell r="U4285">
            <v>12000</v>
          </cell>
          <cell r="V4285">
            <v>9</v>
          </cell>
          <cell r="W4285">
            <v>1</v>
          </cell>
          <cell r="X4285">
            <v>8</v>
          </cell>
          <cell r="Y4285">
            <v>11.111111111111111</v>
          </cell>
          <cell r="Z4285">
            <v>1333.3333333333333</v>
          </cell>
          <cell r="AA4285">
            <v>10666.666666666666</v>
          </cell>
          <cell r="AB4285">
            <v>1.3888834635628593</v>
          </cell>
          <cell r="AC4285">
            <v>3246.3330436339438</v>
          </cell>
          <cell r="AD4285">
            <v>259.69637696727739</v>
          </cell>
          <cell r="AE4285">
            <v>11594.163043633944</v>
          </cell>
          <cell r="AF4285">
            <v>927.49637696727734</v>
          </cell>
          <cell r="AG4285">
            <v>77.294420290892958</v>
          </cell>
          <cell r="AH4285">
            <v>111.1111111111111</v>
          </cell>
        </row>
        <row r="4286">
          <cell r="A4286">
            <v>8113</v>
          </cell>
          <cell r="B4286" t="str">
            <v>Кресло</v>
          </cell>
          <cell r="C4286">
            <v>8</v>
          </cell>
          <cell r="D4286" t="str">
            <v>13</v>
          </cell>
          <cell r="E4286" t="str">
            <v>31.10.06</v>
          </cell>
          <cell r="F4286" t="str">
            <v/>
          </cell>
          <cell r="G4286" t="str">
            <v xml:space="preserve">  .  .</v>
          </cell>
          <cell r="H4286">
            <v>8347.83</v>
          </cell>
          <cell r="I4286">
            <v>0</v>
          </cell>
          <cell r="J4286">
            <v>0</v>
          </cell>
          <cell r="K4286">
            <v>8347.83</v>
          </cell>
          <cell r="L4286">
            <v>0</v>
          </cell>
          <cell r="M4286">
            <v>55.65</v>
          </cell>
          <cell r="N4286">
            <v>55.65</v>
          </cell>
          <cell r="O4286">
            <v>667.8</v>
          </cell>
          <cell r="P4286">
            <v>7680.03</v>
          </cell>
          <cell r="Q4286">
            <v>41.74</v>
          </cell>
          <cell r="R4286">
            <v>125</v>
          </cell>
          <cell r="S4286">
            <v>935</v>
          </cell>
          <cell r="T4286" t="str">
            <v>Амортизация (водопровод)</v>
          </cell>
          <cell r="U4286">
            <v>12000</v>
          </cell>
          <cell r="V4286">
            <v>9</v>
          </cell>
          <cell r="W4286">
            <v>1</v>
          </cell>
          <cell r="X4286">
            <v>8</v>
          </cell>
          <cell r="Y4286">
            <v>11.111111111111111</v>
          </cell>
          <cell r="Z4286">
            <v>1333.3333333333333</v>
          </cell>
          <cell r="AA4286">
            <v>10666.666666666666</v>
          </cell>
          <cell r="AB4286">
            <v>1.3888834635628593</v>
          </cell>
          <cell r="AC4286">
            <v>3246.3330436339438</v>
          </cell>
          <cell r="AD4286">
            <v>259.69637696727739</v>
          </cell>
          <cell r="AE4286">
            <v>11594.163043633944</v>
          </cell>
          <cell r="AF4286">
            <v>927.49637696727734</v>
          </cell>
          <cell r="AG4286">
            <v>77.294420290892958</v>
          </cell>
          <cell r="AH4286">
            <v>111.1111111111111</v>
          </cell>
        </row>
        <row r="4287">
          <cell r="A4287">
            <v>8114</v>
          </cell>
          <cell r="B4287" t="str">
            <v>Кресло</v>
          </cell>
          <cell r="C4287">
            <v>8</v>
          </cell>
          <cell r="D4287" t="str">
            <v>13</v>
          </cell>
          <cell r="E4287" t="str">
            <v>31.10.06</v>
          </cell>
          <cell r="F4287" t="str">
            <v/>
          </cell>
          <cell r="G4287" t="str">
            <v xml:space="preserve">  .  .</v>
          </cell>
          <cell r="H4287">
            <v>8347.83</v>
          </cell>
          <cell r="I4287">
            <v>0</v>
          </cell>
          <cell r="J4287">
            <v>0</v>
          </cell>
          <cell r="K4287">
            <v>8347.83</v>
          </cell>
          <cell r="L4287">
            <v>0</v>
          </cell>
          <cell r="M4287">
            <v>55.65</v>
          </cell>
          <cell r="N4287">
            <v>55.65</v>
          </cell>
          <cell r="O4287">
            <v>667.8</v>
          </cell>
          <cell r="P4287">
            <v>7680.03</v>
          </cell>
          <cell r="Q4287">
            <v>41.74</v>
          </cell>
          <cell r="R4287">
            <v>125</v>
          </cell>
          <cell r="S4287">
            <v>935</v>
          </cell>
          <cell r="T4287" t="str">
            <v>Амортизация (водопровод)</v>
          </cell>
          <cell r="U4287">
            <v>12000</v>
          </cell>
          <cell r="V4287">
            <v>9</v>
          </cell>
          <cell r="W4287">
            <v>1</v>
          </cell>
          <cell r="X4287">
            <v>8</v>
          </cell>
          <cell r="Y4287">
            <v>11.111111111111111</v>
          </cell>
          <cell r="Z4287">
            <v>1333.3333333333333</v>
          </cell>
          <cell r="AA4287">
            <v>10666.666666666666</v>
          </cell>
          <cell r="AB4287">
            <v>1.3888834635628593</v>
          </cell>
          <cell r="AC4287">
            <v>3246.3330436339438</v>
          </cell>
          <cell r="AD4287">
            <v>259.69637696727739</v>
          </cell>
          <cell r="AE4287">
            <v>11594.163043633944</v>
          </cell>
          <cell r="AF4287">
            <v>927.49637696727734</v>
          </cell>
          <cell r="AG4287">
            <v>77.294420290892958</v>
          </cell>
          <cell r="AH4287">
            <v>111.1111111111111</v>
          </cell>
        </row>
        <row r="4288">
          <cell r="A4288">
            <v>8115</v>
          </cell>
          <cell r="B4288" t="str">
            <v>Кресло</v>
          </cell>
          <cell r="C4288">
            <v>8</v>
          </cell>
          <cell r="D4288" t="str">
            <v>13</v>
          </cell>
          <cell r="E4288" t="str">
            <v>31.10.06</v>
          </cell>
          <cell r="F4288" t="str">
            <v/>
          </cell>
          <cell r="G4288" t="str">
            <v xml:space="preserve">  .  .</v>
          </cell>
          <cell r="H4288">
            <v>8347.83</v>
          </cell>
          <cell r="I4288">
            <v>0</v>
          </cell>
          <cell r="J4288">
            <v>0</v>
          </cell>
          <cell r="K4288">
            <v>8347.83</v>
          </cell>
          <cell r="L4288">
            <v>0</v>
          </cell>
          <cell r="M4288">
            <v>55.65</v>
          </cell>
          <cell r="N4288">
            <v>55.65</v>
          </cell>
          <cell r="O4288">
            <v>667.8</v>
          </cell>
          <cell r="P4288">
            <v>7680.03</v>
          </cell>
          <cell r="Q4288">
            <v>41.74</v>
          </cell>
          <cell r="R4288">
            <v>125</v>
          </cell>
          <cell r="S4288">
            <v>935</v>
          </cell>
          <cell r="T4288" t="str">
            <v>Амортизация (водопровод)</v>
          </cell>
          <cell r="U4288">
            <v>12000</v>
          </cell>
          <cell r="V4288">
            <v>9</v>
          </cell>
          <cell r="W4288">
            <v>1</v>
          </cell>
          <cell r="X4288">
            <v>8</v>
          </cell>
          <cell r="Y4288">
            <v>11.111111111111111</v>
          </cell>
          <cell r="Z4288">
            <v>1333.3333333333333</v>
          </cell>
          <cell r="AA4288">
            <v>10666.666666666666</v>
          </cell>
          <cell r="AB4288">
            <v>1.3888834635628593</v>
          </cell>
          <cell r="AC4288">
            <v>3246.3330436339438</v>
          </cell>
          <cell r="AD4288">
            <v>259.69637696727739</v>
          </cell>
          <cell r="AE4288">
            <v>11594.163043633944</v>
          </cell>
          <cell r="AF4288">
            <v>927.49637696727734</v>
          </cell>
          <cell r="AG4288">
            <v>77.294420290892958</v>
          </cell>
          <cell r="AH4288">
            <v>111.1111111111111</v>
          </cell>
        </row>
        <row r="4289">
          <cell r="A4289">
            <v>8116</v>
          </cell>
          <cell r="B4289" t="str">
            <v>Кресло</v>
          </cell>
          <cell r="C4289">
            <v>8</v>
          </cell>
          <cell r="D4289" t="str">
            <v>13</v>
          </cell>
          <cell r="E4289" t="str">
            <v>31.10.06</v>
          </cell>
          <cell r="F4289" t="str">
            <v/>
          </cell>
          <cell r="G4289" t="str">
            <v xml:space="preserve">  .  .</v>
          </cell>
          <cell r="H4289">
            <v>8347.83</v>
          </cell>
          <cell r="I4289">
            <v>0</v>
          </cell>
          <cell r="J4289">
            <v>0</v>
          </cell>
          <cell r="K4289">
            <v>8347.83</v>
          </cell>
          <cell r="L4289">
            <v>0</v>
          </cell>
          <cell r="M4289">
            <v>55.65</v>
          </cell>
          <cell r="N4289">
            <v>55.65</v>
          </cell>
          <cell r="O4289">
            <v>667.8</v>
          </cell>
          <cell r="P4289">
            <v>7680.03</v>
          </cell>
          <cell r="Q4289">
            <v>41.74</v>
          </cell>
          <cell r="R4289">
            <v>125</v>
          </cell>
          <cell r="S4289">
            <v>935</v>
          </cell>
          <cell r="T4289" t="str">
            <v>Амортизация (водопровод)</v>
          </cell>
          <cell r="U4289">
            <v>12000</v>
          </cell>
          <cell r="V4289">
            <v>9</v>
          </cell>
          <cell r="W4289">
            <v>1</v>
          </cell>
          <cell r="X4289">
            <v>8</v>
          </cell>
          <cell r="Y4289">
            <v>11.111111111111111</v>
          </cell>
          <cell r="Z4289">
            <v>1333.3333333333333</v>
          </cell>
          <cell r="AA4289">
            <v>10666.666666666666</v>
          </cell>
          <cell r="AB4289">
            <v>1.3888834635628593</v>
          </cell>
          <cell r="AC4289">
            <v>3246.3330436339438</v>
          </cell>
          <cell r="AD4289">
            <v>259.69637696727739</v>
          </cell>
          <cell r="AE4289">
            <v>11594.163043633944</v>
          </cell>
          <cell r="AF4289">
            <v>927.49637696727734</v>
          </cell>
          <cell r="AG4289">
            <v>77.294420290892958</v>
          </cell>
          <cell r="AH4289">
            <v>111.1111111111111</v>
          </cell>
        </row>
        <row r="4290">
          <cell r="A4290">
            <v>8117</v>
          </cell>
          <cell r="B4290" t="str">
            <v>Кресло</v>
          </cell>
          <cell r="C4290">
            <v>8</v>
          </cell>
          <cell r="D4290" t="str">
            <v>13</v>
          </cell>
          <cell r="E4290" t="str">
            <v>31.10.06</v>
          </cell>
          <cell r="F4290" t="str">
            <v/>
          </cell>
          <cell r="G4290" t="str">
            <v xml:space="preserve">  .  .</v>
          </cell>
          <cell r="H4290">
            <v>8347.83</v>
          </cell>
          <cell r="I4290">
            <v>0</v>
          </cell>
          <cell r="J4290">
            <v>0</v>
          </cell>
          <cell r="K4290">
            <v>8347.83</v>
          </cell>
          <cell r="L4290">
            <v>0</v>
          </cell>
          <cell r="M4290">
            <v>55.65</v>
          </cell>
          <cell r="N4290">
            <v>55.65</v>
          </cell>
          <cell r="O4290">
            <v>667.8</v>
          </cell>
          <cell r="P4290">
            <v>7680.03</v>
          </cell>
          <cell r="Q4290">
            <v>41.74</v>
          </cell>
          <cell r="R4290">
            <v>125</v>
          </cell>
          <cell r="S4290">
            <v>935</v>
          </cell>
          <cell r="T4290" t="str">
            <v>Амортизация (водопровод)</v>
          </cell>
          <cell r="U4290">
            <v>12000</v>
          </cell>
          <cell r="V4290">
            <v>9</v>
          </cell>
          <cell r="W4290">
            <v>1</v>
          </cell>
          <cell r="X4290">
            <v>8</v>
          </cell>
          <cell r="Y4290">
            <v>11.111111111111111</v>
          </cell>
          <cell r="Z4290">
            <v>1333.3333333333333</v>
          </cell>
          <cell r="AA4290">
            <v>10666.666666666666</v>
          </cell>
          <cell r="AB4290">
            <v>1.3888834635628593</v>
          </cell>
          <cell r="AC4290">
            <v>3246.3330436339438</v>
          </cell>
          <cell r="AD4290">
            <v>259.69637696727739</v>
          </cell>
          <cell r="AE4290">
            <v>11594.163043633944</v>
          </cell>
          <cell r="AF4290">
            <v>927.49637696727734</v>
          </cell>
          <cell r="AG4290">
            <v>77.294420290892958</v>
          </cell>
          <cell r="AH4290">
            <v>111.1111111111111</v>
          </cell>
        </row>
        <row r="4291">
          <cell r="A4291">
            <v>8118</v>
          </cell>
          <cell r="B4291" t="str">
            <v>Кресло</v>
          </cell>
          <cell r="C4291">
            <v>8</v>
          </cell>
          <cell r="D4291" t="str">
            <v>13</v>
          </cell>
          <cell r="E4291" t="str">
            <v>31.10.06</v>
          </cell>
          <cell r="F4291" t="str">
            <v/>
          </cell>
          <cell r="G4291" t="str">
            <v xml:space="preserve">  .  .</v>
          </cell>
          <cell r="H4291">
            <v>8347.83</v>
          </cell>
          <cell r="I4291">
            <v>0</v>
          </cell>
          <cell r="J4291">
            <v>0</v>
          </cell>
          <cell r="K4291">
            <v>8347.83</v>
          </cell>
          <cell r="L4291">
            <v>0</v>
          </cell>
          <cell r="M4291">
            <v>55.65</v>
          </cell>
          <cell r="N4291">
            <v>55.65</v>
          </cell>
          <cell r="O4291">
            <v>667.8</v>
          </cell>
          <cell r="P4291">
            <v>7680.03</v>
          </cell>
          <cell r="Q4291">
            <v>41.74</v>
          </cell>
          <cell r="R4291">
            <v>125</v>
          </cell>
          <cell r="S4291">
            <v>935</v>
          </cell>
          <cell r="T4291" t="str">
            <v>Амортизация (канализация)</v>
          </cell>
          <cell r="U4291">
            <v>12000</v>
          </cell>
          <cell r="V4291">
            <v>9</v>
          </cell>
          <cell r="W4291">
            <v>1</v>
          </cell>
          <cell r="X4291">
            <v>8</v>
          </cell>
          <cell r="Y4291">
            <v>11.111111111111111</v>
          </cell>
          <cell r="Z4291">
            <v>1333.3333333333333</v>
          </cell>
          <cell r="AA4291">
            <v>10666.666666666666</v>
          </cell>
          <cell r="AB4291">
            <v>1.3888834635628593</v>
          </cell>
          <cell r="AC4291">
            <v>3246.3330436339438</v>
          </cell>
          <cell r="AD4291">
            <v>259.69637696727739</v>
          </cell>
          <cell r="AE4291">
            <v>11594.163043633944</v>
          </cell>
          <cell r="AF4291">
            <v>927.49637696727734</v>
          </cell>
          <cell r="AG4291">
            <v>77.294420290892958</v>
          </cell>
          <cell r="AH4291">
            <v>111.1111111111111</v>
          </cell>
        </row>
        <row r="4292">
          <cell r="A4292">
            <v>8119</v>
          </cell>
          <cell r="B4292" t="str">
            <v>Кресло</v>
          </cell>
          <cell r="C4292">
            <v>8</v>
          </cell>
          <cell r="D4292" t="str">
            <v>13</v>
          </cell>
          <cell r="E4292" t="str">
            <v>31.10.06</v>
          </cell>
          <cell r="F4292" t="str">
            <v/>
          </cell>
          <cell r="G4292" t="str">
            <v xml:space="preserve">  .  .</v>
          </cell>
          <cell r="H4292">
            <v>8347.83</v>
          </cell>
          <cell r="I4292">
            <v>0</v>
          </cell>
          <cell r="J4292">
            <v>0</v>
          </cell>
          <cell r="K4292">
            <v>8347.83</v>
          </cell>
          <cell r="L4292">
            <v>0</v>
          </cell>
          <cell r="M4292">
            <v>55.65</v>
          </cell>
          <cell r="N4292">
            <v>55.65</v>
          </cell>
          <cell r="O4292">
            <v>612.15</v>
          </cell>
          <cell r="P4292">
            <v>7735.68</v>
          </cell>
          <cell r="Q4292">
            <v>41.74</v>
          </cell>
          <cell r="R4292">
            <v>125</v>
          </cell>
          <cell r="S4292">
            <v>935</v>
          </cell>
          <cell r="T4292" t="str">
            <v>амортизация (Очистка воды)</v>
          </cell>
          <cell r="U4292">
            <v>12000</v>
          </cell>
          <cell r="V4292">
            <v>9</v>
          </cell>
          <cell r="W4292">
            <v>1</v>
          </cell>
          <cell r="X4292">
            <v>8</v>
          </cell>
          <cell r="Y4292">
            <v>11.111111111111111</v>
          </cell>
          <cell r="Z4292">
            <v>1333.3333333333333</v>
          </cell>
          <cell r="AA4292">
            <v>10666.666666666666</v>
          </cell>
          <cell r="AB4292">
            <v>1.3788919224511182</v>
          </cell>
          <cell r="AC4292">
            <v>3162.9253569951179</v>
          </cell>
          <cell r="AD4292">
            <v>231.93869032845203</v>
          </cell>
          <cell r="AE4292">
            <v>11510.755356995118</v>
          </cell>
          <cell r="AF4292">
            <v>844.088690328452</v>
          </cell>
          <cell r="AG4292">
            <v>76.738369046634119</v>
          </cell>
          <cell r="AH4292">
            <v>111.1111111111111</v>
          </cell>
        </row>
        <row r="4293">
          <cell r="A4293">
            <v>8120</v>
          </cell>
          <cell r="B4293" t="str">
            <v>Кресло</v>
          </cell>
          <cell r="C4293">
            <v>8</v>
          </cell>
          <cell r="D4293" t="str">
            <v>13</v>
          </cell>
          <cell r="E4293" t="str">
            <v>31.10.06</v>
          </cell>
          <cell r="F4293" t="str">
            <v/>
          </cell>
          <cell r="G4293" t="str">
            <v xml:space="preserve">  .  .</v>
          </cell>
          <cell r="H4293">
            <v>8347.83</v>
          </cell>
          <cell r="I4293">
            <v>0</v>
          </cell>
          <cell r="J4293">
            <v>0</v>
          </cell>
          <cell r="K4293">
            <v>8347.83</v>
          </cell>
          <cell r="L4293">
            <v>0</v>
          </cell>
          <cell r="M4293">
            <v>55.65</v>
          </cell>
          <cell r="N4293">
            <v>55.65</v>
          </cell>
          <cell r="O4293">
            <v>667.8</v>
          </cell>
          <cell r="P4293">
            <v>7680.03</v>
          </cell>
          <cell r="Q4293">
            <v>41.74</v>
          </cell>
          <cell r="R4293">
            <v>125</v>
          </cell>
          <cell r="S4293">
            <v>935</v>
          </cell>
          <cell r="T4293" t="str">
            <v>Амортизация Подъем воды</v>
          </cell>
          <cell r="U4293">
            <v>12000</v>
          </cell>
          <cell r="V4293">
            <v>9</v>
          </cell>
          <cell r="W4293">
            <v>1</v>
          </cell>
          <cell r="X4293">
            <v>8</v>
          </cell>
          <cell r="Y4293">
            <v>11.111111111111111</v>
          </cell>
          <cell r="Z4293">
            <v>1333.3333333333333</v>
          </cell>
          <cell r="AA4293">
            <v>10666.666666666666</v>
          </cell>
          <cell r="AB4293">
            <v>1.3888834635628593</v>
          </cell>
          <cell r="AC4293">
            <v>3246.3330436339438</v>
          </cell>
          <cell r="AD4293">
            <v>259.69637696727739</v>
          </cell>
          <cell r="AE4293">
            <v>11594.163043633944</v>
          </cell>
          <cell r="AF4293">
            <v>927.49637696727734</v>
          </cell>
          <cell r="AG4293">
            <v>77.294420290892958</v>
          </cell>
          <cell r="AH4293">
            <v>111.1111111111111</v>
          </cell>
        </row>
        <row r="4294">
          <cell r="A4294">
            <v>8121</v>
          </cell>
          <cell r="B4294" t="str">
            <v>Кресло</v>
          </cell>
          <cell r="C4294">
            <v>8</v>
          </cell>
          <cell r="D4294" t="str">
            <v>13</v>
          </cell>
          <cell r="E4294" t="str">
            <v>31.10.06</v>
          </cell>
          <cell r="F4294" t="str">
            <v/>
          </cell>
          <cell r="G4294" t="str">
            <v xml:space="preserve">  .  .</v>
          </cell>
          <cell r="H4294">
            <v>8347.83</v>
          </cell>
          <cell r="I4294">
            <v>0</v>
          </cell>
          <cell r="J4294">
            <v>0</v>
          </cell>
          <cell r="K4294">
            <v>8347.83</v>
          </cell>
          <cell r="L4294">
            <v>0</v>
          </cell>
          <cell r="M4294">
            <v>55.65</v>
          </cell>
          <cell r="N4294">
            <v>55.65</v>
          </cell>
          <cell r="O4294">
            <v>667.8</v>
          </cell>
          <cell r="P4294">
            <v>7680.03</v>
          </cell>
          <cell r="Q4294">
            <v>41.74</v>
          </cell>
          <cell r="R4294">
            <v>125</v>
          </cell>
          <cell r="S4294">
            <v>935</v>
          </cell>
          <cell r="T4294" t="str">
            <v>Амортизация Подъем воды</v>
          </cell>
          <cell r="U4294">
            <v>12000</v>
          </cell>
          <cell r="V4294">
            <v>9</v>
          </cell>
          <cell r="W4294">
            <v>1</v>
          </cell>
          <cell r="X4294">
            <v>8</v>
          </cell>
          <cell r="Y4294">
            <v>11.111111111111111</v>
          </cell>
          <cell r="Z4294">
            <v>1333.3333333333333</v>
          </cell>
          <cell r="AA4294">
            <v>10666.666666666666</v>
          </cell>
          <cell r="AB4294">
            <v>1.3888834635628593</v>
          </cell>
          <cell r="AC4294">
            <v>3246.3330436339438</v>
          </cell>
          <cell r="AD4294">
            <v>259.69637696727739</v>
          </cell>
          <cell r="AE4294">
            <v>11594.163043633944</v>
          </cell>
          <cell r="AF4294">
            <v>927.49637696727734</v>
          </cell>
          <cell r="AG4294">
            <v>77.294420290892958</v>
          </cell>
          <cell r="AH4294">
            <v>111.1111111111111</v>
          </cell>
        </row>
        <row r="4295">
          <cell r="A4295">
            <v>8122</v>
          </cell>
          <cell r="B4295" t="str">
            <v>Кресло</v>
          </cell>
          <cell r="C4295">
            <v>8</v>
          </cell>
          <cell r="D4295" t="str">
            <v>13</v>
          </cell>
          <cell r="E4295" t="str">
            <v>31.10.06</v>
          </cell>
          <cell r="F4295" t="str">
            <v/>
          </cell>
          <cell r="G4295" t="str">
            <v xml:space="preserve">  .  .</v>
          </cell>
          <cell r="H4295">
            <v>8347.83</v>
          </cell>
          <cell r="I4295">
            <v>0</v>
          </cell>
          <cell r="J4295">
            <v>0</v>
          </cell>
          <cell r="K4295">
            <v>8347.83</v>
          </cell>
          <cell r="L4295">
            <v>0</v>
          </cell>
          <cell r="M4295">
            <v>55.65</v>
          </cell>
          <cell r="N4295">
            <v>55.65</v>
          </cell>
          <cell r="O4295">
            <v>667.8</v>
          </cell>
          <cell r="P4295">
            <v>7680.03</v>
          </cell>
          <cell r="Q4295">
            <v>41.74</v>
          </cell>
          <cell r="R4295">
            <v>125</v>
          </cell>
          <cell r="S4295">
            <v>935</v>
          </cell>
          <cell r="T4295" t="str">
            <v>Амортизация Подъем воды</v>
          </cell>
          <cell r="U4295">
            <v>12000</v>
          </cell>
          <cell r="V4295">
            <v>9</v>
          </cell>
          <cell r="W4295">
            <v>1</v>
          </cell>
          <cell r="X4295">
            <v>8</v>
          </cell>
          <cell r="Y4295">
            <v>11.111111111111111</v>
          </cell>
          <cell r="Z4295">
            <v>1333.3333333333333</v>
          </cell>
          <cell r="AA4295">
            <v>10666.666666666666</v>
          </cell>
          <cell r="AB4295">
            <v>1.3888834635628593</v>
          </cell>
          <cell r="AC4295">
            <v>3246.3330436339438</v>
          </cell>
          <cell r="AD4295">
            <v>259.69637696727739</v>
          </cell>
          <cell r="AE4295">
            <v>11594.163043633944</v>
          </cell>
          <cell r="AF4295">
            <v>927.49637696727734</v>
          </cell>
          <cell r="AG4295">
            <v>77.294420290892958</v>
          </cell>
          <cell r="AH4295">
            <v>111.1111111111111</v>
          </cell>
        </row>
        <row r="4296">
          <cell r="A4296">
            <v>8123</v>
          </cell>
          <cell r="B4296" t="str">
            <v>Кресло</v>
          </cell>
          <cell r="C4296">
            <v>8</v>
          </cell>
          <cell r="D4296" t="str">
            <v>13</v>
          </cell>
          <cell r="E4296" t="str">
            <v>31.10.06</v>
          </cell>
          <cell r="F4296" t="str">
            <v/>
          </cell>
          <cell r="G4296" t="str">
            <v xml:space="preserve">  .  .</v>
          </cell>
          <cell r="H4296">
            <v>8347.83</v>
          </cell>
          <cell r="I4296">
            <v>0</v>
          </cell>
          <cell r="J4296">
            <v>0</v>
          </cell>
          <cell r="K4296">
            <v>8347.83</v>
          </cell>
          <cell r="L4296">
            <v>0</v>
          </cell>
          <cell r="M4296">
            <v>55.65</v>
          </cell>
          <cell r="N4296">
            <v>55.65</v>
          </cell>
          <cell r="O4296">
            <v>667.8</v>
          </cell>
          <cell r="P4296">
            <v>7680.03</v>
          </cell>
          <cell r="Q4296">
            <v>41.74</v>
          </cell>
          <cell r="R4296">
            <v>125</v>
          </cell>
          <cell r="S4296">
            <v>935</v>
          </cell>
          <cell r="T4296" t="str">
            <v>Амортизация Перекачка сточной жидкости</v>
          </cell>
          <cell r="U4296">
            <v>12000</v>
          </cell>
          <cell r="V4296">
            <v>9</v>
          </cell>
          <cell r="W4296">
            <v>1</v>
          </cell>
          <cell r="X4296">
            <v>8</v>
          </cell>
          <cell r="Y4296">
            <v>11.111111111111111</v>
          </cell>
          <cell r="Z4296">
            <v>1333.3333333333333</v>
          </cell>
          <cell r="AA4296">
            <v>10666.666666666666</v>
          </cell>
          <cell r="AB4296">
            <v>1.3888834635628593</v>
          </cell>
          <cell r="AC4296">
            <v>3246.3330436339438</v>
          </cell>
          <cell r="AD4296">
            <v>259.69637696727739</v>
          </cell>
          <cell r="AE4296">
            <v>11594.163043633944</v>
          </cell>
          <cell r="AF4296">
            <v>927.49637696727734</v>
          </cell>
          <cell r="AG4296">
            <v>77.294420290892958</v>
          </cell>
          <cell r="AH4296">
            <v>111.1111111111111</v>
          </cell>
        </row>
        <row r="4297">
          <cell r="A4297">
            <v>8124</v>
          </cell>
          <cell r="B4297" t="str">
            <v>Кресло</v>
          </cell>
          <cell r="C4297">
            <v>8</v>
          </cell>
          <cell r="D4297" t="str">
            <v>13</v>
          </cell>
          <cell r="E4297" t="str">
            <v>31.10.06</v>
          </cell>
          <cell r="F4297" t="str">
            <v/>
          </cell>
          <cell r="G4297" t="str">
            <v xml:space="preserve">  .  .</v>
          </cell>
          <cell r="H4297">
            <v>8347.83</v>
          </cell>
          <cell r="I4297">
            <v>0</v>
          </cell>
          <cell r="J4297">
            <v>0</v>
          </cell>
          <cell r="K4297">
            <v>8347.83</v>
          </cell>
          <cell r="L4297">
            <v>0</v>
          </cell>
          <cell r="M4297">
            <v>55.65</v>
          </cell>
          <cell r="N4297">
            <v>55.65</v>
          </cell>
          <cell r="O4297">
            <v>667.8</v>
          </cell>
          <cell r="P4297">
            <v>7680.03</v>
          </cell>
          <cell r="Q4297">
            <v>41.74</v>
          </cell>
          <cell r="R4297">
            <v>125</v>
          </cell>
          <cell r="S4297">
            <v>935</v>
          </cell>
          <cell r="T4297" t="str">
            <v>Амортизация (канализация)</v>
          </cell>
          <cell r="U4297">
            <v>12000</v>
          </cell>
          <cell r="V4297">
            <v>9</v>
          </cell>
          <cell r="W4297">
            <v>1</v>
          </cell>
          <cell r="X4297">
            <v>8</v>
          </cell>
          <cell r="Y4297">
            <v>11.111111111111111</v>
          </cell>
          <cell r="Z4297">
            <v>1333.3333333333333</v>
          </cell>
          <cell r="AA4297">
            <v>10666.666666666666</v>
          </cell>
          <cell r="AB4297">
            <v>1.3888834635628593</v>
          </cell>
          <cell r="AC4297">
            <v>3246.3330436339438</v>
          </cell>
          <cell r="AD4297">
            <v>259.69637696727739</v>
          </cell>
          <cell r="AE4297">
            <v>11594.163043633944</v>
          </cell>
          <cell r="AF4297">
            <v>927.49637696727734</v>
          </cell>
          <cell r="AG4297">
            <v>77.294420290892958</v>
          </cell>
          <cell r="AH4297">
            <v>111.1111111111111</v>
          </cell>
        </row>
        <row r="4298">
          <cell r="A4298">
            <v>8125</v>
          </cell>
          <cell r="B4298" t="str">
            <v>Кресло</v>
          </cell>
          <cell r="C4298">
            <v>8</v>
          </cell>
          <cell r="D4298" t="str">
            <v>13</v>
          </cell>
          <cell r="E4298" t="str">
            <v>31.10.06</v>
          </cell>
          <cell r="F4298" t="str">
            <v/>
          </cell>
          <cell r="G4298" t="str">
            <v xml:space="preserve">  .  .</v>
          </cell>
          <cell r="H4298">
            <v>8347.83</v>
          </cell>
          <cell r="I4298">
            <v>0</v>
          </cell>
          <cell r="J4298">
            <v>0</v>
          </cell>
          <cell r="K4298">
            <v>8347.83</v>
          </cell>
          <cell r="L4298">
            <v>0</v>
          </cell>
          <cell r="M4298">
            <v>55.65</v>
          </cell>
          <cell r="N4298">
            <v>55.65</v>
          </cell>
          <cell r="O4298">
            <v>667.8</v>
          </cell>
          <cell r="P4298">
            <v>7680.03</v>
          </cell>
          <cell r="Q4298">
            <v>41.74</v>
          </cell>
          <cell r="R4298">
            <v>125</v>
          </cell>
          <cell r="S4298">
            <v>935</v>
          </cell>
          <cell r="T4298" t="str">
            <v>Амортизация Перекачка сточной жидкости</v>
          </cell>
          <cell r="U4298">
            <v>12000</v>
          </cell>
          <cell r="V4298">
            <v>9</v>
          </cell>
          <cell r="W4298">
            <v>1</v>
          </cell>
          <cell r="X4298">
            <v>8</v>
          </cell>
          <cell r="Y4298">
            <v>11.111111111111111</v>
          </cell>
          <cell r="Z4298">
            <v>1333.3333333333333</v>
          </cell>
          <cell r="AA4298">
            <v>10666.666666666666</v>
          </cell>
          <cell r="AB4298">
            <v>1.3888834635628593</v>
          </cell>
          <cell r="AC4298">
            <v>3246.3330436339438</v>
          </cell>
          <cell r="AD4298">
            <v>259.69637696727739</v>
          </cell>
          <cell r="AE4298">
            <v>11594.163043633944</v>
          </cell>
          <cell r="AF4298">
            <v>927.49637696727734</v>
          </cell>
          <cell r="AG4298">
            <v>77.294420290892958</v>
          </cell>
          <cell r="AH4298">
            <v>111.1111111111111</v>
          </cell>
        </row>
        <row r="4299">
          <cell r="A4299">
            <v>8126</v>
          </cell>
          <cell r="B4299" t="str">
            <v>Кресло</v>
          </cell>
          <cell r="C4299">
            <v>8</v>
          </cell>
          <cell r="D4299" t="str">
            <v>13</v>
          </cell>
          <cell r="E4299" t="str">
            <v>31.10.06</v>
          </cell>
          <cell r="F4299" t="str">
            <v/>
          </cell>
          <cell r="G4299" t="str">
            <v xml:space="preserve">  .  .</v>
          </cell>
          <cell r="H4299">
            <v>8347.83</v>
          </cell>
          <cell r="I4299">
            <v>0</v>
          </cell>
          <cell r="J4299">
            <v>0</v>
          </cell>
          <cell r="K4299">
            <v>8347.83</v>
          </cell>
          <cell r="L4299">
            <v>0</v>
          </cell>
          <cell r="M4299">
            <v>55.65</v>
          </cell>
          <cell r="N4299">
            <v>55.65</v>
          </cell>
          <cell r="O4299">
            <v>667.8</v>
          </cell>
          <cell r="P4299">
            <v>7680.03</v>
          </cell>
          <cell r="Q4299">
            <v>41.74</v>
          </cell>
          <cell r="R4299">
            <v>125</v>
          </cell>
          <cell r="S4299">
            <v>935</v>
          </cell>
          <cell r="T4299" t="str">
            <v>Амортизация (канализация)</v>
          </cell>
          <cell r="U4299">
            <v>12000</v>
          </cell>
          <cell r="V4299">
            <v>9</v>
          </cell>
          <cell r="W4299">
            <v>1</v>
          </cell>
          <cell r="X4299">
            <v>8</v>
          </cell>
          <cell r="Y4299">
            <v>11.111111111111111</v>
          </cell>
          <cell r="Z4299">
            <v>1333.3333333333333</v>
          </cell>
          <cell r="AA4299">
            <v>10666.666666666666</v>
          </cell>
          <cell r="AB4299">
            <v>1.3888834635628593</v>
          </cell>
          <cell r="AC4299">
            <v>3246.3330436339438</v>
          </cell>
          <cell r="AD4299">
            <v>259.69637696727739</v>
          </cell>
          <cell r="AE4299">
            <v>11594.163043633944</v>
          </cell>
          <cell r="AF4299">
            <v>927.49637696727734</v>
          </cell>
          <cell r="AG4299">
            <v>77.294420290892958</v>
          </cell>
          <cell r="AH4299">
            <v>111.1111111111111</v>
          </cell>
        </row>
        <row r="4300">
          <cell r="A4300">
            <v>8127</v>
          </cell>
          <cell r="B4300" t="str">
            <v>Кресло</v>
          </cell>
          <cell r="C4300">
            <v>8</v>
          </cell>
          <cell r="D4300" t="str">
            <v>13</v>
          </cell>
          <cell r="E4300" t="str">
            <v>31.10.06</v>
          </cell>
          <cell r="F4300" t="str">
            <v/>
          </cell>
          <cell r="G4300" t="str">
            <v xml:space="preserve">  .  .</v>
          </cell>
          <cell r="H4300">
            <v>8347.83</v>
          </cell>
          <cell r="I4300">
            <v>0</v>
          </cell>
          <cell r="J4300">
            <v>0</v>
          </cell>
          <cell r="K4300">
            <v>8347.83</v>
          </cell>
          <cell r="L4300">
            <v>0</v>
          </cell>
          <cell r="M4300">
            <v>55.65</v>
          </cell>
          <cell r="N4300">
            <v>55.65</v>
          </cell>
          <cell r="O4300">
            <v>612.15</v>
          </cell>
          <cell r="P4300">
            <v>7735.68</v>
          </cell>
          <cell r="Q4300">
            <v>41.74</v>
          </cell>
          <cell r="R4300">
            <v>125</v>
          </cell>
          <cell r="S4300">
            <v>935</v>
          </cell>
          <cell r="T4300" t="str">
            <v>Амортизация (канализация)</v>
          </cell>
          <cell r="U4300">
            <v>12000</v>
          </cell>
          <cell r="V4300">
            <v>9</v>
          </cell>
          <cell r="W4300">
            <v>1</v>
          </cell>
          <cell r="X4300">
            <v>8</v>
          </cell>
          <cell r="Y4300">
            <v>11.111111111111111</v>
          </cell>
          <cell r="Z4300">
            <v>1333.3333333333333</v>
          </cell>
          <cell r="AA4300">
            <v>10666.666666666666</v>
          </cell>
          <cell r="AB4300">
            <v>1.3788919224511182</v>
          </cell>
          <cell r="AC4300">
            <v>3162.9253569951179</v>
          </cell>
          <cell r="AD4300">
            <v>231.93869032845203</v>
          </cell>
          <cell r="AE4300">
            <v>11510.755356995118</v>
          </cell>
          <cell r="AF4300">
            <v>844.088690328452</v>
          </cell>
          <cell r="AG4300">
            <v>76.738369046634119</v>
          </cell>
          <cell r="AH4300">
            <v>111.1111111111111</v>
          </cell>
        </row>
        <row r="4301">
          <cell r="A4301">
            <v>8128</v>
          </cell>
          <cell r="B4301" t="str">
            <v>Кресло</v>
          </cell>
          <cell r="C4301">
            <v>8</v>
          </cell>
          <cell r="D4301" t="str">
            <v>13</v>
          </cell>
          <cell r="E4301" t="str">
            <v>31.10.06</v>
          </cell>
          <cell r="F4301" t="str">
            <v/>
          </cell>
          <cell r="G4301" t="str">
            <v xml:space="preserve">  .  .</v>
          </cell>
          <cell r="H4301">
            <v>8347.83</v>
          </cell>
          <cell r="I4301">
            <v>0</v>
          </cell>
          <cell r="J4301">
            <v>0</v>
          </cell>
          <cell r="K4301">
            <v>8347.83</v>
          </cell>
          <cell r="L4301">
            <v>0</v>
          </cell>
          <cell r="M4301">
            <v>55.65</v>
          </cell>
          <cell r="N4301">
            <v>55.65</v>
          </cell>
          <cell r="O4301">
            <v>612.15</v>
          </cell>
          <cell r="P4301">
            <v>7735.68</v>
          </cell>
          <cell r="Q4301">
            <v>41.74</v>
          </cell>
          <cell r="R4301">
            <v>125</v>
          </cell>
          <cell r="S4301">
            <v>935</v>
          </cell>
          <cell r="T4301" t="str">
            <v>Амортизация (канализация)</v>
          </cell>
          <cell r="U4301">
            <v>12000</v>
          </cell>
          <cell r="V4301">
            <v>9</v>
          </cell>
          <cell r="W4301">
            <v>1</v>
          </cell>
          <cell r="X4301">
            <v>8</v>
          </cell>
          <cell r="Y4301">
            <v>11.111111111111111</v>
          </cell>
          <cell r="Z4301">
            <v>1333.3333333333333</v>
          </cell>
          <cell r="AA4301">
            <v>10666.666666666666</v>
          </cell>
          <cell r="AB4301">
            <v>1.3788919224511182</v>
          </cell>
          <cell r="AC4301">
            <v>3162.9253569951179</v>
          </cell>
          <cell r="AD4301">
            <v>231.93869032845203</v>
          </cell>
          <cell r="AE4301">
            <v>11510.755356995118</v>
          </cell>
          <cell r="AF4301">
            <v>844.088690328452</v>
          </cell>
          <cell r="AG4301">
            <v>76.738369046634119</v>
          </cell>
          <cell r="AH4301">
            <v>111.1111111111111</v>
          </cell>
        </row>
        <row r="4302">
          <cell r="A4302">
            <v>8129</v>
          </cell>
          <cell r="B4302" t="str">
            <v>Кресло</v>
          </cell>
          <cell r="C4302">
            <v>8</v>
          </cell>
          <cell r="D4302" t="str">
            <v>13</v>
          </cell>
          <cell r="E4302" t="str">
            <v>31.10.06</v>
          </cell>
          <cell r="F4302" t="str">
            <v/>
          </cell>
          <cell r="G4302" t="str">
            <v xml:space="preserve">  .  .</v>
          </cell>
          <cell r="H4302">
            <v>8347.83</v>
          </cell>
          <cell r="I4302">
            <v>0</v>
          </cell>
          <cell r="J4302">
            <v>0</v>
          </cell>
          <cell r="K4302">
            <v>8347.83</v>
          </cell>
          <cell r="L4302">
            <v>0</v>
          </cell>
          <cell r="M4302">
            <v>55.65</v>
          </cell>
          <cell r="N4302">
            <v>55.65</v>
          </cell>
          <cell r="O4302">
            <v>612.15</v>
          </cell>
          <cell r="P4302">
            <v>7735.68</v>
          </cell>
          <cell r="Q4302">
            <v>41.74</v>
          </cell>
          <cell r="R4302">
            <v>125</v>
          </cell>
          <cell r="S4302">
            <v>935</v>
          </cell>
          <cell r="T4302" t="str">
            <v>Амортизация Перекачка сточной жидкости</v>
          </cell>
          <cell r="U4302">
            <v>12000</v>
          </cell>
          <cell r="V4302">
            <v>9</v>
          </cell>
          <cell r="W4302">
            <v>1</v>
          </cell>
          <cell r="X4302">
            <v>8</v>
          </cell>
          <cell r="Y4302">
            <v>11.111111111111111</v>
          </cell>
          <cell r="Z4302">
            <v>1333.3333333333333</v>
          </cell>
          <cell r="AA4302">
            <v>10666.666666666666</v>
          </cell>
          <cell r="AB4302">
            <v>1.3788919224511182</v>
          </cell>
          <cell r="AC4302">
            <v>3162.9253569951179</v>
          </cell>
          <cell r="AD4302">
            <v>231.93869032845203</v>
          </cell>
          <cell r="AE4302">
            <v>11510.755356995118</v>
          </cell>
          <cell r="AF4302">
            <v>844.088690328452</v>
          </cell>
          <cell r="AG4302">
            <v>76.738369046634119</v>
          </cell>
          <cell r="AH4302">
            <v>111.1111111111111</v>
          </cell>
        </row>
        <row r="4303">
          <cell r="A4303">
            <v>8130</v>
          </cell>
          <cell r="B4303" t="str">
            <v>Кресло</v>
          </cell>
          <cell r="C4303">
            <v>8</v>
          </cell>
          <cell r="D4303" t="str">
            <v>13</v>
          </cell>
          <cell r="E4303" t="str">
            <v>31.10.06</v>
          </cell>
          <cell r="F4303" t="str">
            <v/>
          </cell>
          <cell r="G4303" t="str">
            <v xml:space="preserve">  .  .</v>
          </cell>
          <cell r="H4303">
            <v>8347.83</v>
          </cell>
          <cell r="I4303">
            <v>0</v>
          </cell>
          <cell r="J4303">
            <v>0</v>
          </cell>
          <cell r="K4303">
            <v>8347.83</v>
          </cell>
          <cell r="L4303">
            <v>0</v>
          </cell>
          <cell r="M4303">
            <v>55.65</v>
          </cell>
          <cell r="N4303">
            <v>55.65</v>
          </cell>
          <cell r="O4303">
            <v>556.5</v>
          </cell>
          <cell r="P4303">
            <v>7791.33</v>
          </cell>
          <cell r="Q4303">
            <v>41.74</v>
          </cell>
          <cell r="R4303">
            <v>125</v>
          </cell>
          <cell r="S4303">
            <v>935</v>
          </cell>
          <cell r="T4303" t="str">
            <v>Амортизация (водопровод)</v>
          </cell>
          <cell r="U4303">
            <v>12000</v>
          </cell>
          <cell r="V4303">
            <v>9</v>
          </cell>
          <cell r="W4303">
            <v>1</v>
          </cell>
          <cell r="X4303">
            <v>8</v>
          </cell>
          <cell r="Y4303">
            <v>11.111111111111111</v>
          </cell>
          <cell r="Z4303">
            <v>1333.3333333333333</v>
          </cell>
          <cell r="AA4303">
            <v>10666.666666666666</v>
          </cell>
          <cell r="AB4303">
            <v>1.36904311159541</v>
          </cell>
          <cell r="AC4303">
            <v>3080.709158269512</v>
          </cell>
          <cell r="AD4303">
            <v>205.37249160284568</v>
          </cell>
          <cell r="AE4303">
            <v>11428.539158269512</v>
          </cell>
          <cell r="AF4303">
            <v>761.87249160284568</v>
          </cell>
          <cell r="AG4303">
            <v>76.19026105513008</v>
          </cell>
          <cell r="AH4303">
            <v>111.1111111111111</v>
          </cell>
        </row>
        <row r="4304">
          <cell r="A4304">
            <v>8131</v>
          </cell>
          <cell r="B4304" t="str">
            <v>Кресло</v>
          </cell>
          <cell r="C4304">
            <v>8</v>
          </cell>
          <cell r="D4304" t="str">
            <v>13</v>
          </cell>
          <cell r="E4304" t="str">
            <v>31.10.06</v>
          </cell>
          <cell r="F4304" t="str">
            <v/>
          </cell>
          <cell r="G4304" t="str">
            <v xml:space="preserve">  .  .</v>
          </cell>
          <cell r="H4304">
            <v>8347.83</v>
          </cell>
          <cell r="I4304">
            <v>0</v>
          </cell>
          <cell r="J4304">
            <v>0</v>
          </cell>
          <cell r="K4304">
            <v>8347.83</v>
          </cell>
          <cell r="L4304">
            <v>0</v>
          </cell>
          <cell r="M4304">
            <v>55.65</v>
          </cell>
          <cell r="N4304">
            <v>55.65</v>
          </cell>
          <cell r="O4304">
            <v>278.25</v>
          </cell>
          <cell r="P4304">
            <v>8069.58</v>
          </cell>
          <cell r="Q4304">
            <v>41.74</v>
          </cell>
          <cell r="R4304">
            <v>125</v>
          </cell>
          <cell r="S4304">
            <v>935</v>
          </cell>
          <cell r="T4304" t="str">
            <v>Амортизация (водопровод)</v>
          </cell>
          <cell r="U4304">
            <v>12000</v>
          </cell>
          <cell r="V4304">
            <v>9</v>
          </cell>
          <cell r="W4304">
            <v>1</v>
          </cell>
          <cell r="X4304">
            <v>8</v>
          </cell>
          <cell r="Y4304">
            <v>11.111111111111111</v>
          </cell>
          <cell r="Z4304">
            <v>1333.3333333333333</v>
          </cell>
          <cell r="AA4304">
            <v>10666.666666666666</v>
          </cell>
          <cell r="AB4304">
            <v>1.3218366589917525</v>
          </cell>
          <cell r="AC4304">
            <v>2686.6377170311207</v>
          </cell>
          <cell r="AD4304">
            <v>89.551050364455136</v>
          </cell>
          <cell r="AE4304">
            <v>11034.467717031121</v>
          </cell>
          <cell r="AF4304">
            <v>367.80105036445514</v>
          </cell>
          <cell r="AG4304">
            <v>73.563118113540796</v>
          </cell>
          <cell r="AH4304">
            <v>111.1111111111111</v>
          </cell>
        </row>
        <row r="4305">
          <cell r="A4305">
            <v>8132</v>
          </cell>
          <cell r="B4305" t="str">
            <v>Кресло</v>
          </cell>
          <cell r="C4305">
            <v>8</v>
          </cell>
          <cell r="D4305" t="str">
            <v>13</v>
          </cell>
          <cell r="E4305" t="str">
            <v>31.10.06</v>
          </cell>
          <cell r="F4305" t="str">
            <v/>
          </cell>
          <cell r="G4305" t="str">
            <v xml:space="preserve">  .  .</v>
          </cell>
          <cell r="H4305">
            <v>8347.83</v>
          </cell>
          <cell r="I4305">
            <v>0</v>
          </cell>
          <cell r="J4305">
            <v>0</v>
          </cell>
          <cell r="K4305">
            <v>8347.83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8347.83</v>
          </cell>
          <cell r="Q4305">
            <v>41.74</v>
          </cell>
          <cell r="R4305">
            <v>125</v>
          </cell>
          <cell r="S4305" t="str">
            <v/>
          </cell>
          <cell r="T4305" t="str">
            <v/>
          </cell>
          <cell r="U4305">
            <v>12000</v>
          </cell>
          <cell r="V4305">
            <v>9</v>
          </cell>
          <cell r="W4305">
            <v>1</v>
          </cell>
          <cell r="X4305">
            <v>8</v>
          </cell>
          <cell r="Y4305">
            <v>11.111111111111111</v>
          </cell>
          <cell r="Z4305">
            <v>1333.3333333333333</v>
          </cell>
          <cell r="AA4305">
            <v>10666.666666666666</v>
          </cell>
          <cell r="AB4305">
            <v>1.2777771788197252</v>
          </cell>
          <cell r="AC4305">
            <v>2318.8366666666661</v>
          </cell>
          <cell r="AD4305">
            <v>0</v>
          </cell>
          <cell r="AE4305">
            <v>10666.666666666666</v>
          </cell>
          <cell r="AF4305">
            <v>0</v>
          </cell>
          <cell r="AG4305">
            <v>71.1111111111111</v>
          </cell>
          <cell r="AH4305">
            <v>111.1111111111111</v>
          </cell>
        </row>
        <row r="4306">
          <cell r="A4306">
            <v>8133</v>
          </cell>
          <cell r="B4306" t="str">
            <v>Насосная станция повышения давления НС СR 20-06 с част преобл</v>
          </cell>
          <cell r="C4306">
            <v>12.5</v>
          </cell>
          <cell r="D4306" t="str">
            <v>8</v>
          </cell>
          <cell r="E4306" t="str">
            <v>31.10.06</v>
          </cell>
          <cell r="F4306" t="str">
            <v>Насосная станция повышения давления НС СR 20-06 с част преобл.(комплект.прилагаются)</v>
          </cell>
          <cell r="G4306" t="str">
            <v xml:space="preserve">  .  .</v>
          </cell>
          <cell r="H4306">
            <v>1373043.48</v>
          </cell>
          <cell r="I4306">
            <v>0</v>
          </cell>
          <cell r="J4306">
            <v>0</v>
          </cell>
          <cell r="K4306">
            <v>1373043.48</v>
          </cell>
          <cell r="L4306">
            <v>0</v>
          </cell>
          <cell r="M4306">
            <v>14302.54</v>
          </cell>
          <cell r="N4306">
            <v>14302.54</v>
          </cell>
          <cell r="O4306">
            <v>171630.48</v>
          </cell>
          <cell r="P4306">
            <v>1201413</v>
          </cell>
          <cell r="Q4306">
            <v>6865.22</v>
          </cell>
          <cell r="R4306">
            <v>123</v>
          </cell>
          <cell r="S4306">
            <v>935</v>
          </cell>
          <cell r="T4306" t="str">
            <v>Амортизация Подъем воды</v>
          </cell>
          <cell r="U4306">
            <v>1350000</v>
          </cell>
          <cell r="V4306">
            <v>15</v>
          </cell>
          <cell r="W4306">
            <v>1</v>
          </cell>
          <cell r="X4306">
            <v>14</v>
          </cell>
          <cell r="Y4306">
            <v>6.666666666666667</v>
          </cell>
          <cell r="Z4306">
            <v>90000</v>
          </cell>
          <cell r="AA4306">
            <v>1260000</v>
          </cell>
          <cell r="AB4306">
            <v>1.048765079119337</v>
          </cell>
          <cell r="AC4306">
            <v>66956.573936489876</v>
          </cell>
          <cell r="AD4306">
            <v>8369.573936489789</v>
          </cell>
          <cell r="AE4306">
            <v>1440000.0539364899</v>
          </cell>
          <cell r="AF4306">
            <v>180000.0539364898</v>
          </cell>
          <cell r="AG4306">
            <v>15000.000561838437</v>
          </cell>
          <cell r="AH4306">
            <v>7500</v>
          </cell>
        </row>
        <row r="4307">
          <cell r="A4307">
            <v>8134</v>
          </cell>
          <cell r="B4307" t="str">
            <v>Компьютер в комплекте  (ПТО)</v>
          </cell>
          <cell r="C4307">
            <v>12.5</v>
          </cell>
          <cell r="D4307" t="str">
            <v>8</v>
          </cell>
          <cell r="E4307" t="str">
            <v>21.11.06</v>
          </cell>
          <cell r="F4307" t="str">
            <v/>
          </cell>
          <cell r="G4307" t="str">
            <v xml:space="preserve">  .  .</v>
          </cell>
          <cell r="H4307">
            <v>76956.52</v>
          </cell>
          <cell r="I4307">
            <v>0</v>
          </cell>
          <cell r="J4307">
            <v>0</v>
          </cell>
          <cell r="K4307">
            <v>76956.52</v>
          </cell>
          <cell r="L4307">
            <v>0</v>
          </cell>
          <cell r="M4307">
            <v>801.63</v>
          </cell>
          <cell r="N4307">
            <v>801.63</v>
          </cell>
          <cell r="O4307">
            <v>8817.93</v>
          </cell>
          <cell r="P4307">
            <v>68138.59</v>
          </cell>
          <cell r="Q4307">
            <v>384.78</v>
          </cell>
          <cell r="R4307">
            <v>123</v>
          </cell>
          <cell r="S4307">
            <v>821.1</v>
          </cell>
          <cell r="T4307" t="str">
            <v>амортизация (канализация)</v>
          </cell>
          <cell r="U4307">
            <v>75000</v>
          </cell>
          <cell r="V4307">
            <v>3</v>
          </cell>
          <cell r="W4307">
            <v>1</v>
          </cell>
          <cell r="X4307">
            <v>2</v>
          </cell>
          <cell r="Y4307">
            <v>33</v>
          </cell>
          <cell r="Z4307">
            <v>25000</v>
          </cell>
          <cell r="AA4307">
            <v>50000</v>
          </cell>
          <cell r="AB4307">
            <v>0.73379857141158922</v>
          </cell>
          <cell r="AC4307">
            <v>-20485.935563192608</v>
          </cell>
          <cell r="AD4307">
            <v>-2347.3455631926054</v>
          </cell>
          <cell r="AE4307">
            <v>56470.584436807396</v>
          </cell>
          <cell r="AF4307">
            <v>6470.5844368073949</v>
          </cell>
          <cell r="AG4307">
            <v>588.23525455007712</v>
          </cell>
          <cell r="AH4307">
            <v>2083.3333333333335</v>
          </cell>
        </row>
        <row r="4308">
          <cell r="A4308">
            <v>8135</v>
          </cell>
          <cell r="B4308" t="str">
            <v>Взлет МР УРСВ-510</v>
          </cell>
          <cell r="C4308">
            <v>10</v>
          </cell>
          <cell r="D4308" t="str">
            <v>10</v>
          </cell>
          <cell r="E4308" t="str">
            <v>21.11.06</v>
          </cell>
          <cell r="F4308" t="str">
            <v/>
          </cell>
          <cell r="G4308" t="str">
            <v xml:space="preserve">  .  .</v>
          </cell>
          <cell r="H4308">
            <v>488695.65</v>
          </cell>
          <cell r="I4308">
            <v>0</v>
          </cell>
          <cell r="J4308">
            <v>0</v>
          </cell>
          <cell r="K4308">
            <v>488695.65</v>
          </cell>
          <cell r="L4308">
            <v>0</v>
          </cell>
          <cell r="M4308">
            <v>4072.46</v>
          </cell>
          <cell r="N4308">
            <v>4072.46</v>
          </cell>
          <cell r="O4308">
            <v>44797.06</v>
          </cell>
          <cell r="P4308">
            <v>443898.59</v>
          </cell>
          <cell r="Q4308">
            <v>2443.48</v>
          </cell>
          <cell r="R4308">
            <v>123</v>
          </cell>
          <cell r="S4308">
            <v>845.8</v>
          </cell>
          <cell r="T4308" t="str">
            <v>Амортизация (ремонт и регулир на сетях физ и юр лиц)</v>
          </cell>
          <cell r="U4308">
            <v>506000</v>
          </cell>
          <cell r="V4308">
            <v>7</v>
          </cell>
          <cell r="W4308">
            <v>1</v>
          </cell>
          <cell r="X4308">
            <v>6</v>
          </cell>
          <cell r="Y4308">
            <v>14.285714285714285</v>
          </cell>
          <cell r="Z4308">
            <v>72285.714285714275</v>
          </cell>
          <cell r="AA4308">
            <v>433714.28571428574</v>
          </cell>
          <cell r="AB4308">
            <v>0.97705713756442825</v>
          </cell>
          <cell r="AC4308">
            <v>-11212.077070812345</v>
          </cell>
          <cell r="AD4308">
            <v>-1027.7727850980518</v>
          </cell>
          <cell r="AE4308">
            <v>477483.57292918768</v>
          </cell>
          <cell r="AF4308">
            <v>43769.287214901946</v>
          </cell>
          <cell r="AG4308">
            <v>3979.0297744098971</v>
          </cell>
          <cell r="AH4308">
            <v>6023.8095238095239</v>
          </cell>
        </row>
        <row r="4309">
          <cell r="A4309">
            <v>8136</v>
          </cell>
          <cell r="B4309" t="str">
            <v>Калькулятор</v>
          </cell>
          <cell r="C4309">
            <v>25</v>
          </cell>
          <cell r="D4309" t="str">
            <v>4</v>
          </cell>
          <cell r="E4309" t="str">
            <v>24.11.06</v>
          </cell>
          <cell r="F4309" t="str">
            <v/>
          </cell>
          <cell r="G4309" t="str">
            <v xml:space="preserve">  .  .</v>
          </cell>
          <cell r="H4309">
            <v>1800</v>
          </cell>
          <cell r="I4309">
            <v>0</v>
          </cell>
          <cell r="J4309">
            <v>0</v>
          </cell>
          <cell r="K4309">
            <v>1800</v>
          </cell>
          <cell r="L4309">
            <v>0</v>
          </cell>
          <cell r="M4309">
            <v>37.5</v>
          </cell>
          <cell r="N4309">
            <v>37.5</v>
          </cell>
          <cell r="O4309">
            <v>412.5</v>
          </cell>
          <cell r="P4309">
            <v>1387.5</v>
          </cell>
          <cell r="Q4309">
            <v>9</v>
          </cell>
          <cell r="R4309">
            <v>125</v>
          </cell>
          <cell r="S4309">
            <v>935</v>
          </cell>
          <cell r="T4309" t="str">
            <v>Амортизация Перекачка сточной жидкости</v>
          </cell>
          <cell r="U4309">
            <v>3500</v>
          </cell>
          <cell r="V4309">
            <v>3</v>
          </cell>
          <cell r="W4309">
            <v>1</v>
          </cell>
          <cell r="X4309">
            <v>2</v>
          </cell>
          <cell r="Y4309">
            <v>33.333333333333329</v>
          </cell>
          <cell r="Z4309">
            <v>1166.6666666666665</v>
          </cell>
          <cell r="AA4309">
            <v>2333.3333333333335</v>
          </cell>
          <cell r="AB4309">
            <v>1.6816816816816818</v>
          </cell>
          <cell r="AC4309">
            <v>1227.0270270270271</v>
          </cell>
          <cell r="AD4309">
            <v>281.19369369369372</v>
          </cell>
          <cell r="AE4309">
            <v>3027.0270270270271</v>
          </cell>
          <cell r="AF4309">
            <v>693.69369369369372</v>
          </cell>
          <cell r="AG4309">
            <v>63.063063063063062</v>
          </cell>
          <cell r="AH4309">
            <v>97.222222222222229</v>
          </cell>
        </row>
        <row r="4310">
          <cell r="A4310">
            <v>8137</v>
          </cell>
          <cell r="B4310" t="str">
            <v>Калькулятор</v>
          </cell>
          <cell r="C4310">
            <v>25</v>
          </cell>
          <cell r="D4310" t="str">
            <v>4</v>
          </cell>
          <cell r="E4310" t="str">
            <v>24.11.06</v>
          </cell>
          <cell r="F4310" t="str">
            <v/>
          </cell>
          <cell r="G4310" t="str">
            <v xml:space="preserve">  .  .</v>
          </cell>
          <cell r="H4310">
            <v>1800</v>
          </cell>
          <cell r="I4310">
            <v>0</v>
          </cell>
          <cell r="J4310">
            <v>0</v>
          </cell>
          <cell r="K4310">
            <v>1800</v>
          </cell>
          <cell r="L4310">
            <v>0</v>
          </cell>
          <cell r="M4310">
            <v>37.5</v>
          </cell>
          <cell r="N4310">
            <v>37.5</v>
          </cell>
          <cell r="O4310">
            <v>412.5</v>
          </cell>
          <cell r="P4310">
            <v>1387.5</v>
          </cell>
          <cell r="Q4310">
            <v>9</v>
          </cell>
          <cell r="R4310">
            <v>125</v>
          </cell>
          <cell r="S4310">
            <v>821.1</v>
          </cell>
          <cell r="T4310" t="str">
            <v>амортизация (канализация)</v>
          </cell>
          <cell r="U4310">
            <v>3500</v>
          </cell>
          <cell r="V4310">
            <v>3</v>
          </cell>
          <cell r="W4310">
            <v>2</v>
          </cell>
          <cell r="X4310">
            <v>1</v>
          </cell>
          <cell r="Y4310">
            <v>66.666666666666657</v>
          </cell>
          <cell r="Z4310">
            <v>2333.333333333333</v>
          </cell>
          <cell r="AA4310">
            <v>1166.666666666667</v>
          </cell>
          <cell r="AB4310">
            <v>0.8408408408408411</v>
          </cell>
          <cell r="AC4310">
            <v>-286.486486486486</v>
          </cell>
          <cell r="AD4310">
            <v>-65.653153153153028</v>
          </cell>
          <cell r="AE4310">
            <v>1513.513513513514</v>
          </cell>
          <cell r="AF4310">
            <v>346.84684684684697</v>
          </cell>
          <cell r="AG4310">
            <v>31.531531531531542</v>
          </cell>
          <cell r="AH4310">
            <v>97.222222222222229</v>
          </cell>
        </row>
        <row r="4311">
          <cell r="A4311">
            <v>8138</v>
          </cell>
          <cell r="B4311" t="str">
            <v>Калькулятор</v>
          </cell>
          <cell r="C4311">
            <v>25</v>
          </cell>
          <cell r="D4311" t="str">
            <v>4</v>
          </cell>
          <cell r="E4311" t="str">
            <v>24.11.06</v>
          </cell>
          <cell r="F4311" t="str">
            <v/>
          </cell>
          <cell r="G4311" t="str">
            <v xml:space="preserve">  .  .</v>
          </cell>
          <cell r="H4311">
            <v>1800</v>
          </cell>
          <cell r="I4311">
            <v>0</v>
          </cell>
          <cell r="J4311">
            <v>0</v>
          </cell>
          <cell r="K4311">
            <v>1800</v>
          </cell>
          <cell r="L4311">
            <v>0</v>
          </cell>
          <cell r="M4311">
            <v>37.5</v>
          </cell>
          <cell r="N4311">
            <v>37.5</v>
          </cell>
          <cell r="O4311">
            <v>412.5</v>
          </cell>
          <cell r="P4311">
            <v>1387.5</v>
          </cell>
          <cell r="Q4311">
            <v>9</v>
          </cell>
          <cell r="R4311">
            <v>125</v>
          </cell>
          <cell r="S4311">
            <v>821.1</v>
          </cell>
          <cell r="T4311" t="str">
            <v>Амортизация Водопровод</v>
          </cell>
          <cell r="U4311">
            <v>3500</v>
          </cell>
          <cell r="V4311">
            <v>3</v>
          </cell>
          <cell r="W4311">
            <v>2</v>
          </cell>
          <cell r="X4311">
            <v>1</v>
          </cell>
          <cell r="Y4311">
            <v>66.666666666666657</v>
          </cell>
          <cell r="Z4311">
            <v>2333.333333333333</v>
          </cell>
          <cell r="AA4311">
            <v>1166.666666666667</v>
          </cell>
          <cell r="AB4311">
            <v>0.8408408408408411</v>
          </cell>
          <cell r="AC4311">
            <v>-286.486486486486</v>
          </cell>
          <cell r="AD4311">
            <v>-65.653153153153028</v>
          </cell>
          <cell r="AE4311">
            <v>1513.513513513514</v>
          </cell>
          <cell r="AF4311">
            <v>346.84684684684697</v>
          </cell>
          <cell r="AG4311">
            <v>31.531531531531542</v>
          </cell>
          <cell r="AH4311">
            <v>97.222222222222229</v>
          </cell>
        </row>
        <row r="4312">
          <cell r="A4312">
            <v>8139</v>
          </cell>
          <cell r="B4312" t="str">
            <v>Калькулятор</v>
          </cell>
          <cell r="C4312">
            <v>25</v>
          </cell>
          <cell r="D4312" t="str">
            <v>4</v>
          </cell>
          <cell r="E4312" t="str">
            <v>24.11.06</v>
          </cell>
          <cell r="F4312" t="str">
            <v/>
          </cell>
          <cell r="G4312" t="str">
            <v xml:space="preserve">  .  .</v>
          </cell>
          <cell r="H4312">
            <v>1800</v>
          </cell>
          <cell r="I4312">
            <v>0</v>
          </cell>
          <cell r="J4312">
            <v>0</v>
          </cell>
          <cell r="K4312">
            <v>1800</v>
          </cell>
          <cell r="L4312">
            <v>0</v>
          </cell>
          <cell r="M4312">
            <v>37.5</v>
          </cell>
          <cell r="N4312">
            <v>37.5</v>
          </cell>
          <cell r="O4312">
            <v>412.5</v>
          </cell>
          <cell r="P4312">
            <v>1387.5</v>
          </cell>
          <cell r="Q4312">
            <v>9</v>
          </cell>
          <cell r="R4312">
            <v>125</v>
          </cell>
          <cell r="S4312">
            <v>821.1</v>
          </cell>
          <cell r="T4312" t="str">
            <v>амортизация (канализация)</v>
          </cell>
          <cell r="U4312">
            <v>3500</v>
          </cell>
          <cell r="V4312">
            <v>3</v>
          </cell>
          <cell r="W4312">
            <v>2</v>
          </cell>
          <cell r="X4312">
            <v>1</v>
          </cell>
          <cell r="Y4312">
            <v>66.666666666666657</v>
          </cell>
          <cell r="Z4312">
            <v>2333.333333333333</v>
          </cell>
          <cell r="AA4312">
            <v>1166.666666666667</v>
          </cell>
          <cell r="AB4312">
            <v>0.8408408408408411</v>
          </cell>
          <cell r="AC4312">
            <v>-286.486486486486</v>
          </cell>
          <cell r="AD4312">
            <v>-65.653153153153028</v>
          </cell>
          <cell r="AE4312">
            <v>1513.513513513514</v>
          </cell>
          <cell r="AF4312">
            <v>346.84684684684697</v>
          </cell>
          <cell r="AG4312">
            <v>31.531531531531542</v>
          </cell>
          <cell r="AH4312">
            <v>97.222222222222229</v>
          </cell>
        </row>
        <row r="4313">
          <cell r="A4313">
            <v>8140</v>
          </cell>
          <cell r="B4313" t="str">
            <v>Калькулятор</v>
          </cell>
          <cell r="C4313">
            <v>25</v>
          </cell>
          <cell r="D4313" t="str">
            <v>4</v>
          </cell>
          <cell r="E4313" t="str">
            <v>24.11.06</v>
          </cell>
          <cell r="F4313" t="str">
            <v/>
          </cell>
          <cell r="G4313" t="str">
            <v xml:space="preserve">  .  .</v>
          </cell>
          <cell r="H4313">
            <v>1800</v>
          </cell>
          <cell r="I4313">
            <v>0</v>
          </cell>
          <cell r="J4313">
            <v>0</v>
          </cell>
          <cell r="K4313">
            <v>1800</v>
          </cell>
          <cell r="L4313">
            <v>0</v>
          </cell>
          <cell r="M4313">
            <v>37.5</v>
          </cell>
          <cell r="N4313">
            <v>37.5</v>
          </cell>
          <cell r="O4313">
            <v>412.5</v>
          </cell>
          <cell r="P4313">
            <v>1387.5</v>
          </cell>
          <cell r="Q4313">
            <v>9</v>
          </cell>
          <cell r="R4313">
            <v>125</v>
          </cell>
          <cell r="S4313">
            <v>821.1</v>
          </cell>
          <cell r="T4313" t="str">
            <v>Амортизация Водопровод</v>
          </cell>
          <cell r="U4313">
            <v>3500</v>
          </cell>
          <cell r="V4313">
            <v>3</v>
          </cell>
          <cell r="W4313">
            <v>2</v>
          </cell>
          <cell r="X4313">
            <v>1</v>
          </cell>
          <cell r="Y4313">
            <v>66.666666666666657</v>
          </cell>
          <cell r="Z4313">
            <v>2333.333333333333</v>
          </cell>
          <cell r="AA4313">
            <v>1166.666666666667</v>
          </cell>
          <cell r="AB4313">
            <v>0.8408408408408411</v>
          </cell>
          <cell r="AC4313">
            <v>-286.486486486486</v>
          </cell>
          <cell r="AD4313">
            <v>-65.653153153153028</v>
          </cell>
          <cell r="AE4313">
            <v>1513.513513513514</v>
          </cell>
          <cell r="AF4313">
            <v>346.84684684684697</v>
          </cell>
          <cell r="AG4313">
            <v>31.531531531531542</v>
          </cell>
          <cell r="AH4313">
            <v>97.222222222222229</v>
          </cell>
        </row>
        <row r="4314">
          <cell r="A4314">
            <v>8141</v>
          </cell>
          <cell r="B4314" t="str">
            <v>Калькулятор</v>
          </cell>
          <cell r="C4314">
            <v>25</v>
          </cell>
          <cell r="D4314" t="str">
            <v>4</v>
          </cell>
          <cell r="E4314" t="str">
            <v>24.11.06</v>
          </cell>
          <cell r="F4314" t="str">
            <v/>
          </cell>
          <cell r="G4314" t="str">
            <v xml:space="preserve">  .  .</v>
          </cell>
          <cell r="H4314">
            <v>1800</v>
          </cell>
          <cell r="I4314">
            <v>0</v>
          </cell>
          <cell r="J4314">
            <v>0</v>
          </cell>
          <cell r="K4314">
            <v>1800</v>
          </cell>
          <cell r="L4314">
            <v>0</v>
          </cell>
          <cell r="M4314">
            <v>37.5</v>
          </cell>
          <cell r="N4314">
            <v>37.5</v>
          </cell>
          <cell r="O4314">
            <v>412.5</v>
          </cell>
          <cell r="P4314">
            <v>1387.5</v>
          </cell>
          <cell r="Q4314">
            <v>9</v>
          </cell>
          <cell r="R4314">
            <v>125</v>
          </cell>
          <cell r="S4314">
            <v>821.1</v>
          </cell>
          <cell r="T4314" t="str">
            <v>амортизация (канализация)</v>
          </cell>
          <cell r="U4314">
            <v>3500</v>
          </cell>
          <cell r="V4314">
            <v>3</v>
          </cell>
          <cell r="W4314">
            <v>2</v>
          </cell>
          <cell r="X4314">
            <v>1</v>
          </cell>
          <cell r="Y4314">
            <v>66.666666666666657</v>
          </cell>
          <cell r="Z4314">
            <v>2333.333333333333</v>
          </cell>
          <cell r="AA4314">
            <v>1166.666666666667</v>
          </cell>
          <cell r="AB4314">
            <v>0.8408408408408411</v>
          </cell>
          <cell r="AC4314">
            <v>-286.486486486486</v>
          </cell>
          <cell r="AD4314">
            <v>-65.653153153153028</v>
          </cell>
          <cell r="AE4314">
            <v>1513.513513513514</v>
          </cell>
          <cell r="AF4314">
            <v>346.84684684684697</v>
          </cell>
          <cell r="AG4314">
            <v>31.531531531531542</v>
          </cell>
          <cell r="AH4314">
            <v>97.222222222222229</v>
          </cell>
        </row>
        <row r="4315">
          <cell r="A4315">
            <v>8142</v>
          </cell>
          <cell r="B4315" t="str">
            <v>Калькулятор</v>
          </cell>
          <cell r="C4315">
            <v>25</v>
          </cell>
          <cell r="D4315" t="str">
            <v>4</v>
          </cell>
          <cell r="E4315" t="str">
            <v>24.11.06</v>
          </cell>
          <cell r="F4315" t="str">
            <v/>
          </cell>
          <cell r="G4315" t="str">
            <v xml:space="preserve">  .  .</v>
          </cell>
          <cell r="H4315">
            <v>1800</v>
          </cell>
          <cell r="I4315">
            <v>0</v>
          </cell>
          <cell r="J4315">
            <v>0</v>
          </cell>
          <cell r="K4315">
            <v>1800</v>
          </cell>
          <cell r="L4315">
            <v>0</v>
          </cell>
          <cell r="M4315">
            <v>37.5</v>
          </cell>
          <cell r="N4315">
            <v>37.5</v>
          </cell>
          <cell r="O4315">
            <v>412.5</v>
          </cell>
          <cell r="P4315">
            <v>1387.5</v>
          </cell>
          <cell r="Q4315">
            <v>9</v>
          </cell>
          <cell r="R4315">
            <v>125</v>
          </cell>
          <cell r="S4315">
            <v>821.1</v>
          </cell>
          <cell r="T4315" t="str">
            <v>Амортизация Водопровод</v>
          </cell>
          <cell r="U4315">
            <v>3500</v>
          </cell>
          <cell r="V4315">
            <v>3</v>
          </cell>
          <cell r="W4315">
            <v>2</v>
          </cell>
          <cell r="X4315">
            <v>1</v>
          </cell>
          <cell r="Y4315">
            <v>66.666666666666657</v>
          </cell>
          <cell r="Z4315">
            <v>2333.333333333333</v>
          </cell>
          <cell r="AA4315">
            <v>1166.666666666667</v>
          </cell>
          <cell r="AB4315">
            <v>0.8408408408408411</v>
          </cell>
          <cell r="AC4315">
            <v>-286.486486486486</v>
          </cell>
          <cell r="AD4315">
            <v>-65.653153153153028</v>
          </cell>
          <cell r="AE4315">
            <v>1513.513513513514</v>
          </cell>
          <cell r="AF4315">
            <v>346.84684684684697</v>
          </cell>
          <cell r="AG4315">
            <v>31.531531531531542</v>
          </cell>
          <cell r="AH4315">
            <v>97.222222222222229</v>
          </cell>
        </row>
        <row r="4316">
          <cell r="A4316">
            <v>8143</v>
          </cell>
          <cell r="B4316" t="str">
            <v>А/машина ГАЗ-3110121 М 517 СК</v>
          </cell>
          <cell r="C4316">
            <v>7</v>
          </cell>
          <cell r="D4316" t="str">
            <v>14</v>
          </cell>
          <cell r="E4316" t="str">
            <v>21.12.06</v>
          </cell>
          <cell r="F4316" t="str">
            <v>легк, № двиг 33115820, № куз 31100030582470, № шас.31100031184244</v>
          </cell>
          <cell r="G4316" t="str">
            <v>01.01.03</v>
          </cell>
          <cell r="H4316">
            <v>1316000</v>
          </cell>
          <cell r="I4316">
            <v>0</v>
          </cell>
          <cell r="J4316">
            <v>0</v>
          </cell>
          <cell r="K4316">
            <v>1316000</v>
          </cell>
          <cell r="L4316">
            <v>0</v>
          </cell>
          <cell r="M4316">
            <v>7676.67</v>
          </cell>
          <cell r="N4316">
            <v>7676.67</v>
          </cell>
          <cell r="O4316">
            <v>76766.7</v>
          </cell>
          <cell r="P4316">
            <v>1239233.3</v>
          </cell>
          <cell r="Q4316">
            <v>6580</v>
          </cell>
          <cell r="R4316">
            <v>124</v>
          </cell>
          <cell r="S4316">
            <v>821.1</v>
          </cell>
          <cell r="T4316" t="str">
            <v>Амортизация Водопровод</v>
          </cell>
          <cell r="U4316">
            <v>1455000</v>
          </cell>
          <cell r="V4316">
            <v>10</v>
          </cell>
          <cell r="W4316">
            <v>1</v>
          </cell>
          <cell r="X4316">
            <v>9</v>
          </cell>
          <cell r="Y4316">
            <v>10</v>
          </cell>
          <cell r="Z4316">
            <v>145500</v>
          </cell>
          <cell r="AA4316">
            <v>1309500</v>
          </cell>
          <cell r="AB4316">
            <v>1.0567017526078422</v>
          </cell>
          <cell r="AC4316">
            <v>74619.506431920221</v>
          </cell>
          <cell r="AD4316">
            <v>4352.8064319204423</v>
          </cell>
          <cell r="AE4316">
            <v>1390619.5064319202</v>
          </cell>
          <cell r="AF4316">
            <v>81119.506431920439</v>
          </cell>
          <cell r="AG4316">
            <v>8111.9471208528676</v>
          </cell>
          <cell r="AH4316">
            <v>12125</v>
          </cell>
        </row>
        <row r="4317">
          <cell r="A4317">
            <v>8144</v>
          </cell>
          <cell r="B4317" t="str">
            <v>Сотовый телефон Set Hisence C207</v>
          </cell>
          <cell r="C4317">
            <v>25</v>
          </cell>
          <cell r="D4317" t="str">
            <v>4</v>
          </cell>
          <cell r="E4317" t="str">
            <v>31.12.06</v>
          </cell>
          <cell r="F4317" t="str">
            <v/>
          </cell>
          <cell r="G4317" t="str">
            <v xml:space="preserve">  .  .</v>
          </cell>
          <cell r="H4317">
            <v>9565.2199999999993</v>
          </cell>
          <cell r="I4317">
            <v>0</v>
          </cell>
          <cell r="J4317">
            <v>0</v>
          </cell>
          <cell r="K4317">
            <v>9565.2199999999993</v>
          </cell>
          <cell r="L4317">
            <v>0</v>
          </cell>
          <cell r="M4317">
            <v>199.28</v>
          </cell>
          <cell r="N4317">
            <v>199.28</v>
          </cell>
          <cell r="O4317">
            <v>1992.8</v>
          </cell>
          <cell r="P4317">
            <v>7572.42</v>
          </cell>
          <cell r="Q4317">
            <v>47.83</v>
          </cell>
          <cell r="R4317">
            <v>123</v>
          </cell>
          <cell r="S4317">
            <v>845.9</v>
          </cell>
          <cell r="T4317" t="str">
            <v>Амортизация (Установка приборов учета на сетях физ и юр лиц)</v>
          </cell>
          <cell r="U4317">
            <v>8500</v>
          </cell>
          <cell r="V4317">
            <v>3</v>
          </cell>
          <cell r="W4317">
            <v>1</v>
          </cell>
          <cell r="X4317">
            <v>2</v>
          </cell>
          <cell r="Y4317">
            <v>33.333333333333329</v>
          </cell>
          <cell r="Z4317">
            <v>2833.3333333333326</v>
          </cell>
          <cell r="AA4317">
            <v>5666.6666666666679</v>
          </cell>
          <cell r="AB4317">
            <v>0.74832968412563849</v>
          </cell>
          <cell r="AC4317">
            <v>-2407.2819388077596</v>
          </cell>
          <cell r="AD4317">
            <v>-501.52860547442765</v>
          </cell>
          <cell r="AE4317">
            <v>7157.9380611922397</v>
          </cell>
          <cell r="AF4317">
            <v>1491.2713945255723</v>
          </cell>
          <cell r="AG4317">
            <v>149.12370960817165</v>
          </cell>
          <cell r="AH4317">
            <v>236.11111111111111</v>
          </cell>
        </row>
        <row r="4318">
          <cell r="A4318">
            <v>8145</v>
          </cell>
          <cell r="B4318" t="str">
            <v>Сотовый телефон Set Hisence C207</v>
          </cell>
          <cell r="C4318">
            <v>25</v>
          </cell>
          <cell r="D4318" t="str">
            <v>4</v>
          </cell>
          <cell r="E4318" t="str">
            <v>31.12.06</v>
          </cell>
          <cell r="F4318" t="str">
            <v/>
          </cell>
          <cell r="G4318" t="str">
            <v xml:space="preserve">  .  .</v>
          </cell>
          <cell r="H4318">
            <v>9565.2199999999993</v>
          </cell>
          <cell r="I4318">
            <v>0</v>
          </cell>
          <cell r="J4318">
            <v>0</v>
          </cell>
          <cell r="K4318">
            <v>9565.2199999999993</v>
          </cell>
          <cell r="L4318">
            <v>0</v>
          </cell>
          <cell r="M4318">
            <v>199.28</v>
          </cell>
          <cell r="N4318">
            <v>199.28</v>
          </cell>
          <cell r="O4318">
            <v>1992.8</v>
          </cell>
          <cell r="P4318">
            <v>7572.42</v>
          </cell>
          <cell r="Q4318">
            <v>47.83</v>
          </cell>
          <cell r="R4318">
            <v>123</v>
          </cell>
          <cell r="S4318">
            <v>845.9</v>
          </cell>
          <cell r="T4318" t="str">
            <v>Амортизация (Установка приборов учета на сетях физ и юр лиц)</v>
          </cell>
          <cell r="U4318">
            <v>8500</v>
          </cell>
          <cell r="V4318">
            <v>3</v>
          </cell>
          <cell r="W4318">
            <v>1</v>
          </cell>
          <cell r="X4318">
            <v>2</v>
          </cell>
          <cell r="Y4318">
            <v>33.333333333333329</v>
          </cell>
          <cell r="Z4318">
            <v>2833.3333333333326</v>
          </cell>
          <cell r="AA4318">
            <v>5666.6666666666679</v>
          </cell>
          <cell r="AB4318">
            <v>0.74832968412563849</v>
          </cell>
          <cell r="AC4318">
            <v>-2407.2819388077596</v>
          </cell>
          <cell r="AD4318">
            <v>-501.52860547442765</v>
          </cell>
          <cell r="AE4318">
            <v>7157.9380611922397</v>
          </cell>
          <cell r="AF4318">
            <v>1491.2713945255723</v>
          </cell>
          <cell r="AG4318">
            <v>149.12370960817165</v>
          </cell>
          <cell r="AH4318">
            <v>236.11111111111111</v>
          </cell>
        </row>
        <row r="4319">
          <cell r="A4319">
            <v>8146</v>
          </cell>
          <cell r="B4319" t="str">
            <v>Сотовый телефон Set Hisence C207</v>
          </cell>
          <cell r="C4319">
            <v>25</v>
          </cell>
          <cell r="D4319" t="str">
            <v>4</v>
          </cell>
          <cell r="E4319" t="str">
            <v>31.12.06</v>
          </cell>
          <cell r="F4319" t="str">
            <v/>
          </cell>
          <cell r="G4319" t="str">
            <v xml:space="preserve">  .  .</v>
          </cell>
          <cell r="H4319">
            <v>9565.2199999999993</v>
          </cell>
          <cell r="I4319">
            <v>0</v>
          </cell>
          <cell r="J4319">
            <v>0</v>
          </cell>
          <cell r="K4319">
            <v>9565.2199999999993</v>
          </cell>
          <cell r="L4319">
            <v>0</v>
          </cell>
          <cell r="M4319">
            <v>199.28</v>
          </cell>
          <cell r="N4319">
            <v>199.28</v>
          </cell>
          <cell r="O4319">
            <v>1992.8</v>
          </cell>
          <cell r="P4319">
            <v>7572.42</v>
          </cell>
          <cell r="Q4319">
            <v>47.83</v>
          </cell>
          <cell r="R4319">
            <v>123</v>
          </cell>
          <cell r="S4319">
            <v>845.9</v>
          </cell>
          <cell r="T4319" t="str">
            <v>Амортизация (Установка приборов учета на сетях физ и юр лиц)</v>
          </cell>
          <cell r="U4319">
            <v>8500</v>
          </cell>
          <cell r="V4319">
            <v>3</v>
          </cell>
          <cell r="W4319">
            <v>1</v>
          </cell>
          <cell r="X4319">
            <v>2</v>
          </cell>
          <cell r="Y4319">
            <v>33.333333333333329</v>
          </cell>
          <cell r="Z4319">
            <v>2833.3333333333326</v>
          </cell>
          <cell r="AA4319">
            <v>5666.6666666666679</v>
          </cell>
          <cell r="AB4319">
            <v>0.74832968412563849</v>
          </cell>
          <cell r="AC4319">
            <v>-2407.2819388077596</v>
          </cell>
          <cell r="AD4319">
            <v>-501.52860547442765</v>
          </cell>
          <cell r="AE4319">
            <v>7157.9380611922397</v>
          </cell>
          <cell r="AF4319">
            <v>1491.2713945255723</v>
          </cell>
          <cell r="AG4319">
            <v>149.12370960817165</v>
          </cell>
          <cell r="AH4319">
            <v>236.11111111111111</v>
          </cell>
        </row>
        <row r="4320">
          <cell r="A4320">
            <v>8147</v>
          </cell>
          <cell r="B4320" t="str">
            <v>Насос СДВ-2700/26,5</v>
          </cell>
          <cell r="C4320">
            <v>20</v>
          </cell>
          <cell r="D4320" t="str">
            <v>5</v>
          </cell>
          <cell r="E4320" t="str">
            <v>31.12.06</v>
          </cell>
          <cell r="F4320" t="str">
            <v/>
          </cell>
          <cell r="G4320" t="str">
            <v xml:space="preserve">  .  .</v>
          </cell>
          <cell r="H4320">
            <v>4062408.89</v>
          </cell>
          <cell r="I4320">
            <v>0</v>
          </cell>
          <cell r="J4320">
            <v>0</v>
          </cell>
          <cell r="K4320">
            <v>4062408.89</v>
          </cell>
          <cell r="L4320">
            <v>0</v>
          </cell>
          <cell r="M4320">
            <v>67706.81</v>
          </cell>
          <cell r="N4320">
            <v>67706.81</v>
          </cell>
          <cell r="O4320">
            <v>598585.35</v>
          </cell>
          <cell r="P4320">
            <v>3463823.54</v>
          </cell>
          <cell r="Q4320">
            <v>20312.04</v>
          </cell>
          <cell r="R4320">
            <v>123</v>
          </cell>
          <cell r="S4320">
            <v>935</v>
          </cell>
          <cell r="T4320" t="str">
            <v>Амортизация Перекачка сточной жидкости</v>
          </cell>
          <cell r="U4320">
            <v>3750000</v>
          </cell>
          <cell r="V4320">
            <v>15</v>
          </cell>
          <cell r="W4320">
            <v>1</v>
          </cell>
          <cell r="X4320">
            <v>14</v>
          </cell>
          <cell r="Y4320">
            <v>6.666666666666667</v>
          </cell>
          <cell r="Z4320">
            <v>250000</v>
          </cell>
          <cell r="AA4320">
            <v>3500000</v>
          </cell>
          <cell r="AB4320">
            <v>1.0104440828414718</v>
          </cell>
          <cell r="AC4320">
            <v>42428.134983091615</v>
          </cell>
          <cell r="AD4320">
            <v>6251.6749830914196</v>
          </cell>
          <cell r="AE4320">
            <v>4104837.0249830917</v>
          </cell>
          <cell r="AF4320">
            <v>604837.0249830914</v>
          </cell>
          <cell r="AG4320">
            <v>68413.950416384861</v>
          </cell>
          <cell r="AH4320">
            <v>20833.333333333332</v>
          </cell>
        </row>
        <row r="4321">
          <cell r="A4321">
            <v>8148</v>
          </cell>
          <cell r="B4321" t="str">
            <v>Сварочный генератор</v>
          </cell>
          <cell r="C4321">
            <v>14</v>
          </cell>
          <cell r="D4321" t="str">
            <v>7</v>
          </cell>
          <cell r="E4321" t="str">
            <v>31.12.06</v>
          </cell>
          <cell r="F4321" t="str">
            <v/>
          </cell>
          <cell r="G4321" t="str">
            <v xml:space="preserve">  .  .</v>
          </cell>
          <cell r="H4321">
            <v>270000</v>
          </cell>
          <cell r="I4321">
            <v>0</v>
          </cell>
          <cell r="J4321">
            <v>0</v>
          </cell>
          <cell r="K4321">
            <v>270000</v>
          </cell>
          <cell r="L4321">
            <v>0</v>
          </cell>
          <cell r="M4321">
            <v>3150</v>
          </cell>
          <cell r="N4321">
            <v>3150</v>
          </cell>
          <cell r="O4321">
            <v>18900</v>
          </cell>
          <cell r="P4321">
            <v>251100</v>
          </cell>
          <cell r="Q4321">
            <v>1350</v>
          </cell>
          <cell r="R4321">
            <v>123</v>
          </cell>
          <cell r="S4321">
            <v>935</v>
          </cell>
          <cell r="T4321" t="str">
            <v>Амортизация Перекачка сточной жидкости</v>
          </cell>
          <cell r="U4321">
            <v>296000</v>
          </cell>
          <cell r="V4321">
            <v>7</v>
          </cell>
          <cell r="W4321">
            <v>1</v>
          </cell>
          <cell r="X4321">
            <v>6</v>
          </cell>
          <cell r="Y4321">
            <v>14.285714285714285</v>
          </cell>
          <cell r="Z4321">
            <v>42285.714285714283</v>
          </cell>
          <cell r="AA4321">
            <v>253714.28571428571</v>
          </cell>
          <cell r="AB4321">
            <v>1.0104113329919782</v>
          </cell>
          <cell r="AC4321">
            <v>2811.0599078341038</v>
          </cell>
          <cell r="AD4321">
            <v>196.77419354838639</v>
          </cell>
          <cell r="AE4321">
            <v>272811.0599078341</v>
          </cell>
          <cell r="AF4321">
            <v>19096.774193548386</v>
          </cell>
          <cell r="AG4321">
            <v>3182.7956989247309</v>
          </cell>
          <cell r="AH4321">
            <v>3523.8095238095234</v>
          </cell>
        </row>
        <row r="4322">
          <cell r="A4322">
            <v>8149</v>
          </cell>
          <cell r="B4322" t="str">
            <v>Копировальный аппарат Canon iR2016J (А3/16 стр/мин, цифровой, zoom 50-200%) без крышки/тонера</v>
          </cell>
          <cell r="C4322">
            <v>20</v>
          </cell>
          <cell r="D4322" t="str">
            <v>5</v>
          </cell>
          <cell r="E4322" t="str">
            <v>31.12.06</v>
          </cell>
          <cell r="F4322" t="str">
            <v/>
          </cell>
          <cell r="G4322" t="str">
            <v xml:space="preserve">  .  .</v>
          </cell>
          <cell r="H4322">
            <v>117782.61</v>
          </cell>
          <cell r="I4322">
            <v>0</v>
          </cell>
          <cell r="J4322">
            <v>0</v>
          </cell>
          <cell r="K4322">
            <v>117782.61</v>
          </cell>
          <cell r="L4322">
            <v>0</v>
          </cell>
          <cell r="M4322">
            <v>1963.04</v>
          </cell>
          <cell r="N4322">
            <v>1963.04</v>
          </cell>
          <cell r="O4322">
            <v>17667.36</v>
          </cell>
          <cell r="P4322">
            <v>100115.25</v>
          </cell>
          <cell r="Q4322">
            <v>588.91</v>
          </cell>
          <cell r="R4322">
            <v>123</v>
          </cell>
          <cell r="S4322">
            <v>821.1</v>
          </cell>
          <cell r="T4322" t="str">
            <v>амортизация (канализация)</v>
          </cell>
          <cell r="U4322">
            <v>125000</v>
          </cell>
          <cell r="V4322">
            <v>7</v>
          </cell>
          <cell r="W4322">
            <v>1</v>
          </cell>
          <cell r="X4322">
            <v>6</v>
          </cell>
          <cell r="Y4322">
            <v>14.285714285714285</v>
          </cell>
          <cell r="Z4322">
            <v>17857.142857142855</v>
          </cell>
          <cell r="AA4322">
            <v>107142.85714285714</v>
          </cell>
          <cell r="AB4322">
            <v>1.0701951714934252</v>
          </cell>
          <cell r="AC4322">
            <v>8267.7705078932195</v>
          </cell>
          <cell r="AD4322">
            <v>1240.1633650360818</v>
          </cell>
          <cell r="AE4322">
            <v>126050.38050789322</v>
          </cell>
          <cell r="AF4322">
            <v>18907.523365036082</v>
          </cell>
          <cell r="AG4322">
            <v>2100.8396751315536</v>
          </cell>
          <cell r="AH4322">
            <v>1488.0952380952383</v>
          </cell>
        </row>
        <row r="4323">
          <cell r="A4323">
            <v>8150</v>
          </cell>
          <cell r="B4323" t="str">
            <v>Насосная станция повышения давления МР 605 (комплект)</v>
          </cell>
          <cell r="C4323">
            <v>12.5</v>
          </cell>
          <cell r="D4323" t="str">
            <v>8</v>
          </cell>
          <cell r="E4323" t="str">
            <v>31.12.06</v>
          </cell>
          <cell r="F4323" t="str">
            <v/>
          </cell>
          <cell r="G4323" t="str">
            <v xml:space="preserve">  .  .</v>
          </cell>
          <cell r="H4323">
            <v>249685.24</v>
          </cell>
          <cell r="I4323">
            <v>0</v>
          </cell>
          <cell r="J4323">
            <v>0</v>
          </cell>
          <cell r="K4323">
            <v>249685.24</v>
          </cell>
          <cell r="L4323">
            <v>0</v>
          </cell>
          <cell r="M4323">
            <v>2600.89</v>
          </cell>
          <cell r="N4323">
            <v>2600.89</v>
          </cell>
          <cell r="O4323">
            <v>23895.83</v>
          </cell>
          <cell r="P4323">
            <v>225789.41</v>
          </cell>
          <cell r="Q4323">
            <v>1248.43</v>
          </cell>
          <cell r="R4323">
            <v>123</v>
          </cell>
          <cell r="S4323">
            <v>935</v>
          </cell>
          <cell r="T4323" t="str">
            <v>Амортизация Подъем воды</v>
          </cell>
          <cell r="U4323">
            <v>245000</v>
          </cell>
          <cell r="V4323">
            <v>15</v>
          </cell>
          <cell r="W4323">
            <v>1</v>
          </cell>
          <cell r="X4323">
            <v>14</v>
          </cell>
          <cell r="Y4323">
            <v>6.666666666666667</v>
          </cell>
          <cell r="Z4323">
            <v>16333.333333333334</v>
          </cell>
          <cell r="AA4323">
            <v>228666.66666666666</v>
          </cell>
          <cell r="AB4323">
            <v>1.0127430983883019</v>
          </cell>
          <cell r="AC4323">
            <v>3181.7635794267699</v>
          </cell>
          <cell r="AD4323">
            <v>304.50691276013458</v>
          </cell>
          <cell r="AE4323">
            <v>252867.00357942676</v>
          </cell>
          <cell r="AF4323">
            <v>24200.336912760136</v>
          </cell>
          <cell r="AG4323">
            <v>2634.0312872856953</v>
          </cell>
          <cell r="AH4323">
            <v>1361.1111111111111</v>
          </cell>
        </row>
        <row r="4324">
          <cell r="A4324">
            <v>8151</v>
          </cell>
          <cell r="B4324" t="str">
            <v>Компьютер в комплекте</v>
          </cell>
          <cell r="C4324">
            <v>30</v>
          </cell>
          <cell r="D4324" t="str">
            <v>3</v>
          </cell>
          <cell r="E4324" t="str">
            <v>31.12.06</v>
          </cell>
          <cell r="F4324" t="str">
            <v/>
          </cell>
          <cell r="G4324" t="str">
            <v xml:space="preserve">  .  .</v>
          </cell>
          <cell r="H4324">
            <v>77608.7</v>
          </cell>
          <cell r="I4324">
            <v>0</v>
          </cell>
          <cell r="J4324">
            <v>0</v>
          </cell>
          <cell r="K4324">
            <v>77608.7</v>
          </cell>
          <cell r="L4324">
            <v>0</v>
          </cell>
          <cell r="M4324">
            <v>1940.22</v>
          </cell>
          <cell r="N4324">
            <v>1940.22</v>
          </cell>
          <cell r="O4324">
            <v>17461.98</v>
          </cell>
          <cell r="P4324">
            <v>60146.720000000001</v>
          </cell>
          <cell r="Q4324">
            <v>388.04</v>
          </cell>
          <cell r="R4324">
            <v>123</v>
          </cell>
          <cell r="S4324">
            <v>821.1</v>
          </cell>
          <cell r="T4324" t="str">
            <v>Амортизация Водопровод</v>
          </cell>
          <cell r="U4324">
            <v>68000</v>
          </cell>
          <cell r="V4324">
            <v>3</v>
          </cell>
          <cell r="W4324">
            <v>1</v>
          </cell>
          <cell r="X4324">
            <v>2</v>
          </cell>
          <cell r="Y4324">
            <v>33.333333333333329</v>
          </cell>
          <cell r="Z4324">
            <v>22666.666666666661</v>
          </cell>
          <cell r="AA4324">
            <v>45333.333333333343</v>
          </cell>
          <cell r="AB4324">
            <v>0.75371247731103774</v>
          </cell>
          <cell r="AC4324">
            <v>-19114.054462110864</v>
          </cell>
          <cell r="AD4324">
            <v>-4300.6677954442057</v>
          </cell>
          <cell r="AE4324">
            <v>58494.645537889133</v>
          </cell>
          <cell r="AF4324">
            <v>13161.312204555794</v>
          </cell>
          <cell r="AG4324">
            <v>1462.3661384472282</v>
          </cell>
          <cell r="AH4324">
            <v>1888.8888888888889</v>
          </cell>
        </row>
        <row r="4325">
          <cell r="A4325">
            <v>8152</v>
          </cell>
          <cell r="B4325" t="str">
            <v>Компьютер в комплекте</v>
          </cell>
          <cell r="C4325">
            <v>30</v>
          </cell>
          <cell r="D4325" t="str">
            <v>3</v>
          </cell>
          <cell r="E4325" t="str">
            <v>31.12.06</v>
          </cell>
          <cell r="F4325" t="str">
            <v/>
          </cell>
          <cell r="G4325" t="str">
            <v xml:space="preserve">  .  .</v>
          </cell>
          <cell r="H4325">
            <v>77608.69</v>
          </cell>
          <cell r="I4325">
            <v>0</v>
          </cell>
          <cell r="J4325">
            <v>0</v>
          </cell>
          <cell r="K4325">
            <v>77608.69</v>
          </cell>
          <cell r="L4325">
            <v>0</v>
          </cell>
          <cell r="M4325">
            <v>1940.22</v>
          </cell>
          <cell r="N4325">
            <v>1940.22</v>
          </cell>
          <cell r="O4325">
            <v>17461.98</v>
          </cell>
          <cell r="P4325">
            <v>60146.71</v>
          </cell>
          <cell r="Q4325">
            <v>388.04</v>
          </cell>
          <cell r="R4325">
            <v>123</v>
          </cell>
          <cell r="S4325">
            <v>821.1</v>
          </cell>
          <cell r="T4325" t="str">
            <v>амортизация (канализация)</v>
          </cell>
          <cell r="U4325">
            <v>68000</v>
          </cell>
          <cell r="V4325">
            <v>3</v>
          </cell>
          <cell r="W4325">
            <v>1</v>
          </cell>
          <cell r="X4325">
            <v>2</v>
          </cell>
          <cell r="Y4325">
            <v>33.333333333333329</v>
          </cell>
          <cell r="Z4325">
            <v>22666.666666666661</v>
          </cell>
          <cell r="AA4325">
            <v>45333.333333333343</v>
          </cell>
          <cell r="AB4325">
            <v>0.75371260262337447</v>
          </cell>
          <cell r="AC4325">
            <v>-19114.042273909341</v>
          </cell>
          <cell r="AD4325">
            <v>-4300.6656072426867</v>
          </cell>
          <cell r="AE4325">
            <v>58494.647726090661</v>
          </cell>
          <cell r="AF4325">
            <v>13161.314392757313</v>
          </cell>
          <cell r="AG4325">
            <v>1462.3661931522665</v>
          </cell>
          <cell r="AH4325">
            <v>1888.8888888888889</v>
          </cell>
        </row>
        <row r="4326">
          <cell r="A4326">
            <v>8153</v>
          </cell>
          <cell r="B4326" t="str">
            <v>Сканер Epson Perfection 1270, А4, 1200х2400, 19/13 sec/page, 48-bit in/48-bit out, USB</v>
          </cell>
          <cell r="C4326">
            <v>20</v>
          </cell>
          <cell r="D4326" t="str">
            <v>5</v>
          </cell>
          <cell r="E4326" t="str">
            <v>31.12.06</v>
          </cell>
          <cell r="F4326" t="str">
            <v/>
          </cell>
          <cell r="G4326" t="str">
            <v xml:space="preserve">  .  .</v>
          </cell>
          <cell r="H4326">
            <v>8413.0400000000009</v>
          </cell>
          <cell r="I4326">
            <v>0</v>
          </cell>
          <cell r="J4326">
            <v>0</v>
          </cell>
          <cell r="K4326">
            <v>8413.0400000000009</v>
          </cell>
          <cell r="L4326">
            <v>0</v>
          </cell>
          <cell r="M4326">
            <v>140.22</v>
          </cell>
          <cell r="N4326">
            <v>140.22</v>
          </cell>
          <cell r="O4326">
            <v>1261.98</v>
          </cell>
          <cell r="P4326">
            <v>7151.06</v>
          </cell>
          <cell r="Q4326">
            <v>42.07</v>
          </cell>
          <cell r="R4326">
            <v>123</v>
          </cell>
          <cell r="S4326">
            <v>821.1</v>
          </cell>
          <cell r="T4326" t="str">
            <v>Амортизация Водопровод</v>
          </cell>
          <cell r="U4326">
            <v>10700</v>
          </cell>
          <cell r="V4326">
            <v>5</v>
          </cell>
          <cell r="W4326">
            <v>1</v>
          </cell>
          <cell r="X4326">
            <v>4</v>
          </cell>
          <cell r="Y4326">
            <v>20</v>
          </cell>
          <cell r="Z4326">
            <v>2140</v>
          </cell>
          <cell r="AA4326">
            <v>8560</v>
          </cell>
          <cell r="AB4326">
            <v>1.1970253361040182</v>
          </cell>
          <cell r="AC4326">
            <v>1657.5820336565484</v>
          </cell>
          <cell r="AD4326">
            <v>248.64203365654885</v>
          </cell>
          <cell r="AE4326">
            <v>10070.622033656549</v>
          </cell>
          <cell r="AF4326">
            <v>1510.6220336565489</v>
          </cell>
          <cell r="AG4326">
            <v>167.84370056094249</v>
          </cell>
          <cell r="AH4326">
            <v>178.33333333333334</v>
          </cell>
        </row>
        <row r="4327">
          <cell r="A4327">
            <v>8154</v>
          </cell>
          <cell r="B4327" t="str">
            <v>Принтер HP LaserJet 1160</v>
          </cell>
          <cell r="C4327">
            <v>14.3</v>
          </cell>
          <cell r="D4327" t="str">
            <v>7</v>
          </cell>
          <cell r="E4327" t="str">
            <v>24.01.07</v>
          </cell>
          <cell r="F4327" t="str">
            <v xml:space="preserve"> А4, 19 ppm, 1200х1200dpi, 16Мb, PCL5e, LPT+USB, tray 250 page</v>
          </cell>
          <cell r="G4327" t="str">
            <v xml:space="preserve">  .  .</v>
          </cell>
          <cell r="H4327">
            <v>35087.72</v>
          </cell>
          <cell r="I4327">
            <v>0</v>
          </cell>
          <cell r="J4327">
            <v>0</v>
          </cell>
          <cell r="K4327">
            <v>35087.72</v>
          </cell>
          <cell r="L4327">
            <v>0</v>
          </cell>
          <cell r="M4327">
            <v>418.13</v>
          </cell>
          <cell r="N4327">
            <v>418.13</v>
          </cell>
          <cell r="O4327">
            <v>3763.17</v>
          </cell>
          <cell r="P4327">
            <v>31324.55</v>
          </cell>
          <cell r="Q4327">
            <v>175.44</v>
          </cell>
          <cell r="R4327">
            <v>123</v>
          </cell>
          <cell r="S4327">
            <v>821.1</v>
          </cell>
          <cell r="T4327" t="str">
            <v>Амортизация Водопровод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31324.55</v>
          </cell>
          <cell r="AB4327">
            <v>1</v>
          </cell>
          <cell r="AC4327">
            <v>0</v>
          </cell>
          <cell r="AD4327">
            <v>0</v>
          </cell>
          <cell r="AE4327">
            <v>35087.72</v>
          </cell>
          <cell r="AF4327">
            <v>3763.17</v>
          </cell>
          <cell r="AG4327">
            <v>418.12866333333341</v>
          </cell>
          <cell r="AH4327">
            <v>418.12866333333341</v>
          </cell>
        </row>
        <row r="4328">
          <cell r="A4328">
            <v>8155</v>
          </cell>
          <cell r="B4328" t="str">
            <v>Базовая станция SN 258 Plus (252-379 Мгц)</v>
          </cell>
          <cell r="C4328">
            <v>20</v>
          </cell>
          <cell r="D4328" t="str">
            <v>5</v>
          </cell>
          <cell r="E4328" t="str">
            <v>25.01.07</v>
          </cell>
          <cell r="F4328" t="str">
            <v/>
          </cell>
          <cell r="G4328" t="str">
            <v xml:space="preserve">  .  .</v>
          </cell>
          <cell r="H4328">
            <v>138596.49</v>
          </cell>
          <cell r="I4328">
            <v>0</v>
          </cell>
          <cell r="J4328">
            <v>0</v>
          </cell>
          <cell r="K4328">
            <v>138596.49</v>
          </cell>
          <cell r="L4328">
            <v>0</v>
          </cell>
          <cell r="M4328">
            <v>2309.94</v>
          </cell>
          <cell r="N4328">
            <v>2309.94</v>
          </cell>
          <cell r="O4328">
            <v>20789.46</v>
          </cell>
          <cell r="P4328">
            <v>117807.03</v>
          </cell>
          <cell r="Q4328">
            <v>692.98</v>
          </cell>
          <cell r="R4328">
            <v>123</v>
          </cell>
          <cell r="S4328">
            <v>821.1</v>
          </cell>
          <cell r="T4328" t="str">
            <v>Амортизация Водопровод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117807.03</v>
          </cell>
          <cell r="AB4328">
            <v>1</v>
          </cell>
          <cell r="AC4328">
            <v>0</v>
          </cell>
          <cell r="AD4328">
            <v>0</v>
          </cell>
          <cell r="AE4328">
            <v>138596.49</v>
          </cell>
          <cell r="AF4328">
            <v>20789.46</v>
          </cell>
          <cell r="AG4328">
            <v>2309.9414999999999</v>
          </cell>
          <cell r="AH4328">
            <v>2309.9414999999999</v>
          </cell>
        </row>
        <row r="4329">
          <cell r="A4329">
            <v>8156</v>
          </cell>
          <cell r="B4329" t="str">
            <v>Вибратор глубинный ИВ117 42В</v>
          </cell>
          <cell r="C4329">
            <v>25</v>
          </cell>
          <cell r="D4329" t="str">
            <v>4</v>
          </cell>
          <cell r="E4329" t="str">
            <v>25.01.07</v>
          </cell>
          <cell r="F4329" t="str">
            <v/>
          </cell>
          <cell r="G4329" t="str">
            <v xml:space="preserve">  .  .</v>
          </cell>
          <cell r="H4329">
            <v>46061.4</v>
          </cell>
          <cell r="I4329">
            <v>0</v>
          </cell>
          <cell r="J4329">
            <v>0</v>
          </cell>
          <cell r="K4329">
            <v>46061.4</v>
          </cell>
          <cell r="L4329">
            <v>0</v>
          </cell>
          <cell r="M4329">
            <v>959.61</v>
          </cell>
          <cell r="N4329">
            <v>959.61</v>
          </cell>
          <cell r="O4329">
            <v>8636.49</v>
          </cell>
          <cell r="P4329">
            <v>37424.910000000003</v>
          </cell>
          <cell r="Q4329">
            <v>230.31</v>
          </cell>
          <cell r="R4329">
            <v>123</v>
          </cell>
          <cell r="S4329">
            <v>924</v>
          </cell>
          <cell r="T4329" t="str">
            <v>для собст. нужд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37424.910000000003</v>
          </cell>
          <cell r="AB4329">
            <v>1</v>
          </cell>
          <cell r="AC4329">
            <v>0</v>
          </cell>
          <cell r="AD4329">
            <v>0</v>
          </cell>
          <cell r="AE4329">
            <v>46061.4</v>
          </cell>
          <cell r="AF4329">
            <v>8636.49</v>
          </cell>
          <cell r="AG4329">
            <v>959.61250000000007</v>
          </cell>
          <cell r="AH4329">
            <v>959.61249999999995</v>
          </cell>
        </row>
        <row r="4330">
          <cell r="A4330">
            <v>8157</v>
          </cell>
          <cell r="B4330" t="str">
            <v>Калькулятор</v>
          </cell>
          <cell r="C4330">
            <v>25</v>
          </cell>
          <cell r="D4330" t="str">
            <v>4</v>
          </cell>
          <cell r="E4330" t="str">
            <v>26.01.07</v>
          </cell>
          <cell r="F4330" t="str">
            <v/>
          </cell>
          <cell r="G4330" t="str">
            <v xml:space="preserve">  .  .</v>
          </cell>
          <cell r="H4330">
            <v>1311.4</v>
          </cell>
          <cell r="I4330">
            <v>0</v>
          </cell>
          <cell r="J4330">
            <v>0</v>
          </cell>
          <cell r="K4330">
            <v>1311.4</v>
          </cell>
          <cell r="L4330">
            <v>0</v>
          </cell>
          <cell r="M4330">
            <v>27.32</v>
          </cell>
          <cell r="N4330">
            <v>27.32</v>
          </cell>
          <cell r="O4330">
            <v>245.88</v>
          </cell>
          <cell r="P4330">
            <v>1065.52</v>
          </cell>
          <cell r="Q4330">
            <v>6.56</v>
          </cell>
          <cell r="R4330">
            <v>125</v>
          </cell>
          <cell r="S4330">
            <v>935</v>
          </cell>
          <cell r="T4330" t="str">
            <v>амортизация (Очистка воды)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1065.52</v>
          </cell>
          <cell r="AB4330">
            <v>1</v>
          </cell>
          <cell r="AC4330">
            <v>0</v>
          </cell>
          <cell r="AD4330">
            <v>0</v>
          </cell>
          <cell r="AE4330">
            <v>1311.4</v>
          </cell>
          <cell r="AF4330">
            <v>245.88</v>
          </cell>
          <cell r="AG4330">
            <v>27.320833333333336</v>
          </cell>
          <cell r="AH4330">
            <v>27.320833333333336</v>
          </cell>
        </row>
        <row r="4331">
          <cell r="A4331">
            <v>8158</v>
          </cell>
          <cell r="B4331" t="str">
            <v>Калькулятор</v>
          </cell>
          <cell r="C4331">
            <v>25</v>
          </cell>
          <cell r="D4331" t="str">
            <v>4</v>
          </cell>
          <cell r="E4331" t="str">
            <v>26.01.07</v>
          </cell>
          <cell r="F4331" t="str">
            <v/>
          </cell>
          <cell r="G4331" t="str">
            <v xml:space="preserve">  .  .</v>
          </cell>
          <cell r="H4331">
            <v>1311.4</v>
          </cell>
          <cell r="I4331">
            <v>0</v>
          </cell>
          <cell r="J4331">
            <v>0</v>
          </cell>
          <cell r="K4331">
            <v>1311.4</v>
          </cell>
          <cell r="L4331">
            <v>0</v>
          </cell>
          <cell r="M4331">
            <v>27.32</v>
          </cell>
          <cell r="N4331">
            <v>27.32</v>
          </cell>
          <cell r="O4331">
            <v>245.88</v>
          </cell>
          <cell r="P4331">
            <v>1065.52</v>
          </cell>
          <cell r="Q4331">
            <v>6.56</v>
          </cell>
          <cell r="R4331">
            <v>125</v>
          </cell>
          <cell r="S4331">
            <v>821.1</v>
          </cell>
          <cell r="T4331" t="str">
            <v>Амортизация Водопровод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1065.52</v>
          </cell>
          <cell r="AB4331">
            <v>1</v>
          </cell>
          <cell r="AC4331">
            <v>0</v>
          </cell>
          <cell r="AD4331">
            <v>0</v>
          </cell>
          <cell r="AE4331">
            <v>1311.4</v>
          </cell>
          <cell r="AF4331">
            <v>245.88</v>
          </cell>
          <cell r="AG4331">
            <v>27.320833333333336</v>
          </cell>
          <cell r="AH4331">
            <v>27.320833333333336</v>
          </cell>
        </row>
        <row r="4332">
          <cell r="A4332">
            <v>8159</v>
          </cell>
          <cell r="B4332" t="str">
            <v>Калькулятор</v>
          </cell>
          <cell r="C4332">
            <v>25</v>
          </cell>
          <cell r="D4332" t="str">
            <v>4</v>
          </cell>
          <cell r="E4332" t="str">
            <v>26.01.07</v>
          </cell>
          <cell r="F4332" t="str">
            <v/>
          </cell>
          <cell r="G4332" t="str">
            <v xml:space="preserve">  .  .</v>
          </cell>
          <cell r="H4332">
            <v>1311.4</v>
          </cell>
          <cell r="I4332">
            <v>0</v>
          </cell>
          <cell r="J4332">
            <v>0</v>
          </cell>
          <cell r="K4332">
            <v>1311.4</v>
          </cell>
          <cell r="L4332">
            <v>0</v>
          </cell>
          <cell r="M4332">
            <v>27.32</v>
          </cell>
          <cell r="N4332">
            <v>27.32</v>
          </cell>
          <cell r="O4332">
            <v>245.88</v>
          </cell>
          <cell r="P4332">
            <v>1065.52</v>
          </cell>
          <cell r="Q4332">
            <v>6.56</v>
          </cell>
          <cell r="R4332">
            <v>125</v>
          </cell>
          <cell r="S4332">
            <v>821.1</v>
          </cell>
          <cell r="T4332" t="str">
            <v>амортизация (канализация)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1065.52</v>
          </cell>
          <cell r="AB4332">
            <v>1</v>
          </cell>
          <cell r="AC4332">
            <v>0</v>
          </cell>
          <cell r="AD4332">
            <v>0</v>
          </cell>
          <cell r="AE4332">
            <v>1311.4</v>
          </cell>
          <cell r="AF4332">
            <v>245.88</v>
          </cell>
          <cell r="AG4332">
            <v>27.320833333333336</v>
          </cell>
          <cell r="AH4332">
            <v>27.320833333333336</v>
          </cell>
        </row>
        <row r="4333">
          <cell r="A4333">
            <v>8160</v>
          </cell>
          <cell r="B4333" t="str">
            <v>Калькулятор</v>
          </cell>
          <cell r="C4333">
            <v>25</v>
          </cell>
          <cell r="D4333" t="str">
            <v>4</v>
          </cell>
          <cell r="E4333" t="str">
            <v>26.01.07</v>
          </cell>
          <cell r="F4333" t="str">
            <v/>
          </cell>
          <cell r="G4333" t="str">
            <v xml:space="preserve">  .  .</v>
          </cell>
          <cell r="H4333">
            <v>1311.41</v>
          </cell>
          <cell r="I4333">
            <v>0</v>
          </cell>
          <cell r="J4333">
            <v>0</v>
          </cell>
          <cell r="K4333">
            <v>1311.41</v>
          </cell>
          <cell r="L4333">
            <v>0</v>
          </cell>
          <cell r="M4333">
            <v>27.32</v>
          </cell>
          <cell r="N4333">
            <v>27.32</v>
          </cell>
          <cell r="O4333">
            <v>245.88</v>
          </cell>
          <cell r="P4333">
            <v>1065.53</v>
          </cell>
          <cell r="Q4333">
            <v>6.56</v>
          </cell>
          <cell r="R4333">
            <v>125</v>
          </cell>
          <cell r="S4333">
            <v>821.1</v>
          </cell>
          <cell r="T4333" t="str">
            <v>амортизация (канализация)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1065.53</v>
          </cell>
          <cell r="AB4333">
            <v>1</v>
          </cell>
          <cell r="AC4333">
            <v>0</v>
          </cell>
          <cell r="AD4333">
            <v>0</v>
          </cell>
          <cell r="AE4333">
            <v>1311.41</v>
          </cell>
          <cell r="AF4333">
            <v>245.88</v>
          </cell>
          <cell r="AG4333">
            <v>27.32104166666667</v>
          </cell>
          <cell r="AH4333">
            <v>27.32104166666667</v>
          </cell>
        </row>
        <row r="4334">
          <cell r="A4334">
            <v>8161</v>
          </cell>
          <cell r="B4334" t="str">
            <v>Компьютер в комплекте</v>
          </cell>
          <cell r="C4334">
            <v>30</v>
          </cell>
          <cell r="D4334" t="str">
            <v>3</v>
          </cell>
          <cell r="E4334" t="str">
            <v>12.02.07</v>
          </cell>
          <cell r="F4334" t="str">
            <v/>
          </cell>
          <cell r="G4334" t="str">
            <v xml:space="preserve">  .  .</v>
          </cell>
          <cell r="H4334">
            <v>161403.51</v>
          </cell>
          <cell r="I4334">
            <v>0</v>
          </cell>
          <cell r="J4334">
            <v>0</v>
          </cell>
          <cell r="K4334">
            <v>161403.51</v>
          </cell>
          <cell r="L4334">
            <v>0</v>
          </cell>
          <cell r="M4334">
            <v>4035.09</v>
          </cell>
          <cell r="N4334">
            <v>4035.09</v>
          </cell>
          <cell r="O4334">
            <v>32280.720000000001</v>
          </cell>
          <cell r="P4334">
            <v>129122.79</v>
          </cell>
          <cell r="Q4334">
            <v>807.02</v>
          </cell>
          <cell r="R4334">
            <v>123</v>
          </cell>
          <cell r="S4334">
            <v>821.1</v>
          </cell>
          <cell r="T4334" t="str">
            <v>Амортизация Водопровод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129122.79</v>
          </cell>
          <cell r="AB4334">
            <v>1</v>
          </cell>
          <cell r="AC4334">
            <v>0</v>
          </cell>
          <cell r="AD4334">
            <v>0</v>
          </cell>
          <cell r="AE4334">
            <v>161403.51</v>
          </cell>
          <cell r="AF4334">
            <v>32280.720000000001</v>
          </cell>
          <cell r="AG4334">
            <v>4035.0877500000006</v>
          </cell>
          <cell r="AH4334">
            <v>4035.0877500000006</v>
          </cell>
        </row>
        <row r="4335">
          <cell r="A4335">
            <v>8162</v>
          </cell>
          <cell r="B4335" t="str">
            <v>Компьютер в комплекте</v>
          </cell>
          <cell r="C4335">
            <v>30</v>
          </cell>
          <cell r="D4335" t="str">
            <v>3</v>
          </cell>
          <cell r="E4335" t="str">
            <v>12.02.07</v>
          </cell>
          <cell r="F4335" t="str">
            <v/>
          </cell>
          <cell r="G4335" t="str">
            <v xml:space="preserve">  .  .</v>
          </cell>
          <cell r="H4335">
            <v>63421.05</v>
          </cell>
          <cell r="I4335">
            <v>0</v>
          </cell>
          <cell r="J4335">
            <v>0</v>
          </cell>
          <cell r="K4335">
            <v>63421.05</v>
          </cell>
          <cell r="L4335">
            <v>0</v>
          </cell>
          <cell r="M4335">
            <v>1585.53</v>
          </cell>
          <cell r="N4335">
            <v>1585.53</v>
          </cell>
          <cell r="O4335">
            <v>12684.24</v>
          </cell>
          <cell r="P4335">
            <v>50736.81</v>
          </cell>
          <cell r="Q4335">
            <v>317.11</v>
          </cell>
          <cell r="R4335">
            <v>123</v>
          </cell>
          <cell r="S4335">
            <v>821.1</v>
          </cell>
          <cell r="T4335" t="str">
            <v>амортизация (канализация)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50736.81</v>
          </cell>
          <cell r="AB4335">
            <v>1</v>
          </cell>
          <cell r="AC4335">
            <v>0</v>
          </cell>
          <cell r="AD4335">
            <v>0</v>
          </cell>
          <cell r="AE4335">
            <v>63421.05</v>
          </cell>
          <cell r="AF4335">
            <v>12684.24</v>
          </cell>
          <cell r="AG4335">
            <v>1585.5262499999999</v>
          </cell>
          <cell r="AH4335">
            <v>1585.5262499999999</v>
          </cell>
        </row>
        <row r="4336">
          <cell r="A4336">
            <v>8163</v>
          </cell>
          <cell r="B4336" t="str">
            <v>Водонагреватель Thermex H70-Yv</v>
          </cell>
          <cell r="C4336">
            <v>15</v>
          </cell>
          <cell r="D4336" t="str">
            <v>7</v>
          </cell>
          <cell r="E4336" t="str">
            <v>14.02.07</v>
          </cell>
          <cell r="F4336" t="str">
            <v/>
          </cell>
          <cell r="G4336" t="str">
            <v xml:space="preserve">  .  .</v>
          </cell>
          <cell r="H4336">
            <v>11842.11</v>
          </cell>
          <cell r="I4336">
            <v>0</v>
          </cell>
          <cell r="J4336">
            <v>0</v>
          </cell>
          <cell r="K4336">
            <v>11842.11</v>
          </cell>
          <cell r="L4336">
            <v>0</v>
          </cell>
          <cell r="M4336">
            <v>148.03</v>
          </cell>
          <cell r="N4336">
            <v>148.03</v>
          </cell>
          <cell r="O4336">
            <v>1184.24</v>
          </cell>
          <cell r="P4336">
            <v>10657.87</v>
          </cell>
          <cell r="Q4336">
            <v>59.21</v>
          </cell>
          <cell r="R4336">
            <v>123</v>
          </cell>
          <cell r="S4336">
            <v>821.3</v>
          </cell>
          <cell r="T4336" t="str">
            <v>За счет прибыли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10657.87</v>
          </cell>
          <cell r="AB4336">
            <v>1</v>
          </cell>
          <cell r="AC4336">
            <v>0</v>
          </cell>
          <cell r="AD4336">
            <v>0</v>
          </cell>
          <cell r="AE4336">
            <v>11842.11</v>
          </cell>
          <cell r="AF4336">
            <v>1184.24</v>
          </cell>
          <cell r="AG4336">
            <v>148.026375</v>
          </cell>
          <cell r="AH4336">
            <v>148.026375</v>
          </cell>
        </row>
        <row r="4337">
          <cell r="A4337">
            <v>8164</v>
          </cell>
          <cell r="B4337" t="str">
            <v>Насос КМ 80-65-160</v>
          </cell>
          <cell r="C4337">
            <v>15</v>
          </cell>
          <cell r="D4337" t="str">
            <v>7</v>
          </cell>
          <cell r="E4337" t="str">
            <v>14.02.07</v>
          </cell>
          <cell r="F4337" t="str">
            <v/>
          </cell>
          <cell r="G4337" t="str">
            <v xml:space="preserve">  .  .</v>
          </cell>
          <cell r="H4337">
            <v>96491.23</v>
          </cell>
          <cell r="I4337">
            <v>0</v>
          </cell>
          <cell r="J4337">
            <v>0</v>
          </cell>
          <cell r="K4337">
            <v>96491.23</v>
          </cell>
          <cell r="L4337">
            <v>0</v>
          </cell>
          <cell r="M4337">
            <v>1206.1400000000001</v>
          </cell>
          <cell r="N4337">
            <v>1206.1400000000001</v>
          </cell>
          <cell r="O4337">
            <v>9649.1200000000008</v>
          </cell>
          <cell r="P4337">
            <v>86842.11</v>
          </cell>
          <cell r="Q4337">
            <v>482.46</v>
          </cell>
          <cell r="R4337">
            <v>123</v>
          </cell>
          <cell r="S4337">
            <v>935</v>
          </cell>
          <cell r="T4337" t="str">
            <v>Амортизация Подъем воды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86842.11</v>
          </cell>
          <cell r="AB4337">
            <v>1</v>
          </cell>
          <cell r="AC4337">
            <v>0</v>
          </cell>
          <cell r="AD4337">
            <v>0</v>
          </cell>
          <cell r="AE4337">
            <v>96491.23</v>
          </cell>
          <cell r="AF4337">
            <v>9649.1200000000008</v>
          </cell>
          <cell r="AG4337">
            <v>1206.1403749999999</v>
          </cell>
          <cell r="AH4337">
            <v>1206.1403749999999</v>
          </cell>
        </row>
        <row r="4338">
          <cell r="A4338">
            <v>8165</v>
          </cell>
          <cell r="B4338" t="str">
            <v>Насос КМ 80-65-160</v>
          </cell>
          <cell r="C4338">
            <v>15</v>
          </cell>
          <cell r="D4338" t="str">
            <v>7</v>
          </cell>
          <cell r="E4338" t="str">
            <v>14.02.07</v>
          </cell>
          <cell r="F4338" t="str">
            <v/>
          </cell>
          <cell r="G4338" t="str">
            <v xml:space="preserve">  .  .</v>
          </cell>
          <cell r="H4338">
            <v>96491.23</v>
          </cell>
          <cell r="I4338">
            <v>0</v>
          </cell>
          <cell r="J4338">
            <v>0</v>
          </cell>
          <cell r="K4338">
            <v>96491.23</v>
          </cell>
          <cell r="L4338">
            <v>0</v>
          </cell>
          <cell r="M4338">
            <v>1206.1400000000001</v>
          </cell>
          <cell r="N4338">
            <v>1206.1400000000001</v>
          </cell>
          <cell r="O4338">
            <v>9649.1200000000008</v>
          </cell>
          <cell r="P4338">
            <v>86842.11</v>
          </cell>
          <cell r="Q4338">
            <v>482.46</v>
          </cell>
          <cell r="R4338">
            <v>123</v>
          </cell>
          <cell r="S4338">
            <v>935</v>
          </cell>
          <cell r="T4338" t="str">
            <v>Амортизация Подъем воды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86842.11</v>
          </cell>
          <cell r="AB4338">
            <v>1</v>
          </cell>
          <cell r="AC4338">
            <v>0</v>
          </cell>
          <cell r="AD4338">
            <v>0</v>
          </cell>
          <cell r="AE4338">
            <v>96491.23</v>
          </cell>
          <cell r="AF4338">
            <v>9649.1200000000008</v>
          </cell>
          <cell r="AG4338">
            <v>1206.1403749999999</v>
          </cell>
          <cell r="AH4338">
            <v>1206.1403749999999</v>
          </cell>
        </row>
        <row r="4339">
          <cell r="A4339">
            <v>8166</v>
          </cell>
          <cell r="B4339" t="str">
            <v>Насос ЦМФ 50/10</v>
          </cell>
          <cell r="C4339">
            <v>12.5</v>
          </cell>
          <cell r="D4339" t="str">
            <v>8</v>
          </cell>
          <cell r="E4339" t="str">
            <v>15.02.07</v>
          </cell>
          <cell r="F4339" t="str">
            <v/>
          </cell>
          <cell r="G4339" t="str">
            <v xml:space="preserve">  .  .</v>
          </cell>
          <cell r="H4339">
            <v>263157.89</v>
          </cell>
          <cell r="I4339">
            <v>0</v>
          </cell>
          <cell r="J4339">
            <v>0</v>
          </cell>
          <cell r="K4339">
            <v>263157.89</v>
          </cell>
          <cell r="L4339">
            <v>0</v>
          </cell>
          <cell r="M4339">
            <v>2741.23</v>
          </cell>
          <cell r="N4339">
            <v>2741.23</v>
          </cell>
          <cell r="O4339">
            <v>21929.84</v>
          </cell>
          <cell r="P4339">
            <v>241228.05</v>
          </cell>
          <cell r="Q4339">
            <v>1315.79</v>
          </cell>
          <cell r="R4339">
            <v>123</v>
          </cell>
          <cell r="S4339">
            <v>935</v>
          </cell>
          <cell r="T4339" t="str">
            <v>Амортизация Перекачка сточной жидкости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241228.05</v>
          </cell>
          <cell r="AB4339">
            <v>1</v>
          </cell>
          <cell r="AC4339">
            <v>0</v>
          </cell>
          <cell r="AD4339">
            <v>0</v>
          </cell>
          <cell r="AE4339">
            <v>263157.89</v>
          </cell>
          <cell r="AF4339">
            <v>21929.84</v>
          </cell>
          <cell r="AG4339">
            <v>2741.2280208333336</v>
          </cell>
          <cell r="AH4339">
            <v>2741.2280208333336</v>
          </cell>
        </row>
        <row r="4340">
          <cell r="A4340">
            <v>8167</v>
          </cell>
          <cell r="B4340" t="str">
            <v>Ротаметр РМ-06 1,5ж</v>
          </cell>
          <cell r="C4340">
            <v>10</v>
          </cell>
          <cell r="D4340" t="str">
            <v>10</v>
          </cell>
          <cell r="E4340" t="str">
            <v>15.02.07</v>
          </cell>
          <cell r="F4340" t="str">
            <v/>
          </cell>
          <cell r="G4340" t="str">
            <v xml:space="preserve">  .  .</v>
          </cell>
          <cell r="H4340">
            <v>46052.63</v>
          </cell>
          <cell r="I4340">
            <v>0</v>
          </cell>
          <cell r="J4340">
            <v>0</v>
          </cell>
          <cell r="K4340">
            <v>46052.63</v>
          </cell>
          <cell r="L4340">
            <v>0</v>
          </cell>
          <cell r="M4340">
            <v>383.77</v>
          </cell>
          <cell r="N4340">
            <v>383.77</v>
          </cell>
          <cell r="O4340">
            <v>2686.39</v>
          </cell>
          <cell r="P4340">
            <v>43366.239999999998</v>
          </cell>
          <cell r="Q4340">
            <v>230.26</v>
          </cell>
          <cell r="R4340">
            <v>123</v>
          </cell>
          <cell r="S4340">
            <v>935</v>
          </cell>
          <cell r="T4340" t="str">
            <v>амортизация (Очистка воды)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43366.239999999998</v>
          </cell>
          <cell r="AB4340">
            <v>1</v>
          </cell>
          <cell r="AC4340">
            <v>0</v>
          </cell>
          <cell r="AD4340">
            <v>0</v>
          </cell>
          <cell r="AE4340">
            <v>46052.63</v>
          </cell>
          <cell r="AF4340">
            <v>2686.39</v>
          </cell>
          <cell r="AG4340">
            <v>383.77191666666664</v>
          </cell>
          <cell r="AH4340">
            <v>383.77191666666664</v>
          </cell>
        </row>
        <row r="4341">
          <cell r="A4341">
            <v>8168</v>
          </cell>
          <cell r="B4341" t="str">
            <v>Ротаметр РМ-06 1,5ж</v>
          </cell>
          <cell r="C4341">
            <v>10</v>
          </cell>
          <cell r="D4341" t="str">
            <v>10</v>
          </cell>
          <cell r="E4341" t="str">
            <v>15.02.07</v>
          </cell>
          <cell r="F4341" t="str">
            <v/>
          </cell>
          <cell r="G4341" t="str">
            <v xml:space="preserve">  .  .</v>
          </cell>
          <cell r="H4341">
            <v>46052.63</v>
          </cell>
          <cell r="I4341">
            <v>0</v>
          </cell>
          <cell r="J4341">
            <v>0</v>
          </cell>
          <cell r="K4341">
            <v>46052.63</v>
          </cell>
          <cell r="L4341">
            <v>0</v>
          </cell>
          <cell r="M4341">
            <v>383.77</v>
          </cell>
          <cell r="N4341">
            <v>383.77</v>
          </cell>
          <cell r="O4341">
            <v>2686.39</v>
          </cell>
          <cell r="P4341">
            <v>43366.239999999998</v>
          </cell>
          <cell r="Q4341">
            <v>230.26</v>
          </cell>
          <cell r="R4341">
            <v>123</v>
          </cell>
          <cell r="S4341">
            <v>935</v>
          </cell>
          <cell r="T4341" t="str">
            <v>амортизация (Очистка воды)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43366.239999999998</v>
          </cell>
          <cell r="AB4341">
            <v>1</v>
          </cell>
          <cell r="AC4341">
            <v>0</v>
          </cell>
          <cell r="AD4341">
            <v>0</v>
          </cell>
          <cell r="AE4341">
            <v>46052.63</v>
          </cell>
          <cell r="AF4341">
            <v>2686.39</v>
          </cell>
          <cell r="AG4341">
            <v>383.77191666666664</v>
          </cell>
          <cell r="AH4341">
            <v>383.77191666666664</v>
          </cell>
        </row>
        <row r="4342">
          <cell r="A4342">
            <v>8169</v>
          </cell>
          <cell r="B4342" t="str">
            <v>Электроколорифер КЭВ 42м</v>
          </cell>
          <cell r="C4342">
            <v>16.100000000000001</v>
          </cell>
          <cell r="D4342" t="str">
            <v>6</v>
          </cell>
          <cell r="E4342" t="str">
            <v>15.02.07</v>
          </cell>
          <cell r="F4342" t="str">
            <v/>
          </cell>
          <cell r="G4342" t="str">
            <v xml:space="preserve">  .  .</v>
          </cell>
          <cell r="H4342">
            <v>72017.539999999994</v>
          </cell>
          <cell r="I4342">
            <v>0</v>
          </cell>
          <cell r="J4342">
            <v>0</v>
          </cell>
          <cell r="K4342">
            <v>72017.539999999994</v>
          </cell>
          <cell r="L4342">
            <v>0</v>
          </cell>
          <cell r="M4342">
            <v>966.24</v>
          </cell>
          <cell r="N4342">
            <v>966.24</v>
          </cell>
          <cell r="O4342">
            <v>7729.92</v>
          </cell>
          <cell r="P4342">
            <v>64287.62</v>
          </cell>
          <cell r="Q4342">
            <v>360.09</v>
          </cell>
          <cell r="R4342">
            <v>123</v>
          </cell>
          <cell r="S4342">
            <v>924</v>
          </cell>
          <cell r="T4342" t="str">
            <v>для собст. нужд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64287.62</v>
          </cell>
          <cell r="AB4342">
            <v>1</v>
          </cell>
          <cell r="AC4342">
            <v>0</v>
          </cell>
          <cell r="AD4342">
            <v>0</v>
          </cell>
          <cell r="AE4342">
            <v>72017.539999999994</v>
          </cell>
          <cell r="AF4342">
            <v>7729.92</v>
          </cell>
          <cell r="AG4342">
            <v>966.23532833333331</v>
          </cell>
          <cell r="AH4342">
            <v>966.23532833333331</v>
          </cell>
        </row>
        <row r="4343">
          <cell r="A4343">
            <v>8170</v>
          </cell>
          <cell r="B4343" t="str">
            <v>Сварочный аппарат с насадками d 90-315</v>
          </cell>
          <cell r="C4343">
            <v>10</v>
          </cell>
          <cell r="D4343" t="str">
            <v>10</v>
          </cell>
          <cell r="E4343" t="str">
            <v>28.02.07</v>
          </cell>
          <cell r="F4343" t="str">
            <v/>
          </cell>
          <cell r="G4343" t="str">
            <v xml:space="preserve">  .  .</v>
          </cell>
          <cell r="H4343">
            <v>1062201.75</v>
          </cell>
          <cell r="I4343">
            <v>0</v>
          </cell>
          <cell r="J4343">
            <v>0</v>
          </cell>
          <cell r="K4343">
            <v>1062201.75</v>
          </cell>
          <cell r="L4343">
            <v>0</v>
          </cell>
          <cell r="M4343">
            <v>8851.68</v>
          </cell>
          <cell r="N4343">
            <v>8851.68</v>
          </cell>
          <cell r="O4343">
            <v>70813.440000000002</v>
          </cell>
          <cell r="P4343">
            <v>991388.31</v>
          </cell>
          <cell r="Q4343">
            <v>5311.01</v>
          </cell>
          <cell r="R4343">
            <v>123</v>
          </cell>
          <cell r="S4343">
            <v>935</v>
          </cell>
          <cell r="T4343" t="str">
            <v>Амортизация (водопровод)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991388.31</v>
          </cell>
          <cell r="AB4343">
            <v>1</v>
          </cell>
          <cell r="AC4343">
            <v>0</v>
          </cell>
          <cell r="AD4343">
            <v>0</v>
          </cell>
          <cell r="AE4343">
            <v>1062201.75</v>
          </cell>
          <cell r="AF4343">
            <v>70813.440000000002</v>
          </cell>
          <cell r="AG4343">
            <v>8851.6812499999996</v>
          </cell>
          <cell r="AH4343">
            <v>8851.6812499999996</v>
          </cell>
        </row>
        <row r="4344">
          <cell r="A4344">
            <v>8171</v>
          </cell>
          <cell r="B4344" t="str">
            <v>Сварочный аппарат с насадками  d 180-500</v>
          </cell>
          <cell r="C4344">
            <v>10</v>
          </cell>
          <cell r="D4344" t="str">
            <v>10</v>
          </cell>
          <cell r="E4344" t="str">
            <v>28.02.07</v>
          </cell>
          <cell r="F4344" t="str">
            <v/>
          </cell>
          <cell r="G4344" t="str">
            <v xml:space="preserve">  .  .</v>
          </cell>
          <cell r="H4344">
            <v>1387569.3</v>
          </cell>
          <cell r="I4344">
            <v>0</v>
          </cell>
          <cell r="J4344">
            <v>0</v>
          </cell>
          <cell r="K4344">
            <v>1387569.3</v>
          </cell>
          <cell r="L4344">
            <v>0</v>
          </cell>
          <cell r="M4344">
            <v>11563.08</v>
          </cell>
          <cell r="N4344">
            <v>11563.08</v>
          </cell>
          <cell r="O4344">
            <v>92504.639999999999</v>
          </cell>
          <cell r="P4344">
            <v>1295064.6599999999</v>
          </cell>
          <cell r="Q4344">
            <v>6937.85</v>
          </cell>
          <cell r="R4344">
            <v>123</v>
          </cell>
          <cell r="S4344">
            <v>935</v>
          </cell>
          <cell r="T4344" t="str">
            <v>Амортизация (водопровод)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1295064.6599999999</v>
          </cell>
          <cell r="AB4344">
            <v>1</v>
          </cell>
          <cell r="AC4344">
            <v>0</v>
          </cell>
          <cell r="AD4344">
            <v>0</v>
          </cell>
          <cell r="AE4344">
            <v>1387569.3</v>
          </cell>
          <cell r="AF4344">
            <v>92504.639999999999</v>
          </cell>
          <cell r="AG4344">
            <v>11563.077499999999</v>
          </cell>
          <cell r="AH4344">
            <v>11563.077499999999</v>
          </cell>
        </row>
        <row r="4345">
          <cell r="A4345">
            <v>8172</v>
          </cell>
          <cell r="B4345" t="str">
            <v>Генератор 7,5 кВ</v>
          </cell>
          <cell r="C4345">
            <v>8</v>
          </cell>
          <cell r="D4345" t="str">
            <v>13</v>
          </cell>
          <cell r="E4345" t="str">
            <v>28.02.07</v>
          </cell>
          <cell r="F4345" t="str">
            <v/>
          </cell>
          <cell r="G4345" t="str">
            <v xml:space="preserve">  .  .</v>
          </cell>
          <cell r="H4345">
            <v>392982.46</v>
          </cell>
          <cell r="I4345">
            <v>0</v>
          </cell>
          <cell r="J4345">
            <v>0</v>
          </cell>
          <cell r="K4345">
            <v>392982.46</v>
          </cell>
          <cell r="L4345">
            <v>0</v>
          </cell>
          <cell r="M4345">
            <v>2619.88</v>
          </cell>
          <cell r="N4345">
            <v>2619.88</v>
          </cell>
          <cell r="O4345">
            <v>20959.04</v>
          </cell>
          <cell r="P4345">
            <v>372023.42</v>
          </cell>
          <cell r="Q4345">
            <v>1964.91</v>
          </cell>
          <cell r="R4345">
            <v>123</v>
          </cell>
          <cell r="S4345">
            <v>935</v>
          </cell>
          <cell r="T4345" t="str">
            <v>Амортизация (водопровод)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372023.42</v>
          </cell>
          <cell r="AB4345">
            <v>1</v>
          </cell>
          <cell r="AC4345">
            <v>0</v>
          </cell>
          <cell r="AD4345">
            <v>0</v>
          </cell>
          <cell r="AE4345">
            <v>392982.46</v>
          </cell>
          <cell r="AF4345">
            <v>20959.04</v>
          </cell>
          <cell r="AG4345">
            <v>2619.8830666666668</v>
          </cell>
          <cell r="AH4345">
            <v>2619.8830666666668</v>
          </cell>
        </row>
        <row r="4346">
          <cell r="A4346">
            <v>8173</v>
          </cell>
          <cell r="B4346" t="str">
            <v>Генератор 10,0 кВ</v>
          </cell>
          <cell r="C4346">
            <v>8</v>
          </cell>
          <cell r="D4346" t="str">
            <v>13</v>
          </cell>
          <cell r="E4346" t="str">
            <v>28.02.07</v>
          </cell>
          <cell r="F4346" t="str">
            <v/>
          </cell>
          <cell r="G4346" t="str">
            <v xml:space="preserve">  .  .</v>
          </cell>
          <cell r="H4346">
            <v>561403.51</v>
          </cell>
          <cell r="I4346">
            <v>0</v>
          </cell>
          <cell r="J4346">
            <v>0</v>
          </cell>
          <cell r="K4346">
            <v>561403.51</v>
          </cell>
          <cell r="L4346">
            <v>0</v>
          </cell>
          <cell r="M4346">
            <v>3742.69</v>
          </cell>
          <cell r="N4346">
            <v>3742.69</v>
          </cell>
          <cell r="O4346">
            <v>29941.52</v>
          </cell>
          <cell r="P4346">
            <v>531461.99</v>
          </cell>
          <cell r="Q4346">
            <v>2807.02</v>
          </cell>
          <cell r="R4346">
            <v>123</v>
          </cell>
          <cell r="S4346">
            <v>935</v>
          </cell>
          <cell r="T4346" t="str">
            <v>Амортизация (водопровод)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531461.99</v>
          </cell>
          <cell r="AB4346">
            <v>1</v>
          </cell>
          <cell r="AC4346">
            <v>0</v>
          </cell>
          <cell r="AD4346">
            <v>0</v>
          </cell>
          <cell r="AE4346">
            <v>561403.51</v>
          </cell>
          <cell r="AF4346">
            <v>29941.52</v>
          </cell>
          <cell r="AG4346">
            <v>3742.6900666666666</v>
          </cell>
          <cell r="AH4346">
            <v>3742.6900666666666</v>
          </cell>
        </row>
        <row r="4347">
          <cell r="A4347">
            <v>8175</v>
          </cell>
          <cell r="B4347" t="str">
            <v>Теплосчетчик ДУ 20 мм</v>
          </cell>
          <cell r="C4347">
            <v>15</v>
          </cell>
          <cell r="D4347" t="str">
            <v>7</v>
          </cell>
          <cell r="E4347" t="str">
            <v>31.12.06</v>
          </cell>
          <cell r="F4347" t="str">
            <v>комплект</v>
          </cell>
          <cell r="G4347" t="str">
            <v xml:space="preserve">  .  .</v>
          </cell>
          <cell r="H4347">
            <v>208695.65</v>
          </cell>
          <cell r="I4347">
            <v>0</v>
          </cell>
          <cell r="J4347">
            <v>0</v>
          </cell>
          <cell r="K4347">
            <v>208695.65</v>
          </cell>
          <cell r="L4347">
            <v>0</v>
          </cell>
          <cell r="M4347">
            <v>2608.6999999999998</v>
          </cell>
          <cell r="N4347">
            <v>2608.6999999999998</v>
          </cell>
          <cell r="O4347">
            <v>26087</v>
          </cell>
          <cell r="P4347">
            <v>182608.65</v>
          </cell>
          <cell r="Q4347">
            <v>1043.48</v>
          </cell>
          <cell r="R4347">
            <v>123</v>
          </cell>
          <cell r="S4347">
            <v>935</v>
          </cell>
          <cell r="T4347" t="str">
            <v>Амортизация Подъем воды</v>
          </cell>
          <cell r="U4347">
            <v>175000</v>
          </cell>
          <cell r="V4347">
            <v>10</v>
          </cell>
          <cell r="W4347">
            <v>1</v>
          </cell>
          <cell r="X4347">
            <v>9</v>
          </cell>
          <cell r="Y4347">
            <v>10</v>
          </cell>
          <cell r="Z4347">
            <v>17500</v>
          </cell>
          <cell r="AA4347">
            <v>157500</v>
          </cell>
          <cell r="AB4347">
            <v>0.86250021562505397</v>
          </cell>
          <cell r="AC4347">
            <v>-28695.6068749892</v>
          </cell>
          <cell r="AD4347">
            <v>-3586.9568749892169</v>
          </cell>
          <cell r="AE4347">
            <v>180000.04312501079</v>
          </cell>
          <cell r="AF4347">
            <v>22500.043125010783</v>
          </cell>
          <cell r="AG4347">
            <v>2250.0005390626347</v>
          </cell>
          <cell r="AH4347">
            <v>1458.3333333333333</v>
          </cell>
        </row>
        <row r="4348">
          <cell r="A4348">
            <v>8176</v>
          </cell>
          <cell r="B4348" t="str">
            <v>Теплосчетчик ДУ 50 мм</v>
          </cell>
          <cell r="C4348">
            <v>15</v>
          </cell>
          <cell r="D4348" t="str">
            <v>7</v>
          </cell>
          <cell r="E4348" t="str">
            <v>31.12.06</v>
          </cell>
          <cell r="F4348" t="str">
            <v>комплект</v>
          </cell>
          <cell r="G4348" t="str">
            <v xml:space="preserve">  .  .</v>
          </cell>
          <cell r="H4348">
            <v>312173.90999999997</v>
          </cell>
          <cell r="I4348">
            <v>0</v>
          </cell>
          <cell r="J4348">
            <v>0</v>
          </cell>
          <cell r="K4348">
            <v>312173.90999999997</v>
          </cell>
          <cell r="L4348">
            <v>0</v>
          </cell>
          <cell r="M4348">
            <v>3902.17</v>
          </cell>
          <cell r="N4348">
            <v>3902.17</v>
          </cell>
          <cell r="O4348">
            <v>39021.699999999997</v>
          </cell>
          <cell r="P4348">
            <v>273152.21000000002</v>
          </cell>
          <cell r="Q4348">
            <v>1560.87</v>
          </cell>
          <cell r="R4348">
            <v>123</v>
          </cell>
          <cell r="S4348">
            <v>935</v>
          </cell>
          <cell r="T4348" t="str">
            <v>Амортизация Перекачка сточной жидкости</v>
          </cell>
          <cell r="U4348">
            <v>332000</v>
          </cell>
          <cell r="V4348">
            <v>7</v>
          </cell>
          <cell r="W4348">
            <v>1</v>
          </cell>
          <cell r="X4348">
            <v>6</v>
          </cell>
          <cell r="Y4348">
            <v>14.285714285714285</v>
          </cell>
          <cell r="Z4348">
            <v>47428.571428571428</v>
          </cell>
          <cell r="AA4348">
            <v>284571.42857142858</v>
          </cell>
          <cell r="AB4348">
            <v>1.0418053310695474</v>
          </cell>
          <cell r="AC4348">
            <v>13050.533658825094</v>
          </cell>
          <cell r="AD4348">
            <v>1631.3150873965569</v>
          </cell>
          <cell r="AE4348">
            <v>325224.44365882507</v>
          </cell>
          <cell r="AF4348">
            <v>40653.015087396554</v>
          </cell>
          <cell r="AG4348">
            <v>4065.3055457353134</v>
          </cell>
          <cell r="AH4348">
            <v>3952.3809523809523</v>
          </cell>
        </row>
        <row r="4349">
          <cell r="A4349">
            <v>8177</v>
          </cell>
          <cell r="B4349" t="str">
            <v>Эл.двигатель ВАН 118/23 400кВт</v>
          </cell>
          <cell r="C4349">
            <v>10</v>
          </cell>
          <cell r="D4349" t="str">
            <v>10</v>
          </cell>
          <cell r="E4349" t="str">
            <v>19.03.07</v>
          </cell>
          <cell r="F4349" t="str">
            <v/>
          </cell>
          <cell r="G4349" t="str">
            <v xml:space="preserve">  .  .</v>
          </cell>
          <cell r="H4349">
            <v>2898245.61</v>
          </cell>
          <cell r="I4349">
            <v>0</v>
          </cell>
          <cell r="J4349">
            <v>0</v>
          </cell>
          <cell r="K4349">
            <v>2898245.61</v>
          </cell>
          <cell r="L4349">
            <v>0</v>
          </cell>
          <cell r="M4349">
            <v>24152.05</v>
          </cell>
          <cell r="N4349">
            <v>24152.05</v>
          </cell>
          <cell r="O4349">
            <v>169064.35</v>
          </cell>
          <cell r="P4349">
            <v>2729181.26</v>
          </cell>
          <cell r="Q4349">
            <v>14491.23</v>
          </cell>
          <cell r="R4349">
            <v>123</v>
          </cell>
          <cell r="S4349">
            <v>935</v>
          </cell>
          <cell r="T4349" t="str">
            <v>Амортизация Перекачка сточной жидкости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2729181.26</v>
          </cell>
          <cell r="AB4349">
            <v>1</v>
          </cell>
          <cell r="AC4349">
            <v>0</v>
          </cell>
          <cell r="AD4349">
            <v>0</v>
          </cell>
          <cell r="AE4349">
            <v>2898245.61</v>
          </cell>
          <cell r="AF4349">
            <v>169064.35</v>
          </cell>
          <cell r="AG4349">
            <v>24152.046749999998</v>
          </cell>
          <cell r="AH4349">
            <v>24152.046749999998</v>
          </cell>
        </row>
        <row r="4350">
          <cell r="A4350">
            <v>8178</v>
          </cell>
          <cell r="B4350" t="str">
            <v>Модем ZyXEL Prestige</v>
          </cell>
          <cell r="C4350">
            <v>14.3</v>
          </cell>
          <cell r="D4350" t="str">
            <v>7</v>
          </cell>
          <cell r="E4350" t="str">
            <v>10.04.07</v>
          </cell>
          <cell r="F4350" t="str">
            <v>660RT EE ADSL2+Ethernet</v>
          </cell>
          <cell r="G4350" t="str">
            <v xml:space="preserve">  .  .</v>
          </cell>
          <cell r="H4350">
            <v>6684.21</v>
          </cell>
          <cell r="I4350">
            <v>0</v>
          </cell>
          <cell r="J4350">
            <v>0</v>
          </cell>
          <cell r="K4350">
            <v>6684.21</v>
          </cell>
          <cell r="L4350">
            <v>0</v>
          </cell>
          <cell r="M4350">
            <v>79.650000000000006</v>
          </cell>
          <cell r="N4350">
            <v>79.650000000000006</v>
          </cell>
          <cell r="O4350">
            <v>477.9</v>
          </cell>
          <cell r="P4350">
            <v>6206.31</v>
          </cell>
          <cell r="Q4350">
            <v>33.42</v>
          </cell>
          <cell r="R4350">
            <v>123</v>
          </cell>
          <cell r="S4350">
            <v>821.1</v>
          </cell>
          <cell r="T4350" t="str">
            <v>амортизация (канализация)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6206.31</v>
          </cell>
          <cell r="AB4350">
            <v>1</v>
          </cell>
          <cell r="AC4350">
            <v>0</v>
          </cell>
          <cell r="AD4350">
            <v>0</v>
          </cell>
          <cell r="AE4350">
            <v>6684.21</v>
          </cell>
          <cell r="AF4350">
            <v>477.9</v>
          </cell>
          <cell r="AG4350">
            <v>79.653502500000016</v>
          </cell>
          <cell r="AH4350">
            <v>79.653502500000016</v>
          </cell>
        </row>
        <row r="4351">
          <cell r="A4351">
            <v>8179</v>
          </cell>
          <cell r="B4351" t="str">
            <v>Базовая станция SN 258 Plus</v>
          </cell>
          <cell r="C4351">
            <v>20</v>
          </cell>
          <cell r="D4351" t="str">
            <v>5</v>
          </cell>
          <cell r="E4351" t="str">
            <v>10.04.07</v>
          </cell>
          <cell r="F4351" t="str">
            <v>252-379 МГц</v>
          </cell>
          <cell r="G4351" t="str">
            <v xml:space="preserve">  .  .</v>
          </cell>
          <cell r="H4351">
            <v>57192.98</v>
          </cell>
          <cell r="I4351">
            <v>0</v>
          </cell>
          <cell r="J4351">
            <v>0</v>
          </cell>
          <cell r="K4351">
            <v>57192.98</v>
          </cell>
          <cell r="L4351">
            <v>0</v>
          </cell>
          <cell r="M4351">
            <v>953.22</v>
          </cell>
          <cell r="N4351">
            <v>953.22</v>
          </cell>
          <cell r="O4351">
            <v>5719.32</v>
          </cell>
          <cell r="P4351">
            <v>51473.66</v>
          </cell>
          <cell r="Q4351">
            <v>285.95999999999998</v>
          </cell>
          <cell r="R4351">
            <v>123</v>
          </cell>
          <cell r="S4351">
            <v>821.1</v>
          </cell>
          <cell r="T4351" t="str">
            <v>амортизация (канализация)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51473.66</v>
          </cell>
          <cell r="AB4351">
            <v>1</v>
          </cell>
          <cell r="AC4351">
            <v>0</v>
          </cell>
          <cell r="AD4351">
            <v>0</v>
          </cell>
          <cell r="AE4351">
            <v>57192.98</v>
          </cell>
          <cell r="AF4351">
            <v>5719.32</v>
          </cell>
          <cell r="AG4351">
            <v>953.21633333333341</v>
          </cell>
          <cell r="AH4351">
            <v>953.21633333333341</v>
          </cell>
        </row>
        <row r="4352">
          <cell r="A4352">
            <v>8180</v>
          </cell>
          <cell r="B4352" t="str">
            <v>Абонентская станция LINE-258 PLUS</v>
          </cell>
          <cell r="C4352">
            <v>20</v>
          </cell>
          <cell r="D4352" t="str">
            <v>5</v>
          </cell>
          <cell r="E4352" t="str">
            <v>10.04.07</v>
          </cell>
          <cell r="F4352" t="str">
            <v/>
          </cell>
          <cell r="G4352" t="str">
            <v xml:space="preserve">  .  .</v>
          </cell>
          <cell r="H4352">
            <v>100701.75</v>
          </cell>
          <cell r="I4352">
            <v>0</v>
          </cell>
          <cell r="J4352">
            <v>0</v>
          </cell>
          <cell r="K4352">
            <v>100701.75</v>
          </cell>
          <cell r="L4352">
            <v>0</v>
          </cell>
          <cell r="M4352">
            <v>1678.36</v>
          </cell>
          <cell r="N4352">
            <v>1678.36</v>
          </cell>
          <cell r="O4352">
            <v>10070.16</v>
          </cell>
          <cell r="P4352">
            <v>90631.59</v>
          </cell>
          <cell r="Q4352">
            <v>503.51</v>
          </cell>
          <cell r="R4352">
            <v>123</v>
          </cell>
          <cell r="S4352">
            <v>821.1</v>
          </cell>
          <cell r="T4352" t="str">
            <v>Амортизация Водопровод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90631.59</v>
          </cell>
          <cell r="AB4352">
            <v>1</v>
          </cell>
          <cell r="AC4352">
            <v>0</v>
          </cell>
          <cell r="AD4352">
            <v>0</v>
          </cell>
          <cell r="AE4352">
            <v>100701.75</v>
          </cell>
          <cell r="AF4352">
            <v>10070.16</v>
          </cell>
          <cell r="AG4352">
            <v>1678.3625</v>
          </cell>
          <cell r="AH4352">
            <v>1678.3625</v>
          </cell>
        </row>
        <row r="4353">
          <cell r="A4353">
            <v>8181</v>
          </cell>
          <cell r="B4353" t="str">
            <v>Установка по изготовлению бетонитов</v>
          </cell>
          <cell r="C4353">
            <v>20</v>
          </cell>
          <cell r="D4353" t="str">
            <v>5</v>
          </cell>
          <cell r="E4353" t="str">
            <v>10.04.07</v>
          </cell>
          <cell r="F4353" t="str">
            <v/>
          </cell>
          <cell r="G4353" t="str">
            <v xml:space="preserve">  .  .</v>
          </cell>
          <cell r="H4353">
            <v>175438.6</v>
          </cell>
          <cell r="I4353">
            <v>0</v>
          </cell>
          <cell r="J4353">
            <v>0</v>
          </cell>
          <cell r="K4353">
            <v>175438.6</v>
          </cell>
          <cell r="L4353">
            <v>0</v>
          </cell>
          <cell r="M4353">
            <v>2923.98</v>
          </cell>
          <cell r="N4353">
            <v>2923.98</v>
          </cell>
          <cell r="O4353">
            <v>17543.88</v>
          </cell>
          <cell r="P4353">
            <v>157894.72</v>
          </cell>
          <cell r="Q4353">
            <v>877.19</v>
          </cell>
          <cell r="R4353">
            <v>123</v>
          </cell>
          <cell r="S4353">
            <v>924</v>
          </cell>
          <cell r="T4353" t="str">
            <v>для собст. нужд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157894.72</v>
          </cell>
          <cell r="AB4353">
            <v>1</v>
          </cell>
          <cell r="AC4353">
            <v>0</v>
          </cell>
          <cell r="AD4353">
            <v>0</v>
          </cell>
          <cell r="AE4353">
            <v>175438.6</v>
          </cell>
          <cell r="AF4353">
            <v>17543.88</v>
          </cell>
          <cell r="AG4353">
            <v>2923.9766666666669</v>
          </cell>
          <cell r="AH4353">
            <v>2923.9766666666669</v>
          </cell>
        </row>
        <row r="4354">
          <cell r="A4354">
            <v>8182</v>
          </cell>
          <cell r="B4354" t="str">
            <v>Стол руководителя</v>
          </cell>
          <cell r="C4354">
            <v>8</v>
          </cell>
          <cell r="D4354" t="str">
            <v>13</v>
          </cell>
          <cell r="E4354" t="str">
            <v>16.04.07</v>
          </cell>
          <cell r="F4354" t="str">
            <v/>
          </cell>
          <cell r="G4354" t="str">
            <v xml:space="preserve">  .  .</v>
          </cell>
          <cell r="H4354">
            <v>129481.58</v>
          </cell>
          <cell r="I4354">
            <v>0</v>
          </cell>
          <cell r="J4354">
            <v>0</v>
          </cell>
          <cell r="K4354">
            <v>129481.58</v>
          </cell>
          <cell r="L4354">
            <v>0</v>
          </cell>
          <cell r="M4354">
            <v>863.21</v>
          </cell>
          <cell r="N4354">
            <v>863.21</v>
          </cell>
          <cell r="O4354">
            <v>5179.26</v>
          </cell>
          <cell r="P4354">
            <v>124302.32</v>
          </cell>
          <cell r="Q4354">
            <v>647.41</v>
          </cell>
          <cell r="R4354">
            <v>125</v>
          </cell>
          <cell r="S4354">
            <v>821.1</v>
          </cell>
          <cell r="T4354" t="str">
            <v>Амортизация Водопровод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124302.32</v>
          </cell>
          <cell r="AB4354">
            <v>1</v>
          </cell>
          <cell r="AC4354">
            <v>0</v>
          </cell>
          <cell r="AD4354">
            <v>0</v>
          </cell>
          <cell r="AE4354">
            <v>129481.58</v>
          </cell>
          <cell r="AF4354">
            <v>5179.26</v>
          </cell>
          <cell r="AG4354">
            <v>863.21053333333339</v>
          </cell>
          <cell r="AH4354">
            <v>863.21053333333339</v>
          </cell>
        </row>
        <row r="4355">
          <cell r="A4355">
            <v>8183</v>
          </cell>
          <cell r="B4355" t="str">
            <v>Стол приставка</v>
          </cell>
          <cell r="C4355">
            <v>8</v>
          </cell>
          <cell r="D4355" t="str">
            <v>13</v>
          </cell>
          <cell r="E4355" t="str">
            <v>16.04.07</v>
          </cell>
          <cell r="F4355" t="str">
            <v/>
          </cell>
          <cell r="G4355" t="str">
            <v xml:space="preserve">  .  .</v>
          </cell>
          <cell r="H4355">
            <v>50904.39</v>
          </cell>
          <cell r="I4355">
            <v>0</v>
          </cell>
          <cell r="J4355">
            <v>0</v>
          </cell>
          <cell r="K4355">
            <v>50904.39</v>
          </cell>
          <cell r="L4355">
            <v>0</v>
          </cell>
          <cell r="M4355">
            <v>339.36</v>
          </cell>
          <cell r="N4355">
            <v>339.36</v>
          </cell>
          <cell r="O4355">
            <v>2036.16</v>
          </cell>
          <cell r="P4355">
            <v>48868.23</v>
          </cell>
          <cell r="Q4355">
            <v>254.52</v>
          </cell>
          <cell r="R4355">
            <v>125</v>
          </cell>
          <cell r="S4355">
            <v>821.1</v>
          </cell>
          <cell r="T4355" t="str">
            <v>амортизация (канализация)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48868.23</v>
          </cell>
          <cell r="AB4355">
            <v>1</v>
          </cell>
          <cell r="AC4355">
            <v>0</v>
          </cell>
          <cell r="AD4355">
            <v>0</v>
          </cell>
          <cell r="AE4355">
            <v>50904.39</v>
          </cell>
          <cell r="AF4355">
            <v>2036.16</v>
          </cell>
          <cell r="AG4355">
            <v>339.36259999999999</v>
          </cell>
          <cell r="AH4355">
            <v>339.36259999999999</v>
          </cell>
        </row>
        <row r="4356">
          <cell r="A4356">
            <v>8184</v>
          </cell>
          <cell r="B4356" t="str">
            <v>Тумба мобильная</v>
          </cell>
          <cell r="C4356">
            <v>8</v>
          </cell>
          <cell r="D4356" t="str">
            <v>13</v>
          </cell>
          <cell r="E4356" t="str">
            <v>16.04.07</v>
          </cell>
          <cell r="F4356" t="str">
            <v/>
          </cell>
          <cell r="G4356" t="str">
            <v xml:space="preserve">  .  .</v>
          </cell>
          <cell r="H4356">
            <v>49700</v>
          </cell>
          <cell r="I4356">
            <v>0</v>
          </cell>
          <cell r="J4356">
            <v>0</v>
          </cell>
          <cell r="K4356">
            <v>49700</v>
          </cell>
          <cell r="L4356">
            <v>0</v>
          </cell>
          <cell r="M4356">
            <v>331.33</v>
          </cell>
          <cell r="N4356">
            <v>331.33</v>
          </cell>
          <cell r="O4356">
            <v>1987.98</v>
          </cell>
          <cell r="P4356">
            <v>47712.02</v>
          </cell>
          <cell r="Q4356">
            <v>248.5</v>
          </cell>
          <cell r="R4356">
            <v>125</v>
          </cell>
          <cell r="S4356">
            <v>821.1</v>
          </cell>
          <cell r="T4356" t="str">
            <v>Амортизация Водопровод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47712.02</v>
          </cell>
          <cell r="AB4356">
            <v>1</v>
          </cell>
          <cell r="AC4356">
            <v>0</v>
          </cell>
          <cell r="AD4356">
            <v>0</v>
          </cell>
          <cell r="AE4356">
            <v>49700</v>
          </cell>
          <cell r="AF4356">
            <v>1987.98</v>
          </cell>
          <cell r="AG4356">
            <v>331.33333333333331</v>
          </cell>
          <cell r="AH4356">
            <v>331.33333333333331</v>
          </cell>
        </row>
        <row r="4357">
          <cell r="A4357">
            <v>8185</v>
          </cell>
          <cell r="B4357" t="str">
            <v>Тумба под телефоны</v>
          </cell>
          <cell r="C4357">
            <v>8</v>
          </cell>
          <cell r="D4357" t="str">
            <v>13</v>
          </cell>
          <cell r="E4357" t="str">
            <v>16.04.07</v>
          </cell>
          <cell r="F4357" t="str">
            <v/>
          </cell>
          <cell r="G4357" t="str">
            <v xml:space="preserve">  .  .</v>
          </cell>
          <cell r="H4357">
            <v>60650</v>
          </cell>
          <cell r="I4357">
            <v>0</v>
          </cell>
          <cell r="J4357">
            <v>0</v>
          </cell>
          <cell r="K4357">
            <v>60650</v>
          </cell>
          <cell r="L4357">
            <v>0</v>
          </cell>
          <cell r="M4357">
            <v>404.33</v>
          </cell>
          <cell r="N4357">
            <v>404.33</v>
          </cell>
          <cell r="O4357">
            <v>2425.98</v>
          </cell>
          <cell r="P4357">
            <v>58224.02</v>
          </cell>
          <cell r="Q4357">
            <v>303.25</v>
          </cell>
          <cell r="R4357">
            <v>125</v>
          </cell>
          <cell r="S4357">
            <v>821.1</v>
          </cell>
          <cell r="T4357" t="str">
            <v>амортизация (канализация)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58224.02</v>
          </cell>
          <cell r="AB4357">
            <v>1</v>
          </cell>
          <cell r="AC4357">
            <v>0</v>
          </cell>
          <cell r="AD4357">
            <v>0</v>
          </cell>
          <cell r="AE4357">
            <v>60650</v>
          </cell>
          <cell r="AF4357">
            <v>2425.98</v>
          </cell>
          <cell r="AG4357">
            <v>404.33333333333331</v>
          </cell>
          <cell r="AH4357">
            <v>404.33333333333331</v>
          </cell>
        </row>
        <row r="4358">
          <cell r="A4358">
            <v>8186</v>
          </cell>
          <cell r="B4358" t="str">
            <v>Стол</v>
          </cell>
          <cell r="C4358">
            <v>8</v>
          </cell>
          <cell r="D4358" t="str">
            <v>13</v>
          </cell>
          <cell r="E4358" t="str">
            <v>16.04.07</v>
          </cell>
          <cell r="F4358" t="str">
            <v/>
          </cell>
          <cell r="G4358" t="str">
            <v xml:space="preserve">  .  .</v>
          </cell>
          <cell r="H4358">
            <v>100087.72</v>
          </cell>
          <cell r="I4358">
            <v>0</v>
          </cell>
          <cell r="J4358">
            <v>0</v>
          </cell>
          <cell r="K4358">
            <v>100087.72</v>
          </cell>
          <cell r="L4358">
            <v>0</v>
          </cell>
          <cell r="M4358">
            <v>667.25</v>
          </cell>
          <cell r="N4358">
            <v>667.25</v>
          </cell>
          <cell r="O4358">
            <v>4003.5</v>
          </cell>
          <cell r="P4358">
            <v>96084.22</v>
          </cell>
          <cell r="Q4358">
            <v>500.44</v>
          </cell>
          <cell r="R4358">
            <v>125</v>
          </cell>
          <cell r="S4358">
            <v>821.1</v>
          </cell>
          <cell r="T4358" t="str">
            <v>Амортизация Водопровод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96084.22</v>
          </cell>
          <cell r="AB4358">
            <v>1</v>
          </cell>
          <cell r="AC4358">
            <v>0</v>
          </cell>
          <cell r="AD4358">
            <v>0</v>
          </cell>
          <cell r="AE4358">
            <v>100087.72</v>
          </cell>
          <cell r="AF4358">
            <v>4003.5</v>
          </cell>
          <cell r="AG4358">
            <v>667.25146666666672</v>
          </cell>
          <cell r="AH4358">
            <v>667.25146666666672</v>
          </cell>
        </row>
        <row r="4359">
          <cell r="A4359">
            <v>8187</v>
          </cell>
          <cell r="B4359" t="str">
            <v>Кресло</v>
          </cell>
          <cell r="C4359">
            <v>8</v>
          </cell>
          <cell r="D4359" t="str">
            <v>13</v>
          </cell>
          <cell r="E4359" t="str">
            <v>16.04.07</v>
          </cell>
          <cell r="F4359" t="str">
            <v/>
          </cell>
          <cell r="G4359" t="str">
            <v xml:space="preserve">  .  .</v>
          </cell>
          <cell r="H4359">
            <v>28358.77</v>
          </cell>
          <cell r="I4359">
            <v>0</v>
          </cell>
          <cell r="J4359">
            <v>0</v>
          </cell>
          <cell r="K4359">
            <v>28358.77</v>
          </cell>
          <cell r="L4359">
            <v>0</v>
          </cell>
          <cell r="M4359">
            <v>189.06</v>
          </cell>
          <cell r="N4359">
            <v>189.06</v>
          </cell>
          <cell r="O4359">
            <v>1134.3599999999999</v>
          </cell>
          <cell r="P4359">
            <v>27224.41</v>
          </cell>
          <cell r="Q4359">
            <v>141.79</v>
          </cell>
          <cell r="R4359">
            <v>125</v>
          </cell>
          <cell r="S4359">
            <v>821.1</v>
          </cell>
          <cell r="T4359" t="str">
            <v>амортизация (канализация)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27224.41</v>
          </cell>
          <cell r="AB4359">
            <v>1</v>
          </cell>
          <cell r="AC4359">
            <v>0</v>
          </cell>
          <cell r="AD4359">
            <v>0</v>
          </cell>
          <cell r="AE4359">
            <v>28358.77</v>
          </cell>
          <cell r="AF4359">
            <v>1134.3599999999999</v>
          </cell>
          <cell r="AG4359">
            <v>189.05846666666665</v>
          </cell>
          <cell r="AH4359">
            <v>189.05846666666665</v>
          </cell>
        </row>
        <row r="4360">
          <cell r="A4360">
            <v>8188</v>
          </cell>
          <cell r="B4360" t="str">
            <v>Кресло</v>
          </cell>
          <cell r="C4360">
            <v>8</v>
          </cell>
          <cell r="D4360" t="str">
            <v>13</v>
          </cell>
          <cell r="E4360" t="str">
            <v>16.04.07</v>
          </cell>
          <cell r="F4360" t="str">
            <v/>
          </cell>
          <cell r="G4360" t="str">
            <v xml:space="preserve">  .  .</v>
          </cell>
          <cell r="H4360">
            <v>11754.39</v>
          </cell>
          <cell r="I4360">
            <v>0</v>
          </cell>
          <cell r="J4360">
            <v>0</v>
          </cell>
          <cell r="K4360">
            <v>11754.39</v>
          </cell>
          <cell r="L4360">
            <v>0</v>
          </cell>
          <cell r="M4360">
            <v>78.36</v>
          </cell>
          <cell r="N4360">
            <v>78.36</v>
          </cell>
          <cell r="O4360">
            <v>470.16</v>
          </cell>
          <cell r="P4360">
            <v>11284.23</v>
          </cell>
          <cell r="Q4360">
            <v>58.77</v>
          </cell>
          <cell r="R4360">
            <v>125</v>
          </cell>
          <cell r="S4360">
            <v>821.1</v>
          </cell>
          <cell r="T4360" t="str">
            <v>Амортизация Водопровод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11284.23</v>
          </cell>
          <cell r="AB4360">
            <v>1</v>
          </cell>
          <cell r="AC4360">
            <v>0</v>
          </cell>
          <cell r="AD4360">
            <v>0</v>
          </cell>
          <cell r="AE4360">
            <v>11754.39</v>
          </cell>
          <cell r="AF4360">
            <v>470.16</v>
          </cell>
          <cell r="AG4360">
            <v>78.3626</v>
          </cell>
          <cell r="AH4360">
            <v>78.3626</v>
          </cell>
        </row>
        <row r="4361">
          <cell r="A4361">
            <v>8189</v>
          </cell>
          <cell r="B4361" t="str">
            <v>Кресло</v>
          </cell>
          <cell r="C4361">
            <v>8</v>
          </cell>
          <cell r="D4361" t="str">
            <v>13</v>
          </cell>
          <cell r="E4361" t="str">
            <v>16.04.07</v>
          </cell>
          <cell r="F4361" t="str">
            <v/>
          </cell>
          <cell r="G4361" t="str">
            <v xml:space="preserve">  .  .</v>
          </cell>
          <cell r="H4361">
            <v>11754.39</v>
          </cell>
          <cell r="I4361">
            <v>0</v>
          </cell>
          <cell r="J4361">
            <v>0</v>
          </cell>
          <cell r="K4361">
            <v>11754.39</v>
          </cell>
          <cell r="L4361">
            <v>0</v>
          </cell>
          <cell r="M4361">
            <v>78.36</v>
          </cell>
          <cell r="N4361">
            <v>78.36</v>
          </cell>
          <cell r="O4361">
            <v>470.16</v>
          </cell>
          <cell r="P4361">
            <v>11284.23</v>
          </cell>
          <cell r="Q4361">
            <v>58.77</v>
          </cell>
          <cell r="R4361">
            <v>125</v>
          </cell>
          <cell r="S4361">
            <v>821.1</v>
          </cell>
          <cell r="T4361" t="str">
            <v>амортизация (канализация)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11284.23</v>
          </cell>
          <cell r="AB4361">
            <v>1</v>
          </cell>
          <cell r="AC4361">
            <v>0</v>
          </cell>
          <cell r="AD4361">
            <v>0</v>
          </cell>
          <cell r="AE4361">
            <v>11754.39</v>
          </cell>
          <cell r="AF4361">
            <v>470.16</v>
          </cell>
          <cell r="AG4361">
            <v>78.3626</v>
          </cell>
          <cell r="AH4361">
            <v>78.3626</v>
          </cell>
        </row>
        <row r="4362">
          <cell r="A4362">
            <v>8190</v>
          </cell>
          <cell r="B4362" t="str">
            <v>Стул</v>
          </cell>
          <cell r="C4362">
            <v>8</v>
          </cell>
          <cell r="D4362" t="str">
            <v>13</v>
          </cell>
          <cell r="E4362" t="str">
            <v>16.04.07</v>
          </cell>
          <cell r="F4362" t="str">
            <v/>
          </cell>
          <cell r="G4362" t="str">
            <v xml:space="preserve">  .  .</v>
          </cell>
          <cell r="H4362">
            <v>2208.77</v>
          </cell>
          <cell r="I4362">
            <v>0</v>
          </cell>
          <cell r="J4362">
            <v>0</v>
          </cell>
          <cell r="K4362">
            <v>2208.77</v>
          </cell>
          <cell r="L4362">
            <v>0</v>
          </cell>
          <cell r="M4362">
            <v>14.73</v>
          </cell>
          <cell r="N4362">
            <v>14.73</v>
          </cell>
          <cell r="O4362">
            <v>88.38</v>
          </cell>
          <cell r="P4362">
            <v>2120.39</v>
          </cell>
          <cell r="Q4362">
            <v>11.04</v>
          </cell>
          <cell r="R4362">
            <v>125</v>
          </cell>
          <cell r="S4362">
            <v>821.1</v>
          </cell>
          <cell r="T4362" t="str">
            <v>Амортизация Водопровод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2120.39</v>
          </cell>
          <cell r="AB4362">
            <v>1</v>
          </cell>
          <cell r="AC4362">
            <v>0</v>
          </cell>
          <cell r="AD4362">
            <v>0</v>
          </cell>
          <cell r="AE4362">
            <v>2208.77</v>
          </cell>
          <cell r="AF4362">
            <v>88.38</v>
          </cell>
          <cell r="AG4362">
            <v>14.725133333333332</v>
          </cell>
          <cell r="AH4362">
            <v>14.725133333333332</v>
          </cell>
        </row>
        <row r="4363">
          <cell r="A4363">
            <v>8191</v>
          </cell>
          <cell r="B4363" t="str">
            <v>Стул</v>
          </cell>
          <cell r="C4363">
            <v>8</v>
          </cell>
          <cell r="D4363" t="str">
            <v>13</v>
          </cell>
          <cell r="E4363" t="str">
            <v>16.04.07</v>
          </cell>
          <cell r="F4363" t="str">
            <v/>
          </cell>
          <cell r="G4363" t="str">
            <v xml:space="preserve">  .  .</v>
          </cell>
          <cell r="H4363">
            <v>2208.77</v>
          </cell>
          <cell r="I4363">
            <v>0</v>
          </cell>
          <cell r="J4363">
            <v>0</v>
          </cell>
          <cell r="K4363">
            <v>2208.77</v>
          </cell>
          <cell r="L4363">
            <v>0</v>
          </cell>
          <cell r="M4363">
            <v>14.73</v>
          </cell>
          <cell r="N4363">
            <v>14.73</v>
          </cell>
          <cell r="O4363">
            <v>88.38</v>
          </cell>
          <cell r="P4363">
            <v>2120.39</v>
          </cell>
          <cell r="Q4363">
            <v>11.04</v>
          </cell>
          <cell r="R4363">
            <v>125</v>
          </cell>
          <cell r="S4363">
            <v>821.1</v>
          </cell>
          <cell r="T4363" t="str">
            <v>Амортизация Водопровод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2120.39</v>
          </cell>
          <cell r="AB4363">
            <v>1</v>
          </cell>
          <cell r="AC4363">
            <v>0</v>
          </cell>
          <cell r="AD4363">
            <v>0</v>
          </cell>
          <cell r="AE4363">
            <v>2208.77</v>
          </cell>
          <cell r="AF4363">
            <v>88.38</v>
          </cell>
          <cell r="AG4363">
            <v>14.725133333333332</v>
          </cell>
          <cell r="AH4363">
            <v>14.725133333333332</v>
          </cell>
        </row>
        <row r="4364">
          <cell r="A4364">
            <v>8192</v>
          </cell>
          <cell r="B4364" t="str">
            <v>Стул</v>
          </cell>
          <cell r="C4364">
            <v>8</v>
          </cell>
          <cell r="D4364" t="str">
            <v>13</v>
          </cell>
          <cell r="E4364" t="str">
            <v>16.04.07</v>
          </cell>
          <cell r="F4364" t="str">
            <v/>
          </cell>
          <cell r="G4364" t="str">
            <v xml:space="preserve">  .  .</v>
          </cell>
          <cell r="H4364">
            <v>2208.77</v>
          </cell>
          <cell r="I4364">
            <v>0</v>
          </cell>
          <cell r="J4364">
            <v>0</v>
          </cell>
          <cell r="K4364">
            <v>2208.77</v>
          </cell>
          <cell r="L4364">
            <v>0</v>
          </cell>
          <cell r="M4364">
            <v>14.73</v>
          </cell>
          <cell r="N4364">
            <v>14.73</v>
          </cell>
          <cell r="O4364">
            <v>88.38</v>
          </cell>
          <cell r="P4364">
            <v>2120.39</v>
          </cell>
          <cell r="Q4364">
            <v>11.04</v>
          </cell>
          <cell r="R4364">
            <v>125</v>
          </cell>
          <cell r="S4364">
            <v>821.1</v>
          </cell>
          <cell r="T4364" t="str">
            <v>Амортизация Водопровод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2120.39</v>
          </cell>
          <cell r="AB4364">
            <v>1</v>
          </cell>
          <cell r="AC4364">
            <v>0</v>
          </cell>
          <cell r="AD4364">
            <v>0</v>
          </cell>
          <cell r="AE4364">
            <v>2208.77</v>
          </cell>
          <cell r="AF4364">
            <v>88.38</v>
          </cell>
          <cell r="AG4364">
            <v>14.725133333333332</v>
          </cell>
          <cell r="AH4364">
            <v>14.725133333333332</v>
          </cell>
        </row>
        <row r="4365">
          <cell r="A4365">
            <v>8193</v>
          </cell>
          <cell r="B4365" t="str">
            <v>Стул</v>
          </cell>
          <cell r="C4365">
            <v>8</v>
          </cell>
          <cell r="D4365" t="str">
            <v>13</v>
          </cell>
          <cell r="E4365" t="str">
            <v>16.04.07</v>
          </cell>
          <cell r="F4365" t="str">
            <v/>
          </cell>
          <cell r="G4365" t="str">
            <v xml:space="preserve">  .  .</v>
          </cell>
          <cell r="H4365">
            <v>2208.77</v>
          </cell>
          <cell r="I4365">
            <v>0</v>
          </cell>
          <cell r="J4365">
            <v>0</v>
          </cell>
          <cell r="K4365">
            <v>2208.77</v>
          </cell>
          <cell r="L4365">
            <v>0</v>
          </cell>
          <cell r="M4365">
            <v>14.73</v>
          </cell>
          <cell r="N4365">
            <v>14.73</v>
          </cell>
          <cell r="O4365">
            <v>88.38</v>
          </cell>
          <cell r="P4365">
            <v>2120.39</v>
          </cell>
          <cell r="Q4365">
            <v>11.04</v>
          </cell>
          <cell r="R4365">
            <v>125</v>
          </cell>
          <cell r="S4365">
            <v>821.1</v>
          </cell>
          <cell r="T4365" t="str">
            <v>Амортизация Водопровод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2120.39</v>
          </cell>
          <cell r="AB4365">
            <v>1</v>
          </cell>
          <cell r="AC4365">
            <v>0</v>
          </cell>
          <cell r="AD4365">
            <v>0</v>
          </cell>
          <cell r="AE4365">
            <v>2208.77</v>
          </cell>
          <cell r="AF4365">
            <v>88.38</v>
          </cell>
          <cell r="AG4365">
            <v>14.725133333333332</v>
          </cell>
          <cell r="AH4365">
            <v>14.725133333333332</v>
          </cell>
        </row>
        <row r="4366">
          <cell r="A4366">
            <v>8194</v>
          </cell>
          <cell r="B4366" t="str">
            <v>Стул</v>
          </cell>
          <cell r="C4366">
            <v>8</v>
          </cell>
          <cell r="D4366" t="str">
            <v>13</v>
          </cell>
          <cell r="E4366" t="str">
            <v>16.04.07</v>
          </cell>
          <cell r="F4366" t="str">
            <v/>
          </cell>
          <cell r="G4366" t="str">
            <v xml:space="preserve">  .  .</v>
          </cell>
          <cell r="H4366">
            <v>2208.77</v>
          </cell>
          <cell r="I4366">
            <v>0</v>
          </cell>
          <cell r="J4366">
            <v>0</v>
          </cell>
          <cell r="K4366">
            <v>2208.77</v>
          </cell>
          <cell r="L4366">
            <v>0</v>
          </cell>
          <cell r="M4366">
            <v>14.73</v>
          </cell>
          <cell r="N4366">
            <v>14.73</v>
          </cell>
          <cell r="O4366">
            <v>88.38</v>
          </cell>
          <cell r="P4366">
            <v>2120.39</v>
          </cell>
          <cell r="Q4366">
            <v>11.04</v>
          </cell>
          <cell r="R4366">
            <v>125</v>
          </cell>
          <cell r="S4366">
            <v>821.1</v>
          </cell>
          <cell r="T4366" t="str">
            <v>Амортизация Водопровод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2120.39</v>
          </cell>
          <cell r="AB4366">
            <v>1</v>
          </cell>
          <cell r="AC4366">
            <v>0</v>
          </cell>
          <cell r="AD4366">
            <v>0</v>
          </cell>
          <cell r="AE4366">
            <v>2208.77</v>
          </cell>
          <cell r="AF4366">
            <v>88.38</v>
          </cell>
          <cell r="AG4366">
            <v>14.725133333333332</v>
          </cell>
          <cell r="AH4366">
            <v>14.725133333333332</v>
          </cell>
        </row>
        <row r="4367">
          <cell r="A4367">
            <v>8195</v>
          </cell>
          <cell r="B4367" t="str">
            <v>Стул</v>
          </cell>
          <cell r="C4367">
            <v>8</v>
          </cell>
          <cell r="D4367" t="str">
            <v>13</v>
          </cell>
          <cell r="E4367" t="str">
            <v>16.04.07</v>
          </cell>
          <cell r="F4367" t="str">
            <v/>
          </cell>
          <cell r="G4367" t="str">
            <v xml:space="preserve">  .  .</v>
          </cell>
          <cell r="H4367">
            <v>2208.77</v>
          </cell>
          <cell r="I4367">
            <v>0</v>
          </cell>
          <cell r="J4367">
            <v>0</v>
          </cell>
          <cell r="K4367">
            <v>2208.77</v>
          </cell>
          <cell r="L4367">
            <v>0</v>
          </cell>
          <cell r="M4367">
            <v>14.73</v>
          </cell>
          <cell r="N4367">
            <v>14.73</v>
          </cell>
          <cell r="O4367">
            <v>88.38</v>
          </cell>
          <cell r="P4367">
            <v>2120.39</v>
          </cell>
          <cell r="Q4367">
            <v>11.04</v>
          </cell>
          <cell r="R4367">
            <v>125</v>
          </cell>
          <cell r="S4367">
            <v>821.1</v>
          </cell>
          <cell r="T4367" t="str">
            <v>Амортизация Водопровод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2120.39</v>
          </cell>
          <cell r="AB4367">
            <v>1</v>
          </cell>
          <cell r="AC4367">
            <v>0</v>
          </cell>
          <cell r="AD4367">
            <v>0</v>
          </cell>
          <cell r="AE4367">
            <v>2208.77</v>
          </cell>
          <cell r="AF4367">
            <v>88.38</v>
          </cell>
          <cell r="AG4367">
            <v>14.725133333333332</v>
          </cell>
          <cell r="AH4367">
            <v>14.725133333333332</v>
          </cell>
        </row>
        <row r="4368">
          <cell r="A4368">
            <v>8196</v>
          </cell>
          <cell r="B4368" t="str">
            <v>Стул</v>
          </cell>
          <cell r="C4368">
            <v>8</v>
          </cell>
          <cell r="D4368" t="str">
            <v>13</v>
          </cell>
          <cell r="E4368" t="str">
            <v>16.04.07</v>
          </cell>
          <cell r="F4368" t="str">
            <v/>
          </cell>
          <cell r="G4368" t="str">
            <v xml:space="preserve">  .  .</v>
          </cell>
          <cell r="H4368">
            <v>2208.77</v>
          </cell>
          <cell r="I4368">
            <v>0</v>
          </cell>
          <cell r="J4368">
            <v>0</v>
          </cell>
          <cell r="K4368">
            <v>2208.77</v>
          </cell>
          <cell r="L4368">
            <v>0</v>
          </cell>
          <cell r="M4368">
            <v>14.73</v>
          </cell>
          <cell r="N4368">
            <v>14.73</v>
          </cell>
          <cell r="O4368">
            <v>88.38</v>
          </cell>
          <cell r="P4368">
            <v>2120.39</v>
          </cell>
          <cell r="Q4368">
            <v>11.04</v>
          </cell>
          <cell r="R4368">
            <v>125</v>
          </cell>
          <cell r="S4368">
            <v>821.1</v>
          </cell>
          <cell r="T4368" t="str">
            <v>Амортизация Водопровод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2120.39</v>
          </cell>
          <cell r="AB4368">
            <v>1</v>
          </cell>
          <cell r="AC4368">
            <v>0</v>
          </cell>
          <cell r="AD4368">
            <v>0</v>
          </cell>
          <cell r="AE4368">
            <v>2208.77</v>
          </cell>
          <cell r="AF4368">
            <v>88.38</v>
          </cell>
          <cell r="AG4368">
            <v>14.725133333333332</v>
          </cell>
          <cell r="AH4368">
            <v>14.725133333333332</v>
          </cell>
        </row>
        <row r="4369">
          <cell r="A4369">
            <v>8197</v>
          </cell>
          <cell r="B4369" t="str">
            <v>Стул</v>
          </cell>
          <cell r="C4369">
            <v>8</v>
          </cell>
          <cell r="D4369" t="str">
            <v>13</v>
          </cell>
          <cell r="E4369" t="str">
            <v>16.04.07</v>
          </cell>
          <cell r="F4369" t="str">
            <v/>
          </cell>
          <cell r="G4369" t="str">
            <v xml:space="preserve">  .  .</v>
          </cell>
          <cell r="H4369">
            <v>2208.77</v>
          </cell>
          <cell r="I4369">
            <v>0</v>
          </cell>
          <cell r="J4369">
            <v>0</v>
          </cell>
          <cell r="K4369">
            <v>2208.77</v>
          </cell>
          <cell r="L4369">
            <v>0</v>
          </cell>
          <cell r="M4369">
            <v>14.73</v>
          </cell>
          <cell r="N4369">
            <v>14.73</v>
          </cell>
          <cell r="O4369">
            <v>88.38</v>
          </cell>
          <cell r="P4369">
            <v>2120.39</v>
          </cell>
          <cell r="Q4369">
            <v>11.04</v>
          </cell>
          <cell r="R4369">
            <v>125</v>
          </cell>
          <cell r="S4369">
            <v>821.1</v>
          </cell>
          <cell r="T4369" t="str">
            <v>Амортизация Водопровод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2120.39</v>
          </cell>
          <cell r="AB4369">
            <v>1</v>
          </cell>
          <cell r="AC4369">
            <v>0</v>
          </cell>
          <cell r="AD4369">
            <v>0</v>
          </cell>
          <cell r="AE4369">
            <v>2208.77</v>
          </cell>
          <cell r="AF4369">
            <v>88.38</v>
          </cell>
          <cell r="AG4369">
            <v>14.725133333333332</v>
          </cell>
          <cell r="AH4369">
            <v>14.725133333333332</v>
          </cell>
        </row>
        <row r="4370">
          <cell r="A4370">
            <v>8198</v>
          </cell>
          <cell r="B4370" t="str">
            <v>Стул</v>
          </cell>
          <cell r="C4370">
            <v>8</v>
          </cell>
          <cell r="D4370" t="str">
            <v>13</v>
          </cell>
          <cell r="E4370" t="str">
            <v>16.04.07</v>
          </cell>
          <cell r="F4370" t="str">
            <v/>
          </cell>
          <cell r="G4370" t="str">
            <v xml:space="preserve">  .  .</v>
          </cell>
          <cell r="H4370">
            <v>2208.77</v>
          </cell>
          <cell r="I4370">
            <v>0</v>
          </cell>
          <cell r="J4370">
            <v>0</v>
          </cell>
          <cell r="K4370">
            <v>2208.77</v>
          </cell>
          <cell r="L4370">
            <v>0</v>
          </cell>
          <cell r="M4370">
            <v>14.73</v>
          </cell>
          <cell r="N4370">
            <v>14.73</v>
          </cell>
          <cell r="O4370">
            <v>88.38</v>
          </cell>
          <cell r="P4370">
            <v>2120.39</v>
          </cell>
          <cell r="Q4370">
            <v>11.04</v>
          </cell>
          <cell r="R4370">
            <v>125</v>
          </cell>
          <cell r="S4370">
            <v>821.1</v>
          </cell>
          <cell r="T4370" t="str">
            <v>амортизация (канализация)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2120.39</v>
          </cell>
          <cell r="AB4370">
            <v>1</v>
          </cell>
          <cell r="AC4370">
            <v>0</v>
          </cell>
          <cell r="AD4370">
            <v>0</v>
          </cell>
          <cell r="AE4370">
            <v>2208.77</v>
          </cell>
          <cell r="AF4370">
            <v>88.38</v>
          </cell>
          <cell r="AG4370">
            <v>14.725133333333332</v>
          </cell>
          <cell r="AH4370">
            <v>14.725133333333332</v>
          </cell>
        </row>
        <row r="4371">
          <cell r="A4371">
            <v>8199</v>
          </cell>
          <cell r="B4371" t="str">
            <v>Стул</v>
          </cell>
          <cell r="C4371">
            <v>8</v>
          </cell>
          <cell r="D4371" t="str">
            <v>13</v>
          </cell>
          <cell r="E4371" t="str">
            <v>16.04.07</v>
          </cell>
          <cell r="F4371" t="str">
            <v/>
          </cell>
          <cell r="G4371" t="str">
            <v xml:space="preserve">  .  .</v>
          </cell>
          <cell r="H4371">
            <v>2208.77</v>
          </cell>
          <cell r="I4371">
            <v>0</v>
          </cell>
          <cell r="J4371">
            <v>0</v>
          </cell>
          <cell r="K4371">
            <v>2208.77</v>
          </cell>
          <cell r="L4371">
            <v>0</v>
          </cell>
          <cell r="M4371">
            <v>14.73</v>
          </cell>
          <cell r="N4371">
            <v>14.73</v>
          </cell>
          <cell r="O4371">
            <v>88.38</v>
          </cell>
          <cell r="P4371">
            <v>2120.39</v>
          </cell>
          <cell r="Q4371">
            <v>11.04</v>
          </cell>
          <cell r="R4371">
            <v>125</v>
          </cell>
          <cell r="S4371">
            <v>821.1</v>
          </cell>
          <cell r="T4371" t="str">
            <v>амортизация (канализация)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2120.39</v>
          </cell>
          <cell r="AB4371">
            <v>1</v>
          </cell>
          <cell r="AC4371">
            <v>0</v>
          </cell>
          <cell r="AD4371">
            <v>0</v>
          </cell>
          <cell r="AE4371">
            <v>2208.77</v>
          </cell>
          <cell r="AF4371">
            <v>88.38</v>
          </cell>
          <cell r="AG4371">
            <v>14.725133333333332</v>
          </cell>
          <cell r="AH4371">
            <v>14.725133333333332</v>
          </cell>
        </row>
        <row r="4372">
          <cell r="A4372">
            <v>8200</v>
          </cell>
          <cell r="B4372" t="str">
            <v>Стул</v>
          </cell>
          <cell r="C4372">
            <v>8</v>
          </cell>
          <cell r="D4372" t="str">
            <v>13</v>
          </cell>
          <cell r="E4372" t="str">
            <v>16.04.07</v>
          </cell>
          <cell r="F4372" t="str">
            <v/>
          </cell>
          <cell r="G4372" t="str">
            <v xml:space="preserve">  .  .</v>
          </cell>
          <cell r="H4372">
            <v>2208.77</v>
          </cell>
          <cell r="I4372">
            <v>0</v>
          </cell>
          <cell r="J4372">
            <v>0</v>
          </cell>
          <cell r="K4372">
            <v>2208.77</v>
          </cell>
          <cell r="L4372">
            <v>0</v>
          </cell>
          <cell r="M4372">
            <v>14.73</v>
          </cell>
          <cell r="N4372">
            <v>14.73</v>
          </cell>
          <cell r="O4372">
            <v>88.38</v>
          </cell>
          <cell r="P4372">
            <v>2120.39</v>
          </cell>
          <cell r="Q4372">
            <v>11.04</v>
          </cell>
          <cell r="R4372">
            <v>125</v>
          </cell>
          <cell r="S4372">
            <v>821.1</v>
          </cell>
          <cell r="T4372" t="str">
            <v>амортизация (канализация)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2120.39</v>
          </cell>
          <cell r="AB4372">
            <v>1</v>
          </cell>
          <cell r="AC4372">
            <v>0</v>
          </cell>
          <cell r="AD4372">
            <v>0</v>
          </cell>
          <cell r="AE4372">
            <v>2208.77</v>
          </cell>
          <cell r="AF4372">
            <v>88.38</v>
          </cell>
          <cell r="AG4372">
            <v>14.725133333333332</v>
          </cell>
          <cell r="AH4372">
            <v>14.725133333333332</v>
          </cell>
        </row>
        <row r="4373">
          <cell r="A4373">
            <v>8201</v>
          </cell>
          <cell r="B4373" t="str">
            <v>Стул</v>
          </cell>
          <cell r="C4373">
            <v>8</v>
          </cell>
          <cell r="D4373" t="str">
            <v>13</v>
          </cell>
          <cell r="E4373" t="str">
            <v>16.04.07</v>
          </cell>
          <cell r="F4373" t="str">
            <v/>
          </cell>
          <cell r="G4373" t="str">
            <v xml:space="preserve">  .  .</v>
          </cell>
          <cell r="H4373">
            <v>2208.77</v>
          </cell>
          <cell r="I4373">
            <v>0</v>
          </cell>
          <cell r="J4373">
            <v>0</v>
          </cell>
          <cell r="K4373">
            <v>2208.77</v>
          </cell>
          <cell r="L4373">
            <v>0</v>
          </cell>
          <cell r="M4373">
            <v>14.73</v>
          </cell>
          <cell r="N4373">
            <v>14.73</v>
          </cell>
          <cell r="O4373">
            <v>88.38</v>
          </cell>
          <cell r="P4373">
            <v>2120.39</v>
          </cell>
          <cell r="Q4373">
            <v>11.04</v>
          </cell>
          <cell r="R4373">
            <v>125</v>
          </cell>
          <cell r="S4373">
            <v>821.1</v>
          </cell>
          <cell r="T4373" t="str">
            <v>амортизация (канализация)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2120.39</v>
          </cell>
          <cell r="AB4373">
            <v>1</v>
          </cell>
          <cell r="AC4373">
            <v>0</v>
          </cell>
          <cell r="AD4373">
            <v>0</v>
          </cell>
          <cell r="AE4373">
            <v>2208.77</v>
          </cell>
          <cell r="AF4373">
            <v>88.38</v>
          </cell>
          <cell r="AG4373">
            <v>14.725133333333332</v>
          </cell>
          <cell r="AH4373">
            <v>14.725133333333332</v>
          </cell>
        </row>
        <row r="4374">
          <cell r="A4374">
            <v>8202</v>
          </cell>
          <cell r="B4374" t="str">
            <v>Стул</v>
          </cell>
          <cell r="C4374">
            <v>8</v>
          </cell>
          <cell r="D4374" t="str">
            <v>13</v>
          </cell>
          <cell r="E4374" t="str">
            <v>16.04.07</v>
          </cell>
          <cell r="F4374" t="str">
            <v/>
          </cell>
          <cell r="G4374" t="str">
            <v xml:space="preserve">  .  .</v>
          </cell>
          <cell r="H4374">
            <v>2208.77</v>
          </cell>
          <cell r="I4374">
            <v>0</v>
          </cell>
          <cell r="J4374">
            <v>0</v>
          </cell>
          <cell r="K4374">
            <v>2208.77</v>
          </cell>
          <cell r="L4374">
            <v>0</v>
          </cell>
          <cell r="M4374">
            <v>14.73</v>
          </cell>
          <cell r="N4374">
            <v>14.73</v>
          </cell>
          <cell r="O4374">
            <v>88.38</v>
          </cell>
          <cell r="P4374">
            <v>2120.39</v>
          </cell>
          <cell r="Q4374">
            <v>11.04</v>
          </cell>
          <cell r="R4374">
            <v>125</v>
          </cell>
          <cell r="S4374">
            <v>821.1</v>
          </cell>
          <cell r="T4374" t="str">
            <v>амортизация (канализация)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2120.39</v>
          </cell>
          <cell r="AB4374">
            <v>1</v>
          </cell>
          <cell r="AC4374">
            <v>0</v>
          </cell>
          <cell r="AD4374">
            <v>0</v>
          </cell>
          <cell r="AE4374">
            <v>2208.77</v>
          </cell>
          <cell r="AF4374">
            <v>88.38</v>
          </cell>
          <cell r="AG4374">
            <v>14.725133333333332</v>
          </cell>
          <cell r="AH4374">
            <v>14.725133333333332</v>
          </cell>
        </row>
        <row r="4375">
          <cell r="A4375">
            <v>8203</v>
          </cell>
          <cell r="B4375" t="str">
            <v>Стул</v>
          </cell>
          <cell r="C4375">
            <v>8</v>
          </cell>
          <cell r="D4375" t="str">
            <v>13</v>
          </cell>
          <cell r="E4375" t="str">
            <v>16.04.07</v>
          </cell>
          <cell r="F4375" t="str">
            <v/>
          </cell>
          <cell r="G4375" t="str">
            <v xml:space="preserve">  .  .</v>
          </cell>
          <cell r="H4375">
            <v>2208.77</v>
          </cell>
          <cell r="I4375">
            <v>0</v>
          </cell>
          <cell r="J4375">
            <v>0</v>
          </cell>
          <cell r="K4375">
            <v>2208.77</v>
          </cell>
          <cell r="L4375">
            <v>0</v>
          </cell>
          <cell r="M4375">
            <v>14.73</v>
          </cell>
          <cell r="N4375">
            <v>14.73</v>
          </cell>
          <cell r="O4375">
            <v>88.38</v>
          </cell>
          <cell r="P4375">
            <v>2120.39</v>
          </cell>
          <cell r="Q4375">
            <v>11.04</v>
          </cell>
          <cell r="R4375">
            <v>125</v>
          </cell>
          <cell r="S4375">
            <v>821.1</v>
          </cell>
          <cell r="T4375" t="str">
            <v>амортизация (канализация)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2120.39</v>
          </cell>
          <cell r="AB4375">
            <v>1</v>
          </cell>
          <cell r="AC4375">
            <v>0</v>
          </cell>
          <cell r="AD4375">
            <v>0</v>
          </cell>
          <cell r="AE4375">
            <v>2208.77</v>
          </cell>
          <cell r="AF4375">
            <v>88.38</v>
          </cell>
          <cell r="AG4375">
            <v>14.725133333333332</v>
          </cell>
          <cell r="AH4375">
            <v>14.725133333333332</v>
          </cell>
        </row>
        <row r="4376">
          <cell r="A4376">
            <v>8204</v>
          </cell>
          <cell r="B4376" t="str">
            <v>Стул</v>
          </cell>
          <cell r="C4376">
            <v>8</v>
          </cell>
          <cell r="D4376" t="str">
            <v>13</v>
          </cell>
          <cell r="E4376" t="str">
            <v>16.04.07</v>
          </cell>
          <cell r="F4376" t="str">
            <v/>
          </cell>
          <cell r="G4376" t="str">
            <v xml:space="preserve">  .  .</v>
          </cell>
          <cell r="H4376">
            <v>2208.79</v>
          </cell>
          <cell r="I4376">
            <v>0</v>
          </cell>
          <cell r="J4376">
            <v>0</v>
          </cell>
          <cell r="K4376">
            <v>2208.79</v>
          </cell>
          <cell r="L4376">
            <v>0</v>
          </cell>
          <cell r="M4376">
            <v>14.73</v>
          </cell>
          <cell r="N4376">
            <v>14.73</v>
          </cell>
          <cell r="O4376">
            <v>88.38</v>
          </cell>
          <cell r="P4376">
            <v>2120.41</v>
          </cell>
          <cell r="Q4376">
            <v>11.04</v>
          </cell>
          <cell r="R4376">
            <v>125</v>
          </cell>
          <cell r="S4376">
            <v>821.1</v>
          </cell>
          <cell r="T4376" t="str">
            <v>амортизация (канализация)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2120.41</v>
          </cell>
          <cell r="AB4376">
            <v>1</v>
          </cell>
          <cell r="AC4376">
            <v>0</v>
          </cell>
          <cell r="AD4376">
            <v>0</v>
          </cell>
          <cell r="AE4376">
            <v>2208.79</v>
          </cell>
          <cell r="AF4376">
            <v>88.38</v>
          </cell>
          <cell r="AG4376">
            <v>14.725266666666668</v>
          </cell>
          <cell r="AH4376">
            <v>14.725266666666668</v>
          </cell>
        </row>
        <row r="4377">
          <cell r="A4377">
            <v>8205</v>
          </cell>
          <cell r="B4377" t="str">
            <v>Ацитиленовый генератор</v>
          </cell>
          <cell r="C4377">
            <v>20</v>
          </cell>
          <cell r="D4377" t="str">
            <v>5</v>
          </cell>
          <cell r="E4377" t="str">
            <v>25.04.07</v>
          </cell>
          <cell r="F4377" t="str">
            <v/>
          </cell>
          <cell r="G4377" t="str">
            <v xml:space="preserve">  .  .</v>
          </cell>
          <cell r="H4377">
            <v>31140.35</v>
          </cell>
          <cell r="I4377">
            <v>0</v>
          </cell>
          <cell r="J4377">
            <v>0</v>
          </cell>
          <cell r="K4377">
            <v>31140.35</v>
          </cell>
          <cell r="L4377">
            <v>0</v>
          </cell>
          <cell r="M4377">
            <v>519.01</v>
          </cell>
          <cell r="N4377">
            <v>519.01</v>
          </cell>
          <cell r="O4377">
            <v>3114.06</v>
          </cell>
          <cell r="P4377">
            <v>28026.29</v>
          </cell>
          <cell r="Q4377">
            <v>155.69999999999999</v>
          </cell>
          <cell r="R4377">
            <v>123</v>
          </cell>
          <cell r="S4377">
            <v>935</v>
          </cell>
          <cell r="T4377" t="str">
            <v>Амортизация (водопровод)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28026.29</v>
          </cell>
          <cell r="AB4377">
            <v>1</v>
          </cell>
          <cell r="AC4377">
            <v>0</v>
          </cell>
          <cell r="AD4377">
            <v>0</v>
          </cell>
          <cell r="AE4377">
            <v>31140.35</v>
          </cell>
          <cell r="AF4377">
            <v>3114.06</v>
          </cell>
          <cell r="AG4377">
            <v>519.00583333333327</v>
          </cell>
          <cell r="AH4377">
            <v>519.00583333333327</v>
          </cell>
        </row>
        <row r="4378">
          <cell r="A4378">
            <v>8206</v>
          </cell>
          <cell r="B4378" t="str">
            <v>Полуприцеп тяжеловоз а/м ЧМЗ АП-93853 гос.№43-19 МК</v>
          </cell>
          <cell r="C4378">
            <v>8.3000000000000007</v>
          </cell>
          <cell r="D4378" t="str">
            <v>12</v>
          </cell>
          <cell r="E4378" t="str">
            <v>26.04.07</v>
          </cell>
          <cell r="F4378" t="str">
            <v>по легализации Шасси 8203172 Разрешенная мах масса 20500 кг, масса без нагрузки 10000 кг</v>
          </cell>
          <cell r="G4378" t="str">
            <v xml:space="preserve">  .  .</v>
          </cell>
          <cell r="H4378">
            <v>80000</v>
          </cell>
          <cell r="I4378">
            <v>0</v>
          </cell>
          <cell r="J4378">
            <v>0</v>
          </cell>
          <cell r="K4378">
            <v>80000</v>
          </cell>
          <cell r="L4378">
            <v>0</v>
          </cell>
          <cell r="M4378">
            <v>553.33000000000004</v>
          </cell>
          <cell r="N4378">
            <v>553.33000000000004</v>
          </cell>
          <cell r="O4378">
            <v>3319.98</v>
          </cell>
          <cell r="P4378">
            <v>76680.02</v>
          </cell>
          <cell r="Q4378">
            <v>400</v>
          </cell>
          <cell r="R4378">
            <v>124</v>
          </cell>
          <cell r="S4378">
            <v>935</v>
          </cell>
          <cell r="T4378" t="str">
            <v>Амортизация (водопровод)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76680.02</v>
          </cell>
          <cell r="AB4378">
            <v>1</v>
          </cell>
          <cell r="AC4378">
            <v>0</v>
          </cell>
          <cell r="AD4378">
            <v>0</v>
          </cell>
          <cell r="AE4378">
            <v>80000</v>
          </cell>
          <cell r="AF4378">
            <v>3319.98</v>
          </cell>
          <cell r="AG4378">
            <v>553.33333333333337</v>
          </cell>
          <cell r="AH4378">
            <v>553.33333333333337</v>
          </cell>
        </row>
        <row r="4379">
          <cell r="A4379">
            <v>8207</v>
          </cell>
          <cell r="B4379" t="str">
            <v>Прицеп тяжеловоз ПТ-40 ЧМЗ АП-5280 гос.№41-96 МК</v>
          </cell>
          <cell r="C4379">
            <v>8.3000000000000007</v>
          </cell>
          <cell r="D4379" t="str">
            <v>12</v>
          </cell>
          <cell r="E4379" t="str">
            <v>26.04.07</v>
          </cell>
          <cell r="F4379" t="str">
            <v>по легализации Разрешенная мах масса 50900 кг, масса без нагрузки 10420 кг</v>
          </cell>
          <cell r="G4379" t="str">
            <v xml:space="preserve">  .  .</v>
          </cell>
          <cell r="H4379">
            <v>60000</v>
          </cell>
          <cell r="I4379">
            <v>0</v>
          </cell>
          <cell r="J4379">
            <v>0</v>
          </cell>
          <cell r="K4379">
            <v>60000</v>
          </cell>
          <cell r="L4379">
            <v>0</v>
          </cell>
          <cell r="M4379">
            <v>415</v>
          </cell>
          <cell r="N4379">
            <v>415</v>
          </cell>
          <cell r="O4379">
            <v>2490</v>
          </cell>
          <cell r="P4379">
            <v>57510</v>
          </cell>
          <cell r="Q4379">
            <v>300</v>
          </cell>
          <cell r="R4379">
            <v>124</v>
          </cell>
          <cell r="S4379">
            <v>935</v>
          </cell>
          <cell r="T4379" t="str">
            <v>Амортизация (канализация)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57510</v>
          </cell>
          <cell r="AB4379">
            <v>1</v>
          </cell>
          <cell r="AC4379">
            <v>0</v>
          </cell>
          <cell r="AD4379">
            <v>0</v>
          </cell>
          <cell r="AE4379">
            <v>60000</v>
          </cell>
          <cell r="AF4379">
            <v>2490</v>
          </cell>
          <cell r="AG4379">
            <v>415.00000000000006</v>
          </cell>
          <cell r="AH4379">
            <v>415</v>
          </cell>
        </row>
        <row r="4380">
          <cell r="A4380">
            <v>8208</v>
          </cell>
          <cell r="B4380" t="str">
            <v>Калькулятор Citycal CT 1600</v>
          </cell>
          <cell r="C4380">
            <v>25</v>
          </cell>
          <cell r="D4380" t="str">
            <v>4</v>
          </cell>
          <cell r="E4380" t="str">
            <v>30.04.07</v>
          </cell>
          <cell r="F4380" t="str">
            <v/>
          </cell>
          <cell r="G4380" t="str">
            <v xml:space="preserve">  .  .</v>
          </cell>
          <cell r="H4380">
            <v>1842.11</v>
          </cell>
          <cell r="I4380">
            <v>0</v>
          </cell>
          <cell r="J4380">
            <v>0</v>
          </cell>
          <cell r="K4380">
            <v>1842.11</v>
          </cell>
          <cell r="L4380">
            <v>0</v>
          </cell>
          <cell r="M4380">
            <v>38.380000000000003</v>
          </cell>
          <cell r="N4380">
            <v>38.380000000000003</v>
          </cell>
          <cell r="O4380">
            <v>230.28</v>
          </cell>
          <cell r="P4380">
            <v>1611.83</v>
          </cell>
          <cell r="Q4380">
            <v>9.2100000000000009</v>
          </cell>
          <cell r="R4380">
            <v>125</v>
          </cell>
          <cell r="S4380">
            <v>821.1</v>
          </cell>
          <cell r="T4380" t="str">
            <v>Амортизация Водопровод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1611.83</v>
          </cell>
          <cell r="AB4380">
            <v>1</v>
          </cell>
          <cell r="AC4380">
            <v>0</v>
          </cell>
          <cell r="AD4380">
            <v>0</v>
          </cell>
          <cell r="AE4380">
            <v>1842.11</v>
          </cell>
          <cell r="AF4380">
            <v>230.28</v>
          </cell>
          <cell r="AG4380">
            <v>38.377291666666665</v>
          </cell>
          <cell r="AH4380">
            <v>38.377291666666665</v>
          </cell>
        </row>
        <row r="4381">
          <cell r="A4381">
            <v>8209</v>
          </cell>
          <cell r="B4381" t="str">
            <v>Трансформатор сварочный ТДМ-403У2/380</v>
          </cell>
          <cell r="C4381">
            <v>10</v>
          </cell>
          <cell r="D4381" t="str">
            <v>10</v>
          </cell>
          <cell r="E4381" t="str">
            <v>07.05.07</v>
          </cell>
          <cell r="F4381" t="str">
            <v/>
          </cell>
          <cell r="G4381" t="str">
            <v xml:space="preserve">  .  .</v>
          </cell>
          <cell r="H4381">
            <v>57982.46</v>
          </cell>
          <cell r="I4381">
            <v>0</v>
          </cell>
          <cell r="J4381">
            <v>0</v>
          </cell>
          <cell r="K4381">
            <v>57982.46</v>
          </cell>
          <cell r="L4381">
            <v>0</v>
          </cell>
          <cell r="M4381">
            <v>483.19</v>
          </cell>
          <cell r="N4381">
            <v>483.19</v>
          </cell>
          <cell r="O4381">
            <v>2415.9499999999998</v>
          </cell>
          <cell r="P4381">
            <v>55566.51</v>
          </cell>
          <cell r="Q4381">
            <v>289.91000000000003</v>
          </cell>
          <cell r="R4381">
            <v>123</v>
          </cell>
          <cell r="S4381">
            <v>924</v>
          </cell>
          <cell r="T4381" t="str">
            <v>для собст. нужд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55566.51</v>
          </cell>
          <cell r="AB4381">
            <v>1</v>
          </cell>
          <cell r="AC4381">
            <v>0</v>
          </cell>
          <cell r="AD4381">
            <v>0</v>
          </cell>
          <cell r="AE4381">
            <v>57982.46</v>
          </cell>
          <cell r="AF4381">
            <v>2415.9499999999998</v>
          </cell>
          <cell r="AG4381">
            <v>483.18716666666666</v>
          </cell>
          <cell r="AH4381">
            <v>483.18716666666666</v>
          </cell>
        </row>
        <row r="4382">
          <cell r="A4382">
            <v>8210</v>
          </cell>
          <cell r="B4382" t="str">
            <v>Агрегат сварочный АДД-4004М (Д-242) на одноосном шасси</v>
          </cell>
          <cell r="C4382">
            <v>10</v>
          </cell>
          <cell r="D4382" t="str">
            <v>10</v>
          </cell>
          <cell r="E4382" t="str">
            <v>07.05.07</v>
          </cell>
          <cell r="F4382" t="str">
            <v/>
          </cell>
          <cell r="G4382" t="str">
            <v xml:space="preserve">  .  .</v>
          </cell>
          <cell r="H4382">
            <v>978508.77</v>
          </cell>
          <cell r="I4382">
            <v>0</v>
          </cell>
          <cell r="J4382">
            <v>0</v>
          </cell>
          <cell r="K4382">
            <v>978508.77</v>
          </cell>
          <cell r="L4382">
            <v>0</v>
          </cell>
          <cell r="M4382">
            <v>8154.24</v>
          </cell>
          <cell r="N4382">
            <v>8154.24</v>
          </cell>
          <cell r="O4382">
            <v>40771.199999999997</v>
          </cell>
          <cell r="P4382">
            <v>937737.57</v>
          </cell>
          <cell r="Q4382">
            <v>4892.54</v>
          </cell>
          <cell r="R4382">
            <v>123</v>
          </cell>
          <cell r="S4382">
            <v>935</v>
          </cell>
          <cell r="T4382" t="str">
            <v>Амортизация (водопровод)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937737.57</v>
          </cell>
          <cell r="AB4382">
            <v>1</v>
          </cell>
          <cell r="AC4382">
            <v>0</v>
          </cell>
          <cell r="AD4382">
            <v>0</v>
          </cell>
          <cell r="AE4382">
            <v>978508.77</v>
          </cell>
          <cell r="AF4382">
            <v>40771.199999999997</v>
          </cell>
          <cell r="AG4382">
            <v>8154.2397499999997</v>
          </cell>
          <cell r="AH4382">
            <v>8154.2397499999997</v>
          </cell>
        </row>
        <row r="4383">
          <cell r="A4383">
            <v>8211</v>
          </cell>
          <cell r="B4383" t="str">
            <v>Водонагреватель THERMEX RZB 100</v>
          </cell>
          <cell r="C4383">
            <v>15</v>
          </cell>
          <cell r="D4383" t="str">
            <v>7</v>
          </cell>
          <cell r="E4383" t="str">
            <v>10.05.07</v>
          </cell>
          <cell r="F4383" t="str">
            <v/>
          </cell>
          <cell r="G4383" t="str">
            <v xml:space="preserve">  .  .</v>
          </cell>
          <cell r="H4383">
            <v>32270.61</v>
          </cell>
          <cell r="I4383">
            <v>0</v>
          </cell>
          <cell r="J4383">
            <v>0</v>
          </cell>
          <cell r="K4383">
            <v>32270.61</v>
          </cell>
          <cell r="L4383">
            <v>0</v>
          </cell>
          <cell r="M4383">
            <v>403.38</v>
          </cell>
          <cell r="N4383">
            <v>403.38</v>
          </cell>
          <cell r="O4383">
            <v>2016.9</v>
          </cell>
          <cell r="P4383">
            <v>30253.71</v>
          </cell>
          <cell r="Q4383">
            <v>161.35</v>
          </cell>
          <cell r="R4383">
            <v>123</v>
          </cell>
          <cell r="S4383">
            <v>821.3</v>
          </cell>
          <cell r="T4383" t="str">
            <v>За счет прибыли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30253.71</v>
          </cell>
          <cell r="AB4383">
            <v>1</v>
          </cell>
          <cell r="AC4383">
            <v>0</v>
          </cell>
          <cell r="AD4383">
            <v>0</v>
          </cell>
          <cell r="AE4383">
            <v>32270.61</v>
          </cell>
          <cell r="AF4383">
            <v>2016.9</v>
          </cell>
          <cell r="AG4383">
            <v>403.38262500000002</v>
          </cell>
          <cell r="AH4383">
            <v>403.38262500000002</v>
          </cell>
        </row>
        <row r="4384">
          <cell r="A4384">
            <v>8212</v>
          </cell>
          <cell r="B4384" t="str">
            <v>Водонагреватель THERMEX RZB 100</v>
          </cell>
          <cell r="C4384">
            <v>15</v>
          </cell>
          <cell r="D4384" t="str">
            <v>7</v>
          </cell>
          <cell r="E4384" t="str">
            <v>10.05.07</v>
          </cell>
          <cell r="F4384" t="str">
            <v/>
          </cell>
          <cell r="G4384" t="str">
            <v xml:space="preserve">  .  .</v>
          </cell>
          <cell r="H4384">
            <v>32270.62</v>
          </cell>
          <cell r="I4384">
            <v>0</v>
          </cell>
          <cell r="J4384">
            <v>0</v>
          </cell>
          <cell r="K4384">
            <v>32270.62</v>
          </cell>
          <cell r="L4384">
            <v>0</v>
          </cell>
          <cell r="M4384">
            <v>403.38</v>
          </cell>
          <cell r="N4384">
            <v>403.38</v>
          </cell>
          <cell r="O4384">
            <v>2016.9</v>
          </cell>
          <cell r="P4384">
            <v>30253.72</v>
          </cell>
          <cell r="Q4384">
            <v>161.35</v>
          </cell>
          <cell r="R4384">
            <v>123</v>
          </cell>
          <cell r="S4384">
            <v>821.3</v>
          </cell>
          <cell r="T4384" t="str">
            <v>За счет прибыли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30253.72</v>
          </cell>
          <cell r="AB4384">
            <v>1</v>
          </cell>
          <cell r="AC4384">
            <v>0</v>
          </cell>
          <cell r="AD4384">
            <v>0</v>
          </cell>
          <cell r="AE4384">
            <v>32270.62</v>
          </cell>
          <cell r="AF4384">
            <v>2016.9</v>
          </cell>
          <cell r="AG4384">
            <v>403.38274999999999</v>
          </cell>
          <cell r="AH4384">
            <v>403.38274999999999</v>
          </cell>
        </row>
        <row r="4385">
          <cell r="A4385">
            <v>8213</v>
          </cell>
          <cell r="B4385" t="str">
            <v>Насос 1Д 315-71 с эл.двиг. 90 КВт/300 об.</v>
          </cell>
          <cell r="C4385">
            <v>11</v>
          </cell>
          <cell r="D4385" t="str">
            <v>9</v>
          </cell>
          <cell r="E4385" t="str">
            <v>16.05.07</v>
          </cell>
          <cell r="F4385" t="str">
            <v/>
          </cell>
          <cell r="G4385" t="str">
            <v xml:space="preserve">  .  .</v>
          </cell>
          <cell r="H4385">
            <v>640350.88</v>
          </cell>
          <cell r="I4385">
            <v>0</v>
          </cell>
          <cell r="J4385">
            <v>0</v>
          </cell>
          <cell r="K4385">
            <v>640350.88</v>
          </cell>
          <cell r="L4385">
            <v>0</v>
          </cell>
          <cell r="M4385">
            <v>5869.88</v>
          </cell>
          <cell r="N4385">
            <v>5869.88</v>
          </cell>
          <cell r="O4385">
            <v>29349.4</v>
          </cell>
          <cell r="P4385">
            <v>611001.48</v>
          </cell>
          <cell r="Q4385">
            <v>3201.75</v>
          </cell>
          <cell r="R4385">
            <v>123</v>
          </cell>
          <cell r="S4385">
            <v>935</v>
          </cell>
          <cell r="T4385" t="str">
            <v>Амортизация Подъем воды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611001.48</v>
          </cell>
          <cell r="AB4385">
            <v>1</v>
          </cell>
          <cell r="AC4385">
            <v>0</v>
          </cell>
          <cell r="AD4385">
            <v>0</v>
          </cell>
          <cell r="AE4385">
            <v>640350.88</v>
          </cell>
          <cell r="AF4385">
            <v>29349.4</v>
          </cell>
          <cell r="AG4385">
            <v>5869.8830666666663</v>
          </cell>
          <cell r="AH4385">
            <v>5869.8830666666663</v>
          </cell>
        </row>
        <row r="4386">
          <cell r="A4386">
            <v>8214</v>
          </cell>
          <cell r="B4386" t="str">
            <v>Ультрафиолетовый бактерицидный облучатель "Дезар"-4</v>
          </cell>
          <cell r="C4386">
            <v>20</v>
          </cell>
          <cell r="D4386" t="str">
            <v>5</v>
          </cell>
          <cell r="E4386" t="str">
            <v>16.05.07</v>
          </cell>
          <cell r="F4386" t="str">
            <v/>
          </cell>
          <cell r="G4386" t="str">
            <v xml:space="preserve">  .  .</v>
          </cell>
          <cell r="H4386">
            <v>100000</v>
          </cell>
          <cell r="I4386">
            <v>0</v>
          </cell>
          <cell r="J4386">
            <v>0</v>
          </cell>
          <cell r="K4386">
            <v>100000</v>
          </cell>
          <cell r="L4386">
            <v>0</v>
          </cell>
          <cell r="M4386">
            <v>1666.67</v>
          </cell>
          <cell r="N4386">
            <v>1666.67</v>
          </cell>
          <cell r="O4386">
            <v>8333.35</v>
          </cell>
          <cell r="P4386">
            <v>91666.65</v>
          </cell>
          <cell r="Q4386">
            <v>500</v>
          </cell>
          <cell r="R4386">
            <v>123</v>
          </cell>
          <cell r="S4386">
            <v>935</v>
          </cell>
          <cell r="T4386" t="str">
            <v>амортизация (Очистка воды)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91666.65</v>
          </cell>
          <cell r="AB4386">
            <v>1</v>
          </cell>
          <cell r="AC4386">
            <v>0</v>
          </cell>
          <cell r="AD4386">
            <v>0</v>
          </cell>
          <cell r="AE4386">
            <v>100000</v>
          </cell>
          <cell r="AF4386">
            <v>8333.35</v>
          </cell>
          <cell r="AG4386">
            <v>1666.6666666666667</v>
          </cell>
          <cell r="AH4386">
            <v>1666.6666666666667</v>
          </cell>
        </row>
        <row r="4387">
          <cell r="A4387">
            <v>8215</v>
          </cell>
          <cell r="B4387" t="str">
            <v>Весы платформенные  3000 кг</v>
          </cell>
          <cell r="C4387">
            <v>10</v>
          </cell>
          <cell r="D4387" t="str">
            <v>10</v>
          </cell>
          <cell r="E4387" t="str">
            <v>31.05.07</v>
          </cell>
          <cell r="F4387" t="str">
            <v/>
          </cell>
          <cell r="G4387" t="str">
            <v xml:space="preserve">  .  .</v>
          </cell>
          <cell r="H4387">
            <v>201754.39</v>
          </cell>
          <cell r="I4387">
            <v>0</v>
          </cell>
          <cell r="J4387">
            <v>0</v>
          </cell>
          <cell r="K4387">
            <v>201754.39</v>
          </cell>
          <cell r="L4387">
            <v>0</v>
          </cell>
          <cell r="M4387">
            <v>1681.29</v>
          </cell>
          <cell r="N4387">
            <v>1681.29</v>
          </cell>
          <cell r="O4387">
            <v>8406.4500000000007</v>
          </cell>
          <cell r="P4387">
            <v>193347.94</v>
          </cell>
          <cell r="Q4387">
            <v>1008.77</v>
          </cell>
          <cell r="R4387">
            <v>123</v>
          </cell>
          <cell r="S4387">
            <v>935</v>
          </cell>
          <cell r="T4387" t="str">
            <v>амортизация (Очистка воды)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193347.94</v>
          </cell>
          <cell r="AB4387">
            <v>1</v>
          </cell>
          <cell r="AC4387">
            <v>0</v>
          </cell>
          <cell r="AD4387">
            <v>0</v>
          </cell>
          <cell r="AE4387">
            <v>201754.39</v>
          </cell>
          <cell r="AF4387">
            <v>8406.4500000000007</v>
          </cell>
          <cell r="AG4387">
            <v>1681.2865833333335</v>
          </cell>
          <cell r="AH4387">
            <v>1681.2865833333335</v>
          </cell>
        </row>
        <row r="4388">
          <cell r="A4388">
            <v>8216</v>
          </cell>
          <cell r="B4388" t="str">
            <v>Насосная  станция повыш.давл. с част. преобраз HC2CR32-5E (в к-те с мембранным расш баком Maxivarem</v>
          </cell>
          <cell r="C4388">
            <v>12.5</v>
          </cell>
          <cell r="D4388" t="str">
            <v>8</v>
          </cell>
          <cell r="E4388" t="str">
            <v>31.05.07</v>
          </cell>
          <cell r="F4388" t="str">
            <v>Мембранный расш бак Maxivarem LS.LT 200 VRT B FVBL</v>
          </cell>
          <cell r="G4388" t="str">
            <v xml:space="preserve">  .  .</v>
          </cell>
          <cell r="H4388">
            <v>2026140.34</v>
          </cell>
          <cell r="I4388">
            <v>0</v>
          </cell>
          <cell r="J4388">
            <v>0</v>
          </cell>
          <cell r="K4388">
            <v>2026140.34</v>
          </cell>
          <cell r="L4388">
            <v>0</v>
          </cell>
          <cell r="M4388">
            <v>21105.63</v>
          </cell>
          <cell r="N4388">
            <v>21105.63</v>
          </cell>
          <cell r="O4388">
            <v>105528.15</v>
          </cell>
          <cell r="P4388">
            <v>1920612.19</v>
          </cell>
          <cell r="Q4388">
            <v>10130.700000000001</v>
          </cell>
          <cell r="R4388">
            <v>123</v>
          </cell>
          <cell r="S4388">
            <v>935</v>
          </cell>
          <cell r="T4388" t="str">
            <v>Амортизация Подъем воды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1920612.19</v>
          </cell>
          <cell r="AB4388">
            <v>1</v>
          </cell>
          <cell r="AC4388">
            <v>0</v>
          </cell>
          <cell r="AD4388">
            <v>0</v>
          </cell>
          <cell r="AE4388">
            <v>2026140.34</v>
          </cell>
          <cell r="AF4388">
            <v>105528.15</v>
          </cell>
          <cell r="AG4388">
            <v>21105.628541666669</v>
          </cell>
          <cell r="AH4388">
            <v>21105.628541666669</v>
          </cell>
        </row>
        <row r="4389">
          <cell r="A4389">
            <v>8217</v>
          </cell>
          <cell r="B4389" t="str">
            <v>Кондиционер ASW-H18A4/EA</v>
          </cell>
          <cell r="C4389">
            <v>10</v>
          </cell>
          <cell r="D4389" t="str">
            <v>10</v>
          </cell>
          <cell r="E4389" t="str">
            <v>27.05.07</v>
          </cell>
          <cell r="F4389" t="str">
            <v/>
          </cell>
          <cell r="G4389" t="str">
            <v xml:space="preserve">  .  .</v>
          </cell>
          <cell r="H4389">
            <v>76052.63</v>
          </cell>
          <cell r="I4389">
            <v>0</v>
          </cell>
          <cell r="J4389">
            <v>0</v>
          </cell>
          <cell r="K4389">
            <v>76052.63</v>
          </cell>
          <cell r="L4389">
            <v>0</v>
          </cell>
          <cell r="M4389">
            <v>633.77</v>
          </cell>
          <cell r="N4389">
            <v>633.77</v>
          </cell>
          <cell r="O4389">
            <v>3168.85</v>
          </cell>
          <cell r="P4389">
            <v>72883.78</v>
          </cell>
          <cell r="Q4389">
            <v>380.26</v>
          </cell>
          <cell r="R4389">
            <v>123</v>
          </cell>
          <cell r="S4389">
            <v>821.1</v>
          </cell>
          <cell r="T4389" t="str">
            <v>Амортизация Водопровод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72883.78</v>
          </cell>
          <cell r="AB4389">
            <v>1</v>
          </cell>
          <cell r="AC4389">
            <v>0</v>
          </cell>
          <cell r="AD4389">
            <v>0</v>
          </cell>
          <cell r="AE4389">
            <v>76052.63</v>
          </cell>
          <cell r="AF4389">
            <v>3168.85</v>
          </cell>
          <cell r="AG4389">
            <v>633.7719166666667</v>
          </cell>
          <cell r="AH4389">
            <v>633.7719166666667</v>
          </cell>
        </row>
        <row r="4390">
          <cell r="A4390">
            <v>8218</v>
          </cell>
          <cell r="B4390" t="str">
            <v>Вентилятор ВР 80-75-2,5.1.С-01 с эл.дв. 0,37х3000 об/мин прав</v>
          </cell>
          <cell r="C4390">
            <v>10</v>
          </cell>
          <cell r="D4390" t="str">
            <v>10</v>
          </cell>
          <cell r="E4390" t="str">
            <v>02.06.07</v>
          </cell>
          <cell r="F4390" t="str">
            <v/>
          </cell>
          <cell r="G4390" t="str">
            <v xml:space="preserve">  .  .</v>
          </cell>
          <cell r="H4390">
            <v>31070.18</v>
          </cell>
          <cell r="I4390">
            <v>0</v>
          </cell>
          <cell r="J4390">
            <v>0</v>
          </cell>
          <cell r="K4390">
            <v>31070.18</v>
          </cell>
          <cell r="L4390">
            <v>0</v>
          </cell>
          <cell r="M4390">
            <v>258.92</v>
          </cell>
          <cell r="N4390">
            <v>258.92</v>
          </cell>
          <cell r="O4390">
            <v>776.76</v>
          </cell>
          <cell r="P4390">
            <v>30293.42</v>
          </cell>
          <cell r="Q4390">
            <v>155.35</v>
          </cell>
          <cell r="R4390">
            <v>123</v>
          </cell>
          <cell r="S4390">
            <v>935</v>
          </cell>
          <cell r="T4390" t="str">
            <v>амортизация (Очистка воды)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30293.42</v>
          </cell>
          <cell r="AB4390">
            <v>1</v>
          </cell>
          <cell r="AC4390">
            <v>0</v>
          </cell>
          <cell r="AD4390">
            <v>0</v>
          </cell>
          <cell r="AE4390">
            <v>31070.18</v>
          </cell>
          <cell r="AF4390">
            <v>776.76</v>
          </cell>
          <cell r="AG4390">
            <v>258.91816666666665</v>
          </cell>
          <cell r="AH4390">
            <v>258.91816666666665</v>
          </cell>
        </row>
        <row r="4391">
          <cell r="A4391">
            <v>8219</v>
          </cell>
          <cell r="B4391" t="str">
            <v>Вентилятор ВР 80-75-2,5.1.С-01 с эл.дв. 0,37х3000 об/мин лев</v>
          </cell>
          <cell r="C4391">
            <v>10</v>
          </cell>
          <cell r="D4391" t="str">
            <v>10</v>
          </cell>
          <cell r="E4391" t="str">
            <v>02.06.07</v>
          </cell>
          <cell r="F4391" t="str">
            <v/>
          </cell>
          <cell r="G4391" t="str">
            <v xml:space="preserve">  .  .</v>
          </cell>
          <cell r="H4391">
            <v>31070.18</v>
          </cell>
          <cell r="I4391">
            <v>0</v>
          </cell>
          <cell r="J4391">
            <v>0</v>
          </cell>
          <cell r="K4391">
            <v>31070.18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31070.18</v>
          </cell>
          <cell r="Q4391">
            <v>155.35</v>
          </cell>
          <cell r="R4391">
            <v>123</v>
          </cell>
          <cell r="S4391" t="str">
            <v/>
          </cell>
          <cell r="T4391" t="str">
            <v/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31070.18</v>
          </cell>
          <cell r="AB4391">
            <v>1</v>
          </cell>
          <cell r="AC4391">
            <v>0</v>
          </cell>
          <cell r="AD4391">
            <v>0</v>
          </cell>
          <cell r="AE4391">
            <v>31070.18</v>
          </cell>
          <cell r="AF4391">
            <v>0</v>
          </cell>
          <cell r="AG4391">
            <v>258.91816666666665</v>
          </cell>
          <cell r="AH4391">
            <v>258.91816666666665</v>
          </cell>
        </row>
        <row r="4392">
          <cell r="A4392">
            <v>8220</v>
          </cell>
          <cell r="B4392" t="str">
            <v>Насосная станция WILO CO-3 MHI 804 ER</v>
          </cell>
          <cell r="C4392">
            <v>12.5</v>
          </cell>
          <cell r="D4392" t="str">
            <v>8</v>
          </cell>
          <cell r="E4392" t="str">
            <v>07.06.07</v>
          </cell>
          <cell r="F4392" t="str">
            <v/>
          </cell>
          <cell r="G4392" t="str">
            <v xml:space="preserve">  .  .</v>
          </cell>
          <cell r="H4392">
            <v>777456.14</v>
          </cell>
          <cell r="I4392">
            <v>0</v>
          </cell>
          <cell r="J4392">
            <v>0</v>
          </cell>
          <cell r="K4392">
            <v>777456.14</v>
          </cell>
          <cell r="L4392">
            <v>0</v>
          </cell>
          <cell r="M4392">
            <v>8098.5</v>
          </cell>
          <cell r="N4392">
            <v>8098.5</v>
          </cell>
          <cell r="O4392">
            <v>32394</v>
          </cell>
          <cell r="P4392">
            <v>745062.14</v>
          </cell>
          <cell r="Q4392">
            <v>3887.28</v>
          </cell>
          <cell r="R4392">
            <v>123</v>
          </cell>
          <cell r="S4392">
            <v>935</v>
          </cell>
          <cell r="T4392" t="str">
            <v>Амортизация Подъем воды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745062.14</v>
          </cell>
          <cell r="AB4392">
            <v>1</v>
          </cell>
          <cell r="AC4392">
            <v>0</v>
          </cell>
          <cell r="AD4392">
            <v>0</v>
          </cell>
          <cell r="AE4392">
            <v>777456.14</v>
          </cell>
          <cell r="AF4392">
            <v>32394</v>
          </cell>
          <cell r="AG4392">
            <v>8098.5014583333332</v>
          </cell>
          <cell r="AH4392">
            <v>8098.5014583333332</v>
          </cell>
        </row>
        <row r="4393">
          <cell r="A4393">
            <v>8221</v>
          </cell>
          <cell r="B4393" t="str">
            <v>Вентилятор ВР 80-75-2,5.1.С-01 с эл.дв. 0,37х3000 об/мин лев</v>
          </cell>
          <cell r="C4393">
            <v>10</v>
          </cell>
          <cell r="D4393" t="str">
            <v>10</v>
          </cell>
          <cell r="E4393" t="str">
            <v>02.06.07</v>
          </cell>
          <cell r="F4393" t="str">
            <v/>
          </cell>
          <cell r="G4393" t="str">
            <v xml:space="preserve">  .  .</v>
          </cell>
          <cell r="H4393">
            <v>31070.17</v>
          </cell>
          <cell r="I4393">
            <v>0</v>
          </cell>
          <cell r="J4393">
            <v>0</v>
          </cell>
          <cell r="K4393">
            <v>31070.17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31070.17</v>
          </cell>
          <cell r="Q4393">
            <v>155.35</v>
          </cell>
          <cell r="R4393">
            <v>123</v>
          </cell>
          <cell r="S4393" t="str">
            <v/>
          </cell>
          <cell r="T4393" t="str">
            <v/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31070.17</v>
          </cell>
          <cell r="AB4393">
            <v>1</v>
          </cell>
          <cell r="AC4393">
            <v>0</v>
          </cell>
          <cell r="AD4393">
            <v>0</v>
          </cell>
          <cell r="AE4393">
            <v>31070.17</v>
          </cell>
          <cell r="AF4393">
            <v>0</v>
          </cell>
          <cell r="AG4393">
            <v>258.9180833333333</v>
          </cell>
          <cell r="AH4393">
            <v>258.9180833333333</v>
          </cell>
        </row>
        <row r="4394">
          <cell r="A4394">
            <v>8222</v>
          </cell>
          <cell r="B4394" t="str">
            <v>Вентилятор ВР 80-75-2,5.1.С-01 с эл.дв. 0,37х3000 об/мин лев</v>
          </cell>
          <cell r="C4394">
            <v>10</v>
          </cell>
          <cell r="D4394" t="str">
            <v>10</v>
          </cell>
          <cell r="E4394" t="str">
            <v>20.06.07</v>
          </cell>
          <cell r="F4394" t="str">
            <v/>
          </cell>
          <cell r="G4394" t="str">
            <v xml:space="preserve">  .  .</v>
          </cell>
          <cell r="H4394">
            <v>31070.18</v>
          </cell>
          <cell r="I4394">
            <v>0</v>
          </cell>
          <cell r="J4394">
            <v>0</v>
          </cell>
          <cell r="K4394">
            <v>31070.18</v>
          </cell>
          <cell r="L4394">
            <v>0</v>
          </cell>
          <cell r="M4394">
            <v>258.92</v>
          </cell>
          <cell r="N4394">
            <v>258.92</v>
          </cell>
          <cell r="O4394">
            <v>1035.68</v>
          </cell>
          <cell r="P4394">
            <v>30034.5</v>
          </cell>
          <cell r="Q4394">
            <v>155.35</v>
          </cell>
          <cell r="R4394">
            <v>123</v>
          </cell>
          <cell r="S4394">
            <v>935</v>
          </cell>
          <cell r="T4394" t="str">
            <v>амортизация (Очистка воды)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30034.5</v>
          </cell>
          <cell r="AB4394">
            <v>1</v>
          </cell>
          <cell r="AC4394">
            <v>0</v>
          </cell>
          <cell r="AD4394">
            <v>0</v>
          </cell>
          <cell r="AE4394">
            <v>31070.18</v>
          </cell>
          <cell r="AF4394">
            <v>1035.68</v>
          </cell>
          <cell r="AG4394">
            <v>258.91816666666665</v>
          </cell>
          <cell r="AH4394">
            <v>258.91816666666665</v>
          </cell>
        </row>
        <row r="4395">
          <cell r="A4395">
            <v>8223</v>
          </cell>
          <cell r="B4395" t="str">
            <v>Компьютер в комплекте</v>
          </cell>
          <cell r="C4395">
            <v>30</v>
          </cell>
          <cell r="D4395" t="str">
            <v>3</v>
          </cell>
          <cell r="E4395" t="str">
            <v>22.06.07</v>
          </cell>
          <cell r="F4395" t="str">
            <v>План.отдел</v>
          </cell>
          <cell r="G4395" t="str">
            <v xml:space="preserve">  .  .</v>
          </cell>
          <cell r="H4395">
            <v>74640.350000000006</v>
          </cell>
          <cell r="I4395">
            <v>0</v>
          </cell>
          <cell r="J4395">
            <v>0</v>
          </cell>
          <cell r="K4395">
            <v>74640.350000000006</v>
          </cell>
          <cell r="L4395">
            <v>0</v>
          </cell>
          <cell r="M4395">
            <v>1866.01</v>
          </cell>
          <cell r="N4395">
            <v>1866.01</v>
          </cell>
          <cell r="O4395">
            <v>7464.04</v>
          </cell>
          <cell r="P4395">
            <v>67176.31</v>
          </cell>
          <cell r="Q4395">
            <v>373.2</v>
          </cell>
          <cell r="R4395">
            <v>123</v>
          </cell>
          <cell r="S4395">
            <v>821.1</v>
          </cell>
          <cell r="T4395" t="str">
            <v>амортизация (канализация)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67176.31</v>
          </cell>
          <cell r="AB4395">
            <v>1</v>
          </cell>
          <cell r="AC4395">
            <v>0</v>
          </cell>
          <cell r="AD4395">
            <v>0</v>
          </cell>
          <cell r="AE4395">
            <v>74640.350000000006</v>
          </cell>
          <cell r="AF4395">
            <v>7464.04</v>
          </cell>
          <cell r="AG4395">
            <v>1866.00875</v>
          </cell>
          <cell r="AH4395">
            <v>1866.00875</v>
          </cell>
        </row>
        <row r="4396">
          <cell r="A4396">
            <v>8224</v>
          </cell>
          <cell r="B4396" t="str">
            <v>Стул</v>
          </cell>
          <cell r="C4396">
            <v>8</v>
          </cell>
          <cell r="D4396" t="str">
            <v>13</v>
          </cell>
          <cell r="E4396" t="str">
            <v>22.06.07</v>
          </cell>
          <cell r="F4396" t="str">
            <v/>
          </cell>
          <cell r="G4396" t="str">
            <v xml:space="preserve">  .  .</v>
          </cell>
          <cell r="H4396">
            <v>2118.42</v>
          </cell>
          <cell r="I4396">
            <v>0</v>
          </cell>
          <cell r="J4396">
            <v>0</v>
          </cell>
          <cell r="K4396">
            <v>2118.42</v>
          </cell>
          <cell r="L4396">
            <v>0</v>
          </cell>
          <cell r="M4396">
            <v>14.12</v>
          </cell>
          <cell r="N4396">
            <v>14.12</v>
          </cell>
          <cell r="O4396">
            <v>42.36</v>
          </cell>
          <cell r="P4396">
            <v>2076.06</v>
          </cell>
          <cell r="Q4396">
            <v>10.59</v>
          </cell>
          <cell r="R4396">
            <v>125</v>
          </cell>
          <cell r="S4396">
            <v>935</v>
          </cell>
          <cell r="T4396" t="str">
            <v>Амортизация (канализация)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2076.06</v>
          </cell>
          <cell r="AB4396">
            <v>1</v>
          </cell>
          <cell r="AC4396">
            <v>0</v>
          </cell>
          <cell r="AD4396">
            <v>0</v>
          </cell>
          <cell r="AE4396">
            <v>2118.42</v>
          </cell>
          <cell r="AF4396">
            <v>42.36</v>
          </cell>
          <cell r="AG4396">
            <v>14.1228</v>
          </cell>
          <cell r="AH4396">
            <v>14.1228</v>
          </cell>
        </row>
        <row r="4397">
          <cell r="A4397">
            <v>8225</v>
          </cell>
          <cell r="B4397" t="str">
            <v>Стул</v>
          </cell>
          <cell r="C4397">
            <v>8</v>
          </cell>
          <cell r="D4397" t="str">
            <v>13</v>
          </cell>
          <cell r="E4397" t="str">
            <v>22.06.07</v>
          </cell>
          <cell r="F4397" t="str">
            <v/>
          </cell>
          <cell r="G4397" t="str">
            <v xml:space="preserve">  .  .</v>
          </cell>
          <cell r="H4397">
            <v>2118.42</v>
          </cell>
          <cell r="I4397">
            <v>0</v>
          </cell>
          <cell r="J4397">
            <v>0</v>
          </cell>
          <cell r="K4397">
            <v>2118.42</v>
          </cell>
          <cell r="L4397">
            <v>0</v>
          </cell>
          <cell r="M4397">
            <v>14.12</v>
          </cell>
          <cell r="N4397">
            <v>14.12</v>
          </cell>
          <cell r="O4397">
            <v>42.36</v>
          </cell>
          <cell r="P4397">
            <v>2076.06</v>
          </cell>
          <cell r="Q4397">
            <v>10.59</v>
          </cell>
          <cell r="R4397">
            <v>125</v>
          </cell>
          <cell r="S4397">
            <v>935</v>
          </cell>
          <cell r="T4397" t="str">
            <v>Амортизация (канализация)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2076.06</v>
          </cell>
          <cell r="AB4397">
            <v>1</v>
          </cell>
          <cell r="AC4397">
            <v>0</v>
          </cell>
          <cell r="AD4397">
            <v>0</v>
          </cell>
          <cell r="AE4397">
            <v>2118.42</v>
          </cell>
          <cell r="AF4397">
            <v>42.36</v>
          </cell>
          <cell r="AG4397">
            <v>14.1228</v>
          </cell>
          <cell r="AH4397">
            <v>14.1228</v>
          </cell>
        </row>
        <row r="4398">
          <cell r="A4398">
            <v>8226</v>
          </cell>
          <cell r="B4398" t="str">
            <v>Стул</v>
          </cell>
          <cell r="C4398">
            <v>8</v>
          </cell>
          <cell r="D4398" t="str">
            <v>13</v>
          </cell>
          <cell r="E4398" t="str">
            <v>22.06.07</v>
          </cell>
          <cell r="F4398" t="str">
            <v/>
          </cell>
          <cell r="G4398" t="str">
            <v xml:space="preserve">  .  .</v>
          </cell>
          <cell r="H4398">
            <v>2118.42</v>
          </cell>
          <cell r="I4398">
            <v>0</v>
          </cell>
          <cell r="J4398">
            <v>0</v>
          </cell>
          <cell r="K4398">
            <v>2118.42</v>
          </cell>
          <cell r="L4398">
            <v>0</v>
          </cell>
          <cell r="M4398">
            <v>14.12</v>
          </cell>
          <cell r="N4398">
            <v>14.12</v>
          </cell>
          <cell r="O4398">
            <v>42.36</v>
          </cell>
          <cell r="P4398">
            <v>2076.06</v>
          </cell>
          <cell r="Q4398">
            <v>10.59</v>
          </cell>
          <cell r="R4398">
            <v>125</v>
          </cell>
          <cell r="S4398">
            <v>935</v>
          </cell>
          <cell r="T4398" t="str">
            <v>Амортизация (канализация)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2076.06</v>
          </cell>
          <cell r="AB4398">
            <v>1</v>
          </cell>
          <cell r="AC4398">
            <v>0</v>
          </cell>
          <cell r="AD4398">
            <v>0</v>
          </cell>
          <cell r="AE4398">
            <v>2118.42</v>
          </cell>
          <cell r="AF4398">
            <v>42.36</v>
          </cell>
          <cell r="AG4398">
            <v>14.1228</v>
          </cell>
          <cell r="AH4398">
            <v>14.1228</v>
          </cell>
        </row>
        <row r="4399">
          <cell r="A4399">
            <v>8227</v>
          </cell>
          <cell r="B4399" t="str">
            <v>Стул</v>
          </cell>
          <cell r="C4399">
            <v>8</v>
          </cell>
          <cell r="D4399" t="str">
            <v>13</v>
          </cell>
          <cell r="E4399" t="str">
            <v>22.06.07</v>
          </cell>
          <cell r="F4399" t="str">
            <v/>
          </cell>
          <cell r="G4399" t="str">
            <v xml:space="preserve">  .  .</v>
          </cell>
          <cell r="H4399">
            <v>2118.42</v>
          </cell>
          <cell r="I4399">
            <v>0</v>
          </cell>
          <cell r="J4399">
            <v>0</v>
          </cell>
          <cell r="K4399">
            <v>2118.42</v>
          </cell>
          <cell r="L4399">
            <v>0</v>
          </cell>
          <cell r="M4399">
            <v>14.12</v>
          </cell>
          <cell r="N4399">
            <v>14.12</v>
          </cell>
          <cell r="O4399">
            <v>42.36</v>
          </cell>
          <cell r="P4399">
            <v>2076.06</v>
          </cell>
          <cell r="Q4399">
            <v>10.59</v>
          </cell>
          <cell r="R4399">
            <v>125</v>
          </cell>
          <cell r="S4399">
            <v>935</v>
          </cell>
          <cell r="T4399" t="str">
            <v>Амортизация (канализация)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2076.06</v>
          </cell>
          <cell r="AB4399">
            <v>1</v>
          </cell>
          <cell r="AC4399">
            <v>0</v>
          </cell>
          <cell r="AD4399">
            <v>0</v>
          </cell>
          <cell r="AE4399">
            <v>2118.42</v>
          </cell>
          <cell r="AF4399">
            <v>42.36</v>
          </cell>
          <cell r="AG4399">
            <v>14.1228</v>
          </cell>
          <cell r="AH4399">
            <v>14.1228</v>
          </cell>
        </row>
        <row r="4400">
          <cell r="A4400">
            <v>8228</v>
          </cell>
          <cell r="B4400" t="str">
            <v>Стул</v>
          </cell>
          <cell r="C4400">
            <v>8</v>
          </cell>
          <cell r="D4400" t="str">
            <v>13</v>
          </cell>
          <cell r="E4400" t="str">
            <v>22.06.07</v>
          </cell>
          <cell r="F4400" t="str">
            <v/>
          </cell>
          <cell r="G4400" t="str">
            <v xml:space="preserve">  .  .</v>
          </cell>
          <cell r="H4400">
            <v>2118.42</v>
          </cell>
          <cell r="I4400">
            <v>0</v>
          </cell>
          <cell r="J4400">
            <v>0</v>
          </cell>
          <cell r="K4400">
            <v>2118.42</v>
          </cell>
          <cell r="L4400">
            <v>0</v>
          </cell>
          <cell r="M4400">
            <v>14.12</v>
          </cell>
          <cell r="N4400">
            <v>14.12</v>
          </cell>
          <cell r="O4400">
            <v>42.36</v>
          </cell>
          <cell r="P4400">
            <v>2076.06</v>
          </cell>
          <cell r="Q4400">
            <v>10.59</v>
          </cell>
          <cell r="R4400">
            <v>125</v>
          </cell>
          <cell r="S4400">
            <v>935</v>
          </cell>
          <cell r="T4400" t="str">
            <v>Амортизация (водопровод)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2076.06</v>
          </cell>
          <cell r="AB4400">
            <v>1</v>
          </cell>
          <cell r="AC4400">
            <v>0</v>
          </cell>
          <cell r="AD4400">
            <v>0</v>
          </cell>
          <cell r="AE4400">
            <v>2118.42</v>
          </cell>
          <cell r="AF4400">
            <v>42.36</v>
          </cell>
          <cell r="AG4400">
            <v>14.1228</v>
          </cell>
          <cell r="AH4400">
            <v>14.1228</v>
          </cell>
        </row>
        <row r="4401">
          <cell r="A4401">
            <v>8229</v>
          </cell>
          <cell r="B4401" t="str">
            <v>Стул</v>
          </cell>
          <cell r="C4401">
            <v>8</v>
          </cell>
          <cell r="D4401" t="str">
            <v>13</v>
          </cell>
          <cell r="E4401" t="str">
            <v>22.06.07</v>
          </cell>
          <cell r="F4401" t="str">
            <v/>
          </cell>
          <cell r="G4401" t="str">
            <v xml:space="preserve">  .  .</v>
          </cell>
          <cell r="H4401">
            <v>2118.42</v>
          </cell>
          <cell r="I4401">
            <v>0</v>
          </cell>
          <cell r="J4401">
            <v>0</v>
          </cell>
          <cell r="K4401">
            <v>2118.42</v>
          </cell>
          <cell r="L4401">
            <v>0</v>
          </cell>
          <cell r="M4401">
            <v>14.12</v>
          </cell>
          <cell r="N4401">
            <v>14.12</v>
          </cell>
          <cell r="O4401">
            <v>42.36</v>
          </cell>
          <cell r="P4401">
            <v>2076.06</v>
          </cell>
          <cell r="Q4401">
            <v>10.59</v>
          </cell>
          <cell r="R4401">
            <v>125</v>
          </cell>
          <cell r="S4401">
            <v>935</v>
          </cell>
          <cell r="T4401" t="str">
            <v>Амортизация (водопровод)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2076.06</v>
          </cell>
          <cell r="AB4401">
            <v>1</v>
          </cell>
          <cell r="AC4401">
            <v>0</v>
          </cell>
          <cell r="AD4401">
            <v>0</v>
          </cell>
          <cell r="AE4401">
            <v>2118.42</v>
          </cell>
          <cell r="AF4401">
            <v>42.36</v>
          </cell>
          <cell r="AG4401">
            <v>14.1228</v>
          </cell>
          <cell r="AH4401">
            <v>14.1228</v>
          </cell>
        </row>
        <row r="4402">
          <cell r="A4402">
            <v>8230</v>
          </cell>
          <cell r="B4402" t="str">
            <v>Стул</v>
          </cell>
          <cell r="C4402">
            <v>8</v>
          </cell>
          <cell r="D4402" t="str">
            <v>13</v>
          </cell>
          <cell r="E4402" t="str">
            <v>22.06.07</v>
          </cell>
          <cell r="F4402" t="str">
            <v/>
          </cell>
          <cell r="G4402" t="str">
            <v xml:space="preserve">  .  .</v>
          </cell>
          <cell r="H4402">
            <v>2118.42</v>
          </cell>
          <cell r="I4402">
            <v>0</v>
          </cell>
          <cell r="J4402">
            <v>0</v>
          </cell>
          <cell r="K4402">
            <v>2118.42</v>
          </cell>
          <cell r="L4402">
            <v>0</v>
          </cell>
          <cell r="M4402">
            <v>14.12</v>
          </cell>
          <cell r="N4402">
            <v>14.12</v>
          </cell>
          <cell r="O4402">
            <v>42.36</v>
          </cell>
          <cell r="P4402">
            <v>2076.06</v>
          </cell>
          <cell r="Q4402">
            <v>10.59</v>
          </cell>
          <cell r="R4402">
            <v>125</v>
          </cell>
          <cell r="S4402">
            <v>935</v>
          </cell>
          <cell r="T4402" t="str">
            <v>Амортизация (водопровод)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2076.06</v>
          </cell>
          <cell r="AB4402">
            <v>1</v>
          </cell>
          <cell r="AC4402">
            <v>0</v>
          </cell>
          <cell r="AD4402">
            <v>0</v>
          </cell>
          <cell r="AE4402">
            <v>2118.42</v>
          </cell>
          <cell r="AF4402">
            <v>42.36</v>
          </cell>
          <cell r="AG4402">
            <v>14.1228</v>
          </cell>
          <cell r="AH4402">
            <v>14.1228</v>
          </cell>
        </row>
        <row r="4403">
          <cell r="A4403">
            <v>8231</v>
          </cell>
          <cell r="B4403" t="str">
            <v>Стул</v>
          </cell>
          <cell r="C4403">
            <v>8</v>
          </cell>
          <cell r="D4403" t="str">
            <v>13</v>
          </cell>
          <cell r="E4403" t="str">
            <v>22.06.07</v>
          </cell>
          <cell r="F4403" t="str">
            <v/>
          </cell>
          <cell r="G4403" t="str">
            <v xml:space="preserve">  .  .</v>
          </cell>
          <cell r="H4403">
            <v>2118.42</v>
          </cell>
          <cell r="I4403">
            <v>0</v>
          </cell>
          <cell r="J4403">
            <v>0</v>
          </cell>
          <cell r="K4403">
            <v>2118.42</v>
          </cell>
          <cell r="L4403">
            <v>0</v>
          </cell>
          <cell r="M4403">
            <v>14.12</v>
          </cell>
          <cell r="N4403">
            <v>14.12</v>
          </cell>
          <cell r="O4403">
            <v>42.36</v>
          </cell>
          <cell r="P4403">
            <v>2076.06</v>
          </cell>
          <cell r="Q4403">
            <v>10.59</v>
          </cell>
          <cell r="R4403">
            <v>125</v>
          </cell>
          <cell r="S4403">
            <v>935</v>
          </cell>
          <cell r="T4403" t="str">
            <v>Амортизация (водопровод)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2076.06</v>
          </cell>
          <cell r="AB4403">
            <v>1</v>
          </cell>
          <cell r="AC4403">
            <v>0</v>
          </cell>
          <cell r="AD4403">
            <v>0</v>
          </cell>
          <cell r="AE4403">
            <v>2118.42</v>
          </cell>
          <cell r="AF4403">
            <v>42.36</v>
          </cell>
          <cell r="AG4403">
            <v>14.1228</v>
          </cell>
          <cell r="AH4403">
            <v>14.1228</v>
          </cell>
        </row>
        <row r="4404">
          <cell r="A4404">
            <v>8232</v>
          </cell>
          <cell r="B4404" t="str">
            <v>Стул</v>
          </cell>
          <cell r="C4404">
            <v>8</v>
          </cell>
          <cell r="D4404" t="str">
            <v>13</v>
          </cell>
          <cell r="E4404" t="str">
            <v>22.06.07</v>
          </cell>
          <cell r="F4404" t="str">
            <v/>
          </cell>
          <cell r="G4404" t="str">
            <v xml:space="preserve">  .  .</v>
          </cell>
          <cell r="H4404">
            <v>2118.42</v>
          </cell>
          <cell r="I4404">
            <v>0</v>
          </cell>
          <cell r="J4404">
            <v>0</v>
          </cell>
          <cell r="K4404">
            <v>2118.42</v>
          </cell>
          <cell r="L4404">
            <v>0</v>
          </cell>
          <cell r="M4404">
            <v>14.12</v>
          </cell>
          <cell r="N4404">
            <v>14.12</v>
          </cell>
          <cell r="O4404">
            <v>42.36</v>
          </cell>
          <cell r="P4404">
            <v>2076.06</v>
          </cell>
          <cell r="Q4404">
            <v>10.59</v>
          </cell>
          <cell r="R4404">
            <v>125</v>
          </cell>
          <cell r="S4404">
            <v>935</v>
          </cell>
          <cell r="T4404" t="str">
            <v>Амортизация (водопровод)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2076.06</v>
          </cell>
          <cell r="AB4404">
            <v>1</v>
          </cell>
          <cell r="AC4404">
            <v>0</v>
          </cell>
          <cell r="AD4404">
            <v>0</v>
          </cell>
          <cell r="AE4404">
            <v>2118.42</v>
          </cell>
          <cell r="AF4404">
            <v>42.36</v>
          </cell>
          <cell r="AG4404">
            <v>14.1228</v>
          </cell>
          <cell r="AH4404">
            <v>14.1228</v>
          </cell>
        </row>
        <row r="4405">
          <cell r="A4405">
            <v>8233</v>
          </cell>
          <cell r="B4405" t="str">
            <v>Стул</v>
          </cell>
          <cell r="C4405">
            <v>8</v>
          </cell>
          <cell r="D4405" t="str">
            <v>13</v>
          </cell>
          <cell r="E4405" t="str">
            <v>22.06.07</v>
          </cell>
          <cell r="F4405" t="str">
            <v/>
          </cell>
          <cell r="G4405" t="str">
            <v xml:space="preserve">  .  .</v>
          </cell>
          <cell r="H4405">
            <v>2118.42</v>
          </cell>
          <cell r="I4405">
            <v>0</v>
          </cell>
          <cell r="J4405">
            <v>0</v>
          </cell>
          <cell r="K4405">
            <v>2118.42</v>
          </cell>
          <cell r="L4405">
            <v>0</v>
          </cell>
          <cell r="M4405">
            <v>14.12</v>
          </cell>
          <cell r="N4405">
            <v>14.12</v>
          </cell>
          <cell r="O4405">
            <v>42.36</v>
          </cell>
          <cell r="P4405">
            <v>2076.06</v>
          </cell>
          <cell r="Q4405">
            <v>10.59</v>
          </cell>
          <cell r="R4405">
            <v>125</v>
          </cell>
          <cell r="S4405">
            <v>935</v>
          </cell>
          <cell r="T4405" t="str">
            <v>Амортизация (водопровод)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2076.06</v>
          </cell>
          <cell r="AB4405">
            <v>1</v>
          </cell>
          <cell r="AC4405">
            <v>0</v>
          </cell>
          <cell r="AD4405">
            <v>0</v>
          </cell>
          <cell r="AE4405">
            <v>2118.42</v>
          </cell>
          <cell r="AF4405">
            <v>42.36</v>
          </cell>
          <cell r="AG4405">
            <v>14.1228</v>
          </cell>
          <cell r="AH4405">
            <v>14.1228</v>
          </cell>
        </row>
        <row r="4406">
          <cell r="A4406">
            <v>8234</v>
          </cell>
          <cell r="B4406" t="str">
            <v>Стул</v>
          </cell>
          <cell r="C4406">
            <v>8</v>
          </cell>
          <cell r="D4406" t="str">
            <v>13</v>
          </cell>
          <cell r="E4406" t="str">
            <v>22.06.07</v>
          </cell>
          <cell r="F4406" t="str">
            <v/>
          </cell>
          <cell r="G4406" t="str">
            <v xml:space="preserve">  .  .</v>
          </cell>
          <cell r="H4406">
            <v>2118.42</v>
          </cell>
          <cell r="I4406">
            <v>0</v>
          </cell>
          <cell r="J4406">
            <v>0</v>
          </cell>
          <cell r="K4406">
            <v>2118.42</v>
          </cell>
          <cell r="L4406">
            <v>0</v>
          </cell>
          <cell r="M4406">
            <v>14.12</v>
          </cell>
          <cell r="N4406">
            <v>14.12</v>
          </cell>
          <cell r="O4406">
            <v>42.36</v>
          </cell>
          <cell r="P4406">
            <v>2076.06</v>
          </cell>
          <cell r="Q4406">
            <v>10.59</v>
          </cell>
          <cell r="R4406">
            <v>125</v>
          </cell>
          <cell r="S4406">
            <v>935</v>
          </cell>
          <cell r="T4406" t="str">
            <v>Амортизация (канализация)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2076.06</v>
          </cell>
          <cell r="AB4406">
            <v>1</v>
          </cell>
          <cell r="AC4406">
            <v>0</v>
          </cell>
          <cell r="AD4406">
            <v>0</v>
          </cell>
          <cell r="AE4406">
            <v>2118.42</v>
          </cell>
          <cell r="AF4406">
            <v>42.36</v>
          </cell>
          <cell r="AG4406">
            <v>14.1228</v>
          </cell>
          <cell r="AH4406">
            <v>14.1228</v>
          </cell>
        </row>
        <row r="4407">
          <cell r="A4407">
            <v>8235</v>
          </cell>
          <cell r="B4407" t="str">
            <v>Стул</v>
          </cell>
          <cell r="C4407">
            <v>8</v>
          </cell>
          <cell r="D4407" t="str">
            <v>13</v>
          </cell>
          <cell r="E4407" t="str">
            <v>22.06.07</v>
          </cell>
          <cell r="F4407" t="str">
            <v/>
          </cell>
          <cell r="G4407" t="str">
            <v xml:space="preserve">  .  .</v>
          </cell>
          <cell r="H4407">
            <v>2118.42</v>
          </cell>
          <cell r="I4407">
            <v>0</v>
          </cell>
          <cell r="J4407">
            <v>0</v>
          </cell>
          <cell r="K4407">
            <v>2118.42</v>
          </cell>
          <cell r="L4407">
            <v>0</v>
          </cell>
          <cell r="M4407">
            <v>14.12</v>
          </cell>
          <cell r="N4407">
            <v>14.12</v>
          </cell>
          <cell r="O4407">
            <v>42.36</v>
          </cell>
          <cell r="P4407">
            <v>2076.06</v>
          </cell>
          <cell r="Q4407">
            <v>10.59</v>
          </cell>
          <cell r="R4407">
            <v>125</v>
          </cell>
          <cell r="S4407">
            <v>935</v>
          </cell>
          <cell r="T4407" t="str">
            <v>Амортизация (канализация)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2076.06</v>
          </cell>
          <cell r="AB4407">
            <v>1</v>
          </cell>
          <cell r="AC4407">
            <v>0</v>
          </cell>
          <cell r="AD4407">
            <v>0</v>
          </cell>
          <cell r="AE4407">
            <v>2118.42</v>
          </cell>
          <cell r="AF4407">
            <v>42.36</v>
          </cell>
          <cell r="AG4407">
            <v>14.1228</v>
          </cell>
          <cell r="AH4407">
            <v>14.1228</v>
          </cell>
        </row>
        <row r="4408">
          <cell r="A4408">
            <v>8236</v>
          </cell>
          <cell r="B4408" t="str">
            <v>Стул</v>
          </cell>
          <cell r="C4408">
            <v>8</v>
          </cell>
          <cell r="D4408" t="str">
            <v>13</v>
          </cell>
          <cell r="E4408" t="str">
            <v>22.06.07</v>
          </cell>
          <cell r="F4408" t="str">
            <v/>
          </cell>
          <cell r="G4408" t="str">
            <v xml:space="preserve">  .  .</v>
          </cell>
          <cell r="H4408">
            <v>2118.42</v>
          </cell>
          <cell r="I4408">
            <v>0</v>
          </cell>
          <cell r="J4408">
            <v>0</v>
          </cell>
          <cell r="K4408">
            <v>2118.42</v>
          </cell>
          <cell r="L4408">
            <v>0</v>
          </cell>
          <cell r="M4408">
            <v>14.12</v>
          </cell>
          <cell r="N4408">
            <v>14.12</v>
          </cell>
          <cell r="O4408">
            <v>42.36</v>
          </cell>
          <cell r="P4408">
            <v>2076.06</v>
          </cell>
          <cell r="Q4408">
            <v>10.59</v>
          </cell>
          <cell r="R4408">
            <v>125</v>
          </cell>
          <cell r="S4408">
            <v>935</v>
          </cell>
          <cell r="T4408" t="str">
            <v>Амортизация (канализация)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2076.06</v>
          </cell>
          <cell r="AB4408">
            <v>1</v>
          </cell>
          <cell r="AC4408">
            <v>0</v>
          </cell>
          <cell r="AD4408">
            <v>0</v>
          </cell>
          <cell r="AE4408">
            <v>2118.42</v>
          </cell>
          <cell r="AF4408">
            <v>42.36</v>
          </cell>
          <cell r="AG4408">
            <v>14.1228</v>
          </cell>
          <cell r="AH4408">
            <v>14.1228</v>
          </cell>
        </row>
        <row r="4409">
          <cell r="A4409">
            <v>8237</v>
          </cell>
          <cell r="B4409" t="str">
            <v>Стул</v>
          </cell>
          <cell r="C4409">
            <v>8</v>
          </cell>
          <cell r="D4409" t="str">
            <v>13</v>
          </cell>
          <cell r="E4409" t="str">
            <v>22.06.07</v>
          </cell>
          <cell r="F4409" t="str">
            <v/>
          </cell>
          <cell r="G4409" t="str">
            <v xml:space="preserve">  .  .</v>
          </cell>
          <cell r="H4409">
            <v>2118.42</v>
          </cell>
          <cell r="I4409">
            <v>0</v>
          </cell>
          <cell r="J4409">
            <v>0</v>
          </cell>
          <cell r="K4409">
            <v>2118.42</v>
          </cell>
          <cell r="L4409">
            <v>0</v>
          </cell>
          <cell r="M4409">
            <v>14.12</v>
          </cell>
          <cell r="N4409">
            <v>14.12</v>
          </cell>
          <cell r="O4409">
            <v>42.36</v>
          </cell>
          <cell r="P4409">
            <v>2076.06</v>
          </cell>
          <cell r="Q4409">
            <v>10.59</v>
          </cell>
          <cell r="R4409">
            <v>125</v>
          </cell>
          <cell r="S4409">
            <v>935</v>
          </cell>
          <cell r="T4409" t="str">
            <v>Амортизация (канализация)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2076.06</v>
          </cell>
          <cell r="AB4409">
            <v>1</v>
          </cell>
          <cell r="AC4409">
            <v>0</v>
          </cell>
          <cell r="AD4409">
            <v>0</v>
          </cell>
          <cell r="AE4409">
            <v>2118.42</v>
          </cell>
          <cell r="AF4409">
            <v>42.36</v>
          </cell>
          <cell r="AG4409">
            <v>14.1228</v>
          </cell>
          <cell r="AH4409">
            <v>14.1228</v>
          </cell>
        </row>
        <row r="4410">
          <cell r="A4410">
            <v>8238</v>
          </cell>
          <cell r="B4410" t="str">
            <v>Стул</v>
          </cell>
          <cell r="C4410">
            <v>8</v>
          </cell>
          <cell r="D4410" t="str">
            <v>13</v>
          </cell>
          <cell r="E4410" t="str">
            <v>22.06.07</v>
          </cell>
          <cell r="F4410" t="str">
            <v/>
          </cell>
          <cell r="G4410" t="str">
            <v xml:space="preserve">  .  .</v>
          </cell>
          <cell r="H4410">
            <v>2118.42</v>
          </cell>
          <cell r="I4410">
            <v>0</v>
          </cell>
          <cell r="J4410">
            <v>0</v>
          </cell>
          <cell r="K4410">
            <v>2118.42</v>
          </cell>
          <cell r="L4410">
            <v>0</v>
          </cell>
          <cell r="M4410">
            <v>14.12</v>
          </cell>
          <cell r="N4410">
            <v>14.12</v>
          </cell>
          <cell r="O4410">
            <v>42.36</v>
          </cell>
          <cell r="P4410">
            <v>2076.06</v>
          </cell>
          <cell r="Q4410">
            <v>10.59</v>
          </cell>
          <cell r="R4410">
            <v>125</v>
          </cell>
          <cell r="S4410">
            <v>935</v>
          </cell>
          <cell r="T4410" t="str">
            <v>Амортизация (канализация)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2076.06</v>
          </cell>
          <cell r="AB4410">
            <v>1</v>
          </cell>
          <cell r="AC4410">
            <v>0</v>
          </cell>
          <cell r="AD4410">
            <v>0</v>
          </cell>
          <cell r="AE4410">
            <v>2118.42</v>
          </cell>
          <cell r="AF4410">
            <v>42.36</v>
          </cell>
          <cell r="AG4410">
            <v>14.1228</v>
          </cell>
          <cell r="AH4410">
            <v>14.1228</v>
          </cell>
        </row>
        <row r="4411">
          <cell r="A4411">
            <v>8239</v>
          </cell>
          <cell r="B4411" t="str">
            <v>Стул</v>
          </cell>
          <cell r="C4411">
            <v>8</v>
          </cell>
          <cell r="D4411" t="str">
            <v>13</v>
          </cell>
          <cell r="E4411" t="str">
            <v>22.06.07</v>
          </cell>
          <cell r="F4411" t="str">
            <v/>
          </cell>
          <cell r="G4411" t="str">
            <v xml:space="preserve">  .  .</v>
          </cell>
          <cell r="H4411">
            <v>2118.42</v>
          </cell>
          <cell r="I4411">
            <v>0</v>
          </cell>
          <cell r="J4411">
            <v>0</v>
          </cell>
          <cell r="K4411">
            <v>2118.42</v>
          </cell>
          <cell r="L4411">
            <v>0</v>
          </cell>
          <cell r="M4411">
            <v>14.12</v>
          </cell>
          <cell r="N4411">
            <v>14.12</v>
          </cell>
          <cell r="O4411">
            <v>42.36</v>
          </cell>
          <cell r="P4411">
            <v>2076.06</v>
          </cell>
          <cell r="Q4411">
            <v>10.59</v>
          </cell>
          <cell r="R4411">
            <v>125</v>
          </cell>
          <cell r="S4411">
            <v>935</v>
          </cell>
          <cell r="T4411" t="str">
            <v>Амортизация (водопровод)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2076.06</v>
          </cell>
          <cell r="AB4411">
            <v>1</v>
          </cell>
          <cell r="AC4411">
            <v>0</v>
          </cell>
          <cell r="AD4411">
            <v>0</v>
          </cell>
          <cell r="AE4411">
            <v>2118.42</v>
          </cell>
          <cell r="AF4411">
            <v>42.36</v>
          </cell>
          <cell r="AG4411">
            <v>14.1228</v>
          </cell>
          <cell r="AH4411">
            <v>14.1228</v>
          </cell>
        </row>
        <row r="4412">
          <cell r="A4412">
            <v>8240</v>
          </cell>
          <cell r="B4412" t="str">
            <v>Стул</v>
          </cell>
          <cell r="C4412">
            <v>8</v>
          </cell>
          <cell r="D4412" t="str">
            <v>13</v>
          </cell>
          <cell r="E4412" t="str">
            <v>22.06.07</v>
          </cell>
          <cell r="F4412" t="str">
            <v/>
          </cell>
          <cell r="G4412" t="str">
            <v xml:space="preserve">  .  .</v>
          </cell>
          <cell r="H4412">
            <v>2118.42</v>
          </cell>
          <cell r="I4412">
            <v>0</v>
          </cell>
          <cell r="J4412">
            <v>0</v>
          </cell>
          <cell r="K4412">
            <v>2118.42</v>
          </cell>
          <cell r="L4412">
            <v>0</v>
          </cell>
          <cell r="M4412">
            <v>14.12</v>
          </cell>
          <cell r="N4412">
            <v>14.12</v>
          </cell>
          <cell r="O4412">
            <v>42.36</v>
          </cell>
          <cell r="P4412">
            <v>2076.06</v>
          </cell>
          <cell r="Q4412">
            <v>10.59</v>
          </cell>
          <cell r="R4412">
            <v>125</v>
          </cell>
          <cell r="S4412">
            <v>935</v>
          </cell>
          <cell r="T4412" t="str">
            <v>Амортизация (водопровод)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2076.06</v>
          </cell>
          <cell r="AB4412">
            <v>1</v>
          </cell>
          <cell r="AC4412">
            <v>0</v>
          </cell>
          <cell r="AD4412">
            <v>0</v>
          </cell>
          <cell r="AE4412">
            <v>2118.42</v>
          </cell>
          <cell r="AF4412">
            <v>42.36</v>
          </cell>
          <cell r="AG4412">
            <v>14.1228</v>
          </cell>
          <cell r="AH4412">
            <v>14.1228</v>
          </cell>
        </row>
        <row r="4413">
          <cell r="A4413">
            <v>8241</v>
          </cell>
          <cell r="B4413" t="str">
            <v>Стул</v>
          </cell>
          <cell r="C4413">
            <v>8</v>
          </cell>
          <cell r="D4413" t="str">
            <v>13</v>
          </cell>
          <cell r="E4413" t="str">
            <v>22.06.07</v>
          </cell>
          <cell r="F4413" t="str">
            <v/>
          </cell>
          <cell r="G4413" t="str">
            <v xml:space="preserve">  .  .</v>
          </cell>
          <cell r="H4413">
            <v>2118.42</v>
          </cell>
          <cell r="I4413">
            <v>0</v>
          </cell>
          <cell r="J4413">
            <v>0</v>
          </cell>
          <cell r="K4413">
            <v>2118.42</v>
          </cell>
          <cell r="L4413">
            <v>0</v>
          </cell>
          <cell r="M4413">
            <v>14.12</v>
          </cell>
          <cell r="N4413">
            <v>14.12</v>
          </cell>
          <cell r="O4413">
            <v>42.36</v>
          </cell>
          <cell r="P4413">
            <v>2076.06</v>
          </cell>
          <cell r="Q4413">
            <v>10.59</v>
          </cell>
          <cell r="R4413">
            <v>125</v>
          </cell>
          <cell r="S4413">
            <v>935</v>
          </cell>
          <cell r="T4413" t="str">
            <v>Амортизация (водопровод)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2076.06</v>
          </cell>
          <cell r="AB4413">
            <v>1</v>
          </cell>
          <cell r="AC4413">
            <v>0</v>
          </cell>
          <cell r="AD4413">
            <v>0</v>
          </cell>
          <cell r="AE4413">
            <v>2118.42</v>
          </cell>
          <cell r="AF4413">
            <v>42.36</v>
          </cell>
          <cell r="AG4413">
            <v>14.1228</v>
          </cell>
          <cell r="AH4413">
            <v>14.1228</v>
          </cell>
        </row>
        <row r="4414">
          <cell r="A4414">
            <v>8242</v>
          </cell>
          <cell r="B4414" t="str">
            <v>Стул</v>
          </cell>
          <cell r="C4414">
            <v>8</v>
          </cell>
          <cell r="D4414" t="str">
            <v>13</v>
          </cell>
          <cell r="E4414" t="str">
            <v>22.06.07</v>
          </cell>
          <cell r="F4414" t="str">
            <v/>
          </cell>
          <cell r="G4414" t="str">
            <v xml:space="preserve">  .  .</v>
          </cell>
          <cell r="H4414">
            <v>2118.42</v>
          </cell>
          <cell r="I4414">
            <v>0</v>
          </cell>
          <cell r="J4414">
            <v>0</v>
          </cell>
          <cell r="K4414">
            <v>2118.42</v>
          </cell>
          <cell r="L4414">
            <v>0</v>
          </cell>
          <cell r="M4414">
            <v>14.12</v>
          </cell>
          <cell r="N4414">
            <v>14.12</v>
          </cell>
          <cell r="O4414">
            <v>42.36</v>
          </cell>
          <cell r="P4414">
            <v>2076.06</v>
          </cell>
          <cell r="Q4414">
            <v>10.59</v>
          </cell>
          <cell r="R4414">
            <v>125</v>
          </cell>
          <cell r="S4414">
            <v>935</v>
          </cell>
          <cell r="T4414" t="str">
            <v>Амортизация (водопровод)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2076.06</v>
          </cell>
          <cell r="AB4414">
            <v>1</v>
          </cell>
          <cell r="AC4414">
            <v>0</v>
          </cell>
          <cell r="AD4414">
            <v>0</v>
          </cell>
          <cell r="AE4414">
            <v>2118.42</v>
          </cell>
          <cell r="AF4414">
            <v>42.36</v>
          </cell>
          <cell r="AG4414">
            <v>14.1228</v>
          </cell>
          <cell r="AH4414">
            <v>14.1228</v>
          </cell>
        </row>
        <row r="4415">
          <cell r="A4415">
            <v>8243</v>
          </cell>
          <cell r="B4415" t="str">
            <v>Стул</v>
          </cell>
          <cell r="C4415">
            <v>8</v>
          </cell>
          <cell r="D4415" t="str">
            <v>13</v>
          </cell>
          <cell r="E4415" t="str">
            <v>22.06.07</v>
          </cell>
          <cell r="F4415" t="str">
            <v/>
          </cell>
          <cell r="G4415" t="str">
            <v xml:space="preserve">  .  .</v>
          </cell>
          <cell r="H4415">
            <v>2118.42</v>
          </cell>
          <cell r="I4415">
            <v>0</v>
          </cell>
          <cell r="J4415">
            <v>0</v>
          </cell>
          <cell r="K4415">
            <v>2118.42</v>
          </cell>
          <cell r="L4415">
            <v>0</v>
          </cell>
          <cell r="M4415">
            <v>14.12</v>
          </cell>
          <cell r="N4415">
            <v>14.12</v>
          </cell>
          <cell r="O4415">
            <v>42.36</v>
          </cell>
          <cell r="P4415">
            <v>2076.06</v>
          </cell>
          <cell r="Q4415">
            <v>10.59</v>
          </cell>
          <cell r="R4415">
            <v>125</v>
          </cell>
          <cell r="S4415">
            <v>935</v>
          </cell>
          <cell r="T4415" t="str">
            <v>Амортизация (водопровод)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2076.06</v>
          </cell>
          <cell r="AB4415">
            <v>1</v>
          </cell>
          <cell r="AC4415">
            <v>0</v>
          </cell>
          <cell r="AD4415">
            <v>0</v>
          </cell>
          <cell r="AE4415">
            <v>2118.42</v>
          </cell>
          <cell r="AF4415">
            <v>42.36</v>
          </cell>
          <cell r="AG4415">
            <v>14.1228</v>
          </cell>
          <cell r="AH4415">
            <v>14.1228</v>
          </cell>
        </row>
        <row r="4416">
          <cell r="A4416">
            <v>8244</v>
          </cell>
          <cell r="B4416" t="str">
            <v>Стул</v>
          </cell>
          <cell r="C4416">
            <v>8</v>
          </cell>
          <cell r="D4416" t="str">
            <v>13</v>
          </cell>
          <cell r="E4416" t="str">
            <v>22.06.07</v>
          </cell>
          <cell r="F4416" t="str">
            <v/>
          </cell>
          <cell r="G4416" t="str">
            <v xml:space="preserve">  .  .</v>
          </cell>
          <cell r="H4416">
            <v>2118.42</v>
          </cell>
          <cell r="I4416">
            <v>0</v>
          </cell>
          <cell r="J4416">
            <v>0</v>
          </cell>
          <cell r="K4416">
            <v>2118.42</v>
          </cell>
          <cell r="L4416">
            <v>0</v>
          </cell>
          <cell r="M4416">
            <v>14.12</v>
          </cell>
          <cell r="N4416">
            <v>14.12</v>
          </cell>
          <cell r="O4416">
            <v>42.36</v>
          </cell>
          <cell r="P4416">
            <v>2076.06</v>
          </cell>
          <cell r="Q4416">
            <v>10.59</v>
          </cell>
          <cell r="R4416">
            <v>125</v>
          </cell>
          <cell r="S4416">
            <v>935</v>
          </cell>
          <cell r="T4416" t="str">
            <v>Амортизация (водопровод)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2076.06</v>
          </cell>
          <cell r="AB4416">
            <v>1</v>
          </cell>
          <cell r="AC4416">
            <v>0</v>
          </cell>
          <cell r="AD4416">
            <v>0</v>
          </cell>
          <cell r="AE4416">
            <v>2118.42</v>
          </cell>
          <cell r="AF4416">
            <v>42.36</v>
          </cell>
          <cell r="AG4416">
            <v>14.1228</v>
          </cell>
          <cell r="AH4416">
            <v>14.1228</v>
          </cell>
        </row>
        <row r="4417">
          <cell r="A4417">
            <v>8245</v>
          </cell>
          <cell r="B4417" t="str">
            <v>Стул</v>
          </cell>
          <cell r="C4417">
            <v>8</v>
          </cell>
          <cell r="D4417" t="str">
            <v>13</v>
          </cell>
          <cell r="E4417" t="str">
            <v>22.06.07</v>
          </cell>
          <cell r="F4417" t="str">
            <v/>
          </cell>
          <cell r="G4417" t="str">
            <v xml:space="preserve">  .  .</v>
          </cell>
          <cell r="H4417">
            <v>2118.42</v>
          </cell>
          <cell r="I4417">
            <v>0</v>
          </cell>
          <cell r="J4417">
            <v>0</v>
          </cell>
          <cell r="K4417">
            <v>2118.42</v>
          </cell>
          <cell r="L4417">
            <v>0</v>
          </cell>
          <cell r="M4417">
            <v>14.12</v>
          </cell>
          <cell r="N4417">
            <v>14.12</v>
          </cell>
          <cell r="O4417">
            <v>42.36</v>
          </cell>
          <cell r="P4417">
            <v>2076.06</v>
          </cell>
          <cell r="Q4417">
            <v>10.59</v>
          </cell>
          <cell r="R4417">
            <v>125</v>
          </cell>
          <cell r="S4417">
            <v>935</v>
          </cell>
          <cell r="T4417" t="str">
            <v>Амортизация (водопровод)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2076.06</v>
          </cell>
          <cell r="AB4417">
            <v>1</v>
          </cell>
          <cell r="AC4417">
            <v>0</v>
          </cell>
          <cell r="AD4417">
            <v>0</v>
          </cell>
          <cell r="AE4417">
            <v>2118.42</v>
          </cell>
          <cell r="AF4417">
            <v>42.36</v>
          </cell>
          <cell r="AG4417">
            <v>14.1228</v>
          </cell>
          <cell r="AH4417">
            <v>14.1228</v>
          </cell>
        </row>
        <row r="4418">
          <cell r="A4418">
            <v>8246</v>
          </cell>
          <cell r="B4418" t="str">
            <v>Стул</v>
          </cell>
          <cell r="C4418">
            <v>8</v>
          </cell>
          <cell r="D4418" t="str">
            <v>13</v>
          </cell>
          <cell r="E4418" t="str">
            <v>22.06.07</v>
          </cell>
          <cell r="F4418" t="str">
            <v/>
          </cell>
          <cell r="G4418" t="str">
            <v xml:space="preserve">  .  .</v>
          </cell>
          <cell r="H4418">
            <v>2118.42</v>
          </cell>
          <cell r="I4418">
            <v>0</v>
          </cell>
          <cell r="J4418">
            <v>0</v>
          </cell>
          <cell r="K4418">
            <v>2118.42</v>
          </cell>
          <cell r="L4418">
            <v>0</v>
          </cell>
          <cell r="M4418">
            <v>14.12</v>
          </cell>
          <cell r="N4418">
            <v>14.12</v>
          </cell>
          <cell r="O4418">
            <v>42.36</v>
          </cell>
          <cell r="P4418">
            <v>2076.06</v>
          </cell>
          <cell r="Q4418">
            <v>10.59</v>
          </cell>
          <cell r="R4418">
            <v>125</v>
          </cell>
          <cell r="S4418">
            <v>935</v>
          </cell>
          <cell r="T4418" t="str">
            <v>Амортизация (водопровод)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2076.06</v>
          </cell>
          <cell r="AB4418">
            <v>1</v>
          </cell>
          <cell r="AC4418">
            <v>0</v>
          </cell>
          <cell r="AD4418">
            <v>0</v>
          </cell>
          <cell r="AE4418">
            <v>2118.42</v>
          </cell>
          <cell r="AF4418">
            <v>42.36</v>
          </cell>
          <cell r="AG4418">
            <v>14.1228</v>
          </cell>
          <cell r="AH4418">
            <v>14.1228</v>
          </cell>
        </row>
        <row r="4419">
          <cell r="A4419">
            <v>8247</v>
          </cell>
          <cell r="B4419" t="str">
            <v>Стул</v>
          </cell>
          <cell r="C4419">
            <v>8</v>
          </cell>
          <cell r="D4419" t="str">
            <v>13</v>
          </cell>
          <cell r="E4419" t="str">
            <v>22.06.07</v>
          </cell>
          <cell r="F4419" t="str">
            <v/>
          </cell>
          <cell r="G4419" t="str">
            <v xml:space="preserve">  .  .</v>
          </cell>
          <cell r="H4419">
            <v>2118.42</v>
          </cell>
          <cell r="I4419">
            <v>0</v>
          </cell>
          <cell r="J4419">
            <v>0</v>
          </cell>
          <cell r="K4419">
            <v>2118.42</v>
          </cell>
          <cell r="L4419">
            <v>0</v>
          </cell>
          <cell r="M4419">
            <v>14.12</v>
          </cell>
          <cell r="N4419">
            <v>14.12</v>
          </cell>
          <cell r="O4419">
            <v>42.36</v>
          </cell>
          <cell r="P4419">
            <v>2076.06</v>
          </cell>
          <cell r="Q4419">
            <v>10.59</v>
          </cell>
          <cell r="R4419">
            <v>125</v>
          </cell>
          <cell r="S4419">
            <v>935</v>
          </cell>
          <cell r="T4419" t="str">
            <v>Амортизация (водопровод)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2076.06</v>
          </cell>
          <cell r="AB4419">
            <v>1</v>
          </cell>
          <cell r="AC4419">
            <v>0</v>
          </cell>
          <cell r="AD4419">
            <v>0</v>
          </cell>
          <cell r="AE4419">
            <v>2118.42</v>
          </cell>
          <cell r="AF4419">
            <v>42.36</v>
          </cell>
          <cell r="AG4419">
            <v>14.1228</v>
          </cell>
          <cell r="AH4419">
            <v>14.1228</v>
          </cell>
        </row>
        <row r="4420">
          <cell r="A4420">
            <v>8248</v>
          </cell>
          <cell r="B4420" t="str">
            <v>Стул</v>
          </cell>
          <cell r="C4420">
            <v>8</v>
          </cell>
          <cell r="D4420" t="str">
            <v>13</v>
          </cell>
          <cell r="E4420" t="str">
            <v>22.06.07</v>
          </cell>
          <cell r="F4420" t="str">
            <v/>
          </cell>
          <cell r="G4420" t="str">
            <v xml:space="preserve">  .  .</v>
          </cell>
          <cell r="H4420">
            <v>2118.42</v>
          </cell>
          <cell r="I4420">
            <v>0</v>
          </cell>
          <cell r="J4420">
            <v>0</v>
          </cell>
          <cell r="K4420">
            <v>2118.42</v>
          </cell>
          <cell r="L4420">
            <v>0</v>
          </cell>
          <cell r="M4420">
            <v>14.12</v>
          </cell>
          <cell r="N4420">
            <v>14.12</v>
          </cell>
          <cell r="O4420">
            <v>42.36</v>
          </cell>
          <cell r="P4420">
            <v>2076.06</v>
          </cell>
          <cell r="Q4420">
            <v>10.59</v>
          </cell>
          <cell r="R4420">
            <v>125</v>
          </cell>
          <cell r="S4420">
            <v>935</v>
          </cell>
          <cell r="T4420" t="str">
            <v>Амортизация (водопровод)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2076.06</v>
          </cell>
          <cell r="AB4420">
            <v>1</v>
          </cell>
          <cell r="AC4420">
            <v>0</v>
          </cell>
          <cell r="AD4420">
            <v>0</v>
          </cell>
          <cell r="AE4420">
            <v>2118.42</v>
          </cell>
          <cell r="AF4420">
            <v>42.36</v>
          </cell>
          <cell r="AG4420">
            <v>14.1228</v>
          </cell>
          <cell r="AH4420">
            <v>14.1228</v>
          </cell>
        </row>
        <row r="4421">
          <cell r="A4421">
            <v>8249</v>
          </cell>
          <cell r="B4421" t="str">
            <v>Стул</v>
          </cell>
          <cell r="C4421">
            <v>8</v>
          </cell>
          <cell r="D4421" t="str">
            <v>13</v>
          </cell>
          <cell r="E4421" t="str">
            <v>22.06.07</v>
          </cell>
          <cell r="F4421" t="str">
            <v/>
          </cell>
          <cell r="G4421" t="str">
            <v xml:space="preserve">  .  .</v>
          </cell>
          <cell r="H4421">
            <v>2118.42</v>
          </cell>
          <cell r="I4421">
            <v>0</v>
          </cell>
          <cell r="J4421">
            <v>0</v>
          </cell>
          <cell r="K4421">
            <v>2118.42</v>
          </cell>
          <cell r="L4421">
            <v>0</v>
          </cell>
          <cell r="M4421">
            <v>14.12</v>
          </cell>
          <cell r="N4421">
            <v>14.12</v>
          </cell>
          <cell r="O4421">
            <v>42.36</v>
          </cell>
          <cell r="P4421">
            <v>2076.06</v>
          </cell>
          <cell r="Q4421">
            <v>10.59</v>
          </cell>
          <cell r="R4421">
            <v>125</v>
          </cell>
          <cell r="S4421">
            <v>935</v>
          </cell>
          <cell r="T4421" t="str">
            <v>Амортизация (водопровод)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2076.06</v>
          </cell>
          <cell r="AB4421">
            <v>1</v>
          </cell>
          <cell r="AC4421">
            <v>0</v>
          </cell>
          <cell r="AD4421">
            <v>0</v>
          </cell>
          <cell r="AE4421">
            <v>2118.42</v>
          </cell>
          <cell r="AF4421">
            <v>42.36</v>
          </cell>
          <cell r="AG4421">
            <v>14.1228</v>
          </cell>
          <cell r="AH4421">
            <v>14.1228</v>
          </cell>
        </row>
        <row r="4422">
          <cell r="A4422">
            <v>8250</v>
          </cell>
          <cell r="B4422" t="str">
            <v>Стул</v>
          </cell>
          <cell r="C4422">
            <v>8</v>
          </cell>
          <cell r="D4422" t="str">
            <v>13</v>
          </cell>
          <cell r="E4422" t="str">
            <v>22.06.07</v>
          </cell>
          <cell r="F4422" t="str">
            <v/>
          </cell>
          <cell r="G4422" t="str">
            <v xml:space="preserve">  .  .</v>
          </cell>
          <cell r="H4422">
            <v>2118.42</v>
          </cell>
          <cell r="I4422">
            <v>0</v>
          </cell>
          <cell r="J4422">
            <v>0</v>
          </cell>
          <cell r="K4422">
            <v>2118.42</v>
          </cell>
          <cell r="L4422">
            <v>0</v>
          </cell>
          <cell r="M4422">
            <v>14.12</v>
          </cell>
          <cell r="N4422">
            <v>14.12</v>
          </cell>
          <cell r="O4422">
            <v>42.36</v>
          </cell>
          <cell r="P4422">
            <v>2076.06</v>
          </cell>
          <cell r="Q4422">
            <v>10.59</v>
          </cell>
          <cell r="R4422">
            <v>125</v>
          </cell>
          <cell r="S4422">
            <v>935</v>
          </cell>
          <cell r="T4422" t="str">
            <v>Амортизация (водопровод)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2076.06</v>
          </cell>
          <cell r="AB4422">
            <v>1</v>
          </cell>
          <cell r="AC4422">
            <v>0</v>
          </cell>
          <cell r="AD4422">
            <v>0</v>
          </cell>
          <cell r="AE4422">
            <v>2118.42</v>
          </cell>
          <cell r="AF4422">
            <v>42.36</v>
          </cell>
          <cell r="AG4422">
            <v>14.1228</v>
          </cell>
          <cell r="AH4422">
            <v>14.1228</v>
          </cell>
        </row>
        <row r="4423">
          <cell r="A4423">
            <v>8251</v>
          </cell>
          <cell r="B4423" t="str">
            <v>Стул</v>
          </cell>
          <cell r="C4423">
            <v>8</v>
          </cell>
          <cell r="D4423" t="str">
            <v>13</v>
          </cell>
          <cell r="E4423" t="str">
            <v>22.06.07</v>
          </cell>
          <cell r="F4423" t="str">
            <v/>
          </cell>
          <cell r="G4423" t="str">
            <v xml:space="preserve">  .  .</v>
          </cell>
          <cell r="H4423">
            <v>2118.42</v>
          </cell>
          <cell r="I4423">
            <v>0</v>
          </cell>
          <cell r="J4423">
            <v>0</v>
          </cell>
          <cell r="K4423">
            <v>2118.42</v>
          </cell>
          <cell r="L4423">
            <v>0</v>
          </cell>
          <cell r="M4423">
            <v>14.12</v>
          </cell>
          <cell r="N4423">
            <v>14.12</v>
          </cell>
          <cell r="O4423">
            <v>42.36</v>
          </cell>
          <cell r="P4423">
            <v>2076.06</v>
          </cell>
          <cell r="Q4423">
            <v>10.59</v>
          </cell>
          <cell r="R4423">
            <v>125</v>
          </cell>
          <cell r="S4423">
            <v>935</v>
          </cell>
          <cell r="T4423" t="str">
            <v>Амортизация (канализация)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2076.06</v>
          </cell>
          <cell r="AB4423">
            <v>1</v>
          </cell>
          <cell r="AC4423">
            <v>0</v>
          </cell>
          <cell r="AD4423">
            <v>0</v>
          </cell>
          <cell r="AE4423">
            <v>2118.42</v>
          </cell>
          <cell r="AF4423">
            <v>42.36</v>
          </cell>
          <cell r="AG4423">
            <v>14.1228</v>
          </cell>
          <cell r="AH4423">
            <v>14.1228</v>
          </cell>
        </row>
        <row r="4424">
          <cell r="A4424">
            <v>8252</v>
          </cell>
          <cell r="B4424" t="str">
            <v>Стул</v>
          </cell>
          <cell r="C4424">
            <v>8</v>
          </cell>
          <cell r="D4424" t="str">
            <v>13</v>
          </cell>
          <cell r="E4424" t="str">
            <v>22.06.07</v>
          </cell>
          <cell r="F4424" t="str">
            <v/>
          </cell>
          <cell r="G4424" t="str">
            <v xml:space="preserve">  .  .</v>
          </cell>
          <cell r="H4424">
            <v>2118.42</v>
          </cell>
          <cell r="I4424">
            <v>0</v>
          </cell>
          <cell r="J4424">
            <v>0</v>
          </cell>
          <cell r="K4424">
            <v>2118.42</v>
          </cell>
          <cell r="L4424">
            <v>0</v>
          </cell>
          <cell r="M4424">
            <v>14.12</v>
          </cell>
          <cell r="N4424">
            <v>14.12</v>
          </cell>
          <cell r="O4424">
            <v>42.36</v>
          </cell>
          <cell r="P4424">
            <v>2076.06</v>
          </cell>
          <cell r="Q4424">
            <v>10.59</v>
          </cell>
          <cell r="R4424">
            <v>125</v>
          </cell>
          <cell r="S4424">
            <v>935</v>
          </cell>
          <cell r="T4424" t="str">
            <v>Амортизация (канализация)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2076.06</v>
          </cell>
          <cell r="AB4424">
            <v>1</v>
          </cell>
          <cell r="AC4424">
            <v>0</v>
          </cell>
          <cell r="AD4424">
            <v>0</v>
          </cell>
          <cell r="AE4424">
            <v>2118.42</v>
          </cell>
          <cell r="AF4424">
            <v>42.36</v>
          </cell>
          <cell r="AG4424">
            <v>14.1228</v>
          </cell>
          <cell r="AH4424">
            <v>14.1228</v>
          </cell>
        </row>
        <row r="4425">
          <cell r="A4425">
            <v>8253</v>
          </cell>
          <cell r="B4425" t="str">
            <v>Стул</v>
          </cell>
          <cell r="C4425">
            <v>8</v>
          </cell>
          <cell r="D4425" t="str">
            <v>13</v>
          </cell>
          <cell r="E4425" t="str">
            <v>22.06.07</v>
          </cell>
          <cell r="F4425" t="str">
            <v/>
          </cell>
          <cell r="G4425" t="str">
            <v xml:space="preserve">  .  .</v>
          </cell>
          <cell r="H4425">
            <v>2118.42</v>
          </cell>
          <cell r="I4425">
            <v>0</v>
          </cell>
          <cell r="J4425">
            <v>0</v>
          </cell>
          <cell r="K4425">
            <v>2118.42</v>
          </cell>
          <cell r="L4425">
            <v>0</v>
          </cell>
          <cell r="M4425">
            <v>14.12</v>
          </cell>
          <cell r="N4425">
            <v>14.12</v>
          </cell>
          <cell r="O4425">
            <v>42.36</v>
          </cell>
          <cell r="P4425">
            <v>2076.06</v>
          </cell>
          <cell r="Q4425">
            <v>10.59</v>
          </cell>
          <cell r="R4425">
            <v>125</v>
          </cell>
          <cell r="S4425">
            <v>935</v>
          </cell>
          <cell r="T4425" t="str">
            <v>Амортизация (канализация)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2076.06</v>
          </cell>
          <cell r="AB4425">
            <v>1</v>
          </cell>
          <cell r="AC4425">
            <v>0</v>
          </cell>
          <cell r="AD4425">
            <v>0</v>
          </cell>
          <cell r="AE4425">
            <v>2118.42</v>
          </cell>
          <cell r="AF4425">
            <v>42.36</v>
          </cell>
          <cell r="AG4425">
            <v>14.1228</v>
          </cell>
          <cell r="AH4425">
            <v>14.1228</v>
          </cell>
        </row>
        <row r="4426">
          <cell r="A4426">
            <v>8254</v>
          </cell>
          <cell r="B4426" t="str">
            <v>Стул</v>
          </cell>
          <cell r="C4426">
            <v>8</v>
          </cell>
          <cell r="D4426" t="str">
            <v>13</v>
          </cell>
          <cell r="E4426" t="str">
            <v>22.06.07</v>
          </cell>
          <cell r="F4426" t="str">
            <v/>
          </cell>
          <cell r="G4426" t="str">
            <v xml:space="preserve">  .  .</v>
          </cell>
          <cell r="H4426">
            <v>2118.42</v>
          </cell>
          <cell r="I4426">
            <v>0</v>
          </cell>
          <cell r="J4426">
            <v>0</v>
          </cell>
          <cell r="K4426">
            <v>2118.42</v>
          </cell>
          <cell r="L4426">
            <v>0</v>
          </cell>
          <cell r="M4426">
            <v>14.12</v>
          </cell>
          <cell r="N4426">
            <v>14.12</v>
          </cell>
          <cell r="O4426">
            <v>42.36</v>
          </cell>
          <cell r="P4426">
            <v>2076.06</v>
          </cell>
          <cell r="Q4426">
            <v>10.59</v>
          </cell>
          <cell r="R4426">
            <v>125</v>
          </cell>
          <cell r="S4426">
            <v>935</v>
          </cell>
          <cell r="T4426" t="str">
            <v>Амортизация (канализация)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2076.06</v>
          </cell>
          <cell r="AB4426">
            <v>1</v>
          </cell>
          <cell r="AC4426">
            <v>0</v>
          </cell>
          <cell r="AD4426">
            <v>0</v>
          </cell>
          <cell r="AE4426">
            <v>2118.42</v>
          </cell>
          <cell r="AF4426">
            <v>42.36</v>
          </cell>
          <cell r="AG4426">
            <v>14.1228</v>
          </cell>
          <cell r="AH4426">
            <v>14.1228</v>
          </cell>
        </row>
        <row r="4427">
          <cell r="A4427">
            <v>8255</v>
          </cell>
          <cell r="B4427" t="str">
            <v>Стул</v>
          </cell>
          <cell r="C4427">
            <v>8</v>
          </cell>
          <cell r="D4427" t="str">
            <v>13</v>
          </cell>
          <cell r="E4427" t="str">
            <v>22.06.07</v>
          </cell>
          <cell r="F4427" t="str">
            <v/>
          </cell>
          <cell r="G4427" t="str">
            <v xml:space="preserve">  .  .</v>
          </cell>
          <cell r="H4427">
            <v>2118.42</v>
          </cell>
          <cell r="I4427">
            <v>0</v>
          </cell>
          <cell r="J4427">
            <v>0</v>
          </cell>
          <cell r="K4427">
            <v>2118.42</v>
          </cell>
          <cell r="L4427">
            <v>0</v>
          </cell>
          <cell r="M4427">
            <v>14.12</v>
          </cell>
          <cell r="N4427">
            <v>14.12</v>
          </cell>
          <cell r="O4427">
            <v>42.36</v>
          </cell>
          <cell r="P4427">
            <v>2076.06</v>
          </cell>
          <cell r="Q4427">
            <v>10.59</v>
          </cell>
          <cell r="R4427">
            <v>125</v>
          </cell>
          <cell r="S4427">
            <v>935</v>
          </cell>
          <cell r="T4427" t="str">
            <v>Амортизация (канализация)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2076.06</v>
          </cell>
          <cell r="AB4427">
            <v>1</v>
          </cell>
          <cell r="AC4427">
            <v>0</v>
          </cell>
          <cell r="AD4427">
            <v>0</v>
          </cell>
          <cell r="AE4427">
            <v>2118.42</v>
          </cell>
          <cell r="AF4427">
            <v>42.36</v>
          </cell>
          <cell r="AG4427">
            <v>14.1228</v>
          </cell>
          <cell r="AH4427">
            <v>14.1228</v>
          </cell>
        </row>
        <row r="4428">
          <cell r="A4428">
            <v>8256</v>
          </cell>
          <cell r="B4428" t="str">
            <v>Стул</v>
          </cell>
          <cell r="C4428">
            <v>8</v>
          </cell>
          <cell r="D4428" t="str">
            <v>13</v>
          </cell>
          <cell r="E4428" t="str">
            <v>22.06.07</v>
          </cell>
          <cell r="F4428" t="str">
            <v/>
          </cell>
          <cell r="G4428" t="str">
            <v xml:space="preserve">  .  .</v>
          </cell>
          <cell r="H4428">
            <v>2118.42</v>
          </cell>
          <cell r="I4428">
            <v>0</v>
          </cell>
          <cell r="J4428">
            <v>0</v>
          </cell>
          <cell r="K4428">
            <v>2118.42</v>
          </cell>
          <cell r="L4428">
            <v>0</v>
          </cell>
          <cell r="M4428">
            <v>14.12</v>
          </cell>
          <cell r="N4428">
            <v>14.12</v>
          </cell>
          <cell r="O4428">
            <v>42.36</v>
          </cell>
          <cell r="P4428">
            <v>2076.06</v>
          </cell>
          <cell r="Q4428">
            <v>10.59</v>
          </cell>
          <cell r="R4428">
            <v>125</v>
          </cell>
          <cell r="S4428">
            <v>935</v>
          </cell>
          <cell r="T4428" t="str">
            <v>Амортизация (канализация)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2076.06</v>
          </cell>
          <cell r="AB4428">
            <v>1</v>
          </cell>
          <cell r="AC4428">
            <v>0</v>
          </cell>
          <cell r="AD4428">
            <v>0</v>
          </cell>
          <cell r="AE4428">
            <v>2118.42</v>
          </cell>
          <cell r="AF4428">
            <v>42.36</v>
          </cell>
          <cell r="AG4428">
            <v>14.1228</v>
          </cell>
          <cell r="AH4428">
            <v>14.1228</v>
          </cell>
        </row>
        <row r="4429">
          <cell r="A4429">
            <v>8257</v>
          </cell>
          <cell r="B4429" t="str">
            <v>Стул</v>
          </cell>
          <cell r="C4429">
            <v>8</v>
          </cell>
          <cell r="D4429" t="str">
            <v>13</v>
          </cell>
          <cell r="E4429" t="str">
            <v>22.06.07</v>
          </cell>
          <cell r="F4429" t="str">
            <v/>
          </cell>
          <cell r="G4429" t="str">
            <v xml:space="preserve">  .  .</v>
          </cell>
          <cell r="H4429">
            <v>2118.42</v>
          </cell>
          <cell r="I4429">
            <v>0</v>
          </cell>
          <cell r="J4429">
            <v>0</v>
          </cell>
          <cell r="K4429">
            <v>2118.42</v>
          </cell>
          <cell r="L4429">
            <v>0</v>
          </cell>
          <cell r="M4429">
            <v>14.12</v>
          </cell>
          <cell r="N4429">
            <v>14.12</v>
          </cell>
          <cell r="O4429">
            <v>42.36</v>
          </cell>
          <cell r="P4429">
            <v>2076.06</v>
          </cell>
          <cell r="Q4429">
            <v>10.59</v>
          </cell>
          <cell r="R4429">
            <v>125</v>
          </cell>
          <cell r="S4429">
            <v>935</v>
          </cell>
          <cell r="T4429" t="str">
            <v>Амортизация (канализация)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2076.06</v>
          </cell>
          <cell r="AB4429">
            <v>1</v>
          </cell>
          <cell r="AC4429">
            <v>0</v>
          </cell>
          <cell r="AD4429">
            <v>0</v>
          </cell>
          <cell r="AE4429">
            <v>2118.42</v>
          </cell>
          <cell r="AF4429">
            <v>42.36</v>
          </cell>
          <cell r="AG4429">
            <v>14.1228</v>
          </cell>
          <cell r="AH4429">
            <v>14.1228</v>
          </cell>
        </row>
        <row r="4430">
          <cell r="A4430">
            <v>8258</v>
          </cell>
          <cell r="B4430" t="str">
            <v>Стул</v>
          </cell>
          <cell r="C4430">
            <v>8</v>
          </cell>
          <cell r="D4430" t="str">
            <v>13</v>
          </cell>
          <cell r="E4430" t="str">
            <v>22.06.07</v>
          </cell>
          <cell r="F4430" t="str">
            <v/>
          </cell>
          <cell r="G4430" t="str">
            <v xml:space="preserve">  .  .</v>
          </cell>
          <cell r="H4430">
            <v>2118.42</v>
          </cell>
          <cell r="I4430">
            <v>0</v>
          </cell>
          <cell r="J4430">
            <v>0</v>
          </cell>
          <cell r="K4430">
            <v>2118.42</v>
          </cell>
          <cell r="L4430">
            <v>0</v>
          </cell>
          <cell r="M4430">
            <v>14.12</v>
          </cell>
          <cell r="N4430">
            <v>14.12</v>
          </cell>
          <cell r="O4430">
            <v>42.36</v>
          </cell>
          <cell r="P4430">
            <v>2076.06</v>
          </cell>
          <cell r="Q4430">
            <v>10.59</v>
          </cell>
          <cell r="R4430">
            <v>125</v>
          </cell>
          <cell r="S4430">
            <v>935</v>
          </cell>
          <cell r="T4430" t="str">
            <v>Амортизация (водопровод)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2076.06</v>
          </cell>
          <cell r="AB4430">
            <v>1</v>
          </cell>
          <cell r="AC4430">
            <v>0</v>
          </cell>
          <cell r="AD4430">
            <v>0</v>
          </cell>
          <cell r="AE4430">
            <v>2118.42</v>
          </cell>
          <cell r="AF4430">
            <v>42.36</v>
          </cell>
          <cell r="AG4430">
            <v>14.1228</v>
          </cell>
          <cell r="AH4430">
            <v>14.1228</v>
          </cell>
        </row>
        <row r="4431">
          <cell r="A4431">
            <v>8259</v>
          </cell>
          <cell r="B4431" t="str">
            <v>Стул</v>
          </cell>
          <cell r="C4431">
            <v>8</v>
          </cell>
          <cell r="D4431" t="str">
            <v>13</v>
          </cell>
          <cell r="E4431" t="str">
            <v>22.06.07</v>
          </cell>
          <cell r="F4431" t="str">
            <v/>
          </cell>
          <cell r="G4431" t="str">
            <v xml:space="preserve">  .  .</v>
          </cell>
          <cell r="H4431">
            <v>2118.42</v>
          </cell>
          <cell r="I4431">
            <v>0</v>
          </cell>
          <cell r="J4431">
            <v>0</v>
          </cell>
          <cell r="K4431">
            <v>2118.42</v>
          </cell>
          <cell r="L4431">
            <v>0</v>
          </cell>
          <cell r="M4431">
            <v>14.12</v>
          </cell>
          <cell r="N4431">
            <v>14.12</v>
          </cell>
          <cell r="O4431">
            <v>42.36</v>
          </cell>
          <cell r="P4431">
            <v>2076.06</v>
          </cell>
          <cell r="Q4431">
            <v>10.59</v>
          </cell>
          <cell r="R4431">
            <v>125</v>
          </cell>
          <cell r="S4431">
            <v>935</v>
          </cell>
          <cell r="T4431" t="str">
            <v>Амортизация (водопровод)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2076.06</v>
          </cell>
          <cell r="AB4431">
            <v>1</v>
          </cell>
          <cell r="AC4431">
            <v>0</v>
          </cell>
          <cell r="AD4431">
            <v>0</v>
          </cell>
          <cell r="AE4431">
            <v>2118.42</v>
          </cell>
          <cell r="AF4431">
            <v>42.36</v>
          </cell>
          <cell r="AG4431">
            <v>14.1228</v>
          </cell>
          <cell r="AH4431">
            <v>14.1228</v>
          </cell>
        </row>
        <row r="4432">
          <cell r="A4432">
            <v>8260</v>
          </cell>
          <cell r="B4432" t="str">
            <v>Стул</v>
          </cell>
          <cell r="C4432">
            <v>8</v>
          </cell>
          <cell r="D4432" t="str">
            <v>13</v>
          </cell>
          <cell r="E4432" t="str">
            <v>22.06.07</v>
          </cell>
          <cell r="F4432" t="str">
            <v/>
          </cell>
          <cell r="G4432" t="str">
            <v xml:space="preserve">  .  .</v>
          </cell>
          <cell r="H4432">
            <v>2118.42</v>
          </cell>
          <cell r="I4432">
            <v>0</v>
          </cell>
          <cell r="J4432">
            <v>0</v>
          </cell>
          <cell r="K4432">
            <v>2118.42</v>
          </cell>
          <cell r="L4432">
            <v>0</v>
          </cell>
          <cell r="M4432">
            <v>14.12</v>
          </cell>
          <cell r="N4432">
            <v>14.12</v>
          </cell>
          <cell r="O4432">
            <v>42.36</v>
          </cell>
          <cell r="P4432">
            <v>2076.06</v>
          </cell>
          <cell r="Q4432">
            <v>10.59</v>
          </cell>
          <cell r="R4432">
            <v>125</v>
          </cell>
          <cell r="S4432">
            <v>935</v>
          </cell>
          <cell r="T4432" t="str">
            <v>Амортизация (водопровод)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2076.06</v>
          </cell>
          <cell r="AB4432">
            <v>1</v>
          </cell>
          <cell r="AC4432">
            <v>0</v>
          </cell>
          <cell r="AD4432">
            <v>0</v>
          </cell>
          <cell r="AE4432">
            <v>2118.42</v>
          </cell>
          <cell r="AF4432">
            <v>42.36</v>
          </cell>
          <cell r="AG4432">
            <v>14.1228</v>
          </cell>
          <cell r="AH4432">
            <v>14.1228</v>
          </cell>
        </row>
        <row r="4433">
          <cell r="A4433">
            <v>8261</v>
          </cell>
          <cell r="B4433" t="str">
            <v>Стул</v>
          </cell>
          <cell r="C4433">
            <v>8</v>
          </cell>
          <cell r="D4433" t="str">
            <v>13</v>
          </cell>
          <cell r="E4433" t="str">
            <v>22.06.07</v>
          </cell>
          <cell r="F4433" t="str">
            <v/>
          </cell>
          <cell r="G4433" t="str">
            <v xml:space="preserve">  .  .</v>
          </cell>
          <cell r="H4433">
            <v>2118.42</v>
          </cell>
          <cell r="I4433">
            <v>0</v>
          </cell>
          <cell r="J4433">
            <v>0</v>
          </cell>
          <cell r="K4433">
            <v>2118.42</v>
          </cell>
          <cell r="L4433">
            <v>0</v>
          </cell>
          <cell r="M4433">
            <v>14.12</v>
          </cell>
          <cell r="N4433">
            <v>14.12</v>
          </cell>
          <cell r="O4433">
            <v>42.36</v>
          </cell>
          <cell r="P4433">
            <v>2076.06</v>
          </cell>
          <cell r="Q4433">
            <v>10.59</v>
          </cell>
          <cell r="R4433">
            <v>125</v>
          </cell>
          <cell r="S4433">
            <v>935</v>
          </cell>
          <cell r="T4433" t="str">
            <v>Амортизация (водопровод)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2076.06</v>
          </cell>
          <cell r="AB4433">
            <v>1</v>
          </cell>
          <cell r="AC4433">
            <v>0</v>
          </cell>
          <cell r="AD4433">
            <v>0</v>
          </cell>
          <cell r="AE4433">
            <v>2118.42</v>
          </cell>
          <cell r="AF4433">
            <v>42.36</v>
          </cell>
          <cell r="AG4433">
            <v>14.1228</v>
          </cell>
          <cell r="AH4433">
            <v>14.1228</v>
          </cell>
        </row>
        <row r="4434">
          <cell r="A4434">
            <v>8262</v>
          </cell>
          <cell r="B4434" t="str">
            <v>Стул</v>
          </cell>
          <cell r="C4434">
            <v>8</v>
          </cell>
          <cell r="D4434" t="str">
            <v>13</v>
          </cell>
          <cell r="E4434" t="str">
            <v>22.06.07</v>
          </cell>
          <cell r="F4434" t="str">
            <v/>
          </cell>
          <cell r="G4434" t="str">
            <v xml:space="preserve">  .  .</v>
          </cell>
          <cell r="H4434">
            <v>2118.42</v>
          </cell>
          <cell r="I4434">
            <v>0</v>
          </cell>
          <cell r="J4434">
            <v>0</v>
          </cell>
          <cell r="K4434">
            <v>2118.42</v>
          </cell>
          <cell r="L4434">
            <v>0</v>
          </cell>
          <cell r="M4434">
            <v>14.12</v>
          </cell>
          <cell r="N4434">
            <v>14.12</v>
          </cell>
          <cell r="O4434">
            <v>42.36</v>
          </cell>
          <cell r="P4434">
            <v>2076.06</v>
          </cell>
          <cell r="Q4434">
            <v>10.59</v>
          </cell>
          <cell r="R4434">
            <v>125</v>
          </cell>
          <cell r="S4434">
            <v>935</v>
          </cell>
          <cell r="T4434" t="str">
            <v>Амортизация (водопровод)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2076.06</v>
          </cell>
          <cell r="AB4434">
            <v>1</v>
          </cell>
          <cell r="AC4434">
            <v>0</v>
          </cell>
          <cell r="AD4434">
            <v>0</v>
          </cell>
          <cell r="AE4434">
            <v>2118.42</v>
          </cell>
          <cell r="AF4434">
            <v>42.36</v>
          </cell>
          <cell r="AG4434">
            <v>14.1228</v>
          </cell>
          <cell r="AH4434">
            <v>14.1228</v>
          </cell>
        </row>
        <row r="4435">
          <cell r="A4435">
            <v>8263</v>
          </cell>
          <cell r="B4435" t="str">
            <v>Стул</v>
          </cell>
          <cell r="C4435">
            <v>8</v>
          </cell>
          <cell r="D4435" t="str">
            <v>13</v>
          </cell>
          <cell r="E4435" t="str">
            <v>22.06.07</v>
          </cell>
          <cell r="F4435" t="str">
            <v/>
          </cell>
          <cell r="G4435" t="str">
            <v xml:space="preserve">  .  .</v>
          </cell>
          <cell r="H4435">
            <v>2118.42</v>
          </cell>
          <cell r="I4435">
            <v>0</v>
          </cell>
          <cell r="J4435">
            <v>0</v>
          </cell>
          <cell r="K4435">
            <v>2118.42</v>
          </cell>
          <cell r="L4435">
            <v>0</v>
          </cell>
          <cell r="M4435">
            <v>14.12</v>
          </cell>
          <cell r="N4435">
            <v>14.12</v>
          </cell>
          <cell r="O4435">
            <v>42.36</v>
          </cell>
          <cell r="P4435">
            <v>2076.06</v>
          </cell>
          <cell r="Q4435">
            <v>10.59</v>
          </cell>
          <cell r="R4435">
            <v>125</v>
          </cell>
          <cell r="S4435">
            <v>935</v>
          </cell>
          <cell r="T4435" t="str">
            <v>Амортизация (водопровод)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2076.06</v>
          </cell>
          <cell r="AB4435">
            <v>1</v>
          </cell>
          <cell r="AC4435">
            <v>0</v>
          </cell>
          <cell r="AD4435">
            <v>0</v>
          </cell>
          <cell r="AE4435">
            <v>2118.42</v>
          </cell>
          <cell r="AF4435">
            <v>42.36</v>
          </cell>
          <cell r="AG4435">
            <v>14.1228</v>
          </cell>
          <cell r="AH4435">
            <v>14.1228</v>
          </cell>
        </row>
        <row r="4436">
          <cell r="A4436">
            <v>8264</v>
          </cell>
          <cell r="B4436" t="str">
            <v>Стул</v>
          </cell>
          <cell r="C4436">
            <v>8</v>
          </cell>
          <cell r="D4436" t="str">
            <v>13</v>
          </cell>
          <cell r="E4436" t="str">
            <v>22.06.07</v>
          </cell>
          <cell r="F4436" t="str">
            <v/>
          </cell>
          <cell r="G4436" t="str">
            <v xml:space="preserve">  .  .</v>
          </cell>
          <cell r="H4436">
            <v>2118.42</v>
          </cell>
          <cell r="I4436">
            <v>0</v>
          </cell>
          <cell r="J4436">
            <v>0</v>
          </cell>
          <cell r="K4436">
            <v>2118.42</v>
          </cell>
          <cell r="L4436">
            <v>0</v>
          </cell>
          <cell r="M4436">
            <v>14.12</v>
          </cell>
          <cell r="N4436">
            <v>14.12</v>
          </cell>
          <cell r="O4436">
            <v>42.36</v>
          </cell>
          <cell r="P4436">
            <v>2076.06</v>
          </cell>
          <cell r="Q4436">
            <v>10.59</v>
          </cell>
          <cell r="R4436">
            <v>125</v>
          </cell>
          <cell r="S4436">
            <v>935</v>
          </cell>
          <cell r="T4436" t="str">
            <v>Амортизация (водопровод)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2076.06</v>
          </cell>
          <cell r="AB4436">
            <v>1</v>
          </cell>
          <cell r="AC4436">
            <v>0</v>
          </cell>
          <cell r="AD4436">
            <v>0</v>
          </cell>
          <cell r="AE4436">
            <v>2118.42</v>
          </cell>
          <cell r="AF4436">
            <v>42.36</v>
          </cell>
          <cell r="AG4436">
            <v>14.1228</v>
          </cell>
          <cell r="AH4436">
            <v>14.1228</v>
          </cell>
        </row>
        <row r="4437">
          <cell r="A4437">
            <v>8265</v>
          </cell>
          <cell r="B4437" t="str">
            <v>Стул</v>
          </cell>
          <cell r="C4437">
            <v>8</v>
          </cell>
          <cell r="D4437" t="str">
            <v>13</v>
          </cell>
          <cell r="E4437" t="str">
            <v>22.06.07</v>
          </cell>
          <cell r="F4437" t="str">
            <v/>
          </cell>
          <cell r="G4437" t="str">
            <v xml:space="preserve">  .  .</v>
          </cell>
          <cell r="H4437">
            <v>2118.42</v>
          </cell>
          <cell r="I4437">
            <v>0</v>
          </cell>
          <cell r="J4437">
            <v>0</v>
          </cell>
          <cell r="K4437">
            <v>2118.42</v>
          </cell>
          <cell r="L4437">
            <v>0</v>
          </cell>
          <cell r="M4437">
            <v>14.12</v>
          </cell>
          <cell r="N4437">
            <v>14.12</v>
          </cell>
          <cell r="O4437">
            <v>42.36</v>
          </cell>
          <cell r="P4437">
            <v>2076.06</v>
          </cell>
          <cell r="Q4437">
            <v>10.59</v>
          </cell>
          <cell r="R4437">
            <v>125</v>
          </cell>
          <cell r="S4437">
            <v>935</v>
          </cell>
          <cell r="T4437" t="str">
            <v>Амортизация (водопровод)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2076.06</v>
          </cell>
          <cell r="AB4437">
            <v>1</v>
          </cell>
          <cell r="AC4437">
            <v>0</v>
          </cell>
          <cell r="AD4437">
            <v>0</v>
          </cell>
          <cell r="AE4437">
            <v>2118.42</v>
          </cell>
          <cell r="AF4437">
            <v>42.36</v>
          </cell>
          <cell r="AG4437">
            <v>14.1228</v>
          </cell>
          <cell r="AH4437">
            <v>14.1228</v>
          </cell>
        </row>
        <row r="4438">
          <cell r="A4438">
            <v>8266</v>
          </cell>
          <cell r="B4438" t="str">
            <v>Стул</v>
          </cell>
          <cell r="C4438">
            <v>8</v>
          </cell>
          <cell r="D4438" t="str">
            <v>13</v>
          </cell>
          <cell r="E4438" t="str">
            <v>22.06.07</v>
          </cell>
          <cell r="F4438" t="str">
            <v/>
          </cell>
          <cell r="G4438" t="str">
            <v xml:space="preserve">  .  .</v>
          </cell>
          <cell r="H4438">
            <v>2118.42</v>
          </cell>
          <cell r="I4438">
            <v>0</v>
          </cell>
          <cell r="J4438">
            <v>0</v>
          </cell>
          <cell r="K4438">
            <v>2118.42</v>
          </cell>
          <cell r="L4438">
            <v>0</v>
          </cell>
          <cell r="M4438">
            <v>14.12</v>
          </cell>
          <cell r="N4438">
            <v>14.12</v>
          </cell>
          <cell r="O4438">
            <v>42.36</v>
          </cell>
          <cell r="P4438">
            <v>2076.06</v>
          </cell>
          <cell r="Q4438">
            <v>10.59</v>
          </cell>
          <cell r="R4438">
            <v>125</v>
          </cell>
          <cell r="S4438">
            <v>935</v>
          </cell>
          <cell r="T4438" t="str">
            <v>Амортизация (водопровод)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2076.06</v>
          </cell>
          <cell r="AB4438">
            <v>1</v>
          </cell>
          <cell r="AC4438">
            <v>0</v>
          </cell>
          <cell r="AD4438">
            <v>0</v>
          </cell>
          <cell r="AE4438">
            <v>2118.42</v>
          </cell>
          <cell r="AF4438">
            <v>42.36</v>
          </cell>
          <cell r="AG4438">
            <v>14.1228</v>
          </cell>
          <cell r="AH4438">
            <v>14.1228</v>
          </cell>
        </row>
        <row r="4439">
          <cell r="A4439">
            <v>8267</v>
          </cell>
          <cell r="B4439" t="str">
            <v>Стул</v>
          </cell>
          <cell r="C4439">
            <v>8</v>
          </cell>
          <cell r="D4439" t="str">
            <v>13</v>
          </cell>
          <cell r="E4439" t="str">
            <v>22.06.07</v>
          </cell>
          <cell r="F4439" t="str">
            <v/>
          </cell>
          <cell r="G4439" t="str">
            <v xml:space="preserve">  .  .</v>
          </cell>
          <cell r="H4439">
            <v>2118.42</v>
          </cell>
          <cell r="I4439">
            <v>0</v>
          </cell>
          <cell r="J4439">
            <v>0</v>
          </cell>
          <cell r="K4439">
            <v>2118.42</v>
          </cell>
          <cell r="L4439">
            <v>0</v>
          </cell>
          <cell r="M4439">
            <v>14.12</v>
          </cell>
          <cell r="N4439">
            <v>14.12</v>
          </cell>
          <cell r="O4439">
            <v>42.36</v>
          </cell>
          <cell r="P4439">
            <v>2076.06</v>
          </cell>
          <cell r="Q4439">
            <v>10.59</v>
          </cell>
          <cell r="R4439">
            <v>125</v>
          </cell>
          <cell r="S4439">
            <v>935</v>
          </cell>
          <cell r="T4439" t="str">
            <v>Амортизация (водопровод)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2076.06</v>
          </cell>
          <cell r="AB4439">
            <v>1</v>
          </cell>
          <cell r="AC4439">
            <v>0</v>
          </cell>
          <cell r="AD4439">
            <v>0</v>
          </cell>
          <cell r="AE4439">
            <v>2118.42</v>
          </cell>
          <cell r="AF4439">
            <v>42.36</v>
          </cell>
          <cell r="AG4439">
            <v>14.1228</v>
          </cell>
          <cell r="AH4439">
            <v>14.1228</v>
          </cell>
        </row>
        <row r="4440">
          <cell r="A4440">
            <v>8268</v>
          </cell>
          <cell r="B4440" t="str">
            <v>Стул</v>
          </cell>
          <cell r="C4440">
            <v>8</v>
          </cell>
          <cell r="D4440" t="str">
            <v>13</v>
          </cell>
          <cell r="E4440" t="str">
            <v>22.06.07</v>
          </cell>
          <cell r="F4440" t="str">
            <v/>
          </cell>
          <cell r="G4440" t="str">
            <v xml:space="preserve">  .  .</v>
          </cell>
          <cell r="H4440">
            <v>2118.42</v>
          </cell>
          <cell r="I4440">
            <v>0</v>
          </cell>
          <cell r="J4440">
            <v>0</v>
          </cell>
          <cell r="K4440">
            <v>2118.42</v>
          </cell>
          <cell r="L4440">
            <v>0</v>
          </cell>
          <cell r="M4440">
            <v>14.12</v>
          </cell>
          <cell r="N4440">
            <v>14.12</v>
          </cell>
          <cell r="O4440">
            <v>42.36</v>
          </cell>
          <cell r="P4440">
            <v>2076.06</v>
          </cell>
          <cell r="Q4440">
            <v>10.59</v>
          </cell>
          <cell r="R4440">
            <v>125</v>
          </cell>
          <cell r="S4440">
            <v>935</v>
          </cell>
          <cell r="T4440" t="str">
            <v>Амортизация (водопровод)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2076.06</v>
          </cell>
          <cell r="AB4440">
            <v>1</v>
          </cell>
          <cell r="AC4440">
            <v>0</v>
          </cell>
          <cell r="AD4440">
            <v>0</v>
          </cell>
          <cell r="AE4440">
            <v>2118.42</v>
          </cell>
          <cell r="AF4440">
            <v>42.36</v>
          </cell>
          <cell r="AG4440">
            <v>14.1228</v>
          </cell>
          <cell r="AH4440">
            <v>14.1228</v>
          </cell>
        </row>
        <row r="4441">
          <cell r="A4441">
            <v>8269</v>
          </cell>
          <cell r="B4441" t="str">
            <v>Стул</v>
          </cell>
          <cell r="C4441">
            <v>8</v>
          </cell>
          <cell r="D4441" t="str">
            <v>13</v>
          </cell>
          <cell r="E4441" t="str">
            <v>22.06.07</v>
          </cell>
          <cell r="F4441" t="str">
            <v/>
          </cell>
          <cell r="G4441" t="str">
            <v xml:space="preserve">  .  .</v>
          </cell>
          <cell r="H4441">
            <v>2118.42</v>
          </cell>
          <cell r="I4441">
            <v>0</v>
          </cell>
          <cell r="J4441">
            <v>0</v>
          </cell>
          <cell r="K4441">
            <v>2118.42</v>
          </cell>
          <cell r="L4441">
            <v>0</v>
          </cell>
          <cell r="M4441">
            <v>14.12</v>
          </cell>
          <cell r="N4441">
            <v>14.12</v>
          </cell>
          <cell r="O4441">
            <v>42.36</v>
          </cell>
          <cell r="P4441">
            <v>2076.06</v>
          </cell>
          <cell r="Q4441">
            <v>10.59</v>
          </cell>
          <cell r="R4441">
            <v>125</v>
          </cell>
          <cell r="S4441">
            <v>935</v>
          </cell>
          <cell r="T4441" t="str">
            <v>Амортизация (водопровод)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2076.06</v>
          </cell>
          <cell r="AB4441">
            <v>1</v>
          </cell>
          <cell r="AC4441">
            <v>0</v>
          </cell>
          <cell r="AD4441">
            <v>0</v>
          </cell>
          <cell r="AE4441">
            <v>2118.42</v>
          </cell>
          <cell r="AF4441">
            <v>42.36</v>
          </cell>
          <cell r="AG4441">
            <v>14.1228</v>
          </cell>
          <cell r="AH4441">
            <v>14.1228</v>
          </cell>
        </row>
        <row r="4442">
          <cell r="A4442">
            <v>8270</v>
          </cell>
          <cell r="B4442" t="str">
            <v>Стул</v>
          </cell>
          <cell r="C4442">
            <v>8</v>
          </cell>
          <cell r="D4442" t="str">
            <v>13</v>
          </cell>
          <cell r="E4442" t="str">
            <v>22.06.07</v>
          </cell>
          <cell r="F4442" t="str">
            <v/>
          </cell>
          <cell r="G4442" t="str">
            <v xml:space="preserve">  .  .</v>
          </cell>
          <cell r="H4442">
            <v>2118.42</v>
          </cell>
          <cell r="I4442">
            <v>0</v>
          </cell>
          <cell r="J4442">
            <v>0</v>
          </cell>
          <cell r="K4442">
            <v>2118.42</v>
          </cell>
          <cell r="L4442">
            <v>0</v>
          </cell>
          <cell r="M4442">
            <v>14.12</v>
          </cell>
          <cell r="N4442">
            <v>14.12</v>
          </cell>
          <cell r="O4442">
            <v>42.36</v>
          </cell>
          <cell r="P4442">
            <v>2076.06</v>
          </cell>
          <cell r="Q4442">
            <v>10.59</v>
          </cell>
          <cell r="R4442">
            <v>125</v>
          </cell>
          <cell r="S4442">
            <v>935</v>
          </cell>
          <cell r="T4442" t="str">
            <v>Амортизация (водопровод)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2076.06</v>
          </cell>
          <cell r="AB4442">
            <v>1</v>
          </cell>
          <cell r="AC4442">
            <v>0</v>
          </cell>
          <cell r="AD4442">
            <v>0</v>
          </cell>
          <cell r="AE4442">
            <v>2118.42</v>
          </cell>
          <cell r="AF4442">
            <v>42.36</v>
          </cell>
          <cell r="AG4442">
            <v>14.1228</v>
          </cell>
          <cell r="AH4442">
            <v>14.1228</v>
          </cell>
        </row>
        <row r="4443">
          <cell r="A4443">
            <v>8271</v>
          </cell>
          <cell r="B4443" t="str">
            <v>Стул</v>
          </cell>
          <cell r="C4443">
            <v>8</v>
          </cell>
          <cell r="D4443" t="str">
            <v>13</v>
          </cell>
          <cell r="E4443" t="str">
            <v>22.06.07</v>
          </cell>
          <cell r="F4443" t="str">
            <v/>
          </cell>
          <cell r="G4443" t="str">
            <v xml:space="preserve">  .  .</v>
          </cell>
          <cell r="H4443">
            <v>2118.42</v>
          </cell>
          <cell r="I4443">
            <v>0</v>
          </cell>
          <cell r="J4443">
            <v>0</v>
          </cell>
          <cell r="K4443">
            <v>2118.42</v>
          </cell>
          <cell r="L4443">
            <v>0</v>
          </cell>
          <cell r="M4443">
            <v>14.12</v>
          </cell>
          <cell r="N4443">
            <v>14.12</v>
          </cell>
          <cell r="O4443">
            <v>42.36</v>
          </cell>
          <cell r="P4443">
            <v>2076.06</v>
          </cell>
          <cell r="Q4443">
            <v>10.59</v>
          </cell>
          <cell r="R4443">
            <v>125</v>
          </cell>
          <cell r="S4443">
            <v>935</v>
          </cell>
          <cell r="T4443" t="str">
            <v>Амортизация (водопровод)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2076.06</v>
          </cell>
          <cell r="AB4443">
            <v>1</v>
          </cell>
          <cell r="AC4443">
            <v>0</v>
          </cell>
          <cell r="AD4443">
            <v>0</v>
          </cell>
          <cell r="AE4443">
            <v>2118.42</v>
          </cell>
          <cell r="AF4443">
            <v>42.36</v>
          </cell>
          <cell r="AG4443">
            <v>14.1228</v>
          </cell>
          <cell r="AH4443">
            <v>14.1228</v>
          </cell>
        </row>
        <row r="4444">
          <cell r="A4444">
            <v>8272</v>
          </cell>
          <cell r="B4444" t="str">
            <v>Стул</v>
          </cell>
          <cell r="C4444">
            <v>8</v>
          </cell>
          <cell r="D4444" t="str">
            <v>13</v>
          </cell>
          <cell r="E4444" t="str">
            <v>22.06.07</v>
          </cell>
          <cell r="F4444" t="str">
            <v/>
          </cell>
          <cell r="G4444" t="str">
            <v xml:space="preserve">  .  .</v>
          </cell>
          <cell r="H4444">
            <v>2118.42</v>
          </cell>
          <cell r="I4444">
            <v>0</v>
          </cell>
          <cell r="J4444">
            <v>0</v>
          </cell>
          <cell r="K4444">
            <v>2118.42</v>
          </cell>
          <cell r="L4444">
            <v>0</v>
          </cell>
          <cell r="M4444">
            <v>14.12</v>
          </cell>
          <cell r="N4444">
            <v>14.12</v>
          </cell>
          <cell r="O4444">
            <v>42.36</v>
          </cell>
          <cell r="P4444">
            <v>2076.06</v>
          </cell>
          <cell r="Q4444">
            <v>10.59</v>
          </cell>
          <cell r="R4444">
            <v>125</v>
          </cell>
          <cell r="S4444">
            <v>935</v>
          </cell>
          <cell r="T4444" t="str">
            <v>Амортизация (водопровод)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2076.06</v>
          </cell>
          <cell r="AB4444">
            <v>1</v>
          </cell>
          <cell r="AC4444">
            <v>0</v>
          </cell>
          <cell r="AD4444">
            <v>0</v>
          </cell>
          <cell r="AE4444">
            <v>2118.42</v>
          </cell>
          <cell r="AF4444">
            <v>42.36</v>
          </cell>
          <cell r="AG4444">
            <v>14.1228</v>
          </cell>
          <cell r="AH4444">
            <v>14.1228</v>
          </cell>
        </row>
        <row r="4445">
          <cell r="A4445">
            <v>8273</v>
          </cell>
          <cell r="B4445" t="str">
            <v>Стул</v>
          </cell>
          <cell r="C4445">
            <v>8</v>
          </cell>
          <cell r="D4445" t="str">
            <v>13</v>
          </cell>
          <cell r="E4445" t="str">
            <v>22.06.07</v>
          </cell>
          <cell r="F4445" t="str">
            <v/>
          </cell>
          <cell r="G4445" t="str">
            <v xml:space="preserve">  .  .</v>
          </cell>
          <cell r="H4445">
            <v>2118.42</v>
          </cell>
          <cell r="I4445">
            <v>0</v>
          </cell>
          <cell r="J4445">
            <v>0</v>
          </cell>
          <cell r="K4445">
            <v>2118.42</v>
          </cell>
          <cell r="L4445">
            <v>0</v>
          </cell>
          <cell r="M4445">
            <v>14.12</v>
          </cell>
          <cell r="N4445">
            <v>14.12</v>
          </cell>
          <cell r="O4445">
            <v>42.36</v>
          </cell>
          <cell r="P4445">
            <v>2076.06</v>
          </cell>
          <cell r="Q4445">
            <v>10.59</v>
          </cell>
          <cell r="R4445">
            <v>125</v>
          </cell>
          <cell r="S4445">
            <v>935</v>
          </cell>
          <cell r="T4445" t="str">
            <v>Амортизация (водопровод)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2076.06</v>
          </cell>
          <cell r="AB4445">
            <v>1</v>
          </cell>
          <cell r="AC4445">
            <v>0</v>
          </cell>
          <cell r="AD4445">
            <v>0</v>
          </cell>
          <cell r="AE4445">
            <v>2118.42</v>
          </cell>
          <cell r="AF4445">
            <v>42.36</v>
          </cell>
          <cell r="AG4445">
            <v>14.1228</v>
          </cell>
          <cell r="AH4445">
            <v>14.1228</v>
          </cell>
        </row>
        <row r="4446">
          <cell r="A4446">
            <v>8274</v>
          </cell>
          <cell r="B4446" t="str">
            <v>Стул</v>
          </cell>
          <cell r="C4446">
            <v>8</v>
          </cell>
          <cell r="D4446" t="str">
            <v>13</v>
          </cell>
          <cell r="E4446" t="str">
            <v>22.06.07</v>
          </cell>
          <cell r="F4446" t="str">
            <v/>
          </cell>
          <cell r="G4446" t="str">
            <v xml:space="preserve">  .  .</v>
          </cell>
          <cell r="H4446">
            <v>2118.42</v>
          </cell>
          <cell r="I4446">
            <v>0</v>
          </cell>
          <cell r="J4446">
            <v>0</v>
          </cell>
          <cell r="K4446">
            <v>2118.42</v>
          </cell>
          <cell r="L4446">
            <v>0</v>
          </cell>
          <cell r="M4446">
            <v>14.12</v>
          </cell>
          <cell r="N4446">
            <v>14.12</v>
          </cell>
          <cell r="O4446">
            <v>42.36</v>
          </cell>
          <cell r="P4446">
            <v>2076.06</v>
          </cell>
          <cell r="Q4446">
            <v>10.59</v>
          </cell>
          <cell r="R4446">
            <v>125</v>
          </cell>
          <cell r="S4446">
            <v>935</v>
          </cell>
          <cell r="T4446" t="str">
            <v>Амортизация (водопровод)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2076.06</v>
          </cell>
          <cell r="AB4446">
            <v>1</v>
          </cell>
          <cell r="AC4446">
            <v>0</v>
          </cell>
          <cell r="AD4446">
            <v>0</v>
          </cell>
          <cell r="AE4446">
            <v>2118.42</v>
          </cell>
          <cell r="AF4446">
            <v>42.36</v>
          </cell>
          <cell r="AG4446">
            <v>14.1228</v>
          </cell>
          <cell r="AH4446">
            <v>14.1228</v>
          </cell>
        </row>
        <row r="4447">
          <cell r="A4447">
            <v>8275</v>
          </cell>
          <cell r="B4447" t="str">
            <v>Стул</v>
          </cell>
          <cell r="C4447">
            <v>8</v>
          </cell>
          <cell r="D4447" t="str">
            <v>13</v>
          </cell>
          <cell r="E4447" t="str">
            <v>22.06.07</v>
          </cell>
          <cell r="F4447" t="str">
            <v/>
          </cell>
          <cell r="G4447" t="str">
            <v xml:space="preserve">  .  .</v>
          </cell>
          <cell r="H4447">
            <v>2118.42</v>
          </cell>
          <cell r="I4447">
            <v>0</v>
          </cell>
          <cell r="J4447">
            <v>0</v>
          </cell>
          <cell r="K4447">
            <v>2118.42</v>
          </cell>
          <cell r="L4447">
            <v>0</v>
          </cell>
          <cell r="M4447">
            <v>14.12</v>
          </cell>
          <cell r="N4447">
            <v>14.12</v>
          </cell>
          <cell r="O4447">
            <v>42.36</v>
          </cell>
          <cell r="P4447">
            <v>2076.06</v>
          </cell>
          <cell r="Q4447">
            <v>10.59</v>
          </cell>
          <cell r="R4447">
            <v>125</v>
          </cell>
          <cell r="S4447">
            <v>935</v>
          </cell>
          <cell r="T4447" t="str">
            <v>Амортизация (водопровод)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2076.06</v>
          </cell>
          <cell r="AB4447">
            <v>1</v>
          </cell>
          <cell r="AC4447">
            <v>0</v>
          </cell>
          <cell r="AD4447">
            <v>0</v>
          </cell>
          <cell r="AE4447">
            <v>2118.42</v>
          </cell>
          <cell r="AF4447">
            <v>42.36</v>
          </cell>
          <cell r="AG4447">
            <v>14.1228</v>
          </cell>
          <cell r="AH4447">
            <v>14.1228</v>
          </cell>
        </row>
        <row r="4448">
          <cell r="A4448">
            <v>8276</v>
          </cell>
          <cell r="B4448" t="str">
            <v>Стул</v>
          </cell>
          <cell r="C4448">
            <v>8</v>
          </cell>
          <cell r="D4448" t="str">
            <v>13</v>
          </cell>
          <cell r="E4448" t="str">
            <v>22.06.07</v>
          </cell>
          <cell r="F4448" t="str">
            <v/>
          </cell>
          <cell r="G4448" t="str">
            <v xml:space="preserve">  .  .</v>
          </cell>
          <cell r="H4448">
            <v>2118.42</v>
          </cell>
          <cell r="I4448">
            <v>0</v>
          </cell>
          <cell r="J4448">
            <v>0</v>
          </cell>
          <cell r="K4448">
            <v>2118.42</v>
          </cell>
          <cell r="L4448">
            <v>0</v>
          </cell>
          <cell r="M4448">
            <v>14.12</v>
          </cell>
          <cell r="N4448">
            <v>14.12</v>
          </cell>
          <cell r="O4448">
            <v>42.36</v>
          </cell>
          <cell r="P4448">
            <v>2076.06</v>
          </cell>
          <cell r="Q4448">
            <v>10.59</v>
          </cell>
          <cell r="R4448">
            <v>125</v>
          </cell>
          <cell r="S4448">
            <v>935</v>
          </cell>
          <cell r="T4448" t="str">
            <v>Амортизация (водопровод)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2076.06</v>
          </cell>
          <cell r="AB4448">
            <v>1</v>
          </cell>
          <cell r="AC4448">
            <v>0</v>
          </cell>
          <cell r="AD4448">
            <v>0</v>
          </cell>
          <cell r="AE4448">
            <v>2118.42</v>
          </cell>
          <cell r="AF4448">
            <v>42.36</v>
          </cell>
          <cell r="AG4448">
            <v>14.1228</v>
          </cell>
          <cell r="AH4448">
            <v>14.1228</v>
          </cell>
        </row>
        <row r="4449">
          <cell r="A4449">
            <v>8277</v>
          </cell>
          <cell r="B4449" t="str">
            <v>Стул</v>
          </cell>
          <cell r="C4449">
            <v>8</v>
          </cell>
          <cell r="D4449" t="str">
            <v>13</v>
          </cell>
          <cell r="E4449" t="str">
            <v>22.06.07</v>
          </cell>
          <cell r="F4449" t="str">
            <v/>
          </cell>
          <cell r="G4449" t="str">
            <v xml:space="preserve">  .  .</v>
          </cell>
          <cell r="H4449">
            <v>2118.42</v>
          </cell>
          <cell r="I4449">
            <v>0</v>
          </cell>
          <cell r="J4449">
            <v>0</v>
          </cell>
          <cell r="K4449">
            <v>2118.42</v>
          </cell>
          <cell r="L4449">
            <v>0</v>
          </cell>
          <cell r="M4449">
            <v>14.12</v>
          </cell>
          <cell r="N4449">
            <v>14.12</v>
          </cell>
          <cell r="O4449">
            <v>42.36</v>
          </cell>
          <cell r="P4449">
            <v>2076.06</v>
          </cell>
          <cell r="Q4449">
            <v>10.59</v>
          </cell>
          <cell r="R4449">
            <v>125</v>
          </cell>
          <cell r="S4449">
            <v>935</v>
          </cell>
          <cell r="T4449" t="str">
            <v>Амортизация (водопровод)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2076.06</v>
          </cell>
          <cell r="AB4449">
            <v>1</v>
          </cell>
          <cell r="AC4449">
            <v>0</v>
          </cell>
          <cell r="AD4449">
            <v>0</v>
          </cell>
          <cell r="AE4449">
            <v>2118.42</v>
          </cell>
          <cell r="AF4449">
            <v>42.36</v>
          </cell>
          <cell r="AG4449">
            <v>14.1228</v>
          </cell>
          <cell r="AH4449">
            <v>14.1228</v>
          </cell>
        </row>
        <row r="4450">
          <cell r="A4450">
            <v>8278</v>
          </cell>
          <cell r="B4450" t="str">
            <v>Стул</v>
          </cell>
          <cell r="C4450">
            <v>8</v>
          </cell>
          <cell r="D4450" t="str">
            <v>13</v>
          </cell>
          <cell r="E4450" t="str">
            <v>22.06.07</v>
          </cell>
          <cell r="F4450" t="str">
            <v/>
          </cell>
          <cell r="G4450" t="str">
            <v xml:space="preserve">  .  .</v>
          </cell>
          <cell r="H4450">
            <v>2118.42</v>
          </cell>
          <cell r="I4450">
            <v>0</v>
          </cell>
          <cell r="J4450">
            <v>0</v>
          </cell>
          <cell r="K4450">
            <v>2118.42</v>
          </cell>
          <cell r="L4450">
            <v>0</v>
          </cell>
          <cell r="M4450">
            <v>14.12</v>
          </cell>
          <cell r="N4450">
            <v>14.12</v>
          </cell>
          <cell r="O4450">
            <v>42.36</v>
          </cell>
          <cell r="P4450">
            <v>2076.06</v>
          </cell>
          <cell r="Q4450">
            <v>10.59</v>
          </cell>
          <cell r="R4450">
            <v>125</v>
          </cell>
          <cell r="S4450">
            <v>935</v>
          </cell>
          <cell r="T4450" t="str">
            <v>амортизация (Очистка воды)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2076.06</v>
          </cell>
          <cell r="AB4450">
            <v>1</v>
          </cell>
          <cell r="AC4450">
            <v>0</v>
          </cell>
          <cell r="AD4450">
            <v>0</v>
          </cell>
          <cell r="AE4450">
            <v>2118.42</v>
          </cell>
          <cell r="AF4450">
            <v>42.36</v>
          </cell>
          <cell r="AG4450">
            <v>14.1228</v>
          </cell>
          <cell r="AH4450">
            <v>14.1228</v>
          </cell>
        </row>
        <row r="4451">
          <cell r="A4451">
            <v>8279</v>
          </cell>
          <cell r="B4451" t="str">
            <v>Стул</v>
          </cell>
          <cell r="C4451">
            <v>8</v>
          </cell>
          <cell r="D4451" t="str">
            <v>13</v>
          </cell>
          <cell r="E4451" t="str">
            <v>22.06.07</v>
          </cell>
          <cell r="F4451" t="str">
            <v/>
          </cell>
          <cell r="G4451" t="str">
            <v xml:space="preserve">  .  .</v>
          </cell>
          <cell r="H4451">
            <v>2118.42</v>
          </cell>
          <cell r="I4451">
            <v>0</v>
          </cell>
          <cell r="J4451">
            <v>0</v>
          </cell>
          <cell r="K4451">
            <v>2118.42</v>
          </cell>
          <cell r="L4451">
            <v>0</v>
          </cell>
          <cell r="M4451">
            <v>14.12</v>
          </cell>
          <cell r="N4451">
            <v>14.12</v>
          </cell>
          <cell r="O4451">
            <v>42.36</v>
          </cell>
          <cell r="P4451">
            <v>2076.06</v>
          </cell>
          <cell r="Q4451">
            <v>10.59</v>
          </cell>
          <cell r="R4451">
            <v>125</v>
          </cell>
          <cell r="S4451">
            <v>935</v>
          </cell>
          <cell r="T4451" t="str">
            <v>амортизация (Очистка воды)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2076.06</v>
          </cell>
          <cell r="AB4451">
            <v>1</v>
          </cell>
          <cell r="AC4451">
            <v>0</v>
          </cell>
          <cell r="AD4451">
            <v>0</v>
          </cell>
          <cell r="AE4451">
            <v>2118.42</v>
          </cell>
          <cell r="AF4451">
            <v>42.36</v>
          </cell>
          <cell r="AG4451">
            <v>14.1228</v>
          </cell>
          <cell r="AH4451">
            <v>14.1228</v>
          </cell>
        </row>
        <row r="4452">
          <cell r="A4452">
            <v>8280</v>
          </cell>
          <cell r="B4452" t="str">
            <v>Стул</v>
          </cell>
          <cell r="C4452">
            <v>8</v>
          </cell>
          <cell r="D4452" t="str">
            <v>13</v>
          </cell>
          <cell r="E4452" t="str">
            <v>22.06.07</v>
          </cell>
          <cell r="F4452" t="str">
            <v/>
          </cell>
          <cell r="G4452" t="str">
            <v xml:space="preserve">  .  .</v>
          </cell>
          <cell r="H4452">
            <v>2118.42</v>
          </cell>
          <cell r="I4452">
            <v>0</v>
          </cell>
          <cell r="J4452">
            <v>0</v>
          </cell>
          <cell r="K4452">
            <v>2118.42</v>
          </cell>
          <cell r="L4452">
            <v>0</v>
          </cell>
          <cell r="M4452">
            <v>14.12</v>
          </cell>
          <cell r="N4452">
            <v>14.12</v>
          </cell>
          <cell r="O4452">
            <v>42.36</v>
          </cell>
          <cell r="P4452">
            <v>2076.06</v>
          </cell>
          <cell r="Q4452">
            <v>10.59</v>
          </cell>
          <cell r="R4452">
            <v>125</v>
          </cell>
          <cell r="S4452">
            <v>935</v>
          </cell>
          <cell r="T4452" t="str">
            <v>амортизация (Очистка воды)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2076.06</v>
          </cell>
          <cell r="AB4452">
            <v>1</v>
          </cell>
          <cell r="AC4452">
            <v>0</v>
          </cell>
          <cell r="AD4452">
            <v>0</v>
          </cell>
          <cell r="AE4452">
            <v>2118.42</v>
          </cell>
          <cell r="AF4452">
            <v>42.36</v>
          </cell>
          <cell r="AG4452">
            <v>14.1228</v>
          </cell>
          <cell r="AH4452">
            <v>14.1228</v>
          </cell>
        </row>
        <row r="4453">
          <cell r="A4453">
            <v>8281</v>
          </cell>
          <cell r="B4453" t="str">
            <v>Стул</v>
          </cell>
          <cell r="C4453">
            <v>8</v>
          </cell>
          <cell r="D4453" t="str">
            <v>13</v>
          </cell>
          <cell r="E4453" t="str">
            <v>22.06.07</v>
          </cell>
          <cell r="F4453" t="str">
            <v/>
          </cell>
          <cell r="G4453" t="str">
            <v xml:space="preserve">  .  .</v>
          </cell>
          <cell r="H4453">
            <v>2118.42</v>
          </cell>
          <cell r="I4453">
            <v>0</v>
          </cell>
          <cell r="J4453">
            <v>0</v>
          </cell>
          <cell r="K4453">
            <v>2118.42</v>
          </cell>
          <cell r="L4453">
            <v>0</v>
          </cell>
          <cell r="M4453">
            <v>14.12</v>
          </cell>
          <cell r="N4453">
            <v>14.12</v>
          </cell>
          <cell r="O4453">
            <v>42.36</v>
          </cell>
          <cell r="P4453">
            <v>2076.06</v>
          </cell>
          <cell r="Q4453">
            <v>10.59</v>
          </cell>
          <cell r="R4453">
            <v>125</v>
          </cell>
          <cell r="S4453">
            <v>935</v>
          </cell>
          <cell r="T4453" t="str">
            <v>амортизация (Очистка воды)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2076.06</v>
          </cell>
          <cell r="AB4453">
            <v>1</v>
          </cell>
          <cell r="AC4453">
            <v>0</v>
          </cell>
          <cell r="AD4453">
            <v>0</v>
          </cell>
          <cell r="AE4453">
            <v>2118.42</v>
          </cell>
          <cell r="AF4453">
            <v>42.36</v>
          </cell>
          <cell r="AG4453">
            <v>14.1228</v>
          </cell>
          <cell r="AH4453">
            <v>14.1228</v>
          </cell>
        </row>
        <row r="4454">
          <cell r="A4454">
            <v>8282</v>
          </cell>
          <cell r="B4454" t="str">
            <v>Стул</v>
          </cell>
          <cell r="C4454">
            <v>8</v>
          </cell>
          <cell r="D4454" t="str">
            <v>13</v>
          </cell>
          <cell r="E4454" t="str">
            <v>22.06.07</v>
          </cell>
          <cell r="F4454" t="str">
            <v/>
          </cell>
          <cell r="G4454" t="str">
            <v xml:space="preserve">  .  .</v>
          </cell>
          <cell r="H4454">
            <v>2118.42</v>
          </cell>
          <cell r="I4454">
            <v>0</v>
          </cell>
          <cell r="J4454">
            <v>0</v>
          </cell>
          <cell r="K4454">
            <v>2118.42</v>
          </cell>
          <cell r="L4454">
            <v>0</v>
          </cell>
          <cell r="M4454">
            <v>14.12</v>
          </cell>
          <cell r="N4454">
            <v>14.12</v>
          </cell>
          <cell r="O4454">
            <v>42.36</v>
          </cell>
          <cell r="P4454">
            <v>2076.06</v>
          </cell>
          <cell r="Q4454">
            <v>10.59</v>
          </cell>
          <cell r="R4454">
            <v>125</v>
          </cell>
          <cell r="S4454">
            <v>935</v>
          </cell>
          <cell r="T4454" t="str">
            <v>амортизация (Очистка воды)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2076.06</v>
          </cell>
          <cell r="AB4454">
            <v>1</v>
          </cell>
          <cell r="AC4454">
            <v>0</v>
          </cell>
          <cell r="AD4454">
            <v>0</v>
          </cell>
          <cell r="AE4454">
            <v>2118.42</v>
          </cell>
          <cell r="AF4454">
            <v>42.36</v>
          </cell>
          <cell r="AG4454">
            <v>14.1228</v>
          </cell>
          <cell r="AH4454">
            <v>14.1228</v>
          </cell>
        </row>
        <row r="4455">
          <cell r="A4455">
            <v>8283</v>
          </cell>
          <cell r="B4455" t="str">
            <v>Стул</v>
          </cell>
          <cell r="C4455">
            <v>8</v>
          </cell>
          <cell r="D4455" t="str">
            <v>13</v>
          </cell>
          <cell r="E4455" t="str">
            <v>22.06.07</v>
          </cell>
          <cell r="F4455" t="str">
            <v/>
          </cell>
          <cell r="G4455" t="str">
            <v xml:space="preserve">  .  .</v>
          </cell>
          <cell r="H4455">
            <v>2118.42</v>
          </cell>
          <cell r="I4455">
            <v>0</v>
          </cell>
          <cell r="J4455">
            <v>0</v>
          </cell>
          <cell r="K4455">
            <v>2118.42</v>
          </cell>
          <cell r="L4455">
            <v>0</v>
          </cell>
          <cell r="M4455">
            <v>14.12</v>
          </cell>
          <cell r="N4455">
            <v>14.12</v>
          </cell>
          <cell r="O4455">
            <v>42.36</v>
          </cell>
          <cell r="P4455">
            <v>2076.06</v>
          </cell>
          <cell r="Q4455">
            <v>10.59</v>
          </cell>
          <cell r="R4455">
            <v>125</v>
          </cell>
          <cell r="S4455">
            <v>935</v>
          </cell>
          <cell r="T4455" t="str">
            <v>амортизация (Очистка воды)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2076.06</v>
          </cell>
          <cell r="AB4455">
            <v>1</v>
          </cell>
          <cell r="AC4455">
            <v>0</v>
          </cell>
          <cell r="AD4455">
            <v>0</v>
          </cell>
          <cell r="AE4455">
            <v>2118.42</v>
          </cell>
          <cell r="AF4455">
            <v>42.36</v>
          </cell>
          <cell r="AG4455">
            <v>14.1228</v>
          </cell>
          <cell r="AH4455">
            <v>14.1228</v>
          </cell>
        </row>
        <row r="4456">
          <cell r="A4456">
            <v>8284</v>
          </cell>
          <cell r="B4456" t="str">
            <v>Стул</v>
          </cell>
          <cell r="C4456">
            <v>8</v>
          </cell>
          <cell r="D4456" t="str">
            <v>13</v>
          </cell>
          <cell r="E4456" t="str">
            <v>22.06.07</v>
          </cell>
          <cell r="F4456" t="str">
            <v/>
          </cell>
          <cell r="G4456" t="str">
            <v xml:space="preserve">  .  .</v>
          </cell>
          <cell r="H4456">
            <v>2118.42</v>
          </cell>
          <cell r="I4456">
            <v>0</v>
          </cell>
          <cell r="J4456">
            <v>0</v>
          </cell>
          <cell r="K4456">
            <v>2118.42</v>
          </cell>
          <cell r="L4456">
            <v>0</v>
          </cell>
          <cell r="M4456">
            <v>14.12</v>
          </cell>
          <cell r="N4456">
            <v>14.12</v>
          </cell>
          <cell r="O4456">
            <v>42.36</v>
          </cell>
          <cell r="P4456">
            <v>2076.06</v>
          </cell>
          <cell r="Q4456">
            <v>10.59</v>
          </cell>
          <cell r="R4456">
            <v>125</v>
          </cell>
          <cell r="S4456">
            <v>935</v>
          </cell>
          <cell r="T4456" t="str">
            <v>амортизация (Очистка воды)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2076.06</v>
          </cell>
          <cell r="AB4456">
            <v>1</v>
          </cell>
          <cell r="AC4456">
            <v>0</v>
          </cell>
          <cell r="AD4456">
            <v>0</v>
          </cell>
          <cell r="AE4456">
            <v>2118.42</v>
          </cell>
          <cell r="AF4456">
            <v>42.36</v>
          </cell>
          <cell r="AG4456">
            <v>14.1228</v>
          </cell>
          <cell r="AH4456">
            <v>14.1228</v>
          </cell>
        </row>
        <row r="4457">
          <cell r="A4457">
            <v>8285</v>
          </cell>
          <cell r="B4457" t="str">
            <v>Стул</v>
          </cell>
          <cell r="C4457">
            <v>8</v>
          </cell>
          <cell r="D4457" t="str">
            <v>13</v>
          </cell>
          <cell r="E4457" t="str">
            <v>22.06.07</v>
          </cell>
          <cell r="F4457" t="str">
            <v/>
          </cell>
          <cell r="G4457" t="str">
            <v xml:space="preserve">  .  .</v>
          </cell>
          <cell r="H4457">
            <v>2118.42</v>
          </cell>
          <cell r="I4457">
            <v>0</v>
          </cell>
          <cell r="J4457">
            <v>0</v>
          </cell>
          <cell r="K4457">
            <v>2118.42</v>
          </cell>
          <cell r="L4457">
            <v>0</v>
          </cell>
          <cell r="M4457">
            <v>14.12</v>
          </cell>
          <cell r="N4457">
            <v>14.12</v>
          </cell>
          <cell r="O4457">
            <v>42.36</v>
          </cell>
          <cell r="P4457">
            <v>2076.06</v>
          </cell>
          <cell r="Q4457">
            <v>10.59</v>
          </cell>
          <cell r="R4457">
            <v>125</v>
          </cell>
          <cell r="S4457">
            <v>935</v>
          </cell>
          <cell r="T4457" t="str">
            <v>амортизация (Очистка воды)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2076.06</v>
          </cell>
          <cell r="AB4457">
            <v>1</v>
          </cell>
          <cell r="AC4457">
            <v>0</v>
          </cell>
          <cell r="AD4457">
            <v>0</v>
          </cell>
          <cell r="AE4457">
            <v>2118.42</v>
          </cell>
          <cell r="AF4457">
            <v>42.36</v>
          </cell>
          <cell r="AG4457">
            <v>14.1228</v>
          </cell>
          <cell r="AH4457">
            <v>14.1228</v>
          </cell>
        </row>
        <row r="4458">
          <cell r="A4458">
            <v>8286</v>
          </cell>
          <cell r="B4458" t="str">
            <v>Стул</v>
          </cell>
          <cell r="C4458">
            <v>8</v>
          </cell>
          <cell r="D4458" t="str">
            <v>13</v>
          </cell>
          <cell r="E4458" t="str">
            <v>22.06.07</v>
          </cell>
          <cell r="F4458" t="str">
            <v/>
          </cell>
          <cell r="G4458" t="str">
            <v xml:space="preserve">  .  .</v>
          </cell>
          <cell r="H4458">
            <v>2118.42</v>
          </cell>
          <cell r="I4458">
            <v>0</v>
          </cell>
          <cell r="J4458">
            <v>0</v>
          </cell>
          <cell r="K4458">
            <v>2118.42</v>
          </cell>
          <cell r="L4458">
            <v>0</v>
          </cell>
          <cell r="M4458">
            <v>14.12</v>
          </cell>
          <cell r="N4458">
            <v>14.12</v>
          </cell>
          <cell r="O4458">
            <v>42.36</v>
          </cell>
          <cell r="P4458">
            <v>2076.06</v>
          </cell>
          <cell r="Q4458">
            <v>10.59</v>
          </cell>
          <cell r="R4458">
            <v>125</v>
          </cell>
          <cell r="S4458">
            <v>935</v>
          </cell>
          <cell r="T4458" t="str">
            <v>амортизация (Очистка воды)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2076.06</v>
          </cell>
          <cell r="AB4458">
            <v>1</v>
          </cell>
          <cell r="AC4458">
            <v>0</v>
          </cell>
          <cell r="AD4458">
            <v>0</v>
          </cell>
          <cell r="AE4458">
            <v>2118.42</v>
          </cell>
          <cell r="AF4458">
            <v>42.36</v>
          </cell>
          <cell r="AG4458">
            <v>14.1228</v>
          </cell>
          <cell r="AH4458">
            <v>14.1228</v>
          </cell>
        </row>
        <row r="4459">
          <cell r="A4459">
            <v>8287</v>
          </cell>
          <cell r="B4459" t="str">
            <v>Стул</v>
          </cell>
          <cell r="C4459">
            <v>8</v>
          </cell>
          <cell r="D4459" t="str">
            <v>13</v>
          </cell>
          <cell r="E4459" t="str">
            <v>22.06.07</v>
          </cell>
          <cell r="F4459" t="str">
            <v/>
          </cell>
          <cell r="G4459" t="str">
            <v xml:space="preserve">  .  .</v>
          </cell>
          <cell r="H4459">
            <v>2118.42</v>
          </cell>
          <cell r="I4459">
            <v>0</v>
          </cell>
          <cell r="J4459">
            <v>0</v>
          </cell>
          <cell r="K4459">
            <v>2118.42</v>
          </cell>
          <cell r="L4459">
            <v>0</v>
          </cell>
          <cell r="M4459">
            <v>14.12</v>
          </cell>
          <cell r="N4459">
            <v>14.12</v>
          </cell>
          <cell r="O4459">
            <v>42.36</v>
          </cell>
          <cell r="P4459">
            <v>2076.06</v>
          </cell>
          <cell r="Q4459">
            <v>10.59</v>
          </cell>
          <cell r="R4459">
            <v>125</v>
          </cell>
          <cell r="S4459">
            <v>935</v>
          </cell>
          <cell r="T4459" t="str">
            <v>амортизация (Очистка воды)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2076.06</v>
          </cell>
          <cell r="AB4459">
            <v>1</v>
          </cell>
          <cell r="AC4459">
            <v>0</v>
          </cell>
          <cell r="AD4459">
            <v>0</v>
          </cell>
          <cell r="AE4459">
            <v>2118.42</v>
          </cell>
          <cell r="AF4459">
            <v>42.36</v>
          </cell>
          <cell r="AG4459">
            <v>14.1228</v>
          </cell>
          <cell r="AH4459">
            <v>14.1228</v>
          </cell>
        </row>
        <row r="4460">
          <cell r="A4460">
            <v>8288</v>
          </cell>
          <cell r="B4460" t="str">
            <v>Стул</v>
          </cell>
          <cell r="C4460">
            <v>8</v>
          </cell>
          <cell r="D4460" t="str">
            <v>13</v>
          </cell>
          <cell r="E4460" t="str">
            <v>22.06.07</v>
          </cell>
          <cell r="F4460" t="str">
            <v/>
          </cell>
          <cell r="G4460" t="str">
            <v xml:space="preserve">  .  .</v>
          </cell>
          <cell r="H4460">
            <v>2118.42</v>
          </cell>
          <cell r="I4460">
            <v>0</v>
          </cell>
          <cell r="J4460">
            <v>0</v>
          </cell>
          <cell r="K4460">
            <v>2118.42</v>
          </cell>
          <cell r="L4460">
            <v>0</v>
          </cell>
          <cell r="M4460">
            <v>14.12</v>
          </cell>
          <cell r="N4460">
            <v>14.12</v>
          </cell>
          <cell r="O4460">
            <v>42.36</v>
          </cell>
          <cell r="P4460">
            <v>2076.06</v>
          </cell>
          <cell r="Q4460">
            <v>10.59</v>
          </cell>
          <cell r="R4460">
            <v>125</v>
          </cell>
          <cell r="S4460">
            <v>935</v>
          </cell>
          <cell r="T4460" t="str">
            <v>амортизация (Очистка воды)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2076.06</v>
          </cell>
          <cell r="AB4460">
            <v>1</v>
          </cell>
          <cell r="AC4460">
            <v>0</v>
          </cell>
          <cell r="AD4460">
            <v>0</v>
          </cell>
          <cell r="AE4460">
            <v>2118.42</v>
          </cell>
          <cell r="AF4460">
            <v>42.36</v>
          </cell>
          <cell r="AG4460">
            <v>14.1228</v>
          </cell>
          <cell r="AH4460">
            <v>14.1228</v>
          </cell>
        </row>
        <row r="4461">
          <cell r="A4461">
            <v>8289</v>
          </cell>
          <cell r="B4461" t="str">
            <v>Стул</v>
          </cell>
          <cell r="C4461">
            <v>8</v>
          </cell>
          <cell r="D4461" t="str">
            <v>13</v>
          </cell>
          <cell r="E4461" t="str">
            <v>22.06.07</v>
          </cell>
          <cell r="F4461" t="str">
            <v/>
          </cell>
          <cell r="G4461" t="str">
            <v xml:space="preserve">  .  .</v>
          </cell>
          <cell r="H4461">
            <v>2118.42</v>
          </cell>
          <cell r="I4461">
            <v>0</v>
          </cell>
          <cell r="J4461">
            <v>0</v>
          </cell>
          <cell r="K4461">
            <v>2118.42</v>
          </cell>
          <cell r="L4461">
            <v>0</v>
          </cell>
          <cell r="M4461">
            <v>14.12</v>
          </cell>
          <cell r="N4461">
            <v>14.12</v>
          </cell>
          <cell r="O4461">
            <v>42.36</v>
          </cell>
          <cell r="P4461">
            <v>2076.06</v>
          </cell>
          <cell r="Q4461">
            <v>10.59</v>
          </cell>
          <cell r="R4461">
            <v>125</v>
          </cell>
          <cell r="S4461">
            <v>935</v>
          </cell>
          <cell r="T4461" t="str">
            <v>амортизация (Очистка воды)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2076.06</v>
          </cell>
          <cell r="AB4461">
            <v>1</v>
          </cell>
          <cell r="AC4461">
            <v>0</v>
          </cell>
          <cell r="AD4461">
            <v>0</v>
          </cell>
          <cell r="AE4461">
            <v>2118.42</v>
          </cell>
          <cell r="AF4461">
            <v>42.36</v>
          </cell>
          <cell r="AG4461">
            <v>14.1228</v>
          </cell>
          <cell r="AH4461">
            <v>14.1228</v>
          </cell>
        </row>
        <row r="4462">
          <cell r="A4462">
            <v>8290</v>
          </cell>
          <cell r="B4462" t="str">
            <v>Стул</v>
          </cell>
          <cell r="C4462">
            <v>8</v>
          </cell>
          <cell r="D4462" t="str">
            <v>13</v>
          </cell>
          <cell r="E4462" t="str">
            <v>22.06.07</v>
          </cell>
          <cell r="F4462" t="str">
            <v/>
          </cell>
          <cell r="G4462" t="str">
            <v xml:space="preserve">  .  .</v>
          </cell>
          <cell r="H4462">
            <v>2118.42</v>
          </cell>
          <cell r="I4462">
            <v>0</v>
          </cell>
          <cell r="J4462">
            <v>0</v>
          </cell>
          <cell r="K4462">
            <v>2118.42</v>
          </cell>
          <cell r="L4462">
            <v>0</v>
          </cell>
          <cell r="M4462">
            <v>14.12</v>
          </cell>
          <cell r="N4462">
            <v>14.12</v>
          </cell>
          <cell r="O4462">
            <v>42.36</v>
          </cell>
          <cell r="P4462">
            <v>2076.06</v>
          </cell>
          <cell r="Q4462">
            <v>10.59</v>
          </cell>
          <cell r="R4462">
            <v>125</v>
          </cell>
          <cell r="S4462">
            <v>935</v>
          </cell>
          <cell r="T4462" t="str">
            <v>Амортизация (водопровод)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2076.06</v>
          </cell>
          <cell r="AB4462">
            <v>1</v>
          </cell>
          <cell r="AC4462">
            <v>0</v>
          </cell>
          <cell r="AD4462">
            <v>0</v>
          </cell>
          <cell r="AE4462">
            <v>2118.42</v>
          </cell>
          <cell r="AF4462">
            <v>42.36</v>
          </cell>
          <cell r="AG4462">
            <v>14.1228</v>
          </cell>
          <cell r="AH4462">
            <v>14.1228</v>
          </cell>
        </row>
        <row r="4463">
          <cell r="A4463">
            <v>8291</v>
          </cell>
          <cell r="B4463" t="str">
            <v>Стул</v>
          </cell>
          <cell r="C4463">
            <v>8</v>
          </cell>
          <cell r="D4463" t="str">
            <v>13</v>
          </cell>
          <cell r="E4463" t="str">
            <v>22.06.07</v>
          </cell>
          <cell r="F4463" t="str">
            <v/>
          </cell>
          <cell r="G4463" t="str">
            <v xml:space="preserve">  .  .</v>
          </cell>
          <cell r="H4463">
            <v>2118.42</v>
          </cell>
          <cell r="I4463">
            <v>0</v>
          </cell>
          <cell r="J4463">
            <v>0</v>
          </cell>
          <cell r="K4463">
            <v>2118.42</v>
          </cell>
          <cell r="L4463">
            <v>0</v>
          </cell>
          <cell r="M4463">
            <v>14.12</v>
          </cell>
          <cell r="N4463">
            <v>14.12</v>
          </cell>
          <cell r="O4463">
            <v>42.36</v>
          </cell>
          <cell r="P4463">
            <v>2076.06</v>
          </cell>
          <cell r="Q4463">
            <v>10.59</v>
          </cell>
          <cell r="R4463">
            <v>125</v>
          </cell>
          <cell r="S4463">
            <v>935</v>
          </cell>
          <cell r="T4463" t="str">
            <v>Амортизация (водопровод)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2076.06</v>
          </cell>
          <cell r="AB4463">
            <v>1</v>
          </cell>
          <cell r="AC4463">
            <v>0</v>
          </cell>
          <cell r="AD4463">
            <v>0</v>
          </cell>
          <cell r="AE4463">
            <v>2118.42</v>
          </cell>
          <cell r="AF4463">
            <v>42.36</v>
          </cell>
          <cell r="AG4463">
            <v>14.1228</v>
          </cell>
          <cell r="AH4463">
            <v>14.1228</v>
          </cell>
        </row>
        <row r="4464">
          <cell r="A4464">
            <v>8292</v>
          </cell>
          <cell r="B4464" t="str">
            <v>Стул</v>
          </cell>
          <cell r="C4464">
            <v>8</v>
          </cell>
          <cell r="D4464" t="str">
            <v>13</v>
          </cell>
          <cell r="E4464" t="str">
            <v>22.06.07</v>
          </cell>
          <cell r="F4464" t="str">
            <v/>
          </cell>
          <cell r="G4464" t="str">
            <v xml:space="preserve">  .  .</v>
          </cell>
          <cell r="H4464">
            <v>2118.42</v>
          </cell>
          <cell r="I4464">
            <v>0</v>
          </cell>
          <cell r="J4464">
            <v>0</v>
          </cell>
          <cell r="K4464">
            <v>2118.42</v>
          </cell>
          <cell r="L4464">
            <v>0</v>
          </cell>
          <cell r="M4464">
            <v>14.12</v>
          </cell>
          <cell r="N4464">
            <v>14.12</v>
          </cell>
          <cell r="O4464">
            <v>42.36</v>
          </cell>
          <cell r="P4464">
            <v>2076.06</v>
          </cell>
          <cell r="Q4464">
            <v>10.59</v>
          </cell>
          <cell r="R4464">
            <v>125</v>
          </cell>
          <cell r="S4464">
            <v>935</v>
          </cell>
          <cell r="T4464" t="str">
            <v>Амортизация (водопровод)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2076.06</v>
          </cell>
          <cell r="AB4464">
            <v>1</v>
          </cell>
          <cell r="AC4464">
            <v>0</v>
          </cell>
          <cell r="AD4464">
            <v>0</v>
          </cell>
          <cell r="AE4464">
            <v>2118.42</v>
          </cell>
          <cell r="AF4464">
            <v>42.36</v>
          </cell>
          <cell r="AG4464">
            <v>14.1228</v>
          </cell>
          <cell r="AH4464">
            <v>14.1228</v>
          </cell>
        </row>
        <row r="4465">
          <cell r="A4465">
            <v>8293</v>
          </cell>
          <cell r="B4465" t="str">
            <v>Стул</v>
          </cell>
          <cell r="C4465">
            <v>8</v>
          </cell>
          <cell r="D4465" t="str">
            <v>13</v>
          </cell>
          <cell r="E4465" t="str">
            <v>22.06.07</v>
          </cell>
          <cell r="F4465" t="str">
            <v/>
          </cell>
          <cell r="G4465" t="str">
            <v xml:space="preserve">  .  .</v>
          </cell>
          <cell r="H4465">
            <v>2118.42</v>
          </cell>
          <cell r="I4465">
            <v>0</v>
          </cell>
          <cell r="J4465">
            <v>0</v>
          </cell>
          <cell r="K4465">
            <v>2118.42</v>
          </cell>
          <cell r="L4465">
            <v>0</v>
          </cell>
          <cell r="M4465">
            <v>14.12</v>
          </cell>
          <cell r="N4465">
            <v>14.12</v>
          </cell>
          <cell r="O4465">
            <v>42.36</v>
          </cell>
          <cell r="P4465">
            <v>2076.06</v>
          </cell>
          <cell r="Q4465">
            <v>10.59</v>
          </cell>
          <cell r="R4465">
            <v>125</v>
          </cell>
          <cell r="S4465">
            <v>935</v>
          </cell>
          <cell r="T4465" t="str">
            <v>Амортизация (водопровод)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2076.06</v>
          </cell>
          <cell r="AB4465">
            <v>1</v>
          </cell>
          <cell r="AC4465">
            <v>0</v>
          </cell>
          <cell r="AD4465">
            <v>0</v>
          </cell>
          <cell r="AE4465">
            <v>2118.42</v>
          </cell>
          <cell r="AF4465">
            <v>42.36</v>
          </cell>
          <cell r="AG4465">
            <v>14.1228</v>
          </cell>
          <cell r="AH4465">
            <v>14.1228</v>
          </cell>
        </row>
        <row r="4466">
          <cell r="A4466">
            <v>8294</v>
          </cell>
          <cell r="B4466" t="str">
            <v>Стул</v>
          </cell>
          <cell r="C4466">
            <v>8</v>
          </cell>
          <cell r="D4466" t="str">
            <v>13</v>
          </cell>
          <cell r="E4466" t="str">
            <v>22.06.07</v>
          </cell>
          <cell r="F4466" t="str">
            <v/>
          </cell>
          <cell r="G4466" t="str">
            <v xml:space="preserve">  .  .</v>
          </cell>
          <cell r="H4466">
            <v>2118.42</v>
          </cell>
          <cell r="I4466">
            <v>0</v>
          </cell>
          <cell r="J4466">
            <v>0</v>
          </cell>
          <cell r="K4466">
            <v>2118.42</v>
          </cell>
          <cell r="L4466">
            <v>0</v>
          </cell>
          <cell r="M4466">
            <v>14.12</v>
          </cell>
          <cell r="N4466">
            <v>14.12</v>
          </cell>
          <cell r="O4466">
            <v>42.36</v>
          </cell>
          <cell r="P4466">
            <v>2076.06</v>
          </cell>
          <cell r="Q4466">
            <v>10.59</v>
          </cell>
          <cell r="R4466">
            <v>125</v>
          </cell>
          <cell r="S4466">
            <v>935</v>
          </cell>
          <cell r="T4466" t="str">
            <v>Амортизация (водопровод)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2076.06</v>
          </cell>
          <cell r="AB4466">
            <v>1</v>
          </cell>
          <cell r="AC4466">
            <v>0</v>
          </cell>
          <cell r="AD4466">
            <v>0</v>
          </cell>
          <cell r="AE4466">
            <v>2118.42</v>
          </cell>
          <cell r="AF4466">
            <v>42.36</v>
          </cell>
          <cell r="AG4466">
            <v>14.1228</v>
          </cell>
          <cell r="AH4466">
            <v>14.1228</v>
          </cell>
        </row>
        <row r="4467">
          <cell r="A4467">
            <v>8295</v>
          </cell>
          <cell r="B4467" t="str">
            <v>Стул</v>
          </cell>
          <cell r="C4467">
            <v>8</v>
          </cell>
          <cell r="D4467" t="str">
            <v>13</v>
          </cell>
          <cell r="E4467" t="str">
            <v>22.06.07</v>
          </cell>
          <cell r="F4467" t="str">
            <v/>
          </cell>
          <cell r="G4467" t="str">
            <v xml:space="preserve">  .  .</v>
          </cell>
          <cell r="H4467">
            <v>2118.42</v>
          </cell>
          <cell r="I4467">
            <v>0</v>
          </cell>
          <cell r="J4467">
            <v>0</v>
          </cell>
          <cell r="K4467">
            <v>2118.42</v>
          </cell>
          <cell r="L4467">
            <v>0</v>
          </cell>
          <cell r="M4467">
            <v>14.12</v>
          </cell>
          <cell r="N4467">
            <v>14.12</v>
          </cell>
          <cell r="O4467">
            <v>42.36</v>
          </cell>
          <cell r="P4467">
            <v>2076.06</v>
          </cell>
          <cell r="Q4467">
            <v>10.59</v>
          </cell>
          <cell r="R4467">
            <v>125</v>
          </cell>
          <cell r="S4467">
            <v>935</v>
          </cell>
          <cell r="T4467" t="str">
            <v>Амортизация (водопровод)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2076.06</v>
          </cell>
          <cell r="AB4467">
            <v>1</v>
          </cell>
          <cell r="AC4467">
            <v>0</v>
          </cell>
          <cell r="AD4467">
            <v>0</v>
          </cell>
          <cell r="AE4467">
            <v>2118.42</v>
          </cell>
          <cell r="AF4467">
            <v>42.36</v>
          </cell>
          <cell r="AG4467">
            <v>14.1228</v>
          </cell>
          <cell r="AH4467">
            <v>14.1228</v>
          </cell>
        </row>
        <row r="4468">
          <cell r="A4468">
            <v>8296</v>
          </cell>
          <cell r="B4468" t="str">
            <v>Стул</v>
          </cell>
          <cell r="C4468">
            <v>8</v>
          </cell>
          <cell r="D4468" t="str">
            <v>13</v>
          </cell>
          <cell r="E4468" t="str">
            <v>22.06.07</v>
          </cell>
          <cell r="F4468" t="str">
            <v/>
          </cell>
          <cell r="G4468" t="str">
            <v xml:space="preserve">  .  .</v>
          </cell>
          <cell r="H4468">
            <v>2118.42</v>
          </cell>
          <cell r="I4468">
            <v>0</v>
          </cell>
          <cell r="J4468">
            <v>0</v>
          </cell>
          <cell r="K4468">
            <v>2118.42</v>
          </cell>
          <cell r="L4468">
            <v>0</v>
          </cell>
          <cell r="M4468">
            <v>14.12</v>
          </cell>
          <cell r="N4468">
            <v>14.12</v>
          </cell>
          <cell r="O4468">
            <v>42.36</v>
          </cell>
          <cell r="P4468">
            <v>2076.06</v>
          </cell>
          <cell r="Q4468">
            <v>10.59</v>
          </cell>
          <cell r="R4468">
            <v>125</v>
          </cell>
          <cell r="S4468">
            <v>935</v>
          </cell>
          <cell r="T4468" t="str">
            <v>Амортизация (водопровод)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2076.06</v>
          </cell>
          <cell r="AB4468">
            <v>1</v>
          </cell>
          <cell r="AC4468">
            <v>0</v>
          </cell>
          <cell r="AD4468">
            <v>0</v>
          </cell>
          <cell r="AE4468">
            <v>2118.42</v>
          </cell>
          <cell r="AF4468">
            <v>42.36</v>
          </cell>
          <cell r="AG4468">
            <v>14.1228</v>
          </cell>
          <cell r="AH4468">
            <v>14.1228</v>
          </cell>
        </row>
        <row r="4469">
          <cell r="A4469">
            <v>8297</v>
          </cell>
          <cell r="B4469" t="str">
            <v>Стул</v>
          </cell>
          <cell r="C4469">
            <v>8</v>
          </cell>
          <cell r="D4469" t="str">
            <v>13</v>
          </cell>
          <cell r="E4469" t="str">
            <v>22.06.07</v>
          </cell>
          <cell r="F4469" t="str">
            <v/>
          </cell>
          <cell r="G4469" t="str">
            <v xml:space="preserve">  .  .</v>
          </cell>
          <cell r="H4469">
            <v>2118.42</v>
          </cell>
          <cell r="I4469">
            <v>0</v>
          </cell>
          <cell r="J4469">
            <v>0</v>
          </cell>
          <cell r="K4469">
            <v>2118.42</v>
          </cell>
          <cell r="L4469">
            <v>0</v>
          </cell>
          <cell r="M4469">
            <v>14.12</v>
          </cell>
          <cell r="N4469">
            <v>14.12</v>
          </cell>
          <cell r="O4469">
            <v>42.36</v>
          </cell>
          <cell r="P4469">
            <v>2076.06</v>
          </cell>
          <cell r="Q4469">
            <v>10.59</v>
          </cell>
          <cell r="R4469">
            <v>125</v>
          </cell>
          <cell r="S4469">
            <v>935</v>
          </cell>
          <cell r="T4469" t="str">
            <v>Амортизация (водопровод)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2076.06</v>
          </cell>
          <cell r="AB4469">
            <v>1</v>
          </cell>
          <cell r="AC4469">
            <v>0</v>
          </cell>
          <cell r="AD4469">
            <v>0</v>
          </cell>
          <cell r="AE4469">
            <v>2118.42</v>
          </cell>
          <cell r="AF4469">
            <v>42.36</v>
          </cell>
          <cell r="AG4469">
            <v>14.1228</v>
          </cell>
          <cell r="AH4469">
            <v>14.1228</v>
          </cell>
        </row>
        <row r="4470">
          <cell r="A4470">
            <v>8298</v>
          </cell>
          <cell r="B4470" t="str">
            <v>Стул</v>
          </cell>
          <cell r="C4470">
            <v>8</v>
          </cell>
          <cell r="D4470" t="str">
            <v>13</v>
          </cell>
          <cell r="E4470" t="str">
            <v>22.06.07</v>
          </cell>
          <cell r="F4470" t="str">
            <v/>
          </cell>
          <cell r="G4470" t="str">
            <v xml:space="preserve">  .  .</v>
          </cell>
          <cell r="H4470">
            <v>2118.42</v>
          </cell>
          <cell r="I4470">
            <v>0</v>
          </cell>
          <cell r="J4470">
            <v>0</v>
          </cell>
          <cell r="K4470">
            <v>2118.42</v>
          </cell>
          <cell r="L4470">
            <v>0</v>
          </cell>
          <cell r="M4470">
            <v>14.12</v>
          </cell>
          <cell r="N4470">
            <v>14.12</v>
          </cell>
          <cell r="O4470">
            <v>42.36</v>
          </cell>
          <cell r="P4470">
            <v>2076.06</v>
          </cell>
          <cell r="Q4470">
            <v>10.59</v>
          </cell>
          <cell r="R4470">
            <v>125</v>
          </cell>
          <cell r="S4470">
            <v>935</v>
          </cell>
          <cell r="T4470" t="str">
            <v>Амортизация (водопровод)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2076.06</v>
          </cell>
          <cell r="AB4470">
            <v>1</v>
          </cell>
          <cell r="AC4470">
            <v>0</v>
          </cell>
          <cell r="AD4470">
            <v>0</v>
          </cell>
          <cell r="AE4470">
            <v>2118.42</v>
          </cell>
          <cell r="AF4470">
            <v>42.36</v>
          </cell>
          <cell r="AG4470">
            <v>14.1228</v>
          </cell>
          <cell r="AH4470">
            <v>14.1228</v>
          </cell>
        </row>
        <row r="4471">
          <cell r="A4471">
            <v>8299</v>
          </cell>
          <cell r="B4471" t="str">
            <v>Стул</v>
          </cell>
          <cell r="C4471">
            <v>8</v>
          </cell>
          <cell r="D4471" t="str">
            <v>13</v>
          </cell>
          <cell r="E4471" t="str">
            <v>22.06.07</v>
          </cell>
          <cell r="F4471" t="str">
            <v/>
          </cell>
          <cell r="G4471" t="str">
            <v xml:space="preserve">  .  .</v>
          </cell>
          <cell r="H4471">
            <v>2118.42</v>
          </cell>
          <cell r="I4471">
            <v>0</v>
          </cell>
          <cell r="J4471">
            <v>0</v>
          </cell>
          <cell r="K4471">
            <v>2118.42</v>
          </cell>
          <cell r="L4471">
            <v>0</v>
          </cell>
          <cell r="M4471">
            <v>14.12</v>
          </cell>
          <cell r="N4471">
            <v>14.12</v>
          </cell>
          <cell r="O4471">
            <v>42.36</v>
          </cell>
          <cell r="P4471">
            <v>2076.06</v>
          </cell>
          <cell r="Q4471">
            <v>10.59</v>
          </cell>
          <cell r="R4471">
            <v>125</v>
          </cell>
          <cell r="S4471">
            <v>935</v>
          </cell>
          <cell r="T4471" t="str">
            <v>Амортизация (водопровод)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2076.06</v>
          </cell>
          <cell r="AB4471">
            <v>1</v>
          </cell>
          <cell r="AC4471">
            <v>0</v>
          </cell>
          <cell r="AD4471">
            <v>0</v>
          </cell>
          <cell r="AE4471">
            <v>2118.42</v>
          </cell>
          <cell r="AF4471">
            <v>42.36</v>
          </cell>
          <cell r="AG4471">
            <v>14.1228</v>
          </cell>
          <cell r="AH4471">
            <v>14.1228</v>
          </cell>
        </row>
        <row r="4472">
          <cell r="A4472">
            <v>8300</v>
          </cell>
          <cell r="B4472" t="str">
            <v>Стул</v>
          </cell>
          <cell r="C4472">
            <v>8</v>
          </cell>
          <cell r="D4472" t="str">
            <v>13</v>
          </cell>
          <cell r="E4472" t="str">
            <v>22.06.07</v>
          </cell>
          <cell r="F4472" t="str">
            <v/>
          </cell>
          <cell r="G4472" t="str">
            <v xml:space="preserve">  .  .</v>
          </cell>
          <cell r="H4472">
            <v>2118.42</v>
          </cell>
          <cell r="I4472">
            <v>0</v>
          </cell>
          <cell r="J4472">
            <v>0</v>
          </cell>
          <cell r="K4472">
            <v>2118.42</v>
          </cell>
          <cell r="L4472">
            <v>0</v>
          </cell>
          <cell r="M4472">
            <v>14.12</v>
          </cell>
          <cell r="N4472">
            <v>14.12</v>
          </cell>
          <cell r="O4472">
            <v>42.36</v>
          </cell>
          <cell r="P4472">
            <v>2076.06</v>
          </cell>
          <cell r="Q4472">
            <v>10.59</v>
          </cell>
          <cell r="R4472">
            <v>125</v>
          </cell>
          <cell r="S4472">
            <v>935</v>
          </cell>
          <cell r="T4472" t="str">
            <v>Амортизация (водопровод)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2076.06</v>
          </cell>
          <cell r="AB4472">
            <v>1</v>
          </cell>
          <cell r="AC4472">
            <v>0</v>
          </cell>
          <cell r="AD4472">
            <v>0</v>
          </cell>
          <cell r="AE4472">
            <v>2118.42</v>
          </cell>
          <cell r="AF4472">
            <v>42.36</v>
          </cell>
          <cell r="AG4472">
            <v>14.1228</v>
          </cell>
          <cell r="AH4472">
            <v>14.1228</v>
          </cell>
        </row>
        <row r="4473">
          <cell r="A4473">
            <v>8301</v>
          </cell>
          <cell r="B4473" t="str">
            <v>Стул</v>
          </cell>
          <cell r="C4473">
            <v>8</v>
          </cell>
          <cell r="D4473" t="str">
            <v>13</v>
          </cell>
          <cell r="E4473" t="str">
            <v>22.06.07</v>
          </cell>
          <cell r="F4473" t="str">
            <v/>
          </cell>
          <cell r="G4473" t="str">
            <v xml:space="preserve">  .  .</v>
          </cell>
          <cell r="H4473">
            <v>2118.42</v>
          </cell>
          <cell r="I4473">
            <v>0</v>
          </cell>
          <cell r="J4473">
            <v>0</v>
          </cell>
          <cell r="K4473">
            <v>2118.42</v>
          </cell>
          <cell r="L4473">
            <v>0</v>
          </cell>
          <cell r="M4473">
            <v>14.12</v>
          </cell>
          <cell r="N4473">
            <v>14.12</v>
          </cell>
          <cell r="O4473">
            <v>42.36</v>
          </cell>
          <cell r="P4473">
            <v>2076.06</v>
          </cell>
          <cell r="Q4473">
            <v>10.59</v>
          </cell>
          <cell r="R4473">
            <v>125</v>
          </cell>
          <cell r="S4473">
            <v>935</v>
          </cell>
          <cell r="T4473" t="str">
            <v>Амортизация (водопровод)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2076.06</v>
          </cell>
          <cell r="AB4473">
            <v>1</v>
          </cell>
          <cell r="AC4473">
            <v>0</v>
          </cell>
          <cell r="AD4473">
            <v>0</v>
          </cell>
          <cell r="AE4473">
            <v>2118.42</v>
          </cell>
          <cell r="AF4473">
            <v>42.36</v>
          </cell>
          <cell r="AG4473">
            <v>14.1228</v>
          </cell>
          <cell r="AH4473">
            <v>14.1228</v>
          </cell>
        </row>
        <row r="4474">
          <cell r="A4474">
            <v>8302</v>
          </cell>
          <cell r="B4474" t="str">
            <v>Стул</v>
          </cell>
          <cell r="C4474">
            <v>8</v>
          </cell>
          <cell r="D4474" t="str">
            <v>13</v>
          </cell>
          <cell r="E4474" t="str">
            <v>22.06.07</v>
          </cell>
          <cell r="F4474" t="str">
            <v/>
          </cell>
          <cell r="G4474" t="str">
            <v xml:space="preserve">  .  .</v>
          </cell>
          <cell r="H4474">
            <v>2118.42</v>
          </cell>
          <cell r="I4474">
            <v>0</v>
          </cell>
          <cell r="J4474">
            <v>0</v>
          </cell>
          <cell r="K4474">
            <v>2118.42</v>
          </cell>
          <cell r="L4474">
            <v>0</v>
          </cell>
          <cell r="M4474">
            <v>14.12</v>
          </cell>
          <cell r="N4474">
            <v>14.12</v>
          </cell>
          <cell r="O4474">
            <v>42.36</v>
          </cell>
          <cell r="P4474">
            <v>2076.06</v>
          </cell>
          <cell r="Q4474">
            <v>10.59</v>
          </cell>
          <cell r="R4474">
            <v>125</v>
          </cell>
          <cell r="S4474">
            <v>935</v>
          </cell>
          <cell r="T4474" t="str">
            <v>Амортизация (водопровод)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2076.06</v>
          </cell>
          <cell r="AB4474">
            <v>1</v>
          </cell>
          <cell r="AC4474">
            <v>0</v>
          </cell>
          <cell r="AD4474">
            <v>0</v>
          </cell>
          <cell r="AE4474">
            <v>2118.42</v>
          </cell>
          <cell r="AF4474">
            <v>42.36</v>
          </cell>
          <cell r="AG4474">
            <v>14.1228</v>
          </cell>
          <cell r="AH4474">
            <v>14.1228</v>
          </cell>
        </row>
        <row r="4475">
          <cell r="A4475">
            <v>8303</v>
          </cell>
          <cell r="B4475" t="str">
            <v>Стул</v>
          </cell>
          <cell r="C4475">
            <v>8</v>
          </cell>
          <cell r="D4475" t="str">
            <v>13</v>
          </cell>
          <cell r="E4475" t="str">
            <v>22.06.07</v>
          </cell>
          <cell r="F4475" t="str">
            <v/>
          </cell>
          <cell r="G4475" t="str">
            <v xml:space="preserve">  .  .</v>
          </cell>
          <cell r="H4475">
            <v>2118.42</v>
          </cell>
          <cell r="I4475">
            <v>0</v>
          </cell>
          <cell r="J4475">
            <v>0</v>
          </cell>
          <cell r="K4475">
            <v>2118.42</v>
          </cell>
          <cell r="L4475">
            <v>0</v>
          </cell>
          <cell r="M4475">
            <v>14.12</v>
          </cell>
          <cell r="N4475">
            <v>14.12</v>
          </cell>
          <cell r="O4475">
            <v>42.36</v>
          </cell>
          <cell r="P4475">
            <v>2076.06</v>
          </cell>
          <cell r="Q4475">
            <v>10.59</v>
          </cell>
          <cell r="R4475">
            <v>125</v>
          </cell>
          <cell r="S4475">
            <v>935</v>
          </cell>
          <cell r="T4475" t="str">
            <v>Амортизация (водопровод)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2076.06</v>
          </cell>
          <cell r="AB4475">
            <v>1</v>
          </cell>
          <cell r="AC4475">
            <v>0</v>
          </cell>
          <cell r="AD4475">
            <v>0</v>
          </cell>
          <cell r="AE4475">
            <v>2118.42</v>
          </cell>
          <cell r="AF4475">
            <v>42.36</v>
          </cell>
          <cell r="AG4475">
            <v>14.1228</v>
          </cell>
          <cell r="AH4475">
            <v>14.1228</v>
          </cell>
        </row>
        <row r="4476">
          <cell r="A4476">
            <v>8304</v>
          </cell>
          <cell r="B4476" t="str">
            <v>Стул</v>
          </cell>
          <cell r="C4476">
            <v>8</v>
          </cell>
          <cell r="D4476" t="str">
            <v>13</v>
          </cell>
          <cell r="E4476" t="str">
            <v>22.06.07</v>
          </cell>
          <cell r="F4476" t="str">
            <v/>
          </cell>
          <cell r="G4476" t="str">
            <v xml:space="preserve">  .  .</v>
          </cell>
          <cell r="H4476">
            <v>2118.42</v>
          </cell>
          <cell r="I4476">
            <v>0</v>
          </cell>
          <cell r="J4476">
            <v>0</v>
          </cell>
          <cell r="K4476">
            <v>2118.42</v>
          </cell>
          <cell r="L4476">
            <v>0</v>
          </cell>
          <cell r="M4476">
            <v>14.12</v>
          </cell>
          <cell r="N4476">
            <v>14.12</v>
          </cell>
          <cell r="O4476">
            <v>42.36</v>
          </cell>
          <cell r="P4476">
            <v>2076.06</v>
          </cell>
          <cell r="Q4476">
            <v>10.59</v>
          </cell>
          <cell r="R4476">
            <v>125</v>
          </cell>
          <cell r="S4476">
            <v>935</v>
          </cell>
          <cell r="T4476" t="str">
            <v>Амортизация (водопровод)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2076.06</v>
          </cell>
          <cell r="AB4476">
            <v>1</v>
          </cell>
          <cell r="AC4476">
            <v>0</v>
          </cell>
          <cell r="AD4476">
            <v>0</v>
          </cell>
          <cell r="AE4476">
            <v>2118.42</v>
          </cell>
          <cell r="AF4476">
            <v>42.36</v>
          </cell>
          <cell r="AG4476">
            <v>14.1228</v>
          </cell>
          <cell r="AH4476">
            <v>14.1228</v>
          </cell>
        </row>
        <row r="4477">
          <cell r="A4477">
            <v>8305</v>
          </cell>
          <cell r="B4477" t="str">
            <v>Стул</v>
          </cell>
          <cell r="C4477">
            <v>8</v>
          </cell>
          <cell r="D4477" t="str">
            <v>13</v>
          </cell>
          <cell r="E4477" t="str">
            <v>22.06.07</v>
          </cell>
          <cell r="F4477" t="str">
            <v/>
          </cell>
          <cell r="G4477" t="str">
            <v xml:space="preserve">  .  .</v>
          </cell>
          <cell r="H4477">
            <v>2118.42</v>
          </cell>
          <cell r="I4477">
            <v>0</v>
          </cell>
          <cell r="J4477">
            <v>0</v>
          </cell>
          <cell r="K4477">
            <v>2118.42</v>
          </cell>
          <cell r="L4477">
            <v>0</v>
          </cell>
          <cell r="M4477">
            <v>14.12</v>
          </cell>
          <cell r="N4477">
            <v>14.12</v>
          </cell>
          <cell r="O4477">
            <v>42.36</v>
          </cell>
          <cell r="P4477">
            <v>2076.06</v>
          </cell>
          <cell r="Q4477">
            <v>10.59</v>
          </cell>
          <cell r="R4477">
            <v>125</v>
          </cell>
          <cell r="S4477">
            <v>821.1</v>
          </cell>
          <cell r="T4477" t="str">
            <v>Амортизация Водопровод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2076.06</v>
          </cell>
          <cell r="AB4477">
            <v>1</v>
          </cell>
          <cell r="AC4477">
            <v>0</v>
          </cell>
          <cell r="AD4477">
            <v>0</v>
          </cell>
          <cell r="AE4477">
            <v>2118.42</v>
          </cell>
          <cell r="AF4477">
            <v>42.36</v>
          </cell>
          <cell r="AG4477">
            <v>14.1228</v>
          </cell>
          <cell r="AH4477">
            <v>14.1228</v>
          </cell>
        </row>
        <row r="4478">
          <cell r="A4478">
            <v>8306</v>
          </cell>
          <cell r="B4478" t="str">
            <v>Стул</v>
          </cell>
          <cell r="C4478">
            <v>8</v>
          </cell>
          <cell r="D4478" t="str">
            <v>13</v>
          </cell>
          <cell r="E4478" t="str">
            <v>22.06.07</v>
          </cell>
          <cell r="F4478" t="str">
            <v/>
          </cell>
          <cell r="G4478" t="str">
            <v xml:space="preserve">  .  .</v>
          </cell>
          <cell r="H4478">
            <v>2118.42</v>
          </cell>
          <cell r="I4478">
            <v>0</v>
          </cell>
          <cell r="J4478">
            <v>0</v>
          </cell>
          <cell r="K4478">
            <v>2118.42</v>
          </cell>
          <cell r="L4478">
            <v>0</v>
          </cell>
          <cell r="M4478">
            <v>14.12</v>
          </cell>
          <cell r="N4478">
            <v>14.12</v>
          </cell>
          <cell r="O4478">
            <v>42.36</v>
          </cell>
          <cell r="P4478">
            <v>2076.06</v>
          </cell>
          <cell r="Q4478">
            <v>10.59</v>
          </cell>
          <cell r="R4478">
            <v>125</v>
          </cell>
          <cell r="S4478">
            <v>821.1</v>
          </cell>
          <cell r="T4478" t="str">
            <v>Амортизация Водопровод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2076.06</v>
          </cell>
          <cell r="AB4478">
            <v>1</v>
          </cell>
          <cell r="AC4478">
            <v>0</v>
          </cell>
          <cell r="AD4478">
            <v>0</v>
          </cell>
          <cell r="AE4478">
            <v>2118.42</v>
          </cell>
          <cell r="AF4478">
            <v>42.36</v>
          </cell>
          <cell r="AG4478">
            <v>14.1228</v>
          </cell>
          <cell r="AH4478">
            <v>14.1228</v>
          </cell>
        </row>
        <row r="4479">
          <cell r="A4479">
            <v>8307</v>
          </cell>
          <cell r="B4479" t="str">
            <v>Стул</v>
          </cell>
          <cell r="C4479">
            <v>8</v>
          </cell>
          <cell r="D4479" t="str">
            <v>13</v>
          </cell>
          <cell r="E4479" t="str">
            <v>22.06.07</v>
          </cell>
          <cell r="F4479" t="str">
            <v/>
          </cell>
          <cell r="G4479" t="str">
            <v xml:space="preserve">  .  .</v>
          </cell>
          <cell r="H4479">
            <v>2118.42</v>
          </cell>
          <cell r="I4479">
            <v>0</v>
          </cell>
          <cell r="J4479">
            <v>0</v>
          </cell>
          <cell r="K4479">
            <v>2118.42</v>
          </cell>
          <cell r="L4479">
            <v>0</v>
          </cell>
          <cell r="M4479">
            <v>14.12</v>
          </cell>
          <cell r="N4479">
            <v>14.12</v>
          </cell>
          <cell r="O4479">
            <v>42.36</v>
          </cell>
          <cell r="P4479">
            <v>2076.06</v>
          </cell>
          <cell r="Q4479">
            <v>10.59</v>
          </cell>
          <cell r="R4479">
            <v>125</v>
          </cell>
          <cell r="S4479">
            <v>821.1</v>
          </cell>
          <cell r="T4479" t="str">
            <v>Амортизация Водопровод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2076.06</v>
          </cell>
          <cell r="AB4479">
            <v>1</v>
          </cell>
          <cell r="AC4479">
            <v>0</v>
          </cell>
          <cell r="AD4479">
            <v>0</v>
          </cell>
          <cell r="AE4479">
            <v>2118.42</v>
          </cell>
          <cell r="AF4479">
            <v>42.36</v>
          </cell>
          <cell r="AG4479">
            <v>14.1228</v>
          </cell>
          <cell r="AH4479">
            <v>14.1228</v>
          </cell>
        </row>
        <row r="4480">
          <cell r="A4480">
            <v>8308</v>
          </cell>
          <cell r="B4480" t="str">
            <v>Стул</v>
          </cell>
          <cell r="C4480">
            <v>8</v>
          </cell>
          <cell r="D4480" t="str">
            <v>13</v>
          </cell>
          <cell r="E4480" t="str">
            <v>22.06.07</v>
          </cell>
          <cell r="F4480" t="str">
            <v/>
          </cell>
          <cell r="G4480" t="str">
            <v xml:space="preserve">  .  .</v>
          </cell>
          <cell r="H4480">
            <v>2118.42</v>
          </cell>
          <cell r="I4480">
            <v>0</v>
          </cell>
          <cell r="J4480">
            <v>0</v>
          </cell>
          <cell r="K4480">
            <v>2118.42</v>
          </cell>
          <cell r="L4480">
            <v>0</v>
          </cell>
          <cell r="M4480">
            <v>14.12</v>
          </cell>
          <cell r="N4480">
            <v>14.12</v>
          </cell>
          <cell r="O4480">
            <v>42.36</v>
          </cell>
          <cell r="P4480">
            <v>2076.06</v>
          </cell>
          <cell r="Q4480">
            <v>10.59</v>
          </cell>
          <cell r="R4480">
            <v>125</v>
          </cell>
          <cell r="S4480">
            <v>821.1</v>
          </cell>
          <cell r="T4480" t="str">
            <v>амортизация (канализация)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2076.06</v>
          </cell>
          <cell r="AB4480">
            <v>1</v>
          </cell>
          <cell r="AC4480">
            <v>0</v>
          </cell>
          <cell r="AD4480">
            <v>0</v>
          </cell>
          <cell r="AE4480">
            <v>2118.42</v>
          </cell>
          <cell r="AF4480">
            <v>42.36</v>
          </cell>
          <cell r="AG4480">
            <v>14.1228</v>
          </cell>
          <cell r="AH4480">
            <v>14.1228</v>
          </cell>
        </row>
        <row r="4481">
          <cell r="A4481">
            <v>8309</v>
          </cell>
          <cell r="B4481" t="str">
            <v>Стул</v>
          </cell>
          <cell r="C4481">
            <v>8</v>
          </cell>
          <cell r="D4481" t="str">
            <v>13</v>
          </cell>
          <cell r="E4481" t="str">
            <v>22.06.07</v>
          </cell>
          <cell r="F4481" t="str">
            <v/>
          </cell>
          <cell r="G4481" t="str">
            <v xml:space="preserve">  .  .</v>
          </cell>
          <cell r="H4481">
            <v>2118.42</v>
          </cell>
          <cell r="I4481">
            <v>0</v>
          </cell>
          <cell r="J4481">
            <v>0</v>
          </cell>
          <cell r="K4481">
            <v>2118.42</v>
          </cell>
          <cell r="L4481">
            <v>0</v>
          </cell>
          <cell r="M4481">
            <v>14.12</v>
          </cell>
          <cell r="N4481">
            <v>14.12</v>
          </cell>
          <cell r="O4481">
            <v>42.36</v>
          </cell>
          <cell r="P4481">
            <v>2076.06</v>
          </cell>
          <cell r="Q4481">
            <v>10.59</v>
          </cell>
          <cell r="R4481">
            <v>125</v>
          </cell>
          <cell r="S4481">
            <v>821.1</v>
          </cell>
          <cell r="T4481" t="str">
            <v>амортизация (канализация)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2076.06</v>
          </cell>
          <cell r="AB4481">
            <v>1</v>
          </cell>
          <cell r="AC4481">
            <v>0</v>
          </cell>
          <cell r="AD4481">
            <v>0</v>
          </cell>
          <cell r="AE4481">
            <v>2118.42</v>
          </cell>
          <cell r="AF4481">
            <v>42.36</v>
          </cell>
          <cell r="AG4481">
            <v>14.1228</v>
          </cell>
          <cell r="AH4481">
            <v>14.1228</v>
          </cell>
        </row>
        <row r="4482">
          <cell r="A4482">
            <v>8310</v>
          </cell>
          <cell r="B4482" t="str">
            <v>Стул</v>
          </cell>
          <cell r="C4482">
            <v>8</v>
          </cell>
          <cell r="D4482" t="str">
            <v>13</v>
          </cell>
          <cell r="E4482" t="str">
            <v>22.06.07</v>
          </cell>
          <cell r="F4482" t="str">
            <v/>
          </cell>
          <cell r="G4482" t="str">
            <v xml:space="preserve">  .  .</v>
          </cell>
          <cell r="H4482">
            <v>2118.42</v>
          </cell>
          <cell r="I4482">
            <v>0</v>
          </cell>
          <cell r="J4482">
            <v>0</v>
          </cell>
          <cell r="K4482">
            <v>2118.42</v>
          </cell>
          <cell r="L4482">
            <v>0</v>
          </cell>
          <cell r="M4482">
            <v>14.12</v>
          </cell>
          <cell r="N4482">
            <v>14.12</v>
          </cell>
          <cell r="O4482">
            <v>42.36</v>
          </cell>
          <cell r="P4482">
            <v>2076.06</v>
          </cell>
          <cell r="Q4482">
            <v>10.59</v>
          </cell>
          <cell r="R4482">
            <v>125</v>
          </cell>
          <cell r="S4482">
            <v>821.1</v>
          </cell>
          <cell r="T4482" t="str">
            <v>амортизация (канализация)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2076.06</v>
          </cell>
          <cell r="AB4482">
            <v>1</v>
          </cell>
          <cell r="AC4482">
            <v>0</v>
          </cell>
          <cell r="AD4482">
            <v>0</v>
          </cell>
          <cell r="AE4482">
            <v>2118.42</v>
          </cell>
          <cell r="AF4482">
            <v>42.36</v>
          </cell>
          <cell r="AG4482">
            <v>14.1228</v>
          </cell>
          <cell r="AH4482">
            <v>14.1228</v>
          </cell>
        </row>
        <row r="4483">
          <cell r="A4483">
            <v>8311</v>
          </cell>
          <cell r="B4483" t="str">
            <v>Стул</v>
          </cell>
          <cell r="C4483">
            <v>8</v>
          </cell>
          <cell r="D4483" t="str">
            <v>13</v>
          </cell>
          <cell r="E4483" t="str">
            <v>22.06.07</v>
          </cell>
          <cell r="F4483" t="str">
            <v/>
          </cell>
          <cell r="G4483" t="str">
            <v xml:space="preserve">  .  .</v>
          </cell>
          <cell r="H4483">
            <v>2118.42</v>
          </cell>
          <cell r="I4483">
            <v>0</v>
          </cell>
          <cell r="J4483">
            <v>0</v>
          </cell>
          <cell r="K4483">
            <v>2118.42</v>
          </cell>
          <cell r="L4483">
            <v>0</v>
          </cell>
          <cell r="M4483">
            <v>14.12</v>
          </cell>
          <cell r="N4483">
            <v>14.12</v>
          </cell>
          <cell r="O4483">
            <v>42.36</v>
          </cell>
          <cell r="P4483">
            <v>2076.06</v>
          </cell>
          <cell r="Q4483">
            <v>10.59</v>
          </cell>
          <cell r="R4483">
            <v>125</v>
          </cell>
          <cell r="S4483">
            <v>935</v>
          </cell>
          <cell r="T4483" t="str">
            <v>Амортизация (водопровод)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2076.06</v>
          </cell>
          <cell r="AB4483">
            <v>1</v>
          </cell>
          <cell r="AC4483">
            <v>0</v>
          </cell>
          <cell r="AD4483">
            <v>0</v>
          </cell>
          <cell r="AE4483">
            <v>2118.42</v>
          </cell>
          <cell r="AF4483">
            <v>42.36</v>
          </cell>
          <cell r="AG4483">
            <v>14.1228</v>
          </cell>
          <cell r="AH4483">
            <v>14.1228</v>
          </cell>
        </row>
        <row r="4484">
          <cell r="A4484">
            <v>8312</v>
          </cell>
          <cell r="B4484" t="str">
            <v>Стул</v>
          </cell>
          <cell r="C4484">
            <v>8</v>
          </cell>
          <cell r="D4484" t="str">
            <v>13</v>
          </cell>
          <cell r="E4484" t="str">
            <v>22.06.07</v>
          </cell>
          <cell r="F4484" t="str">
            <v/>
          </cell>
          <cell r="G4484" t="str">
            <v xml:space="preserve">  .  .</v>
          </cell>
          <cell r="H4484">
            <v>2118.42</v>
          </cell>
          <cell r="I4484">
            <v>0</v>
          </cell>
          <cell r="J4484">
            <v>0</v>
          </cell>
          <cell r="K4484">
            <v>2118.42</v>
          </cell>
          <cell r="L4484">
            <v>0</v>
          </cell>
          <cell r="M4484">
            <v>14.12</v>
          </cell>
          <cell r="N4484">
            <v>14.12</v>
          </cell>
          <cell r="O4484">
            <v>42.36</v>
          </cell>
          <cell r="P4484">
            <v>2076.06</v>
          </cell>
          <cell r="Q4484">
            <v>10.59</v>
          </cell>
          <cell r="R4484">
            <v>125</v>
          </cell>
          <cell r="S4484">
            <v>935</v>
          </cell>
          <cell r="T4484" t="str">
            <v>Амортизация (водопровод)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2076.06</v>
          </cell>
          <cell r="AB4484">
            <v>1</v>
          </cell>
          <cell r="AC4484">
            <v>0</v>
          </cell>
          <cell r="AD4484">
            <v>0</v>
          </cell>
          <cell r="AE4484">
            <v>2118.42</v>
          </cell>
          <cell r="AF4484">
            <v>42.36</v>
          </cell>
          <cell r="AG4484">
            <v>14.1228</v>
          </cell>
          <cell r="AH4484">
            <v>14.1228</v>
          </cell>
        </row>
        <row r="4485">
          <cell r="A4485">
            <v>8313</v>
          </cell>
          <cell r="B4485" t="str">
            <v>Стул</v>
          </cell>
          <cell r="C4485">
            <v>8</v>
          </cell>
          <cell r="D4485" t="str">
            <v>13</v>
          </cell>
          <cell r="E4485" t="str">
            <v>22.06.07</v>
          </cell>
          <cell r="F4485" t="str">
            <v/>
          </cell>
          <cell r="G4485" t="str">
            <v xml:space="preserve">  .  .</v>
          </cell>
          <cell r="H4485">
            <v>2118.4299999999998</v>
          </cell>
          <cell r="I4485">
            <v>0</v>
          </cell>
          <cell r="J4485">
            <v>0</v>
          </cell>
          <cell r="K4485">
            <v>2118.4299999999998</v>
          </cell>
          <cell r="L4485">
            <v>0</v>
          </cell>
          <cell r="M4485">
            <v>14.12</v>
          </cell>
          <cell r="N4485">
            <v>14.12</v>
          </cell>
          <cell r="O4485">
            <v>42.36</v>
          </cell>
          <cell r="P4485">
            <v>2076.0700000000002</v>
          </cell>
          <cell r="Q4485">
            <v>10.59</v>
          </cell>
          <cell r="R4485">
            <v>125</v>
          </cell>
          <cell r="S4485">
            <v>935</v>
          </cell>
          <cell r="T4485" t="str">
            <v>Амортизация (водопровод)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2076.0700000000002</v>
          </cell>
          <cell r="AB4485">
            <v>1</v>
          </cell>
          <cell r="AC4485">
            <v>0</v>
          </cell>
          <cell r="AD4485">
            <v>0</v>
          </cell>
          <cell r="AE4485">
            <v>2118.4299999999998</v>
          </cell>
          <cell r="AF4485">
            <v>42.36</v>
          </cell>
          <cell r="AG4485">
            <v>14.122866666666665</v>
          </cell>
          <cell r="AH4485">
            <v>14.122866666666665</v>
          </cell>
        </row>
        <row r="4486">
          <cell r="A4486">
            <v>8314</v>
          </cell>
          <cell r="B4486" t="str">
            <v>Стул</v>
          </cell>
          <cell r="C4486">
            <v>8</v>
          </cell>
          <cell r="D4486" t="str">
            <v>13</v>
          </cell>
          <cell r="E4486" t="str">
            <v>22.06.07</v>
          </cell>
          <cell r="F4486" t="str">
            <v/>
          </cell>
          <cell r="G4486" t="str">
            <v xml:space="preserve">  .  .</v>
          </cell>
          <cell r="H4486">
            <v>2118.4299999999998</v>
          </cell>
          <cell r="I4486">
            <v>0</v>
          </cell>
          <cell r="J4486">
            <v>0</v>
          </cell>
          <cell r="K4486">
            <v>2118.4299999999998</v>
          </cell>
          <cell r="L4486">
            <v>0</v>
          </cell>
          <cell r="M4486">
            <v>14.12</v>
          </cell>
          <cell r="N4486">
            <v>14.12</v>
          </cell>
          <cell r="O4486">
            <v>42.36</v>
          </cell>
          <cell r="P4486">
            <v>2076.0700000000002</v>
          </cell>
          <cell r="Q4486">
            <v>10.59</v>
          </cell>
          <cell r="R4486">
            <v>125</v>
          </cell>
          <cell r="S4486">
            <v>935</v>
          </cell>
          <cell r="T4486" t="str">
            <v>Амортизация (водопровод)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2076.0700000000002</v>
          </cell>
          <cell r="AB4486">
            <v>1</v>
          </cell>
          <cell r="AC4486">
            <v>0</v>
          </cell>
          <cell r="AD4486">
            <v>0</v>
          </cell>
          <cell r="AE4486">
            <v>2118.4299999999998</v>
          </cell>
          <cell r="AF4486">
            <v>42.36</v>
          </cell>
          <cell r="AG4486">
            <v>14.122866666666665</v>
          </cell>
          <cell r="AH4486">
            <v>14.122866666666665</v>
          </cell>
        </row>
        <row r="4487">
          <cell r="A4487">
            <v>8315</v>
          </cell>
          <cell r="B4487" t="str">
            <v>Стул</v>
          </cell>
          <cell r="C4487">
            <v>8</v>
          </cell>
          <cell r="D4487" t="str">
            <v>13</v>
          </cell>
          <cell r="E4487" t="str">
            <v>22.06.07</v>
          </cell>
          <cell r="F4487" t="str">
            <v/>
          </cell>
          <cell r="G4487" t="str">
            <v xml:space="preserve">  .  .</v>
          </cell>
          <cell r="H4487">
            <v>2118.4299999999998</v>
          </cell>
          <cell r="I4487">
            <v>0</v>
          </cell>
          <cell r="J4487">
            <v>0</v>
          </cell>
          <cell r="K4487">
            <v>2118.4299999999998</v>
          </cell>
          <cell r="L4487">
            <v>0</v>
          </cell>
          <cell r="M4487">
            <v>14.12</v>
          </cell>
          <cell r="N4487">
            <v>14.12</v>
          </cell>
          <cell r="O4487">
            <v>42.36</v>
          </cell>
          <cell r="P4487">
            <v>2076.0700000000002</v>
          </cell>
          <cell r="Q4487">
            <v>10.59</v>
          </cell>
          <cell r="R4487">
            <v>125</v>
          </cell>
          <cell r="S4487">
            <v>935</v>
          </cell>
          <cell r="T4487" t="str">
            <v>Амортизация (водопровод)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2076.0700000000002</v>
          </cell>
          <cell r="AB4487">
            <v>1</v>
          </cell>
          <cell r="AC4487">
            <v>0</v>
          </cell>
          <cell r="AD4487">
            <v>0</v>
          </cell>
          <cell r="AE4487">
            <v>2118.4299999999998</v>
          </cell>
          <cell r="AF4487">
            <v>42.36</v>
          </cell>
          <cell r="AG4487">
            <v>14.122866666666665</v>
          </cell>
          <cell r="AH4487">
            <v>14.122866666666665</v>
          </cell>
        </row>
        <row r="4488">
          <cell r="A4488">
            <v>8316</v>
          </cell>
          <cell r="B4488" t="str">
            <v>Стул</v>
          </cell>
          <cell r="C4488">
            <v>8</v>
          </cell>
          <cell r="D4488" t="str">
            <v>13</v>
          </cell>
          <cell r="E4488" t="str">
            <v>22.06.07</v>
          </cell>
          <cell r="F4488" t="str">
            <v/>
          </cell>
          <cell r="G4488" t="str">
            <v xml:space="preserve">  .  .</v>
          </cell>
          <cell r="H4488">
            <v>2118.4299999999998</v>
          </cell>
          <cell r="I4488">
            <v>0</v>
          </cell>
          <cell r="J4488">
            <v>0</v>
          </cell>
          <cell r="K4488">
            <v>2118.4299999999998</v>
          </cell>
          <cell r="L4488">
            <v>0</v>
          </cell>
          <cell r="M4488">
            <v>14.12</v>
          </cell>
          <cell r="N4488">
            <v>14.12</v>
          </cell>
          <cell r="O4488">
            <v>42.36</v>
          </cell>
          <cell r="P4488">
            <v>2076.0700000000002</v>
          </cell>
          <cell r="Q4488">
            <v>10.59</v>
          </cell>
          <cell r="R4488">
            <v>125</v>
          </cell>
          <cell r="S4488">
            <v>935</v>
          </cell>
          <cell r="T4488" t="str">
            <v>Амортизация (водопровод)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2076.0700000000002</v>
          </cell>
          <cell r="AB4488">
            <v>1</v>
          </cell>
          <cell r="AC4488">
            <v>0</v>
          </cell>
          <cell r="AD4488">
            <v>0</v>
          </cell>
          <cell r="AE4488">
            <v>2118.4299999999998</v>
          </cell>
          <cell r="AF4488">
            <v>42.36</v>
          </cell>
          <cell r="AG4488">
            <v>14.122866666666665</v>
          </cell>
          <cell r="AH4488">
            <v>14.122866666666665</v>
          </cell>
        </row>
        <row r="4489">
          <cell r="A4489">
            <v>8317</v>
          </cell>
          <cell r="B4489" t="str">
            <v>Стул</v>
          </cell>
          <cell r="C4489">
            <v>8</v>
          </cell>
          <cell r="D4489" t="str">
            <v>13</v>
          </cell>
          <cell r="E4489" t="str">
            <v>22.06.07</v>
          </cell>
          <cell r="F4489" t="str">
            <v/>
          </cell>
          <cell r="G4489" t="str">
            <v xml:space="preserve">  .  .</v>
          </cell>
          <cell r="H4489">
            <v>2118.4299999999998</v>
          </cell>
          <cell r="I4489">
            <v>0</v>
          </cell>
          <cell r="J4489">
            <v>0</v>
          </cell>
          <cell r="K4489">
            <v>2118.4299999999998</v>
          </cell>
          <cell r="L4489">
            <v>0</v>
          </cell>
          <cell r="M4489">
            <v>14.12</v>
          </cell>
          <cell r="N4489">
            <v>14.12</v>
          </cell>
          <cell r="O4489">
            <v>42.36</v>
          </cell>
          <cell r="P4489">
            <v>2076.0700000000002</v>
          </cell>
          <cell r="Q4489">
            <v>10.59</v>
          </cell>
          <cell r="R4489">
            <v>125</v>
          </cell>
          <cell r="S4489">
            <v>935</v>
          </cell>
          <cell r="T4489" t="str">
            <v>Амортизация (водопровод)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2076.0700000000002</v>
          </cell>
          <cell r="AB4489">
            <v>1</v>
          </cell>
          <cell r="AC4489">
            <v>0</v>
          </cell>
          <cell r="AD4489">
            <v>0</v>
          </cell>
          <cell r="AE4489">
            <v>2118.4299999999998</v>
          </cell>
          <cell r="AF4489">
            <v>42.36</v>
          </cell>
          <cell r="AG4489">
            <v>14.122866666666665</v>
          </cell>
          <cell r="AH4489">
            <v>14.122866666666665</v>
          </cell>
        </row>
        <row r="4490">
          <cell r="A4490">
            <v>8318</v>
          </cell>
          <cell r="B4490" t="str">
            <v>Стул</v>
          </cell>
          <cell r="C4490">
            <v>8</v>
          </cell>
          <cell r="D4490" t="str">
            <v>13</v>
          </cell>
          <cell r="E4490" t="str">
            <v>22.06.07</v>
          </cell>
          <cell r="F4490" t="str">
            <v/>
          </cell>
          <cell r="G4490" t="str">
            <v xml:space="preserve">  .  .</v>
          </cell>
          <cell r="H4490">
            <v>2118.4299999999998</v>
          </cell>
          <cell r="I4490">
            <v>0</v>
          </cell>
          <cell r="J4490">
            <v>0</v>
          </cell>
          <cell r="K4490">
            <v>2118.4299999999998</v>
          </cell>
          <cell r="L4490">
            <v>0</v>
          </cell>
          <cell r="M4490">
            <v>14.12</v>
          </cell>
          <cell r="N4490">
            <v>14.12</v>
          </cell>
          <cell r="O4490">
            <v>42.36</v>
          </cell>
          <cell r="P4490">
            <v>2076.0700000000002</v>
          </cell>
          <cell r="Q4490">
            <v>10.59</v>
          </cell>
          <cell r="R4490">
            <v>125</v>
          </cell>
          <cell r="S4490">
            <v>935</v>
          </cell>
          <cell r="T4490" t="str">
            <v>Амортизация (водопровод)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2076.0700000000002</v>
          </cell>
          <cell r="AB4490">
            <v>1</v>
          </cell>
          <cell r="AC4490">
            <v>0</v>
          </cell>
          <cell r="AD4490">
            <v>0</v>
          </cell>
          <cell r="AE4490">
            <v>2118.4299999999998</v>
          </cell>
          <cell r="AF4490">
            <v>42.36</v>
          </cell>
          <cell r="AG4490">
            <v>14.122866666666665</v>
          </cell>
          <cell r="AH4490">
            <v>14.122866666666665</v>
          </cell>
        </row>
        <row r="4491">
          <cell r="A4491">
            <v>8319</v>
          </cell>
          <cell r="B4491" t="str">
            <v>Стул</v>
          </cell>
          <cell r="C4491">
            <v>8</v>
          </cell>
          <cell r="D4491" t="str">
            <v>13</v>
          </cell>
          <cell r="E4491" t="str">
            <v>22.06.07</v>
          </cell>
          <cell r="F4491" t="str">
            <v/>
          </cell>
          <cell r="G4491" t="str">
            <v xml:space="preserve">  .  .</v>
          </cell>
          <cell r="H4491">
            <v>2118.4299999999998</v>
          </cell>
          <cell r="I4491">
            <v>0</v>
          </cell>
          <cell r="J4491">
            <v>0</v>
          </cell>
          <cell r="K4491">
            <v>2118.4299999999998</v>
          </cell>
          <cell r="L4491">
            <v>0</v>
          </cell>
          <cell r="M4491">
            <v>14.12</v>
          </cell>
          <cell r="N4491">
            <v>14.12</v>
          </cell>
          <cell r="O4491">
            <v>42.36</v>
          </cell>
          <cell r="P4491">
            <v>2076.0700000000002</v>
          </cell>
          <cell r="Q4491">
            <v>10.59</v>
          </cell>
          <cell r="R4491">
            <v>125</v>
          </cell>
          <cell r="S4491">
            <v>935</v>
          </cell>
          <cell r="T4491" t="str">
            <v>Амортизация (водопровод)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2076.0700000000002</v>
          </cell>
          <cell r="AB4491">
            <v>1</v>
          </cell>
          <cell r="AC4491">
            <v>0</v>
          </cell>
          <cell r="AD4491">
            <v>0</v>
          </cell>
          <cell r="AE4491">
            <v>2118.4299999999998</v>
          </cell>
          <cell r="AF4491">
            <v>42.36</v>
          </cell>
          <cell r="AG4491">
            <v>14.122866666666665</v>
          </cell>
          <cell r="AH4491">
            <v>14.122866666666665</v>
          </cell>
        </row>
        <row r="4492">
          <cell r="A4492">
            <v>8320</v>
          </cell>
          <cell r="B4492" t="str">
            <v>Стул</v>
          </cell>
          <cell r="C4492">
            <v>8</v>
          </cell>
          <cell r="D4492" t="str">
            <v>13</v>
          </cell>
          <cell r="E4492" t="str">
            <v>22.06.07</v>
          </cell>
          <cell r="F4492" t="str">
            <v/>
          </cell>
          <cell r="G4492" t="str">
            <v xml:space="preserve">  .  .</v>
          </cell>
          <cell r="H4492">
            <v>2118.4299999999998</v>
          </cell>
          <cell r="I4492">
            <v>0</v>
          </cell>
          <cell r="J4492">
            <v>0</v>
          </cell>
          <cell r="K4492">
            <v>2118.4299999999998</v>
          </cell>
          <cell r="L4492">
            <v>0</v>
          </cell>
          <cell r="M4492">
            <v>14.12</v>
          </cell>
          <cell r="N4492">
            <v>14.12</v>
          </cell>
          <cell r="O4492">
            <v>42.36</v>
          </cell>
          <cell r="P4492">
            <v>2076.0700000000002</v>
          </cell>
          <cell r="Q4492">
            <v>10.59</v>
          </cell>
          <cell r="R4492">
            <v>125</v>
          </cell>
          <cell r="S4492">
            <v>935</v>
          </cell>
          <cell r="T4492" t="str">
            <v>Амортизация (водопровод)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2076.0700000000002</v>
          </cell>
          <cell r="AB4492">
            <v>1</v>
          </cell>
          <cell r="AC4492">
            <v>0</v>
          </cell>
          <cell r="AD4492">
            <v>0</v>
          </cell>
          <cell r="AE4492">
            <v>2118.4299999999998</v>
          </cell>
          <cell r="AF4492">
            <v>42.36</v>
          </cell>
          <cell r="AG4492">
            <v>14.122866666666665</v>
          </cell>
          <cell r="AH4492">
            <v>14.122866666666665</v>
          </cell>
        </row>
        <row r="4493">
          <cell r="A4493">
            <v>8321</v>
          </cell>
          <cell r="B4493" t="str">
            <v>Стул</v>
          </cell>
          <cell r="C4493">
            <v>8</v>
          </cell>
          <cell r="D4493" t="str">
            <v>13</v>
          </cell>
          <cell r="E4493" t="str">
            <v>22.06.07</v>
          </cell>
          <cell r="F4493" t="str">
            <v/>
          </cell>
          <cell r="G4493" t="str">
            <v xml:space="preserve">  .  .</v>
          </cell>
          <cell r="H4493">
            <v>2118.4299999999998</v>
          </cell>
          <cell r="I4493">
            <v>0</v>
          </cell>
          <cell r="J4493">
            <v>0</v>
          </cell>
          <cell r="K4493">
            <v>2118.4299999999998</v>
          </cell>
          <cell r="L4493">
            <v>0</v>
          </cell>
          <cell r="M4493">
            <v>14.12</v>
          </cell>
          <cell r="N4493">
            <v>14.12</v>
          </cell>
          <cell r="O4493">
            <v>42.36</v>
          </cell>
          <cell r="P4493">
            <v>2076.0700000000002</v>
          </cell>
          <cell r="Q4493">
            <v>10.59</v>
          </cell>
          <cell r="R4493">
            <v>125</v>
          </cell>
          <cell r="S4493">
            <v>935</v>
          </cell>
          <cell r="T4493" t="str">
            <v>Амортизация (водопровод)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2076.0700000000002</v>
          </cell>
          <cell r="AB4493">
            <v>1</v>
          </cell>
          <cell r="AC4493">
            <v>0</v>
          </cell>
          <cell r="AD4493">
            <v>0</v>
          </cell>
          <cell r="AE4493">
            <v>2118.4299999999998</v>
          </cell>
          <cell r="AF4493">
            <v>42.36</v>
          </cell>
          <cell r="AG4493">
            <v>14.122866666666665</v>
          </cell>
          <cell r="AH4493">
            <v>14.122866666666665</v>
          </cell>
        </row>
        <row r="4494">
          <cell r="A4494">
            <v>8322</v>
          </cell>
          <cell r="B4494" t="str">
            <v>Стул</v>
          </cell>
          <cell r="C4494">
            <v>8</v>
          </cell>
          <cell r="D4494" t="str">
            <v>13</v>
          </cell>
          <cell r="E4494" t="str">
            <v>22.06.07</v>
          </cell>
          <cell r="F4494" t="str">
            <v/>
          </cell>
          <cell r="G4494" t="str">
            <v xml:space="preserve">  .  .</v>
          </cell>
          <cell r="H4494">
            <v>2118.4299999999998</v>
          </cell>
          <cell r="I4494">
            <v>0</v>
          </cell>
          <cell r="J4494">
            <v>0</v>
          </cell>
          <cell r="K4494">
            <v>2118.4299999999998</v>
          </cell>
          <cell r="L4494">
            <v>0</v>
          </cell>
          <cell r="M4494">
            <v>14.12</v>
          </cell>
          <cell r="N4494">
            <v>14.12</v>
          </cell>
          <cell r="O4494">
            <v>42.36</v>
          </cell>
          <cell r="P4494">
            <v>2076.0700000000002</v>
          </cell>
          <cell r="Q4494">
            <v>10.59</v>
          </cell>
          <cell r="R4494">
            <v>125</v>
          </cell>
          <cell r="S4494">
            <v>935</v>
          </cell>
          <cell r="T4494" t="str">
            <v>Амортизация (водопровод)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2076.0700000000002</v>
          </cell>
          <cell r="AB4494">
            <v>1</v>
          </cell>
          <cell r="AC4494">
            <v>0</v>
          </cell>
          <cell r="AD4494">
            <v>0</v>
          </cell>
          <cell r="AE4494">
            <v>2118.4299999999998</v>
          </cell>
          <cell r="AF4494">
            <v>42.36</v>
          </cell>
          <cell r="AG4494">
            <v>14.122866666666665</v>
          </cell>
          <cell r="AH4494">
            <v>14.122866666666665</v>
          </cell>
        </row>
        <row r="4495">
          <cell r="A4495">
            <v>8323</v>
          </cell>
          <cell r="B4495" t="str">
            <v>Стул</v>
          </cell>
          <cell r="C4495">
            <v>8</v>
          </cell>
          <cell r="D4495" t="str">
            <v>13</v>
          </cell>
          <cell r="E4495" t="str">
            <v>22.06.07</v>
          </cell>
          <cell r="F4495" t="str">
            <v/>
          </cell>
          <cell r="G4495" t="str">
            <v xml:space="preserve">  .  .</v>
          </cell>
          <cell r="H4495">
            <v>2118.4299999999998</v>
          </cell>
          <cell r="I4495">
            <v>0</v>
          </cell>
          <cell r="J4495">
            <v>0</v>
          </cell>
          <cell r="K4495">
            <v>2118.4299999999998</v>
          </cell>
          <cell r="L4495">
            <v>0</v>
          </cell>
          <cell r="M4495">
            <v>14.12</v>
          </cell>
          <cell r="N4495">
            <v>14.12</v>
          </cell>
          <cell r="O4495">
            <v>42.36</v>
          </cell>
          <cell r="P4495">
            <v>2076.0700000000002</v>
          </cell>
          <cell r="Q4495">
            <v>10.59</v>
          </cell>
          <cell r="R4495">
            <v>125</v>
          </cell>
          <cell r="S4495">
            <v>935</v>
          </cell>
          <cell r="T4495" t="str">
            <v>Амортизация (водопровод)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2076.0700000000002</v>
          </cell>
          <cell r="AB4495">
            <v>1</v>
          </cell>
          <cell r="AC4495">
            <v>0</v>
          </cell>
          <cell r="AD4495">
            <v>0</v>
          </cell>
          <cell r="AE4495">
            <v>2118.4299999999998</v>
          </cell>
          <cell r="AF4495">
            <v>42.36</v>
          </cell>
          <cell r="AG4495">
            <v>14.122866666666665</v>
          </cell>
          <cell r="AH4495">
            <v>14.122866666666665</v>
          </cell>
        </row>
        <row r="4496">
          <cell r="A4496">
            <v>8324</v>
          </cell>
          <cell r="B4496" t="str">
            <v>Воздушно-кабельная линия 0,4 кВ "БНВС-Насосная станция сырого осадка" на ст.Аэрации</v>
          </cell>
          <cell r="C4496">
            <v>4</v>
          </cell>
          <cell r="D4496" t="str">
            <v>25</v>
          </cell>
          <cell r="E4496" t="str">
            <v>29.06.07</v>
          </cell>
          <cell r="F4496" t="str">
            <v/>
          </cell>
          <cell r="G4496" t="str">
            <v xml:space="preserve">  .  .</v>
          </cell>
          <cell r="H4496">
            <v>1473684.21</v>
          </cell>
          <cell r="I4496">
            <v>0</v>
          </cell>
          <cell r="J4496">
            <v>0</v>
          </cell>
          <cell r="K4496">
            <v>1473684.21</v>
          </cell>
          <cell r="L4496">
            <v>0</v>
          </cell>
          <cell r="M4496">
            <v>4912.28</v>
          </cell>
          <cell r="N4496">
            <v>4912.28</v>
          </cell>
          <cell r="O4496">
            <v>19649.12</v>
          </cell>
          <cell r="P4496">
            <v>1454035.09</v>
          </cell>
          <cell r="Q4496">
            <v>7368.42</v>
          </cell>
          <cell r="R4496">
            <v>123</v>
          </cell>
          <cell r="S4496">
            <v>935</v>
          </cell>
          <cell r="T4496" t="str">
            <v>Амортизация Очистка сточной жидкости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1454035.09</v>
          </cell>
          <cell r="AB4496">
            <v>1</v>
          </cell>
          <cell r="AC4496">
            <v>0</v>
          </cell>
          <cell r="AD4496">
            <v>0</v>
          </cell>
          <cell r="AE4496">
            <v>1473684.21</v>
          </cell>
          <cell r="AF4496">
            <v>19649.12</v>
          </cell>
          <cell r="AG4496">
            <v>4912.2807000000003</v>
          </cell>
          <cell r="AH4496">
            <v>4912.2807000000003</v>
          </cell>
        </row>
        <row r="4497">
          <cell r="A4497">
            <v>8325</v>
          </cell>
          <cell r="B4497" t="str">
            <v>Калькулятор Casio</v>
          </cell>
          <cell r="C4497">
            <v>25</v>
          </cell>
          <cell r="D4497" t="str">
            <v>4</v>
          </cell>
          <cell r="E4497" t="str">
            <v>29.06.07</v>
          </cell>
          <cell r="F4497" t="str">
            <v/>
          </cell>
          <cell r="G4497" t="str">
            <v xml:space="preserve">  .  .</v>
          </cell>
          <cell r="H4497">
            <v>1491.23</v>
          </cell>
          <cell r="I4497">
            <v>0</v>
          </cell>
          <cell r="J4497">
            <v>0</v>
          </cell>
          <cell r="K4497">
            <v>1491.23</v>
          </cell>
          <cell r="L4497">
            <v>0</v>
          </cell>
          <cell r="M4497">
            <v>31.07</v>
          </cell>
          <cell r="N4497">
            <v>31.07</v>
          </cell>
          <cell r="O4497">
            <v>124.28</v>
          </cell>
          <cell r="P4497">
            <v>1366.95</v>
          </cell>
          <cell r="Q4497">
            <v>7.46</v>
          </cell>
          <cell r="R4497">
            <v>125</v>
          </cell>
          <cell r="S4497">
            <v>821.1</v>
          </cell>
          <cell r="T4497" t="str">
            <v>Амортизация Водопровод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1366.95</v>
          </cell>
          <cell r="AB4497">
            <v>1</v>
          </cell>
          <cell r="AC4497">
            <v>0</v>
          </cell>
          <cell r="AD4497">
            <v>0</v>
          </cell>
          <cell r="AE4497">
            <v>1491.23</v>
          </cell>
          <cell r="AF4497">
            <v>124.28</v>
          </cell>
          <cell r="AG4497">
            <v>31.067291666666666</v>
          </cell>
          <cell r="AH4497">
            <v>31.067291666666666</v>
          </cell>
        </row>
        <row r="4498">
          <cell r="A4498">
            <v>8326</v>
          </cell>
          <cell r="B4498" t="str">
            <v>Калькулятор Casio</v>
          </cell>
          <cell r="C4498">
            <v>25</v>
          </cell>
          <cell r="D4498" t="str">
            <v>4</v>
          </cell>
          <cell r="E4498" t="str">
            <v>29.06.07</v>
          </cell>
          <cell r="F4498" t="str">
            <v/>
          </cell>
          <cell r="G4498" t="str">
            <v xml:space="preserve">  .  .</v>
          </cell>
          <cell r="H4498">
            <v>1491.23</v>
          </cell>
          <cell r="I4498">
            <v>0</v>
          </cell>
          <cell r="J4498">
            <v>0</v>
          </cell>
          <cell r="K4498">
            <v>1491.23</v>
          </cell>
          <cell r="L4498">
            <v>0</v>
          </cell>
          <cell r="M4498">
            <v>31.07</v>
          </cell>
          <cell r="N4498">
            <v>31.07</v>
          </cell>
          <cell r="O4498">
            <v>124.28</v>
          </cell>
          <cell r="P4498">
            <v>1366.95</v>
          </cell>
          <cell r="Q4498">
            <v>7.46</v>
          </cell>
          <cell r="R4498">
            <v>125</v>
          </cell>
          <cell r="S4498">
            <v>821.1</v>
          </cell>
          <cell r="T4498" t="str">
            <v>амортизация (канализация)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1366.95</v>
          </cell>
          <cell r="AB4498">
            <v>1</v>
          </cell>
          <cell r="AC4498">
            <v>0</v>
          </cell>
          <cell r="AD4498">
            <v>0</v>
          </cell>
          <cell r="AE4498">
            <v>1491.23</v>
          </cell>
          <cell r="AF4498">
            <v>124.28</v>
          </cell>
          <cell r="AG4498">
            <v>31.067291666666666</v>
          </cell>
          <cell r="AH4498">
            <v>31.067291666666666</v>
          </cell>
        </row>
        <row r="4499">
          <cell r="A4499">
            <v>8327</v>
          </cell>
          <cell r="B4499" t="str">
            <v>Калькулятор Casio DS 580</v>
          </cell>
          <cell r="C4499">
            <v>25</v>
          </cell>
          <cell r="D4499" t="str">
            <v>4</v>
          </cell>
          <cell r="E4499" t="str">
            <v>29.06.07</v>
          </cell>
          <cell r="F4499" t="str">
            <v/>
          </cell>
          <cell r="G4499" t="str">
            <v xml:space="preserve">  .  .</v>
          </cell>
          <cell r="H4499">
            <v>1754.39</v>
          </cell>
          <cell r="I4499">
            <v>0</v>
          </cell>
          <cell r="J4499">
            <v>0</v>
          </cell>
          <cell r="K4499">
            <v>1754.39</v>
          </cell>
          <cell r="L4499">
            <v>0</v>
          </cell>
          <cell r="M4499">
            <v>36.549999999999997</v>
          </cell>
          <cell r="N4499">
            <v>36.549999999999997</v>
          </cell>
          <cell r="O4499">
            <v>146.19999999999999</v>
          </cell>
          <cell r="P4499">
            <v>1608.19</v>
          </cell>
          <cell r="Q4499">
            <v>8.77</v>
          </cell>
          <cell r="R4499">
            <v>125</v>
          </cell>
          <cell r="S4499">
            <v>821.1</v>
          </cell>
          <cell r="T4499" t="str">
            <v>Амортизация Водопровод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1608.19</v>
          </cell>
          <cell r="AB4499">
            <v>1</v>
          </cell>
          <cell r="AC4499">
            <v>0</v>
          </cell>
          <cell r="AD4499">
            <v>0</v>
          </cell>
          <cell r="AE4499">
            <v>1754.39</v>
          </cell>
          <cell r="AF4499">
            <v>146.19999999999999</v>
          </cell>
          <cell r="AG4499">
            <v>36.549791666666671</v>
          </cell>
          <cell r="AH4499">
            <v>36.549791666666671</v>
          </cell>
        </row>
        <row r="4500">
          <cell r="A4500">
            <v>8328</v>
          </cell>
          <cell r="B4500" t="str">
            <v>Калькулятор Casio DS 580</v>
          </cell>
          <cell r="C4500">
            <v>25</v>
          </cell>
          <cell r="D4500" t="str">
            <v>4</v>
          </cell>
          <cell r="E4500" t="str">
            <v>29.06.07</v>
          </cell>
          <cell r="F4500" t="str">
            <v/>
          </cell>
          <cell r="G4500" t="str">
            <v xml:space="preserve">  .  .</v>
          </cell>
          <cell r="H4500">
            <v>1754.38</v>
          </cell>
          <cell r="I4500">
            <v>0</v>
          </cell>
          <cell r="J4500">
            <v>0</v>
          </cell>
          <cell r="K4500">
            <v>1754.38</v>
          </cell>
          <cell r="L4500">
            <v>0</v>
          </cell>
          <cell r="M4500">
            <v>36.549999999999997</v>
          </cell>
          <cell r="N4500">
            <v>36.549999999999997</v>
          </cell>
          <cell r="O4500">
            <v>146.19999999999999</v>
          </cell>
          <cell r="P4500">
            <v>1608.18</v>
          </cell>
          <cell r="Q4500">
            <v>8.77</v>
          </cell>
          <cell r="R4500">
            <v>125</v>
          </cell>
          <cell r="S4500">
            <v>821.1</v>
          </cell>
          <cell r="T4500" t="str">
            <v>Амортизация Водопровод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1608.18</v>
          </cell>
          <cell r="AB4500">
            <v>1</v>
          </cell>
          <cell r="AC4500">
            <v>0</v>
          </cell>
          <cell r="AD4500">
            <v>0</v>
          </cell>
          <cell r="AE4500">
            <v>1754.38</v>
          </cell>
          <cell r="AF4500">
            <v>146.19999999999999</v>
          </cell>
          <cell r="AG4500">
            <v>36.549583333333338</v>
          </cell>
          <cell r="AH4500">
            <v>36.549583333333338</v>
          </cell>
        </row>
        <row r="4501">
          <cell r="A4501">
            <v>8329</v>
          </cell>
          <cell r="B4501" t="str">
            <v>Компьютер в комплекте (включая монитор)</v>
          </cell>
          <cell r="C4501">
            <v>30</v>
          </cell>
          <cell r="D4501" t="str">
            <v>3</v>
          </cell>
          <cell r="E4501" t="str">
            <v>30.07.07</v>
          </cell>
          <cell r="F4501" t="str">
            <v>Электроцех</v>
          </cell>
          <cell r="G4501" t="str">
            <v xml:space="preserve">  .  .</v>
          </cell>
          <cell r="H4501">
            <v>85278.07</v>
          </cell>
          <cell r="I4501">
            <v>0</v>
          </cell>
          <cell r="J4501">
            <v>0</v>
          </cell>
          <cell r="K4501">
            <v>85278.07</v>
          </cell>
          <cell r="L4501">
            <v>0</v>
          </cell>
          <cell r="M4501">
            <v>2131.9499999999998</v>
          </cell>
          <cell r="N4501">
            <v>2131.9499999999998</v>
          </cell>
          <cell r="O4501">
            <v>6395.85</v>
          </cell>
          <cell r="P4501">
            <v>78882.22</v>
          </cell>
          <cell r="Q4501">
            <v>426.39</v>
          </cell>
          <cell r="R4501">
            <v>123</v>
          </cell>
          <cell r="S4501">
            <v>821.1</v>
          </cell>
          <cell r="T4501" t="str">
            <v>амортизация (канализация)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78882.22</v>
          </cell>
          <cell r="AB4501">
            <v>1</v>
          </cell>
          <cell r="AC4501">
            <v>0</v>
          </cell>
          <cell r="AD4501">
            <v>0</v>
          </cell>
          <cell r="AE4501">
            <v>85278.07</v>
          </cell>
          <cell r="AF4501">
            <v>6395.85</v>
          </cell>
          <cell r="AG4501">
            <v>2131.9517500000002</v>
          </cell>
          <cell r="AH4501">
            <v>2131.9517500000002</v>
          </cell>
        </row>
        <row r="4502">
          <cell r="A4502">
            <v>8330</v>
          </cell>
          <cell r="B4502" t="str">
            <v>Титан BEV505</v>
          </cell>
          <cell r="C4502">
            <v>25</v>
          </cell>
          <cell r="D4502" t="str">
            <v>4</v>
          </cell>
          <cell r="E4502" t="str">
            <v>30.07.07</v>
          </cell>
          <cell r="F4502" t="str">
            <v/>
          </cell>
          <cell r="G4502" t="str">
            <v xml:space="preserve">  .  .</v>
          </cell>
          <cell r="H4502">
            <v>16316</v>
          </cell>
          <cell r="I4502">
            <v>0</v>
          </cell>
          <cell r="J4502">
            <v>0</v>
          </cell>
          <cell r="K4502">
            <v>16316</v>
          </cell>
          <cell r="L4502">
            <v>0</v>
          </cell>
          <cell r="M4502">
            <v>339.92</v>
          </cell>
          <cell r="N4502">
            <v>339.92</v>
          </cell>
          <cell r="O4502">
            <v>1019.76</v>
          </cell>
          <cell r="P4502">
            <v>15296.24</v>
          </cell>
          <cell r="Q4502">
            <v>81.58</v>
          </cell>
          <cell r="R4502">
            <v>123</v>
          </cell>
          <cell r="S4502">
            <v>935</v>
          </cell>
          <cell r="T4502" t="str">
            <v>амортизация (Очистка воды)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15296.24</v>
          </cell>
          <cell r="AB4502">
            <v>1</v>
          </cell>
          <cell r="AC4502">
            <v>0</v>
          </cell>
          <cell r="AD4502">
            <v>0</v>
          </cell>
          <cell r="AE4502">
            <v>16316</v>
          </cell>
          <cell r="AF4502">
            <v>1019.76</v>
          </cell>
          <cell r="AG4502">
            <v>339.91666666666669</v>
          </cell>
          <cell r="AH4502">
            <v>339.91666666666669</v>
          </cell>
        </row>
        <row r="4503">
          <cell r="A4503">
            <v>8331</v>
          </cell>
          <cell r="B4503" t="str">
            <v>Notebook HP</v>
          </cell>
          <cell r="C4503">
            <v>30</v>
          </cell>
          <cell r="D4503" t="str">
            <v>3</v>
          </cell>
          <cell r="E4503" t="str">
            <v>30.07.07</v>
          </cell>
          <cell r="F4503" t="str">
            <v>RH390EA-nx7400,Core2DuoT5500-1.66/15.4"WXGA/80G/512MB/IntGMA950/DVD-RW/fm/WLAN/BT/XPP</v>
          </cell>
          <cell r="G4503" t="str">
            <v xml:space="preserve">  .  .</v>
          </cell>
          <cell r="H4503">
            <v>147243.85999999999</v>
          </cell>
          <cell r="I4503">
            <v>0</v>
          </cell>
          <cell r="J4503">
            <v>0</v>
          </cell>
          <cell r="K4503">
            <v>147243.85999999999</v>
          </cell>
          <cell r="L4503">
            <v>0</v>
          </cell>
          <cell r="M4503">
            <v>3681.1</v>
          </cell>
          <cell r="N4503">
            <v>3681.1</v>
          </cell>
          <cell r="O4503">
            <v>11043.3</v>
          </cell>
          <cell r="P4503">
            <v>136200.56</v>
          </cell>
          <cell r="Q4503">
            <v>736.22</v>
          </cell>
          <cell r="R4503">
            <v>123</v>
          </cell>
          <cell r="S4503">
            <v>821.1</v>
          </cell>
          <cell r="T4503" t="str">
            <v>амортизация (канализация)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136200.56</v>
          </cell>
          <cell r="AB4503">
            <v>1</v>
          </cell>
          <cell r="AC4503">
            <v>0</v>
          </cell>
          <cell r="AD4503">
            <v>0</v>
          </cell>
          <cell r="AE4503">
            <v>147243.85999999999</v>
          </cell>
          <cell r="AF4503">
            <v>11043.3</v>
          </cell>
          <cell r="AG4503">
            <v>3681.0964999999997</v>
          </cell>
          <cell r="AH4503">
            <v>3681.0964999999997</v>
          </cell>
        </row>
        <row r="4504">
          <cell r="A4504">
            <v>8332</v>
          </cell>
          <cell r="B4504" t="str">
            <v>МФУ Canon LASERBASE MF3228</v>
          </cell>
          <cell r="C4504">
            <v>14.3</v>
          </cell>
          <cell r="D4504" t="str">
            <v>7</v>
          </cell>
          <cell r="E4504" t="str">
            <v>30.07.07</v>
          </cell>
          <cell r="F4504" t="str">
            <v>A4,print 600x600dpi, 20ppm, scan 600x1200dpi, LCD, USB</v>
          </cell>
          <cell r="G4504" t="str">
            <v xml:space="preserve">  .  .</v>
          </cell>
          <cell r="H4504">
            <v>23057.89</v>
          </cell>
          <cell r="I4504">
            <v>0</v>
          </cell>
          <cell r="J4504">
            <v>0</v>
          </cell>
          <cell r="K4504">
            <v>23057.89</v>
          </cell>
          <cell r="L4504">
            <v>0</v>
          </cell>
          <cell r="M4504">
            <v>274.77</v>
          </cell>
          <cell r="N4504">
            <v>274.77</v>
          </cell>
          <cell r="O4504">
            <v>824.31</v>
          </cell>
          <cell r="P4504">
            <v>22233.58</v>
          </cell>
          <cell r="Q4504">
            <v>115.29</v>
          </cell>
          <cell r="R4504">
            <v>123</v>
          </cell>
          <cell r="S4504">
            <v>821.1</v>
          </cell>
          <cell r="T4504" t="str">
            <v>Амортизация Водопровод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22233.58</v>
          </cell>
          <cell r="AB4504">
            <v>1</v>
          </cell>
          <cell r="AC4504">
            <v>0</v>
          </cell>
          <cell r="AD4504">
            <v>0</v>
          </cell>
          <cell r="AE4504">
            <v>23057.89</v>
          </cell>
          <cell r="AF4504">
            <v>824.31</v>
          </cell>
          <cell r="AG4504">
            <v>274.77318916666667</v>
          </cell>
          <cell r="AH4504">
            <v>274.77318916666667</v>
          </cell>
        </row>
        <row r="4505">
          <cell r="A4505">
            <v>8333</v>
          </cell>
          <cell r="B4505" t="str">
            <v>МФУ Canon LASERBASE MF3228</v>
          </cell>
          <cell r="C4505">
            <v>14.3</v>
          </cell>
          <cell r="D4505" t="str">
            <v>7</v>
          </cell>
          <cell r="E4505" t="str">
            <v>30.07.07</v>
          </cell>
          <cell r="F4505" t="str">
            <v>A4,print 600x600dpi, 20ppm, scan 600x1200dpi, LCD, USB</v>
          </cell>
          <cell r="G4505" t="str">
            <v xml:space="preserve">  .  .</v>
          </cell>
          <cell r="H4505">
            <v>23057.9</v>
          </cell>
          <cell r="I4505">
            <v>0</v>
          </cell>
          <cell r="J4505">
            <v>0</v>
          </cell>
          <cell r="K4505">
            <v>23057.9</v>
          </cell>
          <cell r="L4505">
            <v>0</v>
          </cell>
          <cell r="M4505">
            <v>274.77</v>
          </cell>
          <cell r="N4505">
            <v>274.77</v>
          </cell>
          <cell r="O4505">
            <v>824.31</v>
          </cell>
          <cell r="P4505">
            <v>22233.59</v>
          </cell>
          <cell r="Q4505">
            <v>115.29</v>
          </cell>
          <cell r="R4505">
            <v>123</v>
          </cell>
          <cell r="S4505">
            <v>821.1</v>
          </cell>
          <cell r="T4505" t="str">
            <v>амортизация (канализация)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22233.59</v>
          </cell>
          <cell r="AB4505">
            <v>1</v>
          </cell>
          <cell r="AC4505">
            <v>0</v>
          </cell>
          <cell r="AD4505">
            <v>0</v>
          </cell>
          <cell r="AE4505">
            <v>23057.9</v>
          </cell>
          <cell r="AF4505">
            <v>824.31</v>
          </cell>
          <cell r="AG4505">
            <v>274.77330833333338</v>
          </cell>
          <cell r="AH4505">
            <v>274.77330833333338</v>
          </cell>
        </row>
        <row r="4506">
          <cell r="A4506">
            <v>8334</v>
          </cell>
          <cell r="B4506" t="str">
            <v>Насосная станция WILO CO-3 MHI 206 (компл)</v>
          </cell>
          <cell r="C4506">
            <v>12.5</v>
          </cell>
          <cell r="D4506" t="str">
            <v>8</v>
          </cell>
          <cell r="E4506" t="str">
            <v>30.07.07</v>
          </cell>
          <cell r="F4506" t="str">
            <v/>
          </cell>
          <cell r="G4506" t="str">
            <v xml:space="preserve">  .  .</v>
          </cell>
          <cell r="H4506">
            <v>609649.12</v>
          </cell>
          <cell r="I4506">
            <v>0</v>
          </cell>
          <cell r="J4506">
            <v>0</v>
          </cell>
          <cell r="K4506">
            <v>609649.12</v>
          </cell>
          <cell r="L4506">
            <v>0</v>
          </cell>
          <cell r="M4506">
            <v>6350.51</v>
          </cell>
          <cell r="N4506">
            <v>6350.51</v>
          </cell>
          <cell r="O4506">
            <v>19051.53</v>
          </cell>
          <cell r="P4506">
            <v>590597.59</v>
          </cell>
          <cell r="Q4506">
            <v>3048.25</v>
          </cell>
          <cell r="R4506">
            <v>123</v>
          </cell>
          <cell r="S4506">
            <v>935</v>
          </cell>
          <cell r="T4506" t="str">
            <v>Амортизация Подъем воды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590597.59</v>
          </cell>
          <cell r="AB4506">
            <v>1</v>
          </cell>
          <cell r="AC4506">
            <v>0</v>
          </cell>
          <cell r="AD4506">
            <v>0</v>
          </cell>
          <cell r="AE4506">
            <v>609649.12</v>
          </cell>
          <cell r="AF4506">
            <v>19051.53</v>
          </cell>
          <cell r="AG4506">
            <v>6350.5116666666663</v>
          </cell>
          <cell r="AH4506">
            <v>6350.5116666666663</v>
          </cell>
        </row>
        <row r="4507">
          <cell r="A4507">
            <v>8335</v>
          </cell>
          <cell r="B4507" t="str">
            <v>Бетоносмеситель 0,4 м3</v>
          </cell>
          <cell r="C4507">
            <v>17</v>
          </cell>
          <cell r="D4507" t="str">
            <v>6</v>
          </cell>
          <cell r="E4507" t="str">
            <v>30.07.07</v>
          </cell>
          <cell r="F4507" t="str">
            <v/>
          </cell>
          <cell r="G4507" t="str">
            <v xml:space="preserve">  .  .</v>
          </cell>
          <cell r="H4507">
            <v>260000</v>
          </cell>
          <cell r="I4507">
            <v>0</v>
          </cell>
          <cell r="J4507">
            <v>0</v>
          </cell>
          <cell r="K4507">
            <v>260000</v>
          </cell>
          <cell r="L4507">
            <v>0</v>
          </cell>
          <cell r="M4507">
            <v>3683.33</v>
          </cell>
          <cell r="N4507">
            <v>3683.33</v>
          </cell>
          <cell r="O4507">
            <v>11049.99</v>
          </cell>
          <cell r="P4507">
            <v>248950.01</v>
          </cell>
          <cell r="Q4507">
            <v>1300</v>
          </cell>
          <cell r="R4507">
            <v>123</v>
          </cell>
          <cell r="S4507">
            <v>924</v>
          </cell>
          <cell r="T4507" t="str">
            <v>для собст. нужд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248950.01</v>
          </cell>
          <cell r="AB4507">
            <v>1</v>
          </cell>
          <cell r="AC4507">
            <v>0</v>
          </cell>
          <cell r="AD4507">
            <v>0</v>
          </cell>
          <cell r="AE4507">
            <v>260000</v>
          </cell>
          <cell r="AF4507">
            <v>11049.99</v>
          </cell>
          <cell r="AG4507">
            <v>3683.3333333333335</v>
          </cell>
          <cell r="AH4507">
            <v>3683.3333333333335</v>
          </cell>
        </row>
        <row r="4508">
          <cell r="A4508">
            <v>8336</v>
          </cell>
          <cell r="B4508" t="str">
            <v>Виброплита</v>
          </cell>
          <cell r="C4508">
            <v>20</v>
          </cell>
          <cell r="D4508" t="str">
            <v>5</v>
          </cell>
          <cell r="E4508" t="str">
            <v>30.07.07</v>
          </cell>
          <cell r="F4508" t="str">
            <v/>
          </cell>
          <cell r="G4508" t="str">
            <v xml:space="preserve">  .  .</v>
          </cell>
          <cell r="H4508">
            <v>131140.35</v>
          </cell>
          <cell r="I4508">
            <v>0</v>
          </cell>
          <cell r="J4508">
            <v>0</v>
          </cell>
          <cell r="K4508">
            <v>131140.35</v>
          </cell>
          <cell r="L4508">
            <v>0</v>
          </cell>
          <cell r="M4508">
            <v>2185.67</v>
          </cell>
          <cell r="N4508">
            <v>2185.67</v>
          </cell>
          <cell r="O4508">
            <v>6557.01</v>
          </cell>
          <cell r="P4508">
            <v>124583.34</v>
          </cell>
          <cell r="Q4508">
            <v>655.7</v>
          </cell>
          <cell r="R4508">
            <v>123</v>
          </cell>
          <cell r="S4508">
            <v>935</v>
          </cell>
          <cell r="T4508" t="str">
            <v>Амортизация (водопровод)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124583.34</v>
          </cell>
          <cell r="AB4508">
            <v>1</v>
          </cell>
          <cell r="AC4508">
            <v>0</v>
          </cell>
          <cell r="AD4508">
            <v>0</v>
          </cell>
          <cell r="AE4508">
            <v>131140.35</v>
          </cell>
          <cell r="AF4508">
            <v>6557.01</v>
          </cell>
          <cell r="AG4508">
            <v>2185.6725000000001</v>
          </cell>
          <cell r="AH4508">
            <v>2185.6725000000001</v>
          </cell>
        </row>
        <row r="4509">
          <cell r="A4509">
            <v>8337</v>
          </cell>
          <cell r="B4509" t="str">
            <v>Р/С HYT TC-1688 (433,075/434,775 Мгц) (компл)</v>
          </cell>
          <cell r="C4509">
            <v>25</v>
          </cell>
          <cell r="D4509" t="str">
            <v>4</v>
          </cell>
          <cell r="E4509" t="str">
            <v>31.07.07</v>
          </cell>
          <cell r="F4509" t="str">
            <v>рация (БП+стакан; АКБ; клипсы; ремень)</v>
          </cell>
          <cell r="G4509" t="str">
            <v xml:space="preserve">  .  .</v>
          </cell>
          <cell r="H4509">
            <v>6710.52</v>
          </cell>
          <cell r="I4509">
            <v>0</v>
          </cell>
          <cell r="J4509">
            <v>0</v>
          </cell>
          <cell r="K4509">
            <v>6710.52</v>
          </cell>
          <cell r="L4509">
            <v>0</v>
          </cell>
          <cell r="M4509">
            <v>139.80000000000001</v>
          </cell>
          <cell r="N4509">
            <v>139.80000000000001</v>
          </cell>
          <cell r="O4509">
            <v>419.4</v>
          </cell>
          <cell r="P4509">
            <v>6291.12</v>
          </cell>
          <cell r="Q4509">
            <v>33.549999999999997</v>
          </cell>
          <cell r="R4509">
            <v>123</v>
          </cell>
          <cell r="S4509">
            <v>821.1</v>
          </cell>
          <cell r="T4509" t="str">
            <v>Амортизация Водопровод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6291.12</v>
          </cell>
          <cell r="AB4509">
            <v>1</v>
          </cell>
          <cell r="AC4509">
            <v>0</v>
          </cell>
          <cell r="AD4509">
            <v>0</v>
          </cell>
          <cell r="AE4509">
            <v>6710.52</v>
          </cell>
          <cell r="AF4509">
            <v>419.4</v>
          </cell>
          <cell r="AG4509">
            <v>139.80250000000001</v>
          </cell>
          <cell r="AH4509">
            <v>139.80250000000001</v>
          </cell>
        </row>
        <row r="4510">
          <cell r="A4510">
            <v>8338</v>
          </cell>
          <cell r="B4510" t="str">
            <v>Р/С HYT TC-1688 (433,075/434,775 Мгц) (компл)</v>
          </cell>
          <cell r="C4510">
            <v>25</v>
          </cell>
          <cell r="D4510" t="str">
            <v>4</v>
          </cell>
          <cell r="E4510" t="str">
            <v>31.07.07</v>
          </cell>
          <cell r="F4510" t="str">
            <v>рация (БП+стакан; АКБ; клипсы; ремень)</v>
          </cell>
          <cell r="G4510" t="str">
            <v xml:space="preserve">  .  .</v>
          </cell>
          <cell r="H4510">
            <v>6710.52</v>
          </cell>
          <cell r="I4510">
            <v>0</v>
          </cell>
          <cell r="J4510">
            <v>0</v>
          </cell>
          <cell r="K4510">
            <v>6710.52</v>
          </cell>
          <cell r="L4510">
            <v>0</v>
          </cell>
          <cell r="M4510">
            <v>139.80000000000001</v>
          </cell>
          <cell r="N4510">
            <v>139.80000000000001</v>
          </cell>
          <cell r="O4510">
            <v>419.4</v>
          </cell>
          <cell r="P4510">
            <v>6291.12</v>
          </cell>
          <cell r="Q4510">
            <v>33.549999999999997</v>
          </cell>
          <cell r="R4510">
            <v>123</v>
          </cell>
          <cell r="S4510">
            <v>821.1</v>
          </cell>
          <cell r="T4510" t="str">
            <v>Амортизация Водопровод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6291.12</v>
          </cell>
          <cell r="AB4510">
            <v>1</v>
          </cell>
          <cell r="AC4510">
            <v>0</v>
          </cell>
          <cell r="AD4510">
            <v>0</v>
          </cell>
          <cell r="AE4510">
            <v>6710.52</v>
          </cell>
          <cell r="AF4510">
            <v>419.4</v>
          </cell>
          <cell r="AG4510">
            <v>139.80250000000001</v>
          </cell>
          <cell r="AH4510">
            <v>139.80250000000001</v>
          </cell>
        </row>
        <row r="4511">
          <cell r="A4511">
            <v>8339</v>
          </cell>
          <cell r="B4511" t="str">
            <v>Р/С HYT TC-1688 (433,075/434,775 Мгц) (компл)</v>
          </cell>
          <cell r="C4511">
            <v>25</v>
          </cell>
          <cell r="D4511" t="str">
            <v>4</v>
          </cell>
          <cell r="E4511" t="str">
            <v>31.07.07</v>
          </cell>
          <cell r="F4511" t="str">
            <v>рация (БП+стакан; АКБ; клипсы; ремень)</v>
          </cell>
          <cell r="G4511" t="str">
            <v xml:space="preserve">  .  .</v>
          </cell>
          <cell r="H4511">
            <v>6710.52</v>
          </cell>
          <cell r="I4511">
            <v>0</v>
          </cell>
          <cell r="J4511">
            <v>0</v>
          </cell>
          <cell r="K4511">
            <v>6710.52</v>
          </cell>
          <cell r="L4511">
            <v>0</v>
          </cell>
          <cell r="M4511">
            <v>139.80000000000001</v>
          </cell>
          <cell r="N4511">
            <v>139.80000000000001</v>
          </cell>
          <cell r="O4511">
            <v>419.4</v>
          </cell>
          <cell r="P4511">
            <v>6291.12</v>
          </cell>
          <cell r="Q4511">
            <v>33.549999999999997</v>
          </cell>
          <cell r="R4511">
            <v>123</v>
          </cell>
          <cell r="S4511">
            <v>821.1</v>
          </cell>
          <cell r="T4511" t="str">
            <v>амортизация (канализация)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6291.12</v>
          </cell>
          <cell r="AB4511">
            <v>1</v>
          </cell>
          <cell r="AC4511">
            <v>0</v>
          </cell>
          <cell r="AD4511">
            <v>0</v>
          </cell>
          <cell r="AE4511">
            <v>6710.52</v>
          </cell>
          <cell r="AF4511">
            <v>419.4</v>
          </cell>
          <cell r="AG4511">
            <v>139.80250000000001</v>
          </cell>
          <cell r="AH4511">
            <v>139.80250000000001</v>
          </cell>
        </row>
        <row r="4512">
          <cell r="A4512">
            <v>8340</v>
          </cell>
          <cell r="B4512" t="str">
            <v>Р/С HYT TC-1688 (433,075/434,775 Мгц) (компл)</v>
          </cell>
          <cell r="C4512">
            <v>25</v>
          </cell>
          <cell r="D4512" t="str">
            <v>4</v>
          </cell>
          <cell r="E4512" t="str">
            <v>31.07.07</v>
          </cell>
          <cell r="F4512" t="str">
            <v>рация (БП+стакан; АКБ; клипсы; ремень)</v>
          </cell>
          <cell r="G4512" t="str">
            <v xml:space="preserve">  .  .</v>
          </cell>
          <cell r="H4512">
            <v>6710.52</v>
          </cell>
          <cell r="I4512">
            <v>0</v>
          </cell>
          <cell r="J4512">
            <v>0</v>
          </cell>
          <cell r="K4512">
            <v>6710.52</v>
          </cell>
          <cell r="L4512">
            <v>0</v>
          </cell>
          <cell r="M4512">
            <v>139.80000000000001</v>
          </cell>
          <cell r="N4512">
            <v>139.80000000000001</v>
          </cell>
          <cell r="O4512">
            <v>419.4</v>
          </cell>
          <cell r="P4512">
            <v>6291.12</v>
          </cell>
          <cell r="Q4512">
            <v>33.549999999999997</v>
          </cell>
          <cell r="R4512">
            <v>123</v>
          </cell>
          <cell r="S4512">
            <v>821.1</v>
          </cell>
          <cell r="T4512" t="str">
            <v>амортизация (канализация)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6291.12</v>
          </cell>
          <cell r="AB4512">
            <v>1</v>
          </cell>
          <cell r="AC4512">
            <v>0</v>
          </cell>
          <cell r="AD4512">
            <v>0</v>
          </cell>
          <cell r="AE4512">
            <v>6710.52</v>
          </cell>
          <cell r="AF4512">
            <v>419.4</v>
          </cell>
          <cell r="AG4512">
            <v>139.80250000000001</v>
          </cell>
          <cell r="AH4512">
            <v>139.80250000000001</v>
          </cell>
        </row>
        <row r="4513">
          <cell r="A4513">
            <v>8341</v>
          </cell>
          <cell r="B4513" t="str">
            <v>Р/С HYT TC-1688 (433,075/434,775 Мгц) (компл)</v>
          </cell>
          <cell r="C4513">
            <v>25</v>
          </cell>
          <cell r="D4513" t="str">
            <v>4</v>
          </cell>
          <cell r="E4513" t="str">
            <v>31.07.07</v>
          </cell>
          <cell r="F4513" t="str">
            <v>рация (БП+стакан; АКБ; клипсы; ремень)</v>
          </cell>
          <cell r="G4513" t="str">
            <v xml:space="preserve">  .  .</v>
          </cell>
          <cell r="H4513">
            <v>6710.53</v>
          </cell>
          <cell r="I4513">
            <v>0</v>
          </cell>
          <cell r="J4513">
            <v>0</v>
          </cell>
          <cell r="K4513">
            <v>6710.53</v>
          </cell>
          <cell r="L4513">
            <v>0</v>
          </cell>
          <cell r="M4513">
            <v>139.80000000000001</v>
          </cell>
          <cell r="N4513">
            <v>139.80000000000001</v>
          </cell>
          <cell r="O4513">
            <v>419.4</v>
          </cell>
          <cell r="P4513">
            <v>6291.13</v>
          </cell>
          <cell r="Q4513">
            <v>33.549999999999997</v>
          </cell>
          <cell r="R4513">
            <v>123</v>
          </cell>
          <cell r="S4513">
            <v>935</v>
          </cell>
          <cell r="T4513" t="str">
            <v>Амортизация Очистка сточной жидкости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6291.13</v>
          </cell>
          <cell r="AB4513">
            <v>1</v>
          </cell>
          <cell r="AC4513">
            <v>0</v>
          </cell>
          <cell r="AD4513">
            <v>0</v>
          </cell>
          <cell r="AE4513">
            <v>6710.53</v>
          </cell>
          <cell r="AF4513">
            <v>419.4</v>
          </cell>
          <cell r="AG4513">
            <v>139.80270833333333</v>
          </cell>
          <cell r="AH4513">
            <v>139.80270833333333</v>
          </cell>
        </row>
        <row r="4514">
          <cell r="A4514">
            <v>8342</v>
          </cell>
          <cell r="B4514" t="str">
            <v>Р/С HYT TC-1688 (433,075/434,775 Мгц) (компл)</v>
          </cell>
          <cell r="C4514">
            <v>25</v>
          </cell>
          <cell r="D4514" t="str">
            <v>4</v>
          </cell>
          <cell r="E4514" t="str">
            <v>31.07.07</v>
          </cell>
          <cell r="F4514" t="str">
            <v>рация (БП+стакан; АКБ; клипсы; ремень)</v>
          </cell>
          <cell r="G4514" t="str">
            <v xml:space="preserve">  .  .</v>
          </cell>
          <cell r="H4514">
            <v>6710.53</v>
          </cell>
          <cell r="I4514">
            <v>0</v>
          </cell>
          <cell r="J4514">
            <v>0</v>
          </cell>
          <cell r="K4514">
            <v>6710.53</v>
          </cell>
          <cell r="L4514">
            <v>0</v>
          </cell>
          <cell r="M4514">
            <v>139.80000000000001</v>
          </cell>
          <cell r="N4514">
            <v>139.80000000000001</v>
          </cell>
          <cell r="O4514">
            <v>419.4</v>
          </cell>
          <cell r="P4514">
            <v>6291.13</v>
          </cell>
          <cell r="Q4514">
            <v>33.549999999999997</v>
          </cell>
          <cell r="R4514">
            <v>123</v>
          </cell>
          <cell r="S4514">
            <v>935</v>
          </cell>
          <cell r="T4514" t="str">
            <v>Амортизация Очистка сточной жидкости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6291.13</v>
          </cell>
          <cell r="AB4514">
            <v>1</v>
          </cell>
          <cell r="AC4514">
            <v>0</v>
          </cell>
          <cell r="AD4514">
            <v>0</v>
          </cell>
          <cell r="AE4514">
            <v>6710.53</v>
          </cell>
          <cell r="AF4514">
            <v>419.4</v>
          </cell>
          <cell r="AG4514">
            <v>139.80270833333333</v>
          </cell>
          <cell r="AH4514">
            <v>139.80270833333333</v>
          </cell>
        </row>
        <row r="4515">
          <cell r="A4515">
            <v>8343</v>
          </cell>
          <cell r="B4515" t="str">
            <v>Р/С HYT TC-1688 (433,075/434,775 Мгц) (компл)</v>
          </cell>
          <cell r="C4515">
            <v>25</v>
          </cell>
          <cell r="D4515" t="str">
            <v>4</v>
          </cell>
          <cell r="E4515" t="str">
            <v>31.07.07</v>
          </cell>
          <cell r="F4515" t="str">
            <v>рация (БП+стакан; АКБ; клипсы; ремень)</v>
          </cell>
          <cell r="G4515" t="str">
            <v xml:space="preserve">  .  .</v>
          </cell>
          <cell r="H4515">
            <v>6710.53</v>
          </cell>
          <cell r="I4515">
            <v>0</v>
          </cell>
          <cell r="J4515">
            <v>0</v>
          </cell>
          <cell r="K4515">
            <v>6710.53</v>
          </cell>
          <cell r="L4515">
            <v>0</v>
          </cell>
          <cell r="M4515">
            <v>139.80000000000001</v>
          </cell>
          <cell r="N4515">
            <v>139.80000000000001</v>
          </cell>
          <cell r="O4515">
            <v>419.4</v>
          </cell>
          <cell r="P4515">
            <v>6291.13</v>
          </cell>
          <cell r="Q4515">
            <v>33.549999999999997</v>
          </cell>
          <cell r="R4515">
            <v>123</v>
          </cell>
          <cell r="S4515">
            <v>935</v>
          </cell>
          <cell r="T4515" t="str">
            <v>Амортизация Очистка сточной жидкости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6291.13</v>
          </cell>
          <cell r="AB4515">
            <v>1</v>
          </cell>
          <cell r="AC4515">
            <v>0</v>
          </cell>
          <cell r="AD4515">
            <v>0</v>
          </cell>
          <cell r="AE4515">
            <v>6710.53</v>
          </cell>
          <cell r="AF4515">
            <v>419.4</v>
          </cell>
          <cell r="AG4515">
            <v>139.80270833333333</v>
          </cell>
          <cell r="AH4515">
            <v>139.80270833333333</v>
          </cell>
        </row>
        <row r="4516">
          <cell r="A4516">
            <v>8344</v>
          </cell>
          <cell r="B4516" t="str">
            <v>Р/С HYT TC-1688 (433,075/434,775 Мгц) (компл)</v>
          </cell>
          <cell r="C4516">
            <v>25</v>
          </cell>
          <cell r="D4516" t="str">
            <v>4</v>
          </cell>
          <cell r="E4516" t="str">
            <v>31.07.07</v>
          </cell>
          <cell r="F4516" t="str">
            <v>рация (БП+стакан; АКБ; клипсы; ремень)</v>
          </cell>
          <cell r="G4516" t="str">
            <v xml:space="preserve">  .  .</v>
          </cell>
          <cell r="H4516">
            <v>6710.53</v>
          </cell>
          <cell r="I4516">
            <v>0</v>
          </cell>
          <cell r="J4516">
            <v>0</v>
          </cell>
          <cell r="K4516">
            <v>6710.53</v>
          </cell>
          <cell r="L4516">
            <v>0</v>
          </cell>
          <cell r="M4516">
            <v>139.80000000000001</v>
          </cell>
          <cell r="N4516">
            <v>139.80000000000001</v>
          </cell>
          <cell r="O4516">
            <v>419.4</v>
          </cell>
          <cell r="P4516">
            <v>6291.13</v>
          </cell>
          <cell r="Q4516">
            <v>33.549999999999997</v>
          </cell>
          <cell r="R4516">
            <v>123</v>
          </cell>
          <cell r="S4516">
            <v>935</v>
          </cell>
          <cell r="T4516" t="str">
            <v>амортизация (Очистка воды)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6291.13</v>
          </cell>
          <cell r="AB4516">
            <v>1</v>
          </cell>
          <cell r="AC4516">
            <v>0</v>
          </cell>
          <cell r="AD4516">
            <v>0</v>
          </cell>
          <cell r="AE4516">
            <v>6710.53</v>
          </cell>
          <cell r="AF4516">
            <v>419.4</v>
          </cell>
          <cell r="AG4516">
            <v>139.80270833333333</v>
          </cell>
          <cell r="AH4516">
            <v>139.80270833333333</v>
          </cell>
        </row>
        <row r="4517">
          <cell r="A4517">
            <v>8345</v>
          </cell>
          <cell r="B4517" t="str">
            <v>Р/С HYT TC-1688 (433,075/434,775 Мгц) (компл)</v>
          </cell>
          <cell r="C4517">
            <v>25</v>
          </cell>
          <cell r="D4517" t="str">
            <v>4</v>
          </cell>
          <cell r="E4517" t="str">
            <v>31.07.07</v>
          </cell>
          <cell r="F4517" t="str">
            <v>рация (БП+стакан; АКБ; клипсы; ремень)</v>
          </cell>
          <cell r="G4517" t="str">
            <v xml:space="preserve">  .  .</v>
          </cell>
          <cell r="H4517">
            <v>6710.53</v>
          </cell>
          <cell r="I4517">
            <v>0</v>
          </cell>
          <cell r="J4517">
            <v>0</v>
          </cell>
          <cell r="K4517">
            <v>6710.53</v>
          </cell>
          <cell r="L4517">
            <v>0</v>
          </cell>
          <cell r="M4517">
            <v>139.80000000000001</v>
          </cell>
          <cell r="N4517">
            <v>139.80000000000001</v>
          </cell>
          <cell r="O4517">
            <v>419.4</v>
          </cell>
          <cell r="P4517">
            <v>6291.13</v>
          </cell>
          <cell r="Q4517">
            <v>33.549999999999997</v>
          </cell>
          <cell r="R4517">
            <v>123</v>
          </cell>
          <cell r="S4517">
            <v>935</v>
          </cell>
          <cell r="T4517" t="str">
            <v>амортизация (Очистка воды)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6291.13</v>
          </cell>
          <cell r="AB4517">
            <v>1</v>
          </cell>
          <cell r="AC4517">
            <v>0</v>
          </cell>
          <cell r="AD4517">
            <v>0</v>
          </cell>
          <cell r="AE4517">
            <v>6710.53</v>
          </cell>
          <cell r="AF4517">
            <v>419.4</v>
          </cell>
          <cell r="AG4517">
            <v>139.80270833333333</v>
          </cell>
          <cell r="AH4517">
            <v>139.80270833333333</v>
          </cell>
        </row>
        <row r="4518">
          <cell r="A4518">
            <v>8346</v>
          </cell>
          <cell r="B4518" t="str">
            <v>Р/С HYT TC-1688 (433,075/434,775 Мгц) (компл)</v>
          </cell>
          <cell r="C4518">
            <v>25</v>
          </cell>
          <cell r="D4518" t="str">
            <v>4</v>
          </cell>
          <cell r="E4518" t="str">
            <v>31.07.07</v>
          </cell>
          <cell r="F4518" t="str">
            <v>рация (БП+стакан; АКБ; клипсы; ремень)</v>
          </cell>
          <cell r="G4518" t="str">
            <v xml:space="preserve">  .  .</v>
          </cell>
          <cell r="H4518">
            <v>6710.53</v>
          </cell>
          <cell r="I4518">
            <v>0</v>
          </cell>
          <cell r="J4518">
            <v>0</v>
          </cell>
          <cell r="K4518">
            <v>6710.53</v>
          </cell>
          <cell r="L4518">
            <v>0</v>
          </cell>
          <cell r="M4518">
            <v>139.80000000000001</v>
          </cell>
          <cell r="N4518">
            <v>139.80000000000001</v>
          </cell>
          <cell r="O4518">
            <v>419.4</v>
          </cell>
          <cell r="P4518">
            <v>6291.13</v>
          </cell>
          <cell r="Q4518">
            <v>33.549999999999997</v>
          </cell>
          <cell r="R4518">
            <v>123</v>
          </cell>
          <cell r="S4518">
            <v>935</v>
          </cell>
          <cell r="T4518" t="str">
            <v>амортизация (Очистка воды)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6291.13</v>
          </cell>
          <cell r="AB4518">
            <v>1</v>
          </cell>
          <cell r="AC4518">
            <v>0</v>
          </cell>
          <cell r="AD4518">
            <v>0</v>
          </cell>
          <cell r="AE4518">
            <v>6710.53</v>
          </cell>
          <cell r="AF4518">
            <v>419.4</v>
          </cell>
          <cell r="AG4518">
            <v>139.80270833333333</v>
          </cell>
          <cell r="AH4518">
            <v>139.80270833333333</v>
          </cell>
        </row>
        <row r="4519">
          <cell r="A4519">
            <v>8347</v>
          </cell>
          <cell r="B4519" t="str">
            <v>Р/С HYT TC-1688 (433,075/434,775 Мгц) (компл)</v>
          </cell>
          <cell r="C4519">
            <v>25</v>
          </cell>
          <cell r="D4519" t="str">
            <v>4</v>
          </cell>
          <cell r="E4519" t="str">
            <v>31.07.07</v>
          </cell>
          <cell r="F4519" t="str">
            <v>рация (БП+стакан; АКБ; клипсы; ремень)</v>
          </cell>
          <cell r="G4519" t="str">
            <v xml:space="preserve">  .  .</v>
          </cell>
          <cell r="H4519">
            <v>6710.53</v>
          </cell>
          <cell r="I4519">
            <v>0</v>
          </cell>
          <cell r="J4519">
            <v>0</v>
          </cell>
          <cell r="K4519">
            <v>6710.53</v>
          </cell>
          <cell r="L4519">
            <v>0</v>
          </cell>
          <cell r="M4519">
            <v>139.80000000000001</v>
          </cell>
          <cell r="N4519">
            <v>139.80000000000001</v>
          </cell>
          <cell r="O4519">
            <v>419.4</v>
          </cell>
          <cell r="P4519">
            <v>6291.13</v>
          </cell>
          <cell r="Q4519">
            <v>33.549999999999997</v>
          </cell>
          <cell r="R4519">
            <v>123</v>
          </cell>
          <cell r="S4519">
            <v>935</v>
          </cell>
          <cell r="T4519" t="str">
            <v>амортизация (Очистка воды)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6291.13</v>
          </cell>
          <cell r="AB4519">
            <v>1</v>
          </cell>
          <cell r="AC4519">
            <v>0</v>
          </cell>
          <cell r="AD4519">
            <v>0</v>
          </cell>
          <cell r="AE4519">
            <v>6710.53</v>
          </cell>
          <cell r="AF4519">
            <v>419.4</v>
          </cell>
          <cell r="AG4519">
            <v>139.80270833333333</v>
          </cell>
          <cell r="AH4519">
            <v>139.80270833333333</v>
          </cell>
        </row>
        <row r="4520">
          <cell r="A4520">
            <v>8348</v>
          </cell>
          <cell r="B4520" t="str">
            <v>Р/С HYT TC-1688 (433,075/434,775 Мгц) (компл)</v>
          </cell>
          <cell r="C4520">
            <v>25</v>
          </cell>
          <cell r="D4520" t="str">
            <v>4</v>
          </cell>
          <cell r="E4520" t="str">
            <v>31.07.07</v>
          </cell>
          <cell r="F4520" t="str">
            <v>рация (БП+стакан; АКБ; клипсы; ремень)</v>
          </cell>
          <cell r="G4520" t="str">
            <v xml:space="preserve">  .  .</v>
          </cell>
          <cell r="H4520">
            <v>6710.53</v>
          </cell>
          <cell r="I4520">
            <v>0</v>
          </cell>
          <cell r="J4520">
            <v>0</v>
          </cell>
          <cell r="K4520">
            <v>6710.53</v>
          </cell>
          <cell r="L4520">
            <v>0</v>
          </cell>
          <cell r="M4520">
            <v>139.80000000000001</v>
          </cell>
          <cell r="N4520">
            <v>139.80000000000001</v>
          </cell>
          <cell r="O4520">
            <v>419.4</v>
          </cell>
          <cell r="P4520">
            <v>6291.13</v>
          </cell>
          <cell r="Q4520">
            <v>33.549999999999997</v>
          </cell>
          <cell r="R4520">
            <v>123</v>
          </cell>
          <cell r="S4520">
            <v>935</v>
          </cell>
          <cell r="T4520" t="str">
            <v>амортизация (Очистка воды)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6291.13</v>
          </cell>
          <cell r="AB4520">
            <v>1</v>
          </cell>
          <cell r="AC4520">
            <v>0</v>
          </cell>
          <cell r="AD4520">
            <v>0</v>
          </cell>
          <cell r="AE4520">
            <v>6710.53</v>
          </cell>
          <cell r="AF4520">
            <v>419.4</v>
          </cell>
          <cell r="AG4520">
            <v>139.80270833333333</v>
          </cell>
          <cell r="AH4520">
            <v>139.80270833333333</v>
          </cell>
        </row>
        <row r="4521">
          <cell r="A4521">
            <v>8349</v>
          </cell>
          <cell r="B4521" t="str">
            <v>Калькулятор</v>
          </cell>
          <cell r="C4521">
            <v>25</v>
          </cell>
          <cell r="D4521" t="str">
            <v>4</v>
          </cell>
          <cell r="E4521" t="str">
            <v>31.07.07</v>
          </cell>
          <cell r="F4521" t="str">
            <v/>
          </cell>
          <cell r="G4521" t="str">
            <v xml:space="preserve">  .  .</v>
          </cell>
          <cell r="H4521">
            <v>2192.98</v>
          </cell>
          <cell r="I4521">
            <v>0</v>
          </cell>
          <cell r="J4521">
            <v>0</v>
          </cell>
          <cell r="K4521">
            <v>2192.98</v>
          </cell>
          <cell r="L4521">
            <v>0</v>
          </cell>
          <cell r="M4521">
            <v>45.69</v>
          </cell>
          <cell r="N4521">
            <v>45.69</v>
          </cell>
          <cell r="O4521">
            <v>137.07</v>
          </cell>
          <cell r="P4521">
            <v>2055.91</v>
          </cell>
          <cell r="Q4521">
            <v>10.96</v>
          </cell>
          <cell r="R4521">
            <v>125</v>
          </cell>
          <cell r="S4521">
            <v>845.9</v>
          </cell>
          <cell r="T4521" t="str">
            <v>Амортизация (Установка приборов учета на сетях физ и юр лиц)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2055.91</v>
          </cell>
          <cell r="AB4521">
            <v>1</v>
          </cell>
          <cell r="AC4521">
            <v>0</v>
          </cell>
          <cell r="AD4521">
            <v>0</v>
          </cell>
          <cell r="AE4521">
            <v>2192.98</v>
          </cell>
          <cell r="AF4521">
            <v>137.07</v>
          </cell>
          <cell r="AG4521">
            <v>45.687083333333334</v>
          </cell>
          <cell r="AH4521">
            <v>45.687083333333334</v>
          </cell>
        </row>
        <row r="4522">
          <cell r="A4522">
            <v>8350</v>
          </cell>
          <cell r="B4522" t="str">
            <v>Калькулятор</v>
          </cell>
          <cell r="C4522">
            <v>25</v>
          </cell>
          <cell r="D4522" t="str">
            <v>4</v>
          </cell>
          <cell r="E4522" t="str">
            <v>31.07.07</v>
          </cell>
          <cell r="F4522" t="str">
            <v/>
          </cell>
          <cell r="G4522" t="str">
            <v xml:space="preserve">  .  .</v>
          </cell>
          <cell r="H4522">
            <v>2631.58</v>
          </cell>
          <cell r="I4522">
            <v>0</v>
          </cell>
          <cell r="J4522">
            <v>0</v>
          </cell>
          <cell r="K4522">
            <v>2631.58</v>
          </cell>
          <cell r="L4522">
            <v>0</v>
          </cell>
          <cell r="M4522">
            <v>54.82</v>
          </cell>
          <cell r="N4522">
            <v>54.82</v>
          </cell>
          <cell r="O4522">
            <v>164.46</v>
          </cell>
          <cell r="P4522">
            <v>2467.12</v>
          </cell>
          <cell r="Q4522">
            <v>13.16</v>
          </cell>
          <cell r="R4522">
            <v>125</v>
          </cell>
          <cell r="S4522">
            <v>821.1</v>
          </cell>
          <cell r="T4522" t="str">
            <v>Амортизация Водопровод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2467.12</v>
          </cell>
          <cell r="AB4522">
            <v>1</v>
          </cell>
          <cell r="AC4522">
            <v>0</v>
          </cell>
          <cell r="AD4522">
            <v>0</v>
          </cell>
          <cell r="AE4522">
            <v>2631.58</v>
          </cell>
          <cell r="AF4522">
            <v>164.46</v>
          </cell>
          <cell r="AG4522">
            <v>54.824583333333329</v>
          </cell>
          <cell r="AH4522">
            <v>54.824583333333329</v>
          </cell>
        </row>
        <row r="4523">
          <cell r="A4523">
            <v>8351</v>
          </cell>
          <cell r="B4523" t="str">
            <v>Switch 24 ports D-Link DES-1024D 24-Port 10/100 NWAY Unmanaged Switch</v>
          </cell>
          <cell r="C4523">
            <v>14.3</v>
          </cell>
          <cell r="D4523" t="str">
            <v>7</v>
          </cell>
          <cell r="E4523" t="str">
            <v>31.07.07</v>
          </cell>
          <cell r="F4523" t="str">
            <v/>
          </cell>
          <cell r="G4523" t="str">
            <v xml:space="preserve">  .  .</v>
          </cell>
          <cell r="H4523">
            <v>7257.02</v>
          </cell>
          <cell r="I4523">
            <v>0</v>
          </cell>
          <cell r="J4523">
            <v>0</v>
          </cell>
          <cell r="K4523">
            <v>7257.02</v>
          </cell>
          <cell r="L4523">
            <v>0</v>
          </cell>
          <cell r="M4523">
            <v>86.48</v>
          </cell>
          <cell r="N4523">
            <v>86.48</v>
          </cell>
          <cell r="O4523">
            <v>259.44</v>
          </cell>
          <cell r="P4523">
            <v>6997.58</v>
          </cell>
          <cell r="Q4523">
            <v>36.29</v>
          </cell>
          <cell r="R4523">
            <v>123</v>
          </cell>
          <cell r="S4523">
            <v>821.1</v>
          </cell>
          <cell r="T4523" t="str">
            <v>Амортизация Водопровод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6997.58</v>
          </cell>
          <cell r="AB4523">
            <v>1</v>
          </cell>
          <cell r="AC4523">
            <v>0</v>
          </cell>
          <cell r="AD4523">
            <v>0</v>
          </cell>
          <cell r="AE4523">
            <v>7257.02</v>
          </cell>
          <cell r="AF4523">
            <v>259.44</v>
          </cell>
          <cell r="AG4523">
            <v>86.479488333333336</v>
          </cell>
          <cell r="AH4523">
            <v>86.479488333333336</v>
          </cell>
        </row>
        <row r="4524">
          <cell r="A4524">
            <v>8352</v>
          </cell>
          <cell r="B4524" t="str">
            <v>Switch 24 ports D-Link DES-1024D 24-Port 10/100 NWAY Unmanaged Switch</v>
          </cell>
          <cell r="C4524">
            <v>14.3</v>
          </cell>
          <cell r="D4524" t="str">
            <v>7</v>
          </cell>
          <cell r="E4524" t="str">
            <v>31.07.07</v>
          </cell>
          <cell r="F4524" t="str">
            <v/>
          </cell>
          <cell r="G4524" t="str">
            <v xml:space="preserve">  .  .</v>
          </cell>
          <cell r="H4524">
            <v>7257.02</v>
          </cell>
          <cell r="I4524">
            <v>0</v>
          </cell>
          <cell r="J4524">
            <v>0</v>
          </cell>
          <cell r="K4524">
            <v>7257.02</v>
          </cell>
          <cell r="L4524">
            <v>0</v>
          </cell>
          <cell r="M4524">
            <v>86.48</v>
          </cell>
          <cell r="N4524">
            <v>86.48</v>
          </cell>
          <cell r="O4524">
            <v>259.44</v>
          </cell>
          <cell r="P4524">
            <v>6997.58</v>
          </cell>
          <cell r="Q4524">
            <v>36.29</v>
          </cell>
          <cell r="R4524">
            <v>123</v>
          </cell>
          <cell r="S4524">
            <v>821.1</v>
          </cell>
          <cell r="T4524" t="str">
            <v>амортизация (канализация)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6997.58</v>
          </cell>
          <cell r="AB4524">
            <v>1</v>
          </cell>
          <cell r="AC4524">
            <v>0</v>
          </cell>
          <cell r="AD4524">
            <v>0</v>
          </cell>
          <cell r="AE4524">
            <v>7257.02</v>
          </cell>
          <cell r="AF4524">
            <v>259.44</v>
          </cell>
          <cell r="AG4524">
            <v>86.479488333333336</v>
          </cell>
          <cell r="AH4524">
            <v>86.479488333333336</v>
          </cell>
        </row>
        <row r="4525">
          <cell r="A4525">
            <v>8353</v>
          </cell>
          <cell r="B4525" t="str">
            <v>Монитор 17"LG L1753S</v>
          </cell>
          <cell r="C4525">
            <v>30</v>
          </cell>
          <cell r="D4525" t="str">
            <v>3</v>
          </cell>
          <cell r="E4525" t="str">
            <v>31.07.07</v>
          </cell>
          <cell r="F4525" t="str">
            <v>0.264 mm, 1280х1024@75Hz, 300кд/м2, 2000:1,Н:170/V:170,5ms, D-Sub,TCO`99</v>
          </cell>
          <cell r="G4525" t="str">
            <v xml:space="preserve">  .  .</v>
          </cell>
          <cell r="H4525">
            <v>23392.11</v>
          </cell>
          <cell r="I4525">
            <v>0</v>
          </cell>
          <cell r="J4525">
            <v>0</v>
          </cell>
          <cell r="K4525">
            <v>23392.11</v>
          </cell>
          <cell r="L4525">
            <v>0</v>
          </cell>
          <cell r="M4525">
            <v>0</v>
          </cell>
          <cell r="N4525">
            <v>0</v>
          </cell>
          <cell r="O4525">
            <v>584.79999999999995</v>
          </cell>
          <cell r="P4525">
            <v>22807.31</v>
          </cell>
          <cell r="Q4525">
            <v>116.96</v>
          </cell>
          <cell r="R4525">
            <v>123</v>
          </cell>
          <cell r="S4525">
            <v>821.1</v>
          </cell>
          <cell r="T4525" t="str">
            <v>Амортизация Водопровод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22807.31</v>
          </cell>
          <cell r="AB4525">
            <v>1</v>
          </cell>
          <cell r="AC4525">
            <v>0</v>
          </cell>
          <cell r="AD4525">
            <v>0</v>
          </cell>
          <cell r="AE4525">
            <v>23392.11</v>
          </cell>
          <cell r="AF4525">
            <v>584.79999999999995</v>
          </cell>
          <cell r="AG4525">
            <v>584.80275000000006</v>
          </cell>
          <cell r="AH4525">
            <v>584.80275000000006</v>
          </cell>
        </row>
        <row r="4526">
          <cell r="A4526">
            <v>8354</v>
          </cell>
          <cell r="B4526" t="str">
            <v>Компьютер в комплекте</v>
          </cell>
          <cell r="C4526">
            <v>30</v>
          </cell>
          <cell r="D4526" t="str">
            <v>3</v>
          </cell>
          <cell r="E4526" t="str">
            <v>31.07.07</v>
          </cell>
          <cell r="F4526" t="str">
            <v/>
          </cell>
          <cell r="G4526" t="str">
            <v xml:space="preserve">  .  .</v>
          </cell>
          <cell r="H4526">
            <v>65526.32</v>
          </cell>
          <cell r="I4526">
            <v>0</v>
          </cell>
          <cell r="J4526">
            <v>0</v>
          </cell>
          <cell r="K4526">
            <v>65526.32</v>
          </cell>
          <cell r="L4526">
            <v>0</v>
          </cell>
          <cell r="M4526">
            <v>1638.16</v>
          </cell>
          <cell r="N4526">
            <v>1638.16</v>
          </cell>
          <cell r="O4526">
            <v>4914.4799999999996</v>
          </cell>
          <cell r="P4526">
            <v>60611.839999999997</v>
          </cell>
          <cell r="Q4526">
            <v>327.63</v>
          </cell>
          <cell r="R4526">
            <v>123</v>
          </cell>
          <cell r="S4526">
            <v>821.1</v>
          </cell>
          <cell r="T4526" t="str">
            <v>амортизация (канализация)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60611.839999999997</v>
          </cell>
          <cell r="AB4526">
            <v>1</v>
          </cell>
          <cell r="AC4526">
            <v>0</v>
          </cell>
          <cell r="AD4526">
            <v>0</v>
          </cell>
          <cell r="AE4526">
            <v>65526.32</v>
          </cell>
          <cell r="AF4526">
            <v>4914.4799999999996</v>
          </cell>
          <cell r="AG4526">
            <v>1638.1580000000001</v>
          </cell>
          <cell r="AH4526">
            <v>1638.1580000000001</v>
          </cell>
        </row>
        <row r="4527">
          <cell r="A4527">
            <v>8355</v>
          </cell>
          <cell r="B4527" t="str">
            <v>Компьютер в комплекте</v>
          </cell>
          <cell r="C4527">
            <v>30</v>
          </cell>
          <cell r="D4527" t="str">
            <v>3</v>
          </cell>
          <cell r="E4527" t="str">
            <v>31.07.07</v>
          </cell>
          <cell r="F4527" t="str">
            <v/>
          </cell>
          <cell r="G4527" t="str">
            <v xml:space="preserve">  .  .</v>
          </cell>
          <cell r="H4527">
            <v>83847.37</v>
          </cell>
          <cell r="I4527">
            <v>0</v>
          </cell>
          <cell r="J4527">
            <v>0</v>
          </cell>
          <cell r="K4527">
            <v>83847.37</v>
          </cell>
          <cell r="L4527">
            <v>0</v>
          </cell>
          <cell r="M4527">
            <v>2096.1799999999998</v>
          </cell>
          <cell r="N4527">
            <v>2096.1799999999998</v>
          </cell>
          <cell r="O4527">
            <v>6288.54</v>
          </cell>
          <cell r="P4527">
            <v>77558.83</v>
          </cell>
          <cell r="Q4527">
            <v>419.24</v>
          </cell>
          <cell r="R4527">
            <v>123</v>
          </cell>
          <cell r="S4527">
            <v>821.1</v>
          </cell>
          <cell r="T4527" t="str">
            <v>Амортизация Водопровод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77558.83</v>
          </cell>
          <cell r="AB4527">
            <v>1</v>
          </cell>
          <cell r="AC4527">
            <v>0</v>
          </cell>
          <cell r="AD4527">
            <v>0</v>
          </cell>
          <cell r="AE4527">
            <v>83847.37</v>
          </cell>
          <cell r="AF4527">
            <v>6288.54</v>
          </cell>
          <cell r="AG4527">
            <v>2096.1842499999998</v>
          </cell>
          <cell r="AH4527">
            <v>2096.1842499999998</v>
          </cell>
        </row>
        <row r="4528">
          <cell r="A4528">
            <v>8356</v>
          </cell>
          <cell r="B4528" t="str">
            <v>Системный блок в комплекте</v>
          </cell>
          <cell r="C4528">
            <v>30</v>
          </cell>
          <cell r="D4528" t="str">
            <v>3</v>
          </cell>
          <cell r="E4528" t="str">
            <v>08.08.07</v>
          </cell>
          <cell r="F4528" t="str">
            <v/>
          </cell>
          <cell r="G4528" t="str">
            <v xml:space="preserve">  .  .</v>
          </cell>
          <cell r="H4528">
            <v>45586.84</v>
          </cell>
          <cell r="I4528">
            <v>0</v>
          </cell>
          <cell r="J4528">
            <v>0</v>
          </cell>
          <cell r="K4528">
            <v>45586.84</v>
          </cell>
          <cell r="L4528">
            <v>0</v>
          </cell>
          <cell r="M4528">
            <v>1139.67</v>
          </cell>
          <cell r="N4528">
            <v>1139.67</v>
          </cell>
          <cell r="O4528">
            <v>2279.34</v>
          </cell>
          <cell r="P4528">
            <v>43307.5</v>
          </cell>
          <cell r="Q4528">
            <v>227.93</v>
          </cell>
          <cell r="R4528">
            <v>123</v>
          </cell>
          <cell r="S4528">
            <v>821.1</v>
          </cell>
          <cell r="T4528" t="str">
            <v>Амортизация Водопровод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43307.5</v>
          </cell>
          <cell r="AB4528">
            <v>1</v>
          </cell>
          <cell r="AC4528">
            <v>0</v>
          </cell>
          <cell r="AD4528">
            <v>0</v>
          </cell>
          <cell r="AE4528">
            <v>45586.84</v>
          </cell>
          <cell r="AF4528">
            <v>2279.34</v>
          </cell>
          <cell r="AG4528">
            <v>1139.671</v>
          </cell>
          <cell r="AH4528">
            <v>1139.671</v>
          </cell>
        </row>
        <row r="4529">
          <cell r="A4529">
            <v>8357</v>
          </cell>
          <cell r="B4529" t="str">
            <v>Системный блок в комплекте</v>
          </cell>
          <cell r="C4529">
            <v>30</v>
          </cell>
          <cell r="D4529" t="str">
            <v>3</v>
          </cell>
          <cell r="E4529" t="str">
            <v>08.08.07</v>
          </cell>
          <cell r="F4529" t="str">
            <v/>
          </cell>
          <cell r="G4529" t="str">
            <v xml:space="preserve">  .  .</v>
          </cell>
          <cell r="H4529">
            <v>45586.84</v>
          </cell>
          <cell r="I4529">
            <v>0</v>
          </cell>
          <cell r="J4529">
            <v>0</v>
          </cell>
          <cell r="K4529">
            <v>45586.84</v>
          </cell>
          <cell r="L4529">
            <v>0</v>
          </cell>
          <cell r="M4529">
            <v>1139.67</v>
          </cell>
          <cell r="N4529">
            <v>1139.67</v>
          </cell>
          <cell r="O4529">
            <v>2279.34</v>
          </cell>
          <cell r="P4529">
            <v>43307.5</v>
          </cell>
          <cell r="Q4529">
            <v>227.93</v>
          </cell>
          <cell r="R4529">
            <v>123</v>
          </cell>
          <cell r="S4529">
            <v>821.1</v>
          </cell>
          <cell r="T4529" t="str">
            <v>Амортизация Водопровод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43307.5</v>
          </cell>
          <cell r="AB4529">
            <v>1</v>
          </cell>
          <cell r="AC4529">
            <v>0</v>
          </cell>
          <cell r="AD4529">
            <v>0</v>
          </cell>
          <cell r="AE4529">
            <v>45586.84</v>
          </cell>
          <cell r="AF4529">
            <v>2279.34</v>
          </cell>
          <cell r="AG4529">
            <v>1139.671</v>
          </cell>
          <cell r="AH4529">
            <v>1139.671</v>
          </cell>
        </row>
        <row r="4530">
          <cell r="A4530">
            <v>8358</v>
          </cell>
          <cell r="B4530" t="str">
            <v>Системный блок в комплекте</v>
          </cell>
          <cell r="C4530">
            <v>30</v>
          </cell>
          <cell r="D4530" t="str">
            <v>3</v>
          </cell>
          <cell r="E4530" t="str">
            <v>08.08.07</v>
          </cell>
          <cell r="F4530" t="str">
            <v/>
          </cell>
          <cell r="G4530" t="str">
            <v xml:space="preserve">  .  .</v>
          </cell>
          <cell r="H4530">
            <v>45586.84</v>
          </cell>
          <cell r="I4530">
            <v>0</v>
          </cell>
          <cell r="J4530">
            <v>0</v>
          </cell>
          <cell r="K4530">
            <v>45586.84</v>
          </cell>
          <cell r="L4530">
            <v>0</v>
          </cell>
          <cell r="M4530">
            <v>1139.67</v>
          </cell>
          <cell r="N4530">
            <v>1139.67</v>
          </cell>
          <cell r="O4530">
            <v>2279.34</v>
          </cell>
          <cell r="P4530">
            <v>43307.5</v>
          </cell>
          <cell r="Q4530">
            <v>227.93</v>
          </cell>
          <cell r="R4530">
            <v>123</v>
          </cell>
          <cell r="S4530">
            <v>821.1</v>
          </cell>
          <cell r="T4530" t="str">
            <v>Амортизация Водопровод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43307.5</v>
          </cell>
          <cell r="AB4530">
            <v>1</v>
          </cell>
          <cell r="AC4530">
            <v>0</v>
          </cell>
          <cell r="AD4530">
            <v>0</v>
          </cell>
          <cell r="AE4530">
            <v>45586.84</v>
          </cell>
          <cell r="AF4530">
            <v>2279.34</v>
          </cell>
          <cell r="AG4530">
            <v>1139.671</v>
          </cell>
          <cell r="AH4530">
            <v>1139.671</v>
          </cell>
        </row>
        <row r="4531">
          <cell r="A4531">
            <v>8359</v>
          </cell>
          <cell r="B4531" t="str">
            <v>Системный блок в комплекте</v>
          </cell>
          <cell r="C4531">
            <v>30</v>
          </cell>
          <cell r="D4531" t="str">
            <v>3</v>
          </cell>
          <cell r="E4531" t="str">
            <v>08.08.07</v>
          </cell>
          <cell r="F4531" t="str">
            <v/>
          </cell>
          <cell r="G4531" t="str">
            <v xml:space="preserve">  .  .</v>
          </cell>
          <cell r="H4531">
            <v>45586.84</v>
          </cell>
          <cell r="I4531">
            <v>0</v>
          </cell>
          <cell r="J4531">
            <v>0</v>
          </cell>
          <cell r="K4531">
            <v>45586.84</v>
          </cell>
          <cell r="L4531">
            <v>0</v>
          </cell>
          <cell r="M4531">
            <v>1139.67</v>
          </cell>
          <cell r="N4531">
            <v>1139.67</v>
          </cell>
          <cell r="O4531">
            <v>2279.34</v>
          </cell>
          <cell r="P4531">
            <v>43307.5</v>
          </cell>
          <cell r="Q4531">
            <v>227.93</v>
          </cell>
          <cell r="R4531">
            <v>123</v>
          </cell>
          <cell r="S4531">
            <v>821.1</v>
          </cell>
          <cell r="T4531" t="str">
            <v>амортизация (канализация)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43307.5</v>
          </cell>
          <cell r="AB4531">
            <v>1</v>
          </cell>
          <cell r="AC4531">
            <v>0</v>
          </cell>
          <cell r="AD4531">
            <v>0</v>
          </cell>
          <cell r="AE4531">
            <v>45586.84</v>
          </cell>
          <cell r="AF4531">
            <v>2279.34</v>
          </cell>
          <cell r="AG4531">
            <v>1139.671</v>
          </cell>
          <cell r="AH4531">
            <v>1139.671</v>
          </cell>
        </row>
        <row r="4532">
          <cell r="A4532">
            <v>8360</v>
          </cell>
          <cell r="B4532" t="str">
            <v>Системный блок в комплекте</v>
          </cell>
          <cell r="C4532">
            <v>30</v>
          </cell>
          <cell r="D4532" t="str">
            <v>3</v>
          </cell>
          <cell r="E4532" t="str">
            <v>08.08.07</v>
          </cell>
          <cell r="F4532" t="str">
            <v/>
          </cell>
          <cell r="G4532" t="str">
            <v xml:space="preserve">  .  .</v>
          </cell>
          <cell r="H4532">
            <v>45586.84</v>
          </cell>
          <cell r="I4532">
            <v>0</v>
          </cell>
          <cell r="J4532">
            <v>0</v>
          </cell>
          <cell r="K4532">
            <v>45586.84</v>
          </cell>
          <cell r="L4532">
            <v>0</v>
          </cell>
          <cell r="M4532">
            <v>1139.67</v>
          </cell>
          <cell r="N4532">
            <v>1139.67</v>
          </cell>
          <cell r="O4532">
            <v>2279.34</v>
          </cell>
          <cell r="P4532">
            <v>43307.5</v>
          </cell>
          <cell r="Q4532">
            <v>227.93</v>
          </cell>
          <cell r="R4532">
            <v>123</v>
          </cell>
          <cell r="S4532">
            <v>821.1</v>
          </cell>
          <cell r="T4532" t="str">
            <v>амортизация (канализация)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43307.5</v>
          </cell>
          <cell r="AB4532">
            <v>1</v>
          </cell>
          <cell r="AC4532">
            <v>0</v>
          </cell>
          <cell r="AD4532">
            <v>0</v>
          </cell>
          <cell r="AE4532">
            <v>45586.84</v>
          </cell>
          <cell r="AF4532">
            <v>2279.34</v>
          </cell>
          <cell r="AG4532">
            <v>1139.671</v>
          </cell>
          <cell r="AH4532">
            <v>1139.671</v>
          </cell>
        </row>
        <row r="4533">
          <cell r="A4533">
            <v>8361</v>
          </cell>
          <cell r="B4533" t="str">
            <v>Системный блок в комплекте</v>
          </cell>
          <cell r="C4533">
            <v>30</v>
          </cell>
          <cell r="D4533" t="str">
            <v>3</v>
          </cell>
          <cell r="E4533" t="str">
            <v>08.08.07</v>
          </cell>
          <cell r="F4533" t="str">
            <v/>
          </cell>
          <cell r="G4533" t="str">
            <v xml:space="preserve">  .  .</v>
          </cell>
          <cell r="H4533">
            <v>45586.85</v>
          </cell>
          <cell r="I4533">
            <v>0</v>
          </cell>
          <cell r="J4533">
            <v>0</v>
          </cell>
          <cell r="K4533">
            <v>45586.85</v>
          </cell>
          <cell r="L4533">
            <v>0</v>
          </cell>
          <cell r="M4533">
            <v>1139.67</v>
          </cell>
          <cell r="N4533">
            <v>1139.67</v>
          </cell>
          <cell r="O4533">
            <v>2279.34</v>
          </cell>
          <cell r="P4533">
            <v>43307.51</v>
          </cell>
          <cell r="Q4533">
            <v>227.93</v>
          </cell>
          <cell r="R4533">
            <v>123</v>
          </cell>
          <cell r="S4533">
            <v>821.1</v>
          </cell>
          <cell r="T4533" t="str">
            <v>амортизация (канализация)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43307.51</v>
          </cell>
          <cell r="AB4533">
            <v>1</v>
          </cell>
          <cell r="AC4533">
            <v>0</v>
          </cell>
          <cell r="AD4533">
            <v>0</v>
          </cell>
          <cell r="AE4533">
            <v>45586.85</v>
          </cell>
          <cell r="AF4533">
            <v>2279.34</v>
          </cell>
          <cell r="AG4533">
            <v>1139.6712500000001</v>
          </cell>
          <cell r="AH4533">
            <v>1139.6712500000001</v>
          </cell>
        </row>
        <row r="4534">
          <cell r="A4534">
            <v>8362</v>
          </cell>
          <cell r="B4534" t="str">
            <v>Телефон Panasonic 540</v>
          </cell>
          <cell r="C4534">
            <v>15</v>
          </cell>
          <cell r="D4534" t="str">
            <v>7</v>
          </cell>
          <cell r="E4534" t="str">
            <v>27.08.07</v>
          </cell>
          <cell r="F4534" t="str">
            <v/>
          </cell>
          <cell r="G4534" t="str">
            <v xml:space="preserve">  .  .</v>
          </cell>
          <cell r="H4534">
            <v>22500</v>
          </cell>
          <cell r="I4534">
            <v>0</v>
          </cell>
          <cell r="J4534">
            <v>0</v>
          </cell>
          <cell r="K4534">
            <v>22500</v>
          </cell>
          <cell r="L4534">
            <v>0</v>
          </cell>
          <cell r="M4534">
            <v>281.25</v>
          </cell>
          <cell r="N4534">
            <v>281.25</v>
          </cell>
          <cell r="O4534">
            <v>562.5</v>
          </cell>
          <cell r="P4534">
            <v>21937.5</v>
          </cell>
          <cell r="Q4534">
            <v>112.5</v>
          </cell>
          <cell r="R4534">
            <v>123</v>
          </cell>
          <cell r="S4534">
            <v>821.1</v>
          </cell>
          <cell r="T4534" t="str">
            <v>Амортизация Водопровод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21937.5</v>
          </cell>
          <cell r="AB4534">
            <v>1</v>
          </cell>
          <cell r="AC4534">
            <v>0</v>
          </cell>
          <cell r="AD4534">
            <v>0</v>
          </cell>
          <cell r="AE4534">
            <v>22500</v>
          </cell>
          <cell r="AF4534">
            <v>562.5</v>
          </cell>
          <cell r="AG4534">
            <v>281.25</v>
          </cell>
          <cell r="AH4534">
            <v>281.25</v>
          </cell>
        </row>
        <row r="4535">
          <cell r="A4535">
            <v>8363</v>
          </cell>
          <cell r="B4535" t="str">
            <v>Ингалятор Ромашка</v>
          </cell>
          <cell r="C4535">
            <v>12.5</v>
          </cell>
          <cell r="D4535" t="str">
            <v>8</v>
          </cell>
          <cell r="E4535" t="str">
            <v>27.08.07</v>
          </cell>
          <cell r="F4535" t="str">
            <v/>
          </cell>
          <cell r="G4535" t="str">
            <v xml:space="preserve">  .  .</v>
          </cell>
          <cell r="H4535">
            <v>6800</v>
          </cell>
          <cell r="I4535">
            <v>0</v>
          </cell>
          <cell r="J4535">
            <v>0</v>
          </cell>
          <cell r="K4535">
            <v>6800</v>
          </cell>
          <cell r="L4535">
            <v>0</v>
          </cell>
          <cell r="M4535">
            <v>70.83</v>
          </cell>
          <cell r="N4535">
            <v>70.83</v>
          </cell>
          <cell r="O4535">
            <v>141.66</v>
          </cell>
          <cell r="P4535">
            <v>6658.34</v>
          </cell>
          <cell r="Q4535">
            <v>34</v>
          </cell>
          <cell r="R4535">
            <v>125</v>
          </cell>
          <cell r="S4535">
            <v>821.3</v>
          </cell>
          <cell r="T4535" t="str">
            <v>За счет прибыли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6658.34</v>
          </cell>
          <cell r="AB4535">
            <v>1</v>
          </cell>
          <cell r="AC4535">
            <v>0</v>
          </cell>
          <cell r="AD4535">
            <v>0</v>
          </cell>
          <cell r="AE4535">
            <v>6800</v>
          </cell>
          <cell r="AF4535">
            <v>141.66</v>
          </cell>
          <cell r="AG4535">
            <v>70.833333333333329</v>
          </cell>
          <cell r="AH4535">
            <v>70.833333333333329</v>
          </cell>
        </row>
        <row r="4536">
          <cell r="A4536">
            <v>8364</v>
          </cell>
          <cell r="B4536" t="str">
            <v>Насос циркуляционный</v>
          </cell>
          <cell r="C4536">
            <v>20</v>
          </cell>
          <cell r="D4536" t="str">
            <v>5</v>
          </cell>
          <cell r="E4536" t="str">
            <v>27.08.07</v>
          </cell>
          <cell r="F4536" t="str">
            <v/>
          </cell>
          <cell r="G4536" t="str">
            <v xml:space="preserve">  .  .</v>
          </cell>
          <cell r="H4536">
            <v>27982.46</v>
          </cell>
          <cell r="I4536">
            <v>0</v>
          </cell>
          <cell r="J4536">
            <v>0</v>
          </cell>
          <cell r="K4536">
            <v>27982.46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27982.46</v>
          </cell>
          <cell r="Q4536">
            <v>139.91</v>
          </cell>
          <cell r="R4536">
            <v>123</v>
          </cell>
          <cell r="S4536">
            <v>935</v>
          </cell>
          <cell r="T4536" t="str">
            <v>Амортизация (водопровод)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27982.46</v>
          </cell>
          <cell r="AB4536">
            <v>1</v>
          </cell>
          <cell r="AC4536">
            <v>0</v>
          </cell>
          <cell r="AD4536">
            <v>0</v>
          </cell>
          <cell r="AE4536">
            <v>27982.46</v>
          </cell>
          <cell r="AF4536">
            <v>0</v>
          </cell>
          <cell r="AG4536">
            <v>466.37433333333325</v>
          </cell>
          <cell r="AH4536">
            <v>466.37433333333325</v>
          </cell>
        </row>
        <row r="4537">
          <cell r="A4537">
            <v>8365</v>
          </cell>
          <cell r="B4537" t="str">
            <v>Насос циркуляционный</v>
          </cell>
          <cell r="C4537">
            <v>20</v>
          </cell>
          <cell r="D4537" t="str">
            <v>5</v>
          </cell>
          <cell r="E4537" t="str">
            <v>27.08.07</v>
          </cell>
          <cell r="F4537" t="str">
            <v/>
          </cell>
          <cell r="G4537" t="str">
            <v xml:space="preserve">  .  .</v>
          </cell>
          <cell r="H4537">
            <v>27982.45</v>
          </cell>
          <cell r="I4537">
            <v>0</v>
          </cell>
          <cell r="J4537">
            <v>0</v>
          </cell>
          <cell r="K4537">
            <v>27982.45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27982.45</v>
          </cell>
          <cell r="Q4537">
            <v>139.91</v>
          </cell>
          <cell r="R4537">
            <v>123</v>
          </cell>
          <cell r="S4537">
            <v>935</v>
          </cell>
          <cell r="T4537" t="str">
            <v>Амортизация (водопровод)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27982.45</v>
          </cell>
          <cell r="AB4537">
            <v>1</v>
          </cell>
          <cell r="AC4537">
            <v>0</v>
          </cell>
          <cell r="AD4537">
            <v>0</v>
          </cell>
          <cell r="AE4537">
            <v>27982.45</v>
          </cell>
          <cell r="AF4537">
            <v>0</v>
          </cell>
          <cell r="AG4537">
            <v>466.37416666666667</v>
          </cell>
          <cell r="AH4537">
            <v>466.37416666666667</v>
          </cell>
        </row>
        <row r="4538">
          <cell r="A4538">
            <v>8366</v>
          </cell>
          <cell r="B4538" t="str">
            <v>Холодильник INDESIT T 14 R</v>
          </cell>
          <cell r="C4538">
            <v>15</v>
          </cell>
          <cell r="D4538" t="str">
            <v>7</v>
          </cell>
          <cell r="E4538" t="str">
            <v>27.08.07</v>
          </cell>
          <cell r="F4538" t="str">
            <v/>
          </cell>
          <cell r="G4538" t="str">
            <v xml:space="preserve">  .  .</v>
          </cell>
          <cell r="H4538">
            <v>32741.23</v>
          </cell>
          <cell r="I4538">
            <v>0</v>
          </cell>
          <cell r="J4538">
            <v>0</v>
          </cell>
          <cell r="K4538">
            <v>32741.23</v>
          </cell>
          <cell r="L4538">
            <v>0</v>
          </cell>
          <cell r="M4538">
            <v>409.27</v>
          </cell>
          <cell r="N4538">
            <v>409.27</v>
          </cell>
          <cell r="O4538">
            <v>818.54</v>
          </cell>
          <cell r="P4538">
            <v>31922.69</v>
          </cell>
          <cell r="Q4538">
            <v>163.71</v>
          </cell>
          <cell r="R4538">
            <v>123</v>
          </cell>
          <cell r="S4538">
            <v>821.3</v>
          </cell>
          <cell r="T4538" t="str">
            <v>За счет прибыли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31922.69</v>
          </cell>
          <cell r="AB4538">
            <v>1</v>
          </cell>
          <cell r="AC4538">
            <v>0</v>
          </cell>
          <cell r="AD4538">
            <v>0</v>
          </cell>
          <cell r="AE4538">
            <v>32741.23</v>
          </cell>
          <cell r="AF4538">
            <v>818.54</v>
          </cell>
          <cell r="AG4538">
            <v>409.26537500000001</v>
          </cell>
          <cell r="AH4538">
            <v>409.26537500000001</v>
          </cell>
        </row>
        <row r="4539">
          <cell r="A4539">
            <v>8367</v>
          </cell>
          <cell r="B4539" t="str">
            <v>Здание КПП на территории Пришахтинского цеха по адресу ул Новошоссейная, 25</v>
          </cell>
          <cell r="C4539">
            <v>2.1</v>
          </cell>
          <cell r="D4539" t="str">
            <v>48</v>
          </cell>
          <cell r="E4539" t="str">
            <v>11.10.07</v>
          </cell>
          <cell r="F4539" t="str">
            <v/>
          </cell>
          <cell r="G4539" t="str">
            <v xml:space="preserve">  .  .</v>
          </cell>
          <cell r="H4539">
            <v>150847.23000000001</v>
          </cell>
          <cell r="I4539">
            <v>150847.23000000001</v>
          </cell>
          <cell r="J4539">
            <v>0</v>
          </cell>
          <cell r="K4539">
            <v>150847.23000000001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150847.23000000001</v>
          </cell>
          <cell r="Q4539">
            <v>1508.47</v>
          </cell>
          <cell r="R4539">
            <v>122</v>
          </cell>
          <cell r="S4539">
            <v>935</v>
          </cell>
          <cell r="T4539" t="str">
            <v>Амортизация (водопровод)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150847.23000000001</v>
          </cell>
          <cell r="AB4539">
            <v>1</v>
          </cell>
          <cell r="AC4539">
            <v>0</v>
          </cell>
          <cell r="AD4539">
            <v>0</v>
          </cell>
          <cell r="AE4539">
            <v>150847.23000000001</v>
          </cell>
          <cell r="AF4539">
            <v>0</v>
          </cell>
          <cell r="AG4539">
            <v>263.98265250000003</v>
          </cell>
          <cell r="AH4539">
            <v>263.98265250000003</v>
          </cell>
        </row>
        <row r="4540">
          <cell r="A4540">
            <v>8368</v>
          </cell>
          <cell r="B4540" t="str">
            <v>Здание КПП на территории Михайловского цеха по адресу ул Зональная, 1а</v>
          </cell>
          <cell r="C4540">
            <v>2.1</v>
          </cell>
          <cell r="D4540" t="str">
            <v>48</v>
          </cell>
          <cell r="E4540" t="str">
            <v>11.10.07</v>
          </cell>
          <cell r="F4540" t="str">
            <v/>
          </cell>
          <cell r="G4540" t="str">
            <v xml:space="preserve">  .  .</v>
          </cell>
          <cell r="H4540">
            <v>210468.15</v>
          </cell>
          <cell r="I4540">
            <v>210468.15</v>
          </cell>
          <cell r="J4540">
            <v>0</v>
          </cell>
          <cell r="K4540">
            <v>210468.15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210468.15</v>
          </cell>
          <cell r="Q4540">
            <v>2104.6799999999998</v>
          </cell>
          <cell r="R4540">
            <v>122</v>
          </cell>
          <cell r="S4540">
            <v>935</v>
          </cell>
          <cell r="T4540" t="str">
            <v>Амортизация (водопровод)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210468.15</v>
          </cell>
          <cell r="AB4540">
            <v>1</v>
          </cell>
          <cell r="AC4540">
            <v>0</v>
          </cell>
          <cell r="AD4540">
            <v>0</v>
          </cell>
          <cell r="AE4540">
            <v>210468.15</v>
          </cell>
          <cell r="AF4540">
            <v>0</v>
          </cell>
          <cell r="AG4540">
            <v>368.31926249999998</v>
          </cell>
          <cell r="AH4540">
            <v>368.31926249999998</v>
          </cell>
        </row>
        <row r="4541">
          <cell r="A4541">
            <v>8369</v>
          </cell>
          <cell r="B4541" t="str">
            <v>Насос NS Basic 6-30 1*220*240</v>
          </cell>
          <cell r="C4541">
            <v>12.5</v>
          </cell>
          <cell r="D4541" t="str">
            <v>8</v>
          </cell>
          <cell r="E4541" t="str">
            <v>20.09.07</v>
          </cell>
          <cell r="F4541" t="str">
            <v/>
          </cell>
          <cell r="G4541" t="str">
            <v xml:space="preserve">  .  .</v>
          </cell>
          <cell r="H4541">
            <v>92105.26</v>
          </cell>
          <cell r="I4541">
            <v>0</v>
          </cell>
          <cell r="J4541">
            <v>0</v>
          </cell>
          <cell r="K4541">
            <v>92105.26</v>
          </cell>
          <cell r="L4541">
            <v>0</v>
          </cell>
          <cell r="M4541">
            <v>959.43</v>
          </cell>
          <cell r="N4541">
            <v>959.43</v>
          </cell>
          <cell r="O4541">
            <v>959.43</v>
          </cell>
          <cell r="P4541">
            <v>91145.83</v>
          </cell>
          <cell r="Q4541">
            <v>460.53</v>
          </cell>
          <cell r="R4541">
            <v>123</v>
          </cell>
          <cell r="S4541">
            <v>935</v>
          </cell>
          <cell r="T4541" t="str">
            <v>Амортизация Очистка сточной жидкости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91145.83</v>
          </cell>
          <cell r="AB4541">
            <v>1</v>
          </cell>
          <cell r="AC4541">
            <v>0</v>
          </cell>
          <cell r="AD4541">
            <v>0</v>
          </cell>
          <cell r="AE4541">
            <v>92105.26</v>
          </cell>
          <cell r="AF4541">
            <v>959.43</v>
          </cell>
          <cell r="AG4541">
            <v>959.42979166666657</v>
          </cell>
          <cell r="AH4541">
            <v>959.42979166666657</v>
          </cell>
        </row>
        <row r="4542">
          <cell r="A4542">
            <v>8370</v>
          </cell>
          <cell r="B4542" t="str">
            <v>Насос NS Basic 6-30 1*220*240</v>
          </cell>
          <cell r="C4542">
            <v>12.5</v>
          </cell>
          <cell r="D4542" t="str">
            <v>8</v>
          </cell>
          <cell r="E4542" t="str">
            <v>20.09.07</v>
          </cell>
          <cell r="F4542" t="str">
            <v/>
          </cell>
          <cell r="G4542" t="str">
            <v xml:space="preserve">  .  .</v>
          </cell>
          <cell r="H4542">
            <v>92105.26</v>
          </cell>
          <cell r="I4542">
            <v>0</v>
          </cell>
          <cell r="J4542">
            <v>0</v>
          </cell>
          <cell r="K4542">
            <v>92105.26</v>
          </cell>
          <cell r="L4542">
            <v>0</v>
          </cell>
          <cell r="M4542">
            <v>959.43</v>
          </cell>
          <cell r="N4542">
            <v>959.43</v>
          </cell>
          <cell r="O4542">
            <v>959.43</v>
          </cell>
          <cell r="P4542">
            <v>91145.83</v>
          </cell>
          <cell r="Q4542">
            <v>460.53</v>
          </cell>
          <cell r="R4542">
            <v>123</v>
          </cell>
          <cell r="S4542">
            <v>935</v>
          </cell>
          <cell r="T4542" t="str">
            <v>Амортизация Очистка сточной жидкости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91145.83</v>
          </cell>
          <cell r="AB4542">
            <v>1</v>
          </cell>
          <cell r="AC4542">
            <v>0</v>
          </cell>
          <cell r="AD4542">
            <v>0</v>
          </cell>
          <cell r="AE4542">
            <v>92105.26</v>
          </cell>
          <cell r="AF4542">
            <v>959.43</v>
          </cell>
          <cell r="AG4542">
            <v>959.42979166666657</v>
          </cell>
          <cell r="AH4542">
            <v>959.42979166666657</v>
          </cell>
        </row>
        <row r="4543">
          <cell r="A4543">
            <v>8371</v>
          </cell>
          <cell r="B4543" t="str">
            <v>Насос NS Basic 6-30 1*220*240</v>
          </cell>
          <cell r="C4543">
            <v>12.5</v>
          </cell>
          <cell r="D4543" t="str">
            <v>8</v>
          </cell>
          <cell r="E4543" t="str">
            <v>20.09.07</v>
          </cell>
          <cell r="F4543" t="str">
            <v/>
          </cell>
          <cell r="G4543" t="str">
            <v xml:space="preserve">  .  .</v>
          </cell>
          <cell r="H4543">
            <v>92105.26</v>
          </cell>
          <cell r="I4543">
            <v>0</v>
          </cell>
          <cell r="J4543">
            <v>0</v>
          </cell>
          <cell r="K4543">
            <v>92105.26</v>
          </cell>
          <cell r="L4543">
            <v>0</v>
          </cell>
          <cell r="M4543">
            <v>959.43</v>
          </cell>
          <cell r="N4543">
            <v>959.43</v>
          </cell>
          <cell r="O4543">
            <v>959.43</v>
          </cell>
          <cell r="P4543">
            <v>91145.83</v>
          </cell>
          <cell r="Q4543">
            <v>460.53</v>
          </cell>
          <cell r="R4543">
            <v>123</v>
          </cell>
          <cell r="S4543">
            <v>935</v>
          </cell>
          <cell r="T4543" t="str">
            <v>Амортизация Очистка сточной жидкости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91145.83</v>
          </cell>
          <cell r="AB4543">
            <v>1</v>
          </cell>
          <cell r="AC4543">
            <v>0</v>
          </cell>
          <cell r="AD4543">
            <v>0</v>
          </cell>
          <cell r="AE4543">
            <v>92105.26</v>
          </cell>
          <cell r="AF4543">
            <v>959.43</v>
          </cell>
          <cell r="AG4543">
            <v>959.42979166666657</v>
          </cell>
          <cell r="AH4543">
            <v>959.42979166666657</v>
          </cell>
        </row>
        <row r="4544">
          <cell r="A4544">
            <v>8372</v>
          </cell>
          <cell r="B4544" t="str">
            <v>Насос NS Basic 6-30 1*220*240</v>
          </cell>
          <cell r="C4544">
            <v>12.5</v>
          </cell>
          <cell r="D4544" t="str">
            <v>8</v>
          </cell>
          <cell r="E4544" t="str">
            <v>20.09.07</v>
          </cell>
          <cell r="F4544" t="str">
            <v/>
          </cell>
          <cell r="G4544" t="str">
            <v xml:space="preserve">  .  .</v>
          </cell>
          <cell r="H4544">
            <v>92105.27</v>
          </cell>
          <cell r="I4544">
            <v>0</v>
          </cell>
          <cell r="J4544">
            <v>0</v>
          </cell>
          <cell r="K4544">
            <v>92105.27</v>
          </cell>
          <cell r="L4544">
            <v>0</v>
          </cell>
          <cell r="M4544">
            <v>959.43</v>
          </cell>
          <cell r="N4544">
            <v>959.43</v>
          </cell>
          <cell r="O4544">
            <v>959.43</v>
          </cell>
          <cell r="P4544">
            <v>91145.84</v>
          </cell>
          <cell r="Q4544">
            <v>460.53</v>
          </cell>
          <cell r="R4544">
            <v>123</v>
          </cell>
          <cell r="S4544">
            <v>935</v>
          </cell>
          <cell r="T4544" t="str">
            <v>Амортизация Очистка сточной жидкости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91145.84</v>
          </cell>
          <cell r="AB4544">
            <v>1</v>
          </cell>
          <cell r="AC4544">
            <v>0</v>
          </cell>
          <cell r="AD4544">
            <v>0</v>
          </cell>
          <cell r="AE4544">
            <v>92105.27</v>
          </cell>
          <cell r="AF4544">
            <v>959.43</v>
          </cell>
          <cell r="AG4544">
            <v>959.42989583333338</v>
          </cell>
          <cell r="AH4544">
            <v>959.42989583333338</v>
          </cell>
        </row>
        <row r="4545">
          <cell r="A4545">
            <v>8373</v>
          </cell>
          <cell r="B4545" t="str">
            <v>Стул</v>
          </cell>
          <cell r="C4545">
            <v>8</v>
          </cell>
          <cell r="D4545" t="str">
            <v>13</v>
          </cell>
          <cell r="E4545" t="str">
            <v>24.09.07</v>
          </cell>
          <cell r="F4545" t="str">
            <v/>
          </cell>
          <cell r="G4545" t="str">
            <v xml:space="preserve">  .  .</v>
          </cell>
          <cell r="H4545">
            <v>2631.58</v>
          </cell>
          <cell r="I4545">
            <v>0</v>
          </cell>
          <cell r="J4545">
            <v>0</v>
          </cell>
          <cell r="K4545">
            <v>2631.58</v>
          </cell>
          <cell r="L4545">
            <v>0</v>
          </cell>
          <cell r="M4545">
            <v>17.54</v>
          </cell>
          <cell r="N4545">
            <v>17.54</v>
          </cell>
          <cell r="O4545">
            <v>17.54</v>
          </cell>
          <cell r="P4545">
            <v>2614.04</v>
          </cell>
          <cell r="Q4545">
            <v>13.16</v>
          </cell>
          <cell r="R4545">
            <v>125</v>
          </cell>
          <cell r="S4545">
            <v>935</v>
          </cell>
          <cell r="T4545" t="str">
            <v>Амортизация Перекачка сточной жидкости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2614.04</v>
          </cell>
          <cell r="AB4545">
            <v>1</v>
          </cell>
          <cell r="AC4545">
            <v>0</v>
          </cell>
          <cell r="AD4545">
            <v>0</v>
          </cell>
          <cell r="AE4545">
            <v>2631.58</v>
          </cell>
          <cell r="AF4545">
            <v>17.54</v>
          </cell>
          <cell r="AG4545">
            <v>17.543866666666666</v>
          </cell>
          <cell r="AH4545">
            <v>17.543866666666666</v>
          </cell>
        </row>
        <row r="4546">
          <cell r="A4546">
            <v>8374</v>
          </cell>
          <cell r="B4546" t="str">
            <v>Стул</v>
          </cell>
          <cell r="C4546">
            <v>8</v>
          </cell>
          <cell r="D4546" t="str">
            <v>13</v>
          </cell>
          <cell r="E4546" t="str">
            <v>24.09.07</v>
          </cell>
          <cell r="F4546" t="str">
            <v/>
          </cell>
          <cell r="G4546" t="str">
            <v xml:space="preserve">  .  .</v>
          </cell>
          <cell r="H4546">
            <v>2631.58</v>
          </cell>
          <cell r="I4546">
            <v>0</v>
          </cell>
          <cell r="J4546">
            <v>0</v>
          </cell>
          <cell r="K4546">
            <v>2631.58</v>
          </cell>
          <cell r="L4546">
            <v>0</v>
          </cell>
          <cell r="M4546">
            <v>17.54</v>
          </cell>
          <cell r="N4546">
            <v>17.54</v>
          </cell>
          <cell r="O4546">
            <v>17.54</v>
          </cell>
          <cell r="P4546">
            <v>2614.04</v>
          </cell>
          <cell r="Q4546">
            <v>13.16</v>
          </cell>
          <cell r="R4546">
            <v>125</v>
          </cell>
          <cell r="S4546">
            <v>935</v>
          </cell>
          <cell r="T4546" t="str">
            <v>Амортизация Перекачка сточной жидкости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2614.04</v>
          </cell>
          <cell r="AB4546">
            <v>1</v>
          </cell>
          <cell r="AC4546">
            <v>0</v>
          </cell>
          <cell r="AD4546">
            <v>0</v>
          </cell>
          <cell r="AE4546">
            <v>2631.58</v>
          </cell>
          <cell r="AF4546">
            <v>17.54</v>
          </cell>
          <cell r="AG4546">
            <v>17.543866666666666</v>
          </cell>
          <cell r="AH4546">
            <v>17.543866666666666</v>
          </cell>
        </row>
        <row r="4547">
          <cell r="A4547">
            <v>8375</v>
          </cell>
          <cell r="B4547" t="str">
            <v>Стул</v>
          </cell>
          <cell r="C4547">
            <v>8</v>
          </cell>
          <cell r="D4547" t="str">
            <v>13</v>
          </cell>
          <cell r="E4547" t="str">
            <v>24.09.07</v>
          </cell>
          <cell r="F4547" t="str">
            <v/>
          </cell>
          <cell r="G4547" t="str">
            <v xml:space="preserve">  .  .</v>
          </cell>
          <cell r="H4547">
            <v>2631.58</v>
          </cell>
          <cell r="I4547">
            <v>0</v>
          </cell>
          <cell r="J4547">
            <v>0</v>
          </cell>
          <cell r="K4547">
            <v>2631.58</v>
          </cell>
          <cell r="L4547">
            <v>0</v>
          </cell>
          <cell r="M4547">
            <v>17.54</v>
          </cell>
          <cell r="N4547">
            <v>17.54</v>
          </cell>
          <cell r="O4547">
            <v>17.54</v>
          </cell>
          <cell r="P4547">
            <v>2614.04</v>
          </cell>
          <cell r="Q4547">
            <v>13.16</v>
          </cell>
          <cell r="R4547">
            <v>125</v>
          </cell>
          <cell r="S4547">
            <v>935</v>
          </cell>
          <cell r="T4547" t="str">
            <v>Амортизация Перекачка сточной жидкости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2614.04</v>
          </cell>
          <cell r="AB4547">
            <v>1</v>
          </cell>
          <cell r="AC4547">
            <v>0</v>
          </cell>
          <cell r="AD4547">
            <v>0</v>
          </cell>
          <cell r="AE4547">
            <v>2631.58</v>
          </cell>
          <cell r="AF4547">
            <v>17.54</v>
          </cell>
          <cell r="AG4547">
            <v>17.543866666666666</v>
          </cell>
          <cell r="AH4547">
            <v>17.543866666666666</v>
          </cell>
        </row>
        <row r="4548">
          <cell r="A4548">
            <v>8376</v>
          </cell>
          <cell r="B4548" t="str">
            <v>Стул</v>
          </cell>
          <cell r="C4548">
            <v>8</v>
          </cell>
          <cell r="D4548" t="str">
            <v>13</v>
          </cell>
          <cell r="E4548" t="str">
            <v>24.09.07</v>
          </cell>
          <cell r="F4548" t="str">
            <v/>
          </cell>
          <cell r="G4548" t="str">
            <v xml:space="preserve">  .  .</v>
          </cell>
          <cell r="H4548">
            <v>2631.58</v>
          </cell>
          <cell r="I4548">
            <v>0</v>
          </cell>
          <cell r="J4548">
            <v>0</v>
          </cell>
          <cell r="K4548">
            <v>2631.58</v>
          </cell>
          <cell r="L4548">
            <v>0</v>
          </cell>
          <cell r="M4548">
            <v>17.54</v>
          </cell>
          <cell r="N4548">
            <v>17.54</v>
          </cell>
          <cell r="O4548">
            <v>17.54</v>
          </cell>
          <cell r="P4548">
            <v>2614.04</v>
          </cell>
          <cell r="Q4548">
            <v>13.16</v>
          </cell>
          <cell r="R4548">
            <v>125</v>
          </cell>
          <cell r="S4548">
            <v>935</v>
          </cell>
          <cell r="T4548" t="str">
            <v>Амортизация Перекачка сточной жидкости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2614.04</v>
          </cell>
          <cell r="AB4548">
            <v>1</v>
          </cell>
          <cell r="AC4548">
            <v>0</v>
          </cell>
          <cell r="AD4548">
            <v>0</v>
          </cell>
          <cell r="AE4548">
            <v>2631.58</v>
          </cell>
          <cell r="AF4548">
            <v>17.54</v>
          </cell>
          <cell r="AG4548">
            <v>17.543866666666666</v>
          </cell>
          <cell r="AH4548">
            <v>17.543866666666666</v>
          </cell>
        </row>
        <row r="4549">
          <cell r="A4549">
            <v>8377</v>
          </cell>
          <cell r="B4549" t="str">
            <v>Стул</v>
          </cell>
          <cell r="C4549">
            <v>8</v>
          </cell>
          <cell r="D4549" t="str">
            <v>13</v>
          </cell>
          <cell r="E4549" t="str">
            <v>24.09.07</v>
          </cell>
          <cell r="F4549" t="str">
            <v/>
          </cell>
          <cell r="G4549" t="str">
            <v xml:space="preserve">  .  .</v>
          </cell>
          <cell r="H4549">
            <v>2631.58</v>
          </cell>
          <cell r="I4549">
            <v>0</v>
          </cell>
          <cell r="J4549">
            <v>0</v>
          </cell>
          <cell r="K4549">
            <v>2631.58</v>
          </cell>
          <cell r="L4549">
            <v>0</v>
          </cell>
          <cell r="M4549">
            <v>17.54</v>
          </cell>
          <cell r="N4549">
            <v>17.54</v>
          </cell>
          <cell r="O4549">
            <v>17.54</v>
          </cell>
          <cell r="P4549">
            <v>2614.04</v>
          </cell>
          <cell r="Q4549">
            <v>13.16</v>
          </cell>
          <cell r="R4549">
            <v>125</v>
          </cell>
          <cell r="S4549">
            <v>935</v>
          </cell>
          <cell r="T4549" t="str">
            <v>Амортизация Перекачка сточной жидкости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2614.04</v>
          </cell>
          <cell r="AB4549">
            <v>1</v>
          </cell>
          <cell r="AC4549">
            <v>0</v>
          </cell>
          <cell r="AD4549">
            <v>0</v>
          </cell>
          <cell r="AE4549">
            <v>2631.58</v>
          </cell>
          <cell r="AF4549">
            <v>17.54</v>
          </cell>
          <cell r="AG4549">
            <v>17.543866666666666</v>
          </cell>
          <cell r="AH4549">
            <v>17.543866666666666</v>
          </cell>
        </row>
        <row r="4550">
          <cell r="A4550">
            <v>8378</v>
          </cell>
          <cell r="B4550" t="str">
            <v>Стул</v>
          </cell>
          <cell r="C4550">
            <v>8</v>
          </cell>
          <cell r="D4550" t="str">
            <v>13</v>
          </cell>
          <cell r="E4550" t="str">
            <v>24.09.07</v>
          </cell>
          <cell r="F4550" t="str">
            <v/>
          </cell>
          <cell r="G4550" t="str">
            <v xml:space="preserve">  .  .</v>
          </cell>
          <cell r="H4550">
            <v>2631.58</v>
          </cell>
          <cell r="I4550">
            <v>0</v>
          </cell>
          <cell r="J4550">
            <v>0</v>
          </cell>
          <cell r="K4550">
            <v>2631.58</v>
          </cell>
          <cell r="L4550">
            <v>0</v>
          </cell>
          <cell r="M4550">
            <v>17.54</v>
          </cell>
          <cell r="N4550">
            <v>17.54</v>
          </cell>
          <cell r="O4550">
            <v>17.54</v>
          </cell>
          <cell r="P4550">
            <v>2614.04</v>
          </cell>
          <cell r="Q4550">
            <v>13.16</v>
          </cell>
          <cell r="R4550">
            <v>125</v>
          </cell>
          <cell r="S4550">
            <v>935</v>
          </cell>
          <cell r="T4550" t="str">
            <v>Амортизация Перекачка сточной жидкости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2614.04</v>
          </cell>
          <cell r="AB4550">
            <v>1</v>
          </cell>
          <cell r="AC4550">
            <v>0</v>
          </cell>
          <cell r="AD4550">
            <v>0</v>
          </cell>
          <cell r="AE4550">
            <v>2631.58</v>
          </cell>
          <cell r="AF4550">
            <v>17.54</v>
          </cell>
          <cell r="AG4550">
            <v>17.543866666666666</v>
          </cell>
          <cell r="AH4550">
            <v>17.543866666666666</v>
          </cell>
        </row>
        <row r="4551">
          <cell r="A4551">
            <v>8379</v>
          </cell>
          <cell r="B4551" t="str">
            <v>Стул</v>
          </cell>
          <cell r="C4551">
            <v>8</v>
          </cell>
          <cell r="D4551" t="str">
            <v>13</v>
          </cell>
          <cell r="E4551" t="str">
            <v>24.09.07</v>
          </cell>
          <cell r="F4551" t="str">
            <v/>
          </cell>
          <cell r="G4551" t="str">
            <v xml:space="preserve">  .  .</v>
          </cell>
          <cell r="H4551">
            <v>2631.58</v>
          </cell>
          <cell r="I4551">
            <v>0</v>
          </cell>
          <cell r="J4551">
            <v>0</v>
          </cell>
          <cell r="K4551">
            <v>2631.58</v>
          </cell>
          <cell r="L4551">
            <v>0</v>
          </cell>
          <cell r="M4551">
            <v>17.54</v>
          </cell>
          <cell r="N4551">
            <v>17.54</v>
          </cell>
          <cell r="O4551">
            <v>17.54</v>
          </cell>
          <cell r="P4551">
            <v>2614.04</v>
          </cell>
          <cell r="Q4551">
            <v>13.16</v>
          </cell>
          <cell r="R4551">
            <v>125</v>
          </cell>
          <cell r="S4551">
            <v>935</v>
          </cell>
          <cell r="T4551" t="str">
            <v>Амортизация Перекачка сточной жидкости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2614.04</v>
          </cell>
          <cell r="AB4551">
            <v>1</v>
          </cell>
          <cell r="AC4551">
            <v>0</v>
          </cell>
          <cell r="AD4551">
            <v>0</v>
          </cell>
          <cell r="AE4551">
            <v>2631.58</v>
          </cell>
          <cell r="AF4551">
            <v>17.54</v>
          </cell>
          <cell r="AG4551">
            <v>17.543866666666666</v>
          </cell>
          <cell r="AH4551">
            <v>17.543866666666666</v>
          </cell>
        </row>
        <row r="4552">
          <cell r="A4552">
            <v>8380</v>
          </cell>
          <cell r="B4552" t="str">
            <v>Стул</v>
          </cell>
          <cell r="C4552">
            <v>8</v>
          </cell>
          <cell r="D4552" t="str">
            <v>13</v>
          </cell>
          <cell r="E4552" t="str">
            <v>24.09.07</v>
          </cell>
          <cell r="F4552" t="str">
            <v/>
          </cell>
          <cell r="G4552" t="str">
            <v xml:space="preserve">  .  .</v>
          </cell>
          <cell r="H4552">
            <v>2631.58</v>
          </cell>
          <cell r="I4552">
            <v>0</v>
          </cell>
          <cell r="J4552">
            <v>0</v>
          </cell>
          <cell r="K4552">
            <v>2631.58</v>
          </cell>
          <cell r="L4552">
            <v>0</v>
          </cell>
          <cell r="M4552">
            <v>17.54</v>
          </cell>
          <cell r="N4552">
            <v>17.54</v>
          </cell>
          <cell r="O4552">
            <v>17.54</v>
          </cell>
          <cell r="P4552">
            <v>2614.04</v>
          </cell>
          <cell r="Q4552">
            <v>13.16</v>
          </cell>
          <cell r="R4552">
            <v>125</v>
          </cell>
          <cell r="S4552">
            <v>935</v>
          </cell>
          <cell r="T4552" t="str">
            <v>Амортизация Перекачка сточной жидкости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2614.04</v>
          </cell>
          <cell r="AB4552">
            <v>1</v>
          </cell>
          <cell r="AC4552">
            <v>0</v>
          </cell>
          <cell r="AD4552">
            <v>0</v>
          </cell>
          <cell r="AE4552">
            <v>2631.58</v>
          </cell>
          <cell r="AF4552">
            <v>17.54</v>
          </cell>
          <cell r="AG4552">
            <v>17.543866666666666</v>
          </cell>
          <cell r="AH4552">
            <v>17.543866666666666</v>
          </cell>
        </row>
        <row r="4553">
          <cell r="A4553">
            <v>8381</v>
          </cell>
          <cell r="B4553" t="str">
            <v>Стул</v>
          </cell>
          <cell r="C4553">
            <v>8</v>
          </cell>
          <cell r="D4553" t="str">
            <v>13</v>
          </cell>
          <cell r="E4553" t="str">
            <v>24.09.07</v>
          </cell>
          <cell r="F4553" t="str">
            <v/>
          </cell>
          <cell r="G4553" t="str">
            <v xml:space="preserve">  .  .</v>
          </cell>
          <cell r="H4553">
            <v>2631.58</v>
          </cell>
          <cell r="I4553">
            <v>0</v>
          </cell>
          <cell r="J4553">
            <v>0</v>
          </cell>
          <cell r="K4553">
            <v>2631.58</v>
          </cell>
          <cell r="L4553">
            <v>0</v>
          </cell>
          <cell r="M4553">
            <v>17.54</v>
          </cell>
          <cell r="N4553">
            <v>17.54</v>
          </cell>
          <cell r="O4553">
            <v>17.54</v>
          </cell>
          <cell r="P4553">
            <v>2614.04</v>
          </cell>
          <cell r="Q4553">
            <v>13.16</v>
          </cell>
          <cell r="R4553">
            <v>125</v>
          </cell>
          <cell r="S4553">
            <v>935</v>
          </cell>
          <cell r="T4553" t="str">
            <v>Амортизация (канализация)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2614.04</v>
          </cell>
          <cell r="AB4553">
            <v>1</v>
          </cell>
          <cell r="AC4553">
            <v>0</v>
          </cell>
          <cell r="AD4553">
            <v>0</v>
          </cell>
          <cell r="AE4553">
            <v>2631.58</v>
          </cell>
          <cell r="AF4553">
            <v>17.54</v>
          </cell>
          <cell r="AG4553">
            <v>17.543866666666666</v>
          </cell>
          <cell r="AH4553">
            <v>17.543866666666666</v>
          </cell>
        </row>
        <row r="4554">
          <cell r="A4554">
            <v>8382</v>
          </cell>
          <cell r="B4554" t="str">
            <v>Стул</v>
          </cell>
          <cell r="C4554">
            <v>8</v>
          </cell>
          <cell r="D4554" t="str">
            <v>13</v>
          </cell>
          <cell r="E4554" t="str">
            <v>24.09.07</v>
          </cell>
          <cell r="F4554" t="str">
            <v/>
          </cell>
          <cell r="G4554" t="str">
            <v xml:space="preserve">  .  .</v>
          </cell>
          <cell r="H4554">
            <v>2631.58</v>
          </cell>
          <cell r="I4554">
            <v>0</v>
          </cell>
          <cell r="J4554">
            <v>0</v>
          </cell>
          <cell r="K4554">
            <v>2631.58</v>
          </cell>
          <cell r="L4554">
            <v>0</v>
          </cell>
          <cell r="M4554">
            <v>17.54</v>
          </cell>
          <cell r="N4554">
            <v>17.54</v>
          </cell>
          <cell r="O4554">
            <v>17.54</v>
          </cell>
          <cell r="P4554">
            <v>2614.04</v>
          </cell>
          <cell r="Q4554">
            <v>13.16</v>
          </cell>
          <cell r="R4554">
            <v>125</v>
          </cell>
          <cell r="S4554">
            <v>935</v>
          </cell>
          <cell r="T4554" t="str">
            <v>Амортизация (канализация)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2614.04</v>
          </cell>
          <cell r="AB4554">
            <v>1</v>
          </cell>
          <cell r="AC4554">
            <v>0</v>
          </cell>
          <cell r="AD4554">
            <v>0</v>
          </cell>
          <cell r="AE4554">
            <v>2631.58</v>
          </cell>
          <cell r="AF4554">
            <v>17.54</v>
          </cell>
          <cell r="AG4554">
            <v>17.543866666666666</v>
          </cell>
          <cell r="AH4554">
            <v>17.543866666666666</v>
          </cell>
        </row>
        <row r="4555">
          <cell r="A4555">
            <v>8383</v>
          </cell>
          <cell r="B4555" t="str">
            <v>Стул</v>
          </cell>
          <cell r="C4555">
            <v>8</v>
          </cell>
          <cell r="D4555" t="str">
            <v>13</v>
          </cell>
          <cell r="E4555" t="str">
            <v>24.09.07</v>
          </cell>
          <cell r="F4555" t="str">
            <v/>
          </cell>
          <cell r="G4555" t="str">
            <v xml:space="preserve">  .  .</v>
          </cell>
          <cell r="H4555">
            <v>2631.58</v>
          </cell>
          <cell r="I4555">
            <v>0</v>
          </cell>
          <cell r="J4555">
            <v>0</v>
          </cell>
          <cell r="K4555">
            <v>2631.58</v>
          </cell>
          <cell r="L4555">
            <v>0</v>
          </cell>
          <cell r="M4555">
            <v>17.54</v>
          </cell>
          <cell r="N4555">
            <v>17.54</v>
          </cell>
          <cell r="O4555">
            <v>17.54</v>
          </cell>
          <cell r="P4555">
            <v>2614.04</v>
          </cell>
          <cell r="Q4555">
            <v>13.16</v>
          </cell>
          <cell r="R4555">
            <v>125</v>
          </cell>
          <cell r="S4555">
            <v>935</v>
          </cell>
          <cell r="T4555" t="str">
            <v>Амортизация (канализация)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2614.04</v>
          </cell>
          <cell r="AB4555">
            <v>1</v>
          </cell>
          <cell r="AC4555">
            <v>0</v>
          </cell>
          <cell r="AD4555">
            <v>0</v>
          </cell>
          <cell r="AE4555">
            <v>2631.58</v>
          </cell>
          <cell r="AF4555">
            <v>17.54</v>
          </cell>
          <cell r="AG4555">
            <v>17.543866666666666</v>
          </cell>
          <cell r="AH4555">
            <v>17.543866666666666</v>
          </cell>
        </row>
        <row r="4556">
          <cell r="A4556">
            <v>8384</v>
          </cell>
          <cell r="B4556" t="str">
            <v>Стул</v>
          </cell>
          <cell r="C4556">
            <v>8</v>
          </cell>
          <cell r="D4556" t="str">
            <v>13</v>
          </cell>
          <cell r="E4556" t="str">
            <v>24.09.07</v>
          </cell>
          <cell r="F4556" t="str">
            <v/>
          </cell>
          <cell r="G4556" t="str">
            <v xml:space="preserve">  .  .</v>
          </cell>
          <cell r="H4556">
            <v>2631.58</v>
          </cell>
          <cell r="I4556">
            <v>0</v>
          </cell>
          <cell r="J4556">
            <v>0</v>
          </cell>
          <cell r="K4556">
            <v>2631.58</v>
          </cell>
          <cell r="L4556">
            <v>0</v>
          </cell>
          <cell r="M4556">
            <v>17.54</v>
          </cell>
          <cell r="N4556">
            <v>17.54</v>
          </cell>
          <cell r="O4556">
            <v>17.54</v>
          </cell>
          <cell r="P4556">
            <v>2614.04</v>
          </cell>
          <cell r="Q4556">
            <v>13.16</v>
          </cell>
          <cell r="R4556">
            <v>125</v>
          </cell>
          <cell r="S4556">
            <v>935</v>
          </cell>
          <cell r="T4556" t="str">
            <v>Амортизация (канализация)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2614.04</v>
          </cell>
          <cell r="AB4556">
            <v>1</v>
          </cell>
          <cell r="AC4556">
            <v>0</v>
          </cell>
          <cell r="AD4556">
            <v>0</v>
          </cell>
          <cell r="AE4556">
            <v>2631.58</v>
          </cell>
          <cell r="AF4556">
            <v>17.54</v>
          </cell>
          <cell r="AG4556">
            <v>17.543866666666666</v>
          </cell>
          <cell r="AH4556">
            <v>17.543866666666666</v>
          </cell>
        </row>
        <row r="4557">
          <cell r="A4557">
            <v>8385</v>
          </cell>
          <cell r="B4557" t="str">
            <v>Стул</v>
          </cell>
          <cell r="C4557">
            <v>8</v>
          </cell>
          <cell r="D4557" t="str">
            <v>13</v>
          </cell>
          <cell r="E4557" t="str">
            <v>24.09.07</v>
          </cell>
          <cell r="F4557" t="str">
            <v/>
          </cell>
          <cell r="G4557" t="str">
            <v xml:space="preserve">  .  .</v>
          </cell>
          <cell r="H4557">
            <v>2631.58</v>
          </cell>
          <cell r="I4557">
            <v>0</v>
          </cell>
          <cell r="J4557">
            <v>0</v>
          </cell>
          <cell r="K4557">
            <v>2631.58</v>
          </cell>
          <cell r="L4557">
            <v>0</v>
          </cell>
          <cell r="M4557">
            <v>17.54</v>
          </cell>
          <cell r="N4557">
            <v>17.54</v>
          </cell>
          <cell r="O4557">
            <v>17.54</v>
          </cell>
          <cell r="P4557">
            <v>2614.04</v>
          </cell>
          <cell r="Q4557">
            <v>13.16</v>
          </cell>
          <cell r="R4557">
            <v>125</v>
          </cell>
          <cell r="S4557">
            <v>935</v>
          </cell>
          <cell r="T4557" t="str">
            <v>Амортизация (канализация)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2614.04</v>
          </cell>
          <cell r="AB4557">
            <v>1</v>
          </cell>
          <cell r="AC4557">
            <v>0</v>
          </cell>
          <cell r="AD4557">
            <v>0</v>
          </cell>
          <cell r="AE4557">
            <v>2631.58</v>
          </cell>
          <cell r="AF4557">
            <v>17.54</v>
          </cell>
          <cell r="AG4557">
            <v>17.543866666666666</v>
          </cell>
          <cell r="AH4557">
            <v>17.543866666666666</v>
          </cell>
        </row>
        <row r="4558">
          <cell r="A4558">
            <v>8386</v>
          </cell>
          <cell r="B4558" t="str">
            <v>Стул</v>
          </cell>
          <cell r="C4558">
            <v>8</v>
          </cell>
          <cell r="D4558" t="str">
            <v>13</v>
          </cell>
          <cell r="E4558" t="str">
            <v>24.09.07</v>
          </cell>
          <cell r="F4558" t="str">
            <v/>
          </cell>
          <cell r="G4558" t="str">
            <v xml:space="preserve">  .  .</v>
          </cell>
          <cell r="H4558">
            <v>2631.58</v>
          </cell>
          <cell r="I4558">
            <v>0</v>
          </cell>
          <cell r="J4558">
            <v>0</v>
          </cell>
          <cell r="K4558">
            <v>2631.58</v>
          </cell>
          <cell r="L4558">
            <v>0</v>
          </cell>
          <cell r="M4558">
            <v>17.54</v>
          </cell>
          <cell r="N4558">
            <v>17.54</v>
          </cell>
          <cell r="O4558">
            <v>17.54</v>
          </cell>
          <cell r="P4558">
            <v>2614.04</v>
          </cell>
          <cell r="Q4558">
            <v>13.16</v>
          </cell>
          <cell r="R4558">
            <v>125</v>
          </cell>
          <cell r="S4558">
            <v>935</v>
          </cell>
          <cell r="T4558" t="str">
            <v>Амортизация (канализация)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2614.04</v>
          </cell>
          <cell r="AB4558">
            <v>1</v>
          </cell>
          <cell r="AC4558">
            <v>0</v>
          </cell>
          <cell r="AD4558">
            <v>0</v>
          </cell>
          <cell r="AE4558">
            <v>2631.58</v>
          </cell>
          <cell r="AF4558">
            <v>17.54</v>
          </cell>
          <cell r="AG4558">
            <v>17.543866666666666</v>
          </cell>
          <cell r="AH4558">
            <v>17.543866666666666</v>
          </cell>
        </row>
        <row r="4559">
          <cell r="A4559">
            <v>8387</v>
          </cell>
          <cell r="B4559" t="str">
            <v>Стул</v>
          </cell>
          <cell r="C4559">
            <v>8</v>
          </cell>
          <cell r="D4559" t="str">
            <v>13</v>
          </cell>
          <cell r="E4559" t="str">
            <v>24.09.07</v>
          </cell>
          <cell r="F4559" t="str">
            <v/>
          </cell>
          <cell r="G4559" t="str">
            <v xml:space="preserve">  .  .</v>
          </cell>
          <cell r="H4559">
            <v>2631.58</v>
          </cell>
          <cell r="I4559">
            <v>0</v>
          </cell>
          <cell r="J4559">
            <v>0</v>
          </cell>
          <cell r="K4559">
            <v>2631.58</v>
          </cell>
          <cell r="L4559">
            <v>0</v>
          </cell>
          <cell r="M4559">
            <v>17.54</v>
          </cell>
          <cell r="N4559">
            <v>17.54</v>
          </cell>
          <cell r="O4559">
            <v>17.54</v>
          </cell>
          <cell r="P4559">
            <v>2614.04</v>
          </cell>
          <cell r="Q4559">
            <v>13.16</v>
          </cell>
          <cell r="R4559">
            <v>125</v>
          </cell>
          <cell r="S4559">
            <v>935</v>
          </cell>
          <cell r="T4559" t="str">
            <v>Амортизация (канализация)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2614.04</v>
          </cell>
          <cell r="AB4559">
            <v>1</v>
          </cell>
          <cell r="AC4559">
            <v>0</v>
          </cell>
          <cell r="AD4559">
            <v>0</v>
          </cell>
          <cell r="AE4559">
            <v>2631.58</v>
          </cell>
          <cell r="AF4559">
            <v>17.54</v>
          </cell>
          <cell r="AG4559">
            <v>17.543866666666666</v>
          </cell>
          <cell r="AH4559">
            <v>17.543866666666666</v>
          </cell>
        </row>
        <row r="4560">
          <cell r="A4560">
            <v>8388</v>
          </cell>
          <cell r="B4560" t="str">
            <v>Стул</v>
          </cell>
          <cell r="C4560">
            <v>8</v>
          </cell>
          <cell r="D4560" t="str">
            <v>13</v>
          </cell>
          <cell r="E4560" t="str">
            <v>24.09.07</v>
          </cell>
          <cell r="F4560" t="str">
            <v/>
          </cell>
          <cell r="G4560" t="str">
            <v xml:space="preserve">  .  .</v>
          </cell>
          <cell r="H4560">
            <v>2631.58</v>
          </cell>
          <cell r="I4560">
            <v>0</v>
          </cell>
          <cell r="J4560">
            <v>0</v>
          </cell>
          <cell r="K4560">
            <v>2631.58</v>
          </cell>
          <cell r="L4560">
            <v>0</v>
          </cell>
          <cell r="M4560">
            <v>17.54</v>
          </cell>
          <cell r="N4560">
            <v>17.54</v>
          </cell>
          <cell r="O4560">
            <v>17.54</v>
          </cell>
          <cell r="P4560">
            <v>2614.04</v>
          </cell>
          <cell r="Q4560">
            <v>13.16</v>
          </cell>
          <cell r="R4560">
            <v>125</v>
          </cell>
          <cell r="S4560">
            <v>935</v>
          </cell>
          <cell r="T4560" t="str">
            <v>Амортизация (канализация)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2614.04</v>
          </cell>
          <cell r="AB4560">
            <v>1</v>
          </cell>
          <cell r="AC4560">
            <v>0</v>
          </cell>
          <cell r="AD4560">
            <v>0</v>
          </cell>
          <cell r="AE4560">
            <v>2631.58</v>
          </cell>
          <cell r="AF4560">
            <v>17.54</v>
          </cell>
          <cell r="AG4560">
            <v>17.543866666666666</v>
          </cell>
          <cell r="AH4560">
            <v>17.543866666666666</v>
          </cell>
        </row>
        <row r="4561">
          <cell r="A4561">
            <v>8389</v>
          </cell>
          <cell r="B4561" t="str">
            <v>Стул</v>
          </cell>
          <cell r="C4561">
            <v>8</v>
          </cell>
          <cell r="D4561" t="str">
            <v>13</v>
          </cell>
          <cell r="E4561" t="str">
            <v>24.09.07</v>
          </cell>
          <cell r="F4561" t="str">
            <v/>
          </cell>
          <cell r="G4561" t="str">
            <v xml:space="preserve">  .  .</v>
          </cell>
          <cell r="H4561">
            <v>2631.58</v>
          </cell>
          <cell r="I4561">
            <v>0</v>
          </cell>
          <cell r="J4561">
            <v>0</v>
          </cell>
          <cell r="K4561">
            <v>2631.58</v>
          </cell>
          <cell r="L4561">
            <v>0</v>
          </cell>
          <cell r="M4561">
            <v>17.54</v>
          </cell>
          <cell r="N4561">
            <v>17.54</v>
          </cell>
          <cell r="O4561">
            <v>17.54</v>
          </cell>
          <cell r="P4561">
            <v>2614.04</v>
          </cell>
          <cell r="Q4561">
            <v>13.16</v>
          </cell>
          <cell r="R4561">
            <v>125</v>
          </cell>
          <cell r="S4561">
            <v>935</v>
          </cell>
          <cell r="T4561" t="str">
            <v>Амортизация (канализация)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2614.04</v>
          </cell>
          <cell r="AB4561">
            <v>1</v>
          </cell>
          <cell r="AC4561">
            <v>0</v>
          </cell>
          <cell r="AD4561">
            <v>0</v>
          </cell>
          <cell r="AE4561">
            <v>2631.58</v>
          </cell>
          <cell r="AF4561">
            <v>17.54</v>
          </cell>
          <cell r="AG4561">
            <v>17.543866666666666</v>
          </cell>
          <cell r="AH4561">
            <v>17.543866666666666</v>
          </cell>
        </row>
        <row r="4562">
          <cell r="A4562">
            <v>8390</v>
          </cell>
          <cell r="B4562" t="str">
            <v>Стул</v>
          </cell>
          <cell r="C4562">
            <v>8</v>
          </cell>
          <cell r="D4562" t="str">
            <v>13</v>
          </cell>
          <cell r="E4562" t="str">
            <v>24.09.07</v>
          </cell>
          <cell r="F4562" t="str">
            <v/>
          </cell>
          <cell r="G4562" t="str">
            <v xml:space="preserve">  .  .</v>
          </cell>
          <cell r="H4562">
            <v>2631.58</v>
          </cell>
          <cell r="I4562">
            <v>0</v>
          </cell>
          <cell r="J4562">
            <v>0</v>
          </cell>
          <cell r="K4562">
            <v>2631.58</v>
          </cell>
          <cell r="L4562">
            <v>0</v>
          </cell>
          <cell r="M4562">
            <v>17.54</v>
          </cell>
          <cell r="N4562">
            <v>17.54</v>
          </cell>
          <cell r="O4562">
            <v>17.54</v>
          </cell>
          <cell r="P4562">
            <v>2614.04</v>
          </cell>
          <cell r="Q4562">
            <v>13.16</v>
          </cell>
          <cell r="R4562">
            <v>125</v>
          </cell>
          <cell r="S4562">
            <v>935</v>
          </cell>
          <cell r="T4562" t="str">
            <v>Амортизация (канализация)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2614.04</v>
          </cell>
          <cell r="AB4562">
            <v>1</v>
          </cell>
          <cell r="AC4562">
            <v>0</v>
          </cell>
          <cell r="AD4562">
            <v>0</v>
          </cell>
          <cell r="AE4562">
            <v>2631.58</v>
          </cell>
          <cell r="AF4562">
            <v>17.54</v>
          </cell>
          <cell r="AG4562">
            <v>17.543866666666666</v>
          </cell>
          <cell r="AH4562">
            <v>17.543866666666666</v>
          </cell>
        </row>
        <row r="4563">
          <cell r="A4563">
            <v>8391</v>
          </cell>
          <cell r="B4563" t="str">
            <v>Стул</v>
          </cell>
          <cell r="C4563">
            <v>8</v>
          </cell>
          <cell r="D4563" t="str">
            <v>13</v>
          </cell>
          <cell r="E4563" t="str">
            <v>24.09.07</v>
          </cell>
          <cell r="F4563" t="str">
            <v/>
          </cell>
          <cell r="G4563" t="str">
            <v xml:space="preserve">  .  .</v>
          </cell>
          <cell r="H4563">
            <v>2631.58</v>
          </cell>
          <cell r="I4563">
            <v>0</v>
          </cell>
          <cell r="J4563">
            <v>0</v>
          </cell>
          <cell r="K4563">
            <v>2631.58</v>
          </cell>
          <cell r="L4563">
            <v>0</v>
          </cell>
          <cell r="M4563">
            <v>17.54</v>
          </cell>
          <cell r="N4563">
            <v>17.54</v>
          </cell>
          <cell r="O4563">
            <v>17.54</v>
          </cell>
          <cell r="P4563">
            <v>2614.04</v>
          </cell>
          <cell r="Q4563">
            <v>13.16</v>
          </cell>
          <cell r="R4563">
            <v>125</v>
          </cell>
          <cell r="S4563">
            <v>935</v>
          </cell>
          <cell r="T4563" t="str">
            <v>Амортизация (канализация)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2614.04</v>
          </cell>
          <cell r="AB4563">
            <v>1</v>
          </cell>
          <cell r="AC4563">
            <v>0</v>
          </cell>
          <cell r="AD4563">
            <v>0</v>
          </cell>
          <cell r="AE4563">
            <v>2631.58</v>
          </cell>
          <cell r="AF4563">
            <v>17.54</v>
          </cell>
          <cell r="AG4563">
            <v>17.543866666666666</v>
          </cell>
          <cell r="AH4563">
            <v>17.543866666666666</v>
          </cell>
        </row>
        <row r="4564">
          <cell r="A4564">
            <v>8392</v>
          </cell>
          <cell r="B4564" t="str">
            <v>Стул</v>
          </cell>
          <cell r="C4564">
            <v>8</v>
          </cell>
          <cell r="D4564" t="str">
            <v>13</v>
          </cell>
          <cell r="E4564" t="str">
            <v>24.09.07</v>
          </cell>
          <cell r="F4564" t="str">
            <v/>
          </cell>
          <cell r="G4564" t="str">
            <v xml:space="preserve">  .  .</v>
          </cell>
          <cell r="H4564">
            <v>2631.58</v>
          </cell>
          <cell r="I4564">
            <v>0</v>
          </cell>
          <cell r="J4564">
            <v>0</v>
          </cell>
          <cell r="K4564">
            <v>2631.58</v>
          </cell>
          <cell r="L4564">
            <v>0</v>
          </cell>
          <cell r="M4564">
            <v>17.54</v>
          </cell>
          <cell r="N4564">
            <v>17.54</v>
          </cell>
          <cell r="O4564">
            <v>17.54</v>
          </cell>
          <cell r="P4564">
            <v>2614.04</v>
          </cell>
          <cell r="Q4564">
            <v>13.16</v>
          </cell>
          <cell r="R4564">
            <v>125</v>
          </cell>
          <cell r="S4564">
            <v>935</v>
          </cell>
          <cell r="T4564" t="str">
            <v>Амортизация (канализация)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2614.04</v>
          </cell>
          <cell r="AB4564">
            <v>1</v>
          </cell>
          <cell r="AC4564">
            <v>0</v>
          </cell>
          <cell r="AD4564">
            <v>0</v>
          </cell>
          <cell r="AE4564">
            <v>2631.58</v>
          </cell>
          <cell r="AF4564">
            <v>17.54</v>
          </cell>
          <cell r="AG4564">
            <v>17.543866666666666</v>
          </cell>
          <cell r="AH4564">
            <v>17.543866666666666</v>
          </cell>
        </row>
        <row r="4565">
          <cell r="A4565">
            <v>8393</v>
          </cell>
          <cell r="B4565" t="str">
            <v>Стул</v>
          </cell>
          <cell r="C4565">
            <v>8</v>
          </cell>
          <cell r="D4565" t="str">
            <v>13</v>
          </cell>
          <cell r="E4565" t="str">
            <v>24.09.07</v>
          </cell>
          <cell r="F4565" t="str">
            <v/>
          </cell>
          <cell r="G4565" t="str">
            <v xml:space="preserve">  .  .</v>
          </cell>
          <cell r="H4565">
            <v>2631.58</v>
          </cell>
          <cell r="I4565">
            <v>0</v>
          </cell>
          <cell r="J4565">
            <v>0</v>
          </cell>
          <cell r="K4565">
            <v>2631.58</v>
          </cell>
          <cell r="L4565">
            <v>0</v>
          </cell>
          <cell r="M4565">
            <v>17.54</v>
          </cell>
          <cell r="N4565">
            <v>17.54</v>
          </cell>
          <cell r="O4565">
            <v>17.54</v>
          </cell>
          <cell r="P4565">
            <v>2614.04</v>
          </cell>
          <cell r="Q4565">
            <v>13.16</v>
          </cell>
          <cell r="R4565">
            <v>125</v>
          </cell>
          <cell r="S4565">
            <v>935</v>
          </cell>
          <cell r="T4565" t="str">
            <v>Амортизация Очистка сточной жидкости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2614.04</v>
          </cell>
          <cell r="AB4565">
            <v>1</v>
          </cell>
          <cell r="AC4565">
            <v>0</v>
          </cell>
          <cell r="AD4565">
            <v>0</v>
          </cell>
          <cell r="AE4565">
            <v>2631.58</v>
          </cell>
          <cell r="AF4565">
            <v>17.54</v>
          </cell>
          <cell r="AG4565">
            <v>17.543866666666666</v>
          </cell>
          <cell r="AH4565">
            <v>17.543866666666666</v>
          </cell>
        </row>
        <row r="4566">
          <cell r="A4566">
            <v>8394</v>
          </cell>
          <cell r="B4566" t="str">
            <v>Стул</v>
          </cell>
          <cell r="C4566">
            <v>8</v>
          </cell>
          <cell r="D4566" t="str">
            <v>13</v>
          </cell>
          <cell r="E4566" t="str">
            <v>24.09.07</v>
          </cell>
          <cell r="F4566" t="str">
            <v/>
          </cell>
          <cell r="G4566" t="str">
            <v xml:space="preserve">  .  .</v>
          </cell>
          <cell r="H4566">
            <v>2631.58</v>
          </cell>
          <cell r="I4566">
            <v>0</v>
          </cell>
          <cell r="J4566">
            <v>0</v>
          </cell>
          <cell r="K4566">
            <v>2631.58</v>
          </cell>
          <cell r="L4566">
            <v>0</v>
          </cell>
          <cell r="M4566">
            <v>17.54</v>
          </cell>
          <cell r="N4566">
            <v>17.54</v>
          </cell>
          <cell r="O4566">
            <v>17.54</v>
          </cell>
          <cell r="P4566">
            <v>2614.04</v>
          </cell>
          <cell r="Q4566">
            <v>13.16</v>
          </cell>
          <cell r="R4566">
            <v>125</v>
          </cell>
          <cell r="S4566">
            <v>935</v>
          </cell>
          <cell r="T4566" t="str">
            <v>Амортизация Очистка сточной жидкости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2614.04</v>
          </cell>
          <cell r="AB4566">
            <v>1</v>
          </cell>
          <cell r="AC4566">
            <v>0</v>
          </cell>
          <cell r="AD4566">
            <v>0</v>
          </cell>
          <cell r="AE4566">
            <v>2631.58</v>
          </cell>
          <cell r="AF4566">
            <v>17.54</v>
          </cell>
          <cell r="AG4566">
            <v>17.543866666666666</v>
          </cell>
          <cell r="AH4566">
            <v>17.543866666666666</v>
          </cell>
        </row>
        <row r="4567">
          <cell r="A4567">
            <v>8395</v>
          </cell>
          <cell r="B4567" t="str">
            <v>Стул</v>
          </cell>
          <cell r="C4567">
            <v>8</v>
          </cell>
          <cell r="D4567" t="str">
            <v>13</v>
          </cell>
          <cell r="E4567" t="str">
            <v>24.09.07</v>
          </cell>
          <cell r="F4567" t="str">
            <v/>
          </cell>
          <cell r="G4567" t="str">
            <v xml:space="preserve">  .  .</v>
          </cell>
          <cell r="H4567">
            <v>2631.57</v>
          </cell>
          <cell r="I4567">
            <v>0</v>
          </cell>
          <cell r="J4567">
            <v>0</v>
          </cell>
          <cell r="K4567">
            <v>2631.57</v>
          </cell>
          <cell r="L4567">
            <v>0</v>
          </cell>
          <cell r="M4567">
            <v>17.54</v>
          </cell>
          <cell r="N4567">
            <v>17.54</v>
          </cell>
          <cell r="O4567">
            <v>17.54</v>
          </cell>
          <cell r="P4567">
            <v>2614.0300000000002</v>
          </cell>
          <cell r="Q4567">
            <v>13.16</v>
          </cell>
          <cell r="R4567">
            <v>125</v>
          </cell>
          <cell r="S4567">
            <v>935</v>
          </cell>
          <cell r="T4567" t="str">
            <v>Амортизация Очистка сточной жидкости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2614.0300000000002</v>
          </cell>
          <cell r="AB4567">
            <v>1</v>
          </cell>
          <cell r="AC4567">
            <v>0</v>
          </cell>
          <cell r="AD4567">
            <v>0</v>
          </cell>
          <cell r="AE4567">
            <v>2631.57</v>
          </cell>
          <cell r="AF4567">
            <v>17.54</v>
          </cell>
          <cell r="AG4567">
            <v>17.543800000000001</v>
          </cell>
          <cell r="AH4567">
            <v>17.543800000000001</v>
          </cell>
        </row>
        <row r="4568">
          <cell r="A4568">
            <v>8396</v>
          </cell>
          <cell r="B4568" t="str">
            <v>Стул</v>
          </cell>
          <cell r="C4568">
            <v>8</v>
          </cell>
          <cell r="D4568" t="str">
            <v>13</v>
          </cell>
          <cell r="E4568" t="str">
            <v>24.09.07</v>
          </cell>
          <cell r="F4568" t="str">
            <v/>
          </cell>
          <cell r="G4568" t="str">
            <v xml:space="preserve">  .  .</v>
          </cell>
          <cell r="H4568">
            <v>2631.57</v>
          </cell>
          <cell r="I4568">
            <v>0</v>
          </cell>
          <cell r="J4568">
            <v>0</v>
          </cell>
          <cell r="K4568">
            <v>2631.57</v>
          </cell>
          <cell r="L4568">
            <v>0</v>
          </cell>
          <cell r="M4568">
            <v>17.54</v>
          </cell>
          <cell r="N4568">
            <v>17.54</v>
          </cell>
          <cell r="O4568">
            <v>17.54</v>
          </cell>
          <cell r="P4568">
            <v>2614.0300000000002</v>
          </cell>
          <cell r="Q4568">
            <v>13.16</v>
          </cell>
          <cell r="R4568">
            <v>125</v>
          </cell>
          <cell r="S4568">
            <v>935</v>
          </cell>
          <cell r="T4568" t="str">
            <v>Амортизация Очистка сточной жидкости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2614.0300000000002</v>
          </cell>
          <cell r="AB4568">
            <v>1</v>
          </cell>
          <cell r="AC4568">
            <v>0</v>
          </cell>
          <cell r="AD4568">
            <v>0</v>
          </cell>
          <cell r="AE4568">
            <v>2631.57</v>
          </cell>
          <cell r="AF4568">
            <v>17.54</v>
          </cell>
          <cell r="AG4568">
            <v>17.543800000000001</v>
          </cell>
          <cell r="AH4568">
            <v>17.543800000000001</v>
          </cell>
        </row>
        <row r="4569">
          <cell r="A4569">
            <v>8397</v>
          </cell>
          <cell r="B4569" t="str">
            <v>Стул</v>
          </cell>
          <cell r="C4569">
            <v>8</v>
          </cell>
          <cell r="D4569" t="str">
            <v>13</v>
          </cell>
          <cell r="E4569" t="str">
            <v>24.09.07</v>
          </cell>
          <cell r="F4569" t="str">
            <v/>
          </cell>
          <cell r="G4569" t="str">
            <v xml:space="preserve">  .  .</v>
          </cell>
          <cell r="H4569">
            <v>2631.57</v>
          </cell>
          <cell r="I4569">
            <v>0</v>
          </cell>
          <cell r="J4569">
            <v>0</v>
          </cell>
          <cell r="K4569">
            <v>2631.57</v>
          </cell>
          <cell r="L4569">
            <v>0</v>
          </cell>
          <cell r="M4569">
            <v>17.54</v>
          </cell>
          <cell r="N4569">
            <v>17.54</v>
          </cell>
          <cell r="O4569">
            <v>17.54</v>
          </cell>
          <cell r="P4569">
            <v>2614.0300000000002</v>
          </cell>
          <cell r="Q4569">
            <v>13.16</v>
          </cell>
          <cell r="R4569">
            <v>125</v>
          </cell>
          <cell r="S4569">
            <v>935</v>
          </cell>
          <cell r="T4569" t="str">
            <v>Амортизация Очистка сточной жидкости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2614.0300000000002</v>
          </cell>
          <cell r="AB4569">
            <v>1</v>
          </cell>
          <cell r="AC4569">
            <v>0</v>
          </cell>
          <cell r="AD4569">
            <v>0</v>
          </cell>
          <cell r="AE4569">
            <v>2631.57</v>
          </cell>
          <cell r="AF4569">
            <v>17.54</v>
          </cell>
          <cell r="AG4569">
            <v>17.543800000000001</v>
          </cell>
          <cell r="AH4569">
            <v>17.543800000000001</v>
          </cell>
        </row>
        <row r="4570">
          <cell r="A4570">
            <v>8398</v>
          </cell>
          <cell r="B4570" t="str">
            <v>Комплект мягкой мебели "Джина"</v>
          </cell>
          <cell r="C4570">
            <v>8</v>
          </cell>
          <cell r="D4570" t="str">
            <v>13</v>
          </cell>
          <cell r="E4570" t="str">
            <v>24.09.07</v>
          </cell>
          <cell r="F4570" t="str">
            <v/>
          </cell>
          <cell r="G4570" t="str">
            <v xml:space="preserve">  .  .</v>
          </cell>
          <cell r="H4570">
            <v>69000</v>
          </cell>
          <cell r="I4570">
            <v>0</v>
          </cell>
          <cell r="J4570">
            <v>0</v>
          </cell>
          <cell r="K4570">
            <v>69000</v>
          </cell>
          <cell r="L4570">
            <v>0</v>
          </cell>
          <cell r="M4570">
            <v>460</v>
          </cell>
          <cell r="N4570">
            <v>460</v>
          </cell>
          <cell r="O4570">
            <v>460</v>
          </cell>
          <cell r="P4570">
            <v>68540</v>
          </cell>
          <cell r="Q4570">
            <v>345</v>
          </cell>
          <cell r="R4570">
            <v>125</v>
          </cell>
          <cell r="S4570">
            <v>821.1</v>
          </cell>
          <cell r="T4570" t="str">
            <v>Амортизация Водопровод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68540</v>
          </cell>
          <cell r="AB4570">
            <v>1</v>
          </cell>
          <cell r="AC4570">
            <v>0</v>
          </cell>
          <cell r="AD4570">
            <v>0</v>
          </cell>
          <cell r="AE4570">
            <v>69000</v>
          </cell>
          <cell r="AF4570">
            <v>460</v>
          </cell>
          <cell r="AG4570">
            <v>460</v>
          </cell>
          <cell r="AH4570">
            <v>460</v>
          </cell>
        </row>
        <row r="4571">
          <cell r="A4571">
            <v>8399</v>
          </cell>
          <cell r="B4571" t="str">
            <v>Компьютер в комплекте</v>
          </cell>
          <cell r="C4571">
            <v>30</v>
          </cell>
          <cell r="D4571" t="str">
            <v>3</v>
          </cell>
          <cell r="E4571" t="str">
            <v>26.09.07</v>
          </cell>
          <cell r="F4571" t="str">
            <v/>
          </cell>
          <cell r="G4571" t="str">
            <v xml:space="preserve">  .  .</v>
          </cell>
          <cell r="H4571">
            <v>76105.259999999995</v>
          </cell>
          <cell r="I4571">
            <v>0</v>
          </cell>
          <cell r="J4571">
            <v>0</v>
          </cell>
          <cell r="K4571">
            <v>76105.259999999995</v>
          </cell>
          <cell r="L4571">
            <v>0</v>
          </cell>
          <cell r="M4571">
            <v>1902.63</v>
          </cell>
          <cell r="N4571">
            <v>1902.63</v>
          </cell>
          <cell r="O4571">
            <v>1902.63</v>
          </cell>
          <cell r="P4571">
            <v>74202.63</v>
          </cell>
          <cell r="Q4571">
            <v>380.53</v>
          </cell>
          <cell r="R4571">
            <v>123</v>
          </cell>
          <cell r="S4571">
            <v>821.1</v>
          </cell>
          <cell r="T4571" t="str">
            <v>амортизация (канализация)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74202.63</v>
          </cell>
          <cell r="AB4571">
            <v>1</v>
          </cell>
          <cell r="AC4571">
            <v>0</v>
          </cell>
          <cell r="AD4571">
            <v>0</v>
          </cell>
          <cell r="AE4571">
            <v>76105.259999999995</v>
          </cell>
          <cell r="AF4571">
            <v>1902.63</v>
          </cell>
          <cell r="AG4571">
            <v>1902.6314999999997</v>
          </cell>
          <cell r="AH4571">
            <v>1902.6314999999997</v>
          </cell>
        </row>
        <row r="4572">
          <cell r="A4572">
            <v>8400</v>
          </cell>
          <cell r="B4572" t="str">
            <v>Холодильник Бирюса 146</v>
          </cell>
          <cell r="C4572">
            <v>15</v>
          </cell>
          <cell r="D4572" t="str">
            <v>7</v>
          </cell>
          <cell r="E4572" t="str">
            <v>26.09.07</v>
          </cell>
          <cell r="F4572" t="str">
            <v/>
          </cell>
          <cell r="G4572" t="str">
            <v xml:space="preserve">  .  .</v>
          </cell>
          <cell r="H4572">
            <v>42750</v>
          </cell>
          <cell r="I4572">
            <v>0</v>
          </cell>
          <cell r="J4572">
            <v>0</v>
          </cell>
          <cell r="K4572">
            <v>42750</v>
          </cell>
          <cell r="L4572">
            <v>0</v>
          </cell>
          <cell r="M4572">
            <v>534.38</v>
          </cell>
          <cell r="N4572">
            <v>534.38</v>
          </cell>
          <cell r="O4572">
            <v>534.38</v>
          </cell>
          <cell r="P4572">
            <v>42215.62</v>
          </cell>
          <cell r="Q4572">
            <v>213.75</v>
          </cell>
          <cell r="R4572">
            <v>123</v>
          </cell>
          <cell r="S4572">
            <v>821.3</v>
          </cell>
          <cell r="T4572" t="str">
            <v>За счет прибыли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42215.62</v>
          </cell>
          <cell r="AB4572">
            <v>1</v>
          </cell>
          <cell r="AC4572">
            <v>0</v>
          </cell>
          <cell r="AD4572">
            <v>0</v>
          </cell>
          <cell r="AE4572">
            <v>42750</v>
          </cell>
          <cell r="AF4572">
            <v>534.38</v>
          </cell>
          <cell r="AG4572">
            <v>534.375</v>
          </cell>
          <cell r="AH4572">
            <v>534.375</v>
          </cell>
        </row>
        <row r="4573">
          <cell r="A4573">
            <v>8401</v>
          </cell>
          <cell r="B4573" t="str">
            <v>Принтер HP LaserJet 1018</v>
          </cell>
          <cell r="C4573">
            <v>14.3</v>
          </cell>
          <cell r="D4573" t="str">
            <v>7</v>
          </cell>
          <cell r="E4573" t="str">
            <v>10.10.07</v>
          </cell>
          <cell r="F4573" t="str">
            <v>А4, 12ppm, 600x600dpi, 2Mb, USB, tray 150 page</v>
          </cell>
          <cell r="G4573" t="str">
            <v xml:space="preserve">  .  .</v>
          </cell>
          <cell r="H4573">
            <v>12761.4</v>
          </cell>
          <cell r="I4573">
            <v>12761.4</v>
          </cell>
          <cell r="J4573">
            <v>0</v>
          </cell>
          <cell r="K4573">
            <v>12761.4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12761.4</v>
          </cell>
          <cell r="Q4573">
            <v>63.81</v>
          </cell>
          <cell r="R4573">
            <v>123</v>
          </cell>
          <cell r="S4573">
            <v>821.1</v>
          </cell>
          <cell r="T4573" t="str">
            <v>Амортизация Водопровод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12761.4</v>
          </cell>
          <cell r="AB4573">
            <v>1</v>
          </cell>
          <cell r="AC4573">
            <v>0</v>
          </cell>
          <cell r="AD4573">
            <v>0</v>
          </cell>
          <cell r="AE4573">
            <v>12761.4</v>
          </cell>
          <cell r="AF4573">
            <v>0</v>
          </cell>
          <cell r="AG4573">
            <v>152.07334999999998</v>
          </cell>
          <cell r="AH4573">
            <v>152.07334999999998</v>
          </cell>
        </row>
        <row r="4574">
          <cell r="A4574">
            <v>8402</v>
          </cell>
          <cell r="B4574" t="str">
            <v>Компьютер в комплекте</v>
          </cell>
          <cell r="C4574">
            <v>30</v>
          </cell>
          <cell r="D4574" t="str">
            <v>3</v>
          </cell>
          <cell r="E4574" t="str">
            <v>10.10.07</v>
          </cell>
          <cell r="F4574" t="str">
            <v/>
          </cell>
          <cell r="G4574" t="str">
            <v xml:space="preserve">  .  .</v>
          </cell>
          <cell r="H4574">
            <v>77125.440000000002</v>
          </cell>
          <cell r="I4574">
            <v>77125.440000000002</v>
          </cell>
          <cell r="J4574">
            <v>0</v>
          </cell>
          <cell r="K4574">
            <v>77125.440000000002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77125.440000000002</v>
          </cell>
          <cell r="Q4574">
            <v>385.63</v>
          </cell>
          <cell r="R4574">
            <v>123</v>
          </cell>
          <cell r="S4574">
            <v>821.1</v>
          </cell>
          <cell r="T4574" t="str">
            <v>амортизация (канализация)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77125.440000000002</v>
          </cell>
          <cell r="AB4574">
            <v>1</v>
          </cell>
          <cell r="AC4574">
            <v>0</v>
          </cell>
          <cell r="AD4574">
            <v>0</v>
          </cell>
          <cell r="AE4574">
            <v>77125.440000000002</v>
          </cell>
          <cell r="AF4574">
            <v>0</v>
          </cell>
          <cell r="AG4574">
            <v>1928.1360000000002</v>
          </cell>
          <cell r="AH4574">
            <v>1928.1360000000002</v>
          </cell>
        </row>
        <row r="4575">
          <cell r="A4575">
            <v>8403</v>
          </cell>
          <cell r="B4575" t="str">
            <v>Телефон Panasonic KX-TS 2350RU</v>
          </cell>
          <cell r="C4575">
            <v>15</v>
          </cell>
          <cell r="D4575" t="str">
            <v>7</v>
          </cell>
          <cell r="E4575" t="str">
            <v>19.10.07</v>
          </cell>
          <cell r="F4575" t="str">
            <v/>
          </cell>
          <cell r="G4575" t="str">
            <v xml:space="preserve">  .  .</v>
          </cell>
          <cell r="H4575">
            <v>1578.95</v>
          </cell>
          <cell r="I4575">
            <v>1578.95</v>
          </cell>
          <cell r="J4575">
            <v>0</v>
          </cell>
          <cell r="K4575">
            <v>1578.95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1578.95</v>
          </cell>
          <cell r="Q4575">
            <v>7.89</v>
          </cell>
          <cell r="R4575">
            <v>123</v>
          </cell>
          <cell r="S4575">
            <v>821.1</v>
          </cell>
          <cell r="T4575" t="str">
            <v>Амортизация Водопровод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1578.95</v>
          </cell>
          <cell r="AB4575">
            <v>1</v>
          </cell>
          <cell r="AC4575">
            <v>0</v>
          </cell>
          <cell r="AD4575">
            <v>0</v>
          </cell>
          <cell r="AE4575">
            <v>1578.95</v>
          </cell>
          <cell r="AF4575">
            <v>0</v>
          </cell>
          <cell r="AG4575">
            <v>19.736875000000001</v>
          </cell>
          <cell r="AH4575">
            <v>19.736875000000001</v>
          </cell>
        </row>
        <row r="4576">
          <cell r="A4576">
            <v>8404</v>
          </cell>
          <cell r="B4576" t="str">
            <v>Телефон Panasonic KX-TS 2350RU</v>
          </cell>
          <cell r="C4576">
            <v>15</v>
          </cell>
          <cell r="D4576" t="str">
            <v>7</v>
          </cell>
          <cell r="E4576" t="str">
            <v>19.10.07</v>
          </cell>
          <cell r="F4576" t="str">
            <v/>
          </cell>
          <cell r="G4576" t="str">
            <v xml:space="preserve">  .  .</v>
          </cell>
          <cell r="H4576">
            <v>1578.95</v>
          </cell>
          <cell r="I4576">
            <v>1578.95</v>
          </cell>
          <cell r="J4576">
            <v>0</v>
          </cell>
          <cell r="K4576">
            <v>1578.95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1578.95</v>
          </cell>
          <cell r="Q4576">
            <v>7.89</v>
          </cell>
          <cell r="R4576">
            <v>123</v>
          </cell>
          <cell r="S4576">
            <v>821.1</v>
          </cell>
          <cell r="T4576" t="str">
            <v>амортизация (канализация)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1578.95</v>
          </cell>
          <cell r="AB4576">
            <v>1</v>
          </cell>
          <cell r="AC4576">
            <v>0</v>
          </cell>
          <cell r="AD4576">
            <v>0</v>
          </cell>
          <cell r="AE4576">
            <v>1578.95</v>
          </cell>
          <cell r="AF4576">
            <v>0</v>
          </cell>
          <cell r="AG4576">
            <v>19.736875000000001</v>
          </cell>
          <cell r="AH4576">
            <v>19.736875000000001</v>
          </cell>
        </row>
        <row r="4577">
          <cell r="A4577">
            <v>8405</v>
          </cell>
          <cell r="B4577" t="str">
            <v>Телефон Panasonic KX-TS 2350RU</v>
          </cell>
          <cell r="C4577">
            <v>15</v>
          </cell>
          <cell r="D4577" t="str">
            <v>7</v>
          </cell>
          <cell r="E4577" t="str">
            <v>19.10.07</v>
          </cell>
          <cell r="F4577" t="str">
            <v/>
          </cell>
          <cell r="G4577" t="str">
            <v xml:space="preserve">  .  .</v>
          </cell>
          <cell r="H4577">
            <v>1578.94</v>
          </cell>
          <cell r="I4577">
            <v>1578.94</v>
          </cell>
          <cell r="J4577">
            <v>0</v>
          </cell>
          <cell r="K4577">
            <v>1578.94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1578.94</v>
          </cell>
          <cell r="Q4577">
            <v>7.89</v>
          </cell>
          <cell r="R4577">
            <v>123</v>
          </cell>
          <cell r="S4577">
            <v>821.1</v>
          </cell>
          <cell r="T4577" t="str">
            <v>амортизация (канализация)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1578.94</v>
          </cell>
          <cell r="AB4577">
            <v>1</v>
          </cell>
          <cell r="AC4577">
            <v>0</v>
          </cell>
          <cell r="AD4577">
            <v>0</v>
          </cell>
          <cell r="AE4577">
            <v>1578.94</v>
          </cell>
          <cell r="AF4577">
            <v>0</v>
          </cell>
          <cell r="AG4577">
            <v>19.736750000000001</v>
          </cell>
          <cell r="AH4577">
            <v>19.736750000000001</v>
          </cell>
        </row>
        <row r="4578">
          <cell r="A4578">
            <v>8406</v>
          </cell>
          <cell r="B4578" t="str">
            <v>Система теплоучета ДУ 40</v>
          </cell>
          <cell r="C4578">
            <v>15</v>
          </cell>
          <cell r="D4578" t="str">
            <v>7</v>
          </cell>
          <cell r="E4578" t="str">
            <v>22.10.07</v>
          </cell>
          <cell r="F4578" t="str">
            <v>комплект с-но акта комплектации</v>
          </cell>
          <cell r="G4578" t="str">
            <v xml:space="preserve">  .  .</v>
          </cell>
          <cell r="H4578">
            <v>349122.81</v>
          </cell>
          <cell r="I4578">
            <v>349122.81</v>
          </cell>
          <cell r="J4578">
            <v>0</v>
          </cell>
          <cell r="K4578">
            <v>349122.81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349122.81</v>
          </cell>
          <cell r="Q4578">
            <v>1745.61</v>
          </cell>
          <cell r="R4578">
            <v>123</v>
          </cell>
          <cell r="S4578">
            <v>935</v>
          </cell>
          <cell r="T4578" t="str">
            <v>Амортизация Подъем воды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349122.81</v>
          </cell>
          <cell r="AB4578">
            <v>1</v>
          </cell>
          <cell r="AC4578">
            <v>0</v>
          </cell>
          <cell r="AD4578">
            <v>0</v>
          </cell>
          <cell r="AE4578">
            <v>349122.81</v>
          </cell>
          <cell r="AF4578">
            <v>0</v>
          </cell>
          <cell r="AG4578">
            <v>4364.0351250000003</v>
          </cell>
          <cell r="AH4578">
            <v>4364.0351250000003</v>
          </cell>
        </row>
        <row r="4579">
          <cell r="A4579">
            <v>8407</v>
          </cell>
          <cell r="B4579" t="str">
            <v>Насос Андижанец</v>
          </cell>
          <cell r="C4579">
            <v>15</v>
          </cell>
          <cell r="D4579" t="str">
            <v>7</v>
          </cell>
          <cell r="E4579" t="str">
            <v>24.10.07</v>
          </cell>
          <cell r="F4579" t="str">
            <v/>
          </cell>
          <cell r="G4579" t="str">
            <v xml:space="preserve">  .  .</v>
          </cell>
          <cell r="H4579">
            <v>129385.96</v>
          </cell>
          <cell r="I4579">
            <v>129385.96</v>
          </cell>
          <cell r="J4579">
            <v>0</v>
          </cell>
          <cell r="K4579">
            <v>129385.96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129385.96</v>
          </cell>
          <cell r="Q4579">
            <v>646.92999999999995</v>
          </cell>
          <cell r="R4579">
            <v>123</v>
          </cell>
          <cell r="S4579">
            <v>935</v>
          </cell>
          <cell r="T4579" t="str">
            <v>Амортизация (водопровод)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129385.96</v>
          </cell>
          <cell r="AB4579">
            <v>1</v>
          </cell>
          <cell r="AC4579">
            <v>0</v>
          </cell>
          <cell r="AD4579">
            <v>0</v>
          </cell>
          <cell r="AE4579">
            <v>129385.96</v>
          </cell>
          <cell r="AF4579">
            <v>0</v>
          </cell>
          <cell r="AG4579">
            <v>1617.3244999999999</v>
          </cell>
          <cell r="AH4579">
            <v>1617.3244999999999</v>
          </cell>
        </row>
        <row r="4580">
          <cell r="A4580">
            <v>8408</v>
          </cell>
          <cell r="B4580" t="str">
            <v>Насос Андижанец</v>
          </cell>
          <cell r="C4580">
            <v>15</v>
          </cell>
          <cell r="D4580" t="str">
            <v>7</v>
          </cell>
          <cell r="E4580" t="str">
            <v>24.10.07</v>
          </cell>
          <cell r="F4580" t="str">
            <v/>
          </cell>
          <cell r="G4580" t="str">
            <v xml:space="preserve">  .  .</v>
          </cell>
          <cell r="H4580">
            <v>128535.09</v>
          </cell>
          <cell r="I4580">
            <v>128535.09</v>
          </cell>
          <cell r="J4580">
            <v>0</v>
          </cell>
          <cell r="K4580">
            <v>128535.09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128535.09</v>
          </cell>
          <cell r="Q4580">
            <v>642.67999999999995</v>
          </cell>
          <cell r="R4580">
            <v>123</v>
          </cell>
          <cell r="S4580">
            <v>935</v>
          </cell>
          <cell r="T4580" t="str">
            <v>Амортизация (водопровод)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128535.09</v>
          </cell>
          <cell r="AB4580">
            <v>1</v>
          </cell>
          <cell r="AC4580">
            <v>0</v>
          </cell>
          <cell r="AD4580">
            <v>0</v>
          </cell>
          <cell r="AE4580">
            <v>128535.09</v>
          </cell>
          <cell r="AF4580">
            <v>0</v>
          </cell>
          <cell r="AG4580">
            <v>1606.6886249999998</v>
          </cell>
          <cell r="AH4580">
            <v>1606.6886249999998</v>
          </cell>
        </row>
        <row r="4581">
          <cell r="A4581">
            <v>8409</v>
          </cell>
          <cell r="B4581" t="str">
            <v>Калькулятор Citycal CT 3666 12 раз</v>
          </cell>
          <cell r="C4581">
            <v>25</v>
          </cell>
          <cell r="D4581" t="str">
            <v>4</v>
          </cell>
          <cell r="E4581" t="str">
            <v>28.10.07</v>
          </cell>
          <cell r="F4581" t="str">
            <v/>
          </cell>
          <cell r="G4581" t="str">
            <v xml:space="preserve">  .  .</v>
          </cell>
          <cell r="H4581">
            <v>1184.21</v>
          </cell>
          <cell r="I4581">
            <v>1184.21</v>
          </cell>
          <cell r="J4581">
            <v>0</v>
          </cell>
          <cell r="K4581">
            <v>1184.21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1184.21</v>
          </cell>
          <cell r="Q4581">
            <v>5.92</v>
          </cell>
          <cell r="R4581">
            <v>125</v>
          </cell>
          <cell r="S4581">
            <v>821.1</v>
          </cell>
          <cell r="T4581" t="str">
            <v>Амортизация Водопровод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1184.21</v>
          </cell>
          <cell r="AB4581">
            <v>1</v>
          </cell>
          <cell r="AC4581">
            <v>0</v>
          </cell>
          <cell r="AD4581">
            <v>0</v>
          </cell>
          <cell r="AE4581">
            <v>1184.21</v>
          </cell>
          <cell r="AF4581">
            <v>0</v>
          </cell>
          <cell r="AG4581">
            <v>24.671041666666667</v>
          </cell>
          <cell r="AH4581">
            <v>24.671041666666667</v>
          </cell>
        </row>
        <row r="4582">
          <cell r="A4582">
            <v>8410</v>
          </cell>
          <cell r="B4582" t="str">
            <v>Калькулятор Citycal CT 3666 12 раз</v>
          </cell>
          <cell r="C4582">
            <v>25</v>
          </cell>
          <cell r="D4582" t="str">
            <v>4</v>
          </cell>
          <cell r="E4582" t="str">
            <v>28.10.07</v>
          </cell>
          <cell r="F4582" t="str">
            <v/>
          </cell>
          <cell r="G4582" t="str">
            <v xml:space="preserve">  .  .</v>
          </cell>
          <cell r="H4582">
            <v>1184.21</v>
          </cell>
          <cell r="I4582">
            <v>1184.21</v>
          </cell>
          <cell r="J4582">
            <v>0</v>
          </cell>
          <cell r="K4582">
            <v>1184.21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1184.21</v>
          </cell>
          <cell r="Q4582">
            <v>5.92</v>
          </cell>
          <cell r="R4582">
            <v>125</v>
          </cell>
          <cell r="S4582">
            <v>821.1</v>
          </cell>
          <cell r="T4582" t="str">
            <v>амортизация (канализация)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1184.21</v>
          </cell>
          <cell r="AB4582">
            <v>1</v>
          </cell>
          <cell r="AC4582">
            <v>0</v>
          </cell>
          <cell r="AD4582">
            <v>0</v>
          </cell>
          <cell r="AE4582">
            <v>1184.21</v>
          </cell>
          <cell r="AF4582">
            <v>0</v>
          </cell>
          <cell r="AG4582">
            <v>24.671041666666667</v>
          </cell>
          <cell r="AH4582">
            <v>24.671041666666667</v>
          </cell>
        </row>
        <row r="4583">
          <cell r="A4583">
            <v>8411</v>
          </cell>
          <cell r="B4583" t="str">
            <v>Стол руководителя</v>
          </cell>
          <cell r="C4583">
            <v>8</v>
          </cell>
          <cell r="D4583" t="str">
            <v>13</v>
          </cell>
          <cell r="E4583" t="str">
            <v>28.10.07</v>
          </cell>
          <cell r="F4583" t="str">
            <v/>
          </cell>
          <cell r="G4583" t="str">
            <v xml:space="preserve">  .  .</v>
          </cell>
          <cell r="H4583">
            <v>22368.42</v>
          </cell>
          <cell r="I4583">
            <v>22368.42</v>
          </cell>
          <cell r="J4583">
            <v>0</v>
          </cell>
          <cell r="K4583">
            <v>22368.42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22368.42</v>
          </cell>
          <cell r="Q4583">
            <v>111.84</v>
          </cell>
          <cell r="R4583">
            <v>125</v>
          </cell>
          <cell r="S4583">
            <v>821.1</v>
          </cell>
          <cell r="T4583" t="str">
            <v>Амортизация Водопровод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22368.42</v>
          </cell>
          <cell r="AB4583">
            <v>1</v>
          </cell>
          <cell r="AC4583">
            <v>0</v>
          </cell>
          <cell r="AD4583">
            <v>0</v>
          </cell>
          <cell r="AE4583">
            <v>22368.42</v>
          </cell>
          <cell r="AF4583">
            <v>0</v>
          </cell>
          <cell r="AG4583">
            <v>149.12279999999998</v>
          </cell>
          <cell r="AH4583">
            <v>149.12279999999998</v>
          </cell>
        </row>
        <row r="4584">
          <cell r="A4584">
            <v>8412</v>
          </cell>
          <cell r="B4584" t="str">
            <v>Стол приставка</v>
          </cell>
          <cell r="C4584">
            <v>8</v>
          </cell>
          <cell r="D4584" t="str">
            <v>13</v>
          </cell>
          <cell r="E4584" t="str">
            <v>28.10.07</v>
          </cell>
          <cell r="F4584" t="str">
            <v/>
          </cell>
          <cell r="G4584" t="str">
            <v xml:space="preserve">  .  .</v>
          </cell>
          <cell r="H4584">
            <v>17425.439999999999</v>
          </cell>
          <cell r="I4584">
            <v>17425.439999999999</v>
          </cell>
          <cell r="J4584">
            <v>0</v>
          </cell>
          <cell r="K4584">
            <v>17425.439999999999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17425.439999999999</v>
          </cell>
          <cell r="Q4584">
            <v>87.13</v>
          </cell>
          <cell r="R4584">
            <v>125</v>
          </cell>
          <cell r="S4584">
            <v>821.1</v>
          </cell>
          <cell r="T4584" t="str">
            <v>амортизация (канализация)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17425.439999999999</v>
          </cell>
          <cell r="AB4584">
            <v>1</v>
          </cell>
          <cell r="AC4584">
            <v>0</v>
          </cell>
          <cell r="AD4584">
            <v>0</v>
          </cell>
          <cell r="AE4584">
            <v>17425.439999999999</v>
          </cell>
          <cell r="AF4584">
            <v>0</v>
          </cell>
          <cell r="AG4584">
            <v>116.16959999999999</v>
          </cell>
          <cell r="AH4584">
            <v>116.16959999999999</v>
          </cell>
        </row>
        <row r="4585">
          <cell r="A4585">
            <v>8413</v>
          </cell>
          <cell r="B4585" t="str">
            <v>Тумба мобильная</v>
          </cell>
          <cell r="C4585">
            <v>8</v>
          </cell>
          <cell r="D4585" t="str">
            <v>13</v>
          </cell>
          <cell r="E4585" t="str">
            <v>28.10.07</v>
          </cell>
          <cell r="F4585" t="str">
            <v/>
          </cell>
          <cell r="G4585" t="str">
            <v xml:space="preserve">  .  .</v>
          </cell>
          <cell r="H4585">
            <v>21929.82</v>
          </cell>
          <cell r="I4585">
            <v>21929.82</v>
          </cell>
          <cell r="J4585">
            <v>0</v>
          </cell>
          <cell r="K4585">
            <v>21929.82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21929.82</v>
          </cell>
          <cell r="Q4585">
            <v>109.65</v>
          </cell>
          <cell r="R4585">
            <v>125</v>
          </cell>
          <cell r="S4585">
            <v>821.1</v>
          </cell>
          <cell r="T4585" t="str">
            <v>Амортизация Водопровод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21929.82</v>
          </cell>
          <cell r="AB4585">
            <v>1</v>
          </cell>
          <cell r="AC4585">
            <v>0</v>
          </cell>
          <cell r="AD4585">
            <v>0</v>
          </cell>
          <cell r="AE4585">
            <v>21929.82</v>
          </cell>
          <cell r="AF4585">
            <v>0</v>
          </cell>
          <cell r="AG4585">
            <v>146.19880000000001</v>
          </cell>
          <cell r="AH4585">
            <v>146.19880000000001</v>
          </cell>
        </row>
        <row r="4586">
          <cell r="A4586">
            <v>8414</v>
          </cell>
          <cell r="B4586" t="str">
            <v>Шкаф для документов</v>
          </cell>
          <cell r="C4586">
            <v>8</v>
          </cell>
          <cell r="D4586" t="str">
            <v>13</v>
          </cell>
          <cell r="E4586" t="str">
            <v>28.10.07</v>
          </cell>
          <cell r="F4586" t="str">
            <v/>
          </cell>
          <cell r="G4586" t="str">
            <v xml:space="preserve">  .  .</v>
          </cell>
          <cell r="H4586">
            <v>15789.47</v>
          </cell>
          <cell r="I4586">
            <v>15789.47</v>
          </cell>
          <cell r="J4586">
            <v>0</v>
          </cell>
          <cell r="K4586">
            <v>15789.47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15789.47</v>
          </cell>
          <cell r="Q4586">
            <v>78.95</v>
          </cell>
          <cell r="R4586">
            <v>125</v>
          </cell>
          <cell r="S4586">
            <v>821.1</v>
          </cell>
          <cell r="T4586" t="str">
            <v>амортизация (канализация)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15789.47</v>
          </cell>
          <cell r="AB4586">
            <v>1</v>
          </cell>
          <cell r="AC4586">
            <v>0</v>
          </cell>
          <cell r="AD4586">
            <v>0</v>
          </cell>
          <cell r="AE4586">
            <v>15789.47</v>
          </cell>
          <cell r="AF4586">
            <v>0</v>
          </cell>
          <cell r="AG4586">
            <v>105.26313333333333</v>
          </cell>
          <cell r="AH4586">
            <v>105.26313333333333</v>
          </cell>
        </row>
        <row r="4587">
          <cell r="A4587">
            <v>8415</v>
          </cell>
          <cell r="B4587" t="str">
            <v>Шкаф для одежды</v>
          </cell>
          <cell r="C4587">
            <v>8</v>
          </cell>
          <cell r="D4587" t="str">
            <v>13</v>
          </cell>
          <cell r="E4587" t="str">
            <v>28.10.07</v>
          </cell>
          <cell r="F4587" t="str">
            <v/>
          </cell>
          <cell r="G4587" t="str">
            <v xml:space="preserve">  .  .</v>
          </cell>
          <cell r="H4587">
            <v>25438.6</v>
          </cell>
          <cell r="I4587">
            <v>25438.6</v>
          </cell>
          <cell r="J4587">
            <v>0</v>
          </cell>
          <cell r="K4587">
            <v>25438.6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25438.6</v>
          </cell>
          <cell r="Q4587">
            <v>127.19</v>
          </cell>
          <cell r="R4587">
            <v>125</v>
          </cell>
          <cell r="S4587">
            <v>821.1</v>
          </cell>
          <cell r="T4587" t="str">
            <v>Амортизация Водопровод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25438.6</v>
          </cell>
          <cell r="AB4587">
            <v>1</v>
          </cell>
          <cell r="AC4587">
            <v>0</v>
          </cell>
          <cell r="AD4587">
            <v>0</v>
          </cell>
          <cell r="AE4587">
            <v>25438.6</v>
          </cell>
          <cell r="AF4587">
            <v>0</v>
          </cell>
          <cell r="AG4587">
            <v>169.59066666666666</v>
          </cell>
          <cell r="AH4587">
            <v>169.59066666666666</v>
          </cell>
        </row>
        <row r="4588">
          <cell r="A4588">
            <v>8416</v>
          </cell>
          <cell r="B4588" t="str">
            <v>Конференц стол</v>
          </cell>
          <cell r="C4588">
            <v>8</v>
          </cell>
          <cell r="D4588" t="str">
            <v>13</v>
          </cell>
          <cell r="E4588" t="str">
            <v>28.10.07</v>
          </cell>
          <cell r="F4588" t="str">
            <v/>
          </cell>
          <cell r="G4588" t="str">
            <v xml:space="preserve">  .  .</v>
          </cell>
          <cell r="H4588">
            <v>35087.72</v>
          </cell>
          <cell r="I4588">
            <v>35087.72</v>
          </cell>
          <cell r="J4588">
            <v>0</v>
          </cell>
          <cell r="K4588">
            <v>35087.72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35087.72</v>
          </cell>
          <cell r="Q4588">
            <v>175.44</v>
          </cell>
          <cell r="R4588">
            <v>125</v>
          </cell>
          <cell r="S4588">
            <v>821.1</v>
          </cell>
          <cell r="T4588" t="str">
            <v>амортизация (канализация)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35087.72</v>
          </cell>
          <cell r="AB4588">
            <v>1</v>
          </cell>
          <cell r="AC4588">
            <v>0</v>
          </cell>
          <cell r="AD4588">
            <v>0</v>
          </cell>
          <cell r="AE4588">
            <v>35087.72</v>
          </cell>
          <cell r="AF4588">
            <v>0</v>
          </cell>
          <cell r="AG4588">
            <v>233.91813333333334</v>
          </cell>
          <cell r="AH4588">
            <v>233.91813333333334</v>
          </cell>
        </row>
        <row r="4589">
          <cell r="A4589">
            <v>8417</v>
          </cell>
          <cell r="B4589" t="str">
            <v>Стул</v>
          </cell>
          <cell r="C4589">
            <v>8</v>
          </cell>
          <cell r="D4589" t="str">
            <v>13</v>
          </cell>
          <cell r="E4589" t="str">
            <v>28.10.07</v>
          </cell>
          <cell r="F4589" t="str">
            <v/>
          </cell>
          <cell r="G4589" t="str">
            <v xml:space="preserve">  .  .</v>
          </cell>
          <cell r="H4589">
            <v>3289.47</v>
          </cell>
          <cell r="I4589">
            <v>3289.47</v>
          </cell>
          <cell r="J4589">
            <v>0</v>
          </cell>
          <cell r="K4589">
            <v>3289.47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3289.47</v>
          </cell>
          <cell r="Q4589">
            <v>16.45</v>
          </cell>
          <cell r="R4589">
            <v>125</v>
          </cell>
          <cell r="S4589">
            <v>821.1</v>
          </cell>
          <cell r="T4589" t="str">
            <v>Амортизация Водопровод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3289.47</v>
          </cell>
          <cell r="AB4589">
            <v>1</v>
          </cell>
          <cell r="AC4589">
            <v>0</v>
          </cell>
          <cell r="AD4589">
            <v>0</v>
          </cell>
          <cell r="AE4589">
            <v>3289.47</v>
          </cell>
          <cell r="AF4589">
            <v>0</v>
          </cell>
          <cell r="AG4589">
            <v>21.9298</v>
          </cell>
          <cell r="AH4589">
            <v>21.9298</v>
          </cell>
        </row>
        <row r="4590">
          <cell r="A4590">
            <v>8418</v>
          </cell>
          <cell r="B4590" t="str">
            <v>Стул</v>
          </cell>
          <cell r="C4590">
            <v>8</v>
          </cell>
          <cell r="D4590" t="str">
            <v>13</v>
          </cell>
          <cell r="E4590" t="str">
            <v>28.10.07</v>
          </cell>
          <cell r="F4590" t="str">
            <v/>
          </cell>
          <cell r="G4590" t="str">
            <v xml:space="preserve">  .  .</v>
          </cell>
          <cell r="H4590">
            <v>3289.47</v>
          </cell>
          <cell r="I4590">
            <v>3289.47</v>
          </cell>
          <cell r="J4590">
            <v>0</v>
          </cell>
          <cell r="K4590">
            <v>3289.47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3289.47</v>
          </cell>
          <cell r="Q4590">
            <v>16.45</v>
          </cell>
          <cell r="R4590">
            <v>125</v>
          </cell>
          <cell r="S4590">
            <v>821.1</v>
          </cell>
          <cell r="T4590" t="str">
            <v>Амортизация Водопровод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3289.47</v>
          </cell>
          <cell r="AB4590">
            <v>1</v>
          </cell>
          <cell r="AC4590">
            <v>0</v>
          </cell>
          <cell r="AD4590">
            <v>0</v>
          </cell>
          <cell r="AE4590">
            <v>3289.47</v>
          </cell>
          <cell r="AF4590">
            <v>0</v>
          </cell>
          <cell r="AG4590">
            <v>21.9298</v>
          </cell>
          <cell r="AH4590">
            <v>21.9298</v>
          </cell>
        </row>
        <row r="4591">
          <cell r="A4591">
            <v>8419</v>
          </cell>
          <cell r="B4591" t="str">
            <v>Стул</v>
          </cell>
          <cell r="C4591">
            <v>8</v>
          </cell>
          <cell r="D4591" t="str">
            <v>13</v>
          </cell>
          <cell r="E4591" t="str">
            <v>28.10.07</v>
          </cell>
          <cell r="F4591" t="str">
            <v/>
          </cell>
          <cell r="G4591" t="str">
            <v xml:space="preserve">  .  .</v>
          </cell>
          <cell r="H4591">
            <v>3289.47</v>
          </cell>
          <cell r="I4591">
            <v>3289.47</v>
          </cell>
          <cell r="J4591">
            <v>0</v>
          </cell>
          <cell r="K4591">
            <v>3289.47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3289.47</v>
          </cell>
          <cell r="Q4591">
            <v>16.45</v>
          </cell>
          <cell r="R4591">
            <v>125</v>
          </cell>
          <cell r="S4591">
            <v>821.1</v>
          </cell>
          <cell r="T4591" t="str">
            <v>Амортизация Водопровод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3289.47</v>
          </cell>
          <cell r="AB4591">
            <v>1</v>
          </cell>
          <cell r="AC4591">
            <v>0</v>
          </cell>
          <cell r="AD4591">
            <v>0</v>
          </cell>
          <cell r="AE4591">
            <v>3289.47</v>
          </cell>
          <cell r="AF4591">
            <v>0</v>
          </cell>
          <cell r="AG4591">
            <v>21.9298</v>
          </cell>
          <cell r="AH4591">
            <v>21.9298</v>
          </cell>
        </row>
        <row r="4592">
          <cell r="A4592">
            <v>8420</v>
          </cell>
          <cell r="B4592" t="str">
            <v>Стул</v>
          </cell>
          <cell r="C4592">
            <v>8</v>
          </cell>
          <cell r="D4592" t="str">
            <v>13</v>
          </cell>
          <cell r="E4592" t="str">
            <v>28.10.07</v>
          </cell>
          <cell r="F4592" t="str">
            <v/>
          </cell>
          <cell r="G4592" t="str">
            <v xml:space="preserve">  .  .</v>
          </cell>
          <cell r="H4592">
            <v>3289.47</v>
          </cell>
          <cell r="I4592">
            <v>3289.47</v>
          </cell>
          <cell r="J4592">
            <v>0</v>
          </cell>
          <cell r="K4592">
            <v>3289.47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3289.47</v>
          </cell>
          <cell r="Q4592">
            <v>16.45</v>
          </cell>
          <cell r="R4592">
            <v>125</v>
          </cell>
          <cell r="S4592">
            <v>821.1</v>
          </cell>
          <cell r="T4592" t="str">
            <v>Амортизация Водопровод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3289.47</v>
          </cell>
          <cell r="AB4592">
            <v>1</v>
          </cell>
          <cell r="AC4592">
            <v>0</v>
          </cell>
          <cell r="AD4592">
            <v>0</v>
          </cell>
          <cell r="AE4592">
            <v>3289.47</v>
          </cell>
          <cell r="AF4592">
            <v>0</v>
          </cell>
          <cell r="AG4592">
            <v>21.9298</v>
          </cell>
          <cell r="AH4592">
            <v>21.9298</v>
          </cell>
        </row>
        <row r="4593">
          <cell r="A4593">
            <v>8421</v>
          </cell>
          <cell r="B4593" t="str">
            <v>Стул</v>
          </cell>
          <cell r="C4593">
            <v>8</v>
          </cell>
          <cell r="D4593" t="str">
            <v>13</v>
          </cell>
          <cell r="E4593" t="str">
            <v>28.10.07</v>
          </cell>
          <cell r="F4593" t="str">
            <v/>
          </cell>
          <cell r="G4593" t="str">
            <v xml:space="preserve">  .  .</v>
          </cell>
          <cell r="H4593">
            <v>3289.47</v>
          </cell>
          <cell r="I4593">
            <v>3289.47</v>
          </cell>
          <cell r="J4593">
            <v>0</v>
          </cell>
          <cell r="K4593">
            <v>3289.47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3289.47</v>
          </cell>
          <cell r="Q4593">
            <v>16.45</v>
          </cell>
          <cell r="R4593">
            <v>125</v>
          </cell>
          <cell r="S4593">
            <v>821.1</v>
          </cell>
          <cell r="T4593" t="str">
            <v>амортизация (канализация)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3289.47</v>
          </cell>
          <cell r="AB4593">
            <v>1</v>
          </cell>
          <cell r="AC4593">
            <v>0</v>
          </cell>
          <cell r="AD4593">
            <v>0</v>
          </cell>
          <cell r="AE4593">
            <v>3289.47</v>
          </cell>
          <cell r="AF4593">
            <v>0</v>
          </cell>
          <cell r="AG4593">
            <v>21.9298</v>
          </cell>
          <cell r="AH4593">
            <v>21.9298</v>
          </cell>
        </row>
        <row r="4594">
          <cell r="A4594">
            <v>8422</v>
          </cell>
          <cell r="B4594" t="str">
            <v>Стул</v>
          </cell>
          <cell r="C4594">
            <v>8</v>
          </cell>
          <cell r="D4594" t="str">
            <v>13</v>
          </cell>
          <cell r="E4594" t="str">
            <v>28.10.07</v>
          </cell>
          <cell r="F4594" t="str">
            <v/>
          </cell>
          <cell r="G4594" t="str">
            <v xml:space="preserve">  .  .</v>
          </cell>
          <cell r="H4594">
            <v>3289.48</v>
          </cell>
          <cell r="I4594">
            <v>3289.48</v>
          </cell>
          <cell r="J4594">
            <v>0</v>
          </cell>
          <cell r="K4594">
            <v>3289.48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3289.48</v>
          </cell>
          <cell r="Q4594">
            <v>16.45</v>
          </cell>
          <cell r="R4594">
            <v>125</v>
          </cell>
          <cell r="S4594">
            <v>821.1</v>
          </cell>
          <cell r="T4594" t="str">
            <v>амортизация (канализация)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3289.48</v>
          </cell>
          <cell r="AB4594">
            <v>1</v>
          </cell>
          <cell r="AC4594">
            <v>0</v>
          </cell>
          <cell r="AD4594">
            <v>0</v>
          </cell>
          <cell r="AE4594">
            <v>3289.48</v>
          </cell>
          <cell r="AF4594">
            <v>0</v>
          </cell>
          <cell r="AG4594">
            <v>21.929866666666669</v>
          </cell>
          <cell r="AH4594">
            <v>21.929866666666669</v>
          </cell>
        </row>
        <row r="4595">
          <cell r="A4595">
            <v>8423</v>
          </cell>
          <cell r="B4595" t="str">
            <v>Стул</v>
          </cell>
          <cell r="C4595">
            <v>8</v>
          </cell>
          <cell r="D4595" t="str">
            <v>13</v>
          </cell>
          <cell r="E4595" t="str">
            <v>28.10.07</v>
          </cell>
          <cell r="F4595" t="str">
            <v/>
          </cell>
          <cell r="G4595" t="str">
            <v xml:space="preserve">  .  .</v>
          </cell>
          <cell r="H4595">
            <v>3289.48</v>
          </cell>
          <cell r="I4595">
            <v>3289.48</v>
          </cell>
          <cell r="J4595">
            <v>0</v>
          </cell>
          <cell r="K4595">
            <v>3289.48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3289.48</v>
          </cell>
          <cell r="Q4595">
            <v>16.45</v>
          </cell>
          <cell r="R4595">
            <v>125</v>
          </cell>
          <cell r="S4595">
            <v>821.1</v>
          </cell>
          <cell r="T4595" t="str">
            <v>амортизация (канализация)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3289.48</v>
          </cell>
          <cell r="AB4595">
            <v>1</v>
          </cell>
          <cell r="AC4595">
            <v>0</v>
          </cell>
          <cell r="AD4595">
            <v>0</v>
          </cell>
          <cell r="AE4595">
            <v>3289.48</v>
          </cell>
          <cell r="AF4595">
            <v>0</v>
          </cell>
          <cell r="AG4595">
            <v>21.929866666666669</v>
          </cell>
          <cell r="AH4595">
            <v>21.929866666666669</v>
          </cell>
        </row>
        <row r="4596">
          <cell r="A4596">
            <v>8424</v>
          </cell>
          <cell r="B4596" t="str">
            <v>Стул</v>
          </cell>
          <cell r="C4596">
            <v>8</v>
          </cell>
          <cell r="D4596" t="str">
            <v>13</v>
          </cell>
          <cell r="E4596" t="str">
            <v>28.10.07</v>
          </cell>
          <cell r="F4596" t="str">
            <v/>
          </cell>
          <cell r="G4596" t="str">
            <v xml:space="preserve">  .  .</v>
          </cell>
          <cell r="H4596">
            <v>3289.48</v>
          </cell>
          <cell r="I4596">
            <v>3289.48</v>
          </cell>
          <cell r="J4596">
            <v>0</v>
          </cell>
          <cell r="K4596">
            <v>3289.48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3289.48</v>
          </cell>
          <cell r="Q4596">
            <v>16.45</v>
          </cell>
          <cell r="R4596">
            <v>125</v>
          </cell>
          <cell r="S4596">
            <v>821.1</v>
          </cell>
          <cell r="T4596" t="str">
            <v>амортизация (канализация)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3289.48</v>
          </cell>
          <cell r="AB4596">
            <v>1</v>
          </cell>
          <cell r="AC4596">
            <v>0</v>
          </cell>
          <cell r="AD4596">
            <v>0</v>
          </cell>
          <cell r="AE4596">
            <v>3289.48</v>
          </cell>
          <cell r="AF4596">
            <v>0</v>
          </cell>
          <cell r="AG4596">
            <v>21.929866666666669</v>
          </cell>
          <cell r="AH4596">
            <v>21.929866666666669</v>
          </cell>
        </row>
        <row r="4597">
          <cell r="A4597">
            <v>8425</v>
          </cell>
          <cell r="B4597" t="str">
            <v>Тахта Кармен</v>
          </cell>
          <cell r="C4597">
            <v>8</v>
          </cell>
          <cell r="D4597" t="str">
            <v>13</v>
          </cell>
          <cell r="E4597" t="str">
            <v>28.10.07</v>
          </cell>
          <cell r="F4597" t="str">
            <v/>
          </cell>
          <cell r="G4597" t="str">
            <v xml:space="preserve">  .  .</v>
          </cell>
          <cell r="H4597">
            <v>43859.65</v>
          </cell>
          <cell r="I4597">
            <v>43859.65</v>
          </cell>
          <cell r="J4597">
            <v>0</v>
          </cell>
          <cell r="K4597">
            <v>43859.65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43859.65</v>
          </cell>
          <cell r="Q4597">
            <v>219.3</v>
          </cell>
          <cell r="R4597">
            <v>125</v>
          </cell>
          <cell r="S4597">
            <v>821.1</v>
          </cell>
          <cell r="T4597" t="str">
            <v>амортизация (канализация)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43859.65</v>
          </cell>
          <cell r="AB4597">
            <v>1</v>
          </cell>
          <cell r="AC4597">
            <v>0</v>
          </cell>
          <cell r="AD4597">
            <v>0</v>
          </cell>
          <cell r="AE4597">
            <v>43859.65</v>
          </cell>
          <cell r="AF4597">
            <v>0</v>
          </cell>
          <cell r="AG4597">
            <v>292.39766666666668</v>
          </cell>
          <cell r="AH4597">
            <v>292.39766666666668</v>
          </cell>
        </row>
        <row r="4598">
          <cell r="A4598">
            <v>8426</v>
          </cell>
          <cell r="B4598" t="str">
            <v>Кресло Laguna SPA</v>
          </cell>
          <cell r="C4598">
            <v>8</v>
          </cell>
          <cell r="D4598" t="str">
            <v>13</v>
          </cell>
          <cell r="E4598" t="str">
            <v>28.10.07</v>
          </cell>
          <cell r="F4598" t="str">
            <v/>
          </cell>
          <cell r="G4598" t="str">
            <v xml:space="preserve">  .  .</v>
          </cell>
          <cell r="H4598">
            <v>26315.79</v>
          </cell>
          <cell r="I4598">
            <v>26315.79</v>
          </cell>
          <cell r="J4598">
            <v>0</v>
          </cell>
          <cell r="K4598">
            <v>26315.79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26315.79</v>
          </cell>
          <cell r="Q4598">
            <v>131.58000000000001</v>
          </cell>
          <cell r="R4598">
            <v>125</v>
          </cell>
          <cell r="S4598">
            <v>821.1</v>
          </cell>
          <cell r="T4598" t="str">
            <v>амортизация (канализация)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26315.79</v>
          </cell>
          <cell r="AB4598">
            <v>1</v>
          </cell>
          <cell r="AC4598">
            <v>0</v>
          </cell>
          <cell r="AD4598">
            <v>0</v>
          </cell>
          <cell r="AE4598">
            <v>26315.79</v>
          </cell>
          <cell r="AF4598">
            <v>0</v>
          </cell>
          <cell r="AG4598">
            <v>175.43859999999998</v>
          </cell>
          <cell r="AH4598">
            <v>175.43859999999998</v>
          </cell>
        </row>
        <row r="4599">
          <cell r="A4599">
            <v>8427</v>
          </cell>
          <cell r="B4599" t="str">
            <v>Кресло Macro SPA</v>
          </cell>
          <cell r="C4599">
            <v>8</v>
          </cell>
          <cell r="D4599" t="str">
            <v>13</v>
          </cell>
          <cell r="E4599" t="str">
            <v>28.10.07</v>
          </cell>
          <cell r="F4599" t="str">
            <v/>
          </cell>
          <cell r="G4599" t="str">
            <v xml:space="preserve">  .  .</v>
          </cell>
          <cell r="H4599">
            <v>19736.84</v>
          </cell>
          <cell r="I4599">
            <v>19736.84</v>
          </cell>
          <cell r="J4599">
            <v>0</v>
          </cell>
          <cell r="K4599">
            <v>19736.84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19736.84</v>
          </cell>
          <cell r="Q4599">
            <v>98.68</v>
          </cell>
          <cell r="R4599">
            <v>125</v>
          </cell>
          <cell r="S4599">
            <v>821.1</v>
          </cell>
          <cell r="T4599" t="str">
            <v>амортизация (канализация)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19736.84</v>
          </cell>
          <cell r="AB4599">
            <v>1</v>
          </cell>
          <cell r="AC4599">
            <v>0</v>
          </cell>
          <cell r="AD4599">
            <v>0</v>
          </cell>
          <cell r="AE4599">
            <v>19736.84</v>
          </cell>
          <cell r="AF4599">
            <v>0</v>
          </cell>
          <cell r="AG4599">
            <v>131.57893333333334</v>
          </cell>
          <cell r="AH4599">
            <v>131.57893333333334</v>
          </cell>
        </row>
        <row r="4600">
          <cell r="A4600">
            <v>8428</v>
          </cell>
          <cell r="B4600" t="str">
            <v>Кресло Macro SPA</v>
          </cell>
          <cell r="C4600">
            <v>8</v>
          </cell>
          <cell r="D4600" t="str">
            <v>13</v>
          </cell>
          <cell r="E4600" t="str">
            <v>28.10.07</v>
          </cell>
          <cell r="F4600" t="str">
            <v/>
          </cell>
          <cell r="G4600" t="str">
            <v xml:space="preserve">  .  .</v>
          </cell>
          <cell r="H4600">
            <v>19736.84</v>
          </cell>
          <cell r="I4600">
            <v>19736.84</v>
          </cell>
          <cell r="J4600">
            <v>0</v>
          </cell>
          <cell r="K4600">
            <v>19736.84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19736.84</v>
          </cell>
          <cell r="Q4600">
            <v>98.68</v>
          </cell>
          <cell r="R4600">
            <v>125</v>
          </cell>
          <cell r="S4600">
            <v>821.1</v>
          </cell>
          <cell r="T4600" t="str">
            <v>Амортизация Водопровод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19736.84</v>
          </cell>
          <cell r="AB4600">
            <v>1</v>
          </cell>
          <cell r="AC4600">
            <v>0</v>
          </cell>
          <cell r="AD4600">
            <v>0</v>
          </cell>
          <cell r="AE4600">
            <v>19736.84</v>
          </cell>
          <cell r="AF4600">
            <v>0</v>
          </cell>
          <cell r="AG4600">
            <v>131.57893333333334</v>
          </cell>
          <cell r="AH4600">
            <v>131.57893333333334</v>
          </cell>
        </row>
        <row r="4601">
          <cell r="A4601">
            <v>8429</v>
          </cell>
          <cell r="B4601" t="str">
            <v>Телевизор LG CF 21 FS7RG</v>
          </cell>
          <cell r="C4601">
            <v>25</v>
          </cell>
          <cell r="D4601" t="str">
            <v>4</v>
          </cell>
          <cell r="E4601" t="str">
            <v>28.10.07</v>
          </cell>
          <cell r="F4601" t="str">
            <v/>
          </cell>
          <cell r="G4601" t="str">
            <v xml:space="preserve">  .  .</v>
          </cell>
          <cell r="H4601">
            <v>24561.4</v>
          </cell>
          <cell r="I4601">
            <v>24561.4</v>
          </cell>
          <cell r="J4601">
            <v>0</v>
          </cell>
          <cell r="K4601">
            <v>24561.4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24561.4</v>
          </cell>
          <cell r="Q4601">
            <v>122.81</v>
          </cell>
          <cell r="R4601">
            <v>123</v>
          </cell>
          <cell r="S4601">
            <v>821.1</v>
          </cell>
          <cell r="T4601" t="str">
            <v>амортизация (канализация)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24561.4</v>
          </cell>
          <cell r="AB4601">
            <v>1</v>
          </cell>
          <cell r="AC4601">
            <v>0</v>
          </cell>
          <cell r="AD4601">
            <v>0</v>
          </cell>
          <cell r="AE4601">
            <v>24561.4</v>
          </cell>
          <cell r="AF4601">
            <v>0</v>
          </cell>
          <cell r="AG4601">
            <v>511.69583333333338</v>
          </cell>
          <cell r="AH4601">
            <v>511.69583333333338</v>
          </cell>
        </row>
        <row r="4602">
          <cell r="A4602">
            <v>8430</v>
          </cell>
          <cell r="B4602" t="str">
            <v>Сейф BST 510</v>
          </cell>
          <cell r="C4602">
            <v>8</v>
          </cell>
          <cell r="D4602" t="str">
            <v>13</v>
          </cell>
          <cell r="E4602" t="str">
            <v>28.10.07</v>
          </cell>
          <cell r="F4602" t="str">
            <v/>
          </cell>
          <cell r="G4602" t="str">
            <v xml:space="preserve">  .  .</v>
          </cell>
          <cell r="H4602">
            <v>42105.26</v>
          </cell>
          <cell r="I4602">
            <v>42105.26</v>
          </cell>
          <cell r="J4602">
            <v>0</v>
          </cell>
          <cell r="K4602">
            <v>42105.26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42105.26</v>
          </cell>
          <cell r="Q4602">
            <v>210.53</v>
          </cell>
          <cell r="R4602">
            <v>125</v>
          </cell>
          <cell r="S4602">
            <v>821.1</v>
          </cell>
          <cell r="T4602" t="str">
            <v>Амортизация Водопровод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42105.26</v>
          </cell>
          <cell r="AB4602">
            <v>1</v>
          </cell>
          <cell r="AC4602">
            <v>0</v>
          </cell>
          <cell r="AD4602">
            <v>0</v>
          </cell>
          <cell r="AE4602">
            <v>42105.26</v>
          </cell>
          <cell r="AF4602">
            <v>0</v>
          </cell>
          <cell r="AG4602">
            <v>280.70173333333338</v>
          </cell>
          <cell r="AH4602">
            <v>280.70173333333338</v>
          </cell>
        </row>
        <row r="4603">
          <cell r="A4603">
            <v>8432</v>
          </cell>
          <cell r="B4603" t="str">
            <v>Холодильник INDESIT T 14 R</v>
          </cell>
          <cell r="C4603">
            <v>15</v>
          </cell>
          <cell r="D4603" t="str">
            <v>7</v>
          </cell>
          <cell r="E4603" t="str">
            <v>31.10.07</v>
          </cell>
          <cell r="F4603" t="str">
            <v/>
          </cell>
          <cell r="G4603" t="str">
            <v xml:space="preserve">  .  .</v>
          </cell>
          <cell r="H4603">
            <v>38880</v>
          </cell>
          <cell r="I4603">
            <v>38880</v>
          </cell>
          <cell r="J4603">
            <v>0</v>
          </cell>
          <cell r="K4603">
            <v>38880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38880</v>
          </cell>
          <cell r="Q4603">
            <v>194.4</v>
          </cell>
          <cell r="R4603">
            <v>123</v>
          </cell>
          <cell r="S4603">
            <v>935</v>
          </cell>
          <cell r="T4603" t="str">
            <v>Амортизация (канализация)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38880</v>
          </cell>
          <cell r="AB4603">
            <v>1</v>
          </cell>
          <cell r="AC4603">
            <v>0</v>
          </cell>
          <cell r="AD4603">
            <v>0</v>
          </cell>
          <cell r="AE4603">
            <v>38880</v>
          </cell>
          <cell r="AF4603">
            <v>0</v>
          </cell>
          <cell r="AG4603">
            <v>486</v>
          </cell>
          <cell r="AH4603">
            <v>486</v>
          </cell>
        </row>
        <row r="4604">
          <cell r="A4604">
            <v>8433</v>
          </cell>
          <cell r="B4604" t="str">
            <v>Машина илососная КО-507А на шасси КАМАЗ-53215 М406СМ</v>
          </cell>
          <cell r="C4604">
            <v>10</v>
          </cell>
          <cell r="D4604" t="str">
            <v>10</v>
          </cell>
          <cell r="E4604" t="str">
            <v>31.10.07</v>
          </cell>
          <cell r="F4604" t="str">
            <v>марка Камаз 53215, техпасп.МА №70034146, двиг. №7403124072413894, шасси XTC53215R72303009,кузов №КАБ 2031077,мощность двигателя,кВт/лс 166/226, разреш. max масса),kg 20500, масса без нагрузки,kg 11300</v>
          </cell>
          <cell r="G4604" t="str">
            <v xml:space="preserve">  .  .</v>
          </cell>
          <cell r="H4604">
            <v>9875830.2400000002</v>
          </cell>
          <cell r="I4604">
            <v>9875830.2400000002</v>
          </cell>
          <cell r="J4604">
            <v>0</v>
          </cell>
          <cell r="K4604">
            <v>9875830.2400000002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9875830.2400000002</v>
          </cell>
          <cell r="Q4604">
            <v>49379.15</v>
          </cell>
          <cell r="R4604">
            <v>124.1</v>
          </cell>
          <cell r="S4604">
            <v>935</v>
          </cell>
          <cell r="T4604" t="str">
            <v>Амортизация (канализация)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9875830.2400000002</v>
          </cell>
          <cell r="AB4604">
            <v>1</v>
          </cell>
          <cell r="AC4604">
            <v>0</v>
          </cell>
          <cell r="AD4604">
            <v>0</v>
          </cell>
          <cell r="AE4604">
            <v>9875830.2400000002</v>
          </cell>
          <cell r="AF4604">
            <v>0</v>
          </cell>
          <cell r="AG4604">
            <v>82298.585333333336</v>
          </cell>
          <cell r="AH4604">
            <v>82298.585333333336</v>
          </cell>
        </row>
        <row r="4605">
          <cell r="A4605">
            <v>8434</v>
          </cell>
          <cell r="B4605" t="str">
            <v>Машина дорожная комбинированная КО-829А-01 М413СМ</v>
          </cell>
          <cell r="C4605">
            <v>10</v>
          </cell>
          <cell r="D4605" t="str">
            <v>10</v>
          </cell>
          <cell r="E4605" t="str">
            <v>31.10.07</v>
          </cell>
          <cell r="F4605" t="str">
            <v>марка Зил 433362, техпаспорт МА №70034153, двиг. №70283641, шасси 4336273492316, кузов №43336070057007,мощность двигателя,кВт/лс 94/128, разреш. max масса),kg 11200, масса без нагрузки,kg 5900</v>
          </cell>
          <cell r="G4605" t="str">
            <v xml:space="preserve">  .  .</v>
          </cell>
          <cell r="H4605">
            <v>3837768.11</v>
          </cell>
          <cell r="I4605">
            <v>3837768.11</v>
          </cell>
          <cell r="J4605">
            <v>0</v>
          </cell>
          <cell r="K4605">
            <v>3837768.11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3837768.11</v>
          </cell>
          <cell r="Q4605">
            <v>19188.84</v>
          </cell>
          <cell r="R4605">
            <v>124.1</v>
          </cell>
          <cell r="S4605">
            <v>935</v>
          </cell>
          <cell r="T4605" t="str">
            <v>Амортизация (водопровод)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3837768.11</v>
          </cell>
          <cell r="AB4605">
            <v>1</v>
          </cell>
          <cell r="AC4605">
            <v>0</v>
          </cell>
          <cell r="AD4605">
            <v>0</v>
          </cell>
          <cell r="AE4605">
            <v>3837768.11</v>
          </cell>
          <cell r="AF4605">
            <v>0</v>
          </cell>
          <cell r="AG4605">
            <v>31981.400916666666</v>
          </cell>
          <cell r="AH4605">
            <v>31981.400916666666</v>
          </cell>
        </row>
        <row r="4606">
          <cell r="A4606">
            <v>8435</v>
          </cell>
          <cell r="B4606" t="str">
            <v>Машина вакуумная КО-503В на шасси ГАЗ 3307  М411СМ</v>
          </cell>
          <cell r="C4606">
            <v>10</v>
          </cell>
          <cell r="D4606" t="str">
            <v>10</v>
          </cell>
          <cell r="E4606" t="str">
            <v>31.10.07</v>
          </cell>
          <cell r="F4606" t="str">
            <v>марка Газ 3307, техпаспорт МА №70034151, двиг. №51300М71005446, шасси 33070070929800,кузов №33070070124414,мощность двигателя,кВт/лс 116/158, разреш. max масса),kg 7850, масса без нагрузки,kg 3650</v>
          </cell>
          <cell r="G4606" t="str">
            <v xml:space="preserve">  .  .</v>
          </cell>
          <cell r="H4606">
            <v>3837768.11</v>
          </cell>
          <cell r="I4606">
            <v>3837768.11</v>
          </cell>
          <cell r="J4606">
            <v>0</v>
          </cell>
          <cell r="K4606">
            <v>3837768.11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3837768.11</v>
          </cell>
          <cell r="Q4606">
            <v>19188.84</v>
          </cell>
          <cell r="R4606">
            <v>124.1</v>
          </cell>
          <cell r="S4606">
            <v>845.9</v>
          </cell>
          <cell r="T4606" t="str">
            <v>Амортизация (Установка приборов учета на сетях физ и юр лиц)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3837768.11</v>
          </cell>
          <cell r="AB4606">
            <v>1</v>
          </cell>
          <cell r="AC4606">
            <v>0</v>
          </cell>
          <cell r="AD4606">
            <v>0</v>
          </cell>
          <cell r="AE4606">
            <v>3837768.11</v>
          </cell>
          <cell r="AF4606">
            <v>0</v>
          </cell>
          <cell r="AG4606">
            <v>31981.400916666666</v>
          </cell>
          <cell r="AH4606">
            <v>31981.400916666666</v>
          </cell>
        </row>
        <row r="4607">
          <cell r="A4607">
            <v>8436</v>
          </cell>
          <cell r="B4607" t="str">
            <v>Машина каналопромывочная  КО-502 Б2 М412 СМ</v>
          </cell>
          <cell r="C4607">
            <v>10</v>
          </cell>
          <cell r="D4607" t="str">
            <v>10</v>
          </cell>
          <cell r="E4607" t="str">
            <v>31.10.07</v>
          </cell>
          <cell r="F4607" t="str">
            <v>марка Зил 433362, техпаспорт МА №70034152, двиг. №70282038, шасси 49456073490537,кузов №49456070054649,мощность двигателя,кВт/лс 94/128, разреш. max масса),kg 11200, масса без нагрузки,kg 5900</v>
          </cell>
          <cell r="G4607" t="str">
            <v xml:space="preserve">  .  .</v>
          </cell>
          <cell r="H4607">
            <v>3837768.11</v>
          </cell>
          <cell r="I4607">
            <v>3837768.11</v>
          </cell>
          <cell r="J4607">
            <v>0</v>
          </cell>
          <cell r="K4607">
            <v>3837768.11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3837768.11</v>
          </cell>
          <cell r="Q4607">
            <v>19188.84</v>
          </cell>
          <cell r="R4607">
            <v>124.1</v>
          </cell>
          <cell r="S4607">
            <v>935</v>
          </cell>
          <cell r="T4607" t="str">
            <v>Амортизация (канализация)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3837768.11</v>
          </cell>
          <cell r="AB4607">
            <v>1</v>
          </cell>
          <cell r="AC4607">
            <v>0</v>
          </cell>
          <cell r="AD4607">
            <v>0</v>
          </cell>
          <cell r="AE4607">
            <v>3837768.11</v>
          </cell>
          <cell r="AF4607">
            <v>0</v>
          </cell>
          <cell r="AG4607">
            <v>31981.400916666666</v>
          </cell>
          <cell r="AH4607">
            <v>31981.400916666666</v>
          </cell>
        </row>
        <row r="4608">
          <cell r="A4608">
            <v>8437</v>
          </cell>
          <cell r="B4608" t="str">
            <v>Машина каналопромывочная КО-502 Б2 М425 СМ</v>
          </cell>
          <cell r="C4608">
            <v>10</v>
          </cell>
          <cell r="D4608" t="str">
            <v>10</v>
          </cell>
          <cell r="E4608" t="str">
            <v>31.10.07</v>
          </cell>
          <cell r="F4608" t="str">
            <v>марка Зил 433362, техпаспорт МА №70034233, двиг. №70282701, шасси 4336273491242,кузов №43336070055483,мощность двигателя,кВт/лс 94/128, разреш. max масса),kg 11200, масса без нагрузки,kg 5900</v>
          </cell>
          <cell r="G4608" t="str">
            <v xml:space="preserve">  .  .</v>
          </cell>
          <cell r="H4608">
            <v>3837768.11</v>
          </cell>
          <cell r="I4608">
            <v>3837768.11</v>
          </cell>
          <cell r="J4608">
            <v>0</v>
          </cell>
          <cell r="K4608">
            <v>3837768.11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3837768.11</v>
          </cell>
          <cell r="Q4608">
            <v>19188.84</v>
          </cell>
          <cell r="R4608">
            <v>124.1</v>
          </cell>
          <cell r="S4608">
            <v>935</v>
          </cell>
          <cell r="T4608" t="str">
            <v>Амортизация (канализация)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3837768.11</v>
          </cell>
          <cell r="AB4608">
            <v>1</v>
          </cell>
          <cell r="AC4608">
            <v>0</v>
          </cell>
          <cell r="AD4608">
            <v>0</v>
          </cell>
          <cell r="AE4608">
            <v>3837768.11</v>
          </cell>
          <cell r="AF4608">
            <v>0</v>
          </cell>
          <cell r="AG4608">
            <v>31981.400916666666</v>
          </cell>
          <cell r="AH4608">
            <v>31981.400916666666</v>
          </cell>
        </row>
        <row r="4609">
          <cell r="A4609">
            <v>8438</v>
          </cell>
          <cell r="B4609" t="str">
            <v>Машина вакуумная КО-503В на шасси ГАЗ 3307 М407СМ</v>
          </cell>
          <cell r="C4609">
            <v>10</v>
          </cell>
          <cell r="D4609" t="str">
            <v>10</v>
          </cell>
          <cell r="E4609" t="str">
            <v>31.10.07</v>
          </cell>
          <cell r="F4609" t="str">
            <v>марка Газ 3307, техпаспорт МА№70034147, двигатель №513000М71006676, шасси 33070070930957,кузов №33070070125402,мощность двигателя,кВт/лс 116/158, разреш. max масса),kg 7850, масса без нагрузки,kg 3650</v>
          </cell>
          <cell r="G4609" t="str">
            <v xml:space="preserve">  .  .</v>
          </cell>
          <cell r="H4609">
            <v>3837768.11</v>
          </cell>
          <cell r="I4609">
            <v>3837768.11</v>
          </cell>
          <cell r="J4609">
            <v>0</v>
          </cell>
          <cell r="K4609">
            <v>3837768.11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3837768.11</v>
          </cell>
          <cell r="Q4609">
            <v>19188.84</v>
          </cell>
          <cell r="R4609">
            <v>124.1</v>
          </cell>
          <cell r="S4609">
            <v>935</v>
          </cell>
          <cell r="T4609" t="str">
            <v>Амортизация (водопровод)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3837768.11</v>
          </cell>
          <cell r="AB4609">
            <v>1</v>
          </cell>
          <cell r="AC4609">
            <v>0</v>
          </cell>
          <cell r="AD4609">
            <v>0</v>
          </cell>
          <cell r="AE4609">
            <v>3837768.11</v>
          </cell>
          <cell r="AF4609">
            <v>0</v>
          </cell>
          <cell r="AG4609">
            <v>31981.400916666666</v>
          </cell>
          <cell r="AH4609">
            <v>31981.400916666666</v>
          </cell>
        </row>
        <row r="4610">
          <cell r="A4610">
            <v>8439</v>
          </cell>
          <cell r="B4610" t="str">
            <v>Машина вакуумная КО-503В на шасси ГАЗ 3307 М409СМ</v>
          </cell>
          <cell r="C4610">
            <v>10</v>
          </cell>
          <cell r="D4610" t="str">
            <v>10</v>
          </cell>
          <cell r="E4610" t="str">
            <v>31.10.07</v>
          </cell>
          <cell r="F4610" t="str">
            <v>марка Газ 3307, техпаспорт МА№70034149, двигатель №513000М71008427, шасси 33070070933172,кузов №33070070127174,мощность двигателя,кВт/лс 116/158, разреш. max масса),kg 7850, масса без нагрузки,kg 3650</v>
          </cell>
          <cell r="G4610" t="str">
            <v xml:space="preserve">  .  .</v>
          </cell>
          <cell r="H4610">
            <v>3837768.11</v>
          </cell>
          <cell r="I4610">
            <v>3837768.11</v>
          </cell>
          <cell r="J4610">
            <v>0</v>
          </cell>
          <cell r="K4610">
            <v>3837768.11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3837768.11</v>
          </cell>
          <cell r="Q4610">
            <v>19188.84</v>
          </cell>
          <cell r="R4610">
            <v>124.1</v>
          </cell>
          <cell r="S4610">
            <v>935</v>
          </cell>
          <cell r="T4610" t="str">
            <v>Амортизация (водопровод)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3837768.11</v>
          </cell>
          <cell r="AB4610">
            <v>1</v>
          </cell>
          <cell r="AC4610">
            <v>0</v>
          </cell>
          <cell r="AD4610">
            <v>0</v>
          </cell>
          <cell r="AE4610">
            <v>3837768.11</v>
          </cell>
          <cell r="AF4610">
            <v>0</v>
          </cell>
          <cell r="AG4610">
            <v>31981.400916666666</v>
          </cell>
          <cell r="AH4610">
            <v>31981.400916666666</v>
          </cell>
        </row>
        <row r="4611">
          <cell r="A4611">
            <v>8440</v>
          </cell>
          <cell r="B4611" t="str">
            <v>Машина вакуумная КО-503В на шасси ГАЗ 3307 М410СМ</v>
          </cell>
          <cell r="C4611">
            <v>10</v>
          </cell>
          <cell r="D4611" t="str">
            <v>10</v>
          </cell>
          <cell r="E4611" t="str">
            <v>31.10.07</v>
          </cell>
          <cell r="F4611" t="str">
            <v>марка ГАЗ 3307,техпаспорт МА №70034150, двигатель №513000М71005445, шасси 33070070929837,кузов №33070070124447,мощность двигателя 116/158, разреш. max масса),kg 7850, масса без нагрузки,kg 3650</v>
          </cell>
          <cell r="G4611" t="str">
            <v xml:space="preserve">  .  .</v>
          </cell>
          <cell r="H4611">
            <v>3837768.11</v>
          </cell>
          <cell r="I4611">
            <v>3837768.11</v>
          </cell>
          <cell r="J4611">
            <v>0</v>
          </cell>
          <cell r="K4611">
            <v>3837768.11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3837768.11</v>
          </cell>
          <cell r="Q4611">
            <v>19188.84</v>
          </cell>
          <cell r="R4611">
            <v>124.1</v>
          </cell>
          <cell r="S4611">
            <v>935</v>
          </cell>
          <cell r="T4611" t="str">
            <v>Амортизация (водопровод)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3837768.11</v>
          </cell>
          <cell r="AB4611">
            <v>1</v>
          </cell>
          <cell r="AC4611">
            <v>0</v>
          </cell>
          <cell r="AD4611">
            <v>0</v>
          </cell>
          <cell r="AE4611">
            <v>3837768.11</v>
          </cell>
          <cell r="AF4611">
            <v>0</v>
          </cell>
          <cell r="AG4611">
            <v>31981.400916666666</v>
          </cell>
          <cell r="AH4611">
            <v>31981.400916666666</v>
          </cell>
        </row>
        <row r="4612">
          <cell r="A4612">
            <v>8441</v>
          </cell>
          <cell r="B4612" t="str">
            <v>Самосвал DONGFENG Модель DFL 3251А М526СN</v>
          </cell>
          <cell r="C4612">
            <v>12.5</v>
          </cell>
          <cell r="D4612" t="str">
            <v>8</v>
          </cell>
          <cell r="E4612" t="str">
            <v>31.10.07</v>
          </cell>
          <cell r="F4612" t="str">
            <v>марка Донгфенг Del3251a, техпаспорт МА №70034416, двиг. №C3002069151143, шасси LGAXLMDP072003058,мощн. двиг.,кВт/лс 221/300, разреш. max масса),kg 32400, масса без нагрузки,kg 12400</v>
          </cell>
          <cell r="G4612" t="str">
            <v xml:space="preserve">  .  .</v>
          </cell>
          <cell r="H4612">
            <v>2911076.2</v>
          </cell>
          <cell r="I4612">
            <v>2911076.2</v>
          </cell>
          <cell r="J4612">
            <v>0</v>
          </cell>
          <cell r="K4612">
            <v>2911076.2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2911076.2</v>
          </cell>
          <cell r="Q4612">
            <v>14555.38</v>
          </cell>
          <cell r="R4612">
            <v>124.1</v>
          </cell>
          <cell r="S4612">
            <v>935</v>
          </cell>
          <cell r="T4612" t="str">
            <v>Амортизация (водопровод)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2911076.2</v>
          </cell>
          <cell r="AB4612">
            <v>1</v>
          </cell>
          <cell r="AC4612">
            <v>0</v>
          </cell>
          <cell r="AD4612">
            <v>0</v>
          </cell>
          <cell r="AE4612">
            <v>2911076.2</v>
          </cell>
          <cell r="AF4612">
            <v>0</v>
          </cell>
          <cell r="AG4612">
            <v>30323.710416666669</v>
          </cell>
          <cell r="AH4612">
            <v>30323.710416666669</v>
          </cell>
        </row>
        <row r="4613">
          <cell r="A4613">
            <v>8442</v>
          </cell>
          <cell r="B4613" t="str">
            <v>Самосвал DONGFENG Модель EQ3218G  М524СN</v>
          </cell>
          <cell r="C4613">
            <v>12.5</v>
          </cell>
          <cell r="D4613" t="str">
            <v>8</v>
          </cell>
          <cell r="E4613" t="str">
            <v>31.10.07</v>
          </cell>
          <cell r="F4613" t="str">
            <v>марка Донгфенг Eq3218g, техпаспорт МА №70034414, двиг. №EQB210-20 69441832, шасси LGAGJKDM075007027,мощн. двиг.,кВт/лс 114/155, разреш. max масса),kg 24900, масса без нагрузки,kg 9900</v>
          </cell>
          <cell r="G4613" t="str">
            <v xml:space="preserve">  .  .</v>
          </cell>
          <cell r="H4613">
            <v>2911076.2</v>
          </cell>
          <cell r="I4613">
            <v>2911076.2</v>
          </cell>
          <cell r="J4613">
            <v>0</v>
          </cell>
          <cell r="K4613">
            <v>2911076.2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2911076.2</v>
          </cell>
          <cell r="Q4613">
            <v>14555.38</v>
          </cell>
          <cell r="R4613">
            <v>124.1</v>
          </cell>
          <cell r="S4613">
            <v>935</v>
          </cell>
          <cell r="T4613" t="str">
            <v>Амортизация (канализация)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2911076.2</v>
          </cell>
          <cell r="AB4613">
            <v>1</v>
          </cell>
          <cell r="AC4613">
            <v>0</v>
          </cell>
          <cell r="AD4613">
            <v>0</v>
          </cell>
          <cell r="AE4613">
            <v>2911076.2</v>
          </cell>
          <cell r="AF4613">
            <v>0</v>
          </cell>
          <cell r="AG4613">
            <v>30323.710416666669</v>
          </cell>
          <cell r="AH4613">
            <v>30323.710416666669</v>
          </cell>
        </row>
        <row r="4614">
          <cell r="A4614">
            <v>8443</v>
          </cell>
          <cell r="B4614" t="str">
            <v>Самосвал DONGFENG Модель EQ3218G  М523СN</v>
          </cell>
          <cell r="C4614">
            <v>12.5</v>
          </cell>
          <cell r="D4614" t="str">
            <v>8</v>
          </cell>
          <cell r="E4614" t="str">
            <v>31.10.07</v>
          </cell>
          <cell r="F4614" t="str">
            <v>марка Донгфенг Eq3218g, техпаспорт МА№70034413, двиг. №EQB210-20 69441845, шасси LGAGJKDM275007028,мощн. двиг.,кВт/лс 114/155, разреш. max масса),kg 24900, масса без нагрузки,kg 9900</v>
          </cell>
          <cell r="G4614" t="str">
            <v xml:space="preserve">  .  .</v>
          </cell>
          <cell r="H4614">
            <v>2911076.2</v>
          </cell>
          <cell r="I4614">
            <v>2911076.2</v>
          </cell>
          <cell r="J4614">
            <v>0</v>
          </cell>
          <cell r="K4614">
            <v>2911076.2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2911076.2</v>
          </cell>
          <cell r="Q4614">
            <v>14555.38</v>
          </cell>
          <cell r="R4614">
            <v>124.1</v>
          </cell>
          <cell r="S4614">
            <v>935</v>
          </cell>
          <cell r="T4614" t="str">
            <v>Амортизация (водопровод)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2911076.2</v>
          </cell>
          <cell r="AB4614">
            <v>1</v>
          </cell>
          <cell r="AC4614">
            <v>0</v>
          </cell>
          <cell r="AD4614">
            <v>0</v>
          </cell>
          <cell r="AE4614">
            <v>2911076.2</v>
          </cell>
          <cell r="AF4614">
            <v>0</v>
          </cell>
          <cell r="AG4614">
            <v>30323.710416666669</v>
          </cell>
          <cell r="AH4614">
            <v>30323.710416666669</v>
          </cell>
        </row>
        <row r="4615">
          <cell r="A4615">
            <v>8444</v>
          </cell>
          <cell r="B4615" t="str">
            <v>Седельный тягач DONGFENG Модель EQ4250W  М527СN</v>
          </cell>
          <cell r="C4615">
            <v>12.5</v>
          </cell>
          <cell r="D4615" t="str">
            <v>8</v>
          </cell>
          <cell r="E4615" t="str">
            <v>31.10.07</v>
          </cell>
          <cell r="F4615" t="str">
            <v>марка Донгфенг Eq4250g, техпаспорт МА №70034417, двиг. №C3002069151261, шасси LGAGLMYM17L100327,мощн. двиг.,кВт/лс 221/300, разреш. max масса),kg 31000, масса без нагрузки,kg н.у.</v>
          </cell>
          <cell r="G4615" t="str">
            <v xml:space="preserve">  .  .</v>
          </cell>
          <cell r="H4615">
            <v>11754160.73</v>
          </cell>
          <cell r="I4615">
            <v>11754160.73</v>
          </cell>
          <cell r="J4615">
            <v>0</v>
          </cell>
          <cell r="K4615">
            <v>11754160.73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11754160.73</v>
          </cell>
          <cell r="Q4615">
            <v>58770.8</v>
          </cell>
          <cell r="R4615">
            <v>124.1</v>
          </cell>
          <cell r="S4615">
            <v>935</v>
          </cell>
          <cell r="T4615" t="str">
            <v>Амортизация (канализация)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11754160.73</v>
          </cell>
          <cell r="AB4615">
            <v>1</v>
          </cell>
          <cell r="AC4615">
            <v>0</v>
          </cell>
          <cell r="AD4615">
            <v>0</v>
          </cell>
          <cell r="AE4615">
            <v>11754160.73</v>
          </cell>
          <cell r="AF4615">
            <v>0</v>
          </cell>
          <cell r="AG4615">
            <v>122439.17427083333</v>
          </cell>
          <cell r="AH4615">
            <v>122439.17427083333</v>
          </cell>
        </row>
        <row r="4616">
          <cell r="A4616">
            <v>8445</v>
          </cell>
          <cell r="B4616" t="str">
            <v>Автомобиль-мастерская на шасси ГАЗ-3307 передв тех М509СМ</v>
          </cell>
          <cell r="C4616">
            <v>10</v>
          </cell>
          <cell r="D4616" t="str">
            <v>10</v>
          </cell>
          <cell r="E4616" t="str">
            <v>31.10.07</v>
          </cell>
          <cell r="F4616" t="str">
            <v>марка Газ 3307, техпаспорт МА №70034951, двиг. №51300М71012243, шасси 33070070936693,кузов №33070070130280,мощность двигателя,кВт/лс 86/117, разреш. max масса),kg 7850, масса без нагрузки,kg 3970</v>
          </cell>
          <cell r="G4616" t="str">
            <v xml:space="preserve">  .  .</v>
          </cell>
          <cell r="H4616">
            <v>3460680.51</v>
          </cell>
          <cell r="I4616">
            <v>3460680.51</v>
          </cell>
          <cell r="J4616">
            <v>0</v>
          </cell>
          <cell r="K4616">
            <v>3460680.51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3460680.51</v>
          </cell>
          <cell r="Q4616">
            <v>17303.400000000001</v>
          </cell>
          <cell r="R4616">
            <v>124.1</v>
          </cell>
          <cell r="S4616">
            <v>935</v>
          </cell>
          <cell r="T4616" t="str">
            <v>Амортизация (канализация)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3460680.51</v>
          </cell>
          <cell r="AB4616">
            <v>1</v>
          </cell>
          <cell r="AC4616">
            <v>0</v>
          </cell>
          <cell r="AD4616">
            <v>0</v>
          </cell>
          <cell r="AE4616">
            <v>3460680.51</v>
          </cell>
          <cell r="AF4616">
            <v>0</v>
          </cell>
          <cell r="AG4616">
            <v>28839.004249999994</v>
          </cell>
          <cell r="AH4616">
            <v>28839.004249999994</v>
          </cell>
        </row>
        <row r="4617">
          <cell r="A4617">
            <v>8446</v>
          </cell>
          <cell r="B4617" t="str">
            <v>Автомобиль-мастерская на шасси ГАЗ-3307 передв тех М508СМ</v>
          </cell>
          <cell r="C4617">
            <v>10</v>
          </cell>
          <cell r="D4617" t="str">
            <v>10</v>
          </cell>
          <cell r="E4617" t="str">
            <v>31.10.07</v>
          </cell>
          <cell r="F4617" t="str">
            <v>марка Газ 3307, техпаспорт МА №70034950, двиг. №51300М71012711, шасси 33070070936808,кузов №33070070130380,мощность двигателя,кВт/лс 86/117, разреш. max масса),kg 7850, масса без нагрузки,kg 3970</v>
          </cell>
          <cell r="G4617" t="str">
            <v xml:space="preserve">  .  .</v>
          </cell>
          <cell r="H4617">
            <v>3460680.51</v>
          </cell>
          <cell r="I4617">
            <v>3460680.51</v>
          </cell>
          <cell r="J4617">
            <v>0</v>
          </cell>
          <cell r="K4617">
            <v>3460680.51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3460680.51</v>
          </cell>
          <cell r="Q4617">
            <v>17303.400000000001</v>
          </cell>
          <cell r="R4617">
            <v>124.1</v>
          </cell>
          <cell r="S4617">
            <v>935</v>
          </cell>
          <cell r="T4617" t="str">
            <v>Амортизация (канализация)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3460680.51</v>
          </cell>
          <cell r="AB4617">
            <v>1</v>
          </cell>
          <cell r="AC4617">
            <v>0</v>
          </cell>
          <cell r="AD4617">
            <v>0</v>
          </cell>
          <cell r="AE4617">
            <v>3460680.51</v>
          </cell>
          <cell r="AF4617">
            <v>0</v>
          </cell>
          <cell r="AG4617">
            <v>28839.004249999994</v>
          </cell>
          <cell r="AH4617">
            <v>28839.004249999994</v>
          </cell>
        </row>
        <row r="4618">
          <cell r="A4618">
            <v>8447</v>
          </cell>
          <cell r="B4618" t="str">
            <v>Автомобиль-мастерская на шасси ГАЗ-3307 передв тех М501СМ</v>
          </cell>
          <cell r="C4618">
            <v>10</v>
          </cell>
          <cell r="D4618" t="str">
            <v>10</v>
          </cell>
          <cell r="E4618" t="str">
            <v>31.10.07</v>
          </cell>
          <cell r="F4618" t="str">
            <v>марка Газ 3307, техпаспорт МА №70034943, двиг. №51300М71011190, шасси 33070070935730,кузов №33070070129460,мощность двигателя,кВт/лс 86/117, разреш. max масса),kg 7850, масса без нагрузки,kg 3970</v>
          </cell>
          <cell r="G4618" t="str">
            <v xml:space="preserve">  .  .</v>
          </cell>
          <cell r="H4618">
            <v>3460680.51</v>
          </cell>
          <cell r="I4618">
            <v>3460680.51</v>
          </cell>
          <cell r="J4618">
            <v>0</v>
          </cell>
          <cell r="K4618">
            <v>3460680.51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3460680.51</v>
          </cell>
          <cell r="Q4618">
            <v>17303.400000000001</v>
          </cell>
          <cell r="R4618">
            <v>124.1</v>
          </cell>
          <cell r="S4618">
            <v>935</v>
          </cell>
          <cell r="T4618" t="str">
            <v>Амортизация (водопровод)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3460680.51</v>
          </cell>
          <cell r="AB4618">
            <v>1</v>
          </cell>
          <cell r="AC4618">
            <v>0</v>
          </cell>
          <cell r="AD4618">
            <v>0</v>
          </cell>
          <cell r="AE4618">
            <v>3460680.51</v>
          </cell>
          <cell r="AF4618">
            <v>0</v>
          </cell>
          <cell r="AG4618">
            <v>28839.004249999994</v>
          </cell>
          <cell r="AH4618">
            <v>28839.004249999994</v>
          </cell>
        </row>
        <row r="4619">
          <cell r="A4619">
            <v>8448</v>
          </cell>
          <cell r="B4619" t="str">
            <v>Автомобиль-мастерская 475400 на шасси ЗИЛ 433362 М515СМ</v>
          </cell>
          <cell r="C4619">
            <v>10</v>
          </cell>
          <cell r="D4619" t="str">
            <v>10</v>
          </cell>
          <cell r="E4619" t="str">
            <v>31.10.07</v>
          </cell>
          <cell r="F4619" t="str">
            <v>марка Зил 433362, техпаспорт МА №70034957, двиг. №5061070285227, шасси 43336273493876,кузов № 433360*70059089,мощность двигателя,кВт/лс 94/128, разреш. max масса),kg 11000, масса без нагрузки,kg 7050</v>
          </cell>
          <cell r="G4619" t="str">
            <v xml:space="preserve">  .  .</v>
          </cell>
          <cell r="H4619">
            <v>4045051.56</v>
          </cell>
          <cell r="I4619">
            <v>4045051.56</v>
          </cell>
          <cell r="J4619">
            <v>0</v>
          </cell>
          <cell r="K4619">
            <v>4045051.56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4045051.56</v>
          </cell>
          <cell r="Q4619">
            <v>20225.259999999998</v>
          </cell>
          <cell r="R4619">
            <v>124.1</v>
          </cell>
          <cell r="S4619">
            <v>935</v>
          </cell>
          <cell r="T4619" t="str">
            <v>Амортизация (водопровод)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4045051.56</v>
          </cell>
          <cell r="AB4619">
            <v>1</v>
          </cell>
          <cell r="AC4619">
            <v>0</v>
          </cell>
          <cell r="AD4619">
            <v>0</v>
          </cell>
          <cell r="AE4619">
            <v>4045051.56</v>
          </cell>
          <cell r="AF4619">
            <v>0</v>
          </cell>
          <cell r="AG4619">
            <v>33708.762999999999</v>
          </cell>
          <cell r="AH4619">
            <v>33708.762999999999</v>
          </cell>
        </row>
        <row r="4620">
          <cell r="A4620">
            <v>8449</v>
          </cell>
          <cell r="B4620" t="str">
            <v>Автомобиль-мастерская 475400 на шасси ЗИЛ 433362 М514СМ</v>
          </cell>
          <cell r="C4620">
            <v>10</v>
          </cell>
          <cell r="D4620" t="str">
            <v>10</v>
          </cell>
          <cell r="E4620" t="str">
            <v>31.10.07</v>
          </cell>
          <cell r="F4620" t="str">
            <v>марка Зил 433362, техпаспорт МА №70034956, двиг. № , шасси 43336273493813,кузов №433360*70058901,мощность двигателя,кВт/лс 94/128, разреш. max масса),kg 11000, масса без нагрузки,kg 7050</v>
          </cell>
          <cell r="G4620" t="str">
            <v xml:space="preserve">  .  .</v>
          </cell>
          <cell r="H4620">
            <v>4045051.56</v>
          </cell>
          <cell r="I4620">
            <v>4045051.56</v>
          </cell>
          <cell r="J4620">
            <v>0</v>
          </cell>
          <cell r="K4620">
            <v>4045051.56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4045051.56</v>
          </cell>
          <cell r="Q4620">
            <v>20225.259999999998</v>
          </cell>
          <cell r="R4620">
            <v>124.1</v>
          </cell>
          <cell r="S4620">
            <v>845.9</v>
          </cell>
          <cell r="T4620" t="str">
            <v>Амортизация (Установка приборов учета на сетях физ и юр лиц)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4045051.56</v>
          </cell>
          <cell r="AB4620">
            <v>1</v>
          </cell>
          <cell r="AC4620">
            <v>0</v>
          </cell>
          <cell r="AD4620">
            <v>0</v>
          </cell>
          <cell r="AE4620">
            <v>4045051.56</v>
          </cell>
          <cell r="AF4620">
            <v>0</v>
          </cell>
          <cell r="AG4620">
            <v>33708.762999999999</v>
          </cell>
          <cell r="AH4620">
            <v>33708.762999999999</v>
          </cell>
        </row>
        <row r="4621">
          <cell r="A4621">
            <v>8450</v>
          </cell>
          <cell r="B4621" t="str">
            <v>Машина вакуумная КО-505А для выгрузки жидких отходов М516СМ</v>
          </cell>
          <cell r="C4621">
            <v>10</v>
          </cell>
          <cell r="D4621" t="str">
            <v>10</v>
          </cell>
          <cell r="E4621" t="str">
            <v>31.10.07</v>
          </cell>
          <cell r="F4621" t="str">
            <v>марка Камаз 53215, техпаспорт МА №70034958, двиг. №72416340, шасси XTC53215R72303997,кузов № 2032922,мощность двигателя,кВт/лс 165/224, разреш. max масса),kg 20500, масса без нагрузки,kg 9970</v>
          </cell>
          <cell r="G4621" t="str">
            <v xml:space="preserve">  .  .</v>
          </cell>
          <cell r="H4621">
            <v>7853125.3399999999</v>
          </cell>
          <cell r="I4621">
            <v>7853125.3399999999</v>
          </cell>
          <cell r="J4621">
            <v>0</v>
          </cell>
          <cell r="K4621">
            <v>7853125.3399999999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7853125.3399999999</v>
          </cell>
          <cell r="Q4621">
            <v>39265.629999999997</v>
          </cell>
          <cell r="R4621">
            <v>124.1</v>
          </cell>
          <cell r="S4621">
            <v>935</v>
          </cell>
          <cell r="T4621" t="str">
            <v>Амортизация (канализация)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7853125.3399999999</v>
          </cell>
          <cell r="AB4621">
            <v>1</v>
          </cell>
          <cell r="AC4621">
            <v>0</v>
          </cell>
          <cell r="AD4621">
            <v>0</v>
          </cell>
          <cell r="AE4621">
            <v>7853125.3399999999</v>
          </cell>
          <cell r="AF4621">
            <v>0</v>
          </cell>
          <cell r="AG4621">
            <v>65442.711166666675</v>
          </cell>
          <cell r="AH4621">
            <v>65442.711166666675</v>
          </cell>
        </row>
        <row r="4622">
          <cell r="A4622">
            <v>8451</v>
          </cell>
          <cell r="B4622" t="str">
            <v>Машина вакуумная КО-505А для выгрузки жидких отходов М517СМ</v>
          </cell>
          <cell r="C4622">
            <v>10</v>
          </cell>
          <cell r="D4622" t="str">
            <v>10</v>
          </cell>
          <cell r="E4622" t="str">
            <v>31.10.07</v>
          </cell>
          <cell r="F4622" t="str">
            <v>марка Камаз 53215, техпаспорт МА №70034959, двиг. №72421613, шасси XTC53215R72306509,кузов №КАБ 2037836,мощность двигателя,кВт/лс 165/224, разреш. max масса),kg 20500, масса без нагрузки,kg 9970</v>
          </cell>
          <cell r="G4622" t="str">
            <v xml:space="preserve">  .  .</v>
          </cell>
          <cell r="H4622">
            <v>7853125.3399999999</v>
          </cell>
          <cell r="I4622">
            <v>7853125.3399999999</v>
          </cell>
          <cell r="J4622">
            <v>0</v>
          </cell>
          <cell r="K4622">
            <v>7853125.3399999999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7853125.3399999999</v>
          </cell>
          <cell r="Q4622">
            <v>39265.629999999997</v>
          </cell>
          <cell r="R4622">
            <v>124.1</v>
          </cell>
          <cell r="S4622">
            <v>935</v>
          </cell>
          <cell r="T4622" t="str">
            <v>Амортизация (канализация)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7853125.3399999999</v>
          </cell>
          <cell r="AB4622">
            <v>1</v>
          </cell>
          <cell r="AC4622">
            <v>0</v>
          </cell>
          <cell r="AD4622">
            <v>0</v>
          </cell>
          <cell r="AE4622">
            <v>7853125.3399999999</v>
          </cell>
          <cell r="AF4622">
            <v>0</v>
          </cell>
          <cell r="AG4622">
            <v>65442.711166666675</v>
          </cell>
          <cell r="AH4622">
            <v>65442.711166666675</v>
          </cell>
        </row>
        <row r="4623">
          <cell r="A4623">
            <v>8452</v>
          </cell>
          <cell r="B4623" t="str">
            <v>Передвижная лаб э/техн для испытания изоляции каб</v>
          </cell>
          <cell r="C4623">
            <v>10</v>
          </cell>
          <cell r="D4623" t="str">
            <v>10</v>
          </cell>
          <cell r="E4623" t="str">
            <v>31.10.07</v>
          </cell>
          <cell r="F4623" t="str">
            <v/>
          </cell>
          <cell r="G4623" t="str">
            <v xml:space="preserve">  .  .</v>
          </cell>
          <cell r="H4623">
            <v>17225294.100000001</v>
          </cell>
          <cell r="I4623">
            <v>17225294.100000001</v>
          </cell>
          <cell r="J4623">
            <v>0</v>
          </cell>
          <cell r="K4623">
            <v>17225294.100000001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17225294.100000001</v>
          </cell>
          <cell r="Q4623">
            <v>86126.47</v>
          </cell>
          <cell r="R4623">
            <v>124.1</v>
          </cell>
          <cell r="S4623" t="str">
            <v/>
          </cell>
          <cell r="T4623" t="str">
            <v/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17225294.100000001</v>
          </cell>
          <cell r="AB4623">
            <v>1</v>
          </cell>
          <cell r="AC4623">
            <v>0</v>
          </cell>
          <cell r="AD4623">
            <v>0</v>
          </cell>
          <cell r="AE4623">
            <v>17225294.100000001</v>
          </cell>
          <cell r="AF4623">
            <v>0</v>
          </cell>
          <cell r="AG4623">
            <v>143544.11749999999</v>
          </cell>
          <cell r="AH4623">
            <v>143544.11749999999</v>
          </cell>
        </row>
        <row r="4624">
          <cell r="A4624">
            <v>8453</v>
          </cell>
          <cell r="B4624" t="str">
            <v>Экскаватор-погрузчик ЭП-2626Е</v>
          </cell>
          <cell r="C4624">
            <v>10</v>
          </cell>
          <cell r="D4624" t="str">
            <v>10</v>
          </cell>
          <cell r="E4624" t="str">
            <v>31.10.07</v>
          </cell>
          <cell r="F4624" t="str">
            <v/>
          </cell>
          <cell r="G4624" t="str">
            <v xml:space="preserve">  .  .</v>
          </cell>
          <cell r="H4624">
            <v>4557507.05</v>
          </cell>
          <cell r="I4624">
            <v>4557507.05</v>
          </cell>
          <cell r="J4624">
            <v>0</v>
          </cell>
          <cell r="K4624">
            <v>4557507.05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4557507.05</v>
          </cell>
          <cell r="Q4624">
            <v>22787.54</v>
          </cell>
          <cell r="R4624">
            <v>123.1</v>
          </cell>
          <cell r="S4624" t="str">
            <v/>
          </cell>
          <cell r="T4624" t="str">
            <v/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4557507.05</v>
          </cell>
          <cell r="AB4624">
            <v>1</v>
          </cell>
          <cell r="AC4624">
            <v>0</v>
          </cell>
          <cell r="AD4624">
            <v>0</v>
          </cell>
          <cell r="AE4624">
            <v>4557507.05</v>
          </cell>
          <cell r="AF4624">
            <v>0</v>
          </cell>
          <cell r="AG4624">
            <v>37979.225416666668</v>
          </cell>
          <cell r="AH4624">
            <v>37979.225416666668</v>
          </cell>
        </row>
        <row r="4625">
          <cell r="A4625">
            <v>8454</v>
          </cell>
          <cell r="B4625" t="str">
            <v>Экскаватор-погрузчик ЭП-2626Е</v>
          </cell>
          <cell r="C4625">
            <v>10</v>
          </cell>
          <cell r="D4625" t="str">
            <v>10</v>
          </cell>
          <cell r="E4625" t="str">
            <v>31.10.07</v>
          </cell>
          <cell r="F4625" t="str">
            <v/>
          </cell>
          <cell r="G4625" t="str">
            <v xml:space="preserve">  .  .</v>
          </cell>
          <cell r="H4625">
            <v>4557507.05</v>
          </cell>
          <cell r="I4625">
            <v>4557507.05</v>
          </cell>
          <cell r="J4625">
            <v>0</v>
          </cell>
          <cell r="K4625">
            <v>4557507.05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4557507.05</v>
          </cell>
          <cell r="Q4625">
            <v>22787.54</v>
          </cell>
          <cell r="R4625">
            <v>123.1</v>
          </cell>
          <cell r="S4625" t="str">
            <v/>
          </cell>
          <cell r="T4625" t="str">
            <v/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4557507.05</v>
          </cell>
          <cell r="AB4625">
            <v>1</v>
          </cell>
          <cell r="AC4625">
            <v>0</v>
          </cell>
          <cell r="AD4625">
            <v>0</v>
          </cell>
          <cell r="AE4625">
            <v>4557507.05</v>
          </cell>
          <cell r="AF4625">
            <v>0</v>
          </cell>
          <cell r="AG4625">
            <v>37979.225416666668</v>
          </cell>
          <cell r="AH4625">
            <v>37979.225416666668</v>
          </cell>
        </row>
        <row r="4626">
          <cell r="A4626">
            <v>8455</v>
          </cell>
          <cell r="B4626" t="str">
            <v>Экскаватор  ЕК-14-25 пневмоколесный гидравл</v>
          </cell>
          <cell r="C4626">
            <v>10</v>
          </cell>
          <cell r="D4626" t="str">
            <v>10</v>
          </cell>
          <cell r="E4626" t="str">
            <v>31.10.07</v>
          </cell>
          <cell r="F4626" t="str">
            <v>Пневмоход</v>
          </cell>
          <cell r="G4626" t="str">
            <v xml:space="preserve">  .  .</v>
          </cell>
          <cell r="H4626">
            <v>13570032.310000001</v>
          </cell>
          <cell r="I4626">
            <v>13570032.310000001</v>
          </cell>
          <cell r="J4626">
            <v>0</v>
          </cell>
          <cell r="K4626">
            <v>13570032.310000001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13570032.310000001</v>
          </cell>
          <cell r="Q4626">
            <v>67850.16</v>
          </cell>
          <cell r="R4626">
            <v>123.1</v>
          </cell>
          <cell r="S4626" t="str">
            <v/>
          </cell>
          <cell r="T4626" t="str">
            <v/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13570032.310000001</v>
          </cell>
          <cell r="AB4626">
            <v>1</v>
          </cell>
          <cell r="AC4626">
            <v>0</v>
          </cell>
          <cell r="AD4626">
            <v>0</v>
          </cell>
          <cell r="AE4626">
            <v>13570032.310000001</v>
          </cell>
          <cell r="AF4626">
            <v>0</v>
          </cell>
          <cell r="AG4626">
            <v>113083.60258333333</v>
          </cell>
          <cell r="AH4626">
            <v>113083.60258333333</v>
          </cell>
        </row>
        <row r="4627">
          <cell r="A4627">
            <v>8456</v>
          </cell>
          <cell r="B4627" t="str">
            <v>Агрегат сварочный для ручной дуговой сварки электр</v>
          </cell>
          <cell r="C4627">
            <v>12.5</v>
          </cell>
          <cell r="D4627" t="str">
            <v>8</v>
          </cell>
          <cell r="E4627" t="str">
            <v>31.10.07</v>
          </cell>
          <cell r="F4627" t="str">
            <v/>
          </cell>
          <cell r="G4627" t="str">
            <v xml:space="preserve">  .  .</v>
          </cell>
          <cell r="H4627">
            <v>1239498.75</v>
          </cell>
          <cell r="I4627">
            <v>1239498.75</v>
          </cell>
          <cell r="J4627">
            <v>0</v>
          </cell>
          <cell r="K4627">
            <v>1239498.75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1239498.75</v>
          </cell>
          <cell r="Q4627">
            <v>6197.49</v>
          </cell>
          <cell r="R4627">
            <v>123.1</v>
          </cell>
          <cell r="S4627" t="str">
            <v/>
          </cell>
          <cell r="T4627" t="str">
            <v/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1239498.75</v>
          </cell>
          <cell r="AB4627">
            <v>1</v>
          </cell>
          <cell r="AC4627">
            <v>0</v>
          </cell>
          <cell r="AD4627">
            <v>0</v>
          </cell>
          <cell r="AE4627">
            <v>1239498.75</v>
          </cell>
          <cell r="AF4627">
            <v>0</v>
          </cell>
          <cell r="AG4627">
            <v>12911.4453125</v>
          </cell>
          <cell r="AH4627">
            <v>12911.4453125</v>
          </cell>
        </row>
        <row r="4628">
          <cell r="A4628">
            <v>8457</v>
          </cell>
          <cell r="B4628" t="str">
            <v>Агрегат сварочный для ручной дуговой сварки электр</v>
          </cell>
          <cell r="C4628">
            <v>12.5</v>
          </cell>
          <cell r="D4628" t="str">
            <v>8</v>
          </cell>
          <cell r="E4628" t="str">
            <v>31.10.07</v>
          </cell>
          <cell r="F4628" t="str">
            <v/>
          </cell>
          <cell r="G4628" t="str">
            <v xml:space="preserve">  .  .</v>
          </cell>
          <cell r="H4628">
            <v>1239498.75</v>
          </cell>
          <cell r="I4628">
            <v>1239498.75</v>
          </cell>
          <cell r="J4628">
            <v>0</v>
          </cell>
          <cell r="K4628">
            <v>1239498.75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1239498.75</v>
          </cell>
          <cell r="Q4628">
            <v>6197.49</v>
          </cell>
          <cell r="R4628">
            <v>123.1</v>
          </cell>
          <cell r="S4628" t="str">
            <v/>
          </cell>
          <cell r="T4628" t="str">
            <v/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1239498.75</v>
          </cell>
          <cell r="AB4628">
            <v>1</v>
          </cell>
          <cell r="AC4628">
            <v>0</v>
          </cell>
          <cell r="AD4628">
            <v>0</v>
          </cell>
          <cell r="AE4628">
            <v>1239498.75</v>
          </cell>
          <cell r="AF4628">
            <v>0</v>
          </cell>
          <cell r="AG4628">
            <v>12911.4453125</v>
          </cell>
          <cell r="AH4628">
            <v>12911.4453125</v>
          </cell>
        </row>
        <row r="4629">
          <cell r="A4629">
            <v>8458</v>
          </cell>
          <cell r="B4629" t="str">
            <v>Агрегат сварочный для ручной дуговой сварки электр</v>
          </cell>
          <cell r="C4629">
            <v>12.5</v>
          </cell>
          <cell r="D4629" t="str">
            <v>8</v>
          </cell>
          <cell r="E4629" t="str">
            <v>31.10.07</v>
          </cell>
          <cell r="F4629" t="str">
            <v/>
          </cell>
          <cell r="G4629" t="str">
            <v xml:space="preserve">  .  .</v>
          </cell>
          <cell r="H4629">
            <v>1239498.75</v>
          </cell>
          <cell r="I4629">
            <v>1239498.75</v>
          </cell>
          <cell r="J4629">
            <v>0</v>
          </cell>
          <cell r="K4629">
            <v>1239498.75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1239498.75</v>
          </cell>
          <cell r="Q4629">
            <v>6197.49</v>
          </cell>
          <cell r="R4629">
            <v>123.1</v>
          </cell>
          <cell r="S4629" t="str">
            <v/>
          </cell>
          <cell r="T4629" t="str">
            <v/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1239498.75</v>
          </cell>
          <cell r="AB4629">
            <v>1</v>
          </cell>
          <cell r="AC4629">
            <v>0</v>
          </cell>
          <cell r="AD4629">
            <v>0</v>
          </cell>
          <cell r="AE4629">
            <v>1239498.75</v>
          </cell>
          <cell r="AF4629">
            <v>0</v>
          </cell>
          <cell r="AG4629">
            <v>12911.4453125</v>
          </cell>
          <cell r="AH4629">
            <v>12911.4453125</v>
          </cell>
        </row>
        <row r="4630">
          <cell r="A4630">
            <v>8459</v>
          </cell>
          <cell r="B4630" t="str">
            <v>Компрессорная станция ВВП-2,5/7 передвижная</v>
          </cell>
          <cell r="C4630">
            <v>12.5</v>
          </cell>
          <cell r="D4630" t="str">
            <v>8</v>
          </cell>
          <cell r="E4630" t="str">
            <v>31.10.07</v>
          </cell>
          <cell r="F4630" t="str">
            <v/>
          </cell>
          <cell r="G4630" t="str">
            <v xml:space="preserve">  .  .</v>
          </cell>
          <cell r="H4630">
            <v>1844374.14</v>
          </cell>
          <cell r="I4630">
            <v>1844374.14</v>
          </cell>
          <cell r="J4630">
            <v>0</v>
          </cell>
          <cell r="K4630">
            <v>1844374.14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1844374.14</v>
          </cell>
          <cell r="Q4630">
            <v>9221.8700000000008</v>
          </cell>
          <cell r="R4630">
            <v>123.1</v>
          </cell>
          <cell r="S4630" t="str">
            <v/>
          </cell>
          <cell r="T4630" t="str">
            <v/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1844374.14</v>
          </cell>
          <cell r="AB4630">
            <v>1</v>
          </cell>
          <cell r="AC4630">
            <v>0</v>
          </cell>
          <cell r="AD4630">
            <v>0</v>
          </cell>
          <cell r="AE4630">
            <v>1844374.14</v>
          </cell>
          <cell r="AF4630">
            <v>0</v>
          </cell>
          <cell r="AG4630">
            <v>19212.230625</v>
          </cell>
          <cell r="AH4630">
            <v>19212.230625</v>
          </cell>
        </row>
        <row r="4631">
          <cell r="A4631">
            <v>8460</v>
          </cell>
          <cell r="B4631" t="str">
            <v>Э/станция ЭД-30-Т400-1Р передвижная дизельная</v>
          </cell>
          <cell r="C4631">
            <v>12.5</v>
          </cell>
          <cell r="D4631" t="str">
            <v>8</v>
          </cell>
          <cell r="E4631" t="str">
            <v>31.10.07</v>
          </cell>
          <cell r="F4631" t="str">
            <v/>
          </cell>
          <cell r="G4631" t="str">
            <v xml:space="preserve">  .  .</v>
          </cell>
          <cell r="H4631">
            <v>2275719.71</v>
          </cell>
          <cell r="I4631">
            <v>2275719.71</v>
          </cell>
          <cell r="J4631">
            <v>0</v>
          </cell>
          <cell r="K4631">
            <v>2275719.71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2275719.71</v>
          </cell>
          <cell r="Q4631">
            <v>11378.6</v>
          </cell>
          <cell r="R4631">
            <v>123.1</v>
          </cell>
          <cell r="S4631" t="str">
            <v/>
          </cell>
          <cell r="T4631" t="str">
            <v/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2275719.71</v>
          </cell>
          <cell r="AB4631">
            <v>1</v>
          </cell>
          <cell r="AC4631">
            <v>0</v>
          </cell>
          <cell r="AD4631">
            <v>0</v>
          </cell>
          <cell r="AE4631">
            <v>2275719.71</v>
          </cell>
          <cell r="AF4631">
            <v>0</v>
          </cell>
          <cell r="AG4631">
            <v>23705.413645833334</v>
          </cell>
          <cell r="AH4631">
            <v>23705.413645833334</v>
          </cell>
        </row>
        <row r="4632">
          <cell r="A4632">
            <v>8461</v>
          </cell>
          <cell r="B4632" t="str">
            <v>Машина коммунальная уборочная Беларус МК-Е 82,1</v>
          </cell>
          <cell r="C4632">
            <v>10</v>
          </cell>
          <cell r="D4632" t="str">
            <v>10</v>
          </cell>
          <cell r="E4632" t="str">
            <v>31.10.07</v>
          </cell>
          <cell r="F4632" t="str">
            <v>трактор</v>
          </cell>
          <cell r="G4632" t="str">
            <v xml:space="preserve">  .  .</v>
          </cell>
          <cell r="H4632">
            <v>3040950</v>
          </cell>
          <cell r="I4632">
            <v>3040950</v>
          </cell>
          <cell r="J4632">
            <v>0</v>
          </cell>
          <cell r="K4632">
            <v>3040950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3040950</v>
          </cell>
          <cell r="Q4632">
            <v>15204.75</v>
          </cell>
          <cell r="R4632">
            <v>123.1</v>
          </cell>
          <cell r="S4632" t="str">
            <v/>
          </cell>
          <cell r="T4632" t="str">
            <v/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3040950</v>
          </cell>
          <cell r="AB4632">
            <v>1</v>
          </cell>
          <cell r="AC4632">
            <v>0</v>
          </cell>
          <cell r="AD4632">
            <v>0</v>
          </cell>
          <cell r="AE4632">
            <v>3040950</v>
          </cell>
          <cell r="AF4632">
            <v>0</v>
          </cell>
          <cell r="AG4632">
            <v>25341.25</v>
          </cell>
          <cell r="AH4632">
            <v>25341.25</v>
          </cell>
        </row>
        <row r="4633">
          <cell r="A4633">
            <v>8462</v>
          </cell>
          <cell r="B4633" t="str">
            <v>Машина коммунальная уборочная Беларус МК-Е 82,1</v>
          </cell>
          <cell r="C4633">
            <v>10</v>
          </cell>
          <cell r="D4633" t="str">
            <v>10</v>
          </cell>
          <cell r="E4633" t="str">
            <v>31.10.07</v>
          </cell>
          <cell r="F4633" t="str">
            <v>трактор</v>
          </cell>
          <cell r="G4633" t="str">
            <v xml:space="preserve">  .  .</v>
          </cell>
          <cell r="H4633">
            <v>3040950</v>
          </cell>
          <cell r="I4633">
            <v>3040950</v>
          </cell>
          <cell r="J4633">
            <v>0</v>
          </cell>
          <cell r="K4633">
            <v>3040950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3040950</v>
          </cell>
          <cell r="Q4633">
            <v>15204.75</v>
          </cell>
          <cell r="R4633">
            <v>123.1</v>
          </cell>
          <cell r="S4633" t="str">
            <v/>
          </cell>
          <cell r="T4633" t="str">
            <v/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3040950</v>
          </cell>
          <cell r="AB4633">
            <v>1</v>
          </cell>
          <cell r="AC4633">
            <v>0</v>
          </cell>
          <cell r="AD4633">
            <v>0</v>
          </cell>
          <cell r="AE4633">
            <v>3040950</v>
          </cell>
          <cell r="AF4633">
            <v>0</v>
          </cell>
          <cell r="AG4633">
            <v>25341.25</v>
          </cell>
          <cell r="AH4633">
            <v>25341.25</v>
          </cell>
        </row>
        <row r="4634">
          <cell r="A4634">
            <v>8463</v>
          </cell>
          <cell r="B4634" t="str">
            <v>Погрузчик одноковшовый МКСМ-800Н для уборки дорог</v>
          </cell>
          <cell r="C4634">
            <v>10</v>
          </cell>
          <cell r="D4634" t="str">
            <v>10</v>
          </cell>
          <cell r="E4634" t="str">
            <v>31.10.07</v>
          </cell>
          <cell r="F4634" t="str">
            <v/>
          </cell>
          <cell r="G4634" t="str">
            <v xml:space="preserve">  .  .</v>
          </cell>
          <cell r="H4634">
            <v>4941640</v>
          </cell>
          <cell r="I4634">
            <v>4941640</v>
          </cell>
          <cell r="J4634">
            <v>0</v>
          </cell>
          <cell r="K4634">
            <v>4941640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4941640</v>
          </cell>
          <cell r="Q4634">
            <v>24708.2</v>
          </cell>
          <cell r="R4634">
            <v>123.1</v>
          </cell>
          <cell r="S4634" t="str">
            <v/>
          </cell>
          <cell r="T4634" t="str">
            <v/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4941640</v>
          </cell>
          <cell r="AB4634">
            <v>1</v>
          </cell>
          <cell r="AC4634">
            <v>0</v>
          </cell>
          <cell r="AD4634">
            <v>0</v>
          </cell>
          <cell r="AE4634">
            <v>4941640</v>
          </cell>
          <cell r="AF4634">
            <v>0</v>
          </cell>
          <cell r="AG4634">
            <v>41180.333333333336</v>
          </cell>
          <cell r="AH4634">
            <v>41180.333333333336</v>
          </cell>
        </row>
        <row r="4635">
          <cell r="A4635">
            <v>8464</v>
          </cell>
          <cell r="B4635" t="str">
            <v>Экскаватор ЕК-18-26 пневмоколесный гидравлический</v>
          </cell>
          <cell r="C4635">
            <v>10</v>
          </cell>
          <cell r="D4635" t="str">
            <v>10</v>
          </cell>
          <cell r="E4635" t="str">
            <v>31.10.07</v>
          </cell>
          <cell r="F4635" t="str">
            <v>Пневмоход</v>
          </cell>
          <cell r="G4635" t="str">
            <v xml:space="preserve">  .  .</v>
          </cell>
          <cell r="H4635">
            <v>14453000</v>
          </cell>
          <cell r="I4635">
            <v>14453000</v>
          </cell>
          <cell r="J4635">
            <v>0</v>
          </cell>
          <cell r="K4635">
            <v>14453000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14453000</v>
          </cell>
          <cell r="Q4635">
            <v>72265</v>
          </cell>
          <cell r="R4635">
            <v>123.1</v>
          </cell>
          <cell r="S4635" t="str">
            <v/>
          </cell>
          <cell r="T4635" t="str">
            <v/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14453000</v>
          </cell>
          <cell r="AB4635">
            <v>1</v>
          </cell>
          <cell r="AC4635">
            <v>0</v>
          </cell>
          <cell r="AD4635">
            <v>0</v>
          </cell>
          <cell r="AE4635">
            <v>14453000</v>
          </cell>
          <cell r="AF4635">
            <v>0</v>
          </cell>
          <cell r="AG4635">
            <v>120441.66666666667</v>
          </cell>
          <cell r="AH4635">
            <v>120441.66666666667</v>
          </cell>
        </row>
        <row r="4636">
          <cell r="A4636">
            <v>8465</v>
          </cell>
          <cell r="B4636" t="str">
            <v>Лаборатория контроля качества на шасси УАЗ-390994</v>
          </cell>
          <cell r="C4636">
            <v>10</v>
          </cell>
          <cell r="D4636" t="str">
            <v>10</v>
          </cell>
          <cell r="E4636" t="str">
            <v>31.10.07</v>
          </cell>
          <cell r="F4636" t="str">
            <v/>
          </cell>
          <cell r="G4636" t="str">
            <v xml:space="preserve">  .  .</v>
          </cell>
          <cell r="H4636">
            <v>16231495</v>
          </cell>
          <cell r="I4636">
            <v>16231495</v>
          </cell>
          <cell r="J4636">
            <v>0</v>
          </cell>
          <cell r="K4636">
            <v>16231495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16231495</v>
          </cell>
          <cell r="Q4636">
            <v>81157.48</v>
          </cell>
          <cell r="R4636">
            <v>124.1</v>
          </cell>
          <cell r="S4636" t="str">
            <v/>
          </cell>
          <cell r="T4636" t="str">
            <v/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16231495</v>
          </cell>
          <cell r="AB4636">
            <v>1</v>
          </cell>
          <cell r="AC4636">
            <v>0</v>
          </cell>
          <cell r="AD4636">
            <v>0</v>
          </cell>
          <cell r="AE4636">
            <v>16231495</v>
          </cell>
          <cell r="AF4636">
            <v>0</v>
          </cell>
          <cell r="AG4636">
            <v>135262.45833333334</v>
          </cell>
          <cell r="AH4636">
            <v>135262.45833333334</v>
          </cell>
        </row>
        <row r="4637">
          <cell r="A4637">
            <v>10000</v>
          </cell>
          <cell r="B4637" t="str">
            <v>Вод-д по ул Интернационалистов</v>
          </cell>
          <cell r="C4637">
            <v>4.5</v>
          </cell>
          <cell r="D4637" t="str">
            <v>22</v>
          </cell>
          <cell r="E4637" t="str">
            <v>11.05.05</v>
          </cell>
          <cell r="F4637" t="str">
            <v>Протяженность-330м, трубы ст 500-280м, д 100-50м</v>
          </cell>
          <cell r="G4637" t="str">
            <v>08.01.03</v>
          </cell>
          <cell r="H4637">
            <v>3321645.72</v>
          </cell>
          <cell r="I4637">
            <v>0</v>
          </cell>
          <cell r="J4637">
            <v>0</v>
          </cell>
          <cell r="K4637">
            <v>3321645.72</v>
          </cell>
          <cell r="L4637">
            <v>0</v>
          </cell>
          <cell r="M4637">
            <v>12456.17</v>
          </cell>
          <cell r="N4637">
            <v>12456.17</v>
          </cell>
          <cell r="O4637">
            <v>361104.37</v>
          </cell>
          <cell r="P4637">
            <v>2960541.35</v>
          </cell>
          <cell r="Q4637">
            <v>16608.23</v>
          </cell>
          <cell r="R4637">
            <v>123</v>
          </cell>
          <cell r="S4637">
            <v>935</v>
          </cell>
          <cell r="T4637" t="str">
            <v>Амортизация (водопровод)</v>
          </cell>
          <cell r="U4637">
            <v>3712500</v>
          </cell>
          <cell r="V4637">
            <v>29</v>
          </cell>
          <cell r="W4637">
            <v>4</v>
          </cell>
          <cell r="X4637">
            <v>25</v>
          </cell>
          <cell r="Y4637">
            <v>13.793103448275861</v>
          </cell>
          <cell r="Z4637">
            <v>512068.96551724139</v>
          </cell>
          <cell r="AA4637">
            <v>3200431.0344827585</v>
          </cell>
          <cell r="AB4637">
            <v>1.0810289930531651</v>
          </cell>
          <cell r="AC4637">
            <v>269149.60797095578</v>
          </cell>
          <cell r="AD4637">
            <v>29259.923488197557</v>
          </cell>
          <cell r="AE4637">
            <v>3590795.327970956</v>
          </cell>
          <cell r="AF4637">
            <v>390364.29348819755</v>
          </cell>
          <cell r="AG4637">
            <v>13465.482479891085</v>
          </cell>
          <cell r="AH4637">
            <v>10668.103448275862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TARIF2"/>
      <sheetName val="TDSheet"/>
    </sheetNames>
    <sheetDataSet>
      <sheetData sheetId="0" refreshError="1"/>
      <sheetData sheetId="1">
        <row r="22">
          <cell r="C2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шифровка факт"/>
    </sheetNames>
    <sheetDataSet>
      <sheetData sheetId="0" refreshError="1">
        <row r="21">
          <cell r="F21">
            <v>502760.39826785709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П 25 г после экпер"/>
      <sheetName val="ИП 21-25 гг Вода рабочая"/>
      <sheetName val="ИП 21-25 гг утв."/>
      <sheetName val="ИП 25 г с РЧВ на утв"/>
      <sheetName val="Лист1"/>
      <sheetName val="Лист2"/>
      <sheetName val="Лист3"/>
    </sheetNames>
    <sheetDataSet>
      <sheetData sheetId="0" refreshError="1">
        <row r="26">
          <cell r="C26" t="str">
            <v>Водопровод Западной части Нового города, по ул. Дзержинской от Ботанической до Анжерской (ул.Ермекова 118-ул.Липецкая-ул.Анжерская, Д-200,110мм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арточка ВСЯ"/>
      <sheetName val="Приход 15.08"/>
      <sheetName val="Отдел Гос. активов"/>
      <sheetName val="Приход 2025 год"/>
    </sheetNames>
    <sheetDataSet>
      <sheetData sheetId="0"/>
      <sheetData sheetId="1"/>
      <sheetData sheetId="2"/>
      <sheetData sheetId="3">
        <row r="11">
          <cell r="H11">
            <v>16638200.800000001</v>
          </cell>
        </row>
        <row r="12">
          <cell r="H12">
            <v>335000</v>
          </cell>
        </row>
        <row r="13">
          <cell r="L13">
            <v>625</v>
          </cell>
        </row>
        <row r="14">
          <cell r="H14">
            <v>473478</v>
          </cell>
        </row>
        <row r="15">
          <cell r="H15">
            <v>473478</v>
          </cell>
        </row>
        <row r="16">
          <cell r="L16">
            <v>2289766</v>
          </cell>
        </row>
        <row r="18">
          <cell r="H18">
            <v>799000</v>
          </cell>
          <cell r="J18">
            <v>17</v>
          </cell>
        </row>
        <row r="35">
          <cell r="L35">
            <v>5279.9840000000004</v>
          </cell>
        </row>
        <row r="68">
          <cell r="L68">
            <v>550000</v>
          </cell>
        </row>
        <row r="69">
          <cell r="L69">
            <v>275000</v>
          </cell>
        </row>
        <row r="70">
          <cell r="H70">
            <v>220000</v>
          </cell>
        </row>
        <row r="74">
          <cell r="H74">
            <v>313800</v>
          </cell>
        </row>
        <row r="76">
          <cell r="H76">
            <v>136800</v>
          </cell>
        </row>
        <row r="77">
          <cell r="H77">
            <v>173000</v>
          </cell>
        </row>
        <row r="78">
          <cell r="H78">
            <v>1079994</v>
          </cell>
        </row>
        <row r="84">
          <cell r="H84">
            <v>164000</v>
          </cell>
        </row>
        <row r="85">
          <cell r="H85">
            <v>156000</v>
          </cell>
        </row>
        <row r="86">
          <cell r="L86">
            <v>14112.133</v>
          </cell>
        </row>
        <row r="132">
          <cell r="H132">
            <v>9169000</v>
          </cell>
        </row>
        <row r="133">
          <cell r="H133">
            <v>9169000</v>
          </cell>
        </row>
        <row r="134">
          <cell r="L134">
            <v>343.88850000000002</v>
          </cell>
        </row>
        <row r="135">
          <cell r="L135">
            <v>1528.8145</v>
          </cell>
        </row>
        <row r="136">
          <cell r="H136">
            <v>173000</v>
          </cell>
        </row>
        <row r="137">
          <cell r="L137">
            <v>25950</v>
          </cell>
        </row>
        <row r="138">
          <cell r="L138">
            <v>566.66666500000008</v>
          </cell>
        </row>
        <row r="139">
          <cell r="L139">
            <v>49107.5</v>
          </cell>
        </row>
        <row r="152">
          <cell r="L152">
            <v>203.125</v>
          </cell>
        </row>
        <row r="155">
          <cell r="J155">
            <v>449000</v>
          </cell>
        </row>
        <row r="163">
          <cell r="H163">
            <v>267857</v>
          </cell>
        </row>
        <row r="164">
          <cell r="L164">
            <v>7110</v>
          </cell>
        </row>
        <row r="165">
          <cell r="H165">
            <v>92589286</v>
          </cell>
        </row>
        <row r="170">
          <cell r="H170">
            <v>145000</v>
          </cell>
        </row>
        <row r="171">
          <cell r="H171">
            <v>180000</v>
          </cell>
        </row>
        <row r="172">
          <cell r="L172">
            <v>1374</v>
          </cell>
        </row>
        <row r="184">
          <cell r="L184">
            <v>982</v>
          </cell>
        </row>
        <row r="185">
          <cell r="L185">
            <v>563.99850000000004</v>
          </cell>
        </row>
        <row r="188">
          <cell r="O188">
            <v>314250</v>
          </cell>
        </row>
        <row r="191">
          <cell r="L191">
            <v>171950</v>
          </cell>
        </row>
        <row r="192">
          <cell r="L192">
            <v>1099730</v>
          </cell>
        </row>
        <row r="217">
          <cell r="H217">
            <v>34799000</v>
          </cell>
        </row>
        <row r="218">
          <cell r="H218">
            <v>4890000</v>
          </cell>
        </row>
        <row r="219">
          <cell r="L219">
            <v>3435500</v>
          </cell>
        </row>
        <row r="222">
          <cell r="H222">
            <v>3999999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арточка ВСЯ"/>
      <sheetName val="Приход 15.08"/>
      <sheetName val="Отдел Гос. активов"/>
      <sheetName val="Приход 2025 год"/>
      <sheetName val="2933 кап ремонты"/>
    </sheetNames>
    <sheetDataSet>
      <sheetData sheetId="0"/>
      <sheetData sheetId="1"/>
      <sheetData sheetId="2"/>
      <sheetData sheetId="3">
        <row r="157">
          <cell r="L157">
            <v>183742.5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3"/>
  <sheetViews>
    <sheetView zoomScale="70" zoomScaleNormal="70" workbookViewId="0">
      <selection activeCell="E30" sqref="E29:E30"/>
    </sheetView>
  </sheetViews>
  <sheetFormatPr defaultRowHeight="12.75"/>
  <cols>
    <col min="1" max="1" width="4.42578125" bestFit="1" customWidth="1"/>
    <col min="2" max="2" width="26.7109375" customWidth="1"/>
    <col min="3" max="3" width="17.28515625" customWidth="1"/>
    <col min="4" max="4" width="13.42578125" customWidth="1"/>
    <col min="5" max="5" width="12.42578125" customWidth="1"/>
    <col min="6" max="6" width="34.28515625" customWidth="1"/>
    <col min="7" max="7" width="39.42578125" customWidth="1"/>
    <col min="10" max="10" width="9.140625" customWidth="1"/>
  </cols>
  <sheetData>
    <row r="1" spans="1:6" ht="19.5" thickBot="1">
      <c r="B1" s="57" t="s">
        <v>100</v>
      </c>
      <c r="C1" s="57"/>
      <c r="D1" s="57"/>
      <c r="E1" s="57"/>
      <c r="F1" s="57"/>
    </row>
    <row r="2" spans="1:6" ht="18">
      <c r="A2" s="58" t="s">
        <v>8</v>
      </c>
      <c r="B2" s="60" t="s">
        <v>9</v>
      </c>
      <c r="C2" s="62" t="s">
        <v>101</v>
      </c>
      <c r="D2" s="63"/>
      <c r="E2" s="63"/>
      <c r="F2" s="64" t="s">
        <v>10</v>
      </c>
    </row>
    <row r="3" spans="1:6" ht="18">
      <c r="A3" s="59"/>
      <c r="B3" s="61"/>
      <c r="C3" s="1" t="s">
        <v>11</v>
      </c>
      <c r="D3" s="1" t="s">
        <v>12</v>
      </c>
      <c r="E3" s="1" t="s">
        <v>13</v>
      </c>
      <c r="F3" s="65"/>
    </row>
    <row r="4" spans="1:6" ht="33">
      <c r="A4" s="36">
        <v>1</v>
      </c>
      <c r="B4" s="2" t="s">
        <v>14</v>
      </c>
      <c r="C4" s="3">
        <v>4509</v>
      </c>
      <c r="D4" s="3">
        <v>4472</v>
      </c>
      <c r="E4" s="4">
        <v>-0.01</v>
      </c>
      <c r="F4" s="37"/>
    </row>
    <row r="5" spans="1:6" ht="49.5">
      <c r="A5" s="38" t="s">
        <v>15</v>
      </c>
      <c r="B5" s="5" t="s">
        <v>16</v>
      </c>
      <c r="C5" s="6">
        <v>616</v>
      </c>
      <c r="D5" s="7">
        <v>718</v>
      </c>
      <c r="E5" s="4">
        <v>0.16</v>
      </c>
      <c r="F5" s="37" t="s">
        <v>102</v>
      </c>
    </row>
    <row r="6" spans="1:6" ht="49.5">
      <c r="A6" s="38" t="s">
        <v>17</v>
      </c>
      <c r="B6" s="5" t="s">
        <v>18</v>
      </c>
      <c r="C6" s="8">
        <v>12</v>
      </c>
      <c r="D6" s="9">
        <v>12</v>
      </c>
      <c r="E6" s="4">
        <v>0</v>
      </c>
      <c r="F6" s="37"/>
    </row>
    <row r="7" spans="1:6" ht="16.5">
      <c r="A7" s="38" t="s">
        <v>19</v>
      </c>
      <c r="B7" s="5" t="s">
        <v>20</v>
      </c>
      <c r="C7" s="8">
        <v>206</v>
      </c>
      <c r="D7" s="9">
        <v>211</v>
      </c>
      <c r="E7" s="4">
        <v>0.02</v>
      </c>
      <c r="F7" s="37" t="s">
        <v>103</v>
      </c>
    </row>
    <row r="8" spans="1:6" ht="16.5">
      <c r="A8" s="38" t="s">
        <v>21</v>
      </c>
      <c r="B8" s="5" t="s">
        <v>22</v>
      </c>
      <c r="C8" s="8">
        <v>1.5</v>
      </c>
      <c r="D8" s="9">
        <v>1.6</v>
      </c>
      <c r="E8" s="4">
        <v>0.06</v>
      </c>
      <c r="F8" s="39" t="s">
        <v>104</v>
      </c>
    </row>
    <row r="9" spans="1:6" ht="33">
      <c r="A9" s="38" t="s">
        <v>23</v>
      </c>
      <c r="B9" s="5" t="s">
        <v>24</v>
      </c>
      <c r="C9" s="8">
        <v>1911</v>
      </c>
      <c r="D9" s="9">
        <v>1847</v>
      </c>
      <c r="E9" s="4">
        <v>-0.03</v>
      </c>
      <c r="F9" s="39" t="s">
        <v>105</v>
      </c>
    </row>
    <row r="10" spans="1:6" ht="33">
      <c r="A10" s="38" t="s">
        <v>25</v>
      </c>
      <c r="B10" s="5" t="s">
        <v>26</v>
      </c>
      <c r="C10" s="8">
        <v>1762</v>
      </c>
      <c r="D10" s="9">
        <v>1684</v>
      </c>
      <c r="E10" s="4">
        <v>-0.04</v>
      </c>
      <c r="F10" s="37" t="s">
        <v>106</v>
      </c>
    </row>
    <row r="11" spans="1:6" s="13" customFormat="1" ht="49.5">
      <c r="A11" s="40">
        <v>2</v>
      </c>
      <c r="B11" s="10" t="s">
        <v>27</v>
      </c>
      <c r="C11" s="11">
        <v>3911</v>
      </c>
      <c r="D11" s="11">
        <v>4697</v>
      </c>
      <c r="E11" s="12">
        <v>0.2</v>
      </c>
      <c r="F11" s="37" t="s">
        <v>107</v>
      </c>
    </row>
    <row r="12" spans="1:6" s="13" customFormat="1" ht="16.5">
      <c r="A12" s="40">
        <v>3</v>
      </c>
      <c r="B12" s="10" t="s">
        <v>28</v>
      </c>
      <c r="C12" s="11">
        <v>1033</v>
      </c>
      <c r="D12" s="14">
        <v>1034</v>
      </c>
      <c r="E12" s="15">
        <v>0</v>
      </c>
      <c r="F12" s="37"/>
    </row>
    <row r="13" spans="1:6" s="13" customFormat="1" ht="33">
      <c r="A13" s="40">
        <v>4</v>
      </c>
      <c r="B13" s="10" t="s">
        <v>29</v>
      </c>
      <c r="C13" s="11">
        <v>261</v>
      </c>
      <c r="D13" s="14">
        <v>416</v>
      </c>
      <c r="E13" s="15">
        <v>0.59</v>
      </c>
      <c r="F13" s="37" t="s">
        <v>108</v>
      </c>
    </row>
    <row r="14" spans="1:6" s="13" customFormat="1" ht="16.5">
      <c r="A14" s="40">
        <v>5</v>
      </c>
      <c r="B14" s="10" t="s">
        <v>30</v>
      </c>
      <c r="C14" s="11">
        <v>384</v>
      </c>
      <c r="D14" s="14">
        <v>506</v>
      </c>
      <c r="E14" s="15">
        <v>0.32</v>
      </c>
      <c r="F14" s="37" t="s">
        <v>109</v>
      </c>
    </row>
    <row r="15" spans="1:6" s="13" customFormat="1" ht="132">
      <c r="A15" s="40">
        <v>6</v>
      </c>
      <c r="B15" s="10" t="s">
        <v>31</v>
      </c>
      <c r="C15" s="11">
        <v>268</v>
      </c>
      <c r="D15" s="14">
        <v>338</v>
      </c>
      <c r="E15" s="15">
        <v>0.26</v>
      </c>
      <c r="F15" s="37" t="s">
        <v>110</v>
      </c>
    </row>
    <row r="16" spans="1:6" s="13" customFormat="1" ht="66">
      <c r="A16" s="40">
        <v>7</v>
      </c>
      <c r="B16" s="10" t="s">
        <v>32</v>
      </c>
      <c r="C16" s="11">
        <v>121</v>
      </c>
      <c r="D16" s="14">
        <v>163</v>
      </c>
      <c r="E16" s="15">
        <v>0.35</v>
      </c>
      <c r="F16" s="37" t="s">
        <v>111</v>
      </c>
    </row>
    <row r="17" spans="1:6" s="13" customFormat="1" ht="33">
      <c r="A17" s="40">
        <v>8</v>
      </c>
      <c r="B17" s="10" t="s">
        <v>33</v>
      </c>
      <c r="C17" s="16">
        <v>0.1</v>
      </c>
      <c r="D17" s="17">
        <v>123.2</v>
      </c>
      <c r="E17" s="15">
        <v>951.04</v>
      </c>
      <c r="F17" s="37" t="s">
        <v>112</v>
      </c>
    </row>
    <row r="18" spans="1:6" s="13" customFormat="1" ht="49.5">
      <c r="A18" s="40">
        <v>9</v>
      </c>
      <c r="B18" s="10" t="s">
        <v>34</v>
      </c>
      <c r="C18" s="11">
        <v>10486</v>
      </c>
      <c r="D18" s="11">
        <v>11749</v>
      </c>
      <c r="E18" s="15">
        <v>0.12</v>
      </c>
      <c r="F18" s="41" t="s">
        <v>113</v>
      </c>
    </row>
    <row r="19" spans="1:6" s="13" customFormat="1" ht="16.5">
      <c r="A19" s="40">
        <v>10</v>
      </c>
      <c r="B19" s="10" t="s">
        <v>35</v>
      </c>
      <c r="C19" s="11">
        <v>1623</v>
      </c>
      <c r="D19" s="11">
        <v>697</v>
      </c>
      <c r="E19" s="15">
        <v>-0.56999999999999995</v>
      </c>
      <c r="F19" s="37"/>
    </row>
    <row r="20" spans="1:6" s="13" customFormat="1" ht="33">
      <c r="A20" s="40">
        <v>11</v>
      </c>
      <c r="B20" s="10" t="s">
        <v>36</v>
      </c>
      <c r="C20" s="11">
        <v>12109</v>
      </c>
      <c r="D20" s="11">
        <v>12446</v>
      </c>
      <c r="E20" s="15">
        <v>0.03</v>
      </c>
      <c r="F20" s="37" t="s">
        <v>114</v>
      </c>
    </row>
    <row r="21" spans="1:6" s="13" customFormat="1" ht="30" customHeight="1">
      <c r="A21" s="40">
        <v>12</v>
      </c>
      <c r="B21" s="18" t="s">
        <v>37</v>
      </c>
      <c r="C21" s="16">
        <v>47.4</v>
      </c>
      <c r="D21" s="16">
        <v>48.4</v>
      </c>
      <c r="E21" s="19">
        <v>0.02</v>
      </c>
      <c r="F21" s="37" t="s">
        <v>114</v>
      </c>
    </row>
    <row r="22" spans="1:6" s="13" customFormat="1" ht="15" customHeight="1">
      <c r="A22" s="40">
        <v>13</v>
      </c>
      <c r="B22" s="18" t="s">
        <v>5</v>
      </c>
      <c r="C22" s="34">
        <v>0.13200000000000001</v>
      </c>
      <c r="D22" s="34">
        <v>0.13</v>
      </c>
      <c r="E22" s="35">
        <v>-1.4E-2</v>
      </c>
      <c r="F22" s="37"/>
    </row>
    <row r="23" spans="1:6" ht="17.25" thickBot="1">
      <c r="A23" s="42">
        <v>15</v>
      </c>
      <c r="B23" s="43" t="s">
        <v>6</v>
      </c>
      <c r="C23" s="45">
        <v>255.55</v>
      </c>
      <c r="D23" s="45">
        <v>254.55</v>
      </c>
      <c r="E23" s="67">
        <v>-4.0000000000000001E-3</v>
      </c>
      <c r="F23" s="44"/>
    </row>
  </sheetData>
  <mergeCells count="5">
    <mergeCell ref="B1:F1"/>
    <mergeCell ref="A2:A3"/>
    <mergeCell ref="B2:B3"/>
    <mergeCell ref="C2:E2"/>
    <mergeCell ref="F2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1"/>
  <sheetViews>
    <sheetView zoomScale="70" zoomScaleNormal="70" workbookViewId="0">
      <selection activeCell="B30" sqref="B30"/>
    </sheetView>
  </sheetViews>
  <sheetFormatPr defaultRowHeight="12.75"/>
  <cols>
    <col min="1" max="1" width="5" bestFit="1" customWidth="1"/>
    <col min="2" max="2" width="47.7109375" bestFit="1" customWidth="1"/>
    <col min="3" max="3" width="14.140625" bestFit="1" customWidth="1"/>
    <col min="4" max="4" width="8.28515625" bestFit="1" customWidth="1"/>
    <col min="5" max="5" width="10.7109375" bestFit="1" customWidth="1"/>
    <col min="6" max="6" width="33.42578125" bestFit="1" customWidth="1"/>
    <col min="7" max="7" width="31" bestFit="1" customWidth="1"/>
    <col min="8" max="8" width="5.85546875" bestFit="1" customWidth="1"/>
  </cols>
  <sheetData>
    <row r="1" spans="1:6" ht="19.5" thickBot="1">
      <c r="B1" s="57" t="s">
        <v>115</v>
      </c>
      <c r="C1" s="57"/>
      <c r="D1" s="57"/>
      <c r="E1" s="57"/>
      <c r="F1" s="57"/>
    </row>
    <row r="2" spans="1:6" ht="18">
      <c r="A2" s="58" t="s">
        <v>8</v>
      </c>
      <c r="B2" s="63" t="s">
        <v>9</v>
      </c>
      <c r="C2" s="68" t="s">
        <v>101</v>
      </c>
      <c r="D2" s="63"/>
      <c r="E2" s="63"/>
      <c r="F2" s="64" t="s">
        <v>10</v>
      </c>
    </row>
    <row r="3" spans="1:6" ht="36">
      <c r="A3" s="59"/>
      <c r="B3" s="66"/>
      <c r="C3" s="1" t="s">
        <v>38</v>
      </c>
      <c r="D3" s="1" t="s">
        <v>39</v>
      </c>
      <c r="E3" s="1" t="s">
        <v>13</v>
      </c>
      <c r="F3" s="65"/>
    </row>
    <row r="4" spans="1:6" ht="18">
      <c r="A4" s="46">
        <v>1</v>
      </c>
      <c r="B4" s="20" t="s">
        <v>14</v>
      </c>
      <c r="C4" s="21">
        <v>1743</v>
      </c>
      <c r="D4" s="21">
        <v>1146</v>
      </c>
      <c r="E4" s="4">
        <v>-0.34</v>
      </c>
      <c r="F4" s="47"/>
    </row>
    <row r="5" spans="1:6" ht="66">
      <c r="A5" s="48" t="s">
        <v>0</v>
      </c>
      <c r="B5" s="22" t="s">
        <v>20</v>
      </c>
      <c r="C5" s="23">
        <v>963</v>
      </c>
      <c r="D5" s="24">
        <v>184</v>
      </c>
      <c r="E5" s="4">
        <v>-0.81</v>
      </c>
      <c r="F5" s="37" t="s">
        <v>116</v>
      </c>
    </row>
    <row r="6" spans="1:6" ht="18">
      <c r="A6" s="48" t="s">
        <v>1</v>
      </c>
      <c r="B6" s="22" t="s">
        <v>22</v>
      </c>
      <c r="C6" s="25">
        <v>7</v>
      </c>
      <c r="D6" s="26">
        <v>9</v>
      </c>
      <c r="E6" s="4">
        <v>0.34</v>
      </c>
      <c r="F6" s="47" t="s">
        <v>117</v>
      </c>
    </row>
    <row r="7" spans="1:6" ht="18">
      <c r="A7" s="48" t="s">
        <v>2</v>
      </c>
      <c r="B7" s="22" t="s">
        <v>40</v>
      </c>
      <c r="C7" s="23">
        <v>85</v>
      </c>
      <c r="D7" s="24">
        <v>86</v>
      </c>
      <c r="E7" s="4">
        <v>0.02</v>
      </c>
      <c r="F7" s="47" t="s">
        <v>103</v>
      </c>
    </row>
    <row r="8" spans="1:6" ht="18">
      <c r="A8" s="48" t="s">
        <v>3</v>
      </c>
      <c r="B8" s="22" t="s">
        <v>41</v>
      </c>
      <c r="C8" s="27">
        <v>0.7</v>
      </c>
      <c r="D8" s="27">
        <v>1.4</v>
      </c>
      <c r="E8" s="4">
        <v>1</v>
      </c>
      <c r="F8" s="47" t="s">
        <v>104</v>
      </c>
    </row>
    <row r="9" spans="1:6" ht="36">
      <c r="A9" s="48" t="s">
        <v>4</v>
      </c>
      <c r="B9" s="22" t="s">
        <v>7</v>
      </c>
      <c r="C9" s="27">
        <v>689</v>
      </c>
      <c r="D9" s="27">
        <v>865</v>
      </c>
      <c r="E9" s="4">
        <v>0.25600000000000001</v>
      </c>
      <c r="F9" s="47" t="s">
        <v>118</v>
      </c>
    </row>
    <row r="10" spans="1:6" s="13" customFormat="1" ht="54">
      <c r="A10" s="49">
        <v>2</v>
      </c>
      <c r="B10" s="28" t="s">
        <v>27</v>
      </c>
      <c r="C10" s="29">
        <v>2617</v>
      </c>
      <c r="D10" s="30">
        <v>3144</v>
      </c>
      <c r="E10" s="19">
        <v>0.2</v>
      </c>
      <c r="F10" s="50" t="s">
        <v>107</v>
      </c>
    </row>
    <row r="11" spans="1:6" s="13" customFormat="1" ht="18">
      <c r="A11" s="49">
        <v>3</v>
      </c>
      <c r="B11" s="28" t="s">
        <v>28</v>
      </c>
      <c r="C11" s="29">
        <v>667</v>
      </c>
      <c r="D11" s="30">
        <v>669</v>
      </c>
      <c r="E11" s="15">
        <v>0</v>
      </c>
      <c r="F11" s="37"/>
    </row>
    <row r="12" spans="1:6" s="13" customFormat="1" ht="33">
      <c r="A12" s="49">
        <v>4</v>
      </c>
      <c r="B12" s="28" t="s">
        <v>29</v>
      </c>
      <c r="C12" s="29">
        <v>112</v>
      </c>
      <c r="D12" s="30">
        <v>225</v>
      </c>
      <c r="E12" s="15">
        <v>1.02</v>
      </c>
      <c r="F12" s="37" t="s">
        <v>108</v>
      </c>
    </row>
    <row r="13" spans="1:6" s="13" customFormat="1" ht="49.5">
      <c r="A13" s="49">
        <v>5</v>
      </c>
      <c r="B13" s="28" t="s">
        <v>30</v>
      </c>
      <c r="C13" s="29">
        <v>481</v>
      </c>
      <c r="D13" s="30">
        <v>537</v>
      </c>
      <c r="E13" s="15">
        <v>0.12</v>
      </c>
      <c r="F13" s="37" t="s">
        <v>119</v>
      </c>
    </row>
    <row r="14" spans="1:6" s="13" customFormat="1" ht="132">
      <c r="A14" s="49">
        <v>6</v>
      </c>
      <c r="B14" s="28" t="s">
        <v>42</v>
      </c>
      <c r="C14" s="29">
        <v>362</v>
      </c>
      <c r="D14" s="30">
        <v>523</v>
      </c>
      <c r="E14" s="15">
        <v>0.44</v>
      </c>
      <c r="F14" s="37" t="s">
        <v>110</v>
      </c>
    </row>
    <row r="15" spans="1:6" s="13" customFormat="1" ht="66">
      <c r="A15" s="49">
        <v>7</v>
      </c>
      <c r="B15" s="28" t="s">
        <v>32</v>
      </c>
      <c r="C15" s="29">
        <v>121</v>
      </c>
      <c r="D15" s="30">
        <v>162</v>
      </c>
      <c r="E15" s="15">
        <v>0.34</v>
      </c>
      <c r="F15" s="37" t="s">
        <v>111</v>
      </c>
    </row>
    <row r="16" spans="1:6" s="13" customFormat="1" ht="36">
      <c r="A16" s="49">
        <v>8</v>
      </c>
      <c r="B16" s="28" t="s">
        <v>43</v>
      </c>
      <c r="C16" s="31">
        <v>0.8</v>
      </c>
      <c r="D16" s="31">
        <v>0.8</v>
      </c>
      <c r="E16" s="15">
        <v>0</v>
      </c>
      <c r="F16" s="37"/>
    </row>
    <row r="17" spans="1:6" s="13" customFormat="1" ht="36">
      <c r="A17" s="49">
        <v>9</v>
      </c>
      <c r="B17" s="28" t="s">
        <v>34</v>
      </c>
      <c r="C17" s="29">
        <v>6104</v>
      </c>
      <c r="D17" s="29">
        <v>6407</v>
      </c>
      <c r="E17" s="15">
        <v>0.05</v>
      </c>
      <c r="F17" s="51" t="s">
        <v>120</v>
      </c>
    </row>
    <row r="18" spans="1:6" s="13" customFormat="1" ht="18">
      <c r="A18" s="49">
        <v>10</v>
      </c>
      <c r="B18" s="28" t="s">
        <v>35</v>
      </c>
      <c r="C18" s="29">
        <v>2736</v>
      </c>
      <c r="D18" s="30">
        <v>2124</v>
      </c>
      <c r="E18" s="15">
        <v>-0.22</v>
      </c>
      <c r="F18" s="52" t="s">
        <v>121</v>
      </c>
    </row>
    <row r="19" spans="1:6" s="13" customFormat="1" ht="33">
      <c r="A19" s="49">
        <v>11</v>
      </c>
      <c r="B19" s="28" t="s">
        <v>36</v>
      </c>
      <c r="C19" s="29">
        <v>8840</v>
      </c>
      <c r="D19" s="29">
        <v>8531</v>
      </c>
      <c r="E19" s="15">
        <v>-0.03</v>
      </c>
      <c r="F19" s="53" t="s">
        <v>122</v>
      </c>
    </row>
    <row r="20" spans="1:6" s="13" customFormat="1" ht="18">
      <c r="A20" s="49">
        <v>12</v>
      </c>
      <c r="B20" s="32" t="s">
        <v>37</v>
      </c>
      <c r="C20" s="33">
        <v>23.2</v>
      </c>
      <c r="D20" s="33">
        <v>23.2</v>
      </c>
      <c r="E20" s="15">
        <v>0</v>
      </c>
      <c r="F20" s="50"/>
    </row>
    <row r="21" spans="1:6" s="13" customFormat="1" ht="18.75" thickBot="1">
      <c r="A21" s="54">
        <v>13</v>
      </c>
      <c r="B21" s="43" t="s">
        <v>6</v>
      </c>
      <c r="C21" s="55">
        <v>381.17</v>
      </c>
      <c r="D21" s="55">
        <v>367.81</v>
      </c>
      <c r="E21" s="69">
        <v>-3.5000000000000003E-2</v>
      </c>
      <c r="F21" s="56"/>
    </row>
  </sheetData>
  <mergeCells count="5">
    <mergeCell ref="B1:F1"/>
    <mergeCell ref="A2:A3"/>
    <mergeCell ref="B2:B3"/>
    <mergeCell ref="C2:E2"/>
    <mergeCell ref="F2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80"/>
  <sheetViews>
    <sheetView tabSelected="1" view="pageBreakPreview" zoomScale="50" zoomScaleNormal="60" zoomScaleSheetLayoutView="50" workbookViewId="0">
      <selection activeCell="AA5" sqref="AA5"/>
    </sheetView>
  </sheetViews>
  <sheetFormatPr defaultColWidth="9.140625" defaultRowHeight="18.75" outlineLevelCol="1"/>
  <cols>
    <col min="1" max="1" width="9.28515625" style="70" customWidth="1"/>
    <col min="2" max="2" width="11.85546875" style="71" customWidth="1"/>
    <col min="3" max="3" width="61.85546875" style="72" customWidth="1"/>
    <col min="4" max="4" width="12.28515625" style="71" customWidth="1"/>
    <col min="5" max="5" width="11.42578125" style="71" customWidth="1"/>
    <col min="6" max="6" width="11.42578125" style="73" customWidth="1"/>
    <col min="7" max="7" width="11.42578125" style="74" customWidth="1"/>
    <col min="8" max="8" width="11.42578125" style="75" customWidth="1"/>
    <col min="9" max="10" width="14.5703125" style="74" customWidth="1" outlineLevel="1"/>
    <col min="11" max="11" width="11.42578125" style="74" customWidth="1" outlineLevel="1"/>
    <col min="12" max="12" width="16.85546875" style="76" customWidth="1" outlineLevel="1"/>
    <col min="13" max="14" width="13.42578125" style="75" customWidth="1" outlineLevel="1"/>
    <col min="15" max="16" width="11.42578125" style="75" customWidth="1" outlineLevel="1"/>
    <col min="17" max="18" width="11.42578125" style="77" customWidth="1"/>
    <col min="19" max="21" width="11.42578125" style="78" customWidth="1"/>
    <col min="22" max="23" width="11.42578125" style="74" customWidth="1"/>
    <col min="24" max="24" width="17" style="72" customWidth="1"/>
    <col min="25" max="25" width="17" style="71" customWidth="1"/>
    <col min="26" max="16384" width="9.140625" style="71"/>
  </cols>
  <sheetData>
    <row r="1" spans="1:25" ht="27.75" customHeight="1">
      <c r="U1" s="79" t="s">
        <v>123</v>
      </c>
      <c r="V1" s="79"/>
      <c r="W1" s="79"/>
      <c r="X1" s="79"/>
      <c r="Y1" s="79"/>
    </row>
    <row r="2" spans="1:25" ht="114.75" customHeight="1">
      <c r="B2" s="80" t="s">
        <v>124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ht="57" customHeight="1">
      <c r="A3" s="81" t="s">
        <v>44</v>
      </c>
      <c r="B3" s="82" t="s">
        <v>45</v>
      </c>
      <c r="C3" s="82"/>
      <c r="D3" s="82"/>
      <c r="E3" s="82"/>
      <c r="F3" s="82"/>
      <c r="G3" s="82"/>
      <c r="H3" s="83" t="s">
        <v>46</v>
      </c>
      <c r="I3" s="83" t="s">
        <v>47</v>
      </c>
      <c r="J3" s="83"/>
      <c r="K3" s="83"/>
      <c r="L3" s="83"/>
      <c r="M3" s="83" t="s">
        <v>48</v>
      </c>
      <c r="N3" s="83"/>
      <c r="O3" s="83"/>
      <c r="P3" s="83"/>
      <c r="Q3" s="82" t="s">
        <v>49</v>
      </c>
      <c r="R3" s="82"/>
      <c r="S3" s="82"/>
      <c r="T3" s="82"/>
      <c r="U3" s="82"/>
      <c r="V3" s="82"/>
      <c r="W3" s="82"/>
      <c r="X3" s="82" t="s">
        <v>50</v>
      </c>
      <c r="Y3" s="82" t="s">
        <v>51</v>
      </c>
    </row>
    <row r="4" spans="1:25" s="87" customFormat="1" ht="35.25" customHeight="1">
      <c r="A4" s="81"/>
      <c r="B4" s="82" t="s">
        <v>52</v>
      </c>
      <c r="C4" s="82" t="s">
        <v>53</v>
      </c>
      <c r="D4" s="82" t="s">
        <v>125</v>
      </c>
      <c r="E4" s="82" t="s">
        <v>54</v>
      </c>
      <c r="F4" s="82"/>
      <c r="G4" s="83" t="s">
        <v>55</v>
      </c>
      <c r="H4" s="83"/>
      <c r="I4" s="83" t="s">
        <v>126</v>
      </c>
      <c r="J4" s="83" t="s">
        <v>39</v>
      </c>
      <c r="K4" s="83" t="s">
        <v>57</v>
      </c>
      <c r="L4" s="83" t="s">
        <v>58</v>
      </c>
      <c r="M4" s="83" t="s">
        <v>59</v>
      </c>
      <c r="N4" s="83"/>
      <c r="O4" s="84" t="s">
        <v>60</v>
      </c>
      <c r="P4" s="84" t="s">
        <v>61</v>
      </c>
      <c r="Q4" s="85" t="s">
        <v>127</v>
      </c>
      <c r="R4" s="85"/>
      <c r="S4" s="86" t="s">
        <v>62</v>
      </c>
      <c r="T4" s="86"/>
      <c r="U4" s="85" t="s">
        <v>63</v>
      </c>
      <c r="V4" s="83" t="s">
        <v>64</v>
      </c>
      <c r="W4" s="83"/>
      <c r="X4" s="82"/>
      <c r="Y4" s="82"/>
    </row>
    <row r="5" spans="1:25" ht="161.25" customHeight="1">
      <c r="A5" s="81"/>
      <c r="B5" s="82"/>
      <c r="C5" s="82"/>
      <c r="D5" s="82"/>
      <c r="E5" s="82"/>
      <c r="F5" s="82"/>
      <c r="G5" s="83"/>
      <c r="H5" s="83"/>
      <c r="I5" s="83"/>
      <c r="J5" s="83"/>
      <c r="K5" s="83"/>
      <c r="L5" s="83"/>
      <c r="M5" s="83" t="s">
        <v>65</v>
      </c>
      <c r="N5" s="83" t="s">
        <v>66</v>
      </c>
      <c r="O5" s="84"/>
      <c r="P5" s="84"/>
      <c r="Q5" s="85"/>
      <c r="R5" s="85"/>
      <c r="S5" s="86"/>
      <c r="T5" s="86"/>
      <c r="U5" s="85"/>
      <c r="V5" s="83"/>
      <c r="W5" s="83"/>
      <c r="X5" s="82"/>
      <c r="Y5" s="82"/>
    </row>
    <row r="6" spans="1:25" ht="55.5" customHeight="1">
      <c r="A6" s="81"/>
      <c r="B6" s="82"/>
      <c r="C6" s="82"/>
      <c r="D6" s="82"/>
      <c r="E6" s="88" t="s">
        <v>67</v>
      </c>
      <c r="F6" s="88" t="s">
        <v>68</v>
      </c>
      <c r="G6" s="83"/>
      <c r="H6" s="83"/>
      <c r="I6" s="83"/>
      <c r="J6" s="83"/>
      <c r="K6" s="83"/>
      <c r="L6" s="83"/>
      <c r="M6" s="83"/>
      <c r="N6" s="83"/>
      <c r="O6" s="84"/>
      <c r="P6" s="84"/>
      <c r="Q6" s="89" t="s">
        <v>70</v>
      </c>
      <c r="R6" s="89" t="s">
        <v>69</v>
      </c>
      <c r="S6" s="89" t="s">
        <v>70</v>
      </c>
      <c r="T6" s="89" t="s">
        <v>67</v>
      </c>
      <c r="U6" s="89" t="s">
        <v>68</v>
      </c>
      <c r="V6" s="90" t="s">
        <v>69</v>
      </c>
      <c r="W6" s="90" t="s">
        <v>70</v>
      </c>
      <c r="X6" s="82"/>
      <c r="Y6" s="82"/>
    </row>
    <row r="7" spans="1:25" ht="26.25" customHeight="1">
      <c r="A7" s="91">
        <v>1</v>
      </c>
      <c r="B7" s="92">
        <v>2</v>
      </c>
      <c r="C7" s="92">
        <v>3</v>
      </c>
      <c r="D7" s="92">
        <v>4</v>
      </c>
      <c r="E7" s="92">
        <v>5</v>
      </c>
      <c r="F7" s="91">
        <v>6</v>
      </c>
      <c r="G7" s="92">
        <v>7</v>
      </c>
      <c r="H7" s="92">
        <v>8</v>
      </c>
      <c r="I7" s="92">
        <v>9</v>
      </c>
      <c r="J7" s="91">
        <v>10</v>
      </c>
      <c r="K7" s="92">
        <v>11</v>
      </c>
      <c r="L7" s="92">
        <v>12</v>
      </c>
      <c r="M7" s="92">
        <v>13</v>
      </c>
      <c r="N7" s="92">
        <v>14</v>
      </c>
      <c r="O7" s="91">
        <v>15</v>
      </c>
      <c r="P7" s="92">
        <v>16</v>
      </c>
      <c r="Q7" s="92">
        <v>17</v>
      </c>
      <c r="R7" s="92">
        <v>18</v>
      </c>
      <c r="S7" s="92">
        <v>19</v>
      </c>
      <c r="T7" s="91">
        <v>20</v>
      </c>
      <c r="U7" s="92">
        <v>21</v>
      </c>
      <c r="V7" s="92">
        <v>22</v>
      </c>
      <c r="W7" s="92">
        <v>23</v>
      </c>
      <c r="X7" s="92">
        <v>24</v>
      </c>
      <c r="Y7" s="91">
        <v>25</v>
      </c>
    </row>
    <row r="8" spans="1:25" s="94" customFormat="1" ht="24.75" customHeight="1">
      <c r="A8" s="93" t="s">
        <v>71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</row>
    <row r="9" spans="1:25" s="236" customFormat="1" ht="42" customHeight="1">
      <c r="A9" s="223" t="s">
        <v>86</v>
      </c>
      <c r="B9" s="95" t="s">
        <v>128</v>
      </c>
      <c r="C9" s="224" t="s">
        <v>129</v>
      </c>
      <c r="D9" s="225"/>
      <c r="E9" s="225"/>
      <c r="F9" s="226"/>
      <c r="G9" s="222" t="s">
        <v>130</v>
      </c>
      <c r="H9" s="227"/>
      <c r="I9" s="228">
        <f>I10</f>
        <v>1158831.807267857</v>
      </c>
      <c r="J9" s="228">
        <f>J10</f>
        <v>827033.54367000004</v>
      </c>
      <c r="K9" s="229">
        <f>J9-I9</f>
        <v>-331798.26359785697</v>
      </c>
      <c r="L9" s="230"/>
      <c r="M9" s="231"/>
      <c r="N9" s="231"/>
      <c r="O9" s="231"/>
      <c r="P9" s="231"/>
      <c r="Q9" s="232">
        <v>51919</v>
      </c>
      <c r="R9" s="232">
        <v>10017.969999999999</v>
      </c>
      <c r="S9" s="233">
        <v>0.57499999999999996</v>
      </c>
      <c r="T9" s="233">
        <v>0.57499999999999996</v>
      </c>
      <c r="U9" s="233">
        <v>0.129</v>
      </c>
      <c r="V9" s="234">
        <v>1064</v>
      </c>
      <c r="W9" s="235">
        <v>1009</v>
      </c>
      <c r="X9" s="231"/>
      <c r="Y9" s="231"/>
    </row>
    <row r="10" spans="1:25" s="94" customFormat="1" ht="47.25" customHeight="1">
      <c r="A10" s="102" t="s">
        <v>15</v>
      </c>
      <c r="B10" s="95"/>
      <c r="C10" s="103" t="s">
        <v>131</v>
      </c>
      <c r="D10" s="104" t="str">
        <f>D11</f>
        <v>раб</v>
      </c>
      <c r="E10" s="104">
        <f>E11+E12+E13</f>
        <v>3</v>
      </c>
      <c r="F10" s="105">
        <f>F11+F12+F13</f>
        <v>3</v>
      </c>
      <c r="G10" s="222"/>
      <c r="H10" s="98"/>
      <c r="I10" s="106">
        <f>SUM(I11:I13)</f>
        <v>1158831.807267857</v>
      </c>
      <c r="J10" s="107">
        <f>SUM(J11:J13)</f>
        <v>827033.54367000004</v>
      </c>
      <c r="K10" s="99">
        <f t="shared" ref="K10:K35" si="0">J10-I10</f>
        <v>-331798.26359785697</v>
      </c>
      <c r="L10" s="100"/>
      <c r="M10" s="101"/>
      <c r="N10" s="101"/>
      <c r="O10" s="101"/>
      <c r="P10" s="101"/>
      <c r="Q10" s="108"/>
      <c r="R10" s="108"/>
      <c r="S10" s="108"/>
      <c r="T10" s="108"/>
      <c r="U10" s="109"/>
      <c r="V10" s="110"/>
      <c r="W10" s="111"/>
      <c r="X10" s="101"/>
      <c r="Y10" s="101"/>
    </row>
    <row r="11" spans="1:25" s="94" customFormat="1" ht="84.75" customHeight="1">
      <c r="A11" s="112" t="s">
        <v>132</v>
      </c>
      <c r="B11" s="95"/>
      <c r="C11" s="113" t="s">
        <v>133</v>
      </c>
      <c r="D11" s="114" t="s">
        <v>76</v>
      </c>
      <c r="E11" s="114">
        <v>1</v>
      </c>
      <c r="F11" s="115">
        <v>1</v>
      </c>
      <c r="G11" s="222"/>
      <c r="H11" s="115"/>
      <c r="I11" s="114">
        <v>66356</v>
      </c>
      <c r="J11" s="114">
        <v>60060.329689999999</v>
      </c>
      <c r="K11" s="99">
        <f t="shared" si="0"/>
        <v>-6295.6703100000013</v>
      </c>
      <c r="L11" s="88" t="s">
        <v>134</v>
      </c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88" t="s">
        <v>134</v>
      </c>
      <c r="Y11" s="101"/>
    </row>
    <row r="12" spans="1:25" ht="59.25" customHeight="1">
      <c r="A12" s="116" t="s">
        <v>73</v>
      </c>
      <c r="B12" s="95"/>
      <c r="C12" s="117" t="s">
        <v>135</v>
      </c>
      <c r="D12" s="118" t="s">
        <v>76</v>
      </c>
      <c r="E12" s="119">
        <v>1</v>
      </c>
      <c r="F12" s="120">
        <v>1</v>
      </c>
      <c r="G12" s="222"/>
      <c r="H12" s="121"/>
      <c r="I12" s="122">
        <f>'[6]расшифровка факт'!$F$21</f>
        <v>502760.39826785709</v>
      </c>
      <c r="J12" s="114">
        <v>407967.69300000003</v>
      </c>
      <c r="K12" s="99">
        <f t="shared" si="0"/>
        <v>-94792.705267857062</v>
      </c>
      <c r="L12" s="123" t="s">
        <v>136</v>
      </c>
      <c r="M12" s="124"/>
      <c r="N12" s="124"/>
      <c r="O12" s="124"/>
      <c r="P12" s="124"/>
      <c r="Q12" s="125"/>
      <c r="R12" s="125"/>
      <c r="S12" s="126"/>
      <c r="T12" s="126"/>
      <c r="U12" s="125"/>
      <c r="V12" s="124"/>
      <c r="W12" s="124"/>
      <c r="X12" s="123" t="s">
        <v>136</v>
      </c>
      <c r="Y12" s="127"/>
    </row>
    <row r="13" spans="1:25" ht="46.5" customHeight="1">
      <c r="A13" s="116" t="s">
        <v>74</v>
      </c>
      <c r="B13" s="95"/>
      <c r="C13" s="117" t="s">
        <v>137</v>
      </c>
      <c r="D13" s="118" t="s">
        <v>76</v>
      </c>
      <c r="E13" s="119">
        <v>1</v>
      </c>
      <c r="F13" s="120">
        <v>1</v>
      </c>
      <c r="G13" s="222"/>
      <c r="H13" s="121"/>
      <c r="I13" s="122">
        <v>589715.40899999999</v>
      </c>
      <c r="J13" s="114">
        <v>359005.52097999997</v>
      </c>
      <c r="K13" s="99">
        <f t="shared" si="0"/>
        <v>-230709.88802000001</v>
      </c>
      <c r="L13" s="128"/>
      <c r="M13" s="124"/>
      <c r="N13" s="124"/>
      <c r="O13" s="124"/>
      <c r="P13" s="124"/>
      <c r="Q13" s="129"/>
      <c r="R13" s="129"/>
      <c r="S13" s="130"/>
      <c r="T13" s="130"/>
      <c r="U13" s="130"/>
      <c r="V13" s="131"/>
      <c r="W13" s="131"/>
      <c r="X13" s="128"/>
      <c r="Y13" s="127"/>
    </row>
    <row r="14" spans="1:25" s="247" customFormat="1" ht="38.25" customHeight="1">
      <c r="A14" s="237" t="s">
        <v>75</v>
      </c>
      <c r="B14" s="95"/>
      <c r="C14" s="238" t="s">
        <v>138</v>
      </c>
      <c r="D14" s="239"/>
      <c r="E14" s="228"/>
      <c r="F14" s="240"/>
      <c r="G14" s="222"/>
      <c r="H14" s="241"/>
      <c r="I14" s="228">
        <f>I15</f>
        <v>1396244.18</v>
      </c>
      <c r="J14" s="228">
        <f>J15</f>
        <v>1061726.02311</v>
      </c>
      <c r="K14" s="229">
        <f t="shared" si="0"/>
        <v>-334518.15688999998</v>
      </c>
      <c r="L14" s="242"/>
      <c r="M14" s="241"/>
      <c r="N14" s="241"/>
      <c r="O14" s="241"/>
      <c r="P14" s="241"/>
      <c r="Q14" s="243"/>
      <c r="R14" s="243"/>
      <c r="S14" s="244"/>
      <c r="T14" s="244"/>
      <c r="U14" s="245"/>
      <c r="V14" s="245"/>
      <c r="W14" s="245"/>
      <c r="X14" s="242"/>
      <c r="Y14" s="246"/>
    </row>
    <row r="15" spans="1:25" ht="38.25" customHeight="1">
      <c r="A15" s="135" t="s">
        <v>139</v>
      </c>
      <c r="B15" s="95"/>
      <c r="C15" s="103" t="s">
        <v>140</v>
      </c>
      <c r="D15" s="114" t="str">
        <f>D16</f>
        <v>м</v>
      </c>
      <c r="E15" s="106">
        <f>SUM(E16:E24)</f>
        <v>19615.099999999999</v>
      </c>
      <c r="F15" s="106">
        <f>SUM(F16:F24)</f>
        <v>19615.25</v>
      </c>
      <c r="G15" s="222"/>
      <c r="H15" s="136"/>
      <c r="I15" s="106">
        <f>SUM(I16:I24)</f>
        <v>1396244.18</v>
      </c>
      <c r="J15" s="106">
        <f>SUM(J16:J24)</f>
        <v>1061726.02311</v>
      </c>
      <c r="K15" s="99">
        <f>J15-I15</f>
        <v>-334518.15688999998</v>
      </c>
      <c r="L15" s="132"/>
      <c r="M15" s="124"/>
      <c r="N15" s="124"/>
      <c r="O15" s="124"/>
      <c r="P15" s="124"/>
      <c r="Q15" s="133"/>
      <c r="R15" s="133"/>
      <c r="S15" s="126"/>
      <c r="T15" s="126"/>
      <c r="U15" s="125"/>
      <c r="V15" s="125"/>
      <c r="W15" s="125"/>
      <c r="X15" s="132"/>
      <c r="Y15" s="137" t="s">
        <v>141</v>
      </c>
    </row>
    <row r="16" spans="1:25" ht="83.25" customHeight="1">
      <c r="A16" s="138" t="s">
        <v>142</v>
      </c>
      <c r="B16" s="95"/>
      <c r="C16" s="139" t="s">
        <v>143</v>
      </c>
      <c r="D16" s="140" t="s">
        <v>72</v>
      </c>
      <c r="E16" s="141">
        <v>714</v>
      </c>
      <c r="F16" s="141">
        <v>714</v>
      </c>
      <c r="G16" s="222"/>
      <c r="H16" s="121"/>
      <c r="I16" s="141">
        <v>33952.366000000002</v>
      </c>
      <c r="J16" s="141">
        <v>20534.487659999999</v>
      </c>
      <c r="K16" s="99">
        <f t="shared" si="0"/>
        <v>-13417.878340000003</v>
      </c>
      <c r="L16" s="132" t="s">
        <v>144</v>
      </c>
      <c r="M16" s="124"/>
      <c r="N16" s="124"/>
      <c r="O16" s="124"/>
      <c r="P16" s="124"/>
      <c r="Q16" s="133"/>
      <c r="R16" s="133"/>
      <c r="S16" s="126"/>
      <c r="T16" s="126"/>
      <c r="U16" s="125"/>
      <c r="V16" s="125"/>
      <c r="W16" s="125"/>
      <c r="X16" s="132" t="s">
        <v>144</v>
      </c>
      <c r="Y16" s="142"/>
    </row>
    <row r="17" spans="1:25" ht="151.5" customHeight="1">
      <c r="A17" s="138" t="s">
        <v>145</v>
      </c>
      <c r="B17" s="95"/>
      <c r="C17" s="143" t="s">
        <v>146</v>
      </c>
      <c r="D17" s="114" t="s">
        <v>72</v>
      </c>
      <c r="E17" s="114">
        <v>3446.1</v>
      </c>
      <c r="F17" s="141">
        <f>3446.1</f>
        <v>3446.1</v>
      </c>
      <c r="G17" s="222"/>
      <c r="H17" s="121"/>
      <c r="I17" s="114">
        <v>266410</v>
      </c>
      <c r="J17" s="141">
        <v>197872.20880000002</v>
      </c>
      <c r="K17" s="99">
        <f t="shared" si="0"/>
        <v>-68537.791199999978</v>
      </c>
      <c r="L17" s="144" t="s">
        <v>147</v>
      </c>
      <c r="M17" s="124"/>
      <c r="N17" s="124"/>
      <c r="O17" s="124"/>
      <c r="P17" s="124"/>
      <c r="Q17" s="133"/>
      <c r="R17" s="133"/>
      <c r="S17" s="126"/>
      <c r="T17" s="126"/>
      <c r="U17" s="125"/>
      <c r="V17" s="125"/>
      <c r="W17" s="125"/>
      <c r="X17" s="144" t="s">
        <v>147</v>
      </c>
      <c r="Y17" s="142"/>
    </row>
    <row r="18" spans="1:25" ht="66.75" customHeight="1">
      <c r="A18" s="138" t="s">
        <v>148</v>
      </c>
      <c r="B18" s="95"/>
      <c r="C18" s="143" t="s">
        <v>149</v>
      </c>
      <c r="D18" s="114" t="s">
        <v>72</v>
      </c>
      <c r="E18" s="114">
        <v>889.8</v>
      </c>
      <c r="F18" s="141">
        <f>889.8</f>
        <v>889.8</v>
      </c>
      <c r="G18" s="222"/>
      <c r="H18" s="145"/>
      <c r="I18" s="114">
        <v>76484.03</v>
      </c>
      <c r="J18" s="141">
        <v>73846.469790000003</v>
      </c>
      <c r="K18" s="99">
        <f t="shared" si="0"/>
        <v>-2637.560209999996</v>
      </c>
      <c r="L18" s="132" t="s">
        <v>150</v>
      </c>
      <c r="M18" s="124"/>
      <c r="N18" s="124"/>
      <c r="O18" s="124"/>
      <c r="P18" s="124"/>
      <c r="Q18" s="133"/>
      <c r="R18" s="133"/>
      <c r="S18" s="126"/>
      <c r="T18" s="126"/>
      <c r="U18" s="125"/>
      <c r="V18" s="125"/>
      <c r="W18" s="125"/>
      <c r="X18" s="132" t="s">
        <v>150</v>
      </c>
      <c r="Y18" s="142"/>
    </row>
    <row r="19" spans="1:25" ht="138.75" customHeight="1">
      <c r="A19" s="138" t="s">
        <v>151</v>
      </c>
      <c r="B19" s="95"/>
      <c r="C19" s="143" t="s">
        <v>152</v>
      </c>
      <c r="D19" s="114" t="s">
        <v>72</v>
      </c>
      <c r="E19" s="114">
        <v>2193.6999999999998</v>
      </c>
      <c r="F19" s="141">
        <f>2193.7</f>
        <v>2193.6999999999998</v>
      </c>
      <c r="G19" s="222"/>
      <c r="H19" s="145"/>
      <c r="I19" s="114">
        <v>246389</v>
      </c>
      <c r="J19" s="141">
        <v>123595.58687</v>
      </c>
      <c r="K19" s="99">
        <f t="shared" si="0"/>
        <v>-122793.41313</v>
      </c>
      <c r="L19" s="132" t="s">
        <v>147</v>
      </c>
      <c r="M19" s="124"/>
      <c r="N19" s="124"/>
      <c r="O19" s="124"/>
      <c r="P19" s="124"/>
      <c r="Q19" s="133"/>
      <c r="R19" s="133"/>
      <c r="S19" s="126"/>
      <c r="T19" s="126"/>
      <c r="U19" s="125"/>
      <c r="V19" s="125"/>
      <c r="W19" s="125"/>
      <c r="X19" s="132" t="s">
        <v>147</v>
      </c>
      <c r="Y19" s="142"/>
    </row>
    <row r="20" spans="1:25" ht="56.25">
      <c r="A20" s="138" t="s">
        <v>153</v>
      </c>
      <c r="B20" s="95"/>
      <c r="C20" s="143" t="s">
        <v>154</v>
      </c>
      <c r="D20" s="114" t="s">
        <v>72</v>
      </c>
      <c r="E20" s="114">
        <v>1366</v>
      </c>
      <c r="F20" s="141">
        <f>1366</f>
        <v>1366</v>
      </c>
      <c r="G20" s="222"/>
      <c r="H20" s="121"/>
      <c r="I20" s="114">
        <v>143912.68100000001</v>
      </c>
      <c r="J20" s="141">
        <v>140496.80177000002</v>
      </c>
      <c r="K20" s="99">
        <f t="shared" si="0"/>
        <v>-3415.8792299999914</v>
      </c>
      <c r="L20" s="132" t="s">
        <v>150</v>
      </c>
      <c r="M20" s="124"/>
      <c r="N20" s="124"/>
      <c r="O20" s="124"/>
      <c r="P20" s="124"/>
      <c r="Q20" s="133"/>
      <c r="R20" s="133"/>
      <c r="S20" s="126"/>
      <c r="T20" s="126"/>
      <c r="U20" s="125"/>
      <c r="V20" s="125"/>
      <c r="W20" s="125"/>
      <c r="X20" s="132" t="s">
        <v>150</v>
      </c>
      <c r="Y20" s="142"/>
    </row>
    <row r="21" spans="1:25" ht="149.25" customHeight="1">
      <c r="A21" s="138" t="s">
        <v>155</v>
      </c>
      <c r="B21" s="95"/>
      <c r="C21" s="143" t="s">
        <v>156</v>
      </c>
      <c r="D21" s="114" t="s">
        <v>72</v>
      </c>
      <c r="E21" s="114">
        <v>826.5</v>
      </c>
      <c r="F21" s="141">
        <f>826.5</f>
        <v>826.5</v>
      </c>
      <c r="G21" s="222"/>
      <c r="H21" s="146"/>
      <c r="I21" s="114">
        <v>27514.242999999999</v>
      </c>
      <c r="J21" s="141">
        <v>12658.6029</v>
      </c>
      <c r="K21" s="99">
        <f t="shared" si="0"/>
        <v>-14855.640099999999</v>
      </c>
      <c r="L21" s="132" t="s">
        <v>147</v>
      </c>
      <c r="M21" s="124"/>
      <c r="N21" s="124"/>
      <c r="O21" s="124"/>
      <c r="P21" s="124"/>
      <c r="Q21" s="133"/>
      <c r="R21" s="133"/>
      <c r="S21" s="126"/>
      <c r="T21" s="126"/>
      <c r="U21" s="125"/>
      <c r="V21" s="125"/>
      <c r="W21" s="125"/>
      <c r="X21" s="132" t="s">
        <v>147</v>
      </c>
      <c r="Y21" s="142"/>
    </row>
    <row r="22" spans="1:25" ht="78" customHeight="1">
      <c r="A22" s="138" t="s">
        <v>157</v>
      </c>
      <c r="B22" s="95"/>
      <c r="C22" s="143" t="str">
        <f>'[7]ИП 25 г после экпер'!$C$26</f>
        <v>Водопровод Западной части Нового города, по ул. Дзержинской от Ботанической до Анжерской (ул.Ермекова 118-ул.Липецкая-ул.Анжерская, Д-200,110мм</v>
      </c>
      <c r="D22" s="147" t="s">
        <v>72</v>
      </c>
      <c r="E22" s="147">
        <v>1258</v>
      </c>
      <c r="F22" s="141">
        <f>1258</f>
        <v>1258</v>
      </c>
      <c r="G22" s="222"/>
      <c r="H22" s="121"/>
      <c r="I22" s="148">
        <v>91633</v>
      </c>
      <c r="J22" s="141">
        <v>88721.94614</v>
      </c>
      <c r="K22" s="99">
        <f t="shared" si="0"/>
        <v>-2911.05386</v>
      </c>
      <c r="L22" s="149" t="s">
        <v>150</v>
      </c>
      <c r="M22" s="124"/>
      <c r="N22" s="124"/>
      <c r="O22" s="124"/>
      <c r="P22" s="124"/>
      <c r="Q22" s="133"/>
      <c r="R22" s="133"/>
      <c r="S22" s="126"/>
      <c r="T22" s="126"/>
      <c r="U22" s="125"/>
      <c r="V22" s="125"/>
      <c r="W22" s="125"/>
      <c r="X22" s="149" t="s">
        <v>150</v>
      </c>
      <c r="Y22" s="142"/>
    </row>
    <row r="23" spans="1:25" ht="135" customHeight="1">
      <c r="A23" s="138" t="s">
        <v>158</v>
      </c>
      <c r="B23" s="95"/>
      <c r="C23" s="143" t="s">
        <v>159</v>
      </c>
      <c r="D23" s="147" t="str">
        <f>D22</f>
        <v>м</v>
      </c>
      <c r="E23" s="147">
        <v>3074</v>
      </c>
      <c r="F23" s="141">
        <f>3074</f>
        <v>3074</v>
      </c>
      <c r="G23" s="222"/>
      <c r="H23" s="121"/>
      <c r="I23" s="148">
        <v>82000.793999999994</v>
      </c>
      <c r="J23" s="141">
        <v>59194.297880000006</v>
      </c>
      <c r="K23" s="99">
        <f t="shared" si="0"/>
        <v>-22806.496119999989</v>
      </c>
      <c r="L23" s="149" t="s">
        <v>147</v>
      </c>
      <c r="M23" s="124"/>
      <c r="N23" s="124"/>
      <c r="O23" s="124"/>
      <c r="P23" s="124"/>
      <c r="Q23" s="133"/>
      <c r="R23" s="133"/>
      <c r="S23" s="126"/>
      <c r="T23" s="126"/>
      <c r="U23" s="125"/>
      <c r="V23" s="125"/>
      <c r="W23" s="125"/>
      <c r="X23" s="149" t="s">
        <v>147</v>
      </c>
      <c r="Y23" s="142"/>
    </row>
    <row r="24" spans="1:25" s="247" customFormat="1" ht="52.5" customHeight="1">
      <c r="A24" s="248"/>
      <c r="B24" s="95"/>
      <c r="C24" s="249" t="s">
        <v>160</v>
      </c>
      <c r="D24" s="250"/>
      <c r="E24" s="250">
        <f>E25+E26+E27+E28+E29</f>
        <v>5847</v>
      </c>
      <c r="F24" s="251">
        <f>F25+F26+F27+F28+F29</f>
        <v>5847.15</v>
      </c>
      <c r="G24" s="222"/>
      <c r="H24" s="241"/>
      <c r="I24" s="250">
        <f>I25+I26+I27+I28+I29</f>
        <v>427948.06599999999</v>
      </c>
      <c r="J24" s="250">
        <f>J25+J26+J27+J28+J29</f>
        <v>344805.6213</v>
      </c>
      <c r="K24" s="229">
        <f t="shared" si="0"/>
        <v>-83142.444699999993</v>
      </c>
      <c r="L24" s="252"/>
      <c r="M24" s="241"/>
      <c r="N24" s="241"/>
      <c r="O24" s="241"/>
      <c r="P24" s="241"/>
      <c r="Q24" s="243"/>
      <c r="R24" s="243"/>
      <c r="S24" s="244"/>
      <c r="T24" s="244"/>
      <c r="U24" s="245"/>
      <c r="V24" s="245"/>
      <c r="W24" s="245"/>
      <c r="X24" s="252"/>
      <c r="Y24" s="142"/>
    </row>
    <row r="25" spans="1:25" ht="84.75" customHeight="1">
      <c r="A25" s="138" t="s">
        <v>161</v>
      </c>
      <c r="B25" s="95"/>
      <c r="C25" s="150" t="s">
        <v>162</v>
      </c>
      <c r="D25" s="151" t="s">
        <v>72</v>
      </c>
      <c r="E25" s="151">
        <v>1373.3</v>
      </c>
      <c r="F25" s="151">
        <f>1373.35</f>
        <v>1373.35</v>
      </c>
      <c r="G25" s="222"/>
      <c r="H25" s="121"/>
      <c r="I25" s="151">
        <v>115375.56299999999</v>
      </c>
      <c r="J25" s="151">
        <v>103686.06232</v>
      </c>
      <c r="K25" s="99">
        <f t="shared" si="0"/>
        <v>-11689.500679999997</v>
      </c>
      <c r="L25" s="149" t="s">
        <v>150</v>
      </c>
      <c r="M25" s="124"/>
      <c r="N25" s="124"/>
      <c r="O25" s="124"/>
      <c r="P25" s="124"/>
      <c r="Q25" s="133"/>
      <c r="R25" s="133"/>
      <c r="S25" s="126"/>
      <c r="T25" s="126"/>
      <c r="U25" s="125"/>
      <c r="V25" s="125"/>
      <c r="W25" s="125"/>
      <c r="X25" s="149" t="s">
        <v>150</v>
      </c>
      <c r="Y25" s="142"/>
    </row>
    <row r="26" spans="1:25" ht="138" customHeight="1">
      <c r="A26" s="138" t="s">
        <v>163</v>
      </c>
      <c r="B26" s="95"/>
      <c r="C26" s="150" t="s">
        <v>164</v>
      </c>
      <c r="D26" s="151" t="s">
        <v>72</v>
      </c>
      <c r="E26" s="151">
        <v>1073.2</v>
      </c>
      <c r="F26" s="151">
        <v>1073.2</v>
      </c>
      <c r="G26" s="222"/>
      <c r="H26" s="121"/>
      <c r="I26" s="151">
        <v>95631.679999999993</v>
      </c>
      <c r="J26" s="151">
        <v>76586.759609999994</v>
      </c>
      <c r="K26" s="99">
        <f t="shared" si="0"/>
        <v>-19044.920389999999</v>
      </c>
      <c r="L26" s="149" t="s">
        <v>147</v>
      </c>
      <c r="M26" s="124"/>
      <c r="N26" s="124"/>
      <c r="O26" s="124"/>
      <c r="P26" s="124"/>
      <c r="Q26" s="133"/>
      <c r="R26" s="133"/>
      <c r="S26" s="126"/>
      <c r="T26" s="126"/>
      <c r="U26" s="125"/>
      <c r="V26" s="125"/>
      <c r="W26" s="125"/>
      <c r="X26" s="149" t="s">
        <v>147</v>
      </c>
      <c r="Y26" s="142"/>
    </row>
    <row r="27" spans="1:25" ht="65.25" customHeight="1">
      <c r="A27" s="138" t="s">
        <v>165</v>
      </c>
      <c r="B27" s="95"/>
      <c r="C27" s="150" t="s">
        <v>166</v>
      </c>
      <c r="D27" s="151" t="s">
        <v>72</v>
      </c>
      <c r="E27" s="151">
        <v>1274</v>
      </c>
      <c r="F27" s="151">
        <f>1274.1</f>
        <v>1274.0999999999999</v>
      </c>
      <c r="G27" s="222"/>
      <c r="H27" s="121"/>
      <c r="I27" s="151">
        <v>123192.15399999999</v>
      </c>
      <c r="J27" s="151">
        <v>121091.871</v>
      </c>
      <c r="K27" s="99">
        <f t="shared" si="0"/>
        <v>-2100.2829999999958</v>
      </c>
      <c r="L27" s="149" t="s">
        <v>150</v>
      </c>
      <c r="M27" s="124"/>
      <c r="N27" s="124"/>
      <c r="O27" s="124"/>
      <c r="P27" s="124"/>
      <c r="Q27" s="133"/>
      <c r="R27" s="133"/>
      <c r="S27" s="126"/>
      <c r="T27" s="126"/>
      <c r="U27" s="125"/>
      <c r="V27" s="125"/>
      <c r="W27" s="125"/>
      <c r="X27" s="149" t="s">
        <v>150</v>
      </c>
      <c r="Y27" s="142"/>
    </row>
    <row r="28" spans="1:25" ht="101.25" customHeight="1">
      <c r="A28" s="138" t="s">
        <v>167</v>
      </c>
      <c r="B28" s="95"/>
      <c r="C28" s="150" t="s">
        <v>168</v>
      </c>
      <c r="D28" s="152" t="s">
        <v>72</v>
      </c>
      <c r="E28" s="151">
        <v>632.5</v>
      </c>
      <c r="F28" s="151">
        <v>632.5</v>
      </c>
      <c r="G28" s="222"/>
      <c r="H28" s="153"/>
      <c r="I28" s="151">
        <v>27865.576000000001</v>
      </c>
      <c r="J28" s="151">
        <v>17487.380399999998</v>
      </c>
      <c r="K28" s="99">
        <f t="shared" si="0"/>
        <v>-10378.195600000003</v>
      </c>
      <c r="L28" s="154" t="s">
        <v>147</v>
      </c>
      <c r="M28" s="155"/>
      <c r="N28" s="155"/>
      <c r="O28" s="99"/>
      <c r="P28" s="155"/>
      <c r="Q28" s="133"/>
      <c r="R28" s="133"/>
      <c r="S28" s="156"/>
      <c r="T28" s="156"/>
      <c r="U28" s="133"/>
      <c r="V28" s="157"/>
      <c r="W28" s="157"/>
      <c r="X28" s="154" t="s">
        <v>147</v>
      </c>
      <c r="Y28" s="142"/>
    </row>
    <row r="29" spans="1:25" ht="39.75" customHeight="1">
      <c r="A29" s="158" t="s">
        <v>169</v>
      </c>
      <c r="B29" s="95"/>
      <c r="C29" s="150" t="s">
        <v>170</v>
      </c>
      <c r="D29" s="152" t="s">
        <v>72</v>
      </c>
      <c r="E29" s="151">
        <v>1494</v>
      </c>
      <c r="F29" s="151">
        <f>1494</f>
        <v>1494</v>
      </c>
      <c r="G29" s="222"/>
      <c r="H29" s="153"/>
      <c r="I29" s="151">
        <v>65883.092999999993</v>
      </c>
      <c r="J29" s="151">
        <v>25953.54797</v>
      </c>
      <c r="K29" s="99">
        <f t="shared" si="0"/>
        <v>-39929.545029999994</v>
      </c>
      <c r="L29" s="159"/>
      <c r="M29" s="155"/>
      <c r="N29" s="155"/>
      <c r="O29" s="99"/>
      <c r="P29" s="155"/>
      <c r="Q29" s="133"/>
      <c r="R29" s="133"/>
      <c r="S29" s="156"/>
      <c r="T29" s="156"/>
      <c r="U29" s="133"/>
      <c r="V29" s="157"/>
      <c r="W29" s="157"/>
      <c r="X29" s="159"/>
      <c r="Y29" s="160"/>
    </row>
    <row r="30" spans="1:25" s="247" customFormat="1" ht="32.25" customHeight="1">
      <c r="A30" s="223" t="s">
        <v>77</v>
      </c>
      <c r="B30" s="95"/>
      <c r="C30" s="253" t="s">
        <v>171</v>
      </c>
      <c r="D30" s="225"/>
      <c r="E30" s="228">
        <f>SUM(E31:E33)</f>
        <v>3</v>
      </c>
      <c r="F30" s="251">
        <f>F31+F32+F33</f>
        <v>3</v>
      </c>
      <c r="G30" s="222"/>
      <c r="H30" s="254"/>
      <c r="I30" s="228">
        <f>SUM(I31:I33)</f>
        <v>72264.285700000008</v>
      </c>
      <c r="J30" s="228">
        <f>J31+J32+J33</f>
        <v>38165.998999999996</v>
      </c>
      <c r="K30" s="229">
        <f t="shared" si="0"/>
        <v>-34098.286700000011</v>
      </c>
      <c r="L30" s="255"/>
      <c r="M30" s="254"/>
      <c r="N30" s="254"/>
      <c r="O30" s="229"/>
      <c r="P30" s="254"/>
      <c r="Q30" s="243"/>
      <c r="R30" s="243"/>
      <c r="S30" s="256"/>
      <c r="T30" s="256"/>
      <c r="U30" s="243"/>
      <c r="V30" s="257"/>
      <c r="W30" s="257"/>
      <c r="X30" s="255"/>
      <c r="Y30" s="258"/>
    </row>
    <row r="31" spans="1:25" ht="63.75" customHeight="1">
      <c r="A31" s="162" t="s">
        <v>78</v>
      </c>
      <c r="B31" s="95"/>
      <c r="C31" s="163" t="s">
        <v>172</v>
      </c>
      <c r="D31" s="114" t="s">
        <v>79</v>
      </c>
      <c r="E31" s="114">
        <v>1</v>
      </c>
      <c r="F31" s="120">
        <v>1</v>
      </c>
      <c r="G31" s="222"/>
      <c r="H31" s="153"/>
      <c r="I31" s="114">
        <v>29285</v>
      </c>
      <c r="J31" s="164">
        <f>3500+6688</f>
        <v>10188</v>
      </c>
      <c r="K31" s="145">
        <f t="shared" si="0"/>
        <v>-19097</v>
      </c>
      <c r="L31" s="165" t="s">
        <v>134</v>
      </c>
      <c r="M31" s="155"/>
      <c r="N31" s="155"/>
      <c r="O31" s="99"/>
      <c r="P31" s="155"/>
      <c r="Q31" s="133"/>
      <c r="R31" s="133"/>
      <c r="S31" s="156"/>
      <c r="T31" s="156"/>
      <c r="U31" s="133"/>
      <c r="V31" s="157"/>
      <c r="W31" s="157"/>
      <c r="X31" s="165" t="s">
        <v>134</v>
      </c>
      <c r="Y31" s="161"/>
    </row>
    <row r="32" spans="1:25" ht="56.25">
      <c r="A32" s="162" t="s">
        <v>173</v>
      </c>
      <c r="B32" s="95"/>
      <c r="C32" s="163" t="s">
        <v>174</v>
      </c>
      <c r="D32" s="114" t="s">
        <v>79</v>
      </c>
      <c r="E32" s="114">
        <v>1</v>
      </c>
      <c r="F32" s="120">
        <v>1</v>
      </c>
      <c r="G32" s="222"/>
      <c r="H32" s="153"/>
      <c r="I32" s="114">
        <v>27890</v>
      </c>
      <c r="J32" s="164">
        <v>12978</v>
      </c>
      <c r="K32" s="145">
        <f t="shared" si="0"/>
        <v>-14912</v>
      </c>
      <c r="L32" s="166"/>
      <c r="M32" s="155"/>
      <c r="N32" s="155"/>
      <c r="O32" s="99"/>
      <c r="P32" s="155"/>
      <c r="Q32" s="133"/>
      <c r="R32" s="133"/>
      <c r="S32" s="156"/>
      <c r="T32" s="156"/>
      <c r="U32" s="133"/>
      <c r="V32" s="157"/>
      <c r="W32" s="157"/>
      <c r="X32" s="166"/>
      <c r="Y32" s="161"/>
    </row>
    <row r="33" spans="1:25" ht="37.5" customHeight="1">
      <c r="A33" s="167" t="s">
        <v>175</v>
      </c>
      <c r="B33" s="95"/>
      <c r="C33" s="163" t="s">
        <v>176</v>
      </c>
      <c r="D33" s="114" t="str">
        <f>D32</f>
        <v>шт</v>
      </c>
      <c r="E33" s="114">
        <v>1</v>
      </c>
      <c r="F33" s="120">
        <v>1</v>
      </c>
      <c r="G33" s="222"/>
      <c r="H33" s="153"/>
      <c r="I33" s="114">
        <v>15089.2857</v>
      </c>
      <c r="J33" s="114">
        <v>14999.999</v>
      </c>
      <c r="K33" s="99">
        <f t="shared" si="0"/>
        <v>-89.286700000000565</v>
      </c>
      <c r="L33" s="168"/>
      <c r="M33" s="155"/>
      <c r="N33" s="155"/>
      <c r="O33" s="99"/>
      <c r="P33" s="155"/>
      <c r="Q33" s="133"/>
      <c r="R33" s="133"/>
      <c r="S33" s="156"/>
      <c r="T33" s="156"/>
      <c r="U33" s="133"/>
      <c r="V33" s="157"/>
      <c r="W33" s="157"/>
      <c r="X33" s="168"/>
      <c r="Y33" s="161"/>
    </row>
    <row r="34" spans="1:25" s="266" customFormat="1" ht="36" customHeight="1">
      <c r="A34" s="259" t="s">
        <v>80</v>
      </c>
      <c r="B34" s="95"/>
      <c r="C34" s="260" t="s">
        <v>177</v>
      </c>
      <c r="D34" s="225"/>
      <c r="E34" s="225"/>
      <c r="F34" s="251"/>
      <c r="G34" s="222"/>
      <c r="H34" s="251"/>
      <c r="I34" s="228">
        <f>SUM(I35:I35)</f>
        <v>54547.1</v>
      </c>
      <c r="J34" s="251">
        <f>J35</f>
        <v>54547.1</v>
      </c>
      <c r="K34" s="229">
        <f t="shared" si="0"/>
        <v>0</v>
      </c>
      <c r="L34" s="261"/>
      <c r="M34" s="262"/>
      <c r="N34" s="262"/>
      <c r="O34" s="241"/>
      <c r="P34" s="262"/>
      <c r="Q34" s="244"/>
      <c r="R34" s="244"/>
      <c r="S34" s="263"/>
      <c r="T34" s="263"/>
      <c r="U34" s="244"/>
      <c r="V34" s="264"/>
      <c r="W34" s="264"/>
      <c r="X34" s="261"/>
      <c r="Y34" s="265"/>
    </row>
    <row r="35" spans="1:25" ht="153.75" customHeight="1">
      <c r="A35" s="171" t="s">
        <v>81</v>
      </c>
      <c r="B35" s="95"/>
      <c r="C35" s="150" t="s">
        <v>178</v>
      </c>
      <c r="D35" s="96"/>
      <c r="E35" s="96"/>
      <c r="F35" s="120"/>
      <c r="G35" s="222"/>
      <c r="H35" s="121"/>
      <c r="I35" s="114">
        <v>54547.1</v>
      </c>
      <c r="J35" s="120">
        <f>I35</f>
        <v>54547.1</v>
      </c>
      <c r="K35" s="99">
        <f t="shared" si="0"/>
        <v>0</v>
      </c>
      <c r="L35" s="172" t="s">
        <v>179</v>
      </c>
      <c r="M35" s="124"/>
      <c r="N35" s="124"/>
      <c r="O35" s="124"/>
      <c r="P35" s="124"/>
      <c r="Q35" s="133"/>
      <c r="R35" s="133"/>
      <c r="S35" s="126"/>
      <c r="T35" s="126"/>
      <c r="U35" s="125"/>
      <c r="V35" s="125"/>
      <c r="W35" s="125"/>
      <c r="X35" s="172" t="s">
        <v>179</v>
      </c>
      <c r="Y35" s="134"/>
    </row>
    <row r="36" spans="1:25" s="170" customFormat="1" ht="39.75" customHeight="1">
      <c r="A36" s="173"/>
      <c r="B36" s="95"/>
      <c r="C36" s="174" t="s">
        <v>180</v>
      </c>
      <c r="D36" s="149"/>
      <c r="E36" s="149"/>
      <c r="F36" s="120"/>
      <c r="G36" s="222"/>
      <c r="H36" s="121"/>
      <c r="I36" s="120"/>
      <c r="J36" s="120"/>
      <c r="K36" s="145"/>
      <c r="L36" s="172"/>
      <c r="M36" s="124"/>
      <c r="N36" s="169"/>
      <c r="O36" s="169"/>
      <c r="P36" s="169"/>
      <c r="Q36" s="133"/>
      <c r="R36" s="133"/>
      <c r="S36" s="175"/>
      <c r="T36" s="175"/>
      <c r="U36" s="133"/>
      <c r="V36" s="157"/>
      <c r="W36" s="157"/>
      <c r="X36" s="176"/>
      <c r="Y36" s="134"/>
    </row>
    <row r="37" spans="1:25" s="247" customFormat="1" ht="29.25" customHeight="1">
      <c r="A37" s="267" t="s">
        <v>98</v>
      </c>
      <c r="B37" s="95"/>
      <c r="C37" s="268" t="s">
        <v>181</v>
      </c>
      <c r="D37" s="240"/>
      <c r="E37" s="240"/>
      <c r="F37" s="240"/>
      <c r="G37" s="222"/>
      <c r="H37" s="254"/>
      <c r="I37" s="240"/>
      <c r="J37" s="251">
        <f>J38+J72++J73+J74+J75+J76+J77</f>
        <v>700414.70718785701</v>
      </c>
      <c r="K37" s="269"/>
      <c r="L37" s="270"/>
      <c r="M37" s="254"/>
      <c r="N37" s="254"/>
      <c r="O37" s="229"/>
      <c r="P37" s="254"/>
      <c r="Q37" s="243"/>
      <c r="R37" s="243"/>
      <c r="S37" s="256"/>
      <c r="T37" s="256"/>
      <c r="U37" s="243"/>
      <c r="V37" s="257"/>
      <c r="W37" s="257"/>
      <c r="X37" s="271"/>
      <c r="Y37" s="246"/>
    </row>
    <row r="38" spans="1:25" ht="26.25" customHeight="1">
      <c r="A38" s="178" t="s">
        <v>182</v>
      </c>
      <c r="B38" s="95"/>
      <c r="C38" s="179" t="s">
        <v>183</v>
      </c>
      <c r="D38" s="149"/>
      <c r="E38" s="149"/>
      <c r="F38" s="120"/>
      <c r="G38" s="222"/>
      <c r="H38" s="153"/>
      <c r="I38" s="120"/>
      <c r="J38" s="136">
        <f>SUM(J39:J71)</f>
        <v>166116.55296500001</v>
      </c>
      <c r="K38" s="177"/>
      <c r="L38" s="172"/>
      <c r="M38" s="155"/>
      <c r="N38" s="155"/>
      <c r="O38" s="99"/>
      <c r="P38" s="155"/>
      <c r="Q38" s="133"/>
      <c r="R38" s="133"/>
      <c r="S38" s="156"/>
      <c r="T38" s="156"/>
      <c r="U38" s="133"/>
      <c r="V38" s="157"/>
      <c r="W38" s="157"/>
      <c r="X38" s="180"/>
      <c r="Y38" s="134"/>
    </row>
    <row r="39" spans="1:25" ht="47.25" customHeight="1">
      <c r="A39" s="178" t="s">
        <v>184</v>
      </c>
      <c r="B39" s="95"/>
      <c r="C39" s="181" t="s">
        <v>185</v>
      </c>
      <c r="D39" s="149" t="str">
        <f>D33</f>
        <v>шт</v>
      </c>
      <c r="E39" s="149">
        <v>0</v>
      </c>
      <c r="F39" s="120">
        <v>1</v>
      </c>
      <c r="G39" s="222"/>
      <c r="H39" s="153"/>
      <c r="I39" s="120">
        <v>0</v>
      </c>
      <c r="J39" s="120">
        <f>'[8]Приход 2025 год'!$H$11/1000</f>
        <v>16638.200800000002</v>
      </c>
      <c r="K39" s="177"/>
      <c r="L39" s="172"/>
      <c r="M39" s="155"/>
      <c r="N39" s="155"/>
      <c r="O39" s="99"/>
      <c r="P39" s="155"/>
      <c r="Q39" s="133"/>
      <c r="R39" s="133"/>
      <c r="S39" s="156"/>
      <c r="T39" s="156"/>
      <c r="U39" s="133"/>
      <c r="V39" s="157"/>
      <c r="W39" s="157"/>
      <c r="X39" s="180"/>
      <c r="Y39" s="134"/>
    </row>
    <row r="40" spans="1:25" ht="47.25" customHeight="1">
      <c r="A40" s="178" t="s">
        <v>186</v>
      </c>
      <c r="B40" s="95"/>
      <c r="C40" s="181" t="s">
        <v>187</v>
      </c>
      <c r="D40" s="149" t="str">
        <f>D39</f>
        <v>шт</v>
      </c>
      <c r="E40" s="149">
        <v>0</v>
      </c>
      <c r="F40" s="120">
        <v>1</v>
      </c>
      <c r="G40" s="222"/>
      <c r="H40" s="153"/>
      <c r="I40" s="120">
        <v>0</v>
      </c>
      <c r="J40" s="120">
        <f>'[8]Приход 2025 год'!$H$12/1000</f>
        <v>335</v>
      </c>
      <c r="K40" s="177"/>
      <c r="L40" s="172"/>
      <c r="M40" s="155"/>
      <c r="N40" s="155"/>
      <c r="O40" s="99"/>
      <c r="P40" s="155"/>
      <c r="Q40" s="133"/>
      <c r="R40" s="133"/>
      <c r="S40" s="156"/>
      <c r="T40" s="156"/>
      <c r="U40" s="133"/>
      <c r="V40" s="157"/>
      <c r="W40" s="157"/>
      <c r="X40" s="180"/>
      <c r="Y40" s="134"/>
    </row>
    <row r="41" spans="1:25" ht="79.5" customHeight="1">
      <c r="A41" s="178" t="s">
        <v>188</v>
      </c>
      <c r="B41" s="95"/>
      <c r="C41" s="181" t="s">
        <v>189</v>
      </c>
      <c r="D41" s="149" t="str">
        <f>D40</f>
        <v>шт</v>
      </c>
      <c r="E41" s="149">
        <v>0</v>
      </c>
      <c r="F41" s="120">
        <f>1+2+3</f>
        <v>6</v>
      </c>
      <c r="G41" s="222"/>
      <c r="H41" s="153"/>
      <c r="I41" s="120">
        <v>0</v>
      </c>
      <c r="J41" s="120">
        <f>('[8]Приход 2025 год'!$H$85/1000)+449+623.4</f>
        <v>1228.4000000000001</v>
      </c>
      <c r="K41" s="177"/>
      <c r="L41" s="172"/>
      <c r="M41" s="155"/>
      <c r="N41" s="155"/>
      <c r="O41" s="99"/>
      <c r="P41" s="155"/>
      <c r="Q41" s="133"/>
      <c r="R41" s="133"/>
      <c r="S41" s="156"/>
      <c r="T41" s="156"/>
      <c r="U41" s="133"/>
      <c r="V41" s="157"/>
      <c r="W41" s="157"/>
      <c r="X41" s="180"/>
      <c r="Y41" s="134"/>
    </row>
    <row r="42" spans="1:25" ht="50.25" customHeight="1">
      <c r="A42" s="178" t="s">
        <v>190</v>
      </c>
      <c r="B42" s="95"/>
      <c r="C42" s="181" t="s">
        <v>191</v>
      </c>
      <c r="D42" s="149" t="str">
        <f>D41</f>
        <v>шт</v>
      </c>
      <c r="E42" s="149">
        <v>0</v>
      </c>
      <c r="F42" s="120">
        <v>1</v>
      </c>
      <c r="G42" s="222"/>
      <c r="H42" s="153"/>
      <c r="I42" s="120">
        <v>0</v>
      </c>
      <c r="J42" s="120">
        <f>'[8]Приход 2025 год'!$H$132/1000</f>
        <v>9169</v>
      </c>
      <c r="K42" s="177"/>
      <c r="L42" s="172"/>
      <c r="M42" s="155"/>
      <c r="N42" s="155"/>
      <c r="O42" s="99"/>
      <c r="P42" s="155"/>
      <c r="Q42" s="133"/>
      <c r="R42" s="133"/>
      <c r="S42" s="156"/>
      <c r="T42" s="156"/>
      <c r="U42" s="133"/>
      <c r="V42" s="157"/>
      <c r="W42" s="157"/>
      <c r="X42" s="180"/>
      <c r="Y42" s="161"/>
    </row>
    <row r="43" spans="1:25" ht="38.25" customHeight="1">
      <c r="A43" s="178" t="s">
        <v>192</v>
      </c>
      <c r="B43" s="95"/>
      <c r="C43" s="181" t="s">
        <v>193</v>
      </c>
      <c r="D43" s="149" t="str">
        <f>D42</f>
        <v>шт</v>
      </c>
      <c r="E43" s="149">
        <v>0</v>
      </c>
      <c r="F43" s="120">
        <v>1</v>
      </c>
      <c r="G43" s="222"/>
      <c r="H43" s="153"/>
      <c r="I43" s="120">
        <v>0</v>
      </c>
      <c r="J43" s="120">
        <f>'[8]Приход 2025 год'!$H$136/1000</f>
        <v>173</v>
      </c>
      <c r="K43" s="177"/>
      <c r="L43" s="172"/>
      <c r="M43" s="155"/>
      <c r="N43" s="155"/>
      <c r="O43" s="99"/>
      <c r="P43" s="155"/>
      <c r="Q43" s="133"/>
      <c r="R43" s="133"/>
      <c r="S43" s="156"/>
      <c r="T43" s="156"/>
      <c r="U43" s="133"/>
      <c r="V43" s="157"/>
      <c r="W43" s="157"/>
      <c r="X43" s="180"/>
      <c r="Y43" s="161"/>
    </row>
    <row r="44" spans="1:25" ht="38.25" customHeight="1">
      <c r="A44" s="178" t="s">
        <v>194</v>
      </c>
      <c r="B44" s="95"/>
      <c r="C44" s="181" t="s">
        <v>195</v>
      </c>
      <c r="D44" s="149" t="str">
        <f>D40</f>
        <v>шт</v>
      </c>
      <c r="E44" s="149">
        <v>0</v>
      </c>
      <c r="F44" s="120">
        <v>1</v>
      </c>
      <c r="G44" s="222"/>
      <c r="H44" s="153"/>
      <c r="I44" s="120">
        <v>0</v>
      </c>
      <c r="J44" s="120">
        <f>'[8]Приход 2025 год'!$H$165/1000</f>
        <v>92589.285999999993</v>
      </c>
      <c r="K44" s="177"/>
      <c r="L44" s="172"/>
      <c r="M44" s="155"/>
      <c r="N44" s="155"/>
      <c r="O44" s="99"/>
      <c r="P44" s="155"/>
      <c r="Q44" s="133"/>
      <c r="R44" s="133"/>
      <c r="S44" s="156"/>
      <c r="T44" s="156"/>
      <c r="U44" s="133"/>
      <c r="V44" s="157"/>
      <c r="W44" s="157"/>
      <c r="X44" s="180"/>
      <c r="Y44" s="161"/>
    </row>
    <row r="45" spans="1:25" ht="45.75" customHeight="1">
      <c r="A45" s="178" t="s">
        <v>196</v>
      </c>
      <c r="B45" s="95"/>
      <c r="C45" s="181" t="s">
        <v>197</v>
      </c>
      <c r="D45" s="149" t="str">
        <f>D41</f>
        <v>шт</v>
      </c>
      <c r="E45" s="149">
        <v>0</v>
      </c>
      <c r="F45" s="120">
        <v>1</v>
      </c>
      <c r="G45" s="222"/>
      <c r="H45" s="153"/>
      <c r="I45" s="120">
        <v>0</v>
      </c>
      <c r="J45" s="120">
        <f>'[8]Приход 2025 год'!$L$13</f>
        <v>625</v>
      </c>
      <c r="K45" s="177"/>
      <c r="L45" s="172"/>
      <c r="M45" s="155"/>
      <c r="N45" s="155"/>
      <c r="O45" s="99"/>
      <c r="P45" s="155"/>
      <c r="Q45" s="133"/>
      <c r="R45" s="133"/>
      <c r="S45" s="156"/>
      <c r="T45" s="156"/>
      <c r="U45" s="133"/>
      <c r="V45" s="157"/>
      <c r="W45" s="157"/>
      <c r="X45" s="180"/>
      <c r="Y45" s="161"/>
    </row>
    <row r="46" spans="1:25" ht="47.25" customHeight="1">
      <c r="A46" s="178" t="s">
        <v>198</v>
      </c>
      <c r="B46" s="95"/>
      <c r="C46" s="181" t="s">
        <v>199</v>
      </c>
      <c r="D46" s="149" t="str">
        <f>D42</f>
        <v>шт</v>
      </c>
      <c r="E46" s="149">
        <v>0</v>
      </c>
      <c r="F46" s="120">
        <v>2</v>
      </c>
      <c r="G46" s="222"/>
      <c r="H46" s="153"/>
      <c r="I46" s="136">
        <v>0</v>
      </c>
      <c r="J46" s="144">
        <f>'[8]Приход 2025 год'!$H$15/1000</f>
        <v>473.47800000000001</v>
      </c>
      <c r="K46" s="121"/>
      <c r="L46" s="182"/>
      <c r="M46" s="183"/>
      <c r="N46" s="183"/>
      <c r="O46" s="155"/>
      <c r="P46" s="155"/>
      <c r="Q46" s="133"/>
      <c r="R46" s="133"/>
      <c r="S46" s="184"/>
      <c r="T46" s="184"/>
      <c r="U46" s="184"/>
      <c r="V46" s="99"/>
      <c r="W46" s="99"/>
      <c r="X46" s="185"/>
      <c r="Y46" s="161"/>
    </row>
    <row r="47" spans="1:25" ht="48.75" customHeight="1">
      <c r="A47" s="178" t="s">
        <v>200</v>
      </c>
      <c r="B47" s="95"/>
      <c r="C47" s="181" t="s">
        <v>201</v>
      </c>
      <c r="D47" s="149" t="str">
        <f>D43</f>
        <v>шт</v>
      </c>
      <c r="E47" s="186">
        <v>0</v>
      </c>
      <c r="F47" s="120">
        <v>2</v>
      </c>
      <c r="G47" s="222"/>
      <c r="H47" s="153"/>
      <c r="I47" s="136">
        <v>0</v>
      </c>
      <c r="J47" s="120">
        <f>'[8]Приход 2025 год'!$L$16/1000</f>
        <v>2289.7660000000001</v>
      </c>
      <c r="K47" s="187"/>
      <c r="L47" s="182"/>
      <c r="M47" s="183"/>
      <c r="N47" s="183"/>
      <c r="O47" s="155"/>
      <c r="P47" s="155"/>
      <c r="Q47" s="133"/>
      <c r="R47" s="133"/>
      <c r="S47" s="184"/>
      <c r="T47" s="184"/>
      <c r="U47" s="184"/>
      <c r="V47" s="99"/>
      <c r="W47" s="99"/>
      <c r="X47" s="185"/>
      <c r="Y47" s="161"/>
    </row>
    <row r="48" spans="1:25" ht="41.25" customHeight="1">
      <c r="A48" s="178" t="s">
        <v>202</v>
      </c>
      <c r="B48" s="95"/>
      <c r="C48" s="188" t="s">
        <v>203</v>
      </c>
      <c r="D48" s="149" t="str">
        <f>D47</f>
        <v>шт</v>
      </c>
      <c r="E48" s="186">
        <v>0</v>
      </c>
      <c r="F48" s="120">
        <v>32</v>
      </c>
      <c r="G48" s="222"/>
      <c r="H48" s="153"/>
      <c r="I48" s="136">
        <v>0</v>
      </c>
      <c r="J48" s="120">
        <f>'[8]Приход 2025 год'!$L$35</f>
        <v>5279.9840000000004</v>
      </c>
      <c r="K48" s="187"/>
      <c r="L48" s="182"/>
      <c r="M48" s="183"/>
      <c r="N48" s="183"/>
      <c r="O48" s="155"/>
      <c r="P48" s="155"/>
      <c r="Q48" s="133"/>
      <c r="R48" s="133"/>
      <c r="S48" s="184"/>
      <c r="T48" s="184"/>
      <c r="U48" s="184"/>
      <c r="V48" s="99"/>
      <c r="W48" s="99"/>
      <c r="X48" s="185"/>
      <c r="Y48" s="161"/>
    </row>
    <row r="49" spans="1:25" ht="45.75" customHeight="1">
      <c r="A49" s="178" t="s">
        <v>204</v>
      </c>
      <c r="B49" s="95"/>
      <c r="C49" s="181" t="s">
        <v>205</v>
      </c>
      <c r="D49" s="149" t="str">
        <f>D47</f>
        <v>шт</v>
      </c>
      <c r="E49" s="149">
        <v>0</v>
      </c>
      <c r="F49" s="120">
        <v>1</v>
      </c>
      <c r="G49" s="222"/>
      <c r="H49" s="153"/>
      <c r="I49" s="136">
        <v>0</v>
      </c>
      <c r="J49" s="120">
        <f>'[8]Приход 2025 год'!$H$84/1000</f>
        <v>164</v>
      </c>
      <c r="K49" s="121"/>
      <c r="L49" s="182"/>
      <c r="M49" s="183"/>
      <c r="N49" s="183"/>
      <c r="O49" s="155"/>
      <c r="P49" s="155"/>
      <c r="Q49" s="133"/>
      <c r="R49" s="133"/>
      <c r="S49" s="184"/>
      <c r="T49" s="184"/>
      <c r="U49" s="184"/>
      <c r="V49" s="99"/>
      <c r="W49" s="99"/>
      <c r="X49" s="185"/>
      <c r="Y49" s="161"/>
    </row>
    <row r="50" spans="1:25" ht="42" customHeight="1">
      <c r="A50" s="178" t="s">
        <v>206</v>
      </c>
      <c r="B50" s="95"/>
      <c r="C50" s="189" t="s">
        <v>207</v>
      </c>
      <c r="D50" s="149" t="str">
        <f t="shared" ref="D50:D71" si="1">D44</f>
        <v>шт</v>
      </c>
      <c r="E50" s="149">
        <v>0</v>
      </c>
      <c r="F50" s="120">
        <v>46</v>
      </c>
      <c r="G50" s="222"/>
      <c r="H50" s="153"/>
      <c r="I50" s="120">
        <v>0</v>
      </c>
      <c r="J50" s="190">
        <f>'[8]Приход 2025 год'!$L$86</f>
        <v>14112.133</v>
      </c>
      <c r="K50" s="121"/>
      <c r="L50" s="182"/>
      <c r="M50" s="183"/>
      <c r="N50" s="183"/>
      <c r="O50" s="155"/>
      <c r="P50" s="155"/>
      <c r="Q50" s="133"/>
      <c r="R50" s="133"/>
      <c r="S50" s="184"/>
      <c r="T50" s="184"/>
      <c r="U50" s="184"/>
      <c r="V50" s="99"/>
      <c r="W50" s="99"/>
      <c r="X50" s="185"/>
      <c r="Y50" s="161"/>
    </row>
    <row r="51" spans="1:25" ht="41.25" customHeight="1">
      <c r="A51" s="178" t="s">
        <v>208</v>
      </c>
      <c r="B51" s="95"/>
      <c r="C51" s="189" t="s">
        <v>209</v>
      </c>
      <c r="D51" s="149" t="str">
        <f t="shared" si="1"/>
        <v>шт</v>
      </c>
      <c r="E51" s="190">
        <v>0</v>
      </c>
      <c r="F51" s="190">
        <v>1</v>
      </c>
      <c r="G51" s="222"/>
      <c r="H51" s="153"/>
      <c r="I51" s="120">
        <v>0</v>
      </c>
      <c r="J51" s="190">
        <f>'[8]Приход 2025 год'!$L$134</f>
        <v>343.88850000000002</v>
      </c>
      <c r="K51" s="121"/>
      <c r="L51" s="182"/>
      <c r="M51" s="183"/>
      <c r="N51" s="183"/>
      <c r="O51" s="155"/>
      <c r="P51" s="155"/>
      <c r="Q51" s="133"/>
      <c r="R51" s="133"/>
      <c r="S51" s="184"/>
      <c r="T51" s="184"/>
      <c r="U51" s="184"/>
      <c r="V51" s="99"/>
      <c r="W51" s="99"/>
      <c r="X51" s="185"/>
      <c r="Y51" s="161"/>
    </row>
    <row r="52" spans="1:25" ht="38.25" customHeight="1">
      <c r="A52" s="178" t="s">
        <v>210</v>
      </c>
      <c r="B52" s="95"/>
      <c r="C52" s="189" t="s">
        <v>211</v>
      </c>
      <c r="D52" s="149" t="str">
        <f t="shared" si="1"/>
        <v>шт</v>
      </c>
      <c r="E52" s="190">
        <v>0</v>
      </c>
      <c r="F52" s="190">
        <v>1</v>
      </c>
      <c r="G52" s="222"/>
      <c r="H52" s="153"/>
      <c r="I52" s="120">
        <v>0</v>
      </c>
      <c r="J52" s="190">
        <f>'[8]Приход 2025 год'!$L$135</f>
        <v>1528.8145</v>
      </c>
      <c r="K52" s="121"/>
      <c r="L52" s="182"/>
      <c r="M52" s="183"/>
      <c r="N52" s="183"/>
      <c r="O52" s="155"/>
      <c r="P52" s="155"/>
      <c r="Q52" s="133"/>
      <c r="R52" s="133"/>
      <c r="S52" s="184"/>
      <c r="T52" s="184"/>
      <c r="U52" s="184"/>
      <c r="V52" s="99"/>
      <c r="W52" s="99"/>
      <c r="X52" s="185"/>
      <c r="Y52" s="161"/>
    </row>
    <row r="53" spans="1:25" ht="38.25" customHeight="1">
      <c r="A53" s="178" t="s">
        <v>212</v>
      </c>
      <c r="B53" s="95"/>
      <c r="C53" s="189" t="s">
        <v>213</v>
      </c>
      <c r="D53" s="149" t="str">
        <f t="shared" si="1"/>
        <v>шт</v>
      </c>
      <c r="E53" s="190">
        <v>0</v>
      </c>
      <c r="F53" s="190">
        <v>1</v>
      </c>
      <c r="G53" s="222"/>
      <c r="H53" s="153"/>
      <c r="I53" s="120">
        <v>0</v>
      </c>
      <c r="J53" s="190">
        <f>'[8]Приход 2025 год'!$L$138</f>
        <v>566.66666500000008</v>
      </c>
      <c r="K53" s="121"/>
      <c r="L53" s="182"/>
      <c r="M53" s="183"/>
      <c r="N53" s="183"/>
      <c r="O53" s="155"/>
      <c r="P53" s="155"/>
      <c r="Q53" s="133"/>
      <c r="R53" s="133"/>
      <c r="S53" s="184"/>
      <c r="T53" s="184"/>
      <c r="U53" s="184"/>
      <c r="V53" s="99"/>
      <c r="W53" s="99"/>
      <c r="X53" s="185"/>
      <c r="Y53" s="161"/>
    </row>
    <row r="54" spans="1:25" ht="48" customHeight="1">
      <c r="A54" s="178" t="s">
        <v>214</v>
      </c>
      <c r="B54" s="95"/>
      <c r="C54" s="189" t="s">
        <v>215</v>
      </c>
      <c r="D54" s="149" t="str">
        <f t="shared" si="1"/>
        <v>шт</v>
      </c>
      <c r="E54" s="190">
        <v>0</v>
      </c>
      <c r="F54" s="190">
        <v>1</v>
      </c>
      <c r="G54" s="222"/>
      <c r="H54" s="153"/>
      <c r="I54" s="120">
        <v>0</v>
      </c>
      <c r="J54" s="190">
        <f>'[8]Приход 2025 год'!$L$152</f>
        <v>203.125</v>
      </c>
      <c r="K54" s="121"/>
      <c r="L54" s="182"/>
      <c r="M54" s="183"/>
      <c r="N54" s="183"/>
      <c r="O54" s="155"/>
      <c r="P54" s="155"/>
      <c r="Q54" s="133"/>
      <c r="R54" s="133"/>
      <c r="S54" s="184"/>
      <c r="T54" s="184"/>
      <c r="U54" s="184"/>
      <c r="V54" s="99"/>
      <c r="W54" s="99"/>
      <c r="X54" s="185"/>
      <c r="Y54" s="161"/>
    </row>
    <row r="55" spans="1:25" ht="35.25" customHeight="1">
      <c r="A55" s="178" t="s">
        <v>216</v>
      </c>
      <c r="B55" s="95"/>
      <c r="C55" s="189" t="s">
        <v>217</v>
      </c>
      <c r="D55" s="149" t="str">
        <f t="shared" si="1"/>
        <v>шт</v>
      </c>
      <c r="E55" s="190">
        <v>0</v>
      </c>
      <c r="F55" s="190">
        <v>3</v>
      </c>
      <c r="G55" s="222"/>
      <c r="H55" s="153"/>
      <c r="I55" s="120">
        <v>0</v>
      </c>
      <c r="J55" s="190">
        <f>'[9]Приход 2025 год'!$L$157/1000</f>
        <v>183.74250000000001</v>
      </c>
      <c r="K55" s="121"/>
      <c r="L55" s="182"/>
      <c r="M55" s="183"/>
      <c r="N55" s="183"/>
      <c r="O55" s="155"/>
      <c r="P55" s="155"/>
      <c r="Q55" s="133"/>
      <c r="R55" s="133"/>
      <c r="S55" s="184"/>
      <c r="T55" s="184"/>
      <c r="U55" s="184"/>
      <c r="V55" s="99"/>
      <c r="W55" s="99"/>
      <c r="X55" s="185"/>
      <c r="Y55" s="161"/>
    </row>
    <row r="56" spans="1:25" ht="56.25" customHeight="1">
      <c r="A56" s="178" t="s">
        <v>218</v>
      </c>
      <c r="B56" s="95"/>
      <c r="C56" s="189" t="s">
        <v>219</v>
      </c>
      <c r="D56" s="149" t="str">
        <f t="shared" si="1"/>
        <v>шт</v>
      </c>
      <c r="E56" s="190">
        <v>0</v>
      </c>
      <c r="F56" s="190">
        <v>1</v>
      </c>
      <c r="G56" s="222"/>
      <c r="H56" s="153"/>
      <c r="I56" s="120">
        <v>0</v>
      </c>
      <c r="J56" s="190">
        <f>'[8]Приход 2025 год'!$H$163/1000</f>
        <v>267.85700000000003</v>
      </c>
      <c r="K56" s="121"/>
      <c r="L56" s="182"/>
      <c r="M56" s="183"/>
      <c r="N56" s="183"/>
      <c r="O56" s="155"/>
      <c r="P56" s="155"/>
      <c r="Q56" s="133"/>
      <c r="R56" s="133"/>
      <c r="S56" s="184"/>
      <c r="T56" s="184"/>
      <c r="U56" s="184"/>
      <c r="V56" s="99"/>
      <c r="W56" s="99"/>
      <c r="X56" s="185"/>
      <c r="Y56" s="161"/>
    </row>
    <row r="57" spans="1:25" ht="50.25" customHeight="1">
      <c r="A57" s="178" t="s">
        <v>220</v>
      </c>
      <c r="B57" s="95"/>
      <c r="C57" s="191" t="s">
        <v>221</v>
      </c>
      <c r="D57" s="149" t="str">
        <f t="shared" si="1"/>
        <v>шт</v>
      </c>
      <c r="E57" s="190">
        <v>0</v>
      </c>
      <c r="F57" s="190">
        <v>1</v>
      </c>
      <c r="G57" s="222"/>
      <c r="H57" s="153"/>
      <c r="I57" s="120">
        <v>0</v>
      </c>
      <c r="J57" s="190">
        <f>'[8]Приход 2025 год'!$L$164</f>
        <v>7110</v>
      </c>
      <c r="K57" s="121"/>
      <c r="L57" s="182"/>
      <c r="M57" s="183"/>
      <c r="N57" s="183"/>
      <c r="O57" s="155"/>
      <c r="P57" s="155"/>
      <c r="Q57" s="133"/>
      <c r="R57" s="133"/>
      <c r="S57" s="184"/>
      <c r="T57" s="184"/>
      <c r="U57" s="184"/>
      <c r="V57" s="99"/>
      <c r="W57" s="99"/>
      <c r="X57" s="185"/>
      <c r="Y57" s="161"/>
    </row>
    <row r="58" spans="1:25" ht="86.25" customHeight="1">
      <c r="A58" s="178" t="s">
        <v>222</v>
      </c>
      <c r="B58" s="95"/>
      <c r="C58" s="189" t="s">
        <v>223</v>
      </c>
      <c r="D58" s="149" t="str">
        <f t="shared" si="1"/>
        <v>шт</v>
      </c>
      <c r="E58" s="190">
        <v>0</v>
      </c>
      <c r="F58" s="190">
        <v>10</v>
      </c>
      <c r="G58" s="222"/>
      <c r="H58" s="153"/>
      <c r="I58" s="120">
        <v>0</v>
      </c>
      <c r="J58" s="190">
        <f>'[8]Приход 2025 год'!$L$172</f>
        <v>1374</v>
      </c>
      <c r="K58" s="121"/>
      <c r="L58" s="182"/>
      <c r="M58" s="183"/>
      <c r="N58" s="183"/>
      <c r="O58" s="155"/>
      <c r="P58" s="155"/>
      <c r="Q58" s="133"/>
      <c r="R58" s="133"/>
      <c r="S58" s="184"/>
      <c r="T58" s="184"/>
      <c r="U58" s="184"/>
      <c r="V58" s="99"/>
      <c r="W58" s="99"/>
      <c r="X58" s="185"/>
      <c r="Y58" s="161"/>
    </row>
    <row r="59" spans="1:25" ht="62.25" customHeight="1">
      <c r="A59" s="178" t="s">
        <v>224</v>
      </c>
      <c r="B59" s="95"/>
      <c r="C59" s="189" t="s">
        <v>225</v>
      </c>
      <c r="D59" s="149" t="str">
        <f t="shared" si="1"/>
        <v>шт</v>
      </c>
      <c r="E59" s="190">
        <v>0</v>
      </c>
      <c r="F59" s="190">
        <v>1</v>
      </c>
      <c r="G59" s="222"/>
      <c r="H59" s="153"/>
      <c r="I59" s="120">
        <v>0</v>
      </c>
      <c r="J59" s="190">
        <f>'[8]Приход 2025 год'!$L$184</f>
        <v>982</v>
      </c>
      <c r="K59" s="121"/>
      <c r="L59" s="182"/>
      <c r="M59" s="183"/>
      <c r="N59" s="183"/>
      <c r="O59" s="155"/>
      <c r="P59" s="155"/>
      <c r="Q59" s="133"/>
      <c r="R59" s="133"/>
      <c r="S59" s="184"/>
      <c r="T59" s="184"/>
      <c r="U59" s="184"/>
      <c r="V59" s="99"/>
      <c r="W59" s="99"/>
      <c r="X59" s="185"/>
      <c r="Y59" s="161"/>
    </row>
    <row r="60" spans="1:25" ht="36.75" customHeight="1">
      <c r="A60" s="178" t="s">
        <v>226</v>
      </c>
      <c r="B60" s="95"/>
      <c r="C60" s="189" t="s">
        <v>227</v>
      </c>
      <c r="D60" s="149" t="str">
        <f t="shared" si="1"/>
        <v>шт</v>
      </c>
      <c r="E60" s="190">
        <v>0</v>
      </c>
      <c r="F60" s="190">
        <v>3</v>
      </c>
      <c r="G60" s="222"/>
      <c r="H60" s="153"/>
      <c r="I60" s="120">
        <v>0</v>
      </c>
      <c r="J60" s="190">
        <f>'[8]Приход 2025 год'!$L$185</f>
        <v>563.99850000000004</v>
      </c>
      <c r="K60" s="121"/>
      <c r="L60" s="182"/>
      <c r="M60" s="183"/>
      <c r="N60" s="183"/>
      <c r="O60" s="155"/>
      <c r="P60" s="155"/>
      <c r="Q60" s="133"/>
      <c r="R60" s="133"/>
      <c r="S60" s="184"/>
      <c r="T60" s="184"/>
      <c r="U60" s="184"/>
      <c r="V60" s="99"/>
      <c r="W60" s="99"/>
      <c r="X60" s="185"/>
      <c r="Y60" s="161"/>
    </row>
    <row r="61" spans="1:25" ht="36.75" customHeight="1">
      <c r="A61" s="178" t="s">
        <v>228</v>
      </c>
      <c r="B61" s="95"/>
      <c r="C61" s="191" t="s">
        <v>229</v>
      </c>
      <c r="D61" s="149" t="str">
        <f t="shared" si="1"/>
        <v>шт</v>
      </c>
      <c r="E61" s="190">
        <v>0</v>
      </c>
      <c r="F61" s="190">
        <v>1</v>
      </c>
      <c r="G61" s="222"/>
      <c r="H61" s="153"/>
      <c r="I61" s="120">
        <v>0</v>
      </c>
      <c r="J61" s="190">
        <f>'[8]Приход 2025 год'!$L$191/1000</f>
        <v>171.95</v>
      </c>
      <c r="K61" s="121"/>
      <c r="L61" s="182"/>
      <c r="M61" s="183"/>
      <c r="N61" s="183"/>
      <c r="O61" s="155"/>
      <c r="P61" s="155"/>
      <c r="Q61" s="133"/>
      <c r="R61" s="133"/>
      <c r="S61" s="184"/>
      <c r="T61" s="184"/>
      <c r="U61" s="184"/>
      <c r="V61" s="99"/>
      <c r="W61" s="99"/>
      <c r="X61" s="185"/>
      <c r="Y61" s="161"/>
    </row>
    <row r="62" spans="1:25" ht="41.25" customHeight="1">
      <c r="A62" s="178" t="s">
        <v>230</v>
      </c>
      <c r="B62" s="95"/>
      <c r="C62" s="189" t="s">
        <v>231</v>
      </c>
      <c r="D62" s="149" t="str">
        <f t="shared" si="1"/>
        <v>шт</v>
      </c>
      <c r="E62" s="190">
        <v>0</v>
      </c>
      <c r="F62" s="190">
        <v>20</v>
      </c>
      <c r="G62" s="222"/>
      <c r="H62" s="153"/>
      <c r="I62" s="120">
        <v>0</v>
      </c>
      <c r="J62" s="190">
        <f>'[8]Приход 2025 год'!$L$192/1000</f>
        <v>1099.73</v>
      </c>
      <c r="K62" s="121"/>
      <c r="L62" s="182"/>
      <c r="M62" s="183"/>
      <c r="N62" s="183"/>
      <c r="O62" s="155"/>
      <c r="P62" s="155"/>
      <c r="Q62" s="133"/>
      <c r="R62" s="133"/>
      <c r="S62" s="184"/>
      <c r="T62" s="184"/>
      <c r="U62" s="184"/>
      <c r="V62" s="99"/>
      <c r="W62" s="99"/>
      <c r="X62" s="185"/>
      <c r="Y62" s="161"/>
    </row>
    <row r="63" spans="1:25" ht="45.75" customHeight="1">
      <c r="A63" s="178" t="s">
        <v>232</v>
      </c>
      <c r="B63" s="95"/>
      <c r="C63" s="189" t="s">
        <v>233</v>
      </c>
      <c r="D63" s="149" t="str">
        <f t="shared" si="1"/>
        <v>шт</v>
      </c>
      <c r="E63" s="190">
        <v>0</v>
      </c>
      <c r="F63" s="190">
        <v>1</v>
      </c>
      <c r="G63" s="222"/>
      <c r="H63" s="153"/>
      <c r="I63" s="120">
        <v>0</v>
      </c>
      <c r="J63" s="190">
        <f>3124950/1000</f>
        <v>3124.95</v>
      </c>
      <c r="K63" s="121"/>
      <c r="L63" s="182"/>
      <c r="M63" s="183"/>
      <c r="N63" s="183"/>
      <c r="O63" s="155"/>
      <c r="P63" s="155"/>
      <c r="Q63" s="133"/>
      <c r="R63" s="133"/>
      <c r="S63" s="184"/>
      <c r="T63" s="184"/>
      <c r="U63" s="184"/>
      <c r="V63" s="99"/>
      <c r="W63" s="99"/>
      <c r="X63" s="185"/>
      <c r="Y63" s="161"/>
    </row>
    <row r="64" spans="1:25" ht="41.25" customHeight="1">
      <c r="A64" s="178" t="s">
        <v>234</v>
      </c>
      <c r="B64" s="95"/>
      <c r="C64" s="189" t="s">
        <v>235</v>
      </c>
      <c r="D64" s="149" t="str">
        <f t="shared" si="1"/>
        <v>шт</v>
      </c>
      <c r="E64" s="190">
        <v>0</v>
      </c>
      <c r="F64" s="190">
        <v>1</v>
      </c>
      <c r="G64" s="222"/>
      <c r="H64" s="153"/>
      <c r="I64" s="120">
        <v>0</v>
      </c>
      <c r="J64" s="190">
        <f>417775/1000</f>
        <v>417.77499999999998</v>
      </c>
      <c r="K64" s="121"/>
      <c r="L64" s="182"/>
      <c r="M64" s="183"/>
      <c r="N64" s="183"/>
      <c r="O64" s="155"/>
      <c r="P64" s="155"/>
      <c r="Q64" s="133"/>
      <c r="R64" s="133"/>
      <c r="S64" s="184"/>
      <c r="T64" s="184"/>
      <c r="U64" s="184"/>
      <c r="V64" s="99"/>
      <c r="W64" s="99"/>
      <c r="X64" s="185"/>
      <c r="Y64" s="161"/>
    </row>
    <row r="65" spans="1:25" ht="50.25" customHeight="1">
      <c r="A65" s="178" t="s">
        <v>236</v>
      </c>
      <c r="B65" s="95"/>
      <c r="C65" s="189" t="s">
        <v>237</v>
      </c>
      <c r="D65" s="149" t="str">
        <f t="shared" si="1"/>
        <v>шт</v>
      </c>
      <c r="E65" s="190">
        <v>0</v>
      </c>
      <c r="F65" s="190">
        <v>1</v>
      </c>
      <c r="G65" s="222"/>
      <c r="H65" s="153"/>
      <c r="I65" s="120">
        <v>0</v>
      </c>
      <c r="J65" s="190">
        <f>589200/1000</f>
        <v>589.20000000000005</v>
      </c>
      <c r="K65" s="121"/>
      <c r="L65" s="182"/>
      <c r="M65" s="183"/>
      <c r="N65" s="183"/>
      <c r="O65" s="155"/>
      <c r="P65" s="155"/>
      <c r="Q65" s="133"/>
      <c r="R65" s="133"/>
      <c r="S65" s="184"/>
      <c r="T65" s="184"/>
      <c r="U65" s="184"/>
      <c r="V65" s="99"/>
      <c r="W65" s="99"/>
      <c r="X65" s="185"/>
      <c r="Y65" s="161"/>
    </row>
    <row r="66" spans="1:25" ht="49.5" customHeight="1">
      <c r="A66" s="178" t="s">
        <v>238</v>
      </c>
      <c r="B66" s="95"/>
      <c r="C66" s="189" t="s">
        <v>239</v>
      </c>
      <c r="D66" s="149" t="str">
        <f t="shared" si="1"/>
        <v>шт</v>
      </c>
      <c r="E66" s="190">
        <v>0</v>
      </c>
      <c r="F66" s="190">
        <v>1</v>
      </c>
      <c r="G66" s="222"/>
      <c r="H66" s="153"/>
      <c r="I66" s="190">
        <v>0</v>
      </c>
      <c r="J66" s="190">
        <f>'[8]Приход 2025 год'!$L$219/1000</f>
        <v>3435.5</v>
      </c>
      <c r="K66" s="121"/>
      <c r="L66" s="182"/>
      <c r="M66" s="183"/>
      <c r="N66" s="183"/>
      <c r="O66" s="155"/>
      <c r="P66" s="155"/>
      <c r="Q66" s="133"/>
      <c r="R66" s="133"/>
      <c r="S66" s="184"/>
      <c r="T66" s="184"/>
      <c r="U66" s="184"/>
      <c r="V66" s="99"/>
      <c r="W66" s="99"/>
      <c r="X66" s="185"/>
      <c r="Y66" s="161"/>
    </row>
    <row r="67" spans="1:25" ht="66.75" customHeight="1">
      <c r="A67" s="178" t="s">
        <v>240</v>
      </c>
      <c r="B67" s="95"/>
      <c r="C67" s="189" t="s">
        <v>241</v>
      </c>
      <c r="D67" s="149" t="str">
        <f t="shared" si="1"/>
        <v>шт</v>
      </c>
      <c r="E67" s="190">
        <v>0</v>
      </c>
      <c r="F67" s="190">
        <v>2</v>
      </c>
      <c r="G67" s="222"/>
      <c r="H67" s="153"/>
      <c r="I67" s="120">
        <v>0</v>
      </c>
      <c r="J67" s="190">
        <f>'[8]Приход 2025 год'!$L$68/1000</f>
        <v>550</v>
      </c>
      <c r="K67" s="121"/>
      <c r="L67" s="182"/>
      <c r="M67" s="183"/>
      <c r="N67" s="183"/>
      <c r="O67" s="155"/>
      <c r="P67" s="155"/>
      <c r="Q67" s="133"/>
      <c r="R67" s="133"/>
      <c r="S67" s="184"/>
      <c r="T67" s="184"/>
      <c r="U67" s="184"/>
      <c r="V67" s="99"/>
      <c r="W67" s="99"/>
      <c r="X67" s="185"/>
      <c r="Y67" s="161"/>
    </row>
    <row r="68" spans="1:25" ht="66.75" customHeight="1">
      <c r="A68" s="178" t="s">
        <v>242</v>
      </c>
      <c r="B68" s="95"/>
      <c r="C68" s="189" t="s">
        <v>243</v>
      </c>
      <c r="D68" s="149" t="str">
        <f t="shared" si="1"/>
        <v>шт</v>
      </c>
      <c r="E68" s="190">
        <v>0</v>
      </c>
      <c r="F68" s="190">
        <v>1</v>
      </c>
      <c r="G68" s="222"/>
      <c r="H68" s="153"/>
      <c r="I68" s="120">
        <v>0</v>
      </c>
      <c r="J68" s="190">
        <f>'[8]Приход 2025 год'!$H$76/1000</f>
        <v>136.80000000000001</v>
      </c>
      <c r="K68" s="121"/>
      <c r="L68" s="182"/>
      <c r="M68" s="183"/>
      <c r="N68" s="183"/>
      <c r="O68" s="155"/>
      <c r="P68" s="155"/>
      <c r="Q68" s="133"/>
      <c r="R68" s="133"/>
      <c r="S68" s="184"/>
      <c r="T68" s="184"/>
      <c r="U68" s="184"/>
      <c r="V68" s="99"/>
      <c r="W68" s="99"/>
      <c r="X68" s="185"/>
      <c r="Y68" s="161"/>
    </row>
    <row r="69" spans="1:25" ht="33.75" customHeight="1">
      <c r="A69" s="178" t="s">
        <v>244</v>
      </c>
      <c r="B69" s="95"/>
      <c r="C69" s="143" t="s">
        <v>245</v>
      </c>
      <c r="D69" s="149" t="str">
        <f t="shared" si="1"/>
        <v>шт</v>
      </c>
      <c r="E69" s="190">
        <v>0</v>
      </c>
      <c r="F69" s="190">
        <v>1</v>
      </c>
      <c r="G69" s="222"/>
      <c r="H69" s="153"/>
      <c r="I69" s="120">
        <v>0</v>
      </c>
      <c r="J69" s="190">
        <f>'[8]Приход 2025 год'!$L$137/1000</f>
        <v>25.95</v>
      </c>
      <c r="K69" s="121"/>
      <c r="L69" s="182"/>
      <c r="M69" s="183"/>
      <c r="N69" s="183"/>
      <c r="O69" s="155"/>
      <c r="P69" s="155"/>
      <c r="Q69" s="133"/>
      <c r="R69" s="133"/>
      <c r="S69" s="184"/>
      <c r="T69" s="184"/>
      <c r="U69" s="184"/>
      <c r="V69" s="99"/>
      <c r="W69" s="99"/>
      <c r="X69" s="185"/>
      <c r="Y69" s="161"/>
    </row>
    <row r="70" spans="1:25" ht="41.25" customHeight="1">
      <c r="A70" s="178" t="s">
        <v>246</v>
      </c>
      <c r="B70" s="95"/>
      <c r="C70" s="189" t="s">
        <v>247</v>
      </c>
      <c r="D70" s="149" t="str">
        <f t="shared" si="1"/>
        <v>шт</v>
      </c>
      <c r="E70" s="190">
        <v>0</v>
      </c>
      <c r="F70" s="190">
        <v>13</v>
      </c>
      <c r="G70" s="222"/>
      <c r="H70" s="153"/>
      <c r="I70" s="190">
        <v>0</v>
      </c>
      <c r="J70" s="190">
        <f>'[8]Приход 2025 год'!$L$139/1000</f>
        <v>49.107500000000002</v>
      </c>
      <c r="K70" s="121"/>
      <c r="L70" s="182"/>
      <c r="M70" s="183"/>
      <c r="N70" s="183"/>
      <c r="O70" s="155"/>
      <c r="P70" s="155"/>
      <c r="Q70" s="133"/>
      <c r="R70" s="133"/>
      <c r="S70" s="184"/>
      <c r="T70" s="184"/>
      <c r="U70" s="184"/>
      <c r="V70" s="99"/>
      <c r="W70" s="99"/>
      <c r="X70" s="185"/>
      <c r="Y70" s="161"/>
    </row>
    <row r="71" spans="1:25" ht="39.75" customHeight="1">
      <c r="A71" s="178" t="s">
        <v>248</v>
      </c>
      <c r="B71" s="95"/>
      <c r="C71" s="189" t="s">
        <v>249</v>
      </c>
      <c r="D71" s="149" t="str">
        <f t="shared" si="1"/>
        <v>шт</v>
      </c>
      <c r="E71" s="190">
        <v>0</v>
      </c>
      <c r="F71" s="190">
        <v>3</v>
      </c>
      <c r="G71" s="222"/>
      <c r="H71" s="153"/>
      <c r="I71" s="120">
        <v>0</v>
      </c>
      <c r="J71" s="190">
        <f>'[8]Приход 2025 год'!$O$188/1000</f>
        <v>314.25</v>
      </c>
      <c r="K71" s="121"/>
      <c r="L71" s="182"/>
      <c r="M71" s="183"/>
      <c r="N71" s="183"/>
      <c r="O71" s="155"/>
      <c r="P71" s="155"/>
      <c r="Q71" s="133"/>
      <c r="R71" s="133"/>
      <c r="S71" s="184"/>
      <c r="T71" s="184"/>
      <c r="U71" s="184"/>
      <c r="V71" s="99"/>
      <c r="W71" s="99"/>
      <c r="X71" s="185"/>
      <c r="Y71" s="161"/>
    </row>
    <row r="72" spans="1:25" ht="44.25" customHeight="1">
      <c r="A72" s="178" t="s">
        <v>250</v>
      </c>
      <c r="B72" s="95"/>
      <c r="C72" s="179" t="s">
        <v>251</v>
      </c>
      <c r="D72" s="132" t="s">
        <v>252</v>
      </c>
      <c r="E72" s="190">
        <v>0</v>
      </c>
      <c r="F72" s="190">
        <v>1</v>
      </c>
      <c r="G72" s="222"/>
      <c r="H72" s="153"/>
      <c r="I72" s="120">
        <v>0</v>
      </c>
      <c r="J72" s="192">
        <f>'[10]2933 кап ремонты'!$E$13/1000</f>
        <v>6302.4016500000007</v>
      </c>
      <c r="K72" s="121"/>
      <c r="L72" s="182"/>
      <c r="M72" s="183"/>
      <c r="N72" s="183"/>
      <c r="O72" s="155"/>
      <c r="P72" s="155"/>
      <c r="Q72" s="133"/>
      <c r="R72" s="133"/>
      <c r="S72" s="184"/>
      <c r="T72" s="184"/>
      <c r="U72" s="184"/>
      <c r="V72" s="99"/>
      <c r="W72" s="99"/>
      <c r="X72" s="185"/>
      <c r="Y72" s="161"/>
    </row>
    <row r="73" spans="1:25" ht="39.75" customHeight="1">
      <c r="A73" s="178" t="s">
        <v>253</v>
      </c>
      <c r="B73" s="95"/>
      <c r="C73" s="179" t="s">
        <v>254</v>
      </c>
      <c r="D73" s="132" t="s">
        <v>252</v>
      </c>
      <c r="E73" s="190">
        <v>0</v>
      </c>
      <c r="F73" s="120">
        <v>3</v>
      </c>
      <c r="G73" s="222"/>
      <c r="H73" s="153"/>
      <c r="I73" s="120">
        <v>0</v>
      </c>
      <c r="J73" s="192">
        <f>[11]Лист_1!$E$22/1000</f>
        <v>22100</v>
      </c>
      <c r="K73" s="121"/>
      <c r="L73" s="182"/>
      <c r="M73" s="183"/>
      <c r="N73" s="183"/>
      <c r="O73" s="155"/>
      <c r="P73" s="155"/>
      <c r="Q73" s="133"/>
      <c r="R73" s="133"/>
      <c r="S73" s="184"/>
      <c r="T73" s="184"/>
      <c r="U73" s="184"/>
      <c r="V73" s="99"/>
      <c r="W73" s="99"/>
      <c r="X73" s="185"/>
      <c r="Y73" s="161"/>
    </row>
    <row r="74" spans="1:25" ht="37.5">
      <c r="A74" s="178" t="s">
        <v>255</v>
      </c>
      <c r="B74" s="95"/>
      <c r="C74" s="193" t="s">
        <v>256</v>
      </c>
      <c r="D74" s="132" t="s">
        <v>252</v>
      </c>
      <c r="E74" s="190">
        <v>0</v>
      </c>
      <c r="F74" s="120">
        <v>1</v>
      </c>
      <c r="G74" s="222"/>
      <c r="H74" s="153"/>
      <c r="I74" s="120">
        <v>0</v>
      </c>
      <c r="J74" s="192">
        <f>[12]Лист_1!$E$21/1000</f>
        <v>2932.6673599999999</v>
      </c>
      <c r="K74" s="121"/>
      <c r="L74" s="182"/>
      <c r="M74" s="183"/>
      <c r="N74" s="183"/>
      <c r="O74" s="155"/>
      <c r="P74" s="155"/>
      <c r="Q74" s="133"/>
      <c r="R74" s="133"/>
      <c r="S74" s="184"/>
      <c r="T74" s="184"/>
      <c r="U74" s="184"/>
      <c r="V74" s="99"/>
      <c r="W74" s="99"/>
      <c r="X74" s="185"/>
      <c r="Y74" s="161"/>
    </row>
    <row r="75" spans="1:25" ht="62.25" customHeight="1">
      <c r="A75" s="178" t="s">
        <v>257</v>
      </c>
      <c r="B75" s="95"/>
      <c r="C75" s="194" t="s">
        <v>258</v>
      </c>
      <c r="D75" s="132" t="s">
        <v>252</v>
      </c>
      <c r="E75" s="190">
        <v>0</v>
      </c>
      <c r="F75" s="120">
        <v>1</v>
      </c>
      <c r="G75" s="222"/>
      <c r="H75" s="153"/>
      <c r="I75" s="120">
        <v>0</v>
      </c>
      <c r="J75" s="192">
        <f>[13]Лист_1!$E$167/1000</f>
        <v>39063.992429999998</v>
      </c>
      <c r="K75" s="121"/>
      <c r="L75" s="182"/>
      <c r="M75" s="183"/>
      <c r="N75" s="183"/>
      <c r="O75" s="155"/>
      <c r="P75" s="155"/>
      <c r="Q75" s="133"/>
      <c r="R75" s="133"/>
      <c r="S75" s="184"/>
      <c r="T75" s="184"/>
      <c r="U75" s="184"/>
      <c r="V75" s="99"/>
      <c r="W75" s="99"/>
      <c r="X75" s="185"/>
      <c r="Y75" s="161"/>
    </row>
    <row r="76" spans="1:25" ht="40.5" customHeight="1">
      <c r="A76" s="178" t="s">
        <v>259</v>
      </c>
      <c r="B76" s="95"/>
      <c r="C76" s="179" t="s">
        <v>260</v>
      </c>
      <c r="D76" s="132"/>
      <c r="E76" s="190"/>
      <c r="F76" s="120"/>
      <c r="G76" s="222"/>
      <c r="H76" s="153"/>
      <c r="I76" s="120">
        <v>0</v>
      </c>
      <c r="J76" s="192">
        <f>188510.26546</f>
        <v>188510.26546</v>
      </c>
      <c r="K76" s="121"/>
      <c r="L76" s="182"/>
      <c r="M76" s="183"/>
      <c r="N76" s="183"/>
      <c r="O76" s="155"/>
      <c r="P76" s="155"/>
      <c r="Q76" s="133"/>
      <c r="R76" s="133"/>
      <c r="S76" s="184"/>
      <c r="T76" s="184"/>
      <c r="U76" s="184"/>
      <c r="V76" s="99"/>
      <c r="W76" s="99"/>
      <c r="X76" s="185"/>
      <c r="Y76" s="161"/>
    </row>
    <row r="77" spans="1:25" ht="48" customHeight="1">
      <c r="A77" s="178" t="s">
        <v>261</v>
      </c>
      <c r="B77" s="95"/>
      <c r="C77" s="179" t="s">
        <v>262</v>
      </c>
      <c r="D77" s="132"/>
      <c r="E77" s="190"/>
      <c r="F77" s="120"/>
      <c r="G77" s="222"/>
      <c r="H77" s="153"/>
      <c r="I77" s="120">
        <v>0</v>
      </c>
      <c r="J77" s="192">
        <v>275388.82732285699</v>
      </c>
      <c r="K77" s="121"/>
      <c r="L77" s="182"/>
      <c r="M77" s="183"/>
      <c r="N77" s="183"/>
      <c r="O77" s="155"/>
      <c r="P77" s="155"/>
      <c r="Q77" s="133"/>
      <c r="R77" s="133"/>
      <c r="S77" s="184"/>
      <c r="T77" s="184"/>
      <c r="U77" s="184"/>
      <c r="V77" s="99"/>
      <c r="W77" s="99"/>
      <c r="X77" s="185"/>
      <c r="Y77" s="161"/>
    </row>
    <row r="78" spans="1:25" s="281" customFormat="1" ht="46.5" customHeight="1">
      <c r="A78" s="272"/>
      <c r="B78" s="95"/>
      <c r="C78" s="273" t="s">
        <v>263</v>
      </c>
      <c r="D78" s="274"/>
      <c r="E78" s="275"/>
      <c r="F78" s="275"/>
      <c r="G78" s="222"/>
      <c r="H78" s="276" t="s">
        <v>130</v>
      </c>
      <c r="I78" s="241">
        <f>I30+I34+I14+I9</f>
        <v>2681887.3729678569</v>
      </c>
      <c r="J78" s="241">
        <f>J30+J34+J14+J9+J37</f>
        <v>2681887.3729678569</v>
      </c>
      <c r="K78" s="277">
        <f>J78-I78</f>
        <v>0</v>
      </c>
      <c r="L78" s="251"/>
      <c r="M78" s="241">
        <v>1082636</v>
      </c>
      <c r="N78" s="241">
        <f>I78-M78</f>
        <v>1599251.3729678569</v>
      </c>
      <c r="O78" s="241"/>
      <c r="P78" s="241"/>
      <c r="Q78" s="245"/>
      <c r="R78" s="245"/>
      <c r="S78" s="278"/>
      <c r="T78" s="278"/>
      <c r="U78" s="278"/>
      <c r="V78" s="245"/>
      <c r="W78" s="245"/>
      <c r="X78" s="279"/>
      <c r="Y78" s="280"/>
    </row>
    <row r="79" spans="1:25" s="207" customFormat="1" ht="24" customHeight="1">
      <c r="A79" s="195"/>
      <c r="B79" s="196"/>
      <c r="C79" s="197"/>
      <c r="D79" s="198"/>
      <c r="E79" s="199"/>
      <c r="F79" s="199"/>
      <c r="G79" s="196"/>
      <c r="H79" s="200"/>
      <c r="I79" s="201"/>
      <c r="J79" s="201"/>
      <c r="K79" s="202"/>
      <c r="L79" s="203"/>
      <c r="M79" s="201"/>
      <c r="N79" s="201"/>
      <c r="O79" s="201"/>
      <c r="P79" s="201"/>
      <c r="Q79" s="204"/>
      <c r="R79" s="204"/>
      <c r="S79" s="205"/>
      <c r="T79" s="205"/>
      <c r="U79" s="205"/>
      <c r="V79" s="204"/>
      <c r="W79" s="204"/>
      <c r="X79" s="206"/>
    </row>
    <row r="80" spans="1:25" s="208" customFormat="1" ht="23.25">
      <c r="C80" s="219"/>
      <c r="D80" s="219"/>
      <c r="E80" s="219"/>
      <c r="F80" s="219"/>
      <c r="G80" s="219"/>
      <c r="H80" s="219"/>
      <c r="I80" s="215"/>
      <c r="J80" s="215"/>
      <c r="K80" s="215"/>
      <c r="L80" s="215"/>
      <c r="M80" s="219"/>
      <c r="N80" s="219"/>
      <c r="O80" s="219"/>
      <c r="P80" s="212"/>
      <c r="Q80" s="212"/>
      <c r="R80" s="213"/>
      <c r="S80" s="213"/>
      <c r="T80" s="214"/>
      <c r="U80" s="214"/>
      <c r="V80" s="214"/>
      <c r="W80" s="211"/>
      <c r="X80" s="211"/>
      <c r="Y80" s="209"/>
    </row>
  </sheetData>
  <mergeCells count="38">
    <mergeCell ref="Q4:R5"/>
    <mergeCell ref="S4:T5"/>
    <mergeCell ref="U4:U5"/>
    <mergeCell ref="V4:W5"/>
    <mergeCell ref="M5:M6"/>
    <mergeCell ref="N5:N6"/>
    <mergeCell ref="A8:Y8"/>
    <mergeCell ref="B9:B78"/>
    <mergeCell ref="G9:G78"/>
    <mergeCell ref="L12:L13"/>
    <mergeCell ref="X12:X13"/>
    <mergeCell ref="Y15:Y29"/>
    <mergeCell ref="L28:L29"/>
    <mergeCell ref="X28:X29"/>
    <mergeCell ref="X31:X33"/>
    <mergeCell ref="E4:F5"/>
    <mergeCell ref="G4:G6"/>
    <mergeCell ref="I4:I6"/>
    <mergeCell ref="J4:J6"/>
    <mergeCell ref="K4:K6"/>
    <mergeCell ref="L4:L6"/>
    <mergeCell ref="M4:N4"/>
    <mergeCell ref="O4:O6"/>
    <mergeCell ref="P4:P6"/>
    <mergeCell ref="U1:Y1"/>
    <mergeCell ref="B2:Y2"/>
    <mergeCell ref="A3:A6"/>
    <mergeCell ref="B3:G3"/>
    <mergeCell ref="H3:H6"/>
    <mergeCell ref="I3:L3"/>
    <mergeCell ref="M3:P3"/>
    <mergeCell ref="Q3:W3"/>
    <mergeCell ref="X3:X6"/>
    <mergeCell ref="Y3:Y6"/>
    <mergeCell ref="B4:B6"/>
    <mergeCell ref="L31:L33"/>
    <mergeCell ref="C4:C6"/>
    <mergeCell ref="D4:D6"/>
  </mergeCells>
  <pageMargins left="0.7" right="0.7" top="0.75" bottom="0.75" header="0.3" footer="0.3"/>
  <pageSetup paperSize="9" scale="16" orientation="portrait" r:id="rId1"/>
  <colBreaks count="1" manualBreakCount="1">
    <brk id="2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Y94"/>
  <sheetViews>
    <sheetView view="pageBreakPreview" topLeftCell="A3" zoomScale="50" zoomScaleNormal="50" zoomScaleSheetLayoutView="50" workbookViewId="0">
      <selection activeCell="AB8" sqref="AB8"/>
    </sheetView>
  </sheetViews>
  <sheetFormatPr defaultRowHeight="18.75" outlineLevelCol="1"/>
  <cols>
    <col min="1" max="1" width="8.140625" style="282" customWidth="1"/>
    <col min="2" max="2" width="12.7109375" style="282" customWidth="1"/>
    <col min="3" max="3" width="61.5703125" style="282" customWidth="1"/>
    <col min="4" max="4" width="9.28515625" style="283" customWidth="1"/>
    <col min="5" max="5" width="10.140625" style="282" customWidth="1"/>
    <col min="6" max="6" width="10.140625" style="283" customWidth="1"/>
    <col min="7" max="8" width="10.140625" style="282" customWidth="1"/>
    <col min="9" max="9" width="13.42578125" style="284" customWidth="1" outlineLevel="1"/>
    <col min="10" max="10" width="13.42578125" style="221" customWidth="1" outlineLevel="1"/>
    <col min="11" max="11" width="12.28515625" style="282" customWidth="1" outlineLevel="1"/>
    <col min="12" max="12" width="15" style="285" customWidth="1" outlineLevel="1"/>
    <col min="13" max="14" width="12.42578125" style="282" customWidth="1" outlineLevel="1"/>
    <col min="15" max="15" width="10.140625" style="282" customWidth="1" outlineLevel="1"/>
    <col min="16" max="16" width="10.140625" style="286" customWidth="1" outlineLevel="1"/>
    <col min="17" max="17" width="10" style="282" customWidth="1"/>
    <col min="18" max="21" width="10" style="282" customWidth="1" outlineLevel="1"/>
    <col min="22" max="23" width="14.42578125" style="283" customWidth="1" outlineLevel="1"/>
    <col min="24" max="24" width="15.42578125" style="282" customWidth="1"/>
    <col min="25" max="25" width="15.42578125" style="285" customWidth="1"/>
    <col min="26" max="26" width="11.140625" style="282" customWidth="1"/>
    <col min="27" max="16384" width="9.140625" style="282"/>
  </cols>
  <sheetData>
    <row r="1" spans="1:25" hidden="1"/>
    <row r="2" spans="1:25" hidden="1"/>
    <row r="3" spans="1:25" ht="32.25" customHeight="1">
      <c r="U3" s="287" t="s">
        <v>123</v>
      </c>
      <c r="V3" s="287"/>
      <c r="W3" s="287"/>
      <c r="X3" s="287"/>
      <c r="Y3" s="287"/>
    </row>
    <row r="4" spans="1:25" ht="90.75" customHeight="1">
      <c r="A4" s="288" t="s">
        <v>264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5" s="283" customFormat="1" ht="37.5" customHeight="1">
      <c r="A5" s="289" t="s">
        <v>44</v>
      </c>
      <c r="B5" s="289" t="s">
        <v>45</v>
      </c>
      <c r="C5" s="289"/>
      <c r="D5" s="289"/>
      <c r="E5" s="289"/>
      <c r="F5" s="289"/>
      <c r="G5" s="289"/>
      <c r="H5" s="289" t="s">
        <v>46</v>
      </c>
      <c r="I5" s="289" t="s">
        <v>47</v>
      </c>
      <c r="J5" s="289"/>
      <c r="K5" s="289"/>
      <c r="L5" s="289"/>
      <c r="M5" s="289" t="s">
        <v>48</v>
      </c>
      <c r="N5" s="289"/>
      <c r="O5" s="289"/>
      <c r="P5" s="289"/>
      <c r="Q5" s="289" t="s">
        <v>49</v>
      </c>
      <c r="R5" s="289"/>
      <c r="S5" s="289"/>
      <c r="T5" s="289"/>
      <c r="U5" s="289"/>
      <c r="V5" s="289"/>
      <c r="W5" s="289"/>
      <c r="X5" s="289" t="s">
        <v>50</v>
      </c>
      <c r="Y5" s="289" t="s">
        <v>51</v>
      </c>
    </row>
    <row r="6" spans="1:25" s="293" customFormat="1" ht="62.25" customHeight="1">
      <c r="A6" s="289"/>
      <c r="B6" s="289" t="s">
        <v>52</v>
      </c>
      <c r="C6" s="289" t="s">
        <v>53</v>
      </c>
      <c r="D6" s="289" t="s">
        <v>265</v>
      </c>
      <c r="E6" s="289" t="s">
        <v>54</v>
      </c>
      <c r="F6" s="289"/>
      <c r="G6" s="289" t="s">
        <v>55</v>
      </c>
      <c r="H6" s="289"/>
      <c r="I6" s="290" t="s">
        <v>266</v>
      </c>
      <c r="J6" s="290" t="s">
        <v>39</v>
      </c>
      <c r="K6" s="289" t="s">
        <v>57</v>
      </c>
      <c r="L6" s="289" t="s">
        <v>58</v>
      </c>
      <c r="M6" s="289" t="s">
        <v>59</v>
      </c>
      <c r="N6" s="289"/>
      <c r="O6" s="289" t="s">
        <v>82</v>
      </c>
      <c r="P6" s="291" t="s">
        <v>83</v>
      </c>
      <c r="Q6" s="292" t="s">
        <v>127</v>
      </c>
      <c r="R6" s="292"/>
      <c r="S6" s="289" t="s">
        <v>62</v>
      </c>
      <c r="T6" s="289"/>
      <c r="U6" s="289" t="s">
        <v>63</v>
      </c>
      <c r="V6" s="289" t="s">
        <v>64</v>
      </c>
      <c r="W6" s="289"/>
      <c r="X6" s="289"/>
      <c r="Y6" s="289"/>
    </row>
    <row r="7" spans="1:25" ht="147" customHeight="1">
      <c r="A7" s="289"/>
      <c r="B7" s="289"/>
      <c r="C7" s="289"/>
      <c r="D7" s="289"/>
      <c r="E7" s="289"/>
      <c r="F7" s="289"/>
      <c r="G7" s="289"/>
      <c r="H7" s="289"/>
      <c r="I7" s="290"/>
      <c r="J7" s="290"/>
      <c r="K7" s="289"/>
      <c r="L7" s="289"/>
      <c r="M7" s="289" t="s">
        <v>84</v>
      </c>
      <c r="N7" s="289" t="s">
        <v>66</v>
      </c>
      <c r="O7" s="289"/>
      <c r="P7" s="291"/>
      <c r="Q7" s="292"/>
      <c r="R7" s="292"/>
      <c r="S7" s="289"/>
      <c r="T7" s="289"/>
      <c r="U7" s="289"/>
      <c r="V7" s="289"/>
      <c r="W7" s="289"/>
      <c r="X7" s="289"/>
      <c r="Y7" s="289"/>
    </row>
    <row r="8" spans="1:25" ht="44.25" customHeight="1">
      <c r="A8" s="289"/>
      <c r="B8" s="289"/>
      <c r="C8" s="289"/>
      <c r="D8" s="289"/>
      <c r="E8" s="294" t="s">
        <v>67</v>
      </c>
      <c r="F8" s="294" t="s">
        <v>68</v>
      </c>
      <c r="G8" s="289"/>
      <c r="H8" s="289"/>
      <c r="I8" s="290"/>
      <c r="J8" s="290"/>
      <c r="K8" s="289"/>
      <c r="L8" s="289"/>
      <c r="M8" s="289"/>
      <c r="N8" s="289"/>
      <c r="O8" s="289"/>
      <c r="P8" s="291"/>
      <c r="Q8" s="295" t="s">
        <v>70</v>
      </c>
      <c r="R8" s="295" t="s">
        <v>69</v>
      </c>
      <c r="S8" s="294" t="s">
        <v>70</v>
      </c>
      <c r="T8" s="294" t="s">
        <v>56</v>
      </c>
      <c r="U8" s="294" t="s">
        <v>68</v>
      </c>
      <c r="V8" s="294" t="s">
        <v>69</v>
      </c>
      <c r="W8" s="294" t="s">
        <v>70</v>
      </c>
      <c r="X8" s="289"/>
      <c r="Y8" s="289"/>
    </row>
    <row r="9" spans="1:25" ht="22.5" customHeight="1">
      <c r="A9" s="294">
        <v>1</v>
      </c>
      <c r="B9" s="294">
        <v>2</v>
      </c>
      <c r="C9" s="294">
        <v>3</v>
      </c>
      <c r="D9" s="294">
        <v>4</v>
      </c>
      <c r="E9" s="294">
        <v>5</v>
      </c>
      <c r="F9" s="294">
        <v>6</v>
      </c>
      <c r="G9" s="294">
        <v>7</v>
      </c>
      <c r="H9" s="294">
        <v>8</v>
      </c>
      <c r="I9" s="294">
        <v>9</v>
      </c>
      <c r="J9" s="294">
        <v>10</v>
      </c>
      <c r="K9" s="294">
        <v>11</v>
      </c>
      <c r="L9" s="294">
        <v>12</v>
      </c>
      <c r="M9" s="294">
        <v>13</v>
      </c>
      <c r="N9" s="294">
        <v>14</v>
      </c>
      <c r="O9" s="294">
        <v>15</v>
      </c>
      <c r="P9" s="294">
        <v>16</v>
      </c>
      <c r="Q9" s="294">
        <v>17</v>
      </c>
      <c r="R9" s="294">
        <v>18</v>
      </c>
      <c r="S9" s="294">
        <v>19</v>
      </c>
      <c r="T9" s="294">
        <v>20</v>
      </c>
      <c r="U9" s="294">
        <v>21</v>
      </c>
      <c r="V9" s="294">
        <v>22</v>
      </c>
      <c r="W9" s="294">
        <v>23</v>
      </c>
      <c r="X9" s="294">
        <v>24</v>
      </c>
      <c r="Y9" s="294">
        <v>25</v>
      </c>
    </row>
    <row r="10" spans="1:25" ht="31.5" customHeight="1">
      <c r="A10" s="296" t="s">
        <v>85</v>
      </c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</row>
    <row r="11" spans="1:25" s="358" customFormat="1" ht="30.75" customHeight="1">
      <c r="A11" s="359" t="s">
        <v>86</v>
      </c>
      <c r="B11" s="97" t="s">
        <v>267</v>
      </c>
      <c r="C11" s="360" t="s">
        <v>87</v>
      </c>
      <c r="D11" s="361"/>
      <c r="E11" s="361">
        <f>E12+E23</f>
        <v>17787.8</v>
      </c>
      <c r="F11" s="361">
        <f>F12+F23</f>
        <v>17893.800000000003</v>
      </c>
      <c r="G11" s="395" t="s">
        <v>130</v>
      </c>
      <c r="H11" s="362"/>
      <c r="I11" s="363">
        <f>I12+I23</f>
        <v>2354092.3858400001</v>
      </c>
      <c r="J11" s="363">
        <f>J12+J23</f>
        <v>1828976.79477</v>
      </c>
      <c r="K11" s="364">
        <f>J11-I11</f>
        <v>-525115.59107000008</v>
      </c>
      <c r="L11" s="365"/>
      <c r="M11" s="362"/>
      <c r="N11" s="362"/>
      <c r="O11" s="362"/>
      <c r="P11" s="366"/>
      <c r="Q11" s="367">
        <v>1945.02</v>
      </c>
      <c r="R11" s="367">
        <v>4532.2299999999996</v>
      </c>
      <c r="S11" s="368">
        <v>0.80300000000000005</v>
      </c>
      <c r="T11" s="368">
        <v>0.80300000000000005</v>
      </c>
      <c r="U11" s="369"/>
      <c r="V11" s="370">
        <v>20485</v>
      </c>
      <c r="W11" s="370">
        <v>20006</v>
      </c>
      <c r="X11" s="362"/>
      <c r="Y11" s="304" t="s">
        <v>268</v>
      </c>
    </row>
    <row r="12" spans="1:25" ht="36.75" customHeight="1">
      <c r="A12" s="305" t="s">
        <v>15</v>
      </c>
      <c r="B12" s="97"/>
      <c r="C12" s="306" t="s">
        <v>88</v>
      </c>
      <c r="D12" s="297" t="str">
        <f>D13</f>
        <v>м</v>
      </c>
      <c r="E12" s="300">
        <f>SUM(E13:E20)+E21</f>
        <v>2555.2000000000003</v>
      </c>
      <c r="F12" s="300">
        <f>SUM(F13:F20)+F21</f>
        <v>2555.4</v>
      </c>
      <c r="G12" s="395"/>
      <c r="H12" s="307"/>
      <c r="I12" s="300">
        <f>SUM(I13:I20)+I21</f>
        <v>517223.4</v>
      </c>
      <c r="J12" s="300">
        <f>SUM(J13:J20)+J21</f>
        <v>460863.86442999996</v>
      </c>
      <c r="K12" s="301">
        <f t="shared" ref="K12:K52" si="0">J12-I12</f>
        <v>-56359.535570000065</v>
      </c>
      <c r="L12" s="308"/>
      <c r="M12" s="299"/>
      <c r="N12" s="299"/>
      <c r="O12" s="299"/>
      <c r="P12" s="303"/>
      <c r="Q12" s="309"/>
      <c r="R12" s="309"/>
      <c r="S12" s="309"/>
      <c r="T12" s="309"/>
      <c r="U12" s="299"/>
      <c r="V12" s="301"/>
      <c r="W12" s="301"/>
      <c r="X12" s="308"/>
      <c r="Y12" s="310"/>
    </row>
    <row r="13" spans="1:25" s="316" customFormat="1" ht="75" customHeight="1">
      <c r="A13" s="311" t="s">
        <v>89</v>
      </c>
      <c r="B13" s="97"/>
      <c r="C13" s="312" t="s">
        <v>269</v>
      </c>
      <c r="D13" s="313" t="s">
        <v>72</v>
      </c>
      <c r="E13" s="314">
        <v>346.5</v>
      </c>
      <c r="F13" s="314">
        <f>346.5</f>
        <v>346.5</v>
      </c>
      <c r="G13" s="395"/>
      <c r="H13" s="298"/>
      <c r="I13" s="315">
        <v>37969</v>
      </c>
      <c r="J13" s="315">
        <f>37085868.02/1000</f>
        <v>37085.868020000002</v>
      </c>
      <c r="K13" s="301">
        <f t="shared" si="0"/>
        <v>-883.13197999999829</v>
      </c>
      <c r="L13" s="165" t="s">
        <v>144</v>
      </c>
      <c r="M13" s="298"/>
      <c r="N13" s="298"/>
      <c r="O13" s="298"/>
      <c r="P13" s="298"/>
      <c r="Q13" s="309"/>
      <c r="R13" s="309"/>
      <c r="S13" s="309"/>
      <c r="T13" s="309"/>
      <c r="U13" s="299"/>
      <c r="V13" s="301"/>
      <c r="W13" s="301"/>
      <c r="X13" s="165" t="s">
        <v>144</v>
      </c>
      <c r="Y13" s="310"/>
    </row>
    <row r="14" spans="1:25" s="316" customFormat="1" ht="38.25" customHeight="1">
      <c r="A14" s="311" t="s">
        <v>90</v>
      </c>
      <c r="B14" s="97"/>
      <c r="C14" s="317" t="s">
        <v>270</v>
      </c>
      <c r="D14" s="313" t="s">
        <v>72</v>
      </c>
      <c r="E14" s="314">
        <v>216.6</v>
      </c>
      <c r="F14" s="314">
        <v>216.6</v>
      </c>
      <c r="G14" s="395"/>
      <c r="H14" s="298"/>
      <c r="I14" s="315">
        <v>19647</v>
      </c>
      <c r="J14" s="315">
        <v>10510.607599999999</v>
      </c>
      <c r="K14" s="301">
        <f t="shared" si="0"/>
        <v>-9136.3924000000006</v>
      </c>
      <c r="L14" s="166"/>
      <c r="M14" s="298"/>
      <c r="N14" s="298"/>
      <c r="O14" s="298"/>
      <c r="P14" s="298"/>
      <c r="Q14" s="309"/>
      <c r="R14" s="309"/>
      <c r="S14" s="309"/>
      <c r="T14" s="309"/>
      <c r="U14" s="299"/>
      <c r="V14" s="301"/>
      <c r="W14" s="301"/>
      <c r="X14" s="166"/>
      <c r="Y14" s="310"/>
    </row>
    <row r="15" spans="1:25" s="316" customFormat="1" ht="39.75" customHeight="1">
      <c r="A15" s="311" t="s">
        <v>91</v>
      </c>
      <c r="B15" s="97"/>
      <c r="C15" s="318" t="s">
        <v>271</v>
      </c>
      <c r="D15" s="313" t="s">
        <v>72</v>
      </c>
      <c r="E15" s="315">
        <v>323.7</v>
      </c>
      <c r="F15" s="315">
        <f>323.7</f>
        <v>323.7</v>
      </c>
      <c r="G15" s="395"/>
      <c r="H15" s="298"/>
      <c r="I15" s="315">
        <v>295424</v>
      </c>
      <c r="J15" s="315">
        <f>285099302.59/1000</f>
        <v>285099.30258999998</v>
      </c>
      <c r="K15" s="301">
        <f t="shared" si="0"/>
        <v>-10324.697410000023</v>
      </c>
      <c r="L15" s="166"/>
      <c r="M15" s="298"/>
      <c r="N15" s="298"/>
      <c r="O15" s="298"/>
      <c r="P15" s="298"/>
      <c r="Q15" s="309"/>
      <c r="R15" s="309"/>
      <c r="S15" s="309"/>
      <c r="T15" s="309"/>
      <c r="U15" s="299"/>
      <c r="V15" s="301"/>
      <c r="W15" s="301"/>
      <c r="X15" s="166"/>
      <c r="Y15" s="310"/>
    </row>
    <row r="16" spans="1:25" s="316" customFormat="1" ht="30.75" customHeight="1">
      <c r="A16" s="311" t="s">
        <v>92</v>
      </c>
      <c r="B16" s="97"/>
      <c r="C16" s="318" t="s">
        <v>272</v>
      </c>
      <c r="D16" s="313" t="s">
        <v>72</v>
      </c>
      <c r="E16" s="315">
        <v>548</v>
      </c>
      <c r="F16" s="315">
        <f>548</f>
        <v>548</v>
      </c>
      <c r="G16" s="395"/>
      <c r="H16" s="298"/>
      <c r="I16" s="315">
        <v>38004</v>
      </c>
      <c r="J16" s="315">
        <f>36727117.37/1000</f>
        <v>36727.11737</v>
      </c>
      <c r="K16" s="301">
        <f t="shared" si="0"/>
        <v>-1276.8826300000001</v>
      </c>
      <c r="L16" s="166"/>
      <c r="M16" s="298"/>
      <c r="N16" s="298"/>
      <c r="O16" s="298"/>
      <c r="P16" s="298"/>
      <c r="Q16" s="309"/>
      <c r="R16" s="309"/>
      <c r="S16" s="309"/>
      <c r="T16" s="309"/>
      <c r="U16" s="299"/>
      <c r="V16" s="301"/>
      <c r="W16" s="301"/>
      <c r="X16" s="166"/>
      <c r="Y16" s="310"/>
    </row>
    <row r="17" spans="1:25" s="316" customFormat="1" ht="57.75" customHeight="1">
      <c r="A17" s="311" t="s">
        <v>93</v>
      </c>
      <c r="B17" s="97"/>
      <c r="C17" s="318" t="s">
        <v>273</v>
      </c>
      <c r="D17" s="313" t="s">
        <v>72</v>
      </c>
      <c r="E17" s="319">
        <v>159</v>
      </c>
      <c r="F17" s="315">
        <f>159.3</f>
        <v>159.30000000000001</v>
      </c>
      <c r="G17" s="395"/>
      <c r="H17" s="298"/>
      <c r="I17" s="315">
        <v>29912.400000000001</v>
      </c>
      <c r="J17" s="315">
        <f>18109174.7/1000</f>
        <v>18109.1747</v>
      </c>
      <c r="K17" s="301">
        <f t="shared" si="0"/>
        <v>-11803.225300000002</v>
      </c>
      <c r="L17" s="168"/>
      <c r="M17" s="298"/>
      <c r="N17" s="298"/>
      <c r="O17" s="298"/>
      <c r="P17" s="298"/>
      <c r="Q17" s="309"/>
      <c r="R17" s="309"/>
      <c r="S17" s="309"/>
      <c r="T17" s="309"/>
      <c r="U17" s="299"/>
      <c r="V17" s="301"/>
      <c r="W17" s="301"/>
      <c r="X17" s="168"/>
      <c r="Y17" s="310"/>
    </row>
    <row r="18" spans="1:25" s="316" customFormat="1" ht="165" customHeight="1">
      <c r="A18" s="311" t="s">
        <v>94</v>
      </c>
      <c r="B18" s="97"/>
      <c r="C18" s="312" t="s">
        <v>274</v>
      </c>
      <c r="D18" s="313" t="s">
        <v>72</v>
      </c>
      <c r="E18" s="315">
        <v>436</v>
      </c>
      <c r="F18" s="315">
        <f>436</f>
        <v>436</v>
      </c>
      <c r="G18" s="395"/>
      <c r="H18" s="298"/>
      <c r="I18" s="315">
        <v>46744</v>
      </c>
      <c r="J18" s="315">
        <f>29720475.98/1000</f>
        <v>29720.475979999999</v>
      </c>
      <c r="K18" s="301">
        <f t="shared" si="0"/>
        <v>-17023.524020000001</v>
      </c>
      <c r="L18" s="144" t="s">
        <v>147</v>
      </c>
      <c r="M18" s="298"/>
      <c r="N18" s="298"/>
      <c r="O18" s="298"/>
      <c r="P18" s="298"/>
      <c r="Q18" s="309"/>
      <c r="R18" s="309"/>
      <c r="S18" s="309"/>
      <c r="T18" s="309"/>
      <c r="U18" s="299"/>
      <c r="V18" s="301"/>
      <c r="W18" s="301"/>
      <c r="X18" s="144" t="s">
        <v>147</v>
      </c>
      <c r="Y18" s="310"/>
    </row>
    <row r="19" spans="1:25" s="316" customFormat="1" ht="75" customHeight="1">
      <c r="A19" s="311" t="s">
        <v>95</v>
      </c>
      <c r="B19" s="97"/>
      <c r="C19" s="312" t="s">
        <v>275</v>
      </c>
      <c r="D19" s="313" t="s">
        <v>72</v>
      </c>
      <c r="E19" s="315">
        <v>36.6</v>
      </c>
      <c r="F19" s="315">
        <v>36.5</v>
      </c>
      <c r="G19" s="395"/>
      <c r="H19" s="298"/>
      <c r="I19" s="315">
        <v>5692</v>
      </c>
      <c r="J19" s="315">
        <f>2816661/1000</f>
        <v>2816.6610000000001</v>
      </c>
      <c r="K19" s="301">
        <f t="shared" si="0"/>
        <v>-2875.3389999999999</v>
      </c>
      <c r="L19" s="320" t="s">
        <v>144</v>
      </c>
      <c r="M19" s="298"/>
      <c r="N19" s="298"/>
      <c r="O19" s="298"/>
      <c r="P19" s="298"/>
      <c r="Q19" s="309"/>
      <c r="R19" s="309"/>
      <c r="S19" s="309"/>
      <c r="T19" s="309"/>
      <c r="U19" s="299"/>
      <c r="V19" s="301"/>
      <c r="W19" s="301"/>
      <c r="X19" s="320" t="s">
        <v>276</v>
      </c>
      <c r="Y19" s="310"/>
    </row>
    <row r="20" spans="1:25" s="316" customFormat="1" ht="44.25" customHeight="1">
      <c r="A20" s="311" t="s">
        <v>96</v>
      </c>
      <c r="B20" s="97"/>
      <c r="C20" s="317" t="s">
        <v>277</v>
      </c>
      <c r="D20" s="313" t="s">
        <v>72</v>
      </c>
      <c r="E20" s="315">
        <v>104.8</v>
      </c>
      <c r="F20" s="315">
        <v>104.8</v>
      </c>
      <c r="G20" s="395"/>
      <c r="H20" s="298"/>
      <c r="I20" s="315">
        <v>9473</v>
      </c>
      <c r="J20" s="315">
        <f>7257248.57/1000</f>
        <v>7257.2485700000007</v>
      </c>
      <c r="K20" s="301">
        <f t="shared" si="0"/>
        <v>-2215.7514299999993</v>
      </c>
      <c r="L20" s="321"/>
      <c r="M20" s="298"/>
      <c r="N20" s="298"/>
      <c r="O20" s="298"/>
      <c r="P20" s="298"/>
      <c r="Q20" s="309"/>
      <c r="R20" s="309"/>
      <c r="S20" s="309"/>
      <c r="T20" s="309"/>
      <c r="U20" s="299"/>
      <c r="V20" s="301"/>
      <c r="W20" s="301"/>
      <c r="X20" s="321"/>
      <c r="Y20" s="310"/>
    </row>
    <row r="21" spans="1:25" s="316" customFormat="1" ht="62.25" customHeight="1">
      <c r="A21" s="322" t="s">
        <v>97</v>
      </c>
      <c r="B21" s="97"/>
      <c r="C21" s="318" t="s">
        <v>278</v>
      </c>
      <c r="D21" s="313" t="s">
        <v>72</v>
      </c>
      <c r="E21" s="315">
        <v>384</v>
      </c>
      <c r="F21" s="315">
        <f>384</f>
        <v>384</v>
      </c>
      <c r="G21" s="395"/>
      <c r="H21" s="298"/>
      <c r="I21" s="315">
        <v>34358</v>
      </c>
      <c r="J21" s="315">
        <v>33537.408600000002</v>
      </c>
      <c r="K21" s="301">
        <f t="shared" si="0"/>
        <v>-820.59139999999752</v>
      </c>
      <c r="L21" s="323"/>
      <c r="M21" s="298"/>
      <c r="N21" s="298"/>
      <c r="O21" s="298"/>
      <c r="P21" s="298"/>
      <c r="Q21" s="309"/>
      <c r="R21" s="309"/>
      <c r="S21" s="309"/>
      <c r="T21" s="309"/>
      <c r="U21" s="299"/>
      <c r="V21" s="301"/>
      <c r="W21" s="301"/>
      <c r="X21" s="323"/>
      <c r="Y21" s="310"/>
    </row>
    <row r="22" spans="1:25" s="378" customFormat="1" ht="42.75" customHeight="1">
      <c r="A22" s="371"/>
      <c r="B22" s="97"/>
      <c r="C22" s="372" t="s">
        <v>160</v>
      </c>
      <c r="D22" s="373"/>
      <c r="E22" s="373"/>
      <c r="F22" s="374"/>
      <c r="G22" s="395"/>
      <c r="H22" s="361"/>
      <c r="I22" s="375">
        <f>I23+I50</f>
        <v>2290886.8428400001</v>
      </c>
      <c r="J22" s="375">
        <f>J23+J50</f>
        <v>1767611.9294471429</v>
      </c>
      <c r="K22" s="364">
        <f t="shared" si="0"/>
        <v>-523274.91339285718</v>
      </c>
      <c r="L22" s="376"/>
      <c r="M22" s="361"/>
      <c r="N22" s="361"/>
      <c r="O22" s="361"/>
      <c r="P22" s="361"/>
      <c r="Q22" s="377"/>
      <c r="R22" s="377"/>
      <c r="S22" s="377"/>
      <c r="T22" s="377"/>
      <c r="U22" s="362"/>
      <c r="V22" s="364"/>
      <c r="W22" s="364"/>
      <c r="X22" s="376"/>
      <c r="Y22" s="310"/>
    </row>
    <row r="23" spans="1:25" s="378" customFormat="1" ht="56.25">
      <c r="A23" s="371"/>
      <c r="B23" s="97"/>
      <c r="C23" s="372" t="s">
        <v>279</v>
      </c>
      <c r="D23" s="379" t="str">
        <f>D24</f>
        <v>м</v>
      </c>
      <c r="E23" s="363">
        <f>SUM(E24:E45)</f>
        <v>15232.6</v>
      </c>
      <c r="F23" s="363">
        <f>SUM(F24:F45)</f>
        <v>15338.400000000001</v>
      </c>
      <c r="G23" s="395"/>
      <c r="H23" s="361"/>
      <c r="I23" s="375">
        <f>SUM(I24:I45)</f>
        <v>1836868.9858400002</v>
      </c>
      <c r="J23" s="375">
        <f>SUM(J24:J45)</f>
        <v>1368112.93034</v>
      </c>
      <c r="K23" s="364">
        <f t="shared" si="0"/>
        <v>-468756.05550000025</v>
      </c>
      <c r="L23" s="380"/>
      <c r="M23" s="361"/>
      <c r="N23" s="361"/>
      <c r="O23" s="361"/>
      <c r="P23" s="361"/>
      <c r="Q23" s="377"/>
      <c r="R23" s="377"/>
      <c r="S23" s="377"/>
      <c r="T23" s="377"/>
      <c r="U23" s="362"/>
      <c r="V23" s="364"/>
      <c r="W23" s="364"/>
      <c r="X23" s="380"/>
      <c r="Y23" s="310"/>
    </row>
    <row r="24" spans="1:25" s="316" customFormat="1" ht="83.25" customHeight="1">
      <c r="A24" s="311" t="s">
        <v>280</v>
      </c>
      <c r="B24" s="97"/>
      <c r="C24" s="143" t="s">
        <v>281</v>
      </c>
      <c r="D24" s="313" t="s">
        <v>72</v>
      </c>
      <c r="E24" s="324">
        <v>961.3</v>
      </c>
      <c r="F24" s="324">
        <f>961.3</f>
        <v>961.3</v>
      </c>
      <c r="G24" s="395"/>
      <c r="H24" s="298"/>
      <c r="I24" s="152">
        <v>213953</v>
      </c>
      <c r="J24" s="152">
        <f>206614964.98/1000</f>
        <v>206614.96497999999</v>
      </c>
      <c r="K24" s="301">
        <f t="shared" si="0"/>
        <v>-7338.0350200000103</v>
      </c>
      <c r="L24" s="304" t="s">
        <v>144</v>
      </c>
      <c r="M24" s="298"/>
      <c r="N24" s="298"/>
      <c r="O24" s="298"/>
      <c r="P24" s="298"/>
      <c r="Q24" s="309"/>
      <c r="R24" s="309"/>
      <c r="S24" s="309"/>
      <c r="T24" s="309"/>
      <c r="U24" s="299"/>
      <c r="V24" s="301"/>
      <c r="W24" s="301"/>
      <c r="X24" s="304" t="s">
        <v>144</v>
      </c>
      <c r="Y24" s="310"/>
    </row>
    <row r="25" spans="1:25" s="316" customFormat="1" ht="45" customHeight="1">
      <c r="A25" s="311" t="s">
        <v>282</v>
      </c>
      <c r="B25" s="97"/>
      <c r="C25" s="325" t="s">
        <v>283</v>
      </c>
      <c r="D25" s="313" t="s">
        <v>72</v>
      </c>
      <c r="E25" s="152">
        <v>852</v>
      </c>
      <c r="F25" s="324">
        <v>852</v>
      </c>
      <c r="G25" s="395"/>
      <c r="H25" s="298"/>
      <c r="I25" s="152">
        <v>82354</v>
      </c>
      <c r="J25" s="152">
        <f>72212368.7/1000</f>
        <v>72212.368700000006</v>
      </c>
      <c r="K25" s="301">
        <f t="shared" si="0"/>
        <v>-10141.631299999994</v>
      </c>
      <c r="L25" s="310"/>
      <c r="M25" s="298"/>
      <c r="N25" s="298"/>
      <c r="O25" s="298"/>
      <c r="P25" s="298"/>
      <c r="Q25" s="309"/>
      <c r="R25" s="309"/>
      <c r="S25" s="309"/>
      <c r="T25" s="309"/>
      <c r="U25" s="299"/>
      <c r="V25" s="301"/>
      <c r="W25" s="301"/>
      <c r="X25" s="310"/>
      <c r="Y25" s="310"/>
    </row>
    <row r="26" spans="1:25" s="316" customFormat="1" ht="41.25" customHeight="1">
      <c r="A26" s="311" t="s">
        <v>284</v>
      </c>
      <c r="B26" s="97"/>
      <c r="C26" s="143" t="s">
        <v>285</v>
      </c>
      <c r="D26" s="313" t="s">
        <v>72</v>
      </c>
      <c r="E26" s="326">
        <v>200</v>
      </c>
      <c r="F26" s="324">
        <f>(140.9+59.1)</f>
        <v>200</v>
      </c>
      <c r="G26" s="395"/>
      <c r="H26" s="301"/>
      <c r="I26" s="152">
        <v>29456.578000000001</v>
      </c>
      <c r="J26" s="152">
        <f>14423321.02/1000</f>
        <v>14423.321019999999</v>
      </c>
      <c r="K26" s="301">
        <f t="shared" si="0"/>
        <v>-15033.256980000002</v>
      </c>
      <c r="L26" s="310"/>
      <c r="M26" s="298"/>
      <c r="N26" s="298"/>
      <c r="O26" s="298"/>
      <c r="P26" s="298"/>
      <c r="Q26" s="309"/>
      <c r="R26" s="309"/>
      <c r="S26" s="309"/>
      <c r="T26" s="309"/>
      <c r="U26" s="299"/>
      <c r="V26" s="301"/>
      <c r="W26" s="301"/>
      <c r="X26" s="310"/>
      <c r="Y26" s="310"/>
    </row>
    <row r="27" spans="1:25" s="316" customFormat="1" ht="72" customHeight="1">
      <c r="A27" s="311" t="s">
        <v>286</v>
      </c>
      <c r="B27" s="97"/>
      <c r="C27" s="143" t="s">
        <v>287</v>
      </c>
      <c r="D27" s="313" t="s">
        <v>72</v>
      </c>
      <c r="E27" s="152">
        <v>827.5</v>
      </c>
      <c r="F27" s="324">
        <f>827.5</f>
        <v>827.5</v>
      </c>
      <c r="G27" s="395"/>
      <c r="H27" s="301"/>
      <c r="I27" s="152">
        <v>87140</v>
      </c>
      <c r="J27" s="152">
        <f>78278599.06/1000</f>
        <v>78278.599060000008</v>
      </c>
      <c r="K27" s="301">
        <f t="shared" si="0"/>
        <v>-8861.4009399999923</v>
      </c>
      <c r="L27" s="310"/>
      <c r="M27" s="298"/>
      <c r="N27" s="298"/>
      <c r="O27" s="298"/>
      <c r="P27" s="298"/>
      <c r="Q27" s="309"/>
      <c r="R27" s="309"/>
      <c r="S27" s="309"/>
      <c r="T27" s="309"/>
      <c r="U27" s="299"/>
      <c r="V27" s="301"/>
      <c r="W27" s="301"/>
      <c r="X27" s="310"/>
      <c r="Y27" s="310"/>
    </row>
    <row r="28" spans="1:25" s="316" customFormat="1" ht="70.5" customHeight="1">
      <c r="A28" s="311" t="s">
        <v>288</v>
      </c>
      <c r="B28" s="97"/>
      <c r="C28" s="143" t="s">
        <v>289</v>
      </c>
      <c r="D28" s="313" t="s">
        <v>72</v>
      </c>
      <c r="E28" s="326">
        <v>678</v>
      </c>
      <c r="F28" s="324">
        <f>678</f>
        <v>678</v>
      </c>
      <c r="G28" s="395"/>
      <c r="H28" s="299"/>
      <c r="I28" s="152">
        <v>98456.981</v>
      </c>
      <c r="J28" s="152">
        <f>60910147.36/1000</f>
        <v>60910.147360000003</v>
      </c>
      <c r="K28" s="301">
        <f t="shared" si="0"/>
        <v>-37546.833639999997</v>
      </c>
      <c r="L28" s="327"/>
      <c r="M28" s="328"/>
      <c r="N28" s="328"/>
      <c r="O28" s="299"/>
      <c r="P28" s="303"/>
      <c r="Q28" s="309"/>
      <c r="R28" s="309"/>
      <c r="S28" s="329"/>
      <c r="T28" s="329"/>
      <c r="U28" s="299"/>
      <c r="V28" s="299"/>
      <c r="W28" s="299"/>
      <c r="X28" s="327"/>
      <c r="Y28" s="310"/>
    </row>
    <row r="29" spans="1:25" s="316" customFormat="1" ht="158.25" customHeight="1">
      <c r="A29" s="311" t="s">
        <v>290</v>
      </c>
      <c r="B29" s="97"/>
      <c r="C29" s="143" t="s">
        <v>291</v>
      </c>
      <c r="D29" s="313" t="s">
        <v>72</v>
      </c>
      <c r="E29" s="326">
        <v>935</v>
      </c>
      <c r="F29" s="324">
        <f>1011.5</f>
        <v>1011.5</v>
      </c>
      <c r="G29" s="395"/>
      <c r="H29" s="298"/>
      <c r="I29" s="152">
        <v>172695.56200000001</v>
      </c>
      <c r="J29" s="152">
        <f>56793065.38/1000</f>
        <v>56793.06538</v>
      </c>
      <c r="K29" s="301">
        <f t="shared" si="0"/>
        <v>-115902.49662000001</v>
      </c>
      <c r="L29" s="330" t="s">
        <v>147</v>
      </c>
      <c r="M29" s="298"/>
      <c r="N29" s="298"/>
      <c r="O29" s="298"/>
      <c r="P29" s="298"/>
      <c r="Q29" s="309"/>
      <c r="R29" s="309"/>
      <c r="S29" s="309"/>
      <c r="T29" s="309"/>
      <c r="U29" s="299"/>
      <c r="V29" s="301"/>
      <c r="W29" s="301"/>
      <c r="X29" s="330" t="s">
        <v>147</v>
      </c>
      <c r="Y29" s="310"/>
    </row>
    <row r="30" spans="1:25" ht="97.5" customHeight="1">
      <c r="A30" s="311" t="s">
        <v>292</v>
      </c>
      <c r="B30" s="97"/>
      <c r="C30" s="143" t="s">
        <v>293</v>
      </c>
      <c r="D30" s="313" t="s">
        <v>72</v>
      </c>
      <c r="E30" s="326">
        <v>374</v>
      </c>
      <c r="F30" s="324">
        <f>379.9</f>
        <v>379.9</v>
      </c>
      <c r="G30" s="395"/>
      <c r="H30" s="299"/>
      <c r="I30" s="152">
        <v>55346.044000000002</v>
      </c>
      <c r="J30" s="152">
        <f>32730524/1000</f>
        <v>32730.524000000001</v>
      </c>
      <c r="K30" s="301">
        <f t="shared" si="0"/>
        <v>-22615.52</v>
      </c>
      <c r="L30" s="304" t="s">
        <v>144</v>
      </c>
      <c r="M30" s="328"/>
      <c r="N30" s="328"/>
      <c r="O30" s="299"/>
      <c r="P30" s="303"/>
      <c r="Q30" s="309"/>
      <c r="R30" s="309"/>
      <c r="S30" s="329"/>
      <c r="T30" s="329"/>
      <c r="U30" s="299"/>
      <c r="V30" s="301"/>
      <c r="W30" s="301"/>
      <c r="X30" s="304" t="s">
        <v>276</v>
      </c>
      <c r="Y30" s="310"/>
    </row>
    <row r="31" spans="1:25" ht="85.5" customHeight="1">
      <c r="A31" s="311" t="s">
        <v>294</v>
      </c>
      <c r="B31" s="97"/>
      <c r="C31" s="143" t="s">
        <v>295</v>
      </c>
      <c r="D31" s="313" t="s">
        <v>72</v>
      </c>
      <c r="E31" s="152">
        <v>393</v>
      </c>
      <c r="F31" s="324">
        <f>393</f>
        <v>393</v>
      </c>
      <c r="G31" s="395"/>
      <c r="H31" s="331"/>
      <c r="I31" s="152">
        <v>50071</v>
      </c>
      <c r="J31" s="152">
        <f>45968775.7/1000</f>
        <v>45968.775700000006</v>
      </c>
      <c r="K31" s="301">
        <f t="shared" si="0"/>
        <v>-4102.2242999999944</v>
      </c>
      <c r="L31" s="310"/>
      <c r="M31" s="328"/>
      <c r="N31" s="328"/>
      <c r="O31" s="299"/>
      <c r="P31" s="303"/>
      <c r="Q31" s="309"/>
      <c r="R31" s="309"/>
      <c r="S31" s="329"/>
      <c r="T31" s="329"/>
      <c r="U31" s="299"/>
      <c r="V31" s="301"/>
      <c r="W31" s="301"/>
      <c r="X31" s="310"/>
      <c r="Y31" s="310"/>
    </row>
    <row r="32" spans="1:25" ht="75">
      <c r="A32" s="311" t="s">
        <v>296</v>
      </c>
      <c r="B32" s="97"/>
      <c r="C32" s="143" t="s">
        <v>297</v>
      </c>
      <c r="D32" s="313" t="s">
        <v>72</v>
      </c>
      <c r="E32" s="152">
        <v>648.79999999999995</v>
      </c>
      <c r="F32" s="324">
        <f>648.8</f>
        <v>648.79999999999995</v>
      </c>
      <c r="G32" s="395"/>
      <c r="H32" s="331"/>
      <c r="I32" s="152">
        <v>72240</v>
      </c>
      <c r="J32" s="152">
        <f>69934632.74/1000</f>
        <v>69934.632740000001</v>
      </c>
      <c r="K32" s="301">
        <f t="shared" si="0"/>
        <v>-2305.3672599999991</v>
      </c>
      <c r="L32" s="310"/>
      <c r="M32" s="328"/>
      <c r="N32" s="328"/>
      <c r="O32" s="299"/>
      <c r="P32" s="303"/>
      <c r="Q32" s="309"/>
      <c r="R32" s="309"/>
      <c r="S32" s="329"/>
      <c r="T32" s="329"/>
      <c r="U32" s="299"/>
      <c r="V32" s="301"/>
      <c r="W32" s="301"/>
      <c r="X32" s="310"/>
      <c r="Y32" s="310"/>
    </row>
    <row r="33" spans="1:25" s="71" customFormat="1" ht="77.25" customHeight="1">
      <c r="A33" s="311" t="s">
        <v>298</v>
      </c>
      <c r="B33" s="97"/>
      <c r="C33" s="143" t="s">
        <v>299</v>
      </c>
      <c r="D33" s="313" t="s">
        <v>72</v>
      </c>
      <c r="E33" s="152">
        <v>971.8</v>
      </c>
      <c r="F33" s="324">
        <f>971.8</f>
        <v>971.8</v>
      </c>
      <c r="G33" s="395"/>
      <c r="H33" s="136"/>
      <c r="I33" s="152">
        <v>103931</v>
      </c>
      <c r="J33" s="152">
        <f>100453808.82/1000</f>
        <v>100453.80881999999</v>
      </c>
      <c r="K33" s="301">
        <f t="shared" si="0"/>
        <v>-3477.1911800000089</v>
      </c>
      <c r="L33" s="310"/>
      <c r="M33" s="183"/>
      <c r="N33" s="155"/>
      <c r="O33" s="155"/>
      <c r="P33" s="133"/>
      <c r="Q33" s="133"/>
      <c r="R33" s="184"/>
      <c r="S33" s="184"/>
      <c r="T33" s="184"/>
      <c r="U33" s="99"/>
      <c r="V33" s="99"/>
      <c r="W33" s="332"/>
      <c r="X33" s="310"/>
      <c r="Y33" s="310"/>
    </row>
    <row r="34" spans="1:25" s="71" customFormat="1" ht="77.25" customHeight="1">
      <c r="A34" s="311" t="s">
        <v>300</v>
      </c>
      <c r="B34" s="97"/>
      <c r="C34" s="143" t="s">
        <v>301</v>
      </c>
      <c r="D34" s="313" t="s">
        <v>72</v>
      </c>
      <c r="E34" s="152">
        <v>914.2</v>
      </c>
      <c r="F34" s="324">
        <f>914.2</f>
        <v>914.2</v>
      </c>
      <c r="G34" s="395"/>
      <c r="H34" s="136"/>
      <c r="I34" s="152">
        <v>64657</v>
      </c>
      <c r="J34" s="152">
        <f>58378815.35/1000</f>
        <v>58378.815350000004</v>
      </c>
      <c r="K34" s="301">
        <f t="shared" si="0"/>
        <v>-6278.1846499999956</v>
      </c>
      <c r="L34" s="310"/>
      <c r="M34" s="183"/>
      <c r="N34" s="155"/>
      <c r="O34" s="155"/>
      <c r="P34" s="133"/>
      <c r="Q34" s="133"/>
      <c r="R34" s="184"/>
      <c r="S34" s="184"/>
      <c r="T34" s="184"/>
      <c r="U34" s="99"/>
      <c r="V34" s="99"/>
      <c r="W34" s="332"/>
      <c r="X34" s="310"/>
      <c r="Y34" s="310"/>
    </row>
    <row r="35" spans="1:25" s="71" customFormat="1" ht="65.25" customHeight="1">
      <c r="A35" s="311" t="s">
        <v>302</v>
      </c>
      <c r="B35" s="97"/>
      <c r="C35" s="143" t="s">
        <v>303</v>
      </c>
      <c r="D35" s="313" t="s">
        <v>72</v>
      </c>
      <c r="E35" s="146">
        <v>474</v>
      </c>
      <c r="F35" s="324">
        <f>474</f>
        <v>474</v>
      </c>
      <c r="G35" s="395"/>
      <c r="H35" s="136"/>
      <c r="I35" s="152">
        <v>59578.603000000003</v>
      </c>
      <c r="J35" s="152">
        <f>39216495.9/1000</f>
        <v>39216.495900000002</v>
      </c>
      <c r="K35" s="301">
        <f t="shared" si="0"/>
        <v>-20362.107100000001</v>
      </c>
      <c r="L35" s="310"/>
      <c r="M35" s="183"/>
      <c r="N35" s="155"/>
      <c r="O35" s="155"/>
      <c r="P35" s="133"/>
      <c r="Q35" s="133"/>
      <c r="R35" s="184"/>
      <c r="S35" s="184"/>
      <c r="T35" s="184"/>
      <c r="U35" s="99"/>
      <c r="V35" s="99"/>
      <c r="W35" s="332"/>
      <c r="X35" s="310"/>
      <c r="Y35" s="310"/>
    </row>
    <row r="36" spans="1:25" s="71" customFormat="1" ht="72.75" customHeight="1">
      <c r="A36" s="311" t="s">
        <v>304</v>
      </c>
      <c r="B36" s="97"/>
      <c r="C36" s="143" t="s">
        <v>305</v>
      </c>
      <c r="D36" s="313" t="s">
        <v>72</v>
      </c>
      <c r="E36" s="146">
        <v>894</v>
      </c>
      <c r="F36" s="324">
        <f>914</f>
        <v>914</v>
      </c>
      <c r="G36" s="395"/>
      <c r="H36" s="136"/>
      <c r="I36" s="152">
        <v>140929.86900000001</v>
      </c>
      <c r="J36" s="152">
        <f>104526722.36/1000</f>
        <v>104526.72236</v>
      </c>
      <c r="K36" s="301">
        <f t="shared" si="0"/>
        <v>-36403.146640000006</v>
      </c>
      <c r="L36" s="310"/>
      <c r="M36" s="183"/>
      <c r="N36" s="155"/>
      <c r="O36" s="155"/>
      <c r="P36" s="133"/>
      <c r="Q36" s="133"/>
      <c r="R36" s="184"/>
      <c r="S36" s="184"/>
      <c r="T36" s="184"/>
      <c r="U36" s="99"/>
      <c r="V36" s="99"/>
      <c r="W36" s="332"/>
      <c r="X36" s="310"/>
      <c r="Y36" s="310"/>
    </row>
    <row r="37" spans="1:25" s="71" customFormat="1" ht="71.25" customHeight="1">
      <c r="A37" s="311" t="s">
        <v>306</v>
      </c>
      <c r="B37" s="97"/>
      <c r="C37" s="143" t="s">
        <v>307</v>
      </c>
      <c r="D37" s="313" t="s">
        <v>72</v>
      </c>
      <c r="E37" s="152">
        <v>924</v>
      </c>
      <c r="F37" s="324">
        <f>924</f>
        <v>924</v>
      </c>
      <c r="G37" s="395"/>
      <c r="H37" s="136"/>
      <c r="I37" s="152">
        <v>93642</v>
      </c>
      <c r="J37" s="152">
        <f>90495413.96/1000</f>
        <v>90495.413959999991</v>
      </c>
      <c r="K37" s="301">
        <f>J37-I37</f>
        <v>-3146.5860400000092</v>
      </c>
      <c r="L37" s="310"/>
      <c r="M37" s="183"/>
      <c r="N37" s="155"/>
      <c r="O37" s="155"/>
      <c r="P37" s="133"/>
      <c r="Q37" s="133"/>
      <c r="R37" s="184"/>
      <c r="S37" s="184"/>
      <c r="T37" s="184"/>
      <c r="U37" s="99"/>
      <c r="V37" s="99"/>
      <c r="W37" s="332"/>
      <c r="X37" s="310"/>
      <c r="Y37" s="310"/>
    </row>
    <row r="38" spans="1:25" s="71" customFormat="1" ht="45.75" customHeight="1">
      <c r="A38" s="311" t="s">
        <v>308</v>
      </c>
      <c r="B38" s="97"/>
      <c r="C38" s="143" t="s">
        <v>309</v>
      </c>
      <c r="D38" s="313" t="s">
        <v>72</v>
      </c>
      <c r="E38" s="152">
        <v>225.2</v>
      </c>
      <c r="F38" s="324">
        <f>225.2</f>
        <v>225.2</v>
      </c>
      <c r="G38" s="395"/>
      <c r="H38" s="136"/>
      <c r="I38" s="152">
        <v>19354</v>
      </c>
      <c r="J38" s="152">
        <f>18745846.05/1000</f>
        <v>18745.84605</v>
      </c>
      <c r="K38" s="301">
        <f t="shared" si="0"/>
        <v>-608.1539499999999</v>
      </c>
      <c r="L38" s="327"/>
      <c r="M38" s="183"/>
      <c r="N38" s="155"/>
      <c r="O38" s="155"/>
      <c r="P38" s="133"/>
      <c r="Q38" s="133"/>
      <c r="R38" s="184"/>
      <c r="S38" s="184"/>
      <c r="T38" s="184"/>
      <c r="U38" s="99"/>
      <c r="V38" s="99"/>
      <c r="W38" s="332"/>
      <c r="X38" s="327"/>
      <c r="Y38" s="310"/>
    </row>
    <row r="39" spans="1:25" s="71" customFormat="1" ht="158.25" customHeight="1">
      <c r="A39" s="311" t="s">
        <v>310</v>
      </c>
      <c r="B39" s="97"/>
      <c r="C39" s="333" t="s">
        <v>311</v>
      </c>
      <c r="D39" s="313" t="s">
        <v>72</v>
      </c>
      <c r="E39" s="152">
        <v>1082.3</v>
      </c>
      <c r="F39" s="324">
        <f>1082.3</f>
        <v>1082.3</v>
      </c>
      <c r="G39" s="395"/>
      <c r="H39" s="136"/>
      <c r="I39" s="152">
        <v>46453</v>
      </c>
      <c r="J39" s="152">
        <f>33222802.6/1000</f>
        <v>33222.802600000003</v>
      </c>
      <c r="K39" s="301">
        <f t="shared" si="0"/>
        <v>-13230.197399999997</v>
      </c>
      <c r="L39" s="149" t="s">
        <v>147</v>
      </c>
      <c r="M39" s="183"/>
      <c r="N39" s="155"/>
      <c r="O39" s="155"/>
      <c r="P39" s="133"/>
      <c r="Q39" s="133"/>
      <c r="R39" s="184"/>
      <c r="S39" s="184"/>
      <c r="T39" s="184"/>
      <c r="U39" s="99"/>
      <c r="V39" s="99"/>
      <c r="W39" s="332"/>
      <c r="X39" s="149" t="s">
        <v>147</v>
      </c>
      <c r="Y39" s="310"/>
    </row>
    <row r="40" spans="1:25" s="71" customFormat="1" ht="80.25" customHeight="1">
      <c r="A40" s="311" t="s">
        <v>312</v>
      </c>
      <c r="B40" s="97"/>
      <c r="C40" s="143" t="s">
        <v>313</v>
      </c>
      <c r="D40" s="313" t="s">
        <v>72</v>
      </c>
      <c r="E40" s="152">
        <v>361.3</v>
      </c>
      <c r="F40" s="324">
        <f>361.3</f>
        <v>361.3</v>
      </c>
      <c r="G40" s="395"/>
      <c r="H40" s="136"/>
      <c r="I40" s="152">
        <v>40670</v>
      </c>
      <c r="J40" s="152">
        <f>36328658.2/1000</f>
        <v>36328.658200000005</v>
      </c>
      <c r="K40" s="301">
        <f t="shared" si="0"/>
        <v>-4341.3417999999947</v>
      </c>
      <c r="L40" s="123" t="s">
        <v>144</v>
      </c>
      <c r="M40" s="183"/>
      <c r="N40" s="155"/>
      <c r="O40" s="155"/>
      <c r="P40" s="133"/>
      <c r="Q40" s="133"/>
      <c r="R40" s="184"/>
      <c r="S40" s="184"/>
      <c r="T40" s="184"/>
      <c r="U40" s="99"/>
      <c r="V40" s="99"/>
      <c r="W40" s="332"/>
      <c r="X40" s="123" t="s">
        <v>144</v>
      </c>
      <c r="Y40" s="310"/>
    </row>
    <row r="41" spans="1:25" s="71" customFormat="1" ht="66.75" customHeight="1">
      <c r="A41" s="311" t="s">
        <v>314</v>
      </c>
      <c r="B41" s="97"/>
      <c r="C41" s="333" t="s">
        <v>315</v>
      </c>
      <c r="D41" s="313" t="s">
        <v>72</v>
      </c>
      <c r="E41" s="326">
        <v>245</v>
      </c>
      <c r="F41" s="324">
        <f>(51.8+72.9+121.5)</f>
        <v>246.2</v>
      </c>
      <c r="G41" s="395"/>
      <c r="H41" s="136"/>
      <c r="I41" s="152">
        <v>67359.501999999993</v>
      </c>
      <c r="J41" s="152">
        <f>27482282.92/1000</f>
        <v>27482.282920000001</v>
      </c>
      <c r="K41" s="301">
        <f t="shared" si="0"/>
        <v>-39877.219079999995</v>
      </c>
      <c r="L41" s="334"/>
      <c r="M41" s="183"/>
      <c r="N41" s="155"/>
      <c r="O41" s="155"/>
      <c r="P41" s="133"/>
      <c r="Q41" s="133"/>
      <c r="R41" s="184"/>
      <c r="S41" s="184"/>
      <c r="T41" s="184"/>
      <c r="U41" s="99"/>
      <c r="V41" s="99"/>
      <c r="W41" s="332"/>
      <c r="X41" s="334"/>
      <c r="Y41" s="310"/>
    </row>
    <row r="42" spans="1:25" s="71" customFormat="1" ht="60.75" customHeight="1">
      <c r="A42" s="311" t="s">
        <v>316</v>
      </c>
      <c r="B42" s="97"/>
      <c r="C42" s="143" t="s">
        <v>317</v>
      </c>
      <c r="D42" s="313" t="s">
        <v>72</v>
      </c>
      <c r="E42" s="118">
        <v>530</v>
      </c>
      <c r="F42" s="324">
        <f>532.2</f>
        <v>532.20000000000005</v>
      </c>
      <c r="G42" s="395"/>
      <c r="H42" s="136"/>
      <c r="I42" s="152">
        <v>87320.911999999997</v>
      </c>
      <c r="J42" s="152">
        <f>43930522.3/1000</f>
        <v>43930.522299999997</v>
      </c>
      <c r="K42" s="301">
        <f t="shared" si="0"/>
        <v>-43390.3897</v>
      </c>
      <c r="L42" s="334"/>
      <c r="M42" s="183"/>
      <c r="N42" s="155"/>
      <c r="O42" s="155"/>
      <c r="P42" s="133"/>
      <c r="Q42" s="133"/>
      <c r="R42" s="184"/>
      <c r="S42" s="184"/>
      <c r="T42" s="184"/>
      <c r="U42" s="99"/>
      <c r="V42" s="99"/>
      <c r="W42" s="332"/>
      <c r="X42" s="334"/>
      <c r="Y42" s="310"/>
    </row>
    <row r="43" spans="1:25" s="71" customFormat="1" ht="113.25" customHeight="1">
      <c r="A43" s="311" t="s">
        <v>318</v>
      </c>
      <c r="B43" s="97"/>
      <c r="C43" s="335" t="s">
        <v>319</v>
      </c>
      <c r="D43" s="313" t="s">
        <v>72</v>
      </c>
      <c r="E43" s="152">
        <v>670.2</v>
      </c>
      <c r="F43" s="324">
        <f>670.2</f>
        <v>670.2</v>
      </c>
      <c r="G43" s="395"/>
      <c r="H43" s="136"/>
      <c r="I43" s="152">
        <v>50513</v>
      </c>
      <c r="J43" s="152">
        <f>48755806.16/1000</f>
        <v>48755.806159999993</v>
      </c>
      <c r="K43" s="301">
        <f t="shared" si="0"/>
        <v>-1757.1938400000072</v>
      </c>
      <c r="L43" s="128"/>
      <c r="M43" s="183"/>
      <c r="N43" s="155"/>
      <c r="O43" s="155"/>
      <c r="P43" s="133"/>
      <c r="Q43" s="133"/>
      <c r="R43" s="184"/>
      <c r="S43" s="184"/>
      <c r="T43" s="184"/>
      <c r="U43" s="99"/>
      <c r="V43" s="99"/>
      <c r="W43" s="332"/>
      <c r="X43" s="128"/>
      <c r="Y43" s="310"/>
    </row>
    <row r="44" spans="1:25" s="71" customFormat="1" ht="132.75" customHeight="1">
      <c r="A44" s="311" t="s">
        <v>320</v>
      </c>
      <c r="B44" s="97"/>
      <c r="C44" s="143" t="s">
        <v>321</v>
      </c>
      <c r="D44" s="313" t="s">
        <v>72</v>
      </c>
      <c r="E44" s="152">
        <v>664</v>
      </c>
      <c r="F44" s="324">
        <f>664</f>
        <v>664</v>
      </c>
      <c r="G44" s="395"/>
      <c r="H44" s="136"/>
      <c r="I44" s="152">
        <v>55909</v>
      </c>
      <c r="J44" s="152">
        <f>27522871.24/1000</f>
        <v>27522.871239999997</v>
      </c>
      <c r="K44" s="301">
        <f t="shared" si="0"/>
        <v>-28386.128760000003</v>
      </c>
      <c r="L44" s="123" t="s">
        <v>147</v>
      </c>
      <c r="M44" s="183"/>
      <c r="N44" s="155"/>
      <c r="O44" s="155"/>
      <c r="P44" s="133"/>
      <c r="Q44" s="133"/>
      <c r="R44" s="184"/>
      <c r="S44" s="184"/>
      <c r="T44" s="184"/>
      <c r="U44" s="99"/>
      <c r="V44" s="99"/>
      <c r="W44" s="332"/>
      <c r="X44" s="123" t="s">
        <v>147</v>
      </c>
      <c r="Y44" s="310"/>
    </row>
    <row r="45" spans="1:25" s="71" customFormat="1" ht="60.75" customHeight="1">
      <c r="A45" s="311" t="s">
        <v>322</v>
      </c>
      <c r="B45" s="97"/>
      <c r="C45" s="318" t="s">
        <v>323</v>
      </c>
      <c r="D45" s="336" t="s">
        <v>72</v>
      </c>
      <c r="E45" s="337">
        <v>1407</v>
      </c>
      <c r="F45" s="324">
        <f>1407</f>
        <v>1407</v>
      </c>
      <c r="G45" s="395"/>
      <c r="H45" s="136"/>
      <c r="I45" s="337">
        <v>144837.93484</v>
      </c>
      <c r="J45" s="337">
        <f>101186485.54/1000</f>
        <v>101186.48554000001</v>
      </c>
      <c r="K45" s="301">
        <f t="shared" si="0"/>
        <v>-43651.449299999993</v>
      </c>
      <c r="L45" s="128"/>
      <c r="M45" s="183"/>
      <c r="N45" s="155"/>
      <c r="O45" s="155"/>
      <c r="P45" s="133"/>
      <c r="Q45" s="133"/>
      <c r="R45" s="184"/>
      <c r="S45" s="184"/>
      <c r="T45" s="184"/>
      <c r="U45" s="99"/>
      <c r="V45" s="99"/>
      <c r="W45" s="332"/>
      <c r="X45" s="128"/>
      <c r="Y45" s="327"/>
    </row>
    <row r="46" spans="1:25" s="247" customFormat="1" ht="35.25" customHeight="1">
      <c r="A46" s="381" t="s">
        <v>75</v>
      </c>
      <c r="B46" s="97"/>
      <c r="C46" s="360" t="s">
        <v>324</v>
      </c>
      <c r="D46" s="382"/>
      <c r="E46" s="383"/>
      <c r="F46" s="384"/>
      <c r="G46" s="395"/>
      <c r="H46" s="251"/>
      <c r="I46" s="385">
        <f>SUM(I47:I48)</f>
        <v>320644</v>
      </c>
      <c r="J46" s="385">
        <f>SUM(J47:J48)</f>
        <v>320644</v>
      </c>
      <c r="K46" s="364">
        <f t="shared" si="0"/>
        <v>0</v>
      </c>
      <c r="L46" s="386"/>
      <c r="M46" s="386"/>
      <c r="N46" s="254"/>
      <c r="O46" s="254"/>
      <c r="P46" s="243"/>
      <c r="Q46" s="243"/>
      <c r="R46" s="387"/>
      <c r="S46" s="387"/>
      <c r="T46" s="387"/>
      <c r="U46" s="229"/>
      <c r="V46" s="229"/>
      <c r="W46" s="388"/>
      <c r="X46" s="386"/>
      <c r="Y46" s="357"/>
    </row>
    <row r="47" spans="1:25" s="71" customFormat="1" ht="149.25" customHeight="1">
      <c r="A47" s="341" t="s">
        <v>325</v>
      </c>
      <c r="B47" s="97"/>
      <c r="C47" s="312" t="s">
        <v>178</v>
      </c>
      <c r="D47" s="338"/>
      <c r="E47" s="339"/>
      <c r="F47" s="190"/>
      <c r="G47" s="395"/>
      <c r="H47" s="136"/>
      <c r="I47" s="337">
        <v>89223</v>
      </c>
      <c r="J47" s="337">
        <v>89223</v>
      </c>
      <c r="K47" s="301">
        <f t="shared" si="0"/>
        <v>0</v>
      </c>
      <c r="L47" s="99" t="s">
        <v>179</v>
      </c>
      <c r="M47" s="183"/>
      <c r="N47" s="155"/>
      <c r="O47" s="155"/>
      <c r="P47" s="133"/>
      <c r="Q47" s="133"/>
      <c r="R47" s="184"/>
      <c r="S47" s="184"/>
      <c r="T47" s="184"/>
      <c r="U47" s="99"/>
      <c r="V47" s="99"/>
      <c r="W47" s="332"/>
      <c r="X47" s="99" t="s">
        <v>179</v>
      </c>
      <c r="Y47" s="340"/>
    </row>
    <row r="48" spans="1:25" s="71" customFormat="1" ht="141.75" customHeight="1">
      <c r="A48" s="341" t="s">
        <v>326</v>
      </c>
      <c r="B48" s="97"/>
      <c r="C48" s="312" t="s">
        <v>327</v>
      </c>
      <c r="D48" s="338"/>
      <c r="E48" s="339"/>
      <c r="F48" s="190"/>
      <c r="G48" s="395"/>
      <c r="H48" s="136"/>
      <c r="I48" s="337">
        <v>231421</v>
      </c>
      <c r="J48" s="337">
        <v>231421</v>
      </c>
      <c r="K48" s="301">
        <f t="shared" si="0"/>
        <v>0</v>
      </c>
      <c r="L48" s="99" t="str">
        <f>L47</f>
        <v>исполнено 100%</v>
      </c>
      <c r="M48" s="183"/>
      <c r="N48" s="155"/>
      <c r="O48" s="155"/>
      <c r="P48" s="133"/>
      <c r="Q48" s="133"/>
      <c r="R48" s="184"/>
      <c r="S48" s="184"/>
      <c r="T48" s="184"/>
      <c r="U48" s="99"/>
      <c r="V48" s="99"/>
      <c r="W48" s="332"/>
      <c r="X48" s="99" t="str">
        <f>X47</f>
        <v>исполнено 100%</v>
      </c>
      <c r="Y48" s="340"/>
    </row>
    <row r="49" spans="1:25" s="247" customFormat="1" ht="35.25" customHeight="1">
      <c r="A49" s="389" t="s">
        <v>77</v>
      </c>
      <c r="B49" s="97"/>
      <c r="C49" s="372" t="s">
        <v>328</v>
      </c>
      <c r="D49" s="389"/>
      <c r="E49" s="390">
        <f>E50+E51+E52</f>
        <v>3</v>
      </c>
      <c r="F49" s="384"/>
      <c r="G49" s="395"/>
      <c r="H49" s="251"/>
      <c r="I49" s="391">
        <f>I50+I51+I52</f>
        <v>901988.94500000007</v>
      </c>
      <c r="J49" s="391">
        <f>J50+J51+J52</f>
        <v>861407.29597714287</v>
      </c>
      <c r="K49" s="364">
        <f t="shared" si="0"/>
        <v>-40581.649022857193</v>
      </c>
      <c r="L49" s="386"/>
      <c r="M49" s="386"/>
      <c r="N49" s="254"/>
      <c r="O49" s="254"/>
      <c r="P49" s="243"/>
      <c r="Q49" s="243"/>
      <c r="R49" s="387"/>
      <c r="S49" s="387"/>
      <c r="T49" s="387"/>
      <c r="U49" s="229"/>
      <c r="V49" s="229"/>
      <c r="W49" s="388"/>
      <c r="X49" s="386"/>
      <c r="Y49" s="357"/>
    </row>
    <row r="50" spans="1:25" s="71" customFormat="1" ht="48.75" customHeight="1">
      <c r="A50" s="311" t="s">
        <v>78</v>
      </c>
      <c r="B50" s="97"/>
      <c r="C50" s="317" t="s">
        <v>329</v>
      </c>
      <c r="D50" s="311" t="s">
        <v>252</v>
      </c>
      <c r="E50" s="342">
        <v>1</v>
      </c>
      <c r="F50" s="190"/>
      <c r="G50" s="395"/>
      <c r="H50" s="136"/>
      <c r="I50" s="141">
        <v>454017.85700000002</v>
      </c>
      <c r="J50" s="141">
        <f>447438879/1.12/1000</f>
        <v>399498.99910714279</v>
      </c>
      <c r="K50" s="301">
        <f t="shared" si="0"/>
        <v>-54518.857892857224</v>
      </c>
      <c r="L50" s="123" t="s">
        <v>330</v>
      </c>
      <c r="M50" s="183"/>
      <c r="N50" s="155"/>
      <c r="O50" s="155"/>
      <c r="P50" s="133"/>
      <c r="Q50" s="133"/>
      <c r="R50" s="184"/>
      <c r="S50" s="184"/>
      <c r="T50" s="184"/>
      <c r="U50" s="99"/>
      <c r="V50" s="99"/>
      <c r="W50" s="332"/>
      <c r="X50" s="123" t="s">
        <v>330</v>
      </c>
      <c r="Y50" s="340"/>
    </row>
    <row r="51" spans="1:25" s="71" customFormat="1" ht="47.25" customHeight="1">
      <c r="A51" s="311" t="s">
        <v>173</v>
      </c>
      <c r="B51" s="97"/>
      <c r="C51" s="343" t="s">
        <v>331</v>
      </c>
      <c r="D51" s="336" t="str">
        <f>D50</f>
        <v>раб.</v>
      </c>
      <c r="E51" s="342">
        <v>1</v>
      </c>
      <c r="F51" s="190"/>
      <c r="G51" s="395"/>
      <c r="H51" s="136"/>
      <c r="I51" s="141">
        <f>'[14]ПРОЕКТ ИП-КАН для ДКРЕМ'!$L$74</f>
        <v>226039</v>
      </c>
      <c r="J51" s="141">
        <f>225705922.08/1000</f>
        <v>225705.92208000002</v>
      </c>
      <c r="K51" s="301">
        <f>J51-I51</f>
        <v>-333.07791999998153</v>
      </c>
      <c r="L51" s="128"/>
      <c r="M51" s="183"/>
      <c r="N51" s="155"/>
      <c r="O51" s="155"/>
      <c r="P51" s="133"/>
      <c r="Q51" s="133"/>
      <c r="R51" s="184"/>
      <c r="S51" s="184"/>
      <c r="T51" s="184"/>
      <c r="U51" s="99"/>
      <c r="V51" s="99"/>
      <c r="W51" s="332"/>
      <c r="X51" s="128"/>
      <c r="Y51" s="340"/>
    </row>
    <row r="52" spans="1:25" s="71" customFormat="1" ht="41.25" customHeight="1">
      <c r="A52" s="311" t="s">
        <v>175</v>
      </c>
      <c r="B52" s="97"/>
      <c r="C52" s="343" t="s">
        <v>332</v>
      </c>
      <c r="D52" s="336" t="str">
        <f>D51</f>
        <v>раб.</v>
      </c>
      <c r="E52" s="342">
        <v>1</v>
      </c>
      <c r="F52" s="190"/>
      <c r="G52" s="395"/>
      <c r="H52" s="136"/>
      <c r="I52" s="141">
        <f>'[14]ПРОЕКТ ИП-КАН для ДКРЕМ'!$L$75</f>
        <v>221932.08799999999</v>
      </c>
      <c r="J52" s="141">
        <f>236202374.79/1000</f>
        <v>236202.37479</v>
      </c>
      <c r="K52" s="301">
        <f t="shared" si="0"/>
        <v>14270.286790000013</v>
      </c>
      <c r="L52" s="99" t="s">
        <v>179</v>
      </c>
      <c r="M52" s="183"/>
      <c r="N52" s="155"/>
      <c r="O52" s="155"/>
      <c r="P52" s="133"/>
      <c r="Q52" s="133"/>
      <c r="R52" s="184"/>
      <c r="S52" s="184"/>
      <c r="T52" s="184"/>
      <c r="U52" s="99"/>
      <c r="V52" s="99"/>
      <c r="W52" s="332"/>
      <c r="X52" s="99" t="s">
        <v>179</v>
      </c>
      <c r="Y52" s="340"/>
    </row>
    <row r="53" spans="1:25" s="71" customFormat="1" ht="35.25" customHeight="1">
      <c r="A53" s="178"/>
      <c r="B53" s="97"/>
      <c r="C53" s="174" t="s">
        <v>180</v>
      </c>
      <c r="D53" s="344"/>
      <c r="E53" s="190"/>
      <c r="F53" s="190"/>
      <c r="G53" s="395"/>
      <c r="H53" s="136"/>
      <c r="I53" s="190"/>
      <c r="J53" s="345"/>
      <c r="K53" s="302"/>
      <c r="L53" s="183"/>
      <c r="M53" s="183"/>
      <c r="N53" s="155"/>
      <c r="O53" s="155"/>
      <c r="P53" s="133"/>
      <c r="Q53" s="133"/>
      <c r="R53" s="184"/>
      <c r="S53" s="184"/>
      <c r="T53" s="184"/>
      <c r="U53" s="99"/>
      <c r="V53" s="99"/>
      <c r="W53" s="332"/>
      <c r="X53" s="346"/>
      <c r="Y53" s="340"/>
    </row>
    <row r="54" spans="1:25" s="247" customFormat="1" ht="35.25" customHeight="1">
      <c r="A54" s="267" t="s">
        <v>80</v>
      </c>
      <c r="B54" s="97"/>
      <c r="C54" s="268" t="s">
        <v>333</v>
      </c>
      <c r="D54" s="392"/>
      <c r="E54" s="384"/>
      <c r="F54" s="384"/>
      <c r="G54" s="395"/>
      <c r="H54" s="251"/>
      <c r="I54" s="384"/>
      <c r="J54" s="393">
        <f>J55+J89+J90+J91+J92</f>
        <v>565697.24009285693</v>
      </c>
      <c r="K54" s="365"/>
      <c r="L54" s="386"/>
      <c r="M54" s="386"/>
      <c r="N54" s="254"/>
      <c r="O54" s="254"/>
      <c r="P54" s="243"/>
      <c r="Q54" s="243"/>
      <c r="R54" s="387"/>
      <c r="S54" s="387"/>
      <c r="T54" s="387"/>
      <c r="U54" s="229"/>
      <c r="V54" s="229"/>
      <c r="W54" s="388"/>
      <c r="X54" s="394"/>
      <c r="Y54" s="357"/>
    </row>
    <row r="55" spans="1:25" s="71" customFormat="1" ht="35.25" customHeight="1">
      <c r="A55" s="178" t="s">
        <v>334</v>
      </c>
      <c r="B55" s="97"/>
      <c r="C55" s="179" t="s">
        <v>183</v>
      </c>
      <c r="D55" s="344"/>
      <c r="E55" s="190"/>
      <c r="F55" s="190"/>
      <c r="G55" s="395"/>
      <c r="H55" s="136"/>
      <c r="I55" s="190"/>
      <c r="J55" s="192">
        <f>SUM(J56:J88)</f>
        <v>99788.032164999968</v>
      </c>
      <c r="K55" s="302"/>
      <c r="L55" s="183"/>
      <c r="M55" s="183"/>
      <c r="N55" s="155"/>
      <c r="O55" s="155"/>
      <c r="P55" s="133"/>
      <c r="Q55" s="133"/>
      <c r="R55" s="184"/>
      <c r="S55" s="184"/>
      <c r="T55" s="184"/>
      <c r="U55" s="99"/>
      <c r="V55" s="99"/>
      <c r="W55" s="332"/>
      <c r="X55" s="346"/>
      <c r="Y55" s="340"/>
    </row>
    <row r="56" spans="1:25" s="71" customFormat="1" ht="57.75" customHeight="1">
      <c r="A56" s="178" t="s">
        <v>335</v>
      </c>
      <c r="B56" s="97"/>
      <c r="C56" s="189" t="s">
        <v>336</v>
      </c>
      <c r="D56" s="347" t="s">
        <v>337</v>
      </c>
      <c r="E56" s="190">
        <v>0</v>
      </c>
      <c r="F56" s="190">
        <f>'[8]Приход 2025 год'!$J$18+4</f>
        <v>21</v>
      </c>
      <c r="G56" s="395"/>
      <c r="H56" s="136"/>
      <c r="I56" s="190">
        <v>0</v>
      </c>
      <c r="J56" s="190">
        <f>('[8]Приход 2025 год'!$H$18+'[8]Приход 2025 год'!$H$70)/1000</f>
        <v>1019</v>
      </c>
      <c r="K56" s="302"/>
      <c r="L56" s="183"/>
      <c r="M56" s="183"/>
      <c r="N56" s="155"/>
      <c r="O56" s="155"/>
      <c r="P56" s="133"/>
      <c r="Q56" s="133"/>
      <c r="R56" s="184"/>
      <c r="S56" s="184"/>
      <c r="T56" s="184"/>
      <c r="U56" s="99"/>
      <c r="V56" s="99"/>
      <c r="W56" s="332"/>
      <c r="X56" s="346"/>
      <c r="Y56" s="340"/>
    </row>
    <row r="57" spans="1:25" s="71" customFormat="1" ht="51.75" customHeight="1">
      <c r="A57" s="178" t="s">
        <v>338</v>
      </c>
      <c r="B57" s="97"/>
      <c r="C57" s="189" t="s">
        <v>339</v>
      </c>
      <c r="D57" s="344" t="s">
        <v>337</v>
      </c>
      <c r="E57" s="190">
        <v>0</v>
      </c>
      <c r="F57" s="190">
        <v>2</v>
      </c>
      <c r="G57" s="395"/>
      <c r="H57" s="136"/>
      <c r="I57" s="190">
        <v>0</v>
      </c>
      <c r="J57" s="190">
        <f>'[8]Приход 2025 год'!$H$74/1000</f>
        <v>313.8</v>
      </c>
      <c r="K57" s="302"/>
      <c r="L57" s="183"/>
      <c r="M57" s="183"/>
      <c r="N57" s="155"/>
      <c r="O57" s="155"/>
      <c r="P57" s="133"/>
      <c r="Q57" s="133"/>
      <c r="R57" s="184"/>
      <c r="S57" s="184"/>
      <c r="T57" s="184"/>
      <c r="U57" s="99"/>
      <c r="V57" s="99"/>
      <c r="W57" s="332"/>
      <c r="X57" s="346"/>
      <c r="Y57" s="340"/>
    </row>
    <row r="58" spans="1:25" s="71" customFormat="1" ht="48.75" customHeight="1">
      <c r="A58" s="178" t="s">
        <v>340</v>
      </c>
      <c r="B58" s="97"/>
      <c r="C58" s="189" t="s">
        <v>341</v>
      </c>
      <c r="D58" s="344" t="s">
        <v>337</v>
      </c>
      <c r="E58" s="190">
        <v>0</v>
      </c>
      <c r="F58" s="190">
        <f>6+4</f>
        <v>10</v>
      </c>
      <c r="G58" s="395"/>
      <c r="H58" s="136"/>
      <c r="I58" s="190">
        <v>0</v>
      </c>
      <c r="J58" s="141">
        <f>('[8]Приход 2025 год'!$H$78/1000)+719.996</f>
        <v>1799.9899999999998</v>
      </c>
      <c r="K58" s="302"/>
      <c r="L58" s="183"/>
      <c r="M58" s="183"/>
      <c r="N58" s="155"/>
      <c r="O58" s="155"/>
      <c r="P58" s="133"/>
      <c r="Q58" s="133"/>
      <c r="R58" s="184"/>
      <c r="S58" s="184"/>
      <c r="T58" s="184"/>
      <c r="U58" s="99"/>
      <c r="V58" s="99"/>
      <c r="W58" s="332"/>
      <c r="X58" s="346"/>
      <c r="Y58" s="340"/>
    </row>
    <row r="59" spans="1:25" s="71" customFormat="1" ht="68.25" customHeight="1">
      <c r="A59" s="178" t="s">
        <v>342</v>
      </c>
      <c r="B59" s="97"/>
      <c r="C59" s="189" t="s">
        <v>343</v>
      </c>
      <c r="D59" s="344" t="s">
        <v>337</v>
      </c>
      <c r="E59" s="190">
        <v>0</v>
      </c>
      <c r="F59" s="190">
        <v>1</v>
      </c>
      <c r="G59" s="395"/>
      <c r="H59" s="136"/>
      <c r="I59" s="190">
        <v>0</v>
      </c>
      <c r="J59" s="141">
        <f>'[8]Приход 2025 год'!$H$133/1000</f>
        <v>9169</v>
      </c>
      <c r="K59" s="302"/>
      <c r="L59" s="183"/>
      <c r="M59" s="183"/>
      <c r="N59" s="155"/>
      <c r="O59" s="155"/>
      <c r="P59" s="133"/>
      <c r="Q59" s="133"/>
      <c r="R59" s="184"/>
      <c r="S59" s="184"/>
      <c r="T59" s="184"/>
      <c r="U59" s="99"/>
      <c r="V59" s="99"/>
      <c r="W59" s="332"/>
      <c r="X59" s="346"/>
      <c r="Y59" s="340"/>
    </row>
    <row r="60" spans="1:25" s="71" customFormat="1" ht="47.25" customHeight="1">
      <c r="A60" s="178" t="s">
        <v>344</v>
      </c>
      <c r="B60" s="97"/>
      <c r="C60" s="189" t="s">
        <v>339</v>
      </c>
      <c r="D60" s="344" t="s">
        <v>337</v>
      </c>
      <c r="E60" s="190">
        <v>0</v>
      </c>
      <c r="F60" s="190">
        <v>2</v>
      </c>
      <c r="G60" s="395"/>
      <c r="H60" s="136"/>
      <c r="I60" s="190">
        <v>0</v>
      </c>
      <c r="J60" s="141">
        <f>'[8]Приход 2025 год'!$J$155/1000</f>
        <v>449</v>
      </c>
      <c r="K60" s="302"/>
      <c r="L60" s="183"/>
      <c r="M60" s="183"/>
      <c r="N60" s="155"/>
      <c r="O60" s="155"/>
      <c r="P60" s="133"/>
      <c r="Q60" s="133"/>
      <c r="R60" s="184"/>
      <c r="S60" s="184"/>
      <c r="T60" s="184"/>
      <c r="U60" s="99"/>
      <c r="V60" s="99"/>
      <c r="W60" s="332"/>
      <c r="X60" s="346"/>
      <c r="Y60" s="340"/>
    </row>
    <row r="61" spans="1:25" s="71" customFormat="1" ht="44.25" customHeight="1">
      <c r="A61" s="178" t="s">
        <v>345</v>
      </c>
      <c r="B61" s="97"/>
      <c r="C61" s="189" t="s">
        <v>346</v>
      </c>
      <c r="D61" s="344" t="s">
        <v>337</v>
      </c>
      <c r="E61" s="190">
        <v>0</v>
      </c>
      <c r="F61" s="190">
        <v>2</v>
      </c>
      <c r="G61" s="395"/>
      <c r="H61" s="136"/>
      <c r="I61" s="190">
        <v>0</v>
      </c>
      <c r="J61" s="141">
        <f>('[8]Приход 2025 год'!$H$170+'[8]Приход 2025 год'!$H$171)/1000</f>
        <v>325</v>
      </c>
      <c r="K61" s="302"/>
      <c r="L61" s="183"/>
      <c r="M61" s="183"/>
      <c r="N61" s="155"/>
      <c r="O61" s="155"/>
      <c r="P61" s="133"/>
      <c r="Q61" s="133"/>
      <c r="R61" s="184"/>
      <c r="S61" s="184"/>
      <c r="T61" s="184"/>
      <c r="U61" s="99"/>
      <c r="V61" s="99"/>
      <c r="W61" s="332"/>
      <c r="X61" s="346"/>
      <c r="Y61" s="340"/>
    </row>
    <row r="62" spans="1:25" s="71" customFormat="1" ht="54.75" customHeight="1">
      <c r="A62" s="178" t="s">
        <v>347</v>
      </c>
      <c r="B62" s="97"/>
      <c r="C62" s="189" t="s">
        <v>348</v>
      </c>
      <c r="D62" s="344" t="s">
        <v>337</v>
      </c>
      <c r="E62" s="190">
        <v>0</v>
      </c>
      <c r="F62" s="190">
        <v>1</v>
      </c>
      <c r="G62" s="395"/>
      <c r="H62" s="136"/>
      <c r="I62" s="190">
        <v>0</v>
      </c>
      <c r="J62" s="141">
        <f>'[8]Приход 2025 год'!$H$217/1000</f>
        <v>34799</v>
      </c>
      <c r="K62" s="302"/>
      <c r="L62" s="183"/>
      <c r="M62" s="183"/>
      <c r="N62" s="155"/>
      <c r="O62" s="155"/>
      <c r="P62" s="133"/>
      <c r="Q62" s="133"/>
      <c r="R62" s="184"/>
      <c r="S62" s="184"/>
      <c r="T62" s="184"/>
      <c r="U62" s="99"/>
      <c r="V62" s="99"/>
      <c r="W62" s="332"/>
      <c r="X62" s="346"/>
      <c r="Y62" s="340"/>
    </row>
    <row r="63" spans="1:25" s="71" customFormat="1" ht="47.25" customHeight="1">
      <c r="A63" s="178" t="s">
        <v>349</v>
      </c>
      <c r="B63" s="97"/>
      <c r="C63" s="189" t="s">
        <v>350</v>
      </c>
      <c r="D63" s="344" t="s">
        <v>337</v>
      </c>
      <c r="E63" s="190">
        <v>0</v>
      </c>
      <c r="F63" s="190">
        <v>1</v>
      </c>
      <c r="G63" s="395"/>
      <c r="H63" s="136"/>
      <c r="I63" s="190">
        <v>0</v>
      </c>
      <c r="J63" s="141">
        <f>'[8]Приход 2025 год'!$H$218/1000</f>
        <v>4890</v>
      </c>
      <c r="K63" s="302"/>
      <c r="L63" s="183"/>
      <c r="M63" s="183"/>
      <c r="N63" s="155"/>
      <c r="O63" s="155"/>
      <c r="P63" s="133"/>
      <c r="Q63" s="133"/>
      <c r="R63" s="184"/>
      <c r="S63" s="184"/>
      <c r="T63" s="184"/>
      <c r="U63" s="99"/>
      <c r="V63" s="99"/>
      <c r="W63" s="332"/>
      <c r="X63" s="346"/>
      <c r="Y63" s="340"/>
    </row>
    <row r="64" spans="1:25" s="71" customFormat="1" ht="47.25" customHeight="1">
      <c r="A64" s="178" t="s">
        <v>351</v>
      </c>
      <c r="B64" s="97"/>
      <c r="C64" s="191" t="s">
        <v>352</v>
      </c>
      <c r="D64" s="344" t="s">
        <v>337</v>
      </c>
      <c r="E64" s="190">
        <v>0</v>
      </c>
      <c r="F64" s="190">
        <v>1</v>
      </c>
      <c r="G64" s="395"/>
      <c r="H64" s="136"/>
      <c r="I64" s="190">
        <v>0</v>
      </c>
      <c r="J64" s="190">
        <f>'[8]Приход 2025 год'!$H$222/1000</f>
        <v>3999.9989999999998</v>
      </c>
      <c r="K64" s="302"/>
      <c r="L64" s="183"/>
      <c r="M64" s="183"/>
      <c r="N64" s="155"/>
      <c r="O64" s="155"/>
      <c r="P64" s="133"/>
      <c r="Q64" s="133"/>
      <c r="R64" s="184"/>
      <c r="S64" s="184"/>
      <c r="T64" s="184"/>
      <c r="U64" s="99"/>
      <c r="V64" s="99"/>
      <c r="W64" s="332"/>
      <c r="X64" s="346"/>
      <c r="Y64" s="340"/>
    </row>
    <row r="65" spans="1:25" s="71" customFormat="1" ht="51.75" customHeight="1">
      <c r="A65" s="178" t="s">
        <v>353</v>
      </c>
      <c r="B65" s="97"/>
      <c r="C65" s="181" t="s">
        <v>197</v>
      </c>
      <c r="D65" s="344" t="s">
        <v>337</v>
      </c>
      <c r="E65" s="190">
        <v>0</v>
      </c>
      <c r="F65" s="190">
        <v>1</v>
      </c>
      <c r="G65" s="395"/>
      <c r="H65" s="136"/>
      <c r="I65" s="190">
        <v>0</v>
      </c>
      <c r="J65" s="190">
        <f>'[8]Приход 2025 год'!$L$13</f>
        <v>625</v>
      </c>
      <c r="K65" s="302"/>
      <c r="L65" s="183"/>
      <c r="M65" s="183"/>
      <c r="N65" s="155"/>
      <c r="O65" s="155"/>
      <c r="P65" s="133"/>
      <c r="Q65" s="133"/>
      <c r="R65" s="184"/>
      <c r="S65" s="184"/>
      <c r="T65" s="184"/>
      <c r="U65" s="99"/>
      <c r="V65" s="99"/>
      <c r="W65" s="332"/>
      <c r="X65" s="346"/>
      <c r="Y65" s="340"/>
    </row>
    <row r="66" spans="1:25" s="71" customFormat="1" ht="42.75" customHeight="1">
      <c r="A66" s="178" t="s">
        <v>354</v>
      </c>
      <c r="B66" s="97"/>
      <c r="C66" s="181" t="s">
        <v>199</v>
      </c>
      <c r="D66" s="344" t="s">
        <v>337</v>
      </c>
      <c r="E66" s="190">
        <v>0</v>
      </c>
      <c r="F66" s="190">
        <v>2</v>
      </c>
      <c r="G66" s="395"/>
      <c r="H66" s="136"/>
      <c r="I66" s="190">
        <v>0</v>
      </c>
      <c r="J66" s="190">
        <f>'[8]Приход 2025 год'!$H$14/1000</f>
        <v>473.47800000000001</v>
      </c>
      <c r="K66" s="302"/>
      <c r="L66" s="183"/>
      <c r="M66" s="183"/>
      <c r="N66" s="155"/>
      <c r="O66" s="155"/>
      <c r="P66" s="133"/>
      <c r="Q66" s="133"/>
      <c r="R66" s="184"/>
      <c r="S66" s="184"/>
      <c r="T66" s="184"/>
      <c r="U66" s="99"/>
      <c r="V66" s="99"/>
      <c r="W66" s="332"/>
      <c r="X66" s="346"/>
      <c r="Y66" s="340"/>
    </row>
    <row r="67" spans="1:25" s="71" customFormat="1" ht="44.25" customHeight="1">
      <c r="A67" s="178" t="s">
        <v>355</v>
      </c>
      <c r="B67" s="97"/>
      <c r="C67" s="189" t="s">
        <v>356</v>
      </c>
      <c r="D67" s="344" t="s">
        <v>337</v>
      </c>
      <c r="E67" s="190">
        <v>0</v>
      </c>
      <c r="F67" s="190">
        <v>32</v>
      </c>
      <c r="G67" s="395"/>
      <c r="H67" s="136"/>
      <c r="I67" s="190">
        <v>0</v>
      </c>
      <c r="J67" s="190">
        <f>'[8]Приход 2025 год'!$L$35</f>
        <v>5279.9840000000004</v>
      </c>
      <c r="K67" s="302"/>
      <c r="L67" s="183"/>
      <c r="M67" s="183"/>
      <c r="N67" s="155"/>
      <c r="O67" s="155"/>
      <c r="P67" s="133"/>
      <c r="Q67" s="133"/>
      <c r="R67" s="184"/>
      <c r="S67" s="184"/>
      <c r="T67" s="184"/>
      <c r="U67" s="99"/>
      <c r="V67" s="99"/>
      <c r="W67" s="332"/>
      <c r="X67" s="346"/>
      <c r="Y67" s="340"/>
    </row>
    <row r="68" spans="1:25" s="71" customFormat="1" ht="51.75" customHeight="1">
      <c r="A68" s="178" t="s">
        <v>357</v>
      </c>
      <c r="B68" s="97"/>
      <c r="C68" s="191" t="s">
        <v>358</v>
      </c>
      <c r="D68" s="344" t="s">
        <v>337</v>
      </c>
      <c r="E68" s="190">
        <v>0</v>
      </c>
      <c r="F68" s="190">
        <v>1</v>
      </c>
      <c r="G68" s="395"/>
      <c r="H68" s="136"/>
      <c r="I68" s="190">
        <v>0</v>
      </c>
      <c r="J68" s="190">
        <f>'[8]Приход 2025 год'!$H$77/1000</f>
        <v>173</v>
      </c>
      <c r="K68" s="302"/>
      <c r="L68" s="183"/>
      <c r="M68" s="183"/>
      <c r="N68" s="155"/>
      <c r="O68" s="155"/>
      <c r="P68" s="133"/>
      <c r="Q68" s="133"/>
      <c r="R68" s="184"/>
      <c r="S68" s="184"/>
      <c r="T68" s="184"/>
      <c r="U68" s="99"/>
      <c r="V68" s="99"/>
      <c r="W68" s="332"/>
      <c r="X68" s="346"/>
      <c r="Y68" s="340"/>
    </row>
    <row r="69" spans="1:25" s="71" customFormat="1" ht="50.25" customHeight="1">
      <c r="A69" s="178" t="s">
        <v>359</v>
      </c>
      <c r="B69" s="97"/>
      <c r="C69" s="191" t="s">
        <v>360</v>
      </c>
      <c r="D69" s="344" t="s">
        <v>337</v>
      </c>
      <c r="E69" s="190">
        <v>0</v>
      </c>
      <c r="F69" s="190">
        <v>46</v>
      </c>
      <c r="G69" s="395"/>
      <c r="H69" s="136"/>
      <c r="I69" s="190">
        <v>0</v>
      </c>
      <c r="J69" s="190">
        <f>'[8]Приход 2025 год'!$L$86</f>
        <v>14112.133</v>
      </c>
      <c r="K69" s="302"/>
      <c r="L69" s="183"/>
      <c r="M69" s="183"/>
      <c r="N69" s="155"/>
      <c r="O69" s="155"/>
      <c r="P69" s="133"/>
      <c r="Q69" s="133"/>
      <c r="R69" s="184"/>
      <c r="S69" s="184"/>
      <c r="T69" s="184"/>
      <c r="U69" s="99"/>
      <c r="V69" s="99"/>
      <c r="W69" s="332"/>
      <c r="X69" s="346"/>
      <c r="Y69" s="340"/>
    </row>
    <row r="70" spans="1:25" s="71" customFormat="1" ht="35.25" customHeight="1">
      <c r="A70" s="178" t="s">
        <v>361</v>
      </c>
      <c r="B70" s="97"/>
      <c r="C70" s="189" t="s">
        <v>209</v>
      </c>
      <c r="D70" s="344" t="s">
        <v>337</v>
      </c>
      <c r="E70" s="190">
        <v>0</v>
      </c>
      <c r="F70" s="190">
        <v>1</v>
      </c>
      <c r="G70" s="395"/>
      <c r="H70" s="136"/>
      <c r="I70" s="190">
        <v>0</v>
      </c>
      <c r="J70" s="190">
        <f>'[8]Приход 2025 год'!$L$134</f>
        <v>343.88850000000002</v>
      </c>
      <c r="K70" s="302"/>
      <c r="L70" s="183"/>
      <c r="M70" s="183"/>
      <c r="N70" s="155"/>
      <c r="O70" s="155"/>
      <c r="P70" s="133"/>
      <c r="Q70" s="133"/>
      <c r="R70" s="184"/>
      <c r="S70" s="184"/>
      <c r="T70" s="184"/>
      <c r="U70" s="99"/>
      <c r="V70" s="99"/>
      <c r="W70" s="332"/>
      <c r="X70" s="346"/>
      <c r="Y70" s="340"/>
    </row>
    <row r="71" spans="1:25" s="71" customFormat="1" ht="35.25" customHeight="1">
      <c r="A71" s="178" t="s">
        <v>362</v>
      </c>
      <c r="B71" s="97"/>
      <c r="C71" s="189" t="s">
        <v>211</v>
      </c>
      <c r="D71" s="344" t="s">
        <v>337</v>
      </c>
      <c r="E71" s="190">
        <v>0</v>
      </c>
      <c r="F71" s="190">
        <v>1</v>
      </c>
      <c r="G71" s="395"/>
      <c r="H71" s="136"/>
      <c r="I71" s="190">
        <v>0</v>
      </c>
      <c r="J71" s="190">
        <f>'[8]Приход 2025 год'!$L$135</f>
        <v>1528.8145</v>
      </c>
      <c r="K71" s="302"/>
      <c r="L71" s="183"/>
      <c r="M71" s="183"/>
      <c r="N71" s="155"/>
      <c r="O71" s="155"/>
      <c r="P71" s="133"/>
      <c r="Q71" s="133"/>
      <c r="R71" s="184"/>
      <c r="S71" s="184"/>
      <c r="T71" s="184"/>
      <c r="U71" s="99"/>
      <c r="V71" s="99"/>
      <c r="W71" s="332"/>
      <c r="X71" s="346"/>
      <c r="Y71" s="340"/>
    </row>
    <row r="72" spans="1:25" s="71" customFormat="1" ht="35.25" customHeight="1">
      <c r="A72" s="178" t="s">
        <v>363</v>
      </c>
      <c r="B72" s="97"/>
      <c r="C72" s="191" t="s">
        <v>213</v>
      </c>
      <c r="D72" s="344" t="s">
        <v>337</v>
      </c>
      <c r="E72" s="190">
        <v>0</v>
      </c>
      <c r="F72" s="190">
        <v>1</v>
      </c>
      <c r="G72" s="395"/>
      <c r="H72" s="136"/>
      <c r="I72" s="190">
        <v>0</v>
      </c>
      <c r="J72" s="190">
        <f>'[8]Приход 2025 год'!$L$138</f>
        <v>566.66666500000008</v>
      </c>
      <c r="K72" s="302"/>
      <c r="L72" s="183"/>
      <c r="M72" s="183"/>
      <c r="N72" s="155"/>
      <c r="O72" s="155"/>
      <c r="P72" s="133"/>
      <c r="Q72" s="133"/>
      <c r="R72" s="184"/>
      <c r="S72" s="184"/>
      <c r="T72" s="184"/>
      <c r="U72" s="99"/>
      <c r="V72" s="99"/>
      <c r="W72" s="332"/>
      <c r="X72" s="346"/>
      <c r="Y72" s="340"/>
    </row>
    <row r="73" spans="1:25" s="71" customFormat="1" ht="42.75" customHeight="1">
      <c r="A73" s="178" t="s">
        <v>364</v>
      </c>
      <c r="B73" s="97"/>
      <c r="C73" s="189" t="s">
        <v>215</v>
      </c>
      <c r="D73" s="344" t="s">
        <v>337</v>
      </c>
      <c r="E73" s="190">
        <v>0</v>
      </c>
      <c r="F73" s="190">
        <v>1</v>
      </c>
      <c r="G73" s="395"/>
      <c r="H73" s="136"/>
      <c r="I73" s="190">
        <v>0</v>
      </c>
      <c r="J73" s="190">
        <f>'[8]Приход 2025 год'!$L$152</f>
        <v>203.125</v>
      </c>
      <c r="K73" s="302"/>
      <c r="L73" s="183"/>
      <c r="M73" s="183"/>
      <c r="N73" s="155"/>
      <c r="O73" s="155"/>
      <c r="P73" s="133"/>
      <c r="Q73" s="133"/>
      <c r="R73" s="184"/>
      <c r="S73" s="184"/>
      <c r="T73" s="184"/>
      <c r="U73" s="99"/>
      <c r="V73" s="99"/>
      <c r="W73" s="332"/>
      <c r="X73" s="346"/>
      <c r="Y73" s="340"/>
    </row>
    <row r="74" spans="1:25" s="71" customFormat="1" ht="35.25" customHeight="1">
      <c r="A74" s="178" t="s">
        <v>365</v>
      </c>
      <c r="B74" s="97"/>
      <c r="C74" s="189" t="s">
        <v>217</v>
      </c>
      <c r="D74" s="344" t="s">
        <v>337</v>
      </c>
      <c r="E74" s="190">
        <v>0</v>
      </c>
      <c r="F74" s="190">
        <v>3</v>
      </c>
      <c r="G74" s="395"/>
      <c r="H74" s="136"/>
      <c r="I74" s="190">
        <v>0</v>
      </c>
      <c r="J74" s="190">
        <f>'[9]Приход 2025 год'!$L$157/1000</f>
        <v>183.74250000000001</v>
      </c>
      <c r="K74" s="302"/>
      <c r="L74" s="183"/>
      <c r="M74" s="183"/>
      <c r="N74" s="155"/>
      <c r="O74" s="155"/>
      <c r="P74" s="133"/>
      <c r="Q74" s="133"/>
      <c r="R74" s="184"/>
      <c r="S74" s="184"/>
      <c r="T74" s="184"/>
      <c r="U74" s="99"/>
      <c r="V74" s="99"/>
      <c r="W74" s="332"/>
      <c r="X74" s="346"/>
      <c r="Y74" s="340"/>
    </row>
    <row r="75" spans="1:25" s="71" customFormat="1" ht="50.25" customHeight="1">
      <c r="A75" s="178" t="s">
        <v>366</v>
      </c>
      <c r="B75" s="97"/>
      <c r="C75" s="191" t="s">
        <v>221</v>
      </c>
      <c r="D75" s="344" t="s">
        <v>337</v>
      </c>
      <c r="E75" s="190">
        <v>0</v>
      </c>
      <c r="F75" s="190">
        <v>1</v>
      </c>
      <c r="G75" s="395"/>
      <c r="H75" s="136"/>
      <c r="I75" s="190">
        <v>0</v>
      </c>
      <c r="J75" s="190">
        <f>'[8]Приход 2025 год'!$L$164</f>
        <v>7110</v>
      </c>
      <c r="K75" s="302"/>
      <c r="L75" s="183"/>
      <c r="M75" s="183"/>
      <c r="N75" s="155"/>
      <c r="O75" s="155"/>
      <c r="P75" s="133"/>
      <c r="Q75" s="133"/>
      <c r="R75" s="184"/>
      <c r="S75" s="184"/>
      <c r="T75" s="184"/>
      <c r="U75" s="99"/>
      <c r="V75" s="99"/>
      <c r="W75" s="332"/>
      <c r="X75" s="346"/>
      <c r="Y75" s="340"/>
    </row>
    <row r="76" spans="1:25" s="71" customFormat="1" ht="78.75" customHeight="1">
      <c r="A76" s="178" t="s">
        <v>367</v>
      </c>
      <c r="B76" s="97"/>
      <c r="C76" s="189" t="s">
        <v>223</v>
      </c>
      <c r="D76" s="344" t="s">
        <v>337</v>
      </c>
      <c r="E76" s="190">
        <v>0</v>
      </c>
      <c r="F76" s="190">
        <v>10</v>
      </c>
      <c r="G76" s="395"/>
      <c r="H76" s="136"/>
      <c r="I76" s="190">
        <v>0</v>
      </c>
      <c r="J76" s="190">
        <f>'[8]Приход 2025 год'!$L$172</f>
        <v>1374</v>
      </c>
      <c r="K76" s="302"/>
      <c r="L76" s="183"/>
      <c r="M76" s="183"/>
      <c r="N76" s="155"/>
      <c r="O76" s="155"/>
      <c r="P76" s="133"/>
      <c r="Q76" s="133"/>
      <c r="R76" s="184"/>
      <c r="S76" s="184"/>
      <c r="T76" s="184"/>
      <c r="U76" s="99"/>
      <c r="V76" s="99"/>
      <c r="W76" s="332"/>
      <c r="X76" s="346"/>
      <c r="Y76" s="340"/>
    </row>
    <row r="77" spans="1:25" s="71" customFormat="1" ht="63.75" customHeight="1">
      <c r="A77" s="178" t="s">
        <v>368</v>
      </c>
      <c r="B77" s="97"/>
      <c r="C77" s="191" t="s">
        <v>225</v>
      </c>
      <c r="D77" s="344" t="s">
        <v>337</v>
      </c>
      <c r="E77" s="190">
        <v>0</v>
      </c>
      <c r="F77" s="190">
        <v>1</v>
      </c>
      <c r="G77" s="395"/>
      <c r="H77" s="136"/>
      <c r="I77" s="190">
        <v>0</v>
      </c>
      <c r="J77" s="190">
        <f>'[8]Приход 2025 год'!$L$184</f>
        <v>982</v>
      </c>
      <c r="K77" s="302"/>
      <c r="L77" s="183"/>
      <c r="M77" s="183"/>
      <c r="N77" s="155"/>
      <c r="O77" s="155"/>
      <c r="P77" s="133"/>
      <c r="Q77" s="133"/>
      <c r="R77" s="184"/>
      <c r="S77" s="184"/>
      <c r="T77" s="184"/>
      <c r="U77" s="99"/>
      <c r="V77" s="99"/>
      <c r="W77" s="332"/>
      <c r="X77" s="346"/>
      <c r="Y77" s="340"/>
    </row>
    <row r="78" spans="1:25" s="71" customFormat="1" ht="35.25" customHeight="1">
      <c r="A78" s="178" t="s">
        <v>369</v>
      </c>
      <c r="B78" s="97"/>
      <c r="C78" s="191" t="s">
        <v>227</v>
      </c>
      <c r="D78" s="344" t="s">
        <v>337</v>
      </c>
      <c r="E78" s="190">
        <v>0</v>
      </c>
      <c r="F78" s="190">
        <v>3</v>
      </c>
      <c r="G78" s="395"/>
      <c r="H78" s="136"/>
      <c r="I78" s="190">
        <v>0</v>
      </c>
      <c r="J78" s="190">
        <f>'[8]Приход 2025 год'!$L$185</f>
        <v>563.99850000000004</v>
      </c>
      <c r="K78" s="302"/>
      <c r="L78" s="183"/>
      <c r="M78" s="183"/>
      <c r="N78" s="155"/>
      <c r="O78" s="155"/>
      <c r="P78" s="133"/>
      <c r="Q78" s="133"/>
      <c r="R78" s="184"/>
      <c r="S78" s="184"/>
      <c r="T78" s="184"/>
      <c r="U78" s="99"/>
      <c r="V78" s="99"/>
      <c r="W78" s="332"/>
      <c r="X78" s="346"/>
      <c r="Y78" s="340"/>
    </row>
    <row r="79" spans="1:25" s="71" customFormat="1" ht="35.25" customHeight="1">
      <c r="A79" s="178" t="s">
        <v>370</v>
      </c>
      <c r="B79" s="97"/>
      <c r="C79" s="191" t="s">
        <v>229</v>
      </c>
      <c r="D79" s="344" t="s">
        <v>337</v>
      </c>
      <c r="E79" s="190">
        <v>0</v>
      </c>
      <c r="F79" s="190">
        <v>1</v>
      </c>
      <c r="G79" s="395"/>
      <c r="H79" s="136"/>
      <c r="I79" s="120">
        <v>0</v>
      </c>
      <c r="J79" s="190">
        <f>'[8]Приход 2025 год'!$L$191/1000</f>
        <v>171.95</v>
      </c>
      <c r="K79" s="302"/>
      <c r="L79" s="183"/>
      <c r="M79" s="183"/>
      <c r="N79" s="155"/>
      <c r="O79" s="155"/>
      <c r="P79" s="133"/>
      <c r="Q79" s="133"/>
      <c r="R79" s="184"/>
      <c r="S79" s="184"/>
      <c r="T79" s="184"/>
      <c r="U79" s="99"/>
      <c r="V79" s="99"/>
      <c r="W79" s="332"/>
      <c r="X79" s="346"/>
      <c r="Y79" s="340"/>
    </row>
    <row r="80" spans="1:25" s="71" customFormat="1" ht="39.75" customHeight="1">
      <c r="A80" s="178" t="s">
        <v>371</v>
      </c>
      <c r="B80" s="97"/>
      <c r="C80" s="191" t="s">
        <v>372</v>
      </c>
      <c r="D80" s="344" t="s">
        <v>337</v>
      </c>
      <c r="E80" s="190">
        <v>0</v>
      </c>
      <c r="F80" s="190">
        <v>20</v>
      </c>
      <c r="G80" s="395"/>
      <c r="H80" s="136"/>
      <c r="I80" s="190">
        <v>0</v>
      </c>
      <c r="J80" s="190">
        <v>1099.73</v>
      </c>
      <c r="K80" s="302"/>
      <c r="L80" s="183"/>
      <c r="M80" s="183"/>
      <c r="N80" s="155"/>
      <c r="O80" s="155"/>
      <c r="P80" s="133"/>
      <c r="Q80" s="133"/>
      <c r="R80" s="184"/>
      <c r="S80" s="184"/>
      <c r="T80" s="184"/>
      <c r="U80" s="99"/>
      <c r="V80" s="99"/>
      <c r="W80" s="332"/>
      <c r="X80" s="346"/>
      <c r="Y80" s="340"/>
    </row>
    <row r="81" spans="1:25" s="71" customFormat="1" ht="51.75" customHeight="1">
      <c r="A81" s="178" t="s">
        <v>373</v>
      </c>
      <c r="B81" s="97"/>
      <c r="C81" s="189" t="s">
        <v>374</v>
      </c>
      <c r="D81" s="344" t="s">
        <v>337</v>
      </c>
      <c r="E81" s="190">
        <v>0</v>
      </c>
      <c r="F81" s="190">
        <v>1</v>
      </c>
      <c r="G81" s="395"/>
      <c r="H81" s="136"/>
      <c r="I81" s="120">
        <v>0</v>
      </c>
      <c r="J81" s="190">
        <f>3124950/1000</f>
        <v>3124.95</v>
      </c>
      <c r="K81" s="302"/>
      <c r="L81" s="183"/>
      <c r="M81" s="183"/>
      <c r="N81" s="155"/>
      <c r="O81" s="155"/>
      <c r="P81" s="133"/>
      <c r="Q81" s="133"/>
      <c r="R81" s="184"/>
      <c r="S81" s="184"/>
      <c r="T81" s="184"/>
      <c r="U81" s="99"/>
      <c r="V81" s="99"/>
      <c r="W81" s="332"/>
      <c r="X81" s="346"/>
      <c r="Y81" s="340"/>
    </row>
    <row r="82" spans="1:25" s="71" customFormat="1" ht="45.75" customHeight="1">
      <c r="A82" s="178" t="s">
        <v>375</v>
      </c>
      <c r="B82" s="97"/>
      <c r="C82" s="189" t="s">
        <v>376</v>
      </c>
      <c r="D82" s="344" t="s">
        <v>337</v>
      </c>
      <c r="E82" s="190">
        <v>0</v>
      </c>
      <c r="F82" s="190">
        <v>1</v>
      </c>
      <c r="G82" s="395"/>
      <c r="H82" s="136"/>
      <c r="I82" s="120">
        <v>0</v>
      </c>
      <c r="J82" s="190">
        <f>417775/1000</f>
        <v>417.77499999999998</v>
      </c>
      <c r="K82" s="302"/>
      <c r="L82" s="183"/>
      <c r="M82" s="183"/>
      <c r="N82" s="155"/>
      <c r="O82" s="155"/>
      <c r="P82" s="133"/>
      <c r="Q82" s="133"/>
      <c r="R82" s="184"/>
      <c r="S82" s="184"/>
      <c r="T82" s="184"/>
      <c r="U82" s="99"/>
      <c r="V82" s="99"/>
      <c r="W82" s="332"/>
      <c r="X82" s="346"/>
      <c r="Y82" s="340"/>
    </row>
    <row r="83" spans="1:25" s="71" customFormat="1" ht="42.75" customHeight="1">
      <c r="A83" s="178" t="s">
        <v>377</v>
      </c>
      <c r="B83" s="97"/>
      <c r="C83" s="189" t="s">
        <v>237</v>
      </c>
      <c r="D83" s="344" t="s">
        <v>337</v>
      </c>
      <c r="E83" s="190">
        <v>0</v>
      </c>
      <c r="F83" s="190">
        <v>1</v>
      </c>
      <c r="G83" s="395"/>
      <c r="H83" s="136"/>
      <c r="I83" s="120">
        <v>0</v>
      </c>
      <c r="J83" s="190">
        <f>589200/1000</f>
        <v>589.20000000000005</v>
      </c>
      <c r="K83" s="302"/>
      <c r="L83" s="183"/>
      <c r="M83" s="183"/>
      <c r="N83" s="155"/>
      <c r="O83" s="155"/>
      <c r="P83" s="133"/>
      <c r="Q83" s="133"/>
      <c r="R83" s="184"/>
      <c r="S83" s="184"/>
      <c r="T83" s="184"/>
      <c r="U83" s="99"/>
      <c r="V83" s="99"/>
      <c r="W83" s="332"/>
      <c r="X83" s="346"/>
      <c r="Y83" s="340"/>
    </row>
    <row r="84" spans="1:25" s="71" customFormat="1" ht="47.25" customHeight="1">
      <c r="A84" s="178" t="s">
        <v>378</v>
      </c>
      <c r="B84" s="97"/>
      <c r="C84" s="191" t="s">
        <v>379</v>
      </c>
      <c r="D84" s="344" t="s">
        <v>337</v>
      </c>
      <c r="E84" s="190">
        <v>0</v>
      </c>
      <c r="F84" s="190">
        <v>1</v>
      </c>
      <c r="G84" s="395"/>
      <c r="H84" s="136"/>
      <c r="I84" s="190">
        <v>0</v>
      </c>
      <c r="J84" s="190">
        <f>'[8]Приход 2025 год'!$L$219/1000</f>
        <v>3435.5</v>
      </c>
      <c r="K84" s="302"/>
      <c r="L84" s="183"/>
      <c r="M84" s="183"/>
      <c r="N84" s="155"/>
      <c r="O84" s="155"/>
      <c r="P84" s="133"/>
      <c r="Q84" s="133"/>
      <c r="R84" s="184"/>
      <c r="S84" s="184"/>
      <c r="T84" s="184"/>
      <c r="U84" s="99"/>
      <c r="V84" s="99"/>
      <c r="W84" s="332"/>
      <c r="X84" s="346"/>
      <c r="Y84" s="340"/>
    </row>
    <row r="85" spans="1:25" s="71" customFormat="1" ht="42.75" customHeight="1">
      <c r="A85" s="178" t="s">
        <v>380</v>
      </c>
      <c r="B85" s="97"/>
      <c r="C85" s="191" t="s">
        <v>381</v>
      </c>
      <c r="D85" s="344" t="s">
        <v>337</v>
      </c>
      <c r="E85" s="190">
        <v>0</v>
      </c>
      <c r="F85" s="190">
        <v>1</v>
      </c>
      <c r="G85" s="395"/>
      <c r="H85" s="136"/>
      <c r="I85" s="190">
        <v>0</v>
      </c>
      <c r="J85" s="190">
        <f>'[8]Приход 2025 год'!$L$69/1000</f>
        <v>275</v>
      </c>
      <c r="K85" s="302"/>
      <c r="L85" s="183"/>
      <c r="M85" s="183"/>
      <c r="N85" s="155"/>
      <c r="O85" s="155"/>
      <c r="P85" s="133"/>
      <c r="Q85" s="133"/>
      <c r="R85" s="184"/>
      <c r="S85" s="184"/>
      <c r="T85" s="184"/>
      <c r="U85" s="99"/>
      <c r="V85" s="99"/>
      <c r="W85" s="348"/>
      <c r="X85" s="346"/>
      <c r="Y85" s="340"/>
    </row>
    <row r="86" spans="1:25" s="71" customFormat="1" ht="35.25" customHeight="1">
      <c r="A86" s="178" t="s">
        <v>382</v>
      </c>
      <c r="B86" s="97"/>
      <c r="C86" s="191" t="s">
        <v>383</v>
      </c>
      <c r="D86" s="344" t="s">
        <v>337</v>
      </c>
      <c r="E86" s="190">
        <v>0</v>
      </c>
      <c r="F86" s="190">
        <v>1</v>
      </c>
      <c r="G86" s="395"/>
      <c r="H86" s="136"/>
      <c r="I86" s="190">
        <v>0</v>
      </c>
      <c r="J86" s="190">
        <f>'[8]Приход 2025 год'!$L$137/1000</f>
        <v>25.95</v>
      </c>
      <c r="K86" s="302"/>
      <c r="L86" s="183"/>
      <c r="M86" s="183"/>
      <c r="N86" s="155"/>
      <c r="O86" s="155"/>
      <c r="P86" s="133"/>
      <c r="Q86" s="133"/>
      <c r="R86" s="184"/>
      <c r="S86" s="184"/>
      <c r="T86" s="184"/>
      <c r="U86" s="99"/>
      <c r="V86" s="99"/>
      <c r="W86" s="348"/>
      <c r="X86" s="346"/>
      <c r="Y86" s="340"/>
    </row>
    <row r="87" spans="1:25" s="71" customFormat="1" ht="35.25" customHeight="1">
      <c r="A87" s="178" t="s">
        <v>384</v>
      </c>
      <c r="B87" s="97"/>
      <c r="C87" s="191" t="s">
        <v>385</v>
      </c>
      <c r="D87" s="344" t="s">
        <v>337</v>
      </c>
      <c r="E87" s="190">
        <v>0</v>
      </c>
      <c r="F87" s="190">
        <v>13</v>
      </c>
      <c r="G87" s="395"/>
      <c r="H87" s="136"/>
      <c r="I87" s="190">
        <v>0</v>
      </c>
      <c r="J87" s="190">
        <f>'[8]Приход 2025 год'!$L$139/1000</f>
        <v>49.107500000000002</v>
      </c>
      <c r="K87" s="302"/>
      <c r="L87" s="183"/>
      <c r="M87" s="183"/>
      <c r="N87" s="155"/>
      <c r="O87" s="155"/>
      <c r="P87" s="133"/>
      <c r="Q87" s="133"/>
      <c r="R87" s="184"/>
      <c r="S87" s="184"/>
      <c r="T87" s="184"/>
      <c r="U87" s="99"/>
      <c r="V87" s="99"/>
      <c r="W87" s="348"/>
      <c r="X87" s="346"/>
      <c r="Y87" s="340"/>
    </row>
    <row r="88" spans="1:25" s="71" customFormat="1" ht="60.75" customHeight="1">
      <c r="A88" s="178" t="s">
        <v>386</v>
      </c>
      <c r="B88" s="97"/>
      <c r="C88" s="191" t="s">
        <v>387</v>
      </c>
      <c r="D88" s="344" t="s">
        <v>337</v>
      </c>
      <c r="E88" s="190">
        <v>0</v>
      </c>
      <c r="F88" s="190">
        <v>3</v>
      </c>
      <c r="G88" s="395"/>
      <c r="H88" s="136"/>
      <c r="I88" s="190">
        <v>0</v>
      </c>
      <c r="J88" s="190">
        <f>'[8]Приход 2025 год'!$O$188/1000</f>
        <v>314.25</v>
      </c>
      <c r="K88" s="302"/>
      <c r="L88" s="183"/>
      <c r="M88" s="183"/>
      <c r="N88" s="155"/>
      <c r="O88" s="155"/>
      <c r="P88" s="133"/>
      <c r="Q88" s="133"/>
      <c r="R88" s="184"/>
      <c r="S88" s="184"/>
      <c r="T88" s="184"/>
      <c r="U88" s="99"/>
      <c r="V88" s="99"/>
      <c r="W88" s="348"/>
      <c r="X88" s="346"/>
      <c r="Y88" s="340"/>
    </row>
    <row r="89" spans="1:25" s="71" customFormat="1" ht="64.5" customHeight="1">
      <c r="A89" s="178" t="s">
        <v>388</v>
      </c>
      <c r="B89" s="97"/>
      <c r="C89" s="194" t="s">
        <v>258</v>
      </c>
      <c r="D89" s="347" t="s">
        <v>252</v>
      </c>
      <c r="E89" s="190">
        <v>0</v>
      </c>
      <c r="F89" s="190">
        <v>1</v>
      </c>
      <c r="G89" s="395"/>
      <c r="H89" s="136"/>
      <c r="I89" s="190">
        <v>0</v>
      </c>
      <c r="J89" s="192">
        <f>[15]Лист_1!$E$338/1000</f>
        <v>28995.151140000002</v>
      </c>
      <c r="K89" s="302"/>
      <c r="L89" s="183"/>
      <c r="M89" s="183"/>
      <c r="N89" s="155"/>
      <c r="O89" s="155"/>
      <c r="P89" s="133"/>
      <c r="Q89" s="133"/>
      <c r="R89" s="184"/>
      <c r="S89" s="184"/>
      <c r="T89" s="184"/>
      <c r="U89" s="99"/>
      <c r="V89" s="99"/>
      <c r="W89" s="348"/>
      <c r="X89" s="346"/>
      <c r="Y89" s="340"/>
    </row>
    <row r="90" spans="1:25" s="71" customFormat="1" ht="35.25" customHeight="1">
      <c r="A90" s="178" t="s">
        <v>389</v>
      </c>
      <c r="B90" s="97"/>
      <c r="C90" s="194" t="s">
        <v>390</v>
      </c>
      <c r="D90" s="347" t="s">
        <v>252</v>
      </c>
      <c r="E90" s="190">
        <v>0</v>
      </c>
      <c r="F90" s="190">
        <v>2</v>
      </c>
      <c r="G90" s="395"/>
      <c r="H90" s="136"/>
      <c r="I90" s="190">
        <v>0</v>
      </c>
      <c r="J90" s="192">
        <f>[16]Лист_1!$E$19/1000</f>
        <v>14900</v>
      </c>
      <c r="K90" s="302"/>
      <c r="L90" s="183"/>
      <c r="M90" s="183"/>
      <c r="N90" s="155"/>
      <c r="O90" s="155"/>
      <c r="P90" s="133"/>
      <c r="Q90" s="133"/>
      <c r="R90" s="184"/>
      <c r="S90" s="184"/>
      <c r="T90" s="184"/>
      <c r="U90" s="99"/>
      <c r="V90" s="99"/>
      <c r="W90" s="348"/>
      <c r="X90" s="346"/>
      <c r="Y90" s="340"/>
    </row>
    <row r="91" spans="1:25" s="71" customFormat="1" ht="35.25" customHeight="1">
      <c r="A91" s="178" t="s">
        <v>391</v>
      </c>
      <c r="B91" s="97"/>
      <c r="C91" s="194" t="s">
        <v>392</v>
      </c>
      <c r="D91" s="347" t="s">
        <v>252</v>
      </c>
      <c r="E91" s="190">
        <v>0</v>
      </c>
      <c r="F91" s="190">
        <v>1</v>
      </c>
      <c r="G91" s="395"/>
      <c r="H91" s="136"/>
      <c r="I91" s="190">
        <v>0</v>
      </c>
      <c r="J91" s="192">
        <f>[17]Лист_1!$E$16/1000</f>
        <v>16571.870999999999</v>
      </c>
      <c r="K91" s="302"/>
      <c r="L91" s="183"/>
      <c r="M91" s="183"/>
      <c r="N91" s="155"/>
      <c r="O91" s="155"/>
      <c r="P91" s="133"/>
      <c r="Q91" s="133"/>
      <c r="R91" s="184"/>
      <c r="S91" s="184"/>
      <c r="T91" s="184"/>
      <c r="U91" s="99"/>
      <c r="V91" s="99"/>
      <c r="W91" s="348"/>
      <c r="X91" s="346"/>
      <c r="Y91" s="340"/>
    </row>
    <row r="92" spans="1:25" s="71" customFormat="1" ht="48" customHeight="1">
      <c r="A92" s="178" t="s">
        <v>393</v>
      </c>
      <c r="B92" s="97"/>
      <c r="C92" s="179" t="s">
        <v>262</v>
      </c>
      <c r="D92" s="344"/>
      <c r="E92" s="190"/>
      <c r="F92" s="190"/>
      <c r="G92" s="395"/>
      <c r="H92" s="136"/>
      <c r="I92" s="190">
        <v>0</v>
      </c>
      <c r="J92" s="192">
        <v>405442.18578785699</v>
      </c>
      <c r="K92" s="302"/>
      <c r="L92" s="183"/>
      <c r="M92" s="183"/>
      <c r="N92" s="155"/>
      <c r="O92" s="155"/>
      <c r="P92" s="133"/>
      <c r="Q92" s="133"/>
      <c r="R92" s="184"/>
      <c r="S92" s="184"/>
      <c r="T92" s="184"/>
      <c r="U92" s="99"/>
      <c r="V92" s="99"/>
      <c r="W92" s="348"/>
      <c r="X92" s="346"/>
      <c r="Y92" s="340"/>
    </row>
    <row r="93" spans="1:25" s="358" customFormat="1" ht="48" customHeight="1">
      <c r="A93" s="354" t="s">
        <v>394</v>
      </c>
      <c r="B93" s="274"/>
      <c r="C93" s="273" t="s">
        <v>99</v>
      </c>
      <c r="D93" s="274"/>
      <c r="E93" s="275"/>
      <c r="F93" s="275"/>
      <c r="G93" s="276" t="s">
        <v>130</v>
      </c>
      <c r="H93" s="275"/>
      <c r="I93" s="275">
        <f>I11+I46+I49</f>
        <v>3576725.33084</v>
      </c>
      <c r="J93" s="275">
        <f>J11+J46+J49+J54</f>
        <v>3576725.33084</v>
      </c>
      <c r="K93" s="275">
        <f>J93-I93</f>
        <v>0</v>
      </c>
      <c r="L93" s="274"/>
      <c r="M93" s="275">
        <v>717049</v>
      </c>
      <c r="N93" s="275">
        <f>I93-M93</f>
        <v>2859676.33084</v>
      </c>
      <c r="O93" s="355"/>
      <c r="P93" s="355"/>
      <c r="Q93" s="274"/>
      <c r="R93" s="274"/>
      <c r="S93" s="274"/>
      <c r="T93" s="274"/>
      <c r="U93" s="274"/>
      <c r="V93" s="274"/>
      <c r="W93" s="356"/>
      <c r="X93" s="274"/>
      <c r="Y93" s="357"/>
    </row>
    <row r="94" spans="1:25" s="216" customFormat="1" ht="23.25">
      <c r="C94" s="349"/>
      <c r="D94" s="350"/>
      <c r="E94" s="220"/>
      <c r="F94" s="210"/>
      <c r="I94" s="211"/>
      <c r="J94" s="211"/>
      <c r="K94" s="351"/>
      <c r="L94" s="217"/>
      <c r="M94" s="352"/>
      <c r="N94" s="352"/>
      <c r="P94" s="218"/>
      <c r="V94" s="210"/>
      <c r="W94" s="210"/>
      <c r="Y94" s="353"/>
    </row>
  </sheetData>
  <mergeCells count="46">
    <mergeCell ref="X50:X51"/>
    <mergeCell ref="U3:Y3"/>
    <mergeCell ref="A4:Y4"/>
    <mergeCell ref="Q5:W5"/>
    <mergeCell ref="X5:X8"/>
    <mergeCell ref="U6:U7"/>
    <mergeCell ref="V6:W7"/>
    <mergeCell ref="I6:I8"/>
    <mergeCell ref="A5:A8"/>
    <mergeCell ref="B5:G5"/>
    <mergeCell ref="H5:H8"/>
    <mergeCell ref="I5:L5"/>
    <mergeCell ref="M5:P5"/>
    <mergeCell ref="Y5:Y8"/>
    <mergeCell ref="B6:B8"/>
    <mergeCell ref="C6:C8"/>
    <mergeCell ref="D6:D8"/>
    <mergeCell ref="E6:F7"/>
    <mergeCell ref="G6:G8"/>
    <mergeCell ref="J6:J8"/>
    <mergeCell ref="K6:K8"/>
    <mergeCell ref="L6:L8"/>
    <mergeCell ref="M6:N6"/>
    <mergeCell ref="O6:O8"/>
    <mergeCell ref="Q6:R7"/>
    <mergeCell ref="S6:T7"/>
    <mergeCell ref="M7:M8"/>
    <mergeCell ref="N7:N8"/>
    <mergeCell ref="P6:P8"/>
    <mergeCell ref="L13:L17"/>
    <mergeCell ref="A10:Y10"/>
    <mergeCell ref="B11:B92"/>
    <mergeCell ref="G11:G92"/>
    <mergeCell ref="Y11:Y45"/>
    <mergeCell ref="X13:X17"/>
    <mergeCell ref="L19:L21"/>
    <mergeCell ref="X19:X21"/>
    <mergeCell ref="L24:L28"/>
    <mergeCell ref="X24:X28"/>
    <mergeCell ref="L30:L38"/>
    <mergeCell ref="X30:X38"/>
    <mergeCell ref="L40:L43"/>
    <mergeCell ref="X40:X43"/>
    <mergeCell ref="L44:L45"/>
    <mergeCell ref="X44:X45"/>
    <mergeCell ref="L50:L51"/>
  </mergeCells>
  <pageMargins left="0.7" right="0.7" top="0.75" bottom="0.75" header="0.3" footer="0.3"/>
  <pageSetup paperSize="9" scale="13" orientation="portrait" verticalDpi="0" r:id="rId1"/>
  <rowBreaks count="1" manualBreakCount="1">
    <brk id="68" max="24" man="1"/>
  </rowBreaks>
  <colBreaks count="2" manualBreakCount="2">
    <brk id="6" max="92" man="1"/>
    <brk id="22" max="9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сокр.ВОДА</vt:lpstr>
      <vt:lpstr>сокр.КАН</vt:lpstr>
      <vt:lpstr>ИП Вода </vt:lpstr>
      <vt:lpstr>ИП Кан</vt:lpstr>
      <vt:lpstr>'ИП Вода '!Область_печати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Жумабекова Айман</dc:creator>
  <cp:lastModifiedBy>Кользакова Гульбаршын</cp:lastModifiedBy>
  <cp:lastPrinted>2026-05-08T07:55:42Z</cp:lastPrinted>
  <dcterms:created xsi:type="dcterms:W3CDTF">2022-04-26T04:09:38Z</dcterms:created>
  <dcterms:modified xsi:type="dcterms:W3CDTF">2026-05-08T08:00:10Z</dcterms:modified>
</cp:coreProperties>
</file>